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showInkAnnotation="0" codeName="ThisWorkbook"/>
  <mc:AlternateContent xmlns:mc="http://schemas.openxmlformats.org/markup-compatibility/2006">
    <mc:Choice Requires="x15">
      <x15ac:absPath xmlns:x15ac="http://schemas.microsoft.com/office/spreadsheetml/2010/11/ac" url="C:\Users\smolyneu\Downloads\"/>
    </mc:Choice>
  </mc:AlternateContent>
  <xr:revisionPtr revIDLastSave="0" documentId="13_ncr:1_{140B3D6F-1D58-4D1B-9EDA-5EE5C625A945}" xr6:coauthVersionLast="47" xr6:coauthVersionMax="47" xr10:uidLastSave="{00000000-0000-0000-0000-000000000000}"/>
  <bookViews>
    <workbookView xWindow="30240" yWindow="1440" windowWidth="21600" windowHeight="11325" tabRatio="946" activeTab="8" xr2:uid="{00000000-000D-0000-FFFF-FFFF00000000}"/>
  </bookViews>
  <sheets>
    <sheet name="Cover" sheetId="144" r:id="rId1"/>
    <sheet name="Change Log" sheetId="145" r:id="rId2"/>
    <sheet name="Map &amp; Key" sheetId="115" r:id="rId3"/>
    <sheet name="Inputs" sheetId="139" r:id="rId4"/>
    <sheet name="Time" sheetId="17" r:id="rId5"/>
    <sheet name="Indexation" sheetId="141" r:id="rId6"/>
    <sheet name="Calc" sheetId="66" r:id="rId7"/>
    <sheet name="Profiling" sheetId="143" r:id="rId8"/>
    <sheet name="Summary_Output" sheetId="140" r:id="rId9"/>
    <sheet name="App5" sheetId="146" r:id="rId10"/>
    <sheet name="App23" sheetId="147"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10" hidden="1">[1]Kent!#REF!</definedName>
    <definedName name="__123Graph_A" hidden="1">[1]Kent!#REF!</definedName>
    <definedName name="__123Graph_AHSIZE" localSheetId="10" hidden="1">[1]Kent!#REF!</definedName>
    <definedName name="__123Graph_AHSIZE" hidden="1">[1]Kent!#REF!</definedName>
    <definedName name="__123Graph_B" hidden="1">[1]Kent!#REF!</definedName>
    <definedName name="__123Graph_BHSIZE" hidden="1">[1]Kent!#REF!</definedName>
    <definedName name="__123Graph_C" hidden="1">[1]Kent!#REF!</definedName>
    <definedName name="__123Graph_CHSIZE" hidden="1">[1]Kent!#REF!</definedName>
    <definedName name="__123Graph_X" hidden="1">[1]Kent!#REF!</definedName>
    <definedName name="__123Graph_XHSIZE" hidden="1">[1]Kent!#REF!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9" hidden="1">'App5'!$B$5:$AG$532</definedName>
    <definedName name="_Order1" hidden="1">255</definedName>
    <definedName name="_Order2" hidden="1">255</definedName>
    <definedName name="a">'[2]94 Cost Base'!$B$5:$AM$31</definedName>
    <definedName name="AccessDatabase" hidden="1">"C:\Budgets\2003\NM and VS BP forecast 2003 NM37 VS197 311002 v1.mdb"</definedName>
    <definedName name="ActiveScenario">'[3]Scenario manager'!$F$4</definedName>
    <definedName name="Actual.Exclusions.Water">[4]Inputs!$L$60:$P$64</definedName>
    <definedName name="Actual.Totex.Sewerage">[4]Inputs!$L$53:$P$53</definedName>
    <definedName name="Actual.Totex.Water">[4]Inputs!$L$52:$P$52</definedName>
    <definedName name="Add.Income.1stOrder">[4]Inputs!$H$120</definedName>
    <definedName name="Add.Income.2ndOrder">[4]Inputs!$H$121</definedName>
    <definedName name="Add.Income.Constant">[4]Inputs!$H$119</definedName>
    <definedName name="Add_Constant_Wa">'[3]User inputs'!$M$32</definedName>
    <definedName name="Add_Constant_Wb">'[3]User inputs'!$M$41</definedName>
    <definedName name="Add_Constant_WWa">'[3]User inputs'!$N$32</definedName>
    <definedName name="Add_Constant_WWb">'[3]User inputs'!$N$41</definedName>
    <definedName name="Add_order1_Wa">'[3]User inputs'!$M$31</definedName>
    <definedName name="Add_order1_Wb">'[3]User inputs'!$M$40</definedName>
    <definedName name="Add_order1_WWa">'[3]User inputs'!$N$31</definedName>
    <definedName name="Add_order1_WWb">'[3]User inputs'!$N$40</definedName>
    <definedName name="Add_order2_Wa">'[3]User inputs'!$M$30</definedName>
    <definedName name="Add_order2_Wb">'[3]User inputs'!$M$39</definedName>
    <definedName name="Add_order2_WWa">'[3]User inputs'!$N$30</definedName>
    <definedName name="Add_order2_WWb">'[3]User inputs'!$N$39</definedName>
    <definedName name="AddInc.Coeff.Sewerage">[4]Calcs!$G$70</definedName>
    <definedName name="AddInc.Coeff.Water">[4]Calcs!$G$65</definedName>
    <definedName name="All_constant_Wa">'[3]User inputs'!$M$29</definedName>
    <definedName name="All_constant_Wb">'[3]User inputs'!$M$38</definedName>
    <definedName name="All_constant_WWa">'[3]User inputs'!$N$29</definedName>
    <definedName name="All_constant_WWb">'[3]User inputs'!$N$38</definedName>
    <definedName name="All_scenarios">[3]Lists!$J$6:$K$33</definedName>
    <definedName name="All_slope_Wa">'[3]User inputs'!$M$28</definedName>
    <definedName name="All_slope_Wb">'[3]User inputs'!$M$37</definedName>
    <definedName name="All_slope_WWa">'[3]User inputs'!$N$28</definedName>
    <definedName name="All_slope_WWb">'[3]User inputs'!$N$37</definedName>
    <definedName name="AllExp.Coeff.Sewerage">[4]Calcs!$G$69</definedName>
    <definedName name="AllExp.Coeff.Water">[4]Calcs!$G$64</definedName>
    <definedName name="Allowed.Exp.Constant">[4]Inputs!$H$117</definedName>
    <definedName name="Allowed.Exp.Slope">[4]Inputs!$H$118</definedName>
    <definedName name="Allowed.Revenue.Final.Waste">[5]Dashboard!$I$419:$S$419</definedName>
    <definedName name="Allowed.Revenue.Final.Water">[5]Dashboard!$I$418:$S$418</definedName>
    <definedName name="Allowed.Revenue.PostFinance.Phase8.Waste">'[5]Wastewater Nominal'!$J$2747:$S$2747</definedName>
    <definedName name="Allowed.Revenue.PostFinance.Phase8.Water">'[5]Water Nominal'!$J$2747:$S$2747</definedName>
    <definedName name="Allowed.Revenue.PriorAMPFinalYr.Waste.Real">'[5]Input Real'!$I$801</definedName>
    <definedName name="Allowed.Revenue.PriorAMPFinalYr.Water.Real">'[5]Input Real'!$I$800</definedName>
    <definedName name="Allowed.Revenue.ReprofileAdj.Phase9.Waste">'[5]Wastewater Nominal'!$J$3096:$S$3096</definedName>
    <definedName name="Allowed.Revenue.ReprofileAdj.Phase9.Water">'[5]Water Nominal'!$J$3096:$S$3096</definedName>
    <definedName name="AllowedRevenue.Adj.Waste">'[5]Input Nominal'!$J$743:$S$743</definedName>
    <definedName name="AllowedRevenue.Adj.Waste.Real">'[5]Input Real'!$J$743:$S$743</definedName>
    <definedName name="AllowedRevenue.Adj.Water">'[5]Input Nominal'!$J$742:$S$742</definedName>
    <definedName name="AllowedRevenue.Adj.Water.Real">'[5]Input Real'!$J$742:$S$742</definedName>
    <definedName name="AllowedRevenue.Phase1">'[5]Wholesale Nominal'!$J$326:$S$326</definedName>
    <definedName name="AllowedRevenue.Phase1.Waste.Real">'[5]Waste Real AR'!$J$60:$S$60</definedName>
    <definedName name="AllowedRevenue.Phase1.Water.Real">'[5]Water Real AR'!$J$60:$S$60</definedName>
    <definedName name="AllowedRevenue.Phase2">'[5]Wholesale Nominal'!$J$770:$S$770</definedName>
    <definedName name="AllowedRevenue.Phase2.Waste">'[5]Wastewater Nominal'!$J$850:$S$850</definedName>
    <definedName name="AllowedRevenue.Phase2.Waste.Real">'[6]Waste Real AR'!$J$127:$S$127</definedName>
    <definedName name="AllowedRevenue.Phase2.Water">'[5]Water Nominal'!$J$850:$S$850</definedName>
    <definedName name="AllowedRevenue.Phase2.Water.Real">'[6]Water Real AR'!$J$127:$S$127</definedName>
    <definedName name="AllowedRevenue.Phase3">'[5]Wholesale Nominal'!$J$1222:$S$1222</definedName>
    <definedName name="AllowedRevenue.Phase3.Waste">'[5]Wastewater Nominal'!$J$1197:$S$1197</definedName>
    <definedName name="AllowedRevenue.Phase3.Waste.Real">'[6]Waste Real AR'!$J$145:$S$145</definedName>
    <definedName name="AllowedRevenue.Phase3.Water">'[5]Water Nominal'!$J$1197:$S$1197</definedName>
    <definedName name="AllowedRevenue.Phase3.Water.Real">'[6]Water Real AR'!$J$145:$S$145</definedName>
    <definedName name="AllowedRevenue.Phase4">'[5]Wholesale Nominal'!$J$1687:$S$1687</definedName>
    <definedName name="AllowedRevenue.Phase4.Waste">'[5]Wastewater Nominal'!$J$1553:$S$1553</definedName>
    <definedName name="AllowedRevenue.Phase4.Waste.Real">'[6]Waste Real AR'!$J$184:$S$184</definedName>
    <definedName name="AllowedRevenue.Phase4.Water">'[5]Water Nominal'!$J$1553:$S$1553</definedName>
    <definedName name="AllowedRevenue.Phase4.Water.Real">'[6]Water Real AR'!$J$184:$S$184</definedName>
    <definedName name="AllowedRevenue.Phase5">'[5]Wholesale Nominal'!$J$2160:$S$2160</definedName>
    <definedName name="AllowedRevenue.Phase5.Waste">'[5]Wastewater Nominal'!$J$1883:$S$1883</definedName>
    <definedName name="AllowedRevenue.Phase5.Waste.Real">'[6]Waste Real AR'!$J$202:$S$202</definedName>
    <definedName name="AllowedRevenue.Phase5.Water">'[5]Water Nominal'!$J$1883:$S$1883</definedName>
    <definedName name="AllowedRevenue.Phase5.Water.Real">'[6]Water Real AR'!$J$202:$S$202</definedName>
    <definedName name="AllowedRevenue.Phase6">'[5]Wholesale Nominal'!$J$2633:$S$2633</definedName>
    <definedName name="AllowedRevenue.Phase6.Waste">'[5]Wastewater Nominal'!$J$2238:$S$2238</definedName>
    <definedName name="AllowedRevenue.Phase6.Waste.Real">'[6]Waste Real AR'!$J$221:$S$221</definedName>
    <definedName name="AllowedRevenue.Phase6.Water">'[5]Water Nominal'!$J$2238:$S$2238</definedName>
    <definedName name="AllowedRevenue.Phase6.Water.Real">'[6]Water Real AR'!$J$221:$S$221</definedName>
    <definedName name="AllowedRevenue.Phase7">'[5]Wholesale Nominal'!$J$3119:$S$3119</definedName>
    <definedName name="AllowedRevenue.Phase7.Waste">'[5]Wastewater Nominal'!$J$2585:$S$2585</definedName>
    <definedName name="AllowedRevenue.Phase7.Waste.Real">'[5]Waste Real AR'!$J$241:$S$241</definedName>
    <definedName name="AllowedRevenue.Phase7.Water">'[5]Water Nominal'!$J$2585:$S$2585</definedName>
    <definedName name="AllowedRevenue.Phase7.Water.Real">'[5]Water Real AR'!$J$241:$S$241</definedName>
    <definedName name="AllowedRevenue.Phase8">'[5]Wholesale Nominal'!$J$3609:$S$3609</definedName>
    <definedName name="AllowedRevenue.Phase8.Waste">'[5]Wastewater Nominal'!$J$2933:$S$2933</definedName>
    <definedName name="AllowedRevenue.Phase8.Waste.Real">'[6]Waste Real AR'!$J$268:$S$268</definedName>
    <definedName name="AllowedRevenue.Phase8.Water">'[5]Water Nominal'!$J$2933:$S$2933</definedName>
    <definedName name="AllowedRevenue.Phase8.Water.Real">'[6]Water Real AR'!$J$268:$S$268</definedName>
    <definedName name="AllowedRevenue.Phase9">'[5]Wholesale Nominal'!$J$4109:$S$4109</definedName>
    <definedName name="AllowedRevenue.Phase9.Waste">'[5]Wastewater Nominal'!$J$3252:$S$3252</definedName>
    <definedName name="AllowedRevenue.Phase9.Waste.Real">'[6]Waste Real AR'!$J$287:$S$287</definedName>
    <definedName name="AllowedRevenue.Phase9.Water">'[5]Water Nominal'!$J$3252:$S$3252</definedName>
    <definedName name="AllowedRevenue.Phase9.Water.Real">'[6]Water Real AR'!$J$287:$S$287</definedName>
    <definedName name="AllowedRevenue.PreTax.Phase7.Waste.Real">'[6]Waste Real AR'!$J$239:$S$239</definedName>
    <definedName name="AllowedRevenue.PreTax.Phase7.Water.Real">'[6]Water Real AR'!$J$239:$S$239</definedName>
    <definedName name="AllowedRevenue.PreTax.Phase8.Waste.Real">'[6]Waste Real AR'!$J$266:$S$266</definedName>
    <definedName name="AllowedRevenue.PreTax.Phase8.Water.Real">'[6]Water Real AR'!$J$266:$S$266</definedName>
    <definedName name="AllowedRevenue.Reprofiled.Waste.Real">'[5]Input Real'!$J$791:$S$791</definedName>
    <definedName name="AllowedRevenue.Reprofiled.Water.Real">'[5]Input Real'!$J$790:$S$790</definedName>
    <definedName name="AMP.Years">[4]Timeline!$I$3:$U$3</definedName>
    <definedName name="AmpCount">'[5]Wholesale Nominal'!$J$6:$S$6</definedName>
    <definedName name="Appointee.Average.NetDebt.Phase7">'[5]Appointee Nominal'!$J$888:$S$888</definedName>
    <definedName name="Appointee.Current.Tax.Phase7">'[5]Appointee Nominal'!$J$800:$S$800</definedName>
    <definedName name="Appointee.Deferred.Tax.Phase7">'[5]Appointee Nominal'!$J$801:$S$801</definedName>
    <definedName name="Appointee.Dividends.Phase7">'[5]Appointee Nominal'!$J$804:$S$804</definedName>
    <definedName name="Appointee.EBITDA.Phase7">'[5]Appointee Nominal'!$J$894:$S$894</definedName>
    <definedName name="Appointee.FFO.Phase7">'[5]Appointee Nominal'!$J$889:$S$889</definedName>
    <definedName name="Appointee.Interest.Phase7">'[5]Appointee Nominal'!$J$796:$S$796</definedName>
    <definedName name="Appointee.NetDebt.Phase7">'[5]Appointee Nominal'!$J$884:$S$884</definedName>
    <definedName name="Appointee.Operating.Profit.Phase7">'[5]Appointee Nominal'!$J$792:$S$792</definedName>
    <definedName name="Appointee.Profit.After.Tax.Phase7">'[5]Appointee Nominal'!$J$802:$S$802</definedName>
    <definedName name="Appointee.Profit.Before.Tax.Phase7">'[5]Appointee Nominal'!$J$798:$S$798</definedName>
    <definedName name="Appointee.RCV.Average.Phase7">'[5]Appointee Nominal'!$J$891:$S$891</definedName>
    <definedName name="Appointee.RCV.Cf.Phase7">'[5]Appointee Nominal'!$J$892:$S$892</definedName>
    <definedName name="AssetLife.HH">[5]Adjustments!$AG$39</definedName>
    <definedName name="AssetLife.Infra">[5]Adjustments!$AG$26</definedName>
    <definedName name="AssetLife.NHH">[5]Adjustments!$AG$40</definedName>
    <definedName name="AssetLife.NonInfra">[5]Adjustments!$AG$25</definedName>
    <definedName name="AssetLife.Retail.HH.Waste">'[5]Input Nominal'!$I$282</definedName>
    <definedName name="AssetLife.Retail.HH.Water">'[5]Input Nominal'!$I$257</definedName>
    <definedName name="AssetLife.Retail.NHH.Waste">'[5]Input Nominal'!$I$283</definedName>
    <definedName name="AssetLife.Retail.NHH.Water">'[5]Input Nominal'!$I$258</definedName>
    <definedName name="AssetLife.Whole.Infra.Waste">'[5]Input Nominal'!$I$281</definedName>
    <definedName name="AssetLife.Whole.Infra.Water">'[5]Input Nominal'!$I$256</definedName>
    <definedName name="AssetLife.Whole.NonInfra.Waste">'[5]Input Nominal'!$I$280</definedName>
    <definedName name="AssetLife.Whole.NonInfra.Water">'[5]Input Nominal'!$I$255</definedName>
    <definedName name="Bankable.Input.Waste.Real">'[5]Input Real'!$J$750:$S$750</definedName>
    <definedName name="Bankable.Input.Water.Real">'[5]Input Real'!$J$749:$S$749</definedName>
    <definedName name="Baseline.Adj.Sewerage">[4]Inputs!#REF!</definedName>
    <definedName name="Baseline.Adj.Water">[4]Inputs!#REF!</definedName>
    <definedName name="Baseline.Totex">[4]Calcs!#REF!</definedName>
    <definedName name="Baseline.Totex.Sewerage">[4]Inputs!$L$41:$P$41</definedName>
    <definedName name="Baseline.Totex.Water">[4]Inputs!$L$40:$P$40</definedName>
    <definedName name="BlendedCostofCapital.145Yr">'[5]Wholesale Nominal'!$J$1361:$S$1361</definedName>
    <definedName name="BlendedCostofCapital.5Yr">'[5]Wholesale Nominal'!$J$1360:$S$1360</definedName>
    <definedName name="BlendedCostofCapital.Annual">'[5]Wholesale Nominal'!$J$1359:$S$1359</definedName>
    <definedName name="Blending.Level">'[5]Input Nominal'!$I$679</definedName>
    <definedName name="Blending.Waste">'[5]Input Nominal'!$G$683</definedName>
    <definedName name="Blending.Water">'[5]Input Nominal'!$G$681</definedName>
    <definedName name="Blending.Wholesale">'[5]Input Nominal'!$G$679</definedName>
    <definedName name="BlendingChoice.Waste">'[5]Input Nominal'!$I$683</definedName>
    <definedName name="BlendingChoice.Water">'[5]Input Nominal'!$I$681</definedName>
    <definedName name="BR.IDoK.Water">[4]Inputs!$L$140:$P$140</definedName>
    <definedName name="ButtonsVisible">#REF!</definedName>
    <definedName name="Calendar.Years">[4]Timeline!$I$5:$U$5</definedName>
    <definedName name="Capex.CredDys">'[5]Input Nominal'!$J$299:$S$299</definedName>
    <definedName name="Capex.CredDys.Override">[5]Adjustments!$AH$130:$AQ$130</definedName>
    <definedName name="Capex.Creditors.2015.Bf">'[5]Input Nominal'!$I$306</definedName>
    <definedName name="Capex.Creditors.Bf.Input">[5]Adjustments!$I$94</definedName>
    <definedName name="Capex.Creditors.Bf.Override">[5]Adjustments!$AG$94</definedName>
    <definedName name="Capex.Enhance.Infra.Waste">'[5]Input Nominal'!$J$141:$S$141</definedName>
    <definedName name="Capex.Enhance.Infra.Waste.Real">'[5]Input Real'!$J$141:$S$141</definedName>
    <definedName name="Capex.Enhance.Infra.Water">'[5]Input Nominal'!$J$129:$S$129</definedName>
    <definedName name="Capex.Enhance.Infra.Water.Real">'[5]Input Real'!$J$129:$S$129</definedName>
    <definedName name="Capex.Enhance.NonInfra.Waste">'[5]Input Nominal'!$J$142:$S$142</definedName>
    <definedName name="Capex.Enhance.NonInfra.Waste.Real">'[5]Input Real'!$J$142:$S$142</definedName>
    <definedName name="Capex.Enhance.NonInfra.Water">'[5]Input Nominal'!$J$130:$S$130</definedName>
    <definedName name="Capex.Enhance.NonInfra.Water.Real">'[5]Input Real'!$J$130:$S$130</definedName>
    <definedName name="Capex.Maintain.NonInfra.Waste">'[5]Input Nominal'!$J$140:$S$140</definedName>
    <definedName name="Capex.Maintain.NonInfra.Waste.Real">'[5]Input Real'!$J$140:$S$140</definedName>
    <definedName name="Capex.Maintain.NonInfra.Water">'[5]Input Nominal'!$J$128:$S$128</definedName>
    <definedName name="Capex.Maintain.NonInfra.Water.Real">'[5]Input Real'!$J$128:$S$128</definedName>
    <definedName name="Capex.Whole.Infra.Waste">'[5]Input Nominal'!$J$277:$S$277</definedName>
    <definedName name="Capex.Whole.Infra.Water">'[5]Input Nominal'!$J$252:$S$252</definedName>
    <definedName name="Capex.Whole.NonInfra.Waste">'[5]Input Nominal'!$J$276:$S$276</definedName>
    <definedName name="Capex.Whole.NonInfra.Water">'[5]Input Nominal'!$J$251:$S$251</definedName>
    <definedName name="Cash.2015.Bf">'[5]Input Nominal'!$I$296</definedName>
    <definedName name="Cash.Bf.Input">[5]Adjustments!$I$91</definedName>
    <definedName name="Cash.Bf.Override">[5]Adjustments!$AG$91</definedName>
    <definedName name="Cash.Interest.Rate">'[5]Wholesale Nominal'!$J$94:$S$94</definedName>
    <definedName name="Cashflow.Other.Waste">'[5]Input Nominal'!$J$360:$S$360</definedName>
    <definedName name="Cashflow.Other.Water">'[5]Input Nominal'!$J$355:$S$355</definedName>
    <definedName name="Cashflow.Pension.Waste">'[5]Input Nominal'!$J$358:$S$358</definedName>
    <definedName name="Cashflow.Pension.Water">'[5]Input Nominal'!$J$353:$S$353</definedName>
    <definedName name="Cashflow.Provisions.Waste">'[5]Input Nominal'!$J$359:$S$359</definedName>
    <definedName name="Cashflow.Provisions.Water">'[5]Input Nominal'!$J$354:$S$354</definedName>
    <definedName name="CFS.Cash.Bf.Phase9">'[5]Wholesale Nominal'!$J$4203:$S$4203</definedName>
    <definedName name="CFS.Cash.Bf.Phase9.Waste">'[5]Wastewater Nominal'!$J$3346:$S$3346</definedName>
    <definedName name="CFS.Cash.Bf.Phase9.Water">'[5]Water Nominal'!$J$3346:$S$3346</definedName>
    <definedName name="CFS.Cash.Cf.Phase1">'[5]Wholesale Nominal'!$I$420:$S$420</definedName>
    <definedName name="CFS.Cash.Cf.Phase2">'[5]Wholesale Nominal'!$I$864:$S$864</definedName>
    <definedName name="CFS.Cash.Cf.Phase2.Waste">'[5]Wastewater Nominal'!$I$944:$S$944</definedName>
    <definedName name="CFS.Cash.Cf.Phase2.Water">'[5]Water Nominal'!$I$944:$S$944</definedName>
    <definedName name="CFS.Cash.Cf.Phase3">'[5]Wholesale Nominal'!$I$1316:$S$1316</definedName>
    <definedName name="CFS.Cash.Cf.Phase3.Waste">'[5]Wastewater Nominal'!$I$1291:$S$1291</definedName>
    <definedName name="CFS.Cash.Cf.Phase3.Water">'[5]Water Nominal'!$I$1291:$S$1291</definedName>
    <definedName name="CFS.Cash.Cf.Phase4">'[5]Wholesale Nominal'!$I$1781:$S$1781</definedName>
    <definedName name="CFS.Cash.Cf.Phase4.Waste">'[5]Wastewater Nominal'!$I$1647:$S$1647</definedName>
    <definedName name="CFS.Cash.Cf.Phase4.Water">'[5]Water Nominal'!$I$1647:$S$1647</definedName>
    <definedName name="CFS.Cash.Cf.Phase5">'[5]Wholesale Nominal'!$I$2254:$S$2254</definedName>
    <definedName name="CFS.Cash.Cf.Phase5.Waste">'[5]Wastewater Nominal'!$I$1977:$S$1977</definedName>
    <definedName name="CFS.Cash.Cf.Phase5.Water">'[5]Water Nominal'!$I$1977:$S$1977</definedName>
    <definedName name="CFS.Cash.Cf.Phase6">'[5]Wholesale Nominal'!$I$2729:$S$2729</definedName>
    <definedName name="CFS.Cash.Cf.Phase6.Waste">'[5]Wastewater Nominal'!$I$2334:$S$2334</definedName>
    <definedName name="CFS.Cash.Cf.Phase6.Water">'[5]Water Nominal'!$I$2334:$S$2334</definedName>
    <definedName name="CFS.Cash.Cf.Phase7">'[5]Wholesale Nominal'!$I$3215:$S$3215</definedName>
    <definedName name="CFS.Cash.Cf.Phase7.Waste">'[5]Wastewater Nominal'!$I$2681:$S$2681</definedName>
    <definedName name="CFS.Cash.Cf.Phase7.Water">'[5]Water Nominal'!$I$2681:$S$2681</definedName>
    <definedName name="CFS.Cash.Cf.Phase8">'[5]Wholesale Nominal'!$I$3705:$S$3705</definedName>
    <definedName name="CFS.Cash.Cf.Phase8.Waste">'[5]Wastewater Nominal'!$I$3029:$S$3029</definedName>
    <definedName name="CFS.Cash.Cf.Phase8.Water">'[5]Water Nominal'!$I$3029:$S$3029</definedName>
    <definedName name="CFS.Cash.Cf.Phase9">'[5]Wholesale Nominal'!$I$4205:$S$4205</definedName>
    <definedName name="CFS.Cash.Cf.Phase9.Waste">'[5]Wastewater Nominal'!$I$3348:$S$3348</definedName>
    <definedName name="CFS.Cash.Cf.Phase9.Water">'[5]Water Nominal'!$I$3348:$S$3348</definedName>
    <definedName name="CFS.Cash.Cf.Waste">'[5]Wastewater Nominal'!$I$558:$S$558</definedName>
    <definedName name="CFS.Cash.Cf.Water">'[5]Water Nominal'!$I$558:$S$558</definedName>
    <definedName name="Check.Master">#REF!</definedName>
    <definedName name="CheckAMP1">'[5]Error Checks'!$B$4</definedName>
    <definedName name="CheckAMP2">'[5]Error Checks'!$C$4</definedName>
    <definedName name="Choice.BP">[4]Inputs!$H$100</definedName>
    <definedName name="CIQWBGuid" hidden="1">"11d00f47-3900-44c9-951d-c750de87608c"</definedName>
    <definedName name="CIS.FD.RCV.Waste">'[7]Inputs - waste'!$I$11:$S$11</definedName>
    <definedName name="CIS.FD.RCV.Water">'[7]Inputs - water'!$I$11:$S$11</definedName>
    <definedName name="CIS.FD.Revenue.Waste">'[7]Inputs - waste'!$I$12:$S$12</definedName>
    <definedName name="CIS.FD.Revenue.Water">'[7]Inputs - water'!$I$12:$S$12</definedName>
    <definedName name="CIS.Outturn.RCV.Waste">'[7]Inputs - waste'!$I$16:$S$16</definedName>
    <definedName name="CIS.Outturn.RCV.Water">'[7]Inputs - water'!$I$16:$S$16</definedName>
    <definedName name="CIS.Outturn.Revenue.Waste">'[7]Inputs - waste'!$I$17:$S$17</definedName>
    <definedName name="CIS.Outturn.Revenue.Water">'[7]Inputs - water'!$I$17:$S$17</definedName>
    <definedName name="ClientName">#REF!</definedName>
    <definedName name="CodeColumnRef">#REF!</definedName>
    <definedName name="Company.Baseline">[4]Inputs!$H$104</definedName>
    <definedName name="Company.codes">[3]Lists!$BE$6:$BE$23</definedName>
    <definedName name="Company.Name">'[3]User inputs'!$Y$3</definedName>
    <definedName name="Company.Slope">[4]Inputs!$H$105</definedName>
    <definedName name="CompanyCode">'[3]User inputs'!$C$9</definedName>
    <definedName name="CompanyEnhanced">[4]Inputs!$H$13</definedName>
    <definedName name="CompanyForecase.Int">[4]Inputs!$H$109</definedName>
    <definedName name="CompanyName">'[5]Input Nominal'!$I$825</definedName>
    <definedName name="CompanyType">'[5]Input Nominal'!$I$826</definedName>
    <definedName name="ConnectionCharges.Waste.Real">'[5]Input Real'!$J$315:$S$315</definedName>
    <definedName name="ConnectionCharges.Water.Real">'[5]Input Real'!$J$314:$S$314</definedName>
    <definedName name="CorpTax.1.Waste">'[5]Wastewater Nominal'!$J$323:$S$323</definedName>
    <definedName name="CorpTax.1.Water">'[5]Water Nominal'!$J$323:$S$323</definedName>
    <definedName name="CorpTax.2.Waste">'[5]Wastewater Nominal'!$J$324:$S$324</definedName>
    <definedName name="CorpTax.2.Water">'[5]Water Nominal'!$J$324:$S$324</definedName>
    <definedName name="CorpTax.Appointee.1.Waste">'[5]Wholesale Nominal'!$J$80:$S$80</definedName>
    <definedName name="CorpTax.Appointee.1.Water">'[5]Wholesale Nominal'!$J$79:$S$79</definedName>
    <definedName name="CorpTax.Appointee.2.Waste">'[5]Wholesale Nominal'!$J$518:$S$518</definedName>
    <definedName name="CorpTax.Appointee.2.Water">'[5]Wholesale Nominal'!$J$517:$S$517</definedName>
    <definedName name="CorpTax.Appointee.3.Waste">'[5]Wholesale Nominal'!$J$962:$S$962</definedName>
    <definedName name="CorpTax.Appointee.3.Water">'[5]Wholesale Nominal'!$J$961:$S$961</definedName>
    <definedName name="CorpTax.Appointee.4.Waste">'[5]Wholesale Nominal'!$J$1424:$S$1424</definedName>
    <definedName name="CorpTax.Appointee.4.Water">'[5]Wholesale Nominal'!$J$1423:$S$1423</definedName>
    <definedName name="CorpTax.Appointee.5.Waste">'[5]Wholesale Nominal'!$J$1892:$S$1892</definedName>
    <definedName name="CorpTax.Appointee.5.Water">'[5]Wholesale Nominal'!$J$1891:$S$1891</definedName>
    <definedName name="CorpTax.Appointee.6.Waste">'[5]Wholesale Nominal'!$J$2354:$S$2354</definedName>
    <definedName name="CorpTax.Appointee.6.Water">'[5]Wholesale Nominal'!$J$2353:$S$2353</definedName>
    <definedName name="CorpTax.Appointee.7.Waste">'[5]Wholesale Nominal'!$J$2830:$S$2830</definedName>
    <definedName name="CorpTax.Appointee.7.Waste.Real">'[6]Waste Real AR'!$J$240:$S$240</definedName>
    <definedName name="CorpTax.Appointee.7.Water">'[5]Wholesale Nominal'!$J$2829:$S$2829</definedName>
    <definedName name="CorpTax.Appointee.7.Water.Real">'[6]Water Real AR'!$J$240:$S$240</definedName>
    <definedName name="CorpTax.Appointee.8.Waste">'[5]Wholesale Nominal'!$J$3317:$S$3317</definedName>
    <definedName name="CorpTax.Appointee.8.Waste.Real">'[6]Waste Real AR'!$J$267:$S$267</definedName>
    <definedName name="CorpTax.Appointee.8.Water">'[5]Wholesale Nominal'!$J$3316:$S$3316</definedName>
    <definedName name="CorpTax.Appointee.8.Water.Real">'[6]Water Real AR'!$J$267:$S$267</definedName>
    <definedName name="CorpTax.Appointee.9.Waste">'[5]Wholesale Nominal'!$J$3813:$S$3813</definedName>
    <definedName name="CorpTax.Appointee.9.Water">'[5]Wholesale Nominal'!$J$3812:$S$3812</definedName>
    <definedName name="CorpTax.Phase1">'[5]Wholesale Nominal'!$J$92:$S$92</definedName>
    <definedName name="CorpTax.Phase1.1">'[5]Wholesale Nominal'!$J$90:$S$90</definedName>
    <definedName name="CorpTax.Phase1.2">'[5]Wholesale Nominal'!$J$91:$S$91</definedName>
    <definedName name="CorpTax.Phase2">'[5]Wholesale Nominal'!$J$530:$S$530</definedName>
    <definedName name="CorpTax.Phase2.1">'[5]Wholesale Nominal'!$J$528:$S$528</definedName>
    <definedName name="CorpTax.Phase2.2">'[5]Wholesale Nominal'!$J$529:$S$529</definedName>
    <definedName name="CorpTax.Phase2.Waste">'[5]Wastewater Nominal'!$J$751:$S$751</definedName>
    <definedName name="CorpTax.Phase2.Waste.2">'[5]Wastewater Nominal'!$J$721:$S$721</definedName>
    <definedName name="CorpTax.Phase2.Water">'[5]Water Nominal'!$J$751:$S$751</definedName>
    <definedName name="CorpTax.Phase2.Water.2">'[5]Water Nominal'!$J$721:$S$721</definedName>
    <definedName name="CorpTax.Phase3">'[5]Wholesale Nominal'!$J$974:$S$974</definedName>
    <definedName name="CorpTax.Phase3.1">'[5]Wholesale Nominal'!$J$972:$S$972</definedName>
    <definedName name="CorpTax.Phase3.2">'[5]Wholesale Nominal'!$J$973:$S$973</definedName>
    <definedName name="CorpTax.Phase3.Waste">'[5]Wastewater Nominal'!$J$1099:$S$1099</definedName>
    <definedName name="CorpTax.Phase3.Waste.2">'[5]Wastewater Nominal'!$J$1068:$S$1068</definedName>
    <definedName name="CorpTax.Phase3.Water">'[5]Water Nominal'!$J$1099:$S$1099</definedName>
    <definedName name="CorpTax.Phase3.Water.2">'[5]Water Nominal'!$J$1068:$S$1068</definedName>
    <definedName name="CorpTax.Phase4">'[5]Wholesale Nominal'!$J$1436:$S$1436</definedName>
    <definedName name="CorpTax.Phase4.1">'[5]Wholesale Nominal'!$J$1434:$S$1434</definedName>
    <definedName name="CorpTax.Phase4.2">'[5]Wholesale Nominal'!$J$1435:$S$1435</definedName>
    <definedName name="CorpTax.Phase4.Waste">'[5]Wastewater Nominal'!$J$1454:$S$1454</definedName>
    <definedName name="CorpTax.Phase4.Waste.2">'[5]Wastewater Nominal'!$J$1426:$S$1426</definedName>
    <definedName name="CorpTax.Phase4.Water">'[5]Water Nominal'!$J$1454:$S$1454</definedName>
    <definedName name="CorpTax.Phase4.Water.2">'[5]Water Nominal'!$J$1426:$S$1426</definedName>
    <definedName name="CorpTax.Phase5">'[5]Wholesale Nominal'!$J$1904:$S$1904</definedName>
    <definedName name="CorpTax.Phase5.1">'[5]Wholesale Nominal'!$J$1902:$S$1902</definedName>
    <definedName name="CorpTax.Phase5.2">'[5]Wholesale Nominal'!$J$1903:$S$1903</definedName>
    <definedName name="CorpTax.Phase5.Waste">'[5]Wastewater Nominal'!$J$1794:$S$1794</definedName>
    <definedName name="CorpTax.Phase5.Waste.2">'[5]Wastewater Nominal'!$J$1767:$S$1767</definedName>
    <definedName name="CorpTax.Phase5.Water">'[5]Water Nominal'!$J$1794:$S$1794</definedName>
    <definedName name="CorpTax.Phase5.Water.2">'[5]Water Nominal'!$J$1767:$S$1767</definedName>
    <definedName name="CorpTax.Phase6">'[5]Wholesale Nominal'!$J$2366:$S$2366</definedName>
    <definedName name="CorpTax.Phase6.1">'[5]Wholesale Nominal'!$J$2364:$S$2364</definedName>
    <definedName name="CorpTax.Phase6.2">'[5]Wholesale Nominal'!$J$2365:$S$2365</definedName>
    <definedName name="CorpTax.Phase6.Waste">'[5]Wastewater Nominal'!$J$2131:$S$2131</definedName>
    <definedName name="CorpTax.Phase6.Waste.2">'[5]Wastewater Nominal'!$J$2098:$S$2098</definedName>
    <definedName name="CorpTax.Phase6.Water">'[5]Water Nominal'!$J$2131:$S$2131</definedName>
    <definedName name="CorpTax.Phase6.Water.2">'[5]Water Nominal'!$J$2098:$S$2098</definedName>
    <definedName name="CorpTax.Phase7">'[5]Wholesale Nominal'!$J$2842:$S$2842</definedName>
    <definedName name="CorpTax.Phase7.1">'[5]Wholesale Nominal'!$J$2840:$S$2840</definedName>
    <definedName name="CorpTax.Phase7.2">'[5]Wholesale Nominal'!$J$2841:$S$2841</definedName>
    <definedName name="CorpTax.Phase7.Waste">'[5]Wastewater Nominal'!$J$2485:$S$2485</definedName>
    <definedName name="CorpTax.Phase7.Waste.2">'[5]Wastewater Nominal'!$J$2456:$S$2456</definedName>
    <definedName name="CorpTax.Phase7.Water">'[5]Water Nominal'!$J$2485:$S$2485</definedName>
    <definedName name="CorpTax.Phase7.Water.2">'[5]Water Nominal'!$J$2456:$S$2456</definedName>
    <definedName name="CorpTax.Phase8">'[5]Wholesale Nominal'!$J$3329:$S$3329</definedName>
    <definedName name="CorpTax.Phase8.1">'[5]Wholesale Nominal'!$J$3327:$S$3327</definedName>
    <definedName name="CorpTax.Phase8.2">'[5]Wholesale Nominal'!$J$3328:$S$3328</definedName>
    <definedName name="CorpTax.Phase8.Waste">'[5]Wastewater Nominal'!$J$2833:$S$2833</definedName>
    <definedName name="CorpTax.Phase8.Waste.2">'[5]Wastewater Nominal'!$J$2804:$S$2804</definedName>
    <definedName name="CorpTax.Phase8.Water">'[5]Water Nominal'!$J$2833:$S$2833</definedName>
    <definedName name="CorpTax.Phase8.Water.2">'[5]Water Nominal'!$J$2804:$S$2804</definedName>
    <definedName name="CorpTax.Phase9.1">'[5]Wholesale Nominal'!$J$3822:$S$3822</definedName>
    <definedName name="CorpTax.Phase9.Waste">'[5]Wastewater Nominal'!$J$3178:$S$3178</definedName>
    <definedName name="CorpTax.Phase9.Water">'[5]Water Nominal'!$J$3178:$S$3178</definedName>
    <definedName name="CorpTax.Waste">'[5]Wastewater Nominal'!$J$325:$S$325</definedName>
    <definedName name="CorpTax.Waste.2">'[5]Wastewater Nominal'!$J$339:$S$339</definedName>
    <definedName name="CorpTax.Water">'[5]Water Nominal'!$J$325:$S$325</definedName>
    <definedName name="CorpTax.Water.2">'[5]Water Nominal'!$J$339:$S$339</definedName>
    <definedName name="Cost_perf_sharing_rate">'[3]User inputs'!$R$13</definedName>
    <definedName name="CostBase94">'[8]94 Cost Base'!$B$5:$AM$31</definedName>
    <definedName name="CostBase98">'[8]98 Cost Base'!$B$5:$AM$31</definedName>
    <definedName name="CostofCapital.145Yr.Waste">'[6]Waste Real AR'!$J$160:$S$160</definedName>
    <definedName name="CostofCapital.145Yr.Water">'[6]Water Real AR'!$J$160:$S$160</definedName>
    <definedName name="CostofCapital.5Yr.Waste">'[6]Waste Real AR'!$J$159:$S$159</definedName>
    <definedName name="CostofCapital.5Yr.Water">'[6]Water Real AR'!$J$159:$S$159</definedName>
    <definedName name="CostofCapital.Annual.Waste">'[6]Waste Real AR'!$J$158:$S$158</definedName>
    <definedName name="CostofCapital.Annual.Water">'[6]Water Real AR'!$J$158:$S$158</definedName>
    <definedName name="CPI_checkbox_Waste">'[3]Scenario manager'!$F$13</definedName>
    <definedName name="CPI_checkbox_Water">'[3]Scenario manager'!$F$12</definedName>
    <definedName name="CPI_option_UI">'[3]User inputs'!$M$15</definedName>
    <definedName name="CPI_options">[3]Lists!$F$6:$F$7</definedName>
    <definedName name="Creditors.2015.Bf">'[5]Input Nominal'!$I$305</definedName>
    <definedName name="Creditors.Bf.Input">[5]Adjustments!$I$93</definedName>
    <definedName name="Creditors.Bf.Override">[5]Adjustments!$AG$93</definedName>
    <definedName name="Creditors.Capex.Waste">'[5]Wastewater Nominal'!$I$178:$S$178</definedName>
    <definedName name="Creditors.Capex.Water">'[5]Water Nominal'!$I$178:$S$178</definedName>
    <definedName name="Creditors.Other">'[5]Input Nominal'!$I$308:$S$308</definedName>
    <definedName name="Creditors.Other.Waste">'[5]Wastewater Nominal'!$I$179:$S$179</definedName>
    <definedName name="Creditors.Other.Water">'[5]Water Nominal'!$I$179:$S$179</definedName>
    <definedName name="Creditors.Trade.Waste">'[5]Wastewater Nominal'!$I$177:$S$177</definedName>
    <definedName name="Creditors.Trade.Water">'[5]Water Nominal'!$I$177:$S$177</definedName>
    <definedName name="Currency">#REF!</definedName>
    <definedName name="CustCostShare">[9]Inputs!$C$18</definedName>
    <definedName name="d" localSheetId="10" hidden="1">[1]Kent!#REF!</definedName>
    <definedName name="d" hidden="1">[1]Kent!#REF!</definedName>
    <definedName name="Dash_flexible">'[3]User inputs'!#REF!</definedName>
    <definedName name="Dash_SIM">'[3]User inputs'!#REF!</definedName>
    <definedName name="Data.Flag.Phase2">'[5]Input Nominal'!$J$656:$S$656</definedName>
    <definedName name="Data.Flag.Phase3">'[5]Input Nominal'!$I$673</definedName>
    <definedName name="Data.Flag.Phase4">'[5]Input Nominal'!$I$685</definedName>
    <definedName name="Data.Flag.Phase5">'[5]Input Nominal'!$J$706:$S$706</definedName>
    <definedName name="Data.Flag.Phase6">'[5]Input Nominal'!$J$721:$S$721</definedName>
    <definedName name="Data.Flag.Phase7">'[5]Input Nominal'!$J$745:$S$745</definedName>
    <definedName name="DataCheck">'[5]Error Checks'!$D$5</definedName>
    <definedName name="DataCheckAMP1">'[5]Error Checks'!$B$5</definedName>
    <definedName name="DataCheckAMP2">'[5]Error Checks'!$C$5</definedName>
    <definedName name="DatasetName">#REF!</definedName>
    <definedName name="ddd" localSheetId="10" hidden="1">[1]Kent!#REF!</definedName>
    <definedName name="ddd" hidden="1">[1]Kent!#REF!</definedName>
    <definedName name="dddd" localSheetId="10" hidden="1">[1]Kent!#REF!</definedName>
    <definedName name="dddd" hidden="1">[1]Kent!#REF!</definedName>
    <definedName name="dddddddddddd" localSheetId="10" hidden="1">[1]Kent!#REF!</definedName>
    <definedName name="dddddddddddd" hidden="1">[1]Kent!#REF!</definedName>
    <definedName name="Debt.Average.Phase1.Waste">'[5]Wastewater Nominal'!$J$563:$S$563</definedName>
    <definedName name="Debt.Average.Phase1.Water">'[5]Water Nominal'!$J$563:$S$563</definedName>
    <definedName name="Debt.Average.Phase2.Waste">'[5]Wastewater Nominal'!$J$949:$S$949</definedName>
    <definedName name="Debt.Average.Phase2.Water">'[5]Water Nominal'!$J$949:$S$949</definedName>
    <definedName name="Debt.Average.Phase3.Waste">'[5]Wastewater Nominal'!$J$1296:$S$1296</definedName>
    <definedName name="Debt.Average.Phase3.Water">'[5]Water Nominal'!$J$1296:$S$1296</definedName>
    <definedName name="Debt.Average.Phase4.Waste">'[5]Wastewater Nominal'!$J$1652:$S$1652</definedName>
    <definedName name="Debt.Average.Phase4.Water">'[5]Water Nominal'!$J$1652:$S$1652</definedName>
    <definedName name="Debt.Average.Phase5.Waste">'[5]Wastewater Nominal'!$J$1982:$S$1982</definedName>
    <definedName name="Debt.Average.Phase5.Water">'[5]Water Nominal'!$J$1982:$S$1982</definedName>
    <definedName name="Debt.Average.Phase6.Waste">'[5]Wastewater Nominal'!$J$2339:$S$2339</definedName>
    <definedName name="Debt.Average.Phase6.Water">'[5]Water Nominal'!$J$2339:$S$2339</definedName>
    <definedName name="Debt.Average.Phase7.Waste">'[5]Wastewater Nominal'!$J$2686:$S$2686</definedName>
    <definedName name="Debt.Average.Phase7.Water">'[5]Water Nominal'!$J$2686:$S$2686</definedName>
    <definedName name="Debt.Average.Phase8.Waste">'[5]Wastewater Nominal'!$J$3034:$S$3034</definedName>
    <definedName name="Debt.Average.Phase8.Water">'[5]Water Nominal'!$J$3034:$S$3034</definedName>
    <definedName name="Debt.Average.Phase9.Waste">'[5]Wastewater Nominal'!$J$3353:$S$3353</definedName>
    <definedName name="Debt.Average.Phase9.Water">'[5]Water Nominal'!$J$3353:$S$3353</definedName>
    <definedName name="Debt.Fixed.2015.Rate">'[5]Input Nominal'!$J$489:$S$489</definedName>
    <definedName name="Debt.Fixed.Bf">'[5]Input Nominal'!$I$471</definedName>
    <definedName name="Debt.Fixed.Bf.Input">'[5]Input Nominal'!$I$469</definedName>
    <definedName name="Debt.Fixed.Bf.Override">[5]Adjustments!$AG$67</definedName>
    <definedName name="Debt.Fixed.Bf.Waste">'[5]Wastewater Nominal'!$J$120:$S$120</definedName>
    <definedName name="Debt.Fixed.Bf.Water">'[5]Water Nominal'!$J$120:$S$120</definedName>
    <definedName name="Debt.Fixed.Drawdown">'[5]Input Nominal'!$J$475:$S$475</definedName>
    <definedName name="Debt.Fixed.Drawdown.Adj.Override">[5]Adjustments!$AH$68:$AQ$68</definedName>
    <definedName name="Debt.Fixed.Drawdown.Override.Waste">'[5]Input Nominal'!$J$478:$S$478</definedName>
    <definedName name="Debt.Fixed.Drawdown.Override.Water">'[5]Input Nominal'!$J$477:$S$477</definedName>
    <definedName name="Debt.Fixed.Input">[5]Adjustments!$I$67</definedName>
    <definedName name="Debt.Fixed.New.Rate">'[5]Input Nominal'!$J$493:$S$493</definedName>
    <definedName name="Debt.Fixed.Repay">'[5]Input Nominal'!$J$482:$S$482</definedName>
    <definedName name="Debt.Fixed.Repay.Adj.Override">[5]Adjustments!$AH$69:$AQ$69</definedName>
    <definedName name="Debt.Fixed.Repay.Override.Waste">'[5]Input Nominal'!$J$485:$S$485</definedName>
    <definedName name="Debt.Fixed.Repay.Override.Water">'[5]Input Nominal'!$J$484:$S$484</definedName>
    <definedName name="Debt.Float.Bf">'[5]Input Nominal'!$I$447</definedName>
    <definedName name="Debt.Float.Bf.Input">'[5]Input Nominal'!$I$445</definedName>
    <definedName name="Debt.Float.Bf.Override">[5]Adjustments!$AG$63</definedName>
    <definedName name="Debt.Float.Bf.Waste">'[5]Wastewater Nominal'!$J$151:$S$151</definedName>
    <definedName name="Debt.Float.Bf.Water">'[5]Water Nominal'!$J$151:$S$151</definedName>
    <definedName name="Debt.Float.Drawdown">'[5]Input Nominal'!$J$451:$S$451</definedName>
    <definedName name="Debt.Float.Drawdown.Adj.Override">[5]Adjustments!$AH$64:$AQ$64</definedName>
    <definedName name="Debt.Float.Drawdown.Override.Waste">'[5]Input Nominal'!$J$454:$S$454</definedName>
    <definedName name="Debt.Float.Drawdown.Override.Water">'[5]Input Nominal'!$J$453:$S$453</definedName>
    <definedName name="Debt.Float.Drawdown.Waste">'[5]Wastewater Nominal'!$J$152:$S$152</definedName>
    <definedName name="Debt.Float.Drawdown.Water">'[5]Water Nominal'!$J$152:$S$152</definedName>
    <definedName name="Debt.Float.Input">[5]Adjustments!$I$63</definedName>
    <definedName name="Debt.Float.Interest">'[5]Input Nominal'!$J$465:$S$465</definedName>
    <definedName name="Debt.Float.Repay">'[5]Input Nominal'!$J$458:$S$458</definedName>
    <definedName name="Debt.Float.Repay.Adj.Override">[5]Adjustments!$AH$65:$AQ$65</definedName>
    <definedName name="Debt.Float.Repay.Override.Waste">'[5]Input Nominal'!$J$461:$S$461</definedName>
    <definedName name="Debt.Float.Repay.Override.Water">'[5]Input Nominal'!$J$460:$S$460</definedName>
    <definedName name="Debt.Float.Repay.Waste">'[5]Wastewater Nominal'!$J$153:$S$153</definedName>
    <definedName name="Debt.Float.Repay.Water">'[5]Water Nominal'!$J$153:$S$153</definedName>
    <definedName name="Debt.Index.2015.Rate">'[5]Input Nominal'!$J$517:$S$517</definedName>
    <definedName name="Debt.Index.Adj">'[5]Input Nominal'!$I$498</definedName>
    <definedName name="Debt.Index.Bf">'[5]Input Nominal'!$I$499</definedName>
    <definedName name="Debt.Index.Bf.Input">'[5]Input Nominal'!$I$497</definedName>
    <definedName name="Debt.Index.Bf.Override">[5]Adjustments!$AG$71</definedName>
    <definedName name="Debt.Index.Bf.Waste">'[5]Wastewater Nominal'!$J$134:$S$134</definedName>
    <definedName name="Debt.Index.Bf.Water">'[5]Water Nominal'!$J$134:$S$134</definedName>
    <definedName name="Debt.Index.Drawdown">'[5]Input Nominal'!$J$503:$S$503</definedName>
    <definedName name="Debt.Index.Drawdown.Adj.Override">[5]Adjustments!$AH$72:$AQ$72</definedName>
    <definedName name="Debt.Index.Drawdown.Override.Waste">'[5]Input Nominal'!$J$506:$S$506</definedName>
    <definedName name="Debt.Index.Drawdown.Override.Water">'[5]Input Nominal'!$J$505:$S$505</definedName>
    <definedName name="Debt.Index.Drawdown.Waste">'[5]Wastewater Nominal'!$J$135:$S$135</definedName>
    <definedName name="Debt.Index.Drawdown.Water">'[5]Water Nominal'!$J$135:$S$135</definedName>
    <definedName name="Debt.Index.Indexation">'[5]Input Nominal'!$J$525:$S$525</definedName>
    <definedName name="Debt.Index.IndexRate">'[5]Input Nominal'!$J$529:$S$529</definedName>
    <definedName name="Debt.Index.Input">[5]Adjustments!$I$71</definedName>
    <definedName name="Debt.Index.New.Rate">'[5]Input Nominal'!$J$521:$S$521</definedName>
    <definedName name="Debt.Index.Repay">'[5]Input Nominal'!$J$510:$S$510</definedName>
    <definedName name="Debt.Index.Repay.Adj.Override">[5]Adjustments!$AH$73:$AQ$73</definedName>
    <definedName name="Debt.Index.Repay.Override.Waste">'[5]Input Nominal'!$J$513:$S$513</definedName>
    <definedName name="Debt.Index.Repay.Override.Water">'[5]Input Nominal'!$J$512:$S$512</definedName>
    <definedName name="Debt.Index.Repay.Waste">'[5]Wastewater Nominal'!$J$136:$S$136</definedName>
    <definedName name="Debt.Index.Repay.Water">'[5]Water Nominal'!$J$136:$S$136</definedName>
    <definedName name="Debt.IndexBf.Indexation.Waste">'[5]Wastewater Nominal'!$J$137:$S$137</definedName>
    <definedName name="Debt.IndexBf.Indexation.Water">'[5]Water Nominal'!$J$137:$S$137</definedName>
    <definedName name="Debtors.2015.Bf">'[5]Input Nominal'!$I$301</definedName>
    <definedName name="Debtors.Bf.Override">[5]Adjustments!$AG$57</definedName>
    <definedName name="Debtors.Other">'[5]Input Nominal'!$I$303:$S$303</definedName>
    <definedName name="Debtors.Other.Bf.Override">[5]Adjustments!$AG$52</definedName>
    <definedName name="Debtors.Other.Input">[5]Adjustments!$I$59:$S$59</definedName>
    <definedName name="Debtors.Other.Override">[5]Adjustments!$AG$59:$AQ$59</definedName>
    <definedName name="Debtors.Other.Waste">'[5]Wastewater Nominal'!$I$176:$S$176</definedName>
    <definedName name="Debtors.Other.Water">'[5]Water Nominal'!$I$176:$S$176</definedName>
    <definedName name="Debtors.Proportion">'[5]Input Nominal'!$J$37:$S$37</definedName>
    <definedName name="Debtors.Trade.Waste">'[5]Wastewater Nominal'!$I$98:$S$98</definedName>
    <definedName name="Debtors.Trade.Water">'[5]Water Nominal'!$I$98:$S$98</definedName>
    <definedName name="delete" localSheetId="10" hidden="1">[1]Kent!#REF!</definedName>
    <definedName name="delete" hidden="1">[1]Kent!#REF!</definedName>
    <definedName name="Depn.Bf.Retail.HH">[5]Adjustments!$AG$35</definedName>
    <definedName name="Depn.Bf.Retail.HH.Input">[5]Adjustments!$I$35</definedName>
    <definedName name="Depn.Bf.Retail.HH.Waste">'[5]Input Nominal'!$I$272</definedName>
    <definedName name="Depn.Bf.Retail.HH.Water">'[5]Input Nominal'!$I$247</definedName>
    <definedName name="Depn.Bf.Retail.NHH">[5]Adjustments!$AG$36</definedName>
    <definedName name="Depn.Bf.Retail.NHH.Input">[5]Adjustments!$I$36</definedName>
    <definedName name="Depn.Bf.Retail.NHH.Waste">'[5]Input Nominal'!$I$273</definedName>
    <definedName name="Depn.Bf.Retail.NHH.Water">'[5]Input Nominal'!$I$248</definedName>
    <definedName name="Depn.Bf.Whole.Infra">[5]Adjustments!$AG$22</definedName>
    <definedName name="Depn.Bf.Whole.Infra.Input">[5]Adjustments!$I$22</definedName>
    <definedName name="Depn.Bf.Whole.Infra.Waste">'[5]Input Nominal'!$I$271</definedName>
    <definedName name="Depn.Bf.Whole.Infra.Water">'[5]Input Nominal'!$I$246</definedName>
    <definedName name="Depn.Bf.Whole.NonInfra">[5]Adjustments!$AG$21</definedName>
    <definedName name="Depn.Bf.Whole.NonInfra.Input">[5]Adjustments!$I$21</definedName>
    <definedName name="Depn.Bf.Whole.NonInfra.Waste">'[5]Input Nominal'!$I$270</definedName>
    <definedName name="Depn.Bf.Whole.NonInfra.Water">'[5]Input Nominal'!$I$245</definedName>
    <definedName name="Depn_SL">[3]Lists!$M$6</definedName>
    <definedName name="DescriptionColumnRef">#REF!</definedName>
    <definedName name="DiscountRate">'[5]Input Real'!$I$220</definedName>
    <definedName name="DiscountRate.Override">[5]Adjustments!$AH$158</definedName>
    <definedName name="Distributable.Profit.BeforeDivAdj.Phase5.Waste">'[5]Wastewater Nominal'!$J$1722:$S$1722</definedName>
    <definedName name="Distributable.Profit.BeforeDivAdj.Phase5.Water">'[5]Water Nominal'!$J$1722:$S$1722</definedName>
    <definedName name="Distributable.Profit.BeforeTaxCalcs.Phase2.Waste">'[5]Wastewater Nominal'!$J$679:$S$679</definedName>
    <definedName name="Distributable.Profit.BeforeTaxCalcs.Phase2.Water">'[5]Water Nominal'!$J$679:$S$679</definedName>
    <definedName name="Distributable.Profit.BeforeTaxCalcs.Phase3.Waste">'[5]Wastewater Nominal'!$J$1026:$S$1026</definedName>
    <definedName name="Distributable.Profit.BeforeTaxCalcs.Phase3.Water">'[5]Water Nominal'!$J$1026:$S$1026</definedName>
    <definedName name="Distributable.Profit.BeforeTaxCalcs.Phase4.Waste">'[5]Wastewater Nominal'!$J$1384:$S$1384</definedName>
    <definedName name="Distributable.Profit.BeforeTaxCalcs.Phase4.Water">'[5]Water Nominal'!$J$1384:$S$1384</definedName>
    <definedName name="Distributable.Profit.BeforeTaxCalcs.Phase5.Waste">'[5]Wastewater Nominal'!$J$1725:$S$1725</definedName>
    <definedName name="Distributable.Profit.BeforeTaxCalcs.Phase5.Water">'[5]Water Nominal'!$J$1725:$S$1725</definedName>
    <definedName name="Distributable.Profit.BeforeTaxCalcs.Phase6.Waste">'[5]Wastewater Nominal'!$J$2056:$S$2056</definedName>
    <definedName name="Distributable.Profit.BeforeTaxCalcs.Phase6.Water">'[5]Water Nominal'!$J$2056:$S$2056</definedName>
    <definedName name="Distributable.Profit.BeforeTaxCalcs.Phase7.Waste">'[5]Wastewater Nominal'!$J$2414:$S$2414</definedName>
    <definedName name="Distributable.Profit.BeforeTaxCalcs.Phase7.Water">'[5]Water Nominal'!$J$2414:$S$2414</definedName>
    <definedName name="Distributable.Profit.BeforeTaxCalcs.Phase8.Waste">'[5]Wastewater Nominal'!$J$2762:$S$2762</definedName>
    <definedName name="Distributable.Profit.BeforeTaxCalcs.Phase8.Water">'[5]Water Nominal'!$J$2762:$S$2762</definedName>
    <definedName name="Distributable.Profit.BeforeTaxCalcs.Phase9.Waste">'[5]Wastewater Nominal'!$J$3112:$S$3112</definedName>
    <definedName name="Distributable.Profit.BeforeTaxCalcs.Phase9.Water">'[5]Water Nominal'!$J$3112:$S$3112</definedName>
    <definedName name="Distributable.Profit.BeforeTaxCalcs.Waste">'[5]Wastewater Nominal'!$J$437:$S$437</definedName>
    <definedName name="Distributable.Profit.BeforeTaxCalcs.Water">'[5]Water Nominal'!$J$437:$S$437</definedName>
    <definedName name="Distributable.Profit.Bf.Phase2.Waste">'[5]Wastewater Nominal'!$J$675:$S$675</definedName>
    <definedName name="Distributable.Profit.Bf.Phase2.Water">'[5]Water Nominal'!$J$675:$S$675</definedName>
    <definedName name="Distributable.Profit.Bf.Phase3.Waste">'[5]Wastewater Nominal'!$J$1022:$S$1022</definedName>
    <definedName name="Distributable.Profit.Bf.Phase3.Water">'[5]Water Nominal'!$J$1022:$S$1022</definedName>
    <definedName name="Distributable.Profit.Bf.Phase4.Waste">'[5]Wastewater Nominal'!$J$1380:$S$1380</definedName>
    <definedName name="Distributable.Profit.Bf.Phase4.Water">'[5]Water Nominal'!$J$1380:$S$1380</definedName>
    <definedName name="Distributable.Profit.Bf.Phase5.Waste">'[5]Wastewater Nominal'!$J$1718:$S$1718</definedName>
    <definedName name="Distributable.Profit.Bf.Phase5.Water">'[5]Water Nominal'!$J$1718:$S$1718</definedName>
    <definedName name="Distributable.Profit.Bf.Phase6.Waste">'[5]Wastewater Nominal'!$J$2050:$S$2050</definedName>
    <definedName name="Distributable.Profit.Bf.Phase6.Water">'[5]Water Nominal'!$J$2050:$S$2050</definedName>
    <definedName name="Distributable.Profit.Bf.Phase7.Waste">'[5]Wastewater Nominal'!$J$2408:$S$2408</definedName>
    <definedName name="Distributable.Profit.Bf.Phase7.Water">'[5]Water Nominal'!$J$2408:$S$2408</definedName>
    <definedName name="Distributable.Profit.Bf.Phase8.Waste">'[5]Wastewater Nominal'!$J$2756:$S$2756</definedName>
    <definedName name="Distributable.Profit.Bf.Phase8.Water">'[5]Water Nominal'!$J$2756:$S$2756</definedName>
    <definedName name="Distributable.Profit.Bf.Phase9.Waste">'[5]Wastewater Nominal'!$J$3106:$S$3106</definedName>
    <definedName name="Distributable.Profit.Bf.Phase9.Water">'[5]Water Nominal'!$J$3106:$S$3106</definedName>
    <definedName name="Distributable.Profit.Bf.Waste">'[5]Wastewater Nominal'!$J$433:$S$433</definedName>
    <definedName name="Distributable.Profit.Bf.Water">'[5]Water Nominal'!$J$433:$S$433</definedName>
    <definedName name="Dividend.Adj.Phase5">'[5]Wholesale Nominal'!$J$1829:$S$1829</definedName>
    <definedName name="Dividend.Adj.Phase5.Waste">'[5]Wastewater Nominal'!$J$1723:$S$1723</definedName>
    <definedName name="Dividend.Adj.Phase5.Water">'[5]Water Nominal'!$J$1723:$S$1723</definedName>
    <definedName name="Dividend.Declared.Appointee.1.Waste">'[5]Wholesale Nominal'!$J$228:$S$228</definedName>
    <definedName name="Dividend.Declared.Appointee.1.Water">'[5]Wholesale Nominal'!$J$227:$S$227</definedName>
    <definedName name="Dividend.Declared.Appointee.2.Waste">'[5]Wholesale Nominal'!$J$648:$S$648</definedName>
    <definedName name="Dividend.Declared.Appointee.2.Water">'[5]Wholesale Nominal'!$J$647:$S$647</definedName>
    <definedName name="Dividend.Declared.Appointee.3.Waste">'[5]Wholesale Nominal'!$J$1093:$S$1093</definedName>
    <definedName name="Dividend.Declared.Appointee.3.Water">'[5]Wholesale Nominal'!$J$1092:$S$1092</definedName>
    <definedName name="Dividend.Declared.Appointee.4.Waste">'[5]Wholesale Nominal'!$J$1556:$S$1556</definedName>
    <definedName name="Dividend.Declared.Appointee.4.Water">'[5]Wholesale Nominal'!$J$1555:$S$1555</definedName>
    <definedName name="Dividend.Declared.Appointee.5.Waste">'[5]Wholesale Nominal'!$J$2029:$S$2029</definedName>
    <definedName name="Dividend.Declared.Appointee.5.Water">'[5]Wholesale Nominal'!$J$2028:$S$2028</definedName>
    <definedName name="Dividend.Declared.Appointee.6.Waste">'[5]Wholesale Nominal'!$J$2492:$S$2492</definedName>
    <definedName name="Dividend.Declared.Appointee.6.Water">'[5]Wholesale Nominal'!$J$2491:$S$2491</definedName>
    <definedName name="Dividend.Declared.Appointee.7.Waste">'[5]Wholesale Nominal'!$J$2969:$S$2969</definedName>
    <definedName name="Dividend.Declared.Appointee.7.Water">'[5]Wholesale Nominal'!$J$2968:$S$2968</definedName>
    <definedName name="Dividend.Declared.Appointee.8.Waste">'[5]Wholesale Nominal'!$J$3457:$S$3457</definedName>
    <definedName name="Dividend.Declared.Appointee.8.Water">'[5]Wholesale Nominal'!$J$3456:$S$3456</definedName>
    <definedName name="Dividend.Declared.Appointee.9.Waste">'[5]Wholesale Nominal'!$J$3939:$S$3939</definedName>
    <definedName name="Dividend.Declared.Appointee.9.Water">'[5]Wholesale Nominal'!$J$3938:$S$3938</definedName>
    <definedName name="Dividend.Declared.Phase1">'[5]Wholesale Nominal'!$J$176:$S$176</definedName>
    <definedName name="Dividend.Declared.Phase2">'[5]Wholesale Nominal'!$J$596:$S$596</definedName>
    <definedName name="Dividend.Declared.Phase3">'[5]Wholesale Nominal'!$J$1041:$S$1041</definedName>
    <definedName name="Dividend.Declared.Phase4">'[5]Wholesale Nominal'!$J$1504:$S$1504</definedName>
    <definedName name="Dividend.Declared.Phase5">'[5]Wholesale Nominal'!$J$1977:$S$1977</definedName>
    <definedName name="Dividend.Declared.Phase6">'[5]Wholesale Nominal'!$J$2440:$S$2440</definedName>
    <definedName name="Dividend.Declared.Phase7">'[5]Wholesale Nominal'!$J$2917:$S$2917</definedName>
    <definedName name="Dividend.Declared.Phase8">'[5]Wholesale Nominal'!$J$3405:$S$3405</definedName>
    <definedName name="Dividend.Declared.Phase9">'[5]Wholesale Nominal'!$J$3887:$S$3887</definedName>
    <definedName name="Dividend.Distributed.PerCent">'[5]Input Nominal'!$J$623:$S$623</definedName>
    <definedName name="Dividend.DistributionMethod.Flag">'[5]Wholesale Nominal'!$J$174:$S$174</definedName>
    <definedName name="Dividend.Growth">'[5]Input Nominal'!$J$619:$S$619</definedName>
    <definedName name="Dividend.Growth.Capped.Phase5.Waste">'[5]Wastewater Nominal'!$J$1700:$S$1700</definedName>
    <definedName name="Dividend.Growth.Capped.Phase5.Water">'[5]Water Nominal'!$J$1700:$S$1700</definedName>
    <definedName name="Dividend.Growth.Real.Input">'[5]Input Real'!$J$617:$S$617</definedName>
    <definedName name="Dividend.Growth.Real.Override">'[5]Input Real'!$J$618:$S$618</definedName>
    <definedName name="Dividend.Interim">'[5]Input Nominal'!$J$627:$S$627</definedName>
    <definedName name="Dividend.Interim.Adj.Override">[5]Adjustments!$AH$126:$AQ$126</definedName>
    <definedName name="Dividend.Interim.Appointee.1.Waste">'[5]Wholesale Nominal'!$J$239:$S$239</definedName>
    <definedName name="Dividend.Interim.Appointee.1.Water">'[5]Wholesale Nominal'!$J$238:$S$238</definedName>
    <definedName name="Dividend.Interim.Appointee.2.Waste">'[5]Wholesale Nominal'!$J$659:$S$659</definedName>
    <definedName name="Dividend.Interim.Appointee.2.Water">'[5]Wholesale Nominal'!$J$658:$S$658</definedName>
    <definedName name="Dividend.Interim.Appointee.3.Waste">'[5]Wholesale Nominal'!$J$1104:$S$1104</definedName>
    <definedName name="Dividend.Interim.Appointee.3.Water">'[5]Wholesale Nominal'!$J$1103:$S$1103</definedName>
    <definedName name="Dividend.Interim.Appointee.4.Waste">'[5]Wholesale Nominal'!$J$1567:$S$1567</definedName>
    <definedName name="Dividend.Interim.Appointee.4.Water">'[5]Wholesale Nominal'!$J$1566:$S$1566</definedName>
    <definedName name="Dividend.Interim.Appointee.5.Waste">'[5]Wholesale Nominal'!$J$2040:$S$2040</definedName>
    <definedName name="Dividend.Interim.Appointee.5.Water">'[5]Wholesale Nominal'!$J$2039:$S$2039</definedName>
    <definedName name="Dividend.Interim.Appointee.6.Waste">'[5]Wholesale Nominal'!$J$2503:$S$2503</definedName>
    <definedName name="Dividend.Interim.Appointee.6.Water">'[5]Wholesale Nominal'!$J$2502:$S$2502</definedName>
    <definedName name="Dividend.Interim.Appointee.7.Waste">'[5]Wholesale Nominal'!$J$2980:$S$2980</definedName>
    <definedName name="Dividend.Interim.Appointee.7.Water">'[5]Wholesale Nominal'!$J$2979:$S$2979</definedName>
    <definedName name="Dividend.Interim.Appointee.8.Waste">'[5]Wholesale Nominal'!$J$3468:$S$3468</definedName>
    <definedName name="Dividend.Interim.Appointee.8.Water">'[5]Wholesale Nominal'!$J$3467:$S$3467</definedName>
    <definedName name="Dividend.Interim.Appointee.9.Waste">'[5]Wholesale Nominal'!$J$3950:$S$3950</definedName>
    <definedName name="Dividend.Interim.Appointee.9.Water">'[5]Wholesale Nominal'!$J$3949:$S$3949</definedName>
    <definedName name="Dividend.Interim.Phase1">'[5]Wholesale Nominal'!$J$181:$S$181</definedName>
    <definedName name="Dividend.Interim.Phase2">'[5]Wholesale Nominal'!$J$601:$S$601</definedName>
    <definedName name="Dividend.Interim.Phase3">'[5]Wholesale Nominal'!$J$1046:$S$1046</definedName>
    <definedName name="Dividend.Interim.Phase4">'[5]Wholesale Nominal'!$J$1509:$S$1509</definedName>
    <definedName name="Dividend.Interim.Phase5">'[5]Wholesale Nominal'!$J$1982:$S$1982</definedName>
    <definedName name="Dividend.Interim.Phase6">'[5]Wholesale Nominal'!$J$2445:$S$2445</definedName>
    <definedName name="Dividend.Interim.Phase7">'[5]Wholesale Nominal'!$J$2922:$S$2922</definedName>
    <definedName name="Dividend.Interim.Phase8">'[5]Wholesale Nominal'!$J$3410:$S$3410</definedName>
    <definedName name="Dividend.Interim.Phase9">'[5]Wholesale Nominal'!$J$3892:$S$3892</definedName>
    <definedName name="Dividend.Interim.Waste">'[5]Wastewater Nominal'!$J$455:$S$455</definedName>
    <definedName name="Dividend.Interim.Water">'[5]Water Nominal'!$J$455:$S$455</definedName>
    <definedName name="Dividend.InYear.PerCent">'[5]Input Nominal'!$J$631:$S$631</definedName>
    <definedName name="Dividend.Method.Index">'[5]Wholesale Nominal'!$J$173:$S$173</definedName>
    <definedName name="Dividend.Ordinary.Declared.Waste">'[5]Wastewater Nominal'!$J$449:$S$449</definedName>
    <definedName name="Dividend.Ordinary.Declared.Water">'[5]Water Nominal'!$J$449:$S$449</definedName>
    <definedName name="Dividend.Ordinary.Opening">'[5]Input Nominal'!$J$611:$S$611</definedName>
    <definedName name="Dividend.Ordinary.Opening.Waste">'[5]Wastewater Nominal'!$J$401:$S$401</definedName>
    <definedName name="Dividend.Ordinary.Opening.Water">'[5]Water Nominal'!$J$401:$S$401</definedName>
    <definedName name="Dividend.Ordinary.Special">'[5]Input Nominal'!$J$607:$S$607</definedName>
    <definedName name="Dividend.Paid.Appointee.1.Waste">'[5]Wholesale Nominal'!$J$248:$S$248</definedName>
    <definedName name="Dividend.Paid.Appointee.1.Water">'[5]Wholesale Nominal'!$J$247:$S$247</definedName>
    <definedName name="Dividend.Paid.Appointee.2.Waste">'[5]Wholesale Nominal'!$J$668:$S$668</definedName>
    <definedName name="Dividend.Paid.Appointee.2.Water">'[5]Wholesale Nominal'!$J$667:$S$667</definedName>
    <definedName name="Dividend.Paid.Appointee.3.Waste">'[5]Wholesale Nominal'!$J$1113:$S$1113</definedName>
    <definedName name="Dividend.Paid.Appointee.3.Water">'[5]Wholesale Nominal'!$J$1112:$S$1112</definedName>
    <definedName name="Dividend.Paid.Appointee.4.Waste">'[5]Wholesale Nominal'!$J$1576:$S$1576</definedName>
    <definedName name="Dividend.Paid.Appointee.4.Water">'[5]Wholesale Nominal'!$J$1575:$S$1575</definedName>
    <definedName name="Dividend.Paid.Appointee.5.Waste">'[5]Wholesale Nominal'!$J$2049:$S$2049</definedName>
    <definedName name="Dividend.Paid.Appointee.5.Water">'[5]Wholesale Nominal'!$J$2048:$S$2048</definedName>
    <definedName name="Dividend.Paid.Appointee.6.Waste">'[5]Wholesale Nominal'!$J$2512:$S$2512</definedName>
    <definedName name="Dividend.Paid.Appointee.6.Water">'[5]Wholesale Nominal'!$J$2511:$S$2511</definedName>
    <definedName name="Dividend.Paid.Appointee.7.Waste">'[5]Wholesale Nominal'!$J$2989:$S$2989</definedName>
    <definedName name="Dividend.Paid.Appointee.7.Water">'[5]Wholesale Nominal'!$J$2988:$S$2988</definedName>
    <definedName name="Dividend.Paid.Appointee.8.Waste">'[5]Wholesale Nominal'!$J$3477:$S$3477</definedName>
    <definedName name="Dividend.Paid.Appointee.8.Water">'[5]Wholesale Nominal'!$J$3476:$S$3476</definedName>
    <definedName name="Dividend.Paid.Appointee.9.Waste">'[5]Wholesale Nominal'!$J$3959:$S$3959</definedName>
    <definedName name="Dividend.Paid.Appointee.9.Water">'[5]Wholesale Nominal'!$J$3958:$S$3958</definedName>
    <definedName name="Dividend.Paid.Phase1">'[5]Wholesale Nominal'!$J$182:$S$182</definedName>
    <definedName name="Dividend.Paid.Phase2">'[5]Wholesale Nominal'!$J$602:$S$602</definedName>
    <definedName name="Dividend.Paid.Phase3">'[5]Wholesale Nominal'!$J$1047:$S$1047</definedName>
    <definedName name="Dividend.Paid.Phase4">'[5]Wholesale Nominal'!$J$1510:$S$1510</definedName>
    <definedName name="Dividend.Paid.Phase5">'[5]Wholesale Nominal'!$J$1983:$S$1983</definedName>
    <definedName name="Dividend.Paid.Phase6">'[5]Wholesale Nominal'!$J$2446:$S$2446</definedName>
    <definedName name="Dividend.Paid.Phase7">'[5]Wholesale Nominal'!$J$2923:$S$2923</definedName>
    <definedName name="Dividend.Paid.Phase8">'[5]Wholesale Nominal'!$J$3411:$S$3411</definedName>
    <definedName name="Dividend.Paid.Phase9">'[5]Wholesale Nominal'!$J$3893:$S$3893</definedName>
    <definedName name="Dividend.Paid.Waste">'[5]Wastewater Nominal'!$J$456:$S$456</definedName>
    <definedName name="Dividend.Paid.Water">'[5]Water Nominal'!$J$456:$S$456</definedName>
    <definedName name="Dividend.Pref.Payable">'[5]Input Nominal'!$J$555:$S$555</definedName>
    <definedName name="Dividend.Recommended.Phase3.Waste">'[5]Wastewater Nominal'!$I$999</definedName>
    <definedName name="Dividend.Recommended.Phase3.Water">'[5]Water Nominal'!$I$999</definedName>
    <definedName name="Dividend.Recommended.Waste">'[5]Wastewater Nominal'!$I$399</definedName>
    <definedName name="Dividend.Recommended.Water">'[5]Water Nominal'!$I$399</definedName>
    <definedName name="Dividend.ScripShare.PerCent">'[5]Input Nominal'!$J$603:$S$603</definedName>
    <definedName name="Dividend.Special.Declared.Appointee.1.Waste">'[5]Wholesale Nominal'!$J$224:$S$224</definedName>
    <definedName name="Dividend.Special.Declared.Appointee.1.Water">'[5]Wholesale Nominal'!$J$223:$S$223</definedName>
    <definedName name="Dividend.Special.Declared.Appointee.2.Waste">'[5]Wholesale Nominal'!$J$644:$S$644</definedName>
    <definedName name="Dividend.Special.Declared.Appointee.2.Water">'[5]Wholesale Nominal'!$J$643:$S$643</definedName>
    <definedName name="Dividend.Special.Declared.Appointee.3.Waste">'[5]Wholesale Nominal'!$J$1089:$S$1089</definedName>
    <definedName name="Dividend.Special.Declared.Appointee.3.Water">'[5]Wholesale Nominal'!$J$1088:$S$1088</definedName>
    <definedName name="Dividend.Special.Declared.Appointee.4.Waste">'[5]Wholesale Nominal'!$J$1552:$S$1552</definedName>
    <definedName name="Dividend.Special.Declared.Appointee.4.Water">'[5]Wholesale Nominal'!$J$1551:$S$1551</definedName>
    <definedName name="Dividend.Special.Declared.Appointee.5.Waste">'[5]Wholesale Nominal'!$J$2025:$S$2025</definedName>
    <definedName name="Dividend.Special.Declared.Appointee.5.Water">'[5]Wholesale Nominal'!$J$2024:$S$2024</definedName>
    <definedName name="Dividend.Special.Declared.Appointee.6.Waste">'[5]Wholesale Nominal'!$J$2488:$S$2488</definedName>
    <definedName name="Dividend.Special.Declared.Appointee.6.Water">'[5]Wholesale Nominal'!$J$2487:$S$2487</definedName>
    <definedName name="Dividend.Special.Declared.Appointee.7.Waste">'[5]Wholesale Nominal'!$J$2965:$S$2965</definedName>
    <definedName name="Dividend.Special.Declared.Appointee.7.Water">'[5]Wholesale Nominal'!$J$2964:$S$2964</definedName>
    <definedName name="Dividend.Special.Declared.Appointee.8.Waste">'[5]Wholesale Nominal'!$J$3453:$S$3453</definedName>
    <definedName name="Dividend.Special.Declared.Appointee.8.Water">'[5]Wholesale Nominal'!$J$3452:$S$3452</definedName>
    <definedName name="Dividend.Special.Declared.Appointee.9.Waste">'[5]Wholesale Nominal'!$J$3935:$S$3935</definedName>
    <definedName name="Dividend.Special.Declared.Appointee.9.Water">'[5]Wholesale Nominal'!$J$3934:$S$3934</definedName>
    <definedName name="Dividend.Special.Declared.Phase1">'[5]Wholesale Nominal'!$J$177:$S$177</definedName>
    <definedName name="Dividend.Special.Declared.Phase2">'[5]Wholesale Nominal'!$J$597:$S$597</definedName>
    <definedName name="Dividend.Special.Declared.Phase2.Waste">'[5]Wastewater Nominal'!$J$695:$S$695</definedName>
    <definedName name="Dividend.Special.Declared.Phase2.Water">'[5]Water Nominal'!$J$695:$S$695</definedName>
    <definedName name="Dividend.Special.Declared.Phase3">'[5]Wholesale Nominal'!$J$1042:$S$1042</definedName>
    <definedName name="Dividend.Special.Declared.Phase3.Waste">'[5]Wastewater Nominal'!$J$1042:$S$1042</definedName>
    <definedName name="Dividend.Special.Declared.Phase3.Water">'[5]Water Nominal'!$J$1042:$S$1042</definedName>
    <definedName name="Dividend.Special.Declared.Phase4">'[5]Wholesale Nominal'!$J$1505:$S$1505</definedName>
    <definedName name="Dividend.Special.Declared.Phase4.Waste">'[5]Wastewater Nominal'!$J$1400:$S$1400</definedName>
    <definedName name="Dividend.Special.Declared.Phase4.Water">'[5]Water Nominal'!$J$1400:$S$1400</definedName>
    <definedName name="Dividend.Special.Declared.Phase5">'[5]Wholesale Nominal'!$J$1978:$S$1978</definedName>
    <definedName name="Dividend.Special.Declared.Phase5.Waste">'[5]Wastewater Nominal'!$J$1741:$S$1741</definedName>
    <definedName name="Dividend.Special.Declared.Phase5.Water">'[5]Water Nominal'!$J$1741:$S$1741</definedName>
    <definedName name="Dividend.Special.Declared.Phase6">'[5]Wholesale Nominal'!$J$2441:$S$2441</definedName>
    <definedName name="Dividend.Special.Declared.Phase6.Waste">'[5]Wastewater Nominal'!$J$2072:$S$2072</definedName>
    <definedName name="Dividend.Special.Declared.Phase6.Water">'[5]Water Nominal'!$J$2072:$S$2072</definedName>
    <definedName name="Dividend.Special.Declared.Phase7">'[5]Wholesale Nominal'!$J$2918:$S$2918</definedName>
    <definedName name="Dividend.Special.Declared.Phase7.Waste">'[5]Wastewater Nominal'!$J$2430:$S$2430</definedName>
    <definedName name="Dividend.Special.Declared.Phase7.Water">'[5]Water Nominal'!$J$2430:$S$2430</definedName>
    <definedName name="Dividend.Special.Declared.Phase8">'[5]Wholesale Nominal'!$J$3406:$S$3406</definedName>
    <definedName name="Dividend.Special.Declared.Phase8.Waste">'[5]Wastewater Nominal'!$J$2778:$S$2778</definedName>
    <definedName name="Dividend.Special.Declared.Phase8.Water">'[5]Water Nominal'!$J$2778:$S$2778</definedName>
    <definedName name="Dividend.Special.Declared.Phase9">'[5]Wholesale Nominal'!$J$3888:$S$3888</definedName>
    <definedName name="Dividend.Special.Declared.Waste">'[5]Wastewater Nominal'!$J$450:$S$450</definedName>
    <definedName name="Dividend.Special.Declared.Water">'[5]Water Nominal'!$J$450:$S$450</definedName>
    <definedName name="Dividend.Special.Excl.InterimDiv.Waste">'[5]Wastewater Nominal'!$J$451:$S$451</definedName>
    <definedName name="Dividend.Special.Excl.InterimDiv.Water">'[5]Water Nominal'!$J$451:$S$451</definedName>
    <definedName name="Dividend.Yield">'[5]Input Nominal'!$I$615</definedName>
    <definedName name="DividendAdjustment.Appointee">'[5]Input Nominal'!$J$704:$S$704</definedName>
    <definedName name="Dividends.Declared.Phase4">'[5]Wholesale Nominal'!$J$1704:$S$1704</definedName>
    <definedName name="Dividends.Declared.Phase5">'[5]Wholesale Nominal'!$J$2177:$S$2177</definedName>
    <definedName name="Dividends.Declared.Waste">'[5]Wastewater Nominal'!$J$481:$S$481</definedName>
    <definedName name="Dividends.Declared.Waste.Phase2">'[5]Wastewater Nominal'!$J$867:$S$867</definedName>
    <definedName name="Dividends.Declared.Waste.Phase3">'[5]Wastewater Nominal'!$J$1214:$S$1214</definedName>
    <definedName name="Dividends.Declared.Waste.Phase4">'[5]Wastewater Nominal'!$J$1570:$S$1570</definedName>
    <definedName name="Dividends.Declared.Waste.Phase5">'[5]Wastewater Nominal'!$J$1900:$S$1900</definedName>
    <definedName name="Dividends.Declared.Waste.Phase6">'[5]Wastewater Nominal'!$J$2256:$S$2256</definedName>
    <definedName name="Dividends.Declared.Waste.Phase7">'[5]Wastewater Nominal'!$J$2603:$S$2603</definedName>
    <definedName name="Dividends.Declared.Waste.Phase8">'[5]Wastewater Nominal'!$J$2951:$S$2951</definedName>
    <definedName name="Dividends.Declared.Water">'[5]Water Nominal'!$J$481:$S$481</definedName>
    <definedName name="Dividends.Declared.Water.Phase2">'[5]Water Nominal'!$J$867:$S$867</definedName>
    <definedName name="Dividends.Declared.Water.Phase3">'[5]Water Nominal'!$J$1214:$S$1214</definedName>
    <definedName name="Dividends.Declared.Water.Phase4">'[5]Water Nominal'!$J$1570:$S$1570</definedName>
    <definedName name="Dividends.Declared.Water.Phase5">'[5]Water Nominal'!$J$1900:$S$1900</definedName>
    <definedName name="Dividends.Declared.Water.Phase6">'[5]Water Nominal'!$J$2256:$S$2256</definedName>
    <definedName name="Dividends.Declared.Water.Phase7">'[5]Water Nominal'!$J$2603:$S$2603</definedName>
    <definedName name="Dividends.Declared.Water.Phase8">'[5]Water Nominal'!$J$2951:$S$2951</definedName>
    <definedName name="Dividends.Pref.Waste">'[5]Wastewater Nominal'!$J$114:$S$114</definedName>
    <definedName name="Dividends.Pref.Water">'[5]Water Nominal'!$J$114:$S$114</definedName>
    <definedName name="dlete" localSheetId="10" hidden="1">[1]Kent!#REF!</definedName>
    <definedName name="dlete" hidden="1">[1]Kent!#REF!</definedName>
    <definedName name="DraftReleaseFlag">#REF!</definedName>
    <definedName name="DraftTickbox">#REF!</definedName>
    <definedName name="EBIT.Less.Tax.Phase7.Waste">'[5]Wastewater Nominal'!$J$2691:$S$2691</definedName>
    <definedName name="EBIT.Less.Tax.Phase7.Water">'[5]Water Nominal'!$J$2691:$S$2691</definedName>
    <definedName name="Eff.Inc.Constant">[4]Inputs!$H$115</definedName>
    <definedName name="Eff.Inc.Slope">[4]Inputs!$H$116</definedName>
    <definedName name="Eff_constant_Wa">'[3]User inputs'!$M$27</definedName>
    <definedName name="Eff_constant_Wb">'[3]User inputs'!$M$36</definedName>
    <definedName name="Eff_constant_WWa">'[3]User inputs'!$N$27</definedName>
    <definedName name="Eff_constant_WWb">'[3]User inputs'!$N$36</definedName>
    <definedName name="Eff_slope_Wa">'[3]User inputs'!$M$26</definedName>
    <definedName name="Eff_slope_Wb">'[3]User inputs'!$M$35</definedName>
    <definedName name="Eff_slope_WWa">'[3]User inputs'!$N$26</definedName>
    <definedName name="Eff_slope_WWb">'[3]User inputs'!$N$35</definedName>
    <definedName name="EffInc.Coeff.Sewerage">[4]Calcs!$G$68</definedName>
    <definedName name="EffInc.Coeff.Water">[4]Calcs!$G$63</definedName>
    <definedName name="EndYearRef">#REF!</definedName>
    <definedName name="EngagementLetterDate">#REF!</definedName>
    <definedName name="Enhanced.Baseline">[4]Inputs!$H$86</definedName>
    <definedName name="Enhanced.Flag">[4]Inputs!$K$13</definedName>
    <definedName name="Equity.InterestAdj.Phase8">'[5]Wholesale Nominal'!$J$3588:$S$3588</definedName>
    <definedName name="Equity.Revision.Waste">'[5]Input Nominal'!$J$718:$S$718</definedName>
    <definedName name="Equity.Revision.Water">'[5]Input Nominal'!$J$714:$S$714</definedName>
    <definedName name="EquityInjection.IntAdj.Choice">'[5]Input Nominal'!$G$710</definedName>
    <definedName name="EquityInjection.IntAdj.Flag">'[5]Input Nominal'!$I$710</definedName>
    <definedName name="EquityInjection.TaxAdj.Choice">'[5]Input Nominal'!$G$711</definedName>
    <definedName name="EquityInjection.TaxAdj.Flag">'[5]Input Nominal'!$I$711</definedName>
    <definedName name="ErrChk.AllowedRevenue.Phase1.Waste">'[6]Waste Real AR'!$J$63:$S$63</definedName>
    <definedName name="ErrChk.AllowedRevenue.Phase1.Water">'[6]Water Real AR'!$J$63:$S$63</definedName>
    <definedName name="ErrChk.AllowedRevenue.Phase2.Waste">'[6]Waste Real AR'!$J$130:$S$130</definedName>
    <definedName name="ErrChk.AllowedRevenue.Phase2.Water">'[6]Water Real AR'!$J$130:$S$130</definedName>
    <definedName name="ErrChk.AllowedRevenue.Phase3.Waste">'[6]Waste Real AR'!$J$148:$S$148</definedName>
    <definedName name="ErrChk.AllowedRevenue.Phase3.Water">'[6]Water Real AR'!$J$148:$S$148</definedName>
    <definedName name="ErrChk.AllowedRevenue.Phase4.Waste">'[6]Waste Real AR'!$J$187:$S$187</definedName>
    <definedName name="ErrChk.AllowedRevenue.Phase4.Water">'[6]Water Real AR'!$J$187:$S$187</definedName>
    <definedName name="ErrChk.AllowedRevenue.Phase5.Waste">'[6]Waste Real AR'!$J$205:$S$205</definedName>
    <definedName name="ErrChk.AllowedRevenue.Phase5.Water">'[6]Water Real AR'!$J$205:$S$205</definedName>
    <definedName name="ErrChk.AllowedRevenue.Phase6.Waste">'[6]Waste Real AR'!$J$224:$S$224</definedName>
    <definedName name="ErrChk.AllowedRevenue.Phase6.Water">'[6]Water Real AR'!$J$224:$S$224</definedName>
    <definedName name="ErrChk.AllowedRevenue.Phase7.Waste">'[6]Waste Real AR'!$J$244:$S$244</definedName>
    <definedName name="ErrChk.AllowedRevenue.Phase7.Water">'[6]Water Real AR'!$J$244:$S$244</definedName>
    <definedName name="ErrChk.AllowedRevenue.Phase8.Waste">'[6]Waste Real AR'!$J$271:$S$271</definedName>
    <definedName name="ErrChk.AllowedRevenue.Phase8.Water">'[6]Water Real AR'!$J$271:$S$271</definedName>
    <definedName name="ErrChk.AllowedRevenue.Phase9.Waste">'[6]Waste Real AR'!$J$290:$S$290</definedName>
    <definedName name="ErrChk.AllowedRevenue.Phase9.Water">'[6]Water Real AR'!$J$290:$S$290</definedName>
    <definedName name="ErrChk.Appointee.Balance.Sheet.FinStats">'[5]Appointee Fin Stats'!$I$66:$S$66</definedName>
    <definedName name="ErrChk.Balance.Sheet.Change.Phase2.Waste">'[5]Wastewater Nominal'!$J$781:$S$781</definedName>
    <definedName name="ErrChk.Balance.Sheet.Change.Phase2.Water">'[5]Water Nominal'!$J$781:$S$781</definedName>
    <definedName name="ErrChk.Balance.Sheet.Change.Phase3.Waste">'[5]Wastewater Nominal'!$J$1128:$S$1128</definedName>
    <definedName name="ErrChk.Balance.Sheet.Change.Phase3.Water">'[5]Water Nominal'!$J$1128:$S$1128</definedName>
    <definedName name="ErrChk.Balance.Sheet.Change.Phase4.Waste">'[5]Wastewater Nominal'!$J$1484:$S$1484</definedName>
    <definedName name="ErrChk.Balance.Sheet.Change.Phase4.Water">'[5]Water Nominal'!$J$1484:$S$1484</definedName>
    <definedName name="ErrChk.Balance.Sheet.Change.Phase5.Waste">'[5]Wastewater Nominal'!$J$1822:$S$1822</definedName>
    <definedName name="ErrChk.Balance.Sheet.Change.Phase5.Water">'[5]Water Nominal'!$J$1822:$S$1822</definedName>
    <definedName name="ErrChk.Balance.Sheet.Change.Phase6.Waste">'[5]Wastewater Nominal'!$J$2161:$S$2161</definedName>
    <definedName name="ErrChk.Balance.Sheet.Change.Phase6.Water">'[5]Water Nominal'!$J$2161:$S$2161</definedName>
    <definedName name="ErrChk.Balance.Sheet.Change.Phase7.Waste">'[5]Wastewater Nominal'!$J$2515:$S$2515</definedName>
    <definedName name="ErrChk.Balance.Sheet.Change.Phase7.Water">'[5]Water Nominal'!$J$2515:$S$2515</definedName>
    <definedName name="ErrChk.Balance.Sheet.Change.Phase8.Waste">'[5]Wastewater Nominal'!$J$2863:$S$2863</definedName>
    <definedName name="ErrChk.Balance.Sheet.Change.Phase8.Water">'[5]Water Nominal'!$J$2863:$S$2863</definedName>
    <definedName name="ErrChk.Balance.Sheet.Change.Phase9.Waste">'[5]Wastewater Nominal'!$J$3202:$S$3202</definedName>
    <definedName name="ErrChk.Balance.Sheet.Change.Phase9.Water">'[5]Water Nominal'!$J$3202:$S$3202</definedName>
    <definedName name="ErrChk.Balance.Sheet.HH">'[5]HH Fin Stats'!$J$34:$S$34</definedName>
    <definedName name="ErrChk.Balance.Sheet.NHH">'[5]NHH Fin Stats'!$J$34:$S$34</definedName>
    <definedName name="ErrChk.Balance.Sheet.Phase1.Appointee">'[5]Appointee Nominal'!$I$67:$S$67</definedName>
    <definedName name="ErrChk.Balance.Sheet.Phase1.Waste">'[5]Wastewater Nominal'!$I$521:$S$521</definedName>
    <definedName name="ErrChk.Balance.Sheet.Phase1.Water">'[5]Water Nominal'!$I$521:$S$521</definedName>
    <definedName name="ErrChk.Balance.Sheet.Phase1.Wholesale">'[5]Wholesale Nominal'!$I$383:$S$383</definedName>
    <definedName name="ErrChk.Balance.Sheet.Phase2.Appointee">'[5]Appointee Nominal'!$I$196:$S$196</definedName>
    <definedName name="ErrChk.Balance.Sheet.Phase2.Waste">'[5]Wastewater Nominal'!$I$907:$S$907</definedName>
    <definedName name="ErrChk.Balance.Sheet.Phase2.Water">'[5]Water Nominal'!$I$907:$S$907</definedName>
    <definedName name="ErrChk.Balance.Sheet.Phase2.Wholesale">'[5]Wholesale Nominal'!$I$827:$S$827</definedName>
    <definedName name="ErrChk.Balance.Sheet.Phase3.Appointee">'[5]Appointee Nominal'!$I$325:$S$325</definedName>
    <definedName name="ErrChk.Balance.Sheet.Phase3.Waste">'[5]Wastewater Nominal'!$I$1254:$S$1254</definedName>
    <definedName name="ErrChk.Balance.Sheet.Phase3.Water">'[5]Water Nominal'!$I$1254:$S$1254</definedName>
    <definedName name="ErrChk.Balance.Sheet.Phase3.Wholesale">'[5]Wholesale Nominal'!$I$1279:$S$1279</definedName>
    <definedName name="ErrChk.Balance.Sheet.Phase4.Appointee">'[5]Appointee Nominal'!$I$454:$S$454</definedName>
    <definedName name="ErrChk.Balance.Sheet.Phase4.Waste">'[5]Wastewater Nominal'!$I$1610:$S$1610</definedName>
    <definedName name="ErrChk.Balance.Sheet.Phase4.Water">'[5]Water Nominal'!$I$1610:$S$1610</definedName>
    <definedName name="ErrChk.Balance.Sheet.Phase4.Wholesale">'[5]Wholesale Nominal'!$I$1744:$S$1744</definedName>
    <definedName name="ErrChk.Balance.Sheet.Phase5.Appointee">'[5]Appointee Nominal'!$I$583:$S$583</definedName>
    <definedName name="ErrChk.Balance.Sheet.Phase5.Waste">'[5]Wastewater Nominal'!$I$1940:$S$1940</definedName>
    <definedName name="ErrChk.Balance.Sheet.Phase5.Water">'[5]Water Nominal'!$I$1940:$S$1940</definedName>
    <definedName name="ErrChk.Balance.Sheet.Phase5.Wholesale">'[5]Wholesale Nominal'!$I$2217:$S$2217</definedName>
    <definedName name="ErrChk.Balance.Sheet.Phase6.Appointee">'[5]Appointee Nominal'!$I$713:$S$713</definedName>
    <definedName name="ErrChk.Balance.Sheet.Phase6.Waste">'[5]Wastewater Nominal'!$I$2296:$S$2296</definedName>
    <definedName name="ErrChk.Balance.Sheet.Phase6.Water">'[5]Water Nominal'!$I$2296:$S$2296</definedName>
    <definedName name="ErrChk.Balance.Sheet.Phase6.Wholesale">'[5]Wholesale Nominal'!$I$2691:$S$2691</definedName>
    <definedName name="ErrChk.Balance.Sheet.Phase7.Appointee">'[5]Appointee Nominal'!$I$844:$S$844</definedName>
    <definedName name="ErrChk.Balance.Sheet.Phase7.Waste">'[5]Wastewater Nominal'!$I$2643:$S$2643</definedName>
    <definedName name="ErrChk.Balance.Sheet.Phase7.Water">'[5]Water Nominal'!$I$2643:$S$2643</definedName>
    <definedName name="ErrChk.Balance.Sheet.Phase7.Wholesale">'[5]Wholesale Nominal'!$I$3177:$S$3177</definedName>
    <definedName name="ErrChk.Balance.Sheet.Phase8.Appointee">'[5]Appointee Nominal'!$J$975:$S$975</definedName>
    <definedName name="ErrChk.Balance.Sheet.Phase8.Waste">'[5]Wastewater Nominal'!$I$2991:$S$2991</definedName>
    <definedName name="ErrChk.Balance.Sheet.Phase8.Water">'[5]Water Nominal'!$I$2991:$S$2991</definedName>
    <definedName name="ErrChk.Balance.Sheet.Phase8.Wholesale">'[5]Wholesale Nominal'!$J$3667:$S$3667</definedName>
    <definedName name="ErrChk.Balance.Sheet.Phase9.Appointee">'[5]Appointee Nominal'!$J$1106:$S$1106</definedName>
    <definedName name="ErrChk.Balance.Sheet.Phase9.Waste">'[5]Wastewater Nominal'!$I$3310:$S$3310</definedName>
    <definedName name="ErrChk.Balance.Sheet.Phase9.Water">'[5]Water Nominal'!$I$3310:$S$3310</definedName>
    <definedName name="ErrChk.Balance.Sheet.Phase9.Wholesale">'[5]Wholesale Nominal'!$J$4167:$S$4167</definedName>
    <definedName name="ErrChk.Balance.Sheet.Retail">'[5]Retail Fin Stats'!$I$69:$S$69</definedName>
    <definedName name="ErrChk.Cashflow.Comparison.Phase1">'[5]Wholesale Nominal'!$J$426:$S$426</definedName>
    <definedName name="ErrChk.Cashflow.Comparison.Phase2">'[5]Wholesale Nominal'!$J$870:$S$870</definedName>
    <definedName name="ErrChk.Cashflow.Comparison.Phase3">'[5]Wholesale Nominal'!$J$1322:$S$1322</definedName>
    <definedName name="ErrChk.Cashflow.Comparison.Phase4">'[5]Wholesale Nominal'!$J$1787:$S$1787</definedName>
    <definedName name="ErrChk.Cashflow.Comparison.Phase5">'[5]Wholesale Nominal'!$J$2260:$S$2260</definedName>
    <definedName name="ErrChk.Cashflow.Comparison.Phase6">'[5]Wholesale Nominal'!$J$2735:$S$2735</definedName>
    <definedName name="ErrChk.Cashflow.Comparison.Phase7">'[5]Wholesale Nominal'!$J$3221:$S$3221</definedName>
    <definedName name="ErrChk.Cashflow.Comparison.Phase8">'[5]Wholesale Nominal'!$J$3711:$S$3711</definedName>
    <definedName name="ErrChk.Cashflow.Comparison.Phase9">'[5]Wholesale Nominal'!$J$4211:$S$4211</definedName>
    <definedName name="ErrChk.Depn.HH">'[5]Calc HH'!$J$143:$S$143</definedName>
    <definedName name="ErrChk.Depn.NHH">'[5]Calc NHH'!$J$2854:$S$2854</definedName>
    <definedName name="ErrChk.Dividend.Paid.Phase1.Waste">'[5]Wastewater Nominal'!$J$458:$S$458</definedName>
    <definedName name="ErrChk.Dividend.Paid.Phase1.Water">'[5]Water Nominal'!$J$458:$S$458</definedName>
    <definedName name="ErrChk.Dividend.Paid.Phase1.Wholesale">'[5]Wholesale Nominal'!$J$184:$S$184</definedName>
    <definedName name="ErrChk.Dividend.Paid.Phase2.Waste">'[5]Wastewater Nominal'!$J$704:$S$704</definedName>
    <definedName name="ErrChk.Dividend.Paid.Phase2.Water">'[5]Water Nominal'!$J$704:$S$704</definedName>
    <definedName name="ErrChk.Dividend.Paid.Phase2.Wholesale">'[5]Wholesale Nominal'!$J$604:$S$604</definedName>
    <definedName name="ErrChk.Dividend.Paid.Phase3.Waste">'[5]Wastewater Nominal'!$J$1051:$S$1051</definedName>
    <definedName name="ErrChk.Dividend.Paid.Phase3.Water">'[5]Water Nominal'!$J$1051:$S$1051</definedName>
    <definedName name="ErrChk.Dividend.Paid.Phase3.Wholesale">'[5]Wholesale Nominal'!$J$1049:$S$1049</definedName>
    <definedName name="ErrChk.Dividend.Paid.Phase4.Waste">'[5]Wastewater Nominal'!$J$1409:$S$1409</definedName>
    <definedName name="ErrChk.Dividend.Paid.Phase4.Water">'[5]Water Nominal'!$J$1409:$S$1409</definedName>
    <definedName name="ErrChk.Dividend.Paid.Phase4.Wholesale">'[5]Wholesale Nominal'!$J$1512:$S$1512</definedName>
    <definedName name="ErrChk.Dividend.Paid.Phase5.Waste">'[5]Wastewater Nominal'!$J$1750:$S$1750</definedName>
    <definedName name="ErrChk.Dividend.Paid.Phase5.Water">'[5]Water Nominal'!$J$1750:$S$1750</definedName>
    <definedName name="ErrChk.Dividend.Paid.Phase5.Wholesale">'[5]Wholesale Nominal'!$J$1985:$S$1985</definedName>
    <definedName name="ErrChk.Dividend.Paid.Phase6.Waste">'[5]Wastewater Nominal'!$J$2081:$S$2081</definedName>
    <definedName name="ErrChk.Dividend.Paid.Phase6.Water">'[5]Water Nominal'!$J$2081:$S$2081</definedName>
    <definedName name="ErrChk.Dividend.Paid.Phase6.Wholesale">'[5]Wholesale Nominal'!$J$2448:$S$2448</definedName>
    <definedName name="ErrChk.Dividend.Paid.Phase7.Waste">'[5]Wastewater Nominal'!$J$2439:$S$2439</definedName>
    <definedName name="ErrChk.Dividend.Paid.Phase7.Water">'[5]Water Nominal'!$J$2439:$S$2439</definedName>
    <definedName name="ErrChk.Dividend.Paid.Phase7.Wholesale">'[5]Wholesale Nominal'!$J$2925:$S$2925</definedName>
    <definedName name="ErrChk.Dividend.Paid.Phase8.Waste">'[5]Wastewater Nominal'!$J$2787:$S$2787</definedName>
    <definedName name="ErrChk.Dividend.Paid.Phase8.Water">'[5]Water Nominal'!$J$2787:$S$2787</definedName>
    <definedName name="ErrChk.Dividend.Paid.Phase8.Wholesale">'[5]Wholesale Nominal'!$J$3413:$S$3413</definedName>
    <definedName name="ErrChk.Dividend.Paid.Phase9.Waste">'[5]Wastewater Nominal'!$J$3137:$S$3137</definedName>
    <definedName name="ErrChk.Dividend.Paid.Phase9.Water">'[5]Water Nominal'!$J$3137:$S$3137</definedName>
    <definedName name="ErrChk.Dividend.Paid.Phase9.Wholesale">'[5]Wholesale Nominal'!$J$3895:$S$3895</definedName>
    <definedName name="ErrChk.Dividends.Declared.Phase1.Wholesale">'[5]Wholesale Nominal'!$J$231:$S$231</definedName>
    <definedName name="ErrChk.Dividends.Declared.Phase2.Wholesale">'[5]Wholesale Nominal'!$J$651:$S$651</definedName>
    <definedName name="ErrChk.Dividends.Declared.Phase3.Wholesale">'[5]Wholesale Nominal'!$J$1096:$S$1096</definedName>
    <definedName name="ErrChk.Dividends.Declared.Phase4.Wholesale">'[5]Wholesale Nominal'!$J$1559:$S$1559</definedName>
    <definedName name="ErrChk.Dividends.Declared.Phase5.Wholesale">'[5]Wholesale Nominal'!$J$2032:$S$2032</definedName>
    <definedName name="ErrChk.Dividends.Declared.Phase6.Wholesale">'[5]Wholesale Nominal'!$J$2495:$S$2495</definedName>
    <definedName name="ErrChk.Dividends.Declared.Phase7.Wholesale">'[5]Wholesale Nominal'!$J$2972:$S$2972</definedName>
    <definedName name="ErrChk.Dividends.Declared.Phase8.Wholesale">'[5]Wholesale Nominal'!$J$3460:$S$3460</definedName>
    <definedName name="ErrChk.Dividends.Declared.Phase9.Wholesale">'[5]Wholesale Nominal'!$J$3942:$S$3942</definedName>
    <definedName name="ErrChk.Dividends.Paid.Phase1.Wholesale">'[5]Wholesale Nominal'!$J$251:$S$251</definedName>
    <definedName name="ErrChk.Dividends.Paid.Phase2.Wholesale">'[5]Wholesale Nominal'!$J$671:$S$671</definedName>
    <definedName name="ErrChk.Dividends.Paid.Phase3.Wholesale">'[5]Wholesale Nominal'!$J$1116:$S$1116</definedName>
    <definedName name="ErrChk.Dividends.Paid.Phase4.Wholesale">'[5]Wholesale Nominal'!$J$1579:$S$1579</definedName>
    <definedName name="ErrChk.Dividends.Paid.Phase5.Wholesale">'[5]Wholesale Nominal'!$J$2052:$S$2052</definedName>
    <definedName name="ErrChk.Dividends.Paid.Phase6.Wholesale">'[5]Wholesale Nominal'!$J$2515:$S$2515</definedName>
    <definedName name="ErrChk.Dividends.Paid.Phase7.Wholesale">'[5]Wholesale Nominal'!$J$2992:$S$2992</definedName>
    <definedName name="ErrChk.Dividends.Paid.Phase8.Wholesale">'[5]Wholesale Nominal'!$J$3480:$S$3480</definedName>
    <definedName name="ErrChk.Dividends.Paid.Phase9.Wholesale">'[5]Wholesale Nominal'!$J$3962:$S$3962</definedName>
    <definedName name="ErrChk.NetMargin.by.TariffBand.Retail">'[5]Headroom Check'!$J$94:$S$94</definedName>
    <definedName name="ErrChk.OpeningRetainedEarnings">'[5]Input Nominal'!$J$597</definedName>
    <definedName name="ErrChk.Retail.Income">'[5]Exec Summary'!$J$50:$S$50</definedName>
    <definedName name="ErrChk.Retail.Profit.CrossChk">'[5]Retail Fin Stats'!$J$26:$S$26</definedName>
    <definedName name="ErrChk.Retail.RetainedProfit.CrossChk">'[5]Retail Fin Stats'!$J$29:$S$29</definedName>
    <definedName name="ErrChk.RetailFinStats.Cashflow">'[5]Retail Fin Stats'!$J$107:$S$107</definedName>
    <definedName name="ErrChk.RetailOutputs.1">'[5]RPO Checks'!$I$14:$S$14</definedName>
    <definedName name="ErrChk.RetailOutputs.2">'[5]RPO Checks'!$I$21:$S$21</definedName>
    <definedName name="ErrChk.Retained.Earnings.Phase1.Waste">'[5]Wastewater Nominal'!$I$523:$S$523</definedName>
    <definedName name="ErrChk.Retained.Earnings.Phase1.Water">'[5]Water Nominal'!$I$523:$S$523</definedName>
    <definedName name="ErrChk.Retained.Earnings.Phase1.Wholesale">'[5]Wholesale Nominal'!$I$385:$S$385</definedName>
    <definedName name="ErrChk.Retained.Earnings.Phase2.Waste">'[5]Wastewater Nominal'!$I$909:$S$909</definedName>
    <definedName name="ErrChk.Retained.Earnings.Phase2.Water">'[5]Water Nominal'!$I$909:$S$909</definedName>
    <definedName name="ErrChk.Retained.Earnings.Phase2.Wholesale">'[5]Wholesale Nominal'!$I$829:$S$829</definedName>
    <definedName name="ErrChk.Retained.Earnings.Phase3.Waste">'[5]Wastewater Nominal'!$I$1256:$S$1256</definedName>
    <definedName name="ErrChk.Retained.Earnings.Phase3.Water">'[5]Water Nominal'!$I$1256:$S$1256</definedName>
    <definedName name="ErrChk.Retained.Earnings.Phase3.Wholesale">'[5]Wholesale Nominal'!$I$1281:$S$1281</definedName>
    <definedName name="ErrChk.Retained.Earnings.Phase4.Waste">'[5]Wastewater Nominal'!$I$1612:$S$1612</definedName>
    <definedName name="ErrChk.Retained.Earnings.Phase4.Water">'[5]Water Nominal'!$I$1612:$S$1612</definedName>
    <definedName name="ErrChk.Retained.Earnings.Phase4.Wholesale">'[5]Wholesale Nominal'!$I$1746:$S$1746</definedName>
    <definedName name="ErrChk.Retained.Earnings.Phase5.Waste">'[5]Wastewater Nominal'!$I$1942:$S$1942</definedName>
    <definedName name="ErrChk.Retained.Earnings.Phase5.Water">'[5]Water Nominal'!$I$1942:$S$1942</definedName>
    <definedName name="ErrChk.Retained.Earnings.Phase5.Wholesale">'[5]Wholesale Nominal'!$I$2219:$S$2219</definedName>
    <definedName name="ErrChk.Retained.Earnings.Phase6.Waste">'[5]Wastewater Nominal'!$I$2298:$S$2298</definedName>
    <definedName name="ErrChk.Retained.Earnings.Phase6.Water">'[5]Water Nominal'!$I$2298:$S$2298</definedName>
    <definedName name="ErrChk.Retained.Earnings.Phase6.Wholesale">'[5]Wholesale Nominal'!$I$2693:$S$2693</definedName>
    <definedName name="ErrChk.Retained.Earnings.Phase7.Waste">'[5]Wastewater Nominal'!$I$2645:$S$2645</definedName>
    <definedName name="ErrChk.Retained.Earnings.Phase7.Water">'[5]Water Nominal'!$I$2645:$S$2645</definedName>
    <definedName name="ErrChk.Retained.Earnings.Phase7.Wholesale">'[5]Wholesale Nominal'!$I$3179:$S$3179</definedName>
    <definedName name="ErrChk.Retained.Earnings.Phase8.Waste">'[5]Wastewater Nominal'!$I$2993:$S$2993</definedName>
    <definedName name="ErrChk.Retained.Earnings.Phase8.Water">'[5]Water Nominal'!$I$2993:$S$2993</definedName>
    <definedName name="ErrChk.Retained.Earnings.Phase8.Wholesale">'[5]Wholesale Nominal'!$J$3669:$S$3669</definedName>
    <definedName name="ErrChk.Retained.Earnings.Phase9.Waste">'[5]Wastewater Nominal'!$J$3312:$S$3312</definedName>
    <definedName name="ErrChk.Retained.Earnings.Phase9.Water">'[5]Water Nominal'!$J$3312:$S$3312</definedName>
    <definedName name="ErrChk.Retained.Earnings.Phase9.Wholesale">'[5]Wholesale Nominal'!$J$4169:$S$4169</definedName>
    <definedName name="ErrChk.Scrip.Plus.Interim.Dividend">'[5]Input Nominal'!$J$633:$S$633</definedName>
    <definedName name="ErrChk.Share.Capital">'[5]Input Nominal'!$I$591</definedName>
    <definedName name="ErrChk.Tax.by.TariffBand.Retail">'[5]Headroom Check'!$J$220:$S$220</definedName>
    <definedName name="ErrChk.Tax.Reconciliation">'[5]Tax Reconciliation'!$J$40:$S$40</definedName>
    <definedName name="ErrChk.WorkingCapital.by.TariffBand.Retail">'[5]Headroom Check'!$J$157:$S$157</definedName>
    <definedName name="Exports_checkbox">'[3]Scenario manager'!$F$15</definedName>
    <definedName name="F" localSheetId="10" hidden="1">{"bal",#N/A,FALSE,"working papers";"income",#N/A,FALSE,"working papers"}</definedName>
    <definedName name="F" localSheetId="9" hidden="1">{"bal",#N/A,FALSE,"working papers";"income",#N/A,FALSE,"working papers"}</definedName>
    <definedName name="F" hidden="1">{"bal",#N/A,FALSE,"working papers";"income",#N/A,FALSE,"working papers"}</definedName>
    <definedName name="F_Inputs_Column">[3]F_Inputs!$C$2:$Y$2</definedName>
    <definedName name="F_Inputs_Index">[3]F_Inputs!$C$2:$Y$652</definedName>
    <definedName name="F_Inputs_Row">[3]F_Inputs!$B$2:$B$652</definedName>
    <definedName name="FA.Bf.Retail.HH">[5]Adjustments!$AG$31</definedName>
    <definedName name="FA.Bf.Retail.HH.Input">[5]Adjustments!$I$31</definedName>
    <definedName name="FA.Bf.Retail.HH.Waste">'[5]Input Nominal'!$I$266</definedName>
    <definedName name="FA.Bf.Retail.HH.Water">'[5]Input Nominal'!$I$241</definedName>
    <definedName name="FA.Bf.Retail.NHH">[5]Adjustments!$AG$32</definedName>
    <definedName name="FA.Bf.Retail.NHH.Input">[5]Adjustments!$I$32</definedName>
    <definedName name="FA.Bf.Retail.NHH.Waste">'[5]Input Nominal'!$I$267</definedName>
    <definedName name="FA.Bf.Retail.NHH.Water">'[5]Input Nominal'!$I$242</definedName>
    <definedName name="FA.Bf.Whole.Infra">[5]Adjustments!$AG$18</definedName>
    <definedName name="FA.Bf.Whole.Infra.Input">[5]Adjustments!$I$18</definedName>
    <definedName name="FA.Bf.Whole.Infra.Waste">'[5]Input Nominal'!$I$265</definedName>
    <definedName name="FA.Bf.Whole.Infra.Water">'[5]Input Nominal'!$I$240</definedName>
    <definedName name="FA.Bf.Whole.NonInfra">[5]Adjustments!$AG$17</definedName>
    <definedName name="FA.Bf.Whole.NonInfra.Input">[5]Adjustments!$I$17</definedName>
    <definedName name="FA.Bf.Whole.NonInfra.Waste">'[5]Input Nominal'!$I$264</definedName>
    <definedName name="FA.Bf.Whole.NonInfra.Water">'[5]Input Nominal'!$I$239</definedName>
    <definedName name="FA.Capex.Waste">'[5]Wastewater Nominal'!$I$281:$S$281</definedName>
    <definedName name="FA.Capex.Water">'[5]Water Nominal'!$I$281:$S$281</definedName>
    <definedName name="FA.Depn.Waste">'[5]Wastewater Nominal'!$I$282:$S$282</definedName>
    <definedName name="FA.Depn.Water">'[5]Water Nominal'!$I$282:$S$282</definedName>
    <definedName name="FA.Investments.Waste">'[5]Wastewater Nominal'!$I$488:$S$488</definedName>
    <definedName name="FA.Investments.Water">'[5]Water Nominal'!$I$488:$S$488</definedName>
    <definedName name="FA.NBV.Cf.Waste">'[5]Wastewater Nominal'!$I$283:$S$283</definedName>
    <definedName name="FA.NBV.Cf.Water">'[5]Water Nominal'!$I$283:$S$283</definedName>
    <definedName name="FD.AddInc.Coeff.Sewerage">[4]Calcs!$G$58</definedName>
    <definedName name="FD.AddInc.Coeff.Water">[4]Calcs!$G$53</definedName>
    <definedName name="FD.AddInc.Sewerage">[4]Inputs!#REF!</definedName>
    <definedName name="FD.AddInc.Water">[4]Inputs!#REF!</definedName>
    <definedName name="FD.AllExp.Coeff.Sewerage">[4]Calcs!$G$57</definedName>
    <definedName name="FD.AllExp.Coeff.Water">[4]Calcs!$G$52</definedName>
    <definedName name="FD.Menu.Choice.Sewerage">[4]Inputs!$H$23</definedName>
    <definedName name="FD.Menu.Choice.Water">[4]Inputs!$H$22</definedName>
    <definedName name="fdraf" localSheetId="10" hidden="1">{"bal",#N/A,FALSE,"working papers";"income",#N/A,FALSE,"working papers"}</definedName>
    <definedName name="fdraf" localSheetId="9" hidden="1">{"bal",#N/A,FALSE,"working papers";"income",#N/A,FALSE,"working papers"}</definedName>
    <definedName name="fdraf" hidden="1">{"bal",#N/A,FALSE,"working papers";"income",#N/A,FALSE,"working papers"}</definedName>
    <definedName name="Fdraft" localSheetId="10" hidden="1">{"bal",#N/A,FALSE,"working papers";"income",#N/A,FALSE,"working papers"}</definedName>
    <definedName name="Fdraft" localSheetId="9" hidden="1">{"bal",#N/A,FALSE,"working papers";"income",#N/A,FALSE,"working papers"}</definedName>
    <definedName name="Fdraft" hidden="1">{"bal",#N/A,FALSE,"working papers";"income",#N/A,FALSE,"working papers"}</definedName>
    <definedName name="FI.Labels">'[5]Wholesale Nominal'!$E$442:$E$454</definedName>
    <definedName name="FI.Phase1">'[5]Appointee Nominal'!$J$119:$S$131</definedName>
    <definedName name="FI.Phase2">'[5]Appointee Nominal'!$J$248:$S$260</definedName>
    <definedName name="FI.Phase3">'[5]Appointee Nominal'!$J$377:$S$389</definedName>
    <definedName name="FI.Phase4">'[5]Appointee Nominal'!$J$506:$S$518</definedName>
    <definedName name="FI.Phase5">'[5]Appointee Nominal'!$J$635:$S$647</definedName>
    <definedName name="FI.Phase6">'[5]Appointee Nominal'!$J$766:$S$778</definedName>
    <definedName name="FI.Phase7">'[5]Appointee Nominal'!$J$897:$S$909</definedName>
    <definedName name="FI.Phase8">'[5]Appointee Nominal'!$J$1028:$S$1040</definedName>
    <definedName name="FI.Phase9">'[5]Appointee Nominal'!$J$1159:$S$1171</definedName>
    <definedName name="FI.Wholesale.Phase7">'[5]Wholesale Nominal'!$J$3237:$S$3249</definedName>
    <definedName name="Final.AllowedRevenue.Phase9.Waste.Real">'[6]Waste Real AR'!$J$299:$S$299</definedName>
    <definedName name="Final.AllowedRevenue.Phase9.Water.Real">'[6]Water Real AR'!$J$299:$S$299</definedName>
    <definedName name="FinancialIndicators">#REF!</definedName>
    <definedName name="FinancialIndicators_Enable">#REF!</definedName>
    <definedName name="FinancialIndicators_Headings">#REF!</definedName>
    <definedName name="FinancialIndicators_Max">#REF!</definedName>
    <definedName name="FinancialIndicators_Min">#REF!</definedName>
    <definedName name="FinancialIndicators_Tolerance">#REF!</definedName>
    <definedName name="Financing.Rate">'[7]Inputs - general'!$H$10</definedName>
    <definedName name="FirstQuinquennium">#REF!</definedName>
    <definedName name="Gearing.5Yr.PostAdj">'[5]Appointee Nominal'!$H$381</definedName>
    <definedName name="Gearing.5Yr.PreAdj">'[5]Appointee Nominal'!$H$252</definedName>
    <definedName name="Gearing.Adjustments">[5]Adjustments!$U$154</definedName>
    <definedName name="Gearing.Base.PostAdj">'[5]Appointee Nominal'!$I$381</definedName>
    <definedName name="Gearing.Base.PreAdj">'[5]Appointee Nominal'!$I$252</definedName>
    <definedName name="Gearing.CashBf.Interest.Phase3.Waste">'[5]Wastewater Nominal'!$J$1150:$S$1150</definedName>
    <definedName name="Gearing.CashBf.Interest.Phase3.Water">'[5]Water Nominal'!$J$1150:$S$1150</definedName>
    <definedName name="Gearing.DebtAdj.5Yr">'[5]Input Nominal'!$I$666</definedName>
    <definedName name="Gearing.DebtAdj.Base">'[5]Input Nominal'!$I$665</definedName>
    <definedName name="Gearing.DebtAdj.Waste">'[5]Wastewater Nominal'!$I$1119:$S$1119</definedName>
    <definedName name="Gearing.DebtAdj.Water">'[5]Water Nominal'!$I$1119:$S$1119</definedName>
    <definedName name="Gearing.IntAdj.Choice">'[5]Input Nominal'!$G$670</definedName>
    <definedName name="Gearing.IntAdj.Flag">'[5]Input Nominal'!$I$670</definedName>
    <definedName name="Gearing.InterestAdj.Phase8">'[5]Wholesale Nominal'!$J$3589:$S$3589</definedName>
    <definedName name="Gearing.InterestAdj.Waste">'[5]Wastewater Nominal'!$J$1080:$S$1080</definedName>
    <definedName name="Gearing.InterestAdj.Water">'[5]Water Nominal'!$J$1080:$S$1080</definedName>
    <definedName name="Gearing.InterestRate">'[5]Input Nominal'!$J$668:$S$668</definedName>
    <definedName name="Gearing.TaxAdj.Choice">'[5]Input Nominal'!$G$671</definedName>
    <definedName name="Gearing.TaxAdj.Flag">'[5]Input Nominal'!$I$671</definedName>
    <definedName name="GearingBasis">'[5]Input Nominal'!$G$660</definedName>
    <definedName name="GearingChoice">'[5]Input Nominal'!$I$660</definedName>
    <definedName name="GearingChoices">'[5]Input Nominal'!$M$660:$M$661</definedName>
    <definedName name="GearingTarget.Phase3">'[5]Input Nominal'!$I$663</definedName>
    <definedName name="Grants.Waste.Real">'[5]Input Real'!$J$796:$S$796</definedName>
    <definedName name="Grants.Water.Real">'[5]Input Real'!$J$795:$S$795</definedName>
    <definedName name="HH.AdvReceipts.Measured">'[5]HH Fin Stats'!$I$25:$S$25</definedName>
    <definedName name="HH.AdvReceipts.Unmeasured">'[5]HH Fin Stats'!$I$24:$S$24</definedName>
    <definedName name="HH.Allowance.Per.Customer">'[5]Calc HH'!$J$61:$S$64</definedName>
    <definedName name="HH.Capex">'[5]Calc HH'!$J$157:$S$157</definedName>
    <definedName name="HH.Capex.Cred">'[5]HH Fin Stats'!$I$27:$S$27</definedName>
    <definedName name="HH.CFS.Cash.Cf">'[5]HH Fin Stats'!$I$56:$S$56</definedName>
    <definedName name="HH.CredDys.Measured">[5]Adjustments!$AH$132:$AQ$132</definedName>
    <definedName name="HH.CredDys.Unmeasured">[5]Adjustments!$AH$131:$AQ$131</definedName>
    <definedName name="HH.Creditor.Mnths">'[5]Input Nominal'!$I$34</definedName>
    <definedName name="HH.Cuml.Retained.Earnings">'[5]HH Fin Stats'!$I$33:$S$33</definedName>
    <definedName name="HH.DebtDys.Override">[5]Adjustments!$AH$143:$AQ$143</definedName>
    <definedName name="HH.DebtDys.Override.Flag">[5]Adjustments!$AF$145</definedName>
    <definedName name="HH.Debtors.Measured.Bf.Override">[5]Adjustments!$AG$49</definedName>
    <definedName name="HH.Debtors.Unmeasured.Bf.Override">[5]Adjustments!$AG$48</definedName>
    <definedName name="HH.Depn">'[5]Calc HH'!$J$158:$S$158</definedName>
    <definedName name="HH.Dividend.Cred">'[5]HH Fin Stats'!$I$29:$S$29</definedName>
    <definedName name="HH.Dividends">'[5]HH Fin Stats'!$I$16:$S$16</definedName>
    <definedName name="HH.Dividends.Paid">'[5]HH Fin Stats'!$J$55:$S$55</definedName>
    <definedName name="HH.FA.NBV">'[5]Calc HH'!$I$159:$S$159</definedName>
    <definedName name="HH.Interest">'[5]HH Fin Stats'!$J$53:$S$53</definedName>
    <definedName name="HH.Measured.Retail.Revenue">'[5]Calc HH'!$J$81:$S$81</definedName>
    <definedName name="HH.MeasuredIncomeProportion.Override">[5]Adjustments!$AH$138:$AQ$138</definedName>
    <definedName name="HH.MIA">'[5]HH Fin Stats'!$I$23:$S$23</definedName>
    <definedName name="HH.MIA.Bf.Override">[5]Adjustments!$AG$54</definedName>
    <definedName name="HH.MIA.Rate">[5]Adjustments!$AH$135:$AQ$135</definedName>
    <definedName name="HH.NetMargin">'[5]Input Nominal'!$J$53:$S$53</definedName>
    <definedName name="HH.Opex">'[5]Calc HH'!$J$74:$S$74</definedName>
    <definedName name="HH.PAT">'[5]HH Fin Stats'!$J$15:$S$15</definedName>
    <definedName name="HH.Receivables">'[5]HH Fin Stats'!$I$22:$S$22</definedName>
    <definedName name="HH.Retail.CostToServe">'[5]Calc HH'!$J$34:$S$34</definedName>
    <definedName name="HH.Retail.NetMargin">'[5]Calc HH'!$J$43:$S$43</definedName>
    <definedName name="HH.Retail.Revenue">'[5]Calc HH'!$J$68:$S$68</definedName>
    <definedName name="HH.Revenue">'[5]Calc HH'!$J$73:$S$73</definedName>
    <definedName name="HH.Service.Expenditure">'[5]Calc HH'!$J$71:$S$71</definedName>
    <definedName name="HH.Share.Waste">'[5]Input Nominal'!$J$31:$S$31</definedName>
    <definedName name="HH.Share.Water">'[5]Input Nominal'!$J$30:$S$30</definedName>
    <definedName name="HH.Share.Wholesale">'[5]Input Nominal'!$J$28:$S$28</definedName>
    <definedName name="HH.Tax.Cred">'[5]HH Fin Stats'!$I$28:$S$28</definedName>
    <definedName name="HH.Tax.Paid">'[5]HH Fin Stats'!$J$54:$S$54</definedName>
    <definedName name="HH.TaxCharge">'[5]Calc HH'!$I$79:$S$79</definedName>
    <definedName name="HH.Unmeasured.Retail.Revenue">'[5]Calc HH'!$J$82:$S$82</definedName>
    <definedName name="HH.Weighted.Debt.Dys">'[5]Calc HH'!$J$84:$S$84</definedName>
    <definedName name="HH.Wholesale.Cred">'[5]HH Fin Stats'!$I$26:$S$26</definedName>
    <definedName name="HH.Wholesale.Revenue">'[5]Calc HH'!$J$70:$S$70</definedName>
    <definedName name="HHTickbox">#REF!</definedName>
    <definedName name="IA">[10]IA!$A$2:$A$54</definedName>
    <definedName name="IDoK.Sewerage">[4]Inputs!#REF!</definedName>
    <definedName name="IDoK.Water">[4]Inputs!#REF!</definedName>
    <definedName name="Imports_checkbox">'[3]Scenario manager'!$F$16</definedName>
    <definedName name="Indexation.Average">'[11]Calculation of K'!$G$9:$N$9</definedName>
    <definedName name="Indexation.Average.Override">'[5]Input Nominal'!$G$17:$S$17</definedName>
    <definedName name="Indexation.Check">[6]RPI!$G$23:$S$23</definedName>
    <definedName name="Indexation.Choice">'[5]Input Nominal'!$I$531</definedName>
    <definedName name="Indexation.November">'[11]Calculation of K'!$G$7:$N$7</definedName>
    <definedName name="Indexation.November.Override">'[5]Input Nominal'!$G$16:$S$16</definedName>
    <definedName name="IndustryAssumptionName">#REF!</definedName>
    <definedName name="Inflation.Yearly.Average">[6]RPI!$G$43:$S$43</definedName>
    <definedName name="InputArea">'[5]Input Nominal'!$I$34:$I$35,'[5]Input Nominal'!$J$41:$S$41,'[5]Input Nominal'!$J$172:$S$173,'[5]Input Nominal'!$J$177:$S$178,'[5]Input Nominal'!$J$183:$S$183,'[5]Input Nominal'!$J$224:$S$224,'[5]Input Nominal'!$J$226:$S$226,'[5]Input Nominal'!$J$230:$S$230,'[5]Input Nominal'!$J$232:$S$232,'[5]Input Nominal'!$J$382:$S$382,'[5]Input Nominal'!$J$400:$S$400,'[5]Input Nominal'!$J$418:$S$418,'[5]Input Nominal'!$J$429:$S$429,'[5]Input Nominal'!$J$453:$S$453,'[5]Input Nominal'!$J$460:$S$460,'[5]Input Nominal'!$J$477:$S$477,'[5]Input Nominal'!$J$484:$S$484,'[5]Input Nominal'!$J$505:$S$505,'[5]Input Nominal'!$J$512:$S$512,'[5]Input Nominal'!$G$531:$H$531,'[5]Input Nominal'!$J$543:$S$543,'[5]Input Nominal'!$J$550:$S$550,'[5]Input Nominal'!$J$575:$S$575,'[5]Input Nominal'!$I$585:$I$586,'[5]Input Nominal'!$J$645:$K$645,'[5]Input Nominal'!$J$647:$K$647,'[5]Input Nominal'!$J$651:$K$651,'[5]Input Nominal'!$J$653:$K$653,'[5]Input Nominal'!$G$660:$H$660,'[5]Input Nominal'!$I$663,'[5]Input Nominal'!$J$668:$S$668,'[5]Input Nominal'!$G$670:$H$671,'[5]Input Nominal'!$G$679:$H$679,'[5]Input Nominal'!$G$681:$H$681,'[5]Input Nominal'!$G$683:$H$683,'[5]Input Nominal'!$G$691:$H$701,'[5]Input Nominal'!$J$691:$S$701,'[5]Input Nominal'!$J$704:$S$704,'[5]Input Nominal'!$G$710:$H$711,'[5]Input Nominal'!$J$714:$S$715,'[5]Input Nominal'!$J$718:$S$719,'[5]Input Nominal'!$J$727:$S$727,'[5]Input Nominal'!$G$729:$H$739,'[5]Input Nominal'!$J$729:$S$739,'[5]Input Nominal'!$J$742:$S$743,'[5]Input Nominal'!$J$749:$S$750,'[5]Input Nominal'!$H$787:$I$788,'[5]Input Nominal'!$J$790:$S$791,'[5]Input Nominal'!$I$818:$I$822,'[5]Input Nominal'!$I$831,'[5]Input Nominal'!$G$837:$K$847</definedName>
    <definedName name="InputCheck">'[5]Error Checks'!$D$4</definedName>
    <definedName name="InputYears">#REF!</definedName>
    <definedName name="Interest.AllowedRevenue.Adj.Phase2.Waste">'[5]Wastewater Nominal'!$J$669:$S$669</definedName>
    <definedName name="Interest.AllowedRevenue.Adj.Phase2.Water">'[5]Water Nominal'!$J$669:$S$669</definedName>
    <definedName name="Interest.AllowedRevenue.Adj.Phase4.Waste">'[5]Wastewater Nominal'!$J$1374:$S$1374</definedName>
    <definedName name="Interest.AllowedRevenue.Adj.Phase4.Water">'[5]Water Nominal'!$J$1374:$S$1374</definedName>
    <definedName name="Interest.AllowedRevenue.Adj.Phase7.Waste">'[5]Wastewater Nominal'!$J$2400:$S$2400</definedName>
    <definedName name="Interest.AllowedRevenue.Adj.Phase7.Water">'[5]Water Nominal'!$J$2400:$S$2400</definedName>
    <definedName name="Interest.AllowedRevenue.Adj.Phase8.Waste">'[5]Wastewater Nominal'!$J$2748:$S$2748</definedName>
    <definedName name="Interest.AllowedRevenue.Adj.Phase8.Water">'[5]Water Nominal'!$J$2748:$S$2748</definedName>
    <definedName name="Interest.AllowedRevenue.Adj.Phase9.Waste">'[5]Wastewater Nominal'!$J$3097:$S$3097</definedName>
    <definedName name="Interest.AllowedRevenue.Adj.Phase9.Water">'[5]Water Nominal'!$J$3097:$S$3097</definedName>
    <definedName name="Interest.Cash.Bf.Phase2.Waste">'[5]Wastewater Nominal'!$J$670:$S$670</definedName>
    <definedName name="Interest.Cash.Bf.Phase2.Water">'[5]Water Nominal'!$J$670:$S$670</definedName>
    <definedName name="Interest.Cash.Bf.Phase3.Waste">'[5]Wastewater Nominal'!$J$1017:$S$1017</definedName>
    <definedName name="Interest.Cash.Bf.Phase3.Water">'[5]Water Nominal'!$J$1017:$S$1017</definedName>
    <definedName name="Interest.Cash.Bf.Phase4.Waste">'[5]Wastewater Nominal'!$J$1375:$S$1375</definedName>
    <definedName name="Interest.Cash.Bf.Phase4.Water">'[5]Water Nominal'!$J$1375:$S$1375</definedName>
    <definedName name="Interest.Cash.Bf.Phase5.Waste">'[5]Wastewater Nominal'!$J$1713:$S$1713</definedName>
    <definedName name="Interest.Cash.Bf.Phase5.Water">'[5]Water Nominal'!$J$1713:$S$1713</definedName>
    <definedName name="Interest.Cash.Bf.Phase6.Waste">'[5]Wastewater Nominal'!$J$2045:$S$2045</definedName>
    <definedName name="Interest.Cash.Bf.Phase6.Water">'[5]Water Nominal'!$J$2045:$S$2045</definedName>
    <definedName name="Interest.Cash.Bf.Phase7.Waste">'[5]Wastewater Nominal'!$J$2403:$S$2403</definedName>
    <definedName name="Interest.Cash.Bf.Phase7.Water">'[5]Water Nominal'!$J$2403:$S$2403</definedName>
    <definedName name="Interest.Cash.Bf.Phase8.Waste">'[5]Wastewater Nominal'!$J$2751:$S$2751</definedName>
    <definedName name="Interest.Cash.Bf.Phase8.Water">'[5]Water Nominal'!$J$2751:$S$2751</definedName>
    <definedName name="Interest.Cash.Bf.Phase9.Waste">'[5]Wastewater Nominal'!$J$3100:$S$3100</definedName>
    <definedName name="Interest.Cash.Bf.Phase9.Water">'[5]Water Nominal'!$J$3100:$S$3100</definedName>
    <definedName name="Interest.Dist.InterimDividend.Phase9">'[5]Wholesale Nominal'!$J$4075:$S$4075</definedName>
    <definedName name="Interest.Dividend.Bf.Phase1">'[5]Wholesale Nominal'!$J$296:$S$296</definedName>
    <definedName name="Interest.DividendCash.Bf.Phase1">'[5]Wholesale Nominal'!$J$310:$S$310</definedName>
    <definedName name="Interest.DividendCash.Bf.Phase2">'[5]Wholesale Nominal'!$J$750:$S$750</definedName>
    <definedName name="Interest.DividendCash.Bf.Phase3">'[5]Wholesale Nominal'!$J$1202:$S$1202</definedName>
    <definedName name="Interest.DividendCash.Bf.Phase4">'[5]Wholesale Nominal'!$J$1667:$S$1667</definedName>
    <definedName name="Interest.DividendCash.Bf.Phase5">'[5]Wholesale Nominal'!$J$2140:$S$2140</definedName>
    <definedName name="Interest.DividendCash.Bf.Phase6">'[5]Wholesale Nominal'!$J$2613:$S$2613</definedName>
    <definedName name="Interest.DividendCash.Bf.Phase7">'[5]Wholesale Nominal'!$J$3095:$S$3095</definedName>
    <definedName name="Interest.DividendCash.Bf.Phase8">'[5]Wholesale Nominal'!$J$3585:$S$3585</definedName>
    <definedName name="Interest.DividendCash.Bf.Phase9">'[5]Wholesale Nominal'!$J$4073:$S$4073</definedName>
    <definedName name="Interest.Grwth.InterimDividend.Phase9">'[5]Wholesale Nominal'!$J$4074:$S$4074</definedName>
    <definedName name="Interest.InterimDividend.Growth.Phase1.Waste">'[5]Wastewater Nominal'!$J$222:$S$222</definedName>
    <definedName name="Interest.InterimDividend.Growth.Phase1.Water">'[5]Water Nominal'!$J$222:$S$222</definedName>
    <definedName name="Interest.InterimDividend.Phase1">'[5]Wholesale Nominal'!$J$298:$S$298</definedName>
    <definedName name="Interest.InterimDividend.Phase1.Waste">'[5]Wastewater Nominal'!$J$223:$S$223</definedName>
    <definedName name="Interest.InterimDividend.Phase1.Water">'[5]Water Nominal'!$J$223:$S$223</definedName>
    <definedName name="Interest.InterimDividend.Phase2">'[5]Wholesale Nominal'!$J$738:$S$738</definedName>
    <definedName name="Interest.InterimDividend.Phase3">'[5]Wholesale Nominal'!$J$1190:$S$1190</definedName>
    <definedName name="Interest.InterimDividend.Phase4">'[5]Wholesale Nominal'!$J$1655:$S$1655</definedName>
    <definedName name="Interest.InterimDividend.Phase5">'[5]Wholesale Nominal'!$J$2128:$S$2128</definedName>
    <definedName name="Interest.InterimDividend.Phase6">'[5]Wholesale Nominal'!$J$2601:$S$2601</definedName>
    <definedName name="Interest.InterimDividend.Phase7">'[5]Wholesale Nominal'!$J$3083:$S$3083</definedName>
    <definedName name="Interest.InterimDividend.Phase8">'[5]Wholesale Nominal'!$J$3573:$S$3573</definedName>
    <definedName name="Interest.Issuance.Costs.Phase6.Waste">'[5]Wastewater Nominal'!$J$2044:$S$2044</definedName>
    <definedName name="Interest.Issuance.Costs.Phase6.Water">'[5]Water Nominal'!$J$2044:$S$2044</definedName>
    <definedName name="Interest.Override.Rate">'[5]Input Nominal'!$J$435:$S$435</definedName>
    <definedName name="Interest.PayableRate">'[5]Input Nominal'!$J$438:$S$438</definedName>
    <definedName name="Interest.Phase1.Waste">'[5]Wholesale Nominal'!$J$322:$S$322</definedName>
    <definedName name="Interest.Phase1.Water">'[5]Wholesale Nominal'!$J$321:$S$321</definedName>
    <definedName name="Interest.Phase1.Wholesale">'[5]Wholesale Nominal'!$J$335:$S$335</definedName>
    <definedName name="Interest.Phase2.Waste">'[5]Wholesale Nominal'!$J$766:$S$766</definedName>
    <definedName name="Interest.Phase2.Water">'[5]Wholesale Nominal'!$J$765:$S$765</definedName>
    <definedName name="Interest.Phase2.Wholesale">'[5]Wholesale Nominal'!$J$779:$S$779</definedName>
    <definedName name="Interest.Phase3.Waste">'[5]Wholesale Nominal'!$J$1218:$S$1218</definedName>
    <definedName name="Interest.Phase3.Water">'[5]Wholesale Nominal'!$J$1217:$S$1217</definedName>
    <definedName name="Interest.Phase3.Wholesale">'[5]Wholesale Nominal'!$J$1231:$S$1231</definedName>
    <definedName name="Interest.Phase4.Waste">'[5]Wholesale Nominal'!$J$1683:$S$1683</definedName>
    <definedName name="Interest.Phase4.Water">'[5]Wholesale Nominal'!$J$1682:$S$1682</definedName>
    <definedName name="Interest.Phase4.Wholesale">'[5]Wholesale Nominal'!$J$1696:$S$1696</definedName>
    <definedName name="Interest.Phase5.Waste">'[5]Wholesale Nominal'!$J$2156:$S$2156</definedName>
    <definedName name="Interest.Phase5.Water">'[5]Wholesale Nominal'!$J$2155:$S$2155</definedName>
    <definedName name="Interest.Phase5.Wholesale">'[5]Wholesale Nominal'!$J$2169:$S$2169</definedName>
    <definedName name="Interest.Phase6.Waste">'[5]Wholesale Nominal'!$J$2629:$S$2629</definedName>
    <definedName name="Interest.Phase6.Water">'[5]Wholesale Nominal'!$J$2628:$S$2628</definedName>
    <definedName name="Interest.Phase6.Wholesale">'[5]Wholesale Nominal'!$J$2643:$S$2643</definedName>
    <definedName name="Interest.Phase7.Waste">'[5]Wholesale Nominal'!$J$3115:$S$3115</definedName>
    <definedName name="Interest.Phase7.Water">'[5]Wholesale Nominal'!$J$3114:$S$3114</definedName>
    <definedName name="Interest.Phase7.Wholesale">'[5]Wholesale Nominal'!$J$3129:$S$3129</definedName>
    <definedName name="Interest.Phase8.Waste">'[5]Wholesale Nominal'!$J$3605:$S$3605</definedName>
    <definedName name="Interest.Phase8.Water">'[5]Wholesale Nominal'!$J$3604:$S$3604</definedName>
    <definedName name="Interest.Phase8.Wholesale">'[5]Wholesale Nominal'!$J$3619:$S$3619</definedName>
    <definedName name="Interest.Phase9.Waste">'[5]Wholesale Nominal'!$J$4105:$S$4105</definedName>
    <definedName name="Interest.Phase9.Water">'[5]Wholesale Nominal'!$J$4104:$S$4104</definedName>
    <definedName name="Interest.Phase9.Wholesale">'[5]Wholesale Nominal'!$J$4119:$S$4119</definedName>
    <definedName name="Interest.Receivable.Other">'[5]Input Nominal'!$J$561:$S$561</definedName>
    <definedName name="Interest.Receivable.Other.Waste">'[5]Wastewater Nominal'!$J$193:$S$193</definedName>
    <definedName name="Interest.Receivable.Other.Water">'[5]Water Nominal'!$J$193:$S$193</definedName>
    <definedName name="Interest.ReceivableRate">'[5]Input Nominal'!$J$441:$S$441</definedName>
    <definedName name="Interest.Share.Issue.Phase6.Waste">'[5]Wastewater Nominal'!$J$2043:$S$2043</definedName>
    <definedName name="Interest.Share.Issue.Phase6.Water">'[5]Water Nominal'!$J$2043:$S$2043</definedName>
    <definedName name="Interest.TaxCalcs.Waste">'[5]Wastewater Nominal'!$J$226:$S$226</definedName>
    <definedName name="Interest.TaxCalcs.Water">'[5]Water Nominal'!$J$226:$S$226</definedName>
    <definedName name="Interest.TaxCash.Bf.Phase1">'[5]Wholesale Nominal'!$J$285:$S$285</definedName>
    <definedName name="Interest.TaxCash.Bf.Phase2">'[5]Wholesale Nominal'!$J$725:$S$725</definedName>
    <definedName name="Interest.TaxCash.Bf.Phase3">'[5]Wholesale Nominal'!$J$1177:$S$1177</definedName>
    <definedName name="Interest.TaxCash.Bf.Phase4">'[5]Wholesale Nominal'!$J$1642:$S$1642</definedName>
    <definedName name="Interest.TaxCash.Bf.Phase5">'[5]Wholesale Nominal'!$J$2115:$S$2115</definedName>
    <definedName name="Interest.TaxCash.Bf.Phase6">'[5]Wholesale Nominal'!$J$2588:$S$2588</definedName>
    <definedName name="Interest.TaxCash.Bf.Phase7">'[5]Wholesale Nominal'!$J$3070:$S$3070</definedName>
    <definedName name="Interest.TaxCash.Bf.Phase8">'[5]Wholesale Nominal'!$J$3560:$S$3560</definedName>
    <definedName name="Interest.TaxCash.Bf.Phase9">'[5]Wholesale Nominal'!$J$4062:$S$4062</definedName>
    <definedName name="Interest.TaxIteration.Waste">'[5]Wastewater Nominal'!$J$214:$S$214</definedName>
    <definedName name="Interest.TaxIteration.Water">'[5]Water Nominal'!$J$214:$S$214</definedName>
    <definedName name="Interest.Waste">'[5]Wastewater Nominal'!$J$204:$S$204</definedName>
    <definedName name="Interest.Water">'[5]Water Nominal'!$J$204:$S$204</definedName>
    <definedName name="InterestRate">'[5]Wholesale Nominal'!$J$98:$S$98</definedName>
    <definedName name="Inventories">'[5]Input Nominal'!$I$294:$S$294</definedName>
    <definedName name="Inventories.Input">[5]Adjustments!$I$89:$S$89</definedName>
    <definedName name="Inventories.Override">[5]Adjustments!$AG$89:$AQ$89</definedName>
    <definedName name="Inventories.Waste">'[5]Wastewater Nominal'!$I$174:$S$174</definedName>
    <definedName name="Inventories.Water">'[5]Water Nominal'!$I$174:$S$174</definedName>
    <definedName name="Investments.Cf">'[5]Input Nominal'!$I$288:$S$288</definedName>
    <definedName name="Investments.Input">[5]Adjustments!$I$44:$S$44</definedName>
    <definedName name="Investments.Override">[5]Adjustments!$AG$44:$AQ$44</definedName>
    <definedName name="IQ_2" hidden="1">41366.3748958333</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Rate.Waste">'[5]Input Nominal'!$J$147:$S$147</definedName>
    <definedName name="IRE.Rate.Water">'[5]Input Nominal'!$J$135:$S$135</definedName>
    <definedName name="IRE.Waste">'[5]Input Nominal'!$J$144:$S$144</definedName>
    <definedName name="IRE.Waste.Real">'[5]Input Real'!$J$144:$S$144</definedName>
    <definedName name="IRE.Water">'[5]Input Nominal'!$J$132:$S$132</definedName>
    <definedName name="IRE.Water.Real">'[5]Input Real'!$J$132:$S$132</definedName>
    <definedName name="IssuanceCosts.Waste">'[5]Input Nominal'!$J$719:$S$719</definedName>
    <definedName name="IssuanceCosts.Waste.Real">'[6]Waste Real AR'!$J$218:$S$218</definedName>
    <definedName name="IssuanceCosts.Water">'[5]Input Nominal'!$J$715:$S$715</definedName>
    <definedName name="IssuanceCosts.Water.Real">'[6]Water Real AR'!$J$218:$S$218</definedName>
    <definedName name="IssuanceCosts.Wholesale">'[5]Wholesale Nominal'!$J$2642:$S$2642</definedName>
    <definedName name="ItemDataSectionEnd">#REF!</definedName>
    <definedName name="ItemDataSectionStart">#REF!</definedName>
    <definedName name="k.Phase1.Waste">'[6]Waste Real AR'!$J$75:$S$75</definedName>
    <definedName name="k.Phase1.Water">'[6]Water Real AR'!$J$75:$S$75</definedName>
    <definedName name="k.Waste">'[6]Waste Real AR'!$J$305:$S$305</definedName>
    <definedName name="k.Water">'[6]Water Real AR'!$J$305:$S$305</definedName>
    <definedName name="K_Decimal">#REF!</definedName>
    <definedName name="KSIterationHeading">#REF!</definedName>
    <definedName name="KSolveIteration">#REF!</definedName>
    <definedName name="LastCodeRowRef">#REF!</definedName>
    <definedName name="LB.AddInc">[4]Calcs!$G$46</definedName>
    <definedName name="LB.AllExp">[4]Calcs!$G$45</definedName>
    <definedName name="LB.Chosen">[4]Inputs!$H$97</definedName>
    <definedName name="LB.EffInc">[4]Calcs!$G$44</definedName>
    <definedName name="LB.Enhanced">[4]Inputs!$H$93</definedName>
    <definedName name="LB.NonEnhanced">[4]Inputs!$H$94</definedName>
    <definedName name="Lists.WACC.Options">[3]Lists!$AK$17:$AK$18</definedName>
    <definedName name="Loan.Interest.Waste">'[5]Wastewater Nominal'!$J$194:$S$194</definedName>
    <definedName name="Loan.Interest.Water">'[5]Water Nominal'!$J$194:$S$194</definedName>
    <definedName name="Loans.Drawdown.Total.Waste">'[5]Wastewater Nominal'!$J$158:$S$158</definedName>
    <definedName name="Loans.Drawdown.Total.Water">'[5]Water Nominal'!$J$158:$S$158</definedName>
    <definedName name="Loans.Repay.Total.Waste">'[5]Wastewater Nominal'!$J$159:$S$159</definedName>
    <definedName name="Loans.Repay.Total.Water">'[5]Water Nominal'!$J$159:$S$159</definedName>
    <definedName name="Loans.Total.Waste">'[5]Wastewater Nominal'!$I$156:$S$156</definedName>
    <definedName name="Loans.Total.Water">'[5]Water Nominal'!$I$156:$S$156</definedName>
    <definedName name="Materiality.Threshold">'[7]Inputs - general'!$H$14</definedName>
    <definedName name="Measure.Waste">'[5]Input Nominal'!$J$810:$S$810</definedName>
    <definedName name="Measure.Water">'[5]Input Nominal'!$J$808:$S$808</definedName>
    <definedName name="Menu.Choice.Sewerage">[4]Inputs!$H$33</definedName>
    <definedName name="Menu.Choice.Water">[4]Inputs!$H$32</definedName>
    <definedName name="Menu.Totex.Sewerage">[4]Calcs!$L$31:$P$31</definedName>
    <definedName name="Menu.Totex.Water">[4]Calcs!$L$30:$P$30</definedName>
    <definedName name="MenuInputs_W">'[3]User inputs'!$M$19:$N$20,'[3]User inputs'!$M$22:$N$23,'[3]User inputs'!$M$26:$N$32,'[3]User inputs'!$M$35:$N$41,'[3]User inputs'!$M$12:$N$12,'[3]User inputs'!#REF!,'[3]User inputs'!#REF!,'[3]User inputs'!$R$13:$R$13,'[3]User inputs'!#REF!,'[3]User inputs'!$V$11:$Y$15,'[3]User inputs'!#REF!,'[3]User inputs'!$D$26:$F$26,'[3]User inputs'!#REF!,'[3]User inputs'!$S$21:$T$22,'[3]User inputs'!#REF!</definedName>
    <definedName name="Metered.Customers">'[5]Input Nominal'!$J$812:$S$812</definedName>
    <definedName name="Million">[9]Inputs!$C$3</definedName>
    <definedName name="ModelName">#REF!</definedName>
    <definedName name="NBV.Depn.Flag.Waste">'[5]Input Nominal'!$I$284</definedName>
    <definedName name="NBV.Depn.Flag.Water">'[5]Input Nominal'!$I$259</definedName>
    <definedName name="NetDebt.Appointee.Phase3.Bf">'[5]Appointee Nominal'!$I$364</definedName>
    <definedName name="New.A20.Array">#REF!</definedName>
    <definedName name="New.A20.Column">#REF!</definedName>
    <definedName name="New.A20.Row">#REF!</definedName>
    <definedName name="NHH.AdjMargin.ByTariff">'[5]Calc NHH'!$J$1234:$S$1293</definedName>
    <definedName name="NHH.AdvReceipts">'[5]NHH Fin Stats'!$I$24:$S$24</definedName>
    <definedName name="NHH.AverageExpectedRevenue.ByTariff">'[5]Calc NHH'!$J$2473:$S$2532</definedName>
    <definedName name="NHH.Capex">'[5]Calc NHH'!$J$2868:$S$2868</definedName>
    <definedName name="NHH.Capex.Cred">'[5]NHH Fin Stats'!$I$27:$S$27</definedName>
    <definedName name="NHH.CFS.Cash.Cf">'[5]NHH Fin Stats'!$I$56:$S$56</definedName>
    <definedName name="NHH.CredDys.Measured">[5]Adjustments!$AH$134:$AQ$134</definedName>
    <definedName name="NHH.CredDys.Unmeasured">[5]Adjustments!$AH$133:$AQ$133</definedName>
    <definedName name="NHH.Creditor.Mnths">'[5]Input Nominal'!$I$35</definedName>
    <definedName name="NHH.Cuml.Retained.Earnings">'[5]NHH Fin Stats'!$I$33:$S$33</definedName>
    <definedName name="NHH.DebtDys.Override">[5]Adjustments!$AH$120:$AQ$120</definedName>
    <definedName name="NHH.DebtDys.Override.Flag">[5]Adjustments!$AF$122</definedName>
    <definedName name="NHH.Debtors.Measured.Bf.Override">[5]Adjustments!$AG$51</definedName>
    <definedName name="NHH.Debtors.Unmeasured.Bf.Override">[5]Adjustments!$AG$50</definedName>
    <definedName name="NHH.Default.Tariff">'[5]Calc NHH'!$J$10:$S$309</definedName>
    <definedName name="NHH.Depn">'[5]Calc NHH'!$J$2869:$S$2869</definedName>
    <definedName name="NHH.Dividend.Cred">'[5]NHH Fin Stats'!$I$29:$S$29</definedName>
    <definedName name="NHH.Dividends">'[5]NHH Fin Stats'!$I$16:$S$16</definedName>
    <definedName name="NHH.Dividends.Paid">'[5]NHH Fin Stats'!$J$55:$S$55</definedName>
    <definedName name="NHH.FA.NBV">'[5]Calc NHH'!$I$2870:$S$2870</definedName>
    <definedName name="NHH.Interest">'[5]NHH Fin Stats'!$J$53:$S$53</definedName>
    <definedName name="NHH.MeasuredIncomeProportion.Override">[5]Adjustments!$AH$139:$AQ$139</definedName>
    <definedName name="NHH.MIA">'[5]NHH Fin Stats'!$I$23:$S$23</definedName>
    <definedName name="NHH.MIA.Bf.Override">[5]Adjustments!$AG$55</definedName>
    <definedName name="NHH.MIA.Rate">[5]Adjustments!$AH$136:$AQ$136</definedName>
    <definedName name="NHH.Opex">'[5]Calc NHH'!$J$2542:$S$2542</definedName>
    <definedName name="NHH.Opex.Override">[5]Adjustments!$V$116:$AE$116</definedName>
    <definedName name="NHH.PAT">'[5]NHH Fin Stats'!$J$15:$S$15</definedName>
    <definedName name="NHH.Receipts.Weight.Measured">'[5]Input Nominal'!$J$42:$S$42</definedName>
    <definedName name="NHH.Receipts.Weight.Unmeasured">'[5]Input Nominal'!$J$41:$S$41</definedName>
    <definedName name="NHH.Receivables">'[5]NHH Fin Stats'!$I$22:$S$22</definedName>
    <definedName name="NHH.Retail.Margin.Override">[5]Adjustments!$U$103</definedName>
    <definedName name="NHH.Retail.Revenue.ByTariff">'[5]Calc NHH'!$J$1978:$S$2277</definedName>
    <definedName name="NHH.Retail.Revenue.Counter">'[5]Calc NHH'!$B$1978:$B$2277</definedName>
    <definedName name="NHH.Retail.Revenue.Flag">[5]Adjustments!$AF$118</definedName>
    <definedName name="NHH.Retail.Revenue.Override">[5]Adjustments!$V$106:$AE$114</definedName>
    <definedName name="NHH.Retail.Revenue.Total">'[5]Calc NHH'!$J$2279:$S$2279</definedName>
    <definedName name="NHH.Revenue">'[5]Calc NHH'!$J$2541:$S$2541</definedName>
    <definedName name="NHH.Service.Expenditure">'[5]Calc NHH'!$J$2539:$S$2539</definedName>
    <definedName name="NHH.Tariff.Apportionment">'[5]Calc NHH'!$J$2348:$S$2407</definedName>
    <definedName name="NHH.Tariff.RetailService.Revenue">'[5]Calc NHH'!$J$2283:$S$2342</definedName>
    <definedName name="NHH.Tariff.Revenue">'[5]Calc NHH'!$J$2469:$S$2469</definedName>
    <definedName name="NHH.Tax.Cred">'[5]NHH Fin Stats'!$I$28:$S$28</definedName>
    <definedName name="NHH.Tax.Paid">'[5]NHH Fin Stats'!$J$54:$S$54</definedName>
    <definedName name="NHH.TaxCharge">'[5]Calc NHH'!$I$2547:$S$2547</definedName>
    <definedName name="NHH.TaxCharge.ByTariff">'[5]Calc NHH'!$J$2736:$S$2795</definedName>
    <definedName name="NHH.Weighted.Debt.Dys">'[5]Calc NHH'!$J$2549:$S$2549</definedName>
    <definedName name="NHH.Wholesale.Cred">'[5]NHH Fin Stats'!$I$26:$S$26</definedName>
    <definedName name="NHH.Wholesale.Revenue">'[5]Calc NHH'!$J$2538:$S$2538</definedName>
    <definedName name="NHH.Wholesale.Revenue.Phase1">'[5]Retail Phase Outputs'!$J$26:$S$26</definedName>
    <definedName name="NHH.Wholesale.Revenue.Phase2">'[5]Retail Phase Outputs'!$J$42:$S$42</definedName>
    <definedName name="NHH.Wholesale.Revenue.Phase3">'[5]Retail Phase Outputs'!$J$58:$S$58</definedName>
    <definedName name="NHH.Wholesale.Revenue.Phase4">'[5]Retail Phase Outputs'!$J$74:$S$74</definedName>
    <definedName name="NHH.Wholesale.Revenue.Phase5">'[5]Retail Phase Outputs'!$J$90:$S$90</definedName>
    <definedName name="NHH.Wholesale.Revenue.Phase6">'[5]Retail Phase Outputs'!$J$106:$S$106</definedName>
    <definedName name="NHH.Wholesale.Revenue.Phase7">'[5]Retail Phase Outputs'!$J$122:$S$122</definedName>
    <definedName name="NHH.Wholesale.Revenue.Phase8">'[5]Retail Phase Outputs'!$J$138:$S$138</definedName>
    <definedName name="NHH.Wholesale.Revenue.Phase9">'[5]Retail Phase Outputs'!$J$154:$S$154</definedName>
    <definedName name="NHH.WorkingCapital.Interest.ByTariff">'[5]Calc NHH'!$J$2614:$S$2673</definedName>
    <definedName name="NonDist.Reserves.Bf">'[5]Input Nominal'!$I$593</definedName>
    <definedName name="NonEnhanced.Baseline">[4]Inputs!$H$87</definedName>
    <definedName name="Notional">#REF!</definedName>
    <definedName name="ODI_collar">'[3]User inputs'!#REF!</definedName>
    <definedName name="ODIs_checkbox">'[3]Scenario manager'!$F$17</definedName>
    <definedName name="OfwatBaseline.Int">[4]Inputs!$H$108</definedName>
    <definedName name="OnePlusFourIndicies">'[5]Input Nominal'!$J$677:$S$677</definedName>
    <definedName name="Opening.Retained.Earnings.Appointee">'[5]Appointee Fin Stats'!$I$63</definedName>
    <definedName name="Operating.Profit.Phase7.Waste">'[5]Wastewater Nominal'!$J$2591:$S$2591</definedName>
    <definedName name="Operating.Profit.Phase7.Water">'[5]Water Nominal'!$J$2591:$S$2591</definedName>
    <definedName name="OperatingIncome.NetOffBills.Waste.Real">'[5]Input Real'!$J$340:$S$340</definedName>
    <definedName name="OperatingIncome.NetOffBills.Water.Real">'[5]Input Real'!$J$339:$S$339</definedName>
    <definedName name="OperatingIncome.NetOffRevReq.Waste">'[5]Input Nominal'!$J$332:$S$332</definedName>
    <definedName name="OperatingIncome.NetOffRevReq.Waste.Real">'[5]Input Real'!$J$332:$S$332</definedName>
    <definedName name="OperatingIncome.NetOffRevReq.Water">'[5]Input Nominal'!$J$331:$S$331</definedName>
    <definedName name="OperatingIncome.NetOffRevReq.Water.Real">'[5]Input Real'!$J$331:$S$331</definedName>
    <definedName name="OperatingIncome.Waste">'[5]Input Nominal'!$J$324:$S$324</definedName>
    <definedName name="OperatingIncome.Waste.Real">'[5]Input Real'!$J$324:$S$324</definedName>
    <definedName name="OperatingIncome.Water">'[5]Input Nominal'!$J$323:$S$323</definedName>
    <definedName name="OperatingIncome.Water.Real">'[5]Input Real'!$J$323:$S$323</definedName>
    <definedName name="Opex.Waste.Real">'[5]Input Real'!$J$138:$S$138</definedName>
    <definedName name="Opex.Waste.Real.Override">[5]Adjustments!$AH$150:$AQ$150</definedName>
    <definedName name="Opex.Water.Real">'[5]Input Real'!$J$126:$S$126</definedName>
    <definedName name="Opex.Water.Real.Override">[5]Adjustments!$AH$149:$AQ$149</definedName>
    <definedName name="OpexInputs">"Input!$T$2:$AF$2"</definedName>
    <definedName name="Other.2015.Bf">'[5]Input Nominal'!$I$350</definedName>
    <definedName name="OtherIncome.NetOffBills.Waste.Real">'[5]Input Real'!$J$343:$S$343</definedName>
    <definedName name="OtherIncome.NetOffBills.Water.Real">'[5]Input Real'!$J$342:$S$342</definedName>
    <definedName name="OtherIncome.NetOffRevReq.Waste">'[5]Input Nominal'!$J$335:$S$335</definedName>
    <definedName name="OtherIncome.NetOffRevReq.Waste.Real">'[5]Input Real'!$J$335:$S$335</definedName>
    <definedName name="OtherIncome.NetOffRevReq.Water">'[5]Input Nominal'!$J$334:$S$334</definedName>
    <definedName name="OtherIncome.NetOffRevReq.Water.Real">'[5]Input Real'!$J$334:$S$334</definedName>
    <definedName name="OtherIncome.Phase7.Waste">'[5]Wastewater Nominal'!$J$2593:$S$2593</definedName>
    <definedName name="OtherIncome.Phase7.Water">'[5]Water Nominal'!$J$2593:$S$2593</definedName>
    <definedName name="OtherIncome.Waste">'[5]Input Nominal'!$J$327:$S$327</definedName>
    <definedName name="OtherIncome.Waste.Real">'[5]Input Real'!$J$327:$S$327</definedName>
    <definedName name="OtherIncome.Water">'[5]Input Nominal'!$J$326:$S$326</definedName>
    <definedName name="OtherIncome.Water.Real">'[5]Input Real'!$J$326:$S$326</definedName>
    <definedName name="OtherSourceIncome.Waste">'[5]Input Nominal'!$J$321:$S$321</definedName>
    <definedName name="OtherSourceIncome.Waste.Real">'[5]Input Real'!$J$321:$S$321</definedName>
    <definedName name="OtherSourceIncome.Water">'[5]Input Nominal'!$J$320:$S$320</definedName>
    <definedName name="OtherSourceIncome.Water.Real">'[5]Input Real'!$J$320:$S$320</definedName>
    <definedName name="Outturn.BP">[4]Inputs!$H$101</definedName>
    <definedName name="Overdraft.Interest.Rate">'[5]Wholesale Nominal'!$J$95:$S$95</definedName>
    <definedName name="PAYG.Change.Waste">'[5]Wastewater Nominal'!$J$726:$S$726</definedName>
    <definedName name="PAYG.Change.Water">'[5]Water Nominal'!$J$726:$S$726</definedName>
    <definedName name="PAYG.Phase2.Current.Waste">'[5]Input Nominal'!$J$652:$S$652</definedName>
    <definedName name="PAYG.Phase2.Current.Water">'[5]Input Nominal'!$J$646:$S$646</definedName>
    <definedName name="PAYG.Phase2.Waste">'[5]Input Nominal'!$J$651:$S$651</definedName>
    <definedName name="PAYG.Phase2.Water">'[5]Input Nominal'!$J$645:$S$645</definedName>
    <definedName name="PAYG.Sewerage">[4]Inputs!$L$126:$P$126</definedName>
    <definedName name="PAYG.Waste">'[5]Input Nominal'!$J$151:$S$151</definedName>
    <definedName name="PAYG.Water">'[5]Input Nominal'!$J$150:$S$150</definedName>
    <definedName name="PAYG_input_W">'[3]User inputs'!$D$26:$D$30</definedName>
    <definedName name="PAYG_input_WW">'[3]User inputs'!$F$26:$F$30</definedName>
    <definedName name="Pension.2015.Bf">'[5]Input Nominal'!$I$348</definedName>
    <definedName name="Pension.Bf.Input">[5]Adjustments!$I$95</definedName>
    <definedName name="Pension.Bf.Override">[5]Adjustments!$AG$95</definedName>
    <definedName name="Pension.CashVsChargeOngoing.Waste">'[5]Input Nominal'!$J$403:$S$403</definedName>
    <definedName name="Pension.CashVsChargeOngoing.Waste.Real">'[5]Input Real'!$J$403:$S$403</definedName>
    <definedName name="Pension.CashVsChargeOngoing.Water">'[5]Input Nominal'!$J$385:$S$385</definedName>
    <definedName name="Pension.CashVsChargeOngoing.Water.Real">'[5]Input Real'!$J$385:$S$385</definedName>
    <definedName name="Pension.Deficit.Repair.Waste">'[5]Input Nominal'!$J$155:$S$155</definedName>
    <definedName name="Pension.Deficit.Repair.Waste.Real">'[5]Input Real'!$J$155:$S$155</definedName>
    <definedName name="Pension.Deficit.Repair.Water">'[5]Input Nominal'!$J$154:$S$154</definedName>
    <definedName name="Pension.Deficit.Repair.Water.Real">'[5]Input Real'!$J$154:$S$154</definedName>
    <definedName name="PolicyAssumptionName">#REF!</definedName>
    <definedName name="Post.Financeability.Adj.Waste">[5]Dashboard!$J$370:$S$370</definedName>
    <definedName name="Post.Financeability.Adj.Water">[5]Dashboard!$J$357:$S$357</definedName>
    <definedName name="PostFinance.Adjustments.Waste.Real">'[5]Input Real'!$J$770:$S$779</definedName>
    <definedName name="PostFinance.Adjustments.Water.Real">'[5]Input Real'!$J$756:$S$765</definedName>
    <definedName name="PostFinanceAdjList">'[5]Input Nominal'!$E$756:$E$765</definedName>
    <definedName name="PretaxWACC">[9]Inputs!$C$16</definedName>
    <definedName name="PriceBaseCurrency">#REF!</definedName>
    <definedName name="PriceBaseFinancialYears">#REF!</definedName>
    <definedName name="PriceBaseType">#REF!</definedName>
    <definedName name="PriceBaseYearAndMonth">#REF!</definedName>
    <definedName name="PricingType">#REF!</definedName>
    <definedName name="_xlnm.Print_Area" localSheetId="10">'App23'!$B$1:$AB$79</definedName>
    <definedName name="_xlnm.Print_Titles" localSheetId="9">'App5'!$4:$5</definedName>
    <definedName name="Profit.Before.Tax.Phase8">'[5]Wholesale Nominal'!$J$3621:$S$3621</definedName>
    <definedName name="Profit.InYear.BeforeTaxCalcs.Phase1">'[5]Wholesale Nominal'!$J$152:$S$152</definedName>
    <definedName name="Profit.InYear.BeforeTaxCalcs.Phase2.Waste">'[5]Wastewater Nominal'!$J$671:$S$671</definedName>
    <definedName name="Profit.InYear.BeforeTaxCalcs.Phase2.Water">'[5]Water Nominal'!$J$671:$S$671</definedName>
    <definedName name="Profit.InYear.BeforeTaxCalcs.Phase3.Waste">'[5]Wastewater Nominal'!$J$1018:$S$1018</definedName>
    <definedName name="Profit.InYear.BeforeTaxCalcs.Phase3.Water">'[5]Water Nominal'!$J$1018:$S$1018</definedName>
    <definedName name="Profit.InYear.BeforeTaxCalcs.Phase4.Waste">'[5]Wastewater Nominal'!$J$1376:$S$1376</definedName>
    <definedName name="Profit.InYear.BeforeTaxCalcs.Phase4.Water">'[5]Water Nominal'!$J$1376:$S$1376</definedName>
    <definedName name="Profit.InYear.BeforeTaxCalcs.Phase5.Waste">'[5]Wastewater Nominal'!$J$1714:$S$1714</definedName>
    <definedName name="Profit.InYear.BeforeTaxCalcs.Phase5.Water">'[5]Water Nominal'!$J$1714:$S$1714</definedName>
    <definedName name="Profit.InYear.BeforeTaxCalcs.Phase6.Waste">'[5]Wastewater Nominal'!$J$2046:$S$2046</definedName>
    <definedName name="Profit.InYear.BeforeTaxCalcs.Phase6.Water">'[5]Water Nominal'!$J$2046:$S$2046</definedName>
    <definedName name="Profit.InYear.BeforeTaxCalcs.Phase7.Waste">'[5]Wastewater Nominal'!$J$2404:$S$2404</definedName>
    <definedName name="Profit.InYear.BeforeTaxCalcs.Phase7.Water">'[5]Water Nominal'!$J$2404:$S$2404</definedName>
    <definedName name="Profit.InYear.BeforeTaxCalcs.Phase8.Waste">'[5]Wastewater Nominal'!$J$2752:$S$2752</definedName>
    <definedName name="Profit.InYear.BeforeTaxCalcs.Phase8.Water">'[5]Water Nominal'!$J$2752:$S$2752</definedName>
    <definedName name="Profit.InYear.BeforeTaxCalcs.Phase9.Waste">'[5]Wastewater Nominal'!$J$3101:$S$3101</definedName>
    <definedName name="Profit.InYear.BeforeTaxCalcs.Phase9.Water">'[5]Water Nominal'!$J$3101:$S$3101</definedName>
    <definedName name="Profit.InYear.BeforeTaxCalcs.Waste">'[5]Wastewater Nominal'!$J$429:$S$429</definedName>
    <definedName name="Profit.InYear.BeforeTaxCalcs.Water">'[5]Water Nominal'!$J$429:$S$429</definedName>
    <definedName name="ProjectName">#REF!</definedName>
    <definedName name="Provisions.2015.Bf">'[5]Input Nominal'!$I$349</definedName>
    <definedName name="Provisions.Bf.Input">[5]Adjustments!$I$96</definedName>
    <definedName name="Provisions.Bf.Override">[5]Adjustments!$AG$96</definedName>
    <definedName name="RangeSelection">#REF!</definedName>
    <definedName name="RCM.FD.BillingAdj.Waste">'[7]Inputs - waste'!$I$25:$S$25</definedName>
    <definedName name="RCM.FD.BillingAdj.Water">'[7]Inputs - water'!$I$25:$S$25</definedName>
    <definedName name="RCM.FD.RevCorrection.Waste">'[7]Inputs - waste'!$I$24:$S$24</definedName>
    <definedName name="RCM.FD.RevCorrection.Water">'[7]Inputs - water'!$I$24:$S$24</definedName>
    <definedName name="RCM.Outturn.BillingAdj.Waste">'[7]Inputs - waste'!$I$29:$S$29</definedName>
    <definedName name="RCM.Outturn.BillingAdj.Water">'[7]Inputs - water'!$I$29:$S$29</definedName>
    <definedName name="RCM.Outturn.RevCorrection.Waste">'[7]Inputs - waste'!$I$28:$S$28</definedName>
    <definedName name="RCM.Outturn.RevCorrection.Water">'[7]Inputs - water'!$I$28:$S$28</definedName>
    <definedName name="RCV.2015.Average.Waste">'[5]Wastewater Nominal'!$I$66:$S$66</definedName>
    <definedName name="RCV.2015.Average.Waste.Real">'[5]Waste Real AR'!$J$37:$S$37</definedName>
    <definedName name="RCV.2015.Average.Water">'[5]Water Nominal'!$I$66:$S$66</definedName>
    <definedName name="RCV.2015.Average.Water.Real">'[5]Water Real AR'!$J$37:$S$37</definedName>
    <definedName name="RCV.2015.Waste">'[5]Input Nominal'!$I$161</definedName>
    <definedName name="RCV.2015.Waste.Real">'[5]Input Real'!$I$161</definedName>
    <definedName name="RCV.2015.Water">'[5]Input Nominal'!$I$160</definedName>
    <definedName name="RCV.2015.Water.Real">'[5]Input Real'!$I$160</definedName>
    <definedName name="RCV.Addn.Average.Waste">'[5]Wastewater Nominal'!$I$67:$S$67</definedName>
    <definedName name="RCV.Addn.Average.Waste.Real">'[5]Waste Real AR'!$J$38:$S$38</definedName>
    <definedName name="RCV.Addn.Average.Water">'[5]Water Nominal'!$I$67:$S$67</definedName>
    <definedName name="RCV.Addn.Average.Water.Real">'[5]Water Real AR'!$J$38:$S$38</definedName>
    <definedName name="RCV.Addn.DepnAdj.Waste">'[5]Input Nominal'!$J$178:$S$178</definedName>
    <definedName name="RCV.Addn.DepnAdj.Waste.Real">'[5]Input Real'!$J$178:$S$178</definedName>
    <definedName name="RCV.Addn.DepnAdj.Water">'[5]Input Nominal'!$J$173:$S$173</definedName>
    <definedName name="RCV.Addn.DepnAdj.Water.Real">'[5]Input Real'!$J$173:$S$173</definedName>
    <definedName name="RCV.Adj.Waste">'[5]Input Nominal'!$J$226:$S$226</definedName>
    <definedName name="RCV.Adj.Waste.Real">'[5]Input Real'!$J$226:$S$226</definedName>
    <definedName name="RCV.Adj.Water">'[5]Input Nominal'!$J$224:$S$224</definedName>
    <definedName name="RCV.Adj.Water.Real">'[5]Input Real'!$J$224:$S$224</definedName>
    <definedName name="RCV.AssetLife.Waste">'[5]Input Nominal'!$H$176</definedName>
    <definedName name="RCV.AssetLife.Waste.Override">[5]Adjustments!$AG$10</definedName>
    <definedName name="RCV.AssetLife.Water">'[5]Input Nominal'!$H$171</definedName>
    <definedName name="RCV.AssetLife.Water.Override">[5]Adjustments!$AG$9</definedName>
    <definedName name="RCV.Average.Phase7.Waste">'[5]Wastewater Nominal'!$J$2689:$S$2689</definedName>
    <definedName name="RCV.Average.Phase7.Water">'[5]Water Nominal'!$J$2689:$S$2689</definedName>
    <definedName name="RCV.Average.Waste">'[5]Wastewater Nominal'!$I$65:$S$65</definedName>
    <definedName name="RCV.Average.Water">'[5]Water Nominal'!$I$65:$S$65</definedName>
    <definedName name="RCV.Bf.DepnAdj.Waste">'[5]Input Nominal'!$J$177:$S$177</definedName>
    <definedName name="RCV.Bf.DepnAdj.Waste.Real">'[5]Input Real'!$J$177:$S$177</definedName>
    <definedName name="RCV.Bf.DepnAdj.Water">'[5]Input Nominal'!$J$172:$S$172</definedName>
    <definedName name="RCV.Bf.DepnAdj.Water.Real">'[5]Input Real'!$J$172:$S$172</definedName>
    <definedName name="RCV.Bf.Share.Waste">'[5]Wastewater Nominal'!$I$11</definedName>
    <definedName name="RCV.Bf.Share.Water">'[5]Water Nominal'!$I$11</definedName>
    <definedName name="RCV.Cf.Share.Waste">'[5]Wastewater Nominal'!$I$13:$S$13</definedName>
    <definedName name="RCV.Cf.Share.Water">'[5]Water Nominal'!$I$13:$S$13</definedName>
    <definedName name="RCV.Cf.Waste">'[5]Wastewater Nominal'!$I$61:$S$61</definedName>
    <definedName name="RCV.Cf.Water">'[5]Water Nominal'!$I$61:$S$61</definedName>
    <definedName name="RCV.Debt.2015.Waste.Real">'[5]Input Real'!$J$209:$S$209</definedName>
    <definedName name="RCV.Debt.2015.Water.Real">'[5]Input Real'!$J$190:$S$190</definedName>
    <definedName name="RCV.Debt.Addn.Waste.Real">'[5]Input Real'!$J$214:$S$214</definedName>
    <definedName name="RCV.Debt.Addn.Water.Real">'[5]Input Real'!$J$195:$S$195</definedName>
    <definedName name="RCV.Debt.Waste.Real">'[5]Input Real'!$J$205:$S$205</definedName>
    <definedName name="RCV.Debt.Water.Real">'[5]Input Real'!$J$186:$S$186</definedName>
    <definedName name="RCV.Depn.Change.Waste">'[5]Wastewater Nominal'!$J$727:$S$727</definedName>
    <definedName name="RCV.Depn.Change.Water">'[5]Water Nominal'!$J$727:$S$727</definedName>
    <definedName name="RCV.Depn.Choice.Waste">'[5]Input Nominal'!$I$168</definedName>
    <definedName name="RCV.Depn.Choice.Water">'[5]Input Nominal'!$I$167</definedName>
    <definedName name="RCV.Depn.Waste">'[5]Wastewater Nominal'!$I$63:$S$63</definedName>
    <definedName name="RCV.Depn.Waste.Real">'[5]Waste Real AR'!$J$34:$S$34</definedName>
    <definedName name="RCV.Depn.Water">'[5]Water Nominal'!$I$63:$S$63</definedName>
    <definedName name="RCV.Depn.Water.Real">'[5]Water Real AR'!$J$34:$S$34</definedName>
    <definedName name="RCV.Equity.2015.Waste.Real">'[5]Input Real'!$J$210:$S$210</definedName>
    <definedName name="RCV.Equity.2015.Water.Real">'[5]Input Real'!$J$191:$S$191</definedName>
    <definedName name="RCV.Equity.Addn.Waste.Real">'[5]Input Real'!$J$215:$S$215</definedName>
    <definedName name="RCV.Equity.Addn.Water.Real">'[5]Input Real'!$J$196:$S$196</definedName>
    <definedName name="RCV.Gearing.2015.Waste.Real">'[5]Input Real'!$J$211:$S$211</definedName>
    <definedName name="RCV.Gearing.2015.Water.Real">'[5]Input Real'!$J$192:$S$192</definedName>
    <definedName name="RCV.Gearing.Addn.Waste.Real">'[5]Input Real'!$J$216:$S$216</definedName>
    <definedName name="RCV.Gearing.Addn.Water.Real">'[5]Input Real'!$J$197:$S$197</definedName>
    <definedName name="RCV.Opex.Waste">'[5]Wastewater Nominal'!$I$33:$S$33</definedName>
    <definedName name="RCV.Opex.Waste.Real">'[5]Waste Real AR'!$J$18:$S$18</definedName>
    <definedName name="RCV.Opex.Water">'[5]Water Nominal'!$I$33:$S$33</definedName>
    <definedName name="RCV.Opex.Water.Real">'[5]Water Real AR'!$J$18:$S$18</definedName>
    <definedName name="RCV.Phase2.2015.Average.Waste">'[5]Wastewater Nominal'!$J$630:$S$630</definedName>
    <definedName name="RCV.Phase2.2015.Average.Waste.Real">'[5]Waste Real AR'!$J$107:$S$107</definedName>
    <definedName name="RCV.Phase2.2015.Average.Water">'[5]Water Nominal'!$J$630:$S$630</definedName>
    <definedName name="RCV.Phase2.2015.Average.Water.Real">'[5]Water Real AR'!$J$107:$S$107</definedName>
    <definedName name="RCV.Phase2.Addn.Average.Waste">'[5]Wastewater Nominal'!$J$631:$S$631</definedName>
    <definedName name="RCV.Phase2.Addn.Average.Waste.Real">'[5]Waste Real AR'!$J$108:$S$108</definedName>
    <definedName name="RCV.Phase2.Addn.Average.Water">'[5]Water Nominal'!$J$631:$S$631</definedName>
    <definedName name="RCV.Phase2.Addn.Average.Water.Real">'[5]Water Real AR'!$J$108:$S$108</definedName>
    <definedName name="RCV.Phase2.Average.Waste">'[5]Wastewater Nominal'!$J$629:$S$629</definedName>
    <definedName name="RCV.Phase2.Average.Waste.Real">'[5]Waste Real AR'!$J$106:$S$106</definedName>
    <definedName name="RCV.Phase2.Average.Water">'[5]Water Nominal'!$J$629:$S$629</definedName>
    <definedName name="RCV.Phase2.Average.Water.Real">'[5]Water Real AR'!$J$106:$S$106</definedName>
    <definedName name="RCV.Phase2.Cf.Waste">'[5]Wastewater Nominal'!$I$625:$S$625</definedName>
    <definedName name="RCV.Phase2.Cf.Water">'[5]Water Nominal'!$I$625:$S$625</definedName>
    <definedName name="RCV.Phase2.Depn.Waste">'[5]Wastewater Nominal'!$J$627:$S$627</definedName>
    <definedName name="RCV.Phase2.Depn.Waste.Real">'[5]Waste Real AR'!$J$104:$S$104</definedName>
    <definedName name="RCV.Phase2.Depn.Water">'[5]Water Nominal'!$J$627:$S$627</definedName>
    <definedName name="RCV.Phase2.Depn.Water.Real">'[5]Water Real AR'!$J$104:$S$104</definedName>
    <definedName name="RCV.Phase2.Opex.Waste">'[5]Wastewater Nominal'!$J$597:$S$597</definedName>
    <definedName name="RCV.Phase2.Opex.Waste.Real">'[5]Waste Real AR'!$J$88:$S$88</definedName>
    <definedName name="RCV.Phase2.Opex.Water">'[5]Water Nominal'!$J$597:$S$597</definedName>
    <definedName name="RCV.Phase2.Opex.Water.Real">'[5]Water Real AR'!$J$88:$S$88</definedName>
    <definedName name="RCV.Phase2.RunOffRate.Current.Waste">'[5]Input Nominal'!$J$654:$S$654</definedName>
    <definedName name="RCV.Phase2.RunOffRate.Current.Water">'[5]Input Nominal'!$J$648:$S$648</definedName>
    <definedName name="RCV.Phase2.RunOffRate.Waste">'[5]Input Nominal'!$J$653:$S$653</definedName>
    <definedName name="RCV.Phase2.RunOffRate.Water">'[5]Input Nominal'!$J$647:$S$647</definedName>
    <definedName name="RCV.Return.Change.Phase4.Waste">'[5]Wastewater Nominal'!$J$1431:$S$1431</definedName>
    <definedName name="RCV.Return.Change.Phase4.Water">'[5]Water Nominal'!$J$1431:$S$1431</definedName>
    <definedName name="RCV.Return.Change.Waste">'[5]Wastewater Nominal'!$J$728:$S$728</definedName>
    <definedName name="RCV.Return.Change.Water">'[5]Water Nominal'!$J$728:$S$728</definedName>
    <definedName name="RCV.RunOffRate.Waste">'[5]Input Nominal'!$J$164:$S$164</definedName>
    <definedName name="RCV.RunOffRate.Water">'[5]Input Nominal'!$J$163:$S$163</definedName>
    <definedName name="RCV.WACC.2015.Waste.Real">'[5]Input Real'!$J$202:$S$202</definedName>
    <definedName name="RCV.WACC.2015.Water.Real">'[5]Input Real'!$J$183:$S$183</definedName>
    <definedName name="RCV.WACC.Addn.Waste.Real">'[5]Input Real'!$J$203:$S$203</definedName>
    <definedName name="RCV.WACC.Addn.Water.Real">'[5]Input Real'!$J$184:$S$184</definedName>
    <definedName name="Region">'[3]User inputs'!#REF!</definedName>
    <definedName name="ReportDate">#REF!</definedName>
    <definedName name="ReportDetail">#REF!</definedName>
    <definedName name="Reprofile.Waste.Flag">'[5]Input Real'!$H$788:$I$788</definedName>
    <definedName name="Reprofile.Water.Flag">'[5]Input Real'!$H$787:$I$787</definedName>
    <definedName name="ReprofiledK.Amp1.Waste">'[5]Waste Real AR'!$I$282</definedName>
    <definedName name="ReprofiledK.Amp1.Water">'[5]Water Real AR'!$I$282</definedName>
    <definedName name="ReprofileIteration">'[5]Input Nominal'!$I$823</definedName>
    <definedName name="Retail.Capex">'[5]Retail Fin Stats'!$J$91:$S$91</definedName>
    <definedName name="Retail.CapexCreditors">'[5]Retail Fin Stats'!$I$47:$S$47</definedName>
    <definedName name="Retail.CurrentTax.Charge">'[5]Retail Fin Stats'!$J$23:$S$23</definedName>
    <definedName name="Retail.CurrentTax.Charge.Phase1">'[5]Retail Phase Outputs'!$J$29:$S$29</definedName>
    <definedName name="Retail.CurrentTax.Charge.Phase2">'[5]Retail Phase Outputs'!$J$45:$S$45</definedName>
    <definedName name="Retail.CurrentTax.Charge.Phase3">'[5]Retail Phase Outputs'!$J$61:$S$61</definedName>
    <definedName name="Retail.CurrentTax.Charge.Phase4">'[5]Retail Phase Outputs'!$J$77:$S$77</definedName>
    <definedName name="Retail.CurrentTax.Charge.Phase5">'[5]Retail Phase Outputs'!$J$93:$S$93</definedName>
    <definedName name="Retail.CurrentTax.Charge.Phase6">'[5]Retail Phase Outputs'!$J$109:$S$109</definedName>
    <definedName name="Retail.CurrentTax.Charge.Phase7">'[5]Retail Phase Outputs'!$J$125:$S$125</definedName>
    <definedName name="Retail.CurrentTax.Charge.Phase8">'[5]Retail Phase Outputs'!$J$141:$S$141</definedName>
    <definedName name="Retail.CurrentTax.Charge.Phase9">'[5]Retail Phase Outputs'!$J$157:$S$157</definedName>
    <definedName name="Retail.Depn">'[5]Retail Fin Stats'!$J$13:$S$13</definedName>
    <definedName name="Retail.Dividend.PerCent">'[5]Input Nominal'!$J$119:$S$119</definedName>
    <definedName name="Retail.Dividends">'[5]Retail Fin Stats'!$I$27:$S$27</definedName>
    <definedName name="Retail.Dividends.Phase1">'[5]Retail Phase Outputs'!$I$30:$S$30</definedName>
    <definedName name="Retail.Dividends.Phase2">'[5]Retail Phase Outputs'!$I$46:$S$46</definedName>
    <definedName name="Retail.Dividends.Phase3">'[5]Retail Phase Outputs'!$I$62:$S$62</definedName>
    <definedName name="Retail.Dividends.Phase4">'[5]Retail Phase Outputs'!$I$78:$S$78</definedName>
    <definedName name="Retail.Dividends.Phase5">'[5]Retail Phase Outputs'!$I$94:$S$94</definedName>
    <definedName name="Retail.Dividends.Phase6">'[5]Retail Phase Outputs'!$I$110:$S$110</definedName>
    <definedName name="Retail.Dividends.Phase7">'[5]Retail Phase Outputs'!$I$126:$S$126</definedName>
    <definedName name="Retail.Dividends.Phase8">'[5]Retail Phase Outputs'!$I$142:$S$142</definedName>
    <definedName name="Retail.Dividends.Phase9">'[5]Retail Phase Outputs'!$I$158:$S$158</definedName>
    <definedName name="Retail.FA">'[5]Retail Fin Stats'!$J$34:$S$34</definedName>
    <definedName name="Retail.Interest">'[5]Retail Fin Stats'!$J$19:$S$19</definedName>
    <definedName name="Retail.Interest.Phase1">'[5]Retail Phase Outputs'!$J$28:$S$28</definedName>
    <definedName name="Retail.Interest.Phase2">'[5]Retail Phase Outputs'!$J$44:$S$44</definedName>
    <definedName name="Retail.Interest.Phase3">'[5]Retail Phase Outputs'!$J$60:$S$60</definedName>
    <definedName name="Retail.Interest.Phase4">'[5]Retail Phase Outputs'!$J$76:$S$76</definedName>
    <definedName name="Retail.Interest.Phase5">'[5]Retail Phase Outputs'!$J$92:$S$92</definedName>
    <definedName name="Retail.Interest.Phase6">'[5]Retail Phase Outputs'!$J$108:$S$108</definedName>
    <definedName name="Retail.Interest.Phase7">'[5]Retail Phase Outputs'!$J$124:$S$124</definedName>
    <definedName name="Retail.Interest.Phase8">'[5]Retail Phase Outputs'!$J$140:$S$140</definedName>
    <definedName name="Retail.Interest.Phase9">'[5]Retail Phase Outputs'!$J$156:$S$156</definedName>
    <definedName name="Retail.OtherCreditors">'[5]Retail Fin Stats'!$I$46:$S$46</definedName>
    <definedName name="Retail.OtherCreditors.Phase1">'[5]Retail Phase Outputs'!$I$36:$S$36</definedName>
    <definedName name="Retail.OtherCreditors.Phase2">'[5]Retail Phase Outputs'!$I$52:$S$52</definedName>
    <definedName name="Retail.OtherCreditors.Phase3">'[5]Retail Phase Outputs'!$I$68:$S$68</definedName>
    <definedName name="Retail.OtherCreditors.Phase4">'[5]Retail Phase Outputs'!$I$84:$S$84</definedName>
    <definedName name="Retail.OtherCreditors.Phase5">'[5]Retail Phase Outputs'!$I$100:$S$100</definedName>
    <definedName name="Retail.OtherCreditors.Phase6">'[5]Retail Phase Outputs'!$I$116:$S$116</definedName>
    <definedName name="Retail.OtherCreditors.Phase7">'[5]Retail Phase Outputs'!$I$132:$S$132</definedName>
    <definedName name="Retail.OtherCreditors.Phase8">'[5]Retail Phase Outputs'!$I$148:$S$148</definedName>
    <definedName name="Retail.OtherCreditors.Phase9">'[5]Retail Phase Outputs'!$I$164:$S$164</definedName>
    <definedName name="Retail.Revenue">'[5]Retail Fin Stats'!$J$9:$S$9</definedName>
    <definedName name="Retail.Revenue.NHH">'[5]Calc NHH'!$J$980:$S$980</definedName>
    <definedName name="Retail.Revenue.NHH.ByTariff">'[5]Calc NHH'!$J$920:$S$979</definedName>
    <definedName name="Retail.Revenue.Phase1">'[5]Retail Phase Outputs'!$J$27:$S$27</definedName>
    <definedName name="Retail.Revenue.Phase2">'[5]Retail Phase Outputs'!$J$43:$S$43</definedName>
    <definedName name="Retail.Revenue.Phase3">'[5]Retail Phase Outputs'!$J$59:$S$59</definedName>
    <definedName name="Retail.Revenue.Phase4">'[5]Retail Phase Outputs'!$J$75:$S$75</definedName>
    <definedName name="Retail.Revenue.Phase5">'[5]Retail Phase Outputs'!$J$91:$S$91</definedName>
    <definedName name="Retail.Revenue.Phase6">'[5]Retail Phase Outputs'!$J$107:$S$107</definedName>
    <definedName name="Retail.Revenue.Phase7">'[5]Retail Phase Outputs'!$J$123:$S$123</definedName>
    <definedName name="Retail.Revenue.Phase8">'[5]Retail Phase Outputs'!$J$139:$S$139</definedName>
    <definedName name="Retail.Revenue.Phase9">'[5]Retail Phase Outputs'!$J$155:$S$155</definedName>
    <definedName name="Retail.TaxCreditor">'[5]Retail Fin Stats'!$I$51:$S$51</definedName>
    <definedName name="Retail.TradeCreditors">'[5]Retail Fin Stats'!$I$45:$S$45</definedName>
    <definedName name="Retail.TradeCreditors.Phase1">'[5]Retail Phase Outputs'!$I$35:$S$35</definedName>
    <definedName name="Retail.TradeCreditors.Phase2">'[5]Retail Phase Outputs'!$I$51:$S$51</definedName>
    <definedName name="Retail.TradeCreditors.Phase3">'[5]Retail Phase Outputs'!$I$67:$S$67</definedName>
    <definedName name="Retail.TradeCreditors.Phase4">'[5]Retail Phase Outputs'!$I$83:$S$83</definedName>
    <definedName name="Retail.TradeCreditors.Phase5">'[5]Retail Phase Outputs'!$I$99:$S$99</definedName>
    <definedName name="Retail.TradeCreditors.Phase6">'[5]Retail Phase Outputs'!$I$115:$S$115</definedName>
    <definedName name="Retail.TradeCreditors.Phase7">'[5]Retail Phase Outputs'!$I$131:$S$131</definedName>
    <definedName name="Retail.TradeCreditors.Phase8">'[5]Retail Phase Outputs'!$I$147:$S$147</definedName>
    <definedName name="Retail.TradeCreditors.Phase9">'[5]Retail Phase Outputs'!$I$163:$S$163</definedName>
    <definedName name="Retail.TradeDebtors">'[5]Retail Fin Stats'!$I$40:$S$40</definedName>
    <definedName name="Retail.TradeDebtors.Phase1">'[5]Retail Phase Outputs'!$I$34:$S$34</definedName>
    <definedName name="Retail.TradeDebtors.Phase2">'[5]Retail Phase Outputs'!$I$50:$S$50</definedName>
    <definedName name="Retail.TradeDebtors.Phase3">'[5]Retail Phase Outputs'!$I$66:$S$66</definedName>
    <definedName name="Retail.TradeDebtors.Phase4">'[5]Retail Phase Outputs'!$I$82:$S$82</definedName>
    <definedName name="Retail.TradeDebtors.Phase5">'[5]Retail Phase Outputs'!$I$98:$S$98</definedName>
    <definedName name="Retail.TradeDebtors.Phase6">'[5]Retail Phase Outputs'!$I$114:$S$114</definedName>
    <definedName name="Retail.TradeDebtors.Phase7">'[5]Retail Phase Outputs'!$I$130:$S$130</definedName>
    <definedName name="Retail.TradeDebtors.Phase8">'[5]Retail Phase Outputs'!$I$146:$S$146</definedName>
    <definedName name="Retail.TradeDebtors.Phase9">'[5]Retail Phase Outputs'!$I$162:$S$162</definedName>
    <definedName name="RetailPhaseCounter">'[5]Input Nominal'!$I$640</definedName>
    <definedName name="Retained.Earnings.Cf.Phase2.Waste">'[5]Wastewater Nominal'!$I$904:$S$904</definedName>
    <definedName name="Retained.Earnings.Cf.Phase2.Water">'[5]Water Nominal'!$I$904:$S$904</definedName>
    <definedName name="Retained.Earnings.Cf.Phase3.Waste">'[5]Wastewater Nominal'!$I$1251:$S$1251</definedName>
    <definedName name="Retained.Earnings.Cf.Phase3.Water">'[5]Water Nominal'!$I$1251:$S$1251</definedName>
    <definedName name="Retained.Earnings.Cf.Phase4.Waste">'[5]Wastewater Nominal'!$I$1607:$S$1607</definedName>
    <definedName name="Retained.Earnings.Cf.Phase4.Water">'[5]Water Nominal'!$I$1607:$S$1607</definedName>
    <definedName name="Retained.Earnings.Cf.Phase5.Waste">'[5]Wastewater Nominal'!$I$1937:$S$1937</definedName>
    <definedName name="Retained.Earnings.Cf.Phase5.Water">'[5]Water Nominal'!$I$1937:$S$1937</definedName>
    <definedName name="Retained.Earnings.Cf.Phase6.Waste">'[5]Wastewater Nominal'!$I$2293:$S$2293</definedName>
    <definedName name="Retained.Earnings.Cf.Phase6.Water">'[5]Water Nominal'!$I$2293:$S$2293</definedName>
    <definedName name="Retained.Earnings.Cf.Phase7.Waste">'[5]Wastewater Nominal'!$I$2640:$S$2640</definedName>
    <definedName name="Retained.Earnings.Cf.Phase7.Water">'[5]Water Nominal'!$I$2640:$S$2640</definedName>
    <definedName name="Retained.Earnings.Cf.Phase8.Waste">'[5]Wastewater Nominal'!$I$2988:$S$2988</definedName>
    <definedName name="Retained.Earnings.Cf.Phase8.Water">'[5]Water Nominal'!$I$2988:$S$2988</definedName>
    <definedName name="Retained.Earnings.Cf.Phase9.Waste">'[5]Wastewater Nominal'!$I$3307:$S$3307</definedName>
    <definedName name="Retained.Earnings.Cf.Phase9.Water">'[5]Water Nominal'!$I$3307:$S$3307</definedName>
    <definedName name="Retained.Earnings.Cf.Waste">'[5]Wastewater Nominal'!$I$518:$S$518</definedName>
    <definedName name="Retained.Earnings.Cf.Water">'[5]Water Nominal'!$I$518:$S$518</definedName>
    <definedName name="ReturnOnCapital.Phase2.Waste">'[5]Wastewater Nominal'!$J$637:$S$637</definedName>
    <definedName name="ReturnOnCapital.Phase2.Waste.Real">'[5]Waste Real AR'!$J$114:$S$114</definedName>
    <definedName name="ReturnOnCapital.Phase2.Water">'[5]Water Nominal'!$J$637:$S$637</definedName>
    <definedName name="ReturnOnCapital.Phase2.Water.Real">'[5]Water Real AR'!$J$114:$S$114</definedName>
    <definedName name="ReturnOnCapital.Phase4.Waste">'[5]Wastewater Nominal'!$J$1339:$S$1339</definedName>
    <definedName name="ReturnOnCapital.Phase4.Waste.Real">'[5]Waste Real AR'!$J$171:$S$171</definedName>
    <definedName name="ReturnOnCapital.Phase4.Water">'[5]Water Nominal'!$J$1339:$S$1339</definedName>
    <definedName name="ReturnOnCapital.Phase4.Water.Real">'[5]Water Real AR'!$J$171:$S$171</definedName>
    <definedName name="ReturnOnCapital.Waste">'[5]Wastewater Nominal'!$J$75:$S$75</definedName>
    <definedName name="ReturnOnCapital.Waste.Real">'[5]Waste Real AR'!$J$47:$S$47</definedName>
    <definedName name="ReturnOnCapital.Water">'[5]Water Nominal'!$J$75:$S$75</definedName>
    <definedName name="ReturnOnCapital.Water.Real">'[5]Water Real AR'!$J$47:$S$47</definedName>
    <definedName name="Revenue.Adj.Waste">'[5]Input Nominal'!$J$232:$S$232</definedName>
    <definedName name="Revenue.Adj.Waste.Real">'[5]Input Real'!$J$232:$S$232</definedName>
    <definedName name="Revenue.Adj.Water">'[5]Input Nominal'!$J$230:$S$230</definedName>
    <definedName name="Revenue.Adj.Water.Real">'[5]Input Real'!$J$230:$S$230</definedName>
    <definedName name="RevenueAssumptions">#REF!</definedName>
    <definedName name="RevenueGrants.Waste">'[5]Input Nominal'!$J$318:$S$318</definedName>
    <definedName name="RevenueGrants.Waste.Real">'[5]Input Real'!$J$318:$S$318</definedName>
    <definedName name="RevenueGrants.Water">'[5]Input Nominal'!$J$317:$S$317</definedName>
    <definedName name="RevenueGrants.Water.Real">'[5]Input Real'!$J$317:$S$317</definedName>
    <definedName name="RevenueReqd.BeforeTax.Waste">'[5]Wastewater Nominal'!$J$88:$S$88</definedName>
    <definedName name="RevenueReqd.BeforeTax.Water">'[5]Water Nominal'!$J$88:$S$88</definedName>
    <definedName name="RevenueRequirement.Waste">'[5]Wastewater Nominal'!$J$90:$S$90</definedName>
    <definedName name="RevenueRequirement.Water">'[5]Water Nominal'!$J$90:$S$90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10" hidden="1">7</definedName>
    <definedName name="RiskHasSettings" localSheetId="9" hidden="1">5</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ce_level">'[3]Scenario manager'!$E$4</definedName>
    <definedName name="Scenario_Input">'[3]User inputs'!$D$19</definedName>
    <definedName name="Scenario_range">[3]Lists!$H$6:$H$19</definedName>
    <definedName name="ScenarioName">'[5]Input Nominal'!$I$827</definedName>
    <definedName name="Scenarios">[12]Notes!$C$31:$D$36</definedName>
    <definedName name="Scenarios_output">[3]Dashboard!$C$88:$E$100</definedName>
    <definedName name="Scenarios_output_W">[3]Dashboard!$G$88:$I$100</definedName>
    <definedName name="Scenarios_output_WW">[3]Dashboard!$N$88:$P$100</definedName>
    <definedName name="Serviceability.FD.RCVShortfall.Waste">'[7]Inputs - waste'!$I$35:$S$35</definedName>
    <definedName name="Serviceability.FD.RCVShortfall.Water">'[7]Inputs - water'!$I$35:$S$35</definedName>
    <definedName name="Serviceability.Outturn.RCVShortfall.Waste">'[7]Inputs - waste'!$I$38:$S$38</definedName>
    <definedName name="Serviceability.Outturn.RCVShortfall.Water">'[7]Inputs - water'!$I$38:$S$38</definedName>
    <definedName name="Share.Capital.Override">[5]Adjustments!$AG$83</definedName>
    <definedName name="Shares.2015.Bf">'[5]Input Nominal'!$I$567</definedName>
    <definedName name="Shares.Bf.Input">[5]Adjustments!$I$81</definedName>
    <definedName name="Shares.Bf.Override">[5]Adjustments!$AG$81</definedName>
    <definedName name="Shares.Bf.Waste">'[5]Wastewater Nominal'!$J$385:$S$385</definedName>
    <definedName name="Shares.Bf.Water">'[5]Water Nominal'!$J$385:$S$385</definedName>
    <definedName name="Shares.Capital.2015.Bf.Waste">'[5]Input Nominal'!$I$590</definedName>
    <definedName name="Shares.Capital.2015.Bf.Water">'[5]Input Nominal'!$I$589</definedName>
    <definedName name="Shares.Issued.Ordinary">'[5]Input Nominal'!$J$573:$S$573</definedName>
    <definedName name="Shares.Issued.Ordinary.Override.Waste">'[5]Input Nominal'!$J$576:$S$576</definedName>
    <definedName name="Shares.Issued.Ordinary.Override.Water">'[5]Input Nominal'!$J$575:$S$575</definedName>
    <definedName name="Shares.Issued.Ordinary.Waste">'[5]Wastewater Nominal'!$J$386:$S$386</definedName>
    <definedName name="Shares.Issued.Ordinary.Water">'[5]Water Nominal'!$J$386:$S$386</definedName>
    <definedName name="Shares.OrdinaryIssue.Waste">'[5]Wastewater Nominal'!$J$393:$S$393</definedName>
    <definedName name="Shares.OrdinaryIssue.Water">'[5]Water Nominal'!$J$393:$S$393</definedName>
    <definedName name="Shares.Pref.2015.Bf">'[5]Input Nominal'!$I$537</definedName>
    <definedName name="Shares.Pref.2015.Input">'[5]Input Nominal'!$I$535</definedName>
    <definedName name="Shares.Pref.Bf.Input">[5]Adjustments!$I$85</definedName>
    <definedName name="Shares.Pref.Bf.Override">[5]Adjustments!$AG$85</definedName>
    <definedName name="Shares.Pref.Bf.Waste">'[5]Wastewater Nominal'!$J$109:$S$109</definedName>
    <definedName name="Shares.Pref.Bf.Water">'[5]Water Nominal'!$J$109:$S$109</definedName>
    <definedName name="Shares.Pref.Issue">'[5]Input Nominal'!$J$541:$S$541</definedName>
    <definedName name="Shares.Pref.Issue.Override.Waste">'[5]Input Nominal'!$J$544:$S$544</definedName>
    <definedName name="Shares.Pref.Issue.Override.Water">'[5]Input Nominal'!$J$543:$S$543</definedName>
    <definedName name="Shares.Pref.Issue.Waste">'[5]Wastewater Nominal'!$J$110:$S$110</definedName>
    <definedName name="Shares.Pref.Issue.Water">'[5]Water Nominal'!$J$110:$S$110</definedName>
    <definedName name="Shares.Pref.Repaid">'[5]Input Nominal'!$J$548:$S$548</definedName>
    <definedName name="Shares.Pref.Repaid.Override.Waste">'[5]Input Nominal'!$J$551:$S$551</definedName>
    <definedName name="Shares.Pref.Repaid.Override.Water">'[5]Input Nominal'!$J$550:$S$550</definedName>
    <definedName name="Shares.Pref.Repaid.Waste">'[5]Wastewater Nominal'!$J$111:$S$111</definedName>
    <definedName name="Shares.Pref.Repaid.Water">'[5]Water Nominal'!$J$111:$S$111</definedName>
    <definedName name="Shares.Pref.Waste">'[5]Wastewater Nominal'!$I$112:$S$112</definedName>
    <definedName name="Shares.Pref.Water">'[5]Water Nominal'!$I$112:$S$112</definedName>
    <definedName name="Shares.Proceeds.Waste">'[5]Wastewater Nominal'!$J$189:$S$189</definedName>
    <definedName name="Shares.Proceeds.Water">'[5]Water Nominal'!$J$189:$S$189</definedName>
    <definedName name="Shares.ScripIssue.Appointee.1.Waste">'[5]Wholesale Nominal'!$J$255:$S$255</definedName>
    <definedName name="Shares.ScripIssue.Appointee.1.Water">'[5]Wholesale Nominal'!$J$254:$S$254</definedName>
    <definedName name="Shares.ScripIssue.Appointee.2.Waste">'[5]Wholesale Nominal'!$J$675:$S$675</definedName>
    <definedName name="Shares.ScripIssue.Appointee.2.Water">'[5]Wholesale Nominal'!$J$674:$S$674</definedName>
    <definedName name="Shares.ScripIssue.Appointee.3.Waste">'[5]Wholesale Nominal'!$J$1120:$S$1120</definedName>
    <definedName name="Shares.ScripIssue.Appointee.3.Water">'[5]Wholesale Nominal'!$J$1119:$S$1119</definedName>
    <definedName name="Shares.ScripIssue.Appointee.4.Waste">'[5]Wholesale Nominal'!$J$1583:$S$1583</definedName>
    <definedName name="Shares.ScripIssue.Appointee.4.Water">'[5]Wholesale Nominal'!$J$1582:$S$1582</definedName>
    <definedName name="Shares.ScripIssue.Appointee.5.Waste">'[5]Wholesale Nominal'!$J$2056:$S$2056</definedName>
    <definedName name="Shares.ScripIssue.Appointee.5.Water">'[5]Wholesale Nominal'!$J$2055:$S$2055</definedName>
    <definedName name="Shares.ScripIssue.Appointee.6.Waste">'[5]Wholesale Nominal'!$J$2519:$S$2519</definedName>
    <definedName name="Shares.ScripIssue.Appointee.6.Water">'[5]Wholesale Nominal'!$J$2518:$S$2518</definedName>
    <definedName name="Shares.ScripIssue.Appointee.7.Waste">'[5]Wholesale Nominal'!$J$2996:$S$2996</definedName>
    <definedName name="Shares.ScripIssue.Appointee.7.Water">'[5]Wholesale Nominal'!$J$2995:$S$2995</definedName>
    <definedName name="Shares.ScripIssue.Appointee.8.Waste">'[5]Wholesale Nominal'!$J$3484:$S$3484</definedName>
    <definedName name="Shares.ScripIssue.Appointee.8.Water">'[5]Wholesale Nominal'!$J$3483:$S$3483</definedName>
    <definedName name="Shares.ScripIssue.Appointee.9.Waste">'[5]Wholesale Nominal'!$J$3966:$S$3966</definedName>
    <definedName name="Shares.ScripIssue.Appointee.9.Water">'[5]Wholesale Nominal'!$J$3965:$S$3965</definedName>
    <definedName name="Shares.ScripIssue.Phase1">'[5]Wholesale Nominal'!$J$19:$S$19</definedName>
    <definedName name="Shares.ScripIssue.Phase2">'[5]Wholesale Nominal'!$J$468:$S$468</definedName>
    <definedName name="Shares.ScripIssue.Phase3">'[5]Wholesale Nominal'!$J$911:$S$911</definedName>
    <definedName name="Shares.ScripIssue.Phase4">'[5]Wholesale Nominal'!$J$1372:$S$1372</definedName>
    <definedName name="Shares.ScripIssue.Phase5">'[5]Wholesale Nominal'!$J$1840:$S$1840</definedName>
    <definedName name="Shares.ScripIssue.Phase6">'[5]Wholesale Nominal'!$J$2301:$S$2301</definedName>
    <definedName name="Shares.ScripIssue.Phase7">'[5]Wholesale Nominal'!$J$2776:$S$2776</definedName>
    <definedName name="Shares.ScripIssue.Phase8">'[5]Wholesale Nominal'!$J$3262:$S$3262</definedName>
    <definedName name="Shares.ScripIssue.Phase9">'[5]Wholesale Nominal'!$J$3752:$S$3752</definedName>
    <definedName name="Shares.Value">'[5]Input Nominal'!$I$568</definedName>
    <definedName name="Shares.Value.Input">[5]Adjustments!$I$82</definedName>
    <definedName name="Shares.Value.Override">[5]Adjustments!$AG$82</definedName>
    <definedName name="Shares.Waste">'[5]Wastewater Nominal'!$J$388:$S$388</definedName>
    <definedName name="Shares.Waste.Phase2">'[5]Wastewater Nominal'!$I$644:$S$644</definedName>
    <definedName name="Shares.Waste.Phase3">'[5]Wastewater Nominal'!$I$990:$S$990</definedName>
    <definedName name="Shares.Waste.Phase4">'[5]Wastewater Nominal'!$J$1346:$S$1346</definedName>
    <definedName name="Shares.Waste.Phase5">'[5]Wastewater Nominal'!$J$1682:$S$1682</definedName>
    <definedName name="Shares.Waste.Phase6">'[5]Wastewater Nominal'!$J$2012:$S$2012</definedName>
    <definedName name="Shares.Waste.Phase7">'[5]Wastewater Nominal'!$J$2369:$S$2369</definedName>
    <definedName name="Shares.Waste.Phase8">'[5]Wastewater Nominal'!$J$2716:$S$2716</definedName>
    <definedName name="Shares.Waste.Phase9">'[5]Wastewater Nominal'!$J$3064:$S$3064</definedName>
    <definedName name="Shares.Water">'[5]Water Nominal'!$J$388:$S$388</definedName>
    <definedName name="Shares.Water.Phase2">'[5]Water Nominal'!$I$644:$S$644</definedName>
    <definedName name="Shares.Water.Phase3">'[5]Water Nominal'!$I$990:$S$990</definedName>
    <definedName name="Shares.Water.Phase4">'[5]Water Nominal'!$J$1346:$S$1346</definedName>
    <definedName name="Shares.Water.Phase5">'[5]Water Nominal'!$J$1682:$S$1682</definedName>
    <definedName name="Shares.Water.Phase6">'[5]Water Nominal'!$J$2012:$S$2012</definedName>
    <definedName name="Shares.Water.Phase7">'[5]Water Nominal'!$J$2369:$S$2369</definedName>
    <definedName name="Shares.Water.Phase8">'[5]Water Nominal'!$J$2716:$S$2716</definedName>
    <definedName name="Shares.Water.Phase9">'[5]Water Nominal'!$J$3064:$S$3064</definedName>
    <definedName name="SIM_checkbox">'[3]Scenario manager'!$F$14</definedName>
    <definedName name="SIM_maxrate">'[3]User inputs'!#REF!</definedName>
    <definedName name="SIM_minrate">'[3]User inputs'!#REF!</definedName>
    <definedName name="Smart_Chart_Data_Table_0a6ab54768b14fbd8fd9d58477fb2715">#REF!</definedName>
    <definedName name="Smart_Chart_Data_Table_be50bc0140fe47efba00b9f4611729ff">'[13]RORE-Tables'!#REF!</definedName>
    <definedName name="SolvingIteration">'[5]Input Nominal'!$I$822</definedName>
    <definedName name="StageCounter">'[5]Input Nominal'!$I$639</definedName>
    <definedName name="StartYearRef">#REF!</definedName>
    <definedName name="STPR">[9]Inputs!$C$12</definedName>
    <definedName name="Table2">#REF!</definedName>
    <definedName name="TABLEREF">#REF!</definedName>
    <definedName name="Tax.AccountingCapex.Waste">'[5]Wastewater Nominal'!$J$360:$S$360</definedName>
    <definedName name="Tax.AccountingCapex.Water">'[5]Water Nominal'!$J$360:$S$360</definedName>
    <definedName name="Tax.CAPool.Bf.Waste">'[5]Input Nominal'!$I$390</definedName>
    <definedName name="Tax.CAPool.Bf.Water">'[5]Input Nominal'!$I$372</definedName>
    <definedName name="Tax.ChangeInProvision.Waste">'[5]Input Nominal'!$J$423:$S$423</definedName>
    <definedName name="Tax.ChangeInProvision.Water">'[5]Input Nominal'!$J$412:$S$412</definedName>
    <definedName name="Tax.Creditor.2015.Total">'[5]Input Nominal'!$I$367</definedName>
    <definedName name="Tax.Creditor.Bf.Input">[5]Adjustments!$I$77</definedName>
    <definedName name="Tax.Creditor.Bf.Override">[5]Adjustments!$AG$77</definedName>
    <definedName name="Tax.DBPension.Charge.Waste">'[5]Input Nominal'!$J$427:$S$427</definedName>
    <definedName name="Tax.DBPension.Charge.Waste.Real">'[5]Input Real'!$J$427:$S$427</definedName>
    <definedName name="Tax.DBPension.Charge.Water">'[5]Input Nominal'!$J$416:$S$416</definedName>
    <definedName name="Tax.DBPension.Charge.Water.Real">'[5]Input Real'!$J$416:$S$416</definedName>
    <definedName name="Tax.DBPension.Contribution.Waste">'[5]Input Nominal'!$J$426:$S$426</definedName>
    <definedName name="Tax.DBPension.Contribution.Waste.Real">'[5]Input Real'!$J$426:$S$426</definedName>
    <definedName name="Tax.DBPension.Contribution.Water">'[5]Input Nominal'!$J$415:$S$415</definedName>
    <definedName name="Tax.DBPension.Contribution.Water.Real">'[5]Input Real'!$J$415:$S$415</definedName>
    <definedName name="Tax.Debtor.Bf.Override">[5]Adjustments!$AG$56</definedName>
    <definedName name="Tax.Deferred.2015.Bf">'[5]Input Nominal'!$I$407</definedName>
    <definedName name="Tax.Deferred.Bf.Input">[5]Adjustments!$I$99</definedName>
    <definedName name="Tax.Deferred.Bf.Override">[5]Adjustments!$AG$99</definedName>
    <definedName name="Tax.Deferred.Movement.Waste">'[5]Wastewater Nominal'!$J$378:$S$378</definedName>
    <definedName name="Tax.Deferred.Movement.Water">'[5]Water Nominal'!$J$378:$S$378</definedName>
    <definedName name="Tax.Deferred.Provision.Waste">'[5]Wastewater Nominal'!$I$379:$S$379</definedName>
    <definedName name="Tax.Deferred.Provision.Water">'[5]Water Nominal'!$I$379:$S$379</definedName>
    <definedName name="Tax.Expenditure.Underground.Waste">'[5]Wastewater Nominal'!$J$359:$S$359</definedName>
    <definedName name="Tax.Expenditure.Underground.Water">'[5]Water Nominal'!$J$359:$S$359</definedName>
    <definedName name="Tax.FinanceLease.Depn.Waste">'[5]Input Nominal'!$J$421:$S$421</definedName>
    <definedName name="Tax.FinanceLease.Depn.Water">'[5]Input Nominal'!$J$410:$S$410</definedName>
    <definedName name="Tax.Grants.Waste">'[5]Input Nominal'!$J$424:$S$424</definedName>
    <definedName name="Tax.Grants.Water">'[5]Input Nominal'!$J$413:$S$413</definedName>
    <definedName name="Tax.Loss.Offset.Phase8">'[5]Wholesale Nominal'!$J$3283:$S$3283</definedName>
    <definedName name="Tax.Losses.Bf.Waste">'[5]Input Nominal'!$I$391</definedName>
    <definedName name="Tax.Losses.Bf.Water">'[5]Input Nominal'!$I$373</definedName>
    <definedName name="Tax.NonAllowable.Expenditure.Waste">'[5]Input Nominal'!$J$398:$S$398</definedName>
    <definedName name="Tax.NonAllowable.Expenditure.Water">'[5]Input Nominal'!$J$380:$S$380</definedName>
    <definedName name="Tax.OtherAdj.Waste">'[5]Input Nominal'!$J$399:$S$399</definedName>
    <definedName name="Tax.OtherAdj.Water">'[5]Input Nominal'!$J$381:$S$381</definedName>
    <definedName name="Tax.PaymentAdj.Waste">'[5]Input Nominal'!$J$429:$S$429</definedName>
    <definedName name="Tax.PaymentAdj.Water">'[5]Input Nominal'!$J$418:$S$418</definedName>
    <definedName name="Tax.ProfitAdj.Waste">'[5]Input Nominal'!$J$400:$S$400</definedName>
    <definedName name="Tax.ProfitAdj.Water">'[5]Input Nominal'!$J$382:$S$382</definedName>
    <definedName name="Tax.WDA.Addn.Waste">'[5]Wastewater Nominal'!$J$362:$S$362</definedName>
    <definedName name="Tax.WDA.Addn.Water">'[5]Water Nominal'!$J$362:$S$362</definedName>
    <definedName name="Tax.WDA.Pool.Waste">'[5]Wastewater Nominal'!$J$346:$S$346</definedName>
    <definedName name="Tax.WDA.Pool.Water">'[5]Water Nominal'!$J$346:$S$346</definedName>
    <definedName name="Tax.WDARate.Addn.Waste">'[5]Input Nominal'!$I$395</definedName>
    <definedName name="Tax.WDARate.Addn.Water">'[5]Input Nominal'!$I$377</definedName>
    <definedName name="Tax.WDARate.PoolBf.Waste">'[5]Input Nominal'!$I$394</definedName>
    <definedName name="Tax.WDARate.PoolBf.Water">'[5]Input Nominal'!$I$376</definedName>
    <definedName name="Taxable.Profit.Phase1">'[5]Wholesale Nominal'!$J$42:$S$42</definedName>
    <definedName name="TaxableProfit.Before.Tax.2.Waste">'[5]Wastewater Nominal'!$J$336:$S$336</definedName>
    <definedName name="TaxableProfit.Before.Tax.2.Water">'[5]Water Nominal'!$J$336:$S$336</definedName>
    <definedName name="TaxableProfit.Before.Tax.Phase2.Waste">'[5]Wastewater Nominal'!$J$735:$S$735</definedName>
    <definedName name="TaxableProfit.Before.Tax.Phase2.Water">'[5]Water Nominal'!$J$735:$S$735</definedName>
    <definedName name="TaxableProfit.Before.Tax.Phase3.Waste">'[5]Wastewater Nominal'!$J$1083:$S$1083</definedName>
    <definedName name="TaxableProfit.Before.Tax.Phase3.Water">'[5]Water Nominal'!$J$1083:$S$1083</definedName>
    <definedName name="TaxableProfit.Before.Tax.Phase4.Waste">'[5]Wastewater Nominal'!$J$1438:$S$1438</definedName>
    <definedName name="TaxableProfit.Before.Tax.Phase4.Water">'[5]Water Nominal'!$J$1438:$S$1438</definedName>
    <definedName name="TaxableProfit.Before.Tax.Phase5.Waste">'[5]Wastewater Nominal'!$J$1778:$S$1778</definedName>
    <definedName name="TaxableProfit.Before.Tax.Phase5.Water">'[5]Water Nominal'!$J$1778:$S$1778</definedName>
    <definedName name="TaxableProfit.Before.Tax.Phase6.Waste">'[5]Wastewater Nominal'!$J$2115:$S$2115</definedName>
    <definedName name="TaxableProfit.Before.Tax.Phase6.Water">'[5]Water Nominal'!$J$2115:$S$2115</definedName>
    <definedName name="TaxableProfit.Before.Tax.Phase7.Waste">'[5]Wastewater Nominal'!$J$2469:$S$2469</definedName>
    <definedName name="TaxableProfit.Before.Tax.Phase7.Water">'[5]Water Nominal'!$J$2469:$S$2469</definedName>
    <definedName name="TaxableProfit.Before.Tax.Phase8.Waste">'[5]Wastewater Nominal'!$J$2817:$S$2817</definedName>
    <definedName name="TaxableProfit.Before.Tax.Phase8.Water">'[5]Water Nominal'!$J$2817:$S$2817</definedName>
    <definedName name="TaxableProfit.Before.Tax.Phase9.Waste">'[5]Wastewater Nominal'!$J$3165:$S$3165</definedName>
    <definedName name="TaxableProfit.Before.Tax.Phase9.Water">'[5]Water Nominal'!$J$3165:$S$3165</definedName>
    <definedName name="TaxableProfit.Before.Tax.Waste">'[5]Wastewater Nominal'!$J$320:$S$320</definedName>
    <definedName name="TaxableProfit.Before.Tax.Water">'[5]Water Nominal'!$J$320:$S$320</definedName>
    <definedName name="TAXHP4">#REF!</definedName>
    <definedName name="TaxRate">'[5]Input Nominal'!$J$366:$S$366</definedName>
    <definedName name="Thousand">[9]Inputs!$C$4</definedName>
    <definedName name="ToleranceAllowedRevenues">'[5]Input Nominal'!$I$820</definedName>
    <definedName name="ToleranceDividends">'[5]Input Nominal'!$I$819</definedName>
    <definedName name="ToleranceGearing">'[5]Input Nominal'!$I$818</definedName>
    <definedName name="ToleranceNPV">'[5]Input Nominal'!$I$821</definedName>
    <definedName name="ToT.AdjustedCashCover">#REF!</definedName>
    <definedName name="ToT.BillImpacts">#REF!</definedName>
    <definedName name="ToT.CashInterestCover">#REF!</definedName>
    <definedName name="ToT.Co.Spec.Ratios">#REF!</definedName>
    <definedName name="ToT.CostPerformance">#REF!</definedName>
    <definedName name="ToT.Exports">#REF!</definedName>
    <definedName name="ToT.FCF.Debt">#REF!</definedName>
    <definedName name="ToT.FFO.Debt">#REF!</definedName>
    <definedName name="ToT.Gearing">#REF!</definedName>
    <definedName name="ToT.Imports">#REF!</definedName>
    <definedName name="ToT.NetMargins">#REF!</definedName>
    <definedName name="ToT.ODIs">#REF!</definedName>
    <definedName name="ToT.Range.Metrics">#REF!</definedName>
    <definedName name="ToT.RetailExpenditure">#REF!</definedName>
    <definedName name="ToT.Revenues">#REF!</definedName>
    <definedName name="ToT.RoRCV">#REF!</definedName>
    <definedName name="ToT.RORE.Calc">#REF!</definedName>
    <definedName name="ToT.RORE.CoSpec">#REF!</definedName>
    <definedName name="ToT.SIM">#REF!</definedName>
    <definedName name="ToT.Totex">#REF!</definedName>
    <definedName name="ToT.WACC">#REF!</definedName>
    <definedName name="Total.Adj.Sewerage">[4]Calcs!$P$175</definedName>
    <definedName name="Total.Adj.Water">[4]Calcs!$P$174</definedName>
    <definedName name="Totex.Share.Waste">'[5]Wastewater Nominal'!$J$118:$S$118</definedName>
    <definedName name="Totex.Share.Water">'[5]Water Nominal'!$J$118:$S$118</definedName>
    <definedName name="Totex.Waste">'[5]Input Nominal'!$J$145:$S$145</definedName>
    <definedName name="Totex.Waste.Real">'[5]Input Real'!$J$145:$S$145</definedName>
    <definedName name="Totex.Water">'[5]Input Nominal'!$J$133:$S$133</definedName>
    <definedName name="Totex.Water.Real">'[5]Input Real'!$J$133:$S$133</definedName>
    <definedName name="Trade.CredDys">'[5]Input Nominal'!$J$298:$S$298</definedName>
    <definedName name="Trade.Debtors.Bf.Override">[5]Adjustments!$AG$53</definedName>
    <definedName name="TransitionExp.Sewerage">[4]Inputs!$K$78</definedName>
    <definedName name="TransitionExp.Water">[4]Inputs!$K$75</definedName>
    <definedName name="TypeCo">#REF!</definedName>
    <definedName name="UB.AddInc">[4]Calcs!$G$41</definedName>
    <definedName name="UB.AllExp">[4]Calcs!$G$40</definedName>
    <definedName name="UB.Chosen">[4]Inputs!$H$96</definedName>
    <definedName name="UB.EffInc">[4]Calcs!$G$39</definedName>
    <definedName name="UB.Enhanced">[4]Inputs!$H$90</definedName>
    <definedName name="UB.NonEnhanced">[4]Inputs!$H$91</definedName>
    <definedName name="UI.NetMargins.Source">'[3]User inputs'!$F$43</definedName>
    <definedName name="UI.Waste.Gearing">'[3]User inputs'!$F$37</definedName>
    <definedName name="UI.Water.Gearing">'[3]User inputs'!$D$37</definedName>
    <definedName name="UI_HH.margin">'[3]User inputs'!$G$46</definedName>
    <definedName name="UI_NonHH.margin">'[3]User inputs'!$G$47</definedName>
    <definedName name="UI_wastewater.Kd">'[3]User inputs'!$F$38</definedName>
    <definedName name="UI_wastewater.WACC">'[3]User inputs'!$F$39</definedName>
    <definedName name="UI_water.Kd">'[3]User inputs'!$D$38</definedName>
    <definedName name="UI_water.WACC">'[3]User inputs'!$D$39</definedName>
    <definedName name="Unmeasure.Waste">'[5]Input Nominal'!$J$809:$S$809</definedName>
    <definedName name="Unmeasure.Water">'[5]Input Nominal'!$J$807:$S$807</definedName>
    <definedName name="Unmetered.Customers">'[5]Input Nominal'!$J$811:$S$811</definedName>
    <definedName name="UserInputs.UM.Switch">'[3]User inputs'!$C$14</definedName>
    <definedName name="UserName">#REF!</definedName>
    <definedName name="UserRole">#REF!</definedName>
    <definedName name="WACC">[4]Inputs!$H$15</definedName>
    <definedName name="WACC.Addn.Bf.Waste.Real">'[5]Waste Real AR'!$J$43:$S$43</definedName>
    <definedName name="WACC.Addn.Bf.Water.Real">'[5]Water Real AR'!$J$43:$S$43</definedName>
    <definedName name="WACC.RCV.Bf.Waste.Real">'[5]Waste Real AR'!$J$42:$S$42</definedName>
    <definedName name="WACC.RCV.Bf.Water.Real">'[5]Water Real AR'!$J$42:$S$42</definedName>
    <definedName name="Wastewater_outturn">'[3]User inputs'!#REF!</definedName>
    <definedName name="Water_Kink">'[3]User inputs'!$M$20</definedName>
    <definedName name="Water_outturn">'[3]User inputs'!#REF!</definedName>
    <definedName name="WeightedPAYG.Sewerage">[4]Calcs!$G$193</definedName>
    <definedName name="WeightedPAYG.Water">[4]Calcs!$G$192</definedName>
    <definedName name="Wholesale.Average.NetDebt.Phase7">'[5]Wholesale Nominal'!$J$3228:$S$3228</definedName>
    <definedName name="Wholesale.Average.NetDebt.Waste.Phase7">'[5]Wholesale Nominal'!$J$3227:$S$3227</definedName>
    <definedName name="Wholesale.Average.NetDebt.Water.Phase7">'[5]Wholesale Nominal'!$J$3226:$S$3226</definedName>
    <definedName name="Wholesale.Capex.Phase7">'[5]Wholesale Nominal'!$J$3200:$S$3200</definedName>
    <definedName name="Wholesale.Charge">'[5]Input Nominal'!$J$23:$S$23</definedName>
    <definedName name="Wholesale.Dividend.Paid.Phase7">'[5]Wholesale Nominal'!$J$3207:$S$3207</definedName>
    <definedName name="Wholesale.EBIT.Less.Tax.BB.Phase7">'[5]Wholesale Nominal'!$J$3235:$S$3235</definedName>
    <definedName name="Wholesale.EBIT.Less.Tax.Phase7">'[5]Wholesale Nominal'!$J$3233:$S$3233</definedName>
    <definedName name="Wholesale.FFO.Phase7">'[5]Wholesale Nominal'!$J$3229:$S$3229</definedName>
    <definedName name="Wholesale.NetDebt.Phase7">'[5]Wholesale Nominal'!$J$3225:$S$3225</definedName>
    <definedName name="Wholesale.Operating.Profit.Phase7">'[5]Wholesale Nominal'!$J$3125:$S$3125</definedName>
    <definedName name="Wholesale.OtherIncome.Phase7">'[5]Wholesale Nominal'!$J$3127:$S$3127</definedName>
    <definedName name="Wholesale.RCV.Average.Phase7">'[5]Wholesale Nominal'!$J$3231:$S$3231</definedName>
    <definedName name="Wholesale.RCV.Cf.Phase7">'[5]Wholesale Nominal'!$J$3232:$S$3232</definedName>
    <definedName name="WoC.Flag">'[5]Input Nominal'!$K$826</definedName>
    <definedName name="wrn.2" hidden="1">{"bal",#N/A,FALSE,"working papers";"income",#N/A,FALSE,"working papers"}</definedName>
    <definedName name="wrn.papersdraft" localSheetId="10" hidden="1">{"bal",#N/A,FALSE,"working papers";"income",#N/A,FALSE,"working papers"}</definedName>
    <definedName name="wrn.papersdraft" localSheetId="9" hidden="1">{"bal",#N/A,FALSE,"working papers";"income",#N/A,FALSE,"working papers"}</definedName>
    <definedName name="wrn.papersdraft" hidden="1">{"bal",#N/A,FALSE,"working papers";"income",#N/A,FALSE,"working papers"}</definedName>
    <definedName name="wrn.wpapers." localSheetId="10" hidden="1">{"bal",#N/A,FALSE,"working papers";"income",#N/A,FALSE,"working papers"}</definedName>
    <definedName name="wrn.wpapers." localSheetId="9" hidden="1">{"bal",#N/A,FALSE,"working papers";"income",#N/A,FALSE,"working papers"}</definedName>
    <definedName name="wrn.wpapers." hidden="1">{"bal",#N/A,FALSE,"working papers";"income",#N/A,FALSE,"working papers"}</definedName>
    <definedName name="WW_kink">'[3]User inputs'!$N$20</definedName>
    <definedName name="xxxxx">#REF!</definedName>
    <definedName name="xxxxxx">#REF!</definedName>
    <definedName name="YrCount">'[5]Wholesale Nominal'!$J$5:$S$5</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94" i="139" l="1"/>
  <c r="V63" i="139" l="1"/>
  <c r="U63" i="139"/>
  <c r="T63" i="139"/>
  <c r="S63" i="139"/>
  <c r="R63" i="139"/>
  <c r="Q63" i="139"/>
  <c r="P63" i="139"/>
  <c r="O63" i="139"/>
  <c r="N63" i="139"/>
  <c r="M63" i="139"/>
  <c r="L63" i="139"/>
  <c r="K63" i="139"/>
  <c r="J63" i="139"/>
  <c r="V62" i="139"/>
  <c r="U62" i="139"/>
  <c r="T62" i="139"/>
  <c r="S62" i="139"/>
  <c r="R62" i="139"/>
  <c r="Q62" i="139"/>
  <c r="P62" i="139"/>
  <c r="O62" i="139"/>
  <c r="N62" i="139"/>
  <c r="M62" i="139"/>
  <c r="L62" i="139"/>
  <c r="K62" i="139"/>
  <c r="J62" i="139"/>
  <c r="V61" i="139"/>
  <c r="U61" i="139"/>
  <c r="T61" i="139"/>
  <c r="S61" i="139"/>
  <c r="R61" i="139"/>
  <c r="Q61" i="139"/>
  <c r="P61" i="139"/>
  <c r="O61" i="139"/>
  <c r="N61" i="139"/>
  <c r="M61" i="139"/>
  <c r="L61" i="139"/>
  <c r="K61" i="139"/>
  <c r="J61" i="139"/>
  <c r="V60" i="139"/>
  <c r="U60" i="139"/>
  <c r="T60" i="139"/>
  <c r="S60" i="139"/>
  <c r="R60" i="139"/>
  <c r="Q60" i="139"/>
  <c r="P60" i="139"/>
  <c r="O60" i="139"/>
  <c r="N60" i="139"/>
  <c r="M60" i="139"/>
  <c r="L60" i="139"/>
  <c r="K60" i="139"/>
  <c r="J60" i="139"/>
  <c r="V59" i="139"/>
  <c r="U59" i="139"/>
  <c r="T59" i="139"/>
  <c r="S59" i="139"/>
  <c r="R59" i="139"/>
  <c r="Q59" i="139"/>
  <c r="P59" i="139"/>
  <c r="O59" i="139"/>
  <c r="N59" i="139"/>
  <c r="M59" i="139"/>
  <c r="L59" i="139"/>
  <c r="K59" i="139"/>
  <c r="J59" i="139"/>
  <c r="V58" i="139"/>
  <c r="U58" i="139"/>
  <c r="T58" i="139"/>
  <c r="S58" i="139"/>
  <c r="R58" i="139"/>
  <c r="Q58" i="139"/>
  <c r="P58" i="139"/>
  <c r="O58" i="139"/>
  <c r="N58" i="139"/>
  <c r="M58" i="139"/>
  <c r="L58" i="139"/>
  <c r="K58" i="139"/>
  <c r="J58" i="139"/>
  <c r="V57" i="139"/>
  <c r="U57" i="139"/>
  <c r="T57" i="139"/>
  <c r="S57" i="139"/>
  <c r="R57" i="139"/>
  <c r="Q57" i="139"/>
  <c r="P57" i="139"/>
  <c r="O57" i="139"/>
  <c r="N57" i="139"/>
  <c r="M57" i="139"/>
  <c r="L57" i="139"/>
  <c r="K57" i="139"/>
  <c r="J57" i="139"/>
  <c r="V56" i="139"/>
  <c r="U56" i="139"/>
  <c r="T56" i="139"/>
  <c r="S56" i="139"/>
  <c r="R56" i="139"/>
  <c r="Q56" i="139"/>
  <c r="P56" i="139"/>
  <c r="O56" i="139"/>
  <c r="N56" i="139"/>
  <c r="M56" i="139"/>
  <c r="L56" i="139"/>
  <c r="K56" i="139"/>
  <c r="J56" i="139"/>
  <c r="V55" i="139"/>
  <c r="U55" i="139"/>
  <c r="T55" i="139"/>
  <c r="S55" i="139"/>
  <c r="R55" i="139"/>
  <c r="Q55" i="139"/>
  <c r="P55" i="139"/>
  <c r="O55" i="139"/>
  <c r="N55" i="139"/>
  <c r="M55" i="139"/>
  <c r="L55" i="139"/>
  <c r="K55" i="139"/>
  <c r="J55" i="139"/>
  <c r="V54" i="139"/>
  <c r="U54" i="139"/>
  <c r="T54" i="139"/>
  <c r="S54" i="139"/>
  <c r="R54" i="139"/>
  <c r="Q54" i="139"/>
  <c r="P54" i="139"/>
  <c r="O54" i="139"/>
  <c r="N54" i="139"/>
  <c r="M54" i="139"/>
  <c r="L54" i="139"/>
  <c r="K54" i="139"/>
  <c r="J54" i="139"/>
  <c r="V53" i="139"/>
  <c r="U53" i="139"/>
  <c r="T53" i="139"/>
  <c r="S53" i="139"/>
  <c r="R53" i="139"/>
  <c r="Q53" i="139"/>
  <c r="P53" i="139"/>
  <c r="O53" i="139"/>
  <c r="N53" i="139"/>
  <c r="M53" i="139"/>
  <c r="L53" i="139"/>
  <c r="K53" i="139"/>
  <c r="J53" i="139"/>
  <c r="V52" i="139"/>
  <c r="U52" i="139"/>
  <c r="T52" i="139"/>
  <c r="S52" i="139"/>
  <c r="R52" i="139"/>
  <c r="Q52" i="139"/>
  <c r="P52" i="139"/>
  <c r="O52" i="139"/>
  <c r="N52" i="139"/>
  <c r="M52" i="139"/>
  <c r="L52" i="139"/>
  <c r="K52" i="139"/>
  <c r="J52" i="139"/>
  <c r="V46" i="139"/>
  <c r="U46" i="139"/>
  <c r="T46" i="139"/>
  <c r="S46" i="139"/>
  <c r="R46" i="139"/>
  <c r="Q46" i="139"/>
  <c r="P46" i="139"/>
  <c r="O46" i="139"/>
  <c r="N46" i="139"/>
  <c r="M46" i="139"/>
  <c r="L46" i="139"/>
  <c r="K46" i="139"/>
  <c r="J46" i="139"/>
  <c r="V45" i="139"/>
  <c r="U45" i="139"/>
  <c r="T45" i="139"/>
  <c r="S45" i="139"/>
  <c r="R45" i="139"/>
  <c r="Q45" i="139"/>
  <c r="P45" i="139"/>
  <c r="O45" i="139"/>
  <c r="N45" i="139"/>
  <c r="M45" i="139"/>
  <c r="L45" i="139"/>
  <c r="K45" i="139"/>
  <c r="J45" i="139"/>
  <c r="V44" i="139"/>
  <c r="U44" i="139"/>
  <c r="T44" i="139"/>
  <c r="S44" i="139"/>
  <c r="R44" i="139"/>
  <c r="Q44" i="139"/>
  <c r="P44" i="139"/>
  <c r="O44" i="139"/>
  <c r="N44" i="139"/>
  <c r="M44" i="139"/>
  <c r="L44" i="139"/>
  <c r="K44" i="139"/>
  <c r="J44" i="139"/>
  <c r="V43" i="139"/>
  <c r="U43" i="139"/>
  <c r="T43" i="139"/>
  <c r="S43" i="139"/>
  <c r="R43" i="139"/>
  <c r="Q43" i="139"/>
  <c r="P43" i="139"/>
  <c r="O43" i="139"/>
  <c r="N43" i="139"/>
  <c r="M43" i="139"/>
  <c r="L43" i="139"/>
  <c r="K43" i="139"/>
  <c r="J43" i="139"/>
  <c r="V42" i="139"/>
  <c r="U42" i="139"/>
  <c r="T42" i="139"/>
  <c r="S42" i="139"/>
  <c r="R42" i="139"/>
  <c r="Q42" i="139"/>
  <c r="P42" i="139"/>
  <c r="O42" i="139"/>
  <c r="N42" i="139"/>
  <c r="M42" i="139"/>
  <c r="L42" i="139"/>
  <c r="K42" i="139"/>
  <c r="J42" i="139"/>
  <c r="V41" i="139"/>
  <c r="U41" i="139"/>
  <c r="T41" i="139"/>
  <c r="S41" i="139"/>
  <c r="R41" i="139"/>
  <c r="Q41" i="139"/>
  <c r="P41" i="139"/>
  <c r="O41" i="139"/>
  <c r="N41" i="139"/>
  <c r="M41" i="139"/>
  <c r="L41" i="139"/>
  <c r="K41" i="139"/>
  <c r="J41" i="139"/>
  <c r="V40" i="139"/>
  <c r="U40" i="139"/>
  <c r="T40" i="139"/>
  <c r="S40" i="139"/>
  <c r="R40" i="139"/>
  <c r="Q40" i="139"/>
  <c r="P40" i="139"/>
  <c r="O40" i="139"/>
  <c r="N40" i="139"/>
  <c r="M40" i="139"/>
  <c r="L40" i="139"/>
  <c r="K40" i="139"/>
  <c r="J40" i="139"/>
  <c r="V39" i="139"/>
  <c r="U39" i="139"/>
  <c r="T39" i="139"/>
  <c r="S39" i="139"/>
  <c r="R39" i="139"/>
  <c r="Q39" i="139"/>
  <c r="P39" i="139"/>
  <c r="O39" i="139"/>
  <c r="N39" i="139"/>
  <c r="M39" i="139"/>
  <c r="L39" i="139"/>
  <c r="K39" i="139"/>
  <c r="J39" i="139"/>
  <c r="V38" i="139"/>
  <c r="U38" i="139"/>
  <c r="T38" i="139"/>
  <c r="S38" i="139"/>
  <c r="R38" i="139"/>
  <c r="Q38" i="139"/>
  <c r="P38" i="139"/>
  <c r="O38" i="139"/>
  <c r="N38" i="139"/>
  <c r="M38" i="139"/>
  <c r="L38" i="139"/>
  <c r="K38" i="139"/>
  <c r="J38" i="139"/>
  <c r="V37" i="139"/>
  <c r="U37" i="139"/>
  <c r="T37" i="139"/>
  <c r="S37" i="139"/>
  <c r="R37" i="139"/>
  <c r="Q37" i="139"/>
  <c r="P37" i="139"/>
  <c r="O37" i="139"/>
  <c r="N37" i="139"/>
  <c r="M37" i="139"/>
  <c r="L37" i="139"/>
  <c r="K37" i="139"/>
  <c r="J37" i="139"/>
  <c r="V36" i="139"/>
  <c r="U36" i="139"/>
  <c r="T36" i="139"/>
  <c r="S36" i="139"/>
  <c r="R36" i="139"/>
  <c r="Q36" i="139"/>
  <c r="P36" i="139"/>
  <c r="O36" i="139"/>
  <c r="N36" i="139"/>
  <c r="M36" i="139"/>
  <c r="L36" i="139"/>
  <c r="K36" i="139"/>
  <c r="J36" i="139"/>
  <c r="V35" i="139"/>
  <c r="U35" i="139"/>
  <c r="T35" i="139"/>
  <c r="S35" i="139"/>
  <c r="R35" i="139"/>
  <c r="Q35" i="139"/>
  <c r="P35" i="139"/>
  <c r="O35" i="139"/>
  <c r="N35" i="139"/>
  <c r="M35" i="139"/>
  <c r="L35" i="139"/>
  <c r="K35" i="139"/>
  <c r="J35" i="139"/>
  <c r="C77" i="147"/>
  <c r="C74" i="147"/>
  <c r="C72" i="147"/>
  <c r="C70" i="147"/>
  <c r="C68" i="147"/>
  <c r="C66" i="147"/>
  <c r="AS53" i="147"/>
  <c r="AR53" i="147"/>
  <c r="AQ53" i="147"/>
  <c r="AP53" i="147"/>
  <c r="AO53" i="147"/>
  <c r="AN53" i="147"/>
  <c r="AM53" i="147"/>
  <c r="AL53" i="147"/>
  <c r="AK53" i="147"/>
  <c r="AJ53" i="147"/>
  <c r="AD53" i="147" s="1"/>
  <c r="AS52" i="147"/>
  <c r="AR52" i="147"/>
  <c r="AQ52" i="147"/>
  <c r="AP52" i="147"/>
  <c r="AO52" i="147"/>
  <c r="AN52" i="147"/>
  <c r="AM52" i="147"/>
  <c r="AL52" i="147"/>
  <c r="AK52" i="147"/>
  <c r="AJ52" i="147"/>
  <c r="Y48" i="147"/>
  <c r="X48" i="147"/>
  <c r="W48" i="147"/>
  <c r="V48" i="147"/>
  <c r="U48" i="147"/>
  <c r="T48" i="147"/>
  <c r="S48" i="147"/>
  <c r="R48" i="147"/>
  <c r="Q48" i="147"/>
  <c r="P48" i="147"/>
  <c r="O48" i="147"/>
  <c r="N48" i="147"/>
  <c r="M48" i="147"/>
  <c r="L48" i="147"/>
  <c r="K48" i="147"/>
  <c r="J48" i="147"/>
  <c r="I48" i="147"/>
  <c r="H48" i="147"/>
  <c r="Y46" i="147"/>
  <c r="X46" i="147"/>
  <c r="W46" i="147"/>
  <c r="V46" i="147"/>
  <c r="U46" i="147"/>
  <c r="T46" i="147"/>
  <c r="S46" i="147"/>
  <c r="R46" i="147"/>
  <c r="Q46" i="147"/>
  <c r="P46" i="147"/>
  <c r="O46" i="147"/>
  <c r="N46" i="147"/>
  <c r="M46" i="147"/>
  <c r="L46" i="147"/>
  <c r="K46" i="147"/>
  <c r="J46" i="147"/>
  <c r="I46" i="147"/>
  <c r="H46" i="147"/>
  <c r="Y45" i="147"/>
  <c r="X45" i="147"/>
  <c r="W45" i="147"/>
  <c r="V45" i="147"/>
  <c r="U45" i="147"/>
  <c r="T45" i="147"/>
  <c r="S45" i="147"/>
  <c r="R45" i="147"/>
  <c r="Q45" i="147"/>
  <c r="P45" i="147"/>
  <c r="O45" i="147"/>
  <c r="N45" i="147"/>
  <c r="M45" i="147"/>
  <c r="L45" i="147"/>
  <c r="K45" i="147"/>
  <c r="J45" i="147"/>
  <c r="I45" i="147"/>
  <c r="H45" i="147"/>
  <c r="Y43" i="147"/>
  <c r="X43" i="147"/>
  <c r="W43" i="147"/>
  <c r="V43" i="147"/>
  <c r="U43" i="147"/>
  <c r="T43" i="147"/>
  <c r="S43" i="147"/>
  <c r="R43" i="147"/>
  <c r="Q43" i="147"/>
  <c r="P43" i="147"/>
  <c r="O43" i="147"/>
  <c r="N43" i="147"/>
  <c r="M43" i="147"/>
  <c r="L43" i="147"/>
  <c r="K43" i="147"/>
  <c r="J43" i="147"/>
  <c r="I43" i="147"/>
  <c r="H43" i="147"/>
  <c r="Y40" i="147"/>
  <c r="X40" i="147"/>
  <c r="W40" i="147"/>
  <c r="V40" i="147"/>
  <c r="W47" i="147" s="1"/>
  <c r="U40" i="147"/>
  <c r="V47" i="147" s="1"/>
  <c r="T40" i="147"/>
  <c r="U47" i="147" s="1"/>
  <c r="S40" i="147"/>
  <c r="R40" i="147"/>
  <c r="Q40" i="147"/>
  <c r="P40" i="147"/>
  <c r="O40" i="147"/>
  <c r="N40" i="147"/>
  <c r="O47" i="147" s="1"/>
  <c r="M40" i="147"/>
  <c r="L40" i="147"/>
  <c r="M47" i="147" s="1"/>
  <c r="K40" i="147"/>
  <c r="J40" i="147"/>
  <c r="I40" i="147"/>
  <c r="H40" i="147"/>
  <c r="G40" i="147"/>
  <c r="Y39" i="147"/>
  <c r="X39" i="147"/>
  <c r="W39" i="147"/>
  <c r="X44" i="147" s="1"/>
  <c r="V39" i="147"/>
  <c r="U39" i="147"/>
  <c r="V44" i="147" s="1"/>
  <c r="T39" i="147"/>
  <c r="S39" i="147"/>
  <c r="R39" i="147"/>
  <c r="Q39" i="147"/>
  <c r="R44" i="147" s="1"/>
  <c r="P39" i="147"/>
  <c r="O39" i="147"/>
  <c r="O44" i="147" s="1"/>
  <c r="N39" i="147"/>
  <c r="M39" i="147"/>
  <c r="N44" i="147" s="1"/>
  <c r="L39" i="147"/>
  <c r="K39" i="147"/>
  <c r="J39" i="147"/>
  <c r="I39" i="147"/>
  <c r="J44" i="147" s="1"/>
  <c r="H39" i="147"/>
  <c r="G39" i="147"/>
  <c r="H44" i="147" s="1"/>
  <c r="AS36" i="147"/>
  <c r="AR36" i="147"/>
  <c r="AQ36" i="147"/>
  <c r="AP36" i="147"/>
  <c r="AO36" i="147"/>
  <c r="AN36" i="147"/>
  <c r="AD36" i="147" s="1"/>
  <c r="AM36" i="147"/>
  <c r="AL36" i="147"/>
  <c r="AK36" i="147"/>
  <c r="AJ36" i="147"/>
  <c r="AI36" i="147"/>
  <c r="AH36" i="147"/>
  <c r="AS33" i="147"/>
  <c r="AR33" i="147"/>
  <c r="AQ33" i="147"/>
  <c r="AP33" i="147"/>
  <c r="AO33" i="147"/>
  <c r="AN33" i="147"/>
  <c r="AM33" i="147"/>
  <c r="AL33" i="147"/>
  <c r="AK33" i="147"/>
  <c r="AJ33" i="147"/>
  <c r="AI33" i="147"/>
  <c r="AH33" i="147"/>
  <c r="AS32" i="147"/>
  <c r="AR32" i="147"/>
  <c r="AQ32" i="147"/>
  <c r="AP32" i="147"/>
  <c r="AO32" i="147"/>
  <c r="AN32" i="147"/>
  <c r="AM32" i="147"/>
  <c r="AL32" i="147"/>
  <c r="AK32" i="147"/>
  <c r="AJ32" i="147"/>
  <c r="AI32" i="147"/>
  <c r="AH32" i="147"/>
  <c r="AS31" i="147"/>
  <c r="AR31" i="147"/>
  <c r="AQ31" i="147"/>
  <c r="AP31" i="147"/>
  <c r="AO31" i="147"/>
  <c r="AN31" i="147"/>
  <c r="AM31" i="147"/>
  <c r="AL31" i="147"/>
  <c r="AK31" i="147"/>
  <c r="AJ31" i="147"/>
  <c r="AI31" i="147"/>
  <c r="AD31" i="147" s="1"/>
  <c r="AH31" i="147"/>
  <c r="AS30" i="147"/>
  <c r="AR30" i="147"/>
  <c r="AQ30" i="147"/>
  <c r="AP30" i="147"/>
  <c r="AO30" i="147"/>
  <c r="AN30" i="147"/>
  <c r="AM30" i="147"/>
  <c r="AL30" i="147"/>
  <c r="AK30" i="147"/>
  <c r="AJ30" i="147"/>
  <c r="AI30" i="147"/>
  <c r="AH30" i="147"/>
  <c r="AD30" i="147" s="1"/>
  <c r="AS29" i="147"/>
  <c r="AR29" i="147"/>
  <c r="AQ29" i="147"/>
  <c r="AP29" i="147"/>
  <c r="AO29" i="147"/>
  <c r="AN29" i="147"/>
  <c r="AM29" i="147"/>
  <c r="AL29" i="147"/>
  <c r="AK29" i="147"/>
  <c r="AJ29" i="147"/>
  <c r="AI29" i="147"/>
  <c r="AH29" i="147"/>
  <c r="AS28" i="147"/>
  <c r="AR28" i="147"/>
  <c r="AQ28" i="147"/>
  <c r="AP28" i="147"/>
  <c r="AO28" i="147"/>
  <c r="AN28" i="147"/>
  <c r="AM28" i="147"/>
  <c r="AL28" i="147"/>
  <c r="AK28" i="147"/>
  <c r="AJ28" i="147"/>
  <c r="AI28" i="147"/>
  <c r="AH28" i="147"/>
  <c r="AS27" i="147"/>
  <c r="AR27" i="147"/>
  <c r="AQ27" i="147"/>
  <c r="AP27" i="147"/>
  <c r="AO27" i="147"/>
  <c r="AN27" i="147"/>
  <c r="AM27" i="147"/>
  <c r="AL27" i="147"/>
  <c r="AK27" i="147"/>
  <c r="AJ27" i="147"/>
  <c r="AI27" i="147"/>
  <c r="AH27" i="147"/>
  <c r="AS26" i="147"/>
  <c r="AR26" i="147"/>
  <c r="AQ26" i="147"/>
  <c r="AP26" i="147"/>
  <c r="AO26" i="147"/>
  <c r="AN26" i="147"/>
  <c r="AM26" i="147"/>
  <c r="AL26" i="147"/>
  <c r="AK26" i="147"/>
  <c r="AJ26" i="147"/>
  <c r="AI26" i="147"/>
  <c r="AH26" i="147"/>
  <c r="AD26" i="147" s="1"/>
  <c r="AS25" i="147"/>
  <c r="AR25" i="147"/>
  <c r="AQ25" i="147"/>
  <c r="AP25" i="147"/>
  <c r="AO25" i="147"/>
  <c r="AN25" i="147"/>
  <c r="AM25" i="147"/>
  <c r="AL25" i="147"/>
  <c r="AK25" i="147"/>
  <c r="AJ25" i="147"/>
  <c r="AI25" i="147"/>
  <c r="AH25" i="147"/>
  <c r="AS24" i="147"/>
  <c r="AR24" i="147"/>
  <c r="AQ24" i="147"/>
  <c r="AP24" i="147"/>
  <c r="AO24" i="147"/>
  <c r="AN24" i="147"/>
  <c r="AM24" i="147"/>
  <c r="AL24" i="147"/>
  <c r="AK24" i="147"/>
  <c r="AJ24" i="147"/>
  <c r="AI24" i="147"/>
  <c r="AH24" i="147"/>
  <c r="AS23" i="147"/>
  <c r="AR23" i="147"/>
  <c r="AQ23" i="147"/>
  <c r="AP23" i="147"/>
  <c r="AO23" i="147"/>
  <c r="AN23" i="147"/>
  <c r="AM23" i="147"/>
  <c r="AL23" i="147"/>
  <c r="AK23" i="147"/>
  <c r="AJ23" i="147"/>
  <c r="AI23" i="147"/>
  <c r="AH23" i="147"/>
  <c r="AD23" i="147" s="1"/>
  <c r="AS22" i="147"/>
  <c r="AR22" i="147"/>
  <c r="AQ22" i="147"/>
  <c r="AP22" i="147"/>
  <c r="AO22" i="147"/>
  <c r="AN22" i="147"/>
  <c r="AM22" i="147"/>
  <c r="AL22" i="147"/>
  <c r="AK22" i="147"/>
  <c r="AJ22" i="147"/>
  <c r="AI22" i="147"/>
  <c r="AH22" i="147"/>
  <c r="BA21" i="147"/>
  <c r="AZ21" i="147"/>
  <c r="Y21" i="147"/>
  <c r="BJ21" i="147" s="1"/>
  <c r="X21" i="147"/>
  <c r="BI21" i="147" s="1"/>
  <c r="W21" i="147"/>
  <c r="BH21" i="147" s="1"/>
  <c r="V21" i="147"/>
  <c r="BG21" i="147" s="1"/>
  <c r="U21" i="147"/>
  <c r="BF21" i="147" s="1"/>
  <c r="T21" i="147"/>
  <c r="BE21" i="147" s="1"/>
  <c r="S21" i="147"/>
  <c r="BD21" i="147" s="1"/>
  <c r="R21" i="147"/>
  <c r="BC21" i="147" s="1"/>
  <c r="Q21" i="147"/>
  <c r="BB21" i="147" s="1"/>
  <c r="P21" i="147"/>
  <c r="O21" i="147"/>
  <c r="N21" i="147"/>
  <c r="AY21" i="147" s="1"/>
  <c r="M21" i="147"/>
  <c r="AX21" i="147" s="1"/>
  <c r="AS18" i="147"/>
  <c r="AR18" i="147"/>
  <c r="AQ18" i="147"/>
  <c r="AP18" i="147"/>
  <c r="AO18" i="147"/>
  <c r="AN18" i="147"/>
  <c r="AM18" i="147"/>
  <c r="AL18" i="147"/>
  <c r="AK18" i="147"/>
  <c r="AJ18" i="147"/>
  <c r="AI18" i="147"/>
  <c r="AH18" i="147"/>
  <c r="AS17" i="147"/>
  <c r="AR17" i="147"/>
  <c r="AQ17" i="147"/>
  <c r="AP17" i="147"/>
  <c r="AO17" i="147"/>
  <c r="AN17" i="147"/>
  <c r="AM17" i="147"/>
  <c r="AL17" i="147"/>
  <c r="AK17" i="147"/>
  <c r="AJ17" i="147"/>
  <c r="AI17" i="147"/>
  <c r="AH17" i="147"/>
  <c r="AS16" i="147"/>
  <c r="AR16" i="147"/>
  <c r="AQ16" i="147"/>
  <c r="AP16" i="147"/>
  <c r="AO16" i="147"/>
  <c r="AN16" i="147"/>
  <c r="AM16" i="147"/>
  <c r="AL16" i="147"/>
  <c r="AK16" i="147"/>
  <c r="AJ16" i="147"/>
  <c r="AI16" i="147"/>
  <c r="AH16" i="147"/>
  <c r="AS15" i="147"/>
  <c r="AR15" i="147"/>
  <c r="AQ15" i="147"/>
  <c r="AP15" i="147"/>
  <c r="AO15" i="147"/>
  <c r="AN15" i="147"/>
  <c r="AM15" i="147"/>
  <c r="AL15" i="147"/>
  <c r="AK15" i="147"/>
  <c r="AJ15" i="147"/>
  <c r="AI15" i="147"/>
  <c r="AH15" i="147"/>
  <c r="AS14" i="147"/>
  <c r="AR14" i="147"/>
  <c r="AQ14" i="147"/>
  <c r="AP14" i="147"/>
  <c r="AO14" i="147"/>
  <c r="AN14" i="147"/>
  <c r="AM14" i="147"/>
  <c r="AL14" i="147"/>
  <c r="AK14" i="147"/>
  <c r="AJ14" i="147"/>
  <c r="AI14" i="147"/>
  <c r="AH14" i="147"/>
  <c r="AS13" i="147"/>
  <c r="AR13" i="147"/>
  <c r="AQ13" i="147"/>
  <c r="AP13" i="147"/>
  <c r="AO13" i="147"/>
  <c r="AN13" i="147"/>
  <c r="AM13" i="147"/>
  <c r="AL13" i="147"/>
  <c r="AK13" i="147"/>
  <c r="AJ13" i="147"/>
  <c r="AI13" i="147"/>
  <c r="AH13" i="147"/>
  <c r="AS12" i="147"/>
  <c r="AR12" i="147"/>
  <c r="AQ12" i="147"/>
  <c r="AP12" i="147"/>
  <c r="AO12" i="147"/>
  <c r="AN12" i="147"/>
  <c r="AM12" i="147"/>
  <c r="AL12" i="147"/>
  <c r="AK12" i="147"/>
  <c r="AJ12" i="147"/>
  <c r="AD12" i="147" s="1"/>
  <c r="AI12" i="147"/>
  <c r="AH12" i="147"/>
  <c r="AS11" i="147"/>
  <c r="AR11" i="147"/>
  <c r="AQ11" i="147"/>
  <c r="AP11" i="147"/>
  <c r="AO11" i="147"/>
  <c r="AN11" i="147"/>
  <c r="AD11" i="147" s="1"/>
  <c r="AM11" i="147"/>
  <c r="AL11" i="147"/>
  <c r="AK11" i="147"/>
  <c r="AJ11" i="147"/>
  <c r="AI11" i="147"/>
  <c r="AH11" i="147"/>
  <c r="AS10" i="147"/>
  <c r="AR10" i="147"/>
  <c r="AQ10" i="147"/>
  <c r="AP10" i="147"/>
  <c r="AO10" i="147"/>
  <c r="AN10" i="147"/>
  <c r="AM10" i="147"/>
  <c r="AL10" i="147"/>
  <c r="AK10" i="147"/>
  <c r="AJ10" i="147"/>
  <c r="AI10" i="147"/>
  <c r="AH10" i="147"/>
  <c r="AS9" i="147"/>
  <c r="AR9" i="147"/>
  <c r="AQ9" i="147"/>
  <c r="AP9" i="147"/>
  <c r="AO9" i="147"/>
  <c r="AN9" i="147"/>
  <c r="AM9" i="147"/>
  <c r="AL9" i="147"/>
  <c r="AK9" i="147"/>
  <c r="AJ9" i="147"/>
  <c r="AI9" i="147"/>
  <c r="AH9" i="147"/>
  <c r="AS8" i="147"/>
  <c r="AR8" i="147"/>
  <c r="AQ8" i="147"/>
  <c r="AP8" i="147"/>
  <c r="AO8" i="147"/>
  <c r="AN8" i="147"/>
  <c r="AM8" i="147"/>
  <c r="AL8" i="147"/>
  <c r="AK8" i="147"/>
  <c r="AJ8" i="147"/>
  <c r="AI8" i="147"/>
  <c r="AH8" i="147"/>
  <c r="AD8" i="147" s="1"/>
  <c r="AS7" i="147"/>
  <c r="AR7" i="147"/>
  <c r="AQ7" i="147"/>
  <c r="AP7" i="147"/>
  <c r="AO7" i="147"/>
  <c r="AN7" i="147"/>
  <c r="AM7" i="147"/>
  <c r="AL7" i="147"/>
  <c r="AK7" i="147"/>
  <c r="AJ7" i="147"/>
  <c r="AI7" i="147"/>
  <c r="AH7" i="147"/>
  <c r="AD7" i="147" s="1"/>
  <c r="BC6" i="147"/>
  <c r="Y6" i="147"/>
  <c r="BJ6" i="147" s="1"/>
  <c r="X6" i="147"/>
  <c r="BI6" i="147" s="1"/>
  <c r="W6" i="147"/>
  <c r="BH6" i="147" s="1"/>
  <c r="V6" i="147"/>
  <c r="BG6" i="147" s="1"/>
  <c r="U6" i="147"/>
  <c r="BF6" i="147" s="1"/>
  <c r="T6" i="147"/>
  <c r="BE6" i="147" s="1"/>
  <c r="S6" i="147"/>
  <c r="BD6" i="147" s="1"/>
  <c r="R6" i="147"/>
  <c r="Q6" i="147"/>
  <c r="BB6" i="147" s="1"/>
  <c r="P6" i="147"/>
  <c r="BA6" i="147" s="1"/>
  <c r="O6" i="147"/>
  <c r="AZ6" i="147" s="1"/>
  <c r="N6" i="147"/>
  <c r="AY6" i="147" s="1"/>
  <c r="M6" i="147"/>
  <c r="AX6" i="147" s="1"/>
  <c r="B553" i="146"/>
  <c r="B554" i="146" s="1"/>
  <c r="B555" i="146" s="1"/>
  <c r="B556" i="146" s="1"/>
  <c r="B557" i="146" s="1"/>
  <c r="B558" i="146" s="1"/>
  <c r="B559" i="146" s="1"/>
  <c r="B560" i="146" s="1"/>
  <c r="B561" i="146" s="1"/>
  <c r="B562" i="146" s="1"/>
  <c r="B563" i="146" s="1"/>
  <c r="B564" i="146" s="1"/>
  <c r="B565" i="146" s="1"/>
  <c r="B566" i="146" s="1"/>
  <c r="B567" i="146" s="1"/>
  <c r="B568" i="146" s="1"/>
  <c r="B569" i="146" s="1"/>
  <c r="B570" i="146" s="1"/>
  <c r="B571" i="146" s="1"/>
  <c r="B572" i="146" s="1"/>
  <c r="B573" i="146" s="1"/>
  <c r="B552" i="146"/>
  <c r="B550" i="146"/>
  <c r="B551" i="146" s="1"/>
  <c r="M532" i="146"/>
  <c r="B532" i="146"/>
  <c r="M531" i="146"/>
  <c r="B531" i="146"/>
  <c r="M530" i="146"/>
  <c r="B530" i="146"/>
  <c r="M529" i="146"/>
  <c r="B529" i="146"/>
  <c r="M528" i="146"/>
  <c r="B528" i="146"/>
  <c r="M527" i="146"/>
  <c r="B527" i="146"/>
  <c r="M526" i="146"/>
  <c r="B526" i="146"/>
  <c r="M525" i="146"/>
  <c r="B525" i="146"/>
  <c r="M524" i="146"/>
  <c r="B524" i="146"/>
  <c r="M523" i="146"/>
  <c r="B523" i="146"/>
  <c r="M522" i="146"/>
  <c r="B522" i="146"/>
  <c r="M521" i="146"/>
  <c r="B521" i="146"/>
  <c r="M520" i="146"/>
  <c r="B520" i="146"/>
  <c r="M519" i="146"/>
  <c r="B519" i="146"/>
  <c r="M518" i="146"/>
  <c r="B518" i="146"/>
  <c r="M517" i="146"/>
  <c r="B517" i="146"/>
  <c r="M516" i="146"/>
  <c r="B516" i="146"/>
  <c r="M515" i="146"/>
  <c r="B515" i="146"/>
  <c r="M514" i="146"/>
  <c r="B514" i="146"/>
  <c r="M513" i="146"/>
  <c r="B513" i="146"/>
  <c r="M512" i="146"/>
  <c r="B512" i="146"/>
  <c r="M511" i="146"/>
  <c r="B511" i="146"/>
  <c r="M510" i="146"/>
  <c r="B510" i="146"/>
  <c r="M509" i="146"/>
  <c r="B509" i="146"/>
  <c r="M508" i="146"/>
  <c r="B508" i="146"/>
  <c r="M507" i="146"/>
  <c r="B507" i="146"/>
  <c r="M506" i="146"/>
  <c r="B506" i="146"/>
  <c r="M505" i="146"/>
  <c r="B505" i="146"/>
  <c r="M504" i="146"/>
  <c r="B504" i="146"/>
  <c r="M503" i="146"/>
  <c r="B503" i="146"/>
  <c r="M502" i="146"/>
  <c r="B502" i="146"/>
  <c r="M501" i="146"/>
  <c r="B501" i="146"/>
  <c r="M500" i="146"/>
  <c r="B500" i="146"/>
  <c r="M499" i="146"/>
  <c r="B499" i="146"/>
  <c r="M498" i="146"/>
  <c r="B498" i="146"/>
  <c r="M497" i="146"/>
  <c r="B497" i="146"/>
  <c r="M496" i="146"/>
  <c r="B496" i="146"/>
  <c r="M495" i="146"/>
  <c r="B495" i="146"/>
  <c r="M494" i="146"/>
  <c r="B494" i="146"/>
  <c r="M493" i="146"/>
  <c r="B493" i="146"/>
  <c r="M492" i="146"/>
  <c r="B492" i="146"/>
  <c r="M491" i="146"/>
  <c r="B491" i="146"/>
  <c r="M490" i="146"/>
  <c r="B490" i="146"/>
  <c r="M489" i="146"/>
  <c r="B489" i="146"/>
  <c r="M488" i="146"/>
  <c r="B488" i="146"/>
  <c r="M487" i="146"/>
  <c r="B487" i="146"/>
  <c r="M486" i="146"/>
  <c r="B486" i="146"/>
  <c r="M485" i="146"/>
  <c r="B485" i="146"/>
  <c r="M484" i="146"/>
  <c r="B484" i="146"/>
  <c r="M483" i="146"/>
  <c r="B483" i="146"/>
  <c r="M482" i="146"/>
  <c r="B482" i="146"/>
  <c r="M481" i="146"/>
  <c r="B481" i="146"/>
  <c r="M480" i="146"/>
  <c r="B480" i="146"/>
  <c r="M479" i="146"/>
  <c r="B479" i="146"/>
  <c r="M478" i="146"/>
  <c r="B478" i="146"/>
  <c r="M477" i="146"/>
  <c r="B477" i="146"/>
  <c r="M476" i="146"/>
  <c r="B476" i="146"/>
  <c r="M475" i="146"/>
  <c r="B475" i="146"/>
  <c r="M474" i="146"/>
  <c r="B474" i="146"/>
  <c r="M473" i="146"/>
  <c r="B473" i="146"/>
  <c r="M472" i="146"/>
  <c r="B472" i="146"/>
  <c r="M471" i="146"/>
  <c r="B471" i="146"/>
  <c r="M470" i="146"/>
  <c r="B470" i="146"/>
  <c r="M469" i="146"/>
  <c r="B469" i="146"/>
  <c r="M468" i="146"/>
  <c r="B468" i="146"/>
  <c r="M467" i="146"/>
  <c r="B467" i="146"/>
  <c r="M466" i="146"/>
  <c r="B466" i="146"/>
  <c r="M465" i="146"/>
  <c r="B465" i="146"/>
  <c r="M464" i="146"/>
  <c r="B464" i="146"/>
  <c r="M463" i="146"/>
  <c r="B463" i="146"/>
  <c r="M462" i="146"/>
  <c r="B462" i="146"/>
  <c r="M461" i="146"/>
  <c r="B461" i="146"/>
  <c r="M460" i="146"/>
  <c r="B460" i="146"/>
  <c r="M459" i="146"/>
  <c r="B459" i="146"/>
  <c r="M458" i="146"/>
  <c r="B458" i="146"/>
  <c r="M457" i="146"/>
  <c r="B457" i="146"/>
  <c r="M456" i="146"/>
  <c r="B456" i="146"/>
  <c r="M455" i="146"/>
  <c r="B455" i="146"/>
  <c r="M454" i="146"/>
  <c r="B454" i="146"/>
  <c r="M453" i="146"/>
  <c r="B453" i="146"/>
  <c r="M452" i="146"/>
  <c r="B452" i="146"/>
  <c r="M451" i="146"/>
  <c r="B451" i="146"/>
  <c r="M450" i="146"/>
  <c r="B450" i="146"/>
  <c r="M449" i="146"/>
  <c r="B449" i="146"/>
  <c r="M448" i="146"/>
  <c r="B448" i="146"/>
  <c r="M447" i="146"/>
  <c r="B447" i="146"/>
  <c r="M446" i="146"/>
  <c r="B446" i="146"/>
  <c r="M445" i="146"/>
  <c r="B445" i="146"/>
  <c r="M444" i="146"/>
  <c r="B444" i="146"/>
  <c r="M443" i="146"/>
  <c r="B443" i="146"/>
  <c r="M442" i="146"/>
  <c r="B442" i="146"/>
  <c r="M441" i="146"/>
  <c r="B441" i="146"/>
  <c r="M440" i="146"/>
  <c r="B440" i="146"/>
  <c r="M439" i="146"/>
  <c r="B439" i="146"/>
  <c r="M438" i="146"/>
  <c r="B438" i="146"/>
  <c r="M437" i="146"/>
  <c r="B437" i="146"/>
  <c r="M436" i="146"/>
  <c r="B436" i="146"/>
  <c r="M435" i="146"/>
  <c r="B435" i="146"/>
  <c r="M434" i="146"/>
  <c r="B434" i="146"/>
  <c r="M433" i="146"/>
  <c r="B433" i="146"/>
  <c r="M432" i="146"/>
  <c r="B432" i="146"/>
  <c r="M431" i="146"/>
  <c r="B431" i="146"/>
  <c r="M430" i="146"/>
  <c r="B430" i="146"/>
  <c r="M429" i="146"/>
  <c r="B429" i="146"/>
  <c r="M428" i="146"/>
  <c r="B428" i="146"/>
  <c r="M427" i="146"/>
  <c r="B427" i="146"/>
  <c r="M426" i="146"/>
  <c r="B426" i="146"/>
  <c r="M425" i="146"/>
  <c r="B425" i="146"/>
  <c r="M424" i="146"/>
  <c r="B424" i="146"/>
  <c r="M423" i="146"/>
  <c r="B423" i="146"/>
  <c r="M422" i="146"/>
  <c r="B422" i="146"/>
  <c r="M421" i="146"/>
  <c r="B421" i="146"/>
  <c r="M420" i="146"/>
  <c r="B420" i="146"/>
  <c r="M419" i="146"/>
  <c r="B419" i="146"/>
  <c r="M418" i="146"/>
  <c r="B418" i="146"/>
  <c r="M417" i="146"/>
  <c r="B417" i="146"/>
  <c r="M416" i="146"/>
  <c r="B416" i="146"/>
  <c r="M415" i="146"/>
  <c r="B415" i="146"/>
  <c r="M414" i="146"/>
  <c r="B414" i="146"/>
  <c r="M413" i="146"/>
  <c r="B413" i="146"/>
  <c r="M412" i="146"/>
  <c r="B412" i="146"/>
  <c r="M411" i="146"/>
  <c r="B411" i="146"/>
  <c r="M410" i="146"/>
  <c r="B410" i="146"/>
  <c r="M409" i="146"/>
  <c r="B409" i="146"/>
  <c r="M408" i="146"/>
  <c r="B408" i="146"/>
  <c r="M407" i="146"/>
  <c r="B407" i="146"/>
  <c r="M406" i="146"/>
  <c r="B406" i="146"/>
  <c r="M405" i="146"/>
  <c r="B405" i="146"/>
  <c r="M404" i="146"/>
  <c r="B404" i="146"/>
  <c r="M403" i="146"/>
  <c r="B403" i="146"/>
  <c r="M402" i="146"/>
  <c r="B402" i="146"/>
  <c r="M401" i="146"/>
  <c r="B401" i="146"/>
  <c r="M400" i="146"/>
  <c r="B400" i="146"/>
  <c r="M399" i="146"/>
  <c r="B399" i="146"/>
  <c r="M398" i="146"/>
  <c r="B398" i="146"/>
  <c r="M397" i="146"/>
  <c r="B397" i="146"/>
  <c r="M396" i="146"/>
  <c r="B396" i="146"/>
  <c r="M395" i="146"/>
  <c r="B395" i="146"/>
  <c r="M394" i="146"/>
  <c r="B394" i="146"/>
  <c r="M393" i="146"/>
  <c r="B393" i="146"/>
  <c r="M392" i="146"/>
  <c r="B392" i="146"/>
  <c r="M391" i="146"/>
  <c r="B391" i="146"/>
  <c r="M390" i="146"/>
  <c r="B390" i="146"/>
  <c r="M389" i="146"/>
  <c r="B389" i="146"/>
  <c r="M388" i="146"/>
  <c r="B388" i="146"/>
  <c r="M387" i="146"/>
  <c r="B387" i="146"/>
  <c r="M386" i="146"/>
  <c r="B386" i="146"/>
  <c r="M385" i="146"/>
  <c r="B385" i="146"/>
  <c r="M384" i="146"/>
  <c r="B384" i="146"/>
  <c r="M383" i="146"/>
  <c r="B383" i="146"/>
  <c r="M382" i="146"/>
  <c r="B382" i="146"/>
  <c r="M381" i="146"/>
  <c r="B381" i="146"/>
  <c r="M380" i="146"/>
  <c r="B380" i="146"/>
  <c r="M379" i="146"/>
  <c r="B379" i="146"/>
  <c r="M378" i="146"/>
  <c r="B378" i="146"/>
  <c r="M377" i="146"/>
  <c r="B377" i="146"/>
  <c r="M376" i="146"/>
  <c r="B376" i="146"/>
  <c r="M375" i="146"/>
  <c r="B375" i="146"/>
  <c r="M374" i="146"/>
  <c r="B374" i="146"/>
  <c r="M373" i="146"/>
  <c r="B373" i="146"/>
  <c r="M372" i="146"/>
  <c r="B372" i="146"/>
  <c r="M371" i="146"/>
  <c r="B371" i="146"/>
  <c r="M370" i="146"/>
  <c r="B370" i="146"/>
  <c r="M369" i="146"/>
  <c r="B369" i="146"/>
  <c r="M368" i="146"/>
  <c r="B368" i="146"/>
  <c r="M367" i="146"/>
  <c r="B367" i="146"/>
  <c r="M366" i="146"/>
  <c r="B366" i="146"/>
  <c r="M365" i="146"/>
  <c r="B365" i="146"/>
  <c r="M364" i="146"/>
  <c r="B364" i="146"/>
  <c r="M363" i="146"/>
  <c r="B363" i="146"/>
  <c r="M362" i="146"/>
  <c r="B362" i="146"/>
  <c r="M361" i="146"/>
  <c r="B361" i="146"/>
  <c r="M360" i="146"/>
  <c r="B360" i="146"/>
  <c r="M359" i="146"/>
  <c r="B359" i="146"/>
  <c r="M358" i="146"/>
  <c r="B358" i="146"/>
  <c r="M357" i="146"/>
  <c r="B357" i="146"/>
  <c r="M356" i="146"/>
  <c r="B356" i="146"/>
  <c r="M355" i="146"/>
  <c r="B355" i="146"/>
  <c r="M354" i="146"/>
  <c r="B354" i="146"/>
  <c r="M353" i="146"/>
  <c r="B353" i="146"/>
  <c r="M352" i="146"/>
  <c r="B352" i="146"/>
  <c r="M351" i="146"/>
  <c r="B351" i="146"/>
  <c r="M350" i="146"/>
  <c r="B350" i="146"/>
  <c r="M349" i="146"/>
  <c r="B349" i="146"/>
  <c r="M348" i="146"/>
  <c r="B348" i="146"/>
  <c r="M347" i="146"/>
  <c r="B347" i="146"/>
  <c r="M346" i="146"/>
  <c r="B346" i="146"/>
  <c r="M345" i="146"/>
  <c r="B345" i="146"/>
  <c r="M344" i="146"/>
  <c r="B344" i="146"/>
  <c r="M343" i="146"/>
  <c r="B343" i="146"/>
  <c r="M342" i="146"/>
  <c r="B342" i="146"/>
  <c r="M341" i="146"/>
  <c r="B341" i="146"/>
  <c r="M340" i="146"/>
  <c r="B340" i="146"/>
  <c r="M339" i="146"/>
  <c r="B339" i="146"/>
  <c r="M338" i="146"/>
  <c r="B338" i="146"/>
  <c r="M337" i="146"/>
  <c r="B337" i="146"/>
  <c r="M336" i="146"/>
  <c r="B336" i="146"/>
  <c r="M335" i="146"/>
  <c r="B335" i="146"/>
  <c r="M334" i="146"/>
  <c r="B334" i="146"/>
  <c r="M333" i="146"/>
  <c r="B333" i="146"/>
  <c r="M332" i="146"/>
  <c r="B332" i="146"/>
  <c r="M331" i="146"/>
  <c r="B331" i="146"/>
  <c r="M330" i="146"/>
  <c r="B330" i="146"/>
  <c r="M329" i="146"/>
  <c r="B329" i="146"/>
  <c r="M328" i="146"/>
  <c r="B328" i="146"/>
  <c r="M327" i="146"/>
  <c r="B327" i="146"/>
  <c r="M326" i="146"/>
  <c r="B326" i="146"/>
  <c r="M325" i="146"/>
  <c r="B325" i="146"/>
  <c r="M324" i="146"/>
  <c r="B324" i="146"/>
  <c r="M323" i="146"/>
  <c r="B323" i="146"/>
  <c r="M322" i="146"/>
  <c r="B322" i="146"/>
  <c r="M321" i="146"/>
  <c r="B321" i="146"/>
  <c r="M320" i="146"/>
  <c r="B320" i="146"/>
  <c r="M319" i="146"/>
  <c r="B319" i="146"/>
  <c r="M318" i="146"/>
  <c r="B318" i="146"/>
  <c r="M317" i="146"/>
  <c r="B317" i="146"/>
  <c r="M316" i="146"/>
  <c r="B316" i="146"/>
  <c r="M315" i="146"/>
  <c r="B315" i="146"/>
  <c r="M314" i="146"/>
  <c r="B314" i="146"/>
  <c r="M313" i="146"/>
  <c r="B313" i="146"/>
  <c r="M312" i="146"/>
  <c r="B312" i="146"/>
  <c r="M311" i="146"/>
  <c r="B311" i="146"/>
  <c r="M310" i="146"/>
  <c r="B310" i="146"/>
  <c r="M309" i="146"/>
  <c r="B309" i="146"/>
  <c r="M308" i="146"/>
  <c r="B308" i="146"/>
  <c r="M307" i="146"/>
  <c r="B307" i="146"/>
  <c r="M306" i="146"/>
  <c r="B306" i="146"/>
  <c r="M305" i="146"/>
  <c r="B305" i="146"/>
  <c r="M304" i="146"/>
  <c r="B304" i="146"/>
  <c r="M303" i="146"/>
  <c r="B303" i="146"/>
  <c r="M302" i="146"/>
  <c r="B302" i="146"/>
  <c r="M301" i="146"/>
  <c r="B301" i="146"/>
  <c r="M300" i="146"/>
  <c r="B300" i="146"/>
  <c r="M299" i="146"/>
  <c r="B299" i="146"/>
  <c r="M298" i="146"/>
  <c r="B298" i="146"/>
  <c r="M297" i="146"/>
  <c r="B297" i="146"/>
  <c r="M296" i="146"/>
  <c r="B296" i="146"/>
  <c r="M295" i="146"/>
  <c r="B295" i="146"/>
  <c r="M294" i="146"/>
  <c r="B294" i="146"/>
  <c r="M293" i="146"/>
  <c r="B293" i="146"/>
  <c r="M292" i="146"/>
  <c r="B292" i="146"/>
  <c r="M291" i="146"/>
  <c r="B291" i="146"/>
  <c r="M290" i="146"/>
  <c r="B290" i="146"/>
  <c r="M289" i="146"/>
  <c r="B289" i="146"/>
  <c r="M288" i="146"/>
  <c r="B288" i="146"/>
  <c r="M287" i="146"/>
  <c r="B287" i="146"/>
  <c r="M286" i="146"/>
  <c r="B286" i="146"/>
  <c r="M285" i="146"/>
  <c r="B285" i="146"/>
  <c r="M284" i="146"/>
  <c r="B284" i="146"/>
  <c r="M283" i="146"/>
  <c r="B283" i="146"/>
  <c r="M282" i="146"/>
  <c r="B282" i="146"/>
  <c r="M281" i="146"/>
  <c r="B281" i="146"/>
  <c r="M280" i="146"/>
  <c r="B280" i="146"/>
  <c r="M279" i="146"/>
  <c r="B279" i="146"/>
  <c r="M278" i="146"/>
  <c r="B278" i="146"/>
  <c r="M277" i="146"/>
  <c r="B277" i="146"/>
  <c r="M276" i="146"/>
  <c r="B276" i="146"/>
  <c r="M275" i="146"/>
  <c r="B275" i="146"/>
  <c r="M274" i="146"/>
  <c r="B274" i="146"/>
  <c r="M273" i="146"/>
  <c r="B273" i="146"/>
  <c r="M272" i="146"/>
  <c r="B272" i="146"/>
  <c r="M271" i="146"/>
  <c r="B271" i="146"/>
  <c r="M270" i="146"/>
  <c r="B270" i="146"/>
  <c r="M269" i="146"/>
  <c r="B269" i="146"/>
  <c r="M268" i="146"/>
  <c r="B268" i="146"/>
  <c r="M267" i="146"/>
  <c r="B267" i="146"/>
  <c r="M266" i="146"/>
  <c r="B266" i="146"/>
  <c r="M265" i="146"/>
  <c r="B265" i="146"/>
  <c r="M264" i="146"/>
  <c r="B264" i="146"/>
  <c r="M263" i="146"/>
  <c r="B263" i="146"/>
  <c r="M262" i="146"/>
  <c r="B262" i="146"/>
  <c r="M261" i="146"/>
  <c r="B261" i="146"/>
  <c r="M260" i="146"/>
  <c r="B260" i="146"/>
  <c r="M259" i="146"/>
  <c r="B259" i="146"/>
  <c r="M258" i="146"/>
  <c r="B258" i="146"/>
  <c r="M257" i="146"/>
  <c r="B257" i="146"/>
  <c r="M256" i="146"/>
  <c r="B256" i="146"/>
  <c r="M255" i="146"/>
  <c r="B255" i="146"/>
  <c r="M254" i="146"/>
  <c r="B254" i="146"/>
  <c r="M253" i="146"/>
  <c r="B253" i="146"/>
  <c r="M252" i="146"/>
  <c r="B252" i="146"/>
  <c r="M251" i="146"/>
  <c r="B251" i="146"/>
  <c r="M250" i="146"/>
  <c r="B250" i="146"/>
  <c r="M249" i="146"/>
  <c r="B249" i="146"/>
  <c r="M248" i="146"/>
  <c r="B248" i="146"/>
  <c r="M247" i="146"/>
  <c r="B247" i="146"/>
  <c r="M246" i="146"/>
  <c r="B246" i="146"/>
  <c r="M245" i="146"/>
  <c r="B245" i="146"/>
  <c r="M244" i="146"/>
  <c r="B244" i="146"/>
  <c r="M243" i="146"/>
  <c r="B243" i="146"/>
  <c r="M242" i="146"/>
  <c r="B242" i="146"/>
  <c r="M241" i="146"/>
  <c r="B241" i="146"/>
  <c r="M240" i="146"/>
  <c r="B240" i="146"/>
  <c r="M239" i="146"/>
  <c r="B239" i="146"/>
  <c r="M238" i="146"/>
  <c r="B238" i="146"/>
  <c r="M237" i="146"/>
  <c r="B237" i="146"/>
  <c r="M236" i="146"/>
  <c r="B236" i="146"/>
  <c r="M235" i="146"/>
  <c r="B235" i="146"/>
  <c r="M234" i="146"/>
  <c r="B234" i="146"/>
  <c r="M233" i="146"/>
  <c r="B233" i="146"/>
  <c r="M232" i="146"/>
  <c r="B232" i="146"/>
  <c r="M231" i="146"/>
  <c r="B231" i="146"/>
  <c r="M230" i="146"/>
  <c r="B230" i="146"/>
  <c r="M229" i="146"/>
  <c r="B229" i="146"/>
  <c r="M228" i="146"/>
  <c r="B228" i="146"/>
  <c r="M227" i="146"/>
  <c r="B227" i="146"/>
  <c r="M226" i="146"/>
  <c r="B226" i="146"/>
  <c r="M225" i="146"/>
  <c r="B225" i="146"/>
  <c r="M224" i="146"/>
  <c r="B224" i="146"/>
  <c r="M223" i="146"/>
  <c r="B223" i="146"/>
  <c r="M222" i="146"/>
  <c r="B222" i="146"/>
  <c r="M221" i="146"/>
  <c r="B221" i="146"/>
  <c r="M220" i="146"/>
  <c r="B220" i="146"/>
  <c r="M219" i="146"/>
  <c r="B219" i="146"/>
  <c r="M218" i="146"/>
  <c r="B218" i="146"/>
  <c r="M217" i="146"/>
  <c r="B217" i="146"/>
  <c r="M216" i="146"/>
  <c r="B216" i="146"/>
  <c r="M215" i="146"/>
  <c r="B215" i="146"/>
  <c r="M214" i="146"/>
  <c r="B214" i="146"/>
  <c r="M213" i="146"/>
  <c r="B213" i="146"/>
  <c r="M212" i="146"/>
  <c r="B212" i="146"/>
  <c r="M211" i="146"/>
  <c r="B211" i="146"/>
  <c r="M210" i="146"/>
  <c r="B210" i="146"/>
  <c r="M209" i="146"/>
  <c r="B209" i="146"/>
  <c r="M208" i="146"/>
  <c r="B208" i="146"/>
  <c r="M207" i="146"/>
  <c r="B207" i="146"/>
  <c r="M206" i="146"/>
  <c r="B206" i="146"/>
  <c r="M205" i="146"/>
  <c r="B205" i="146"/>
  <c r="M204" i="146"/>
  <c r="B204" i="146"/>
  <c r="M203" i="146"/>
  <c r="B203" i="146"/>
  <c r="M202" i="146"/>
  <c r="B202" i="146"/>
  <c r="M201" i="146"/>
  <c r="B201" i="146"/>
  <c r="M200" i="146"/>
  <c r="B200" i="146"/>
  <c r="M199" i="146"/>
  <c r="B199" i="146"/>
  <c r="M198" i="146"/>
  <c r="B198" i="146"/>
  <c r="M197" i="146"/>
  <c r="B197" i="146"/>
  <c r="M196" i="146"/>
  <c r="B196" i="146"/>
  <c r="M195" i="146"/>
  <c r="B195" i="146"/>
  <c r="M194" i="146"/>
  <c r="B194" i="146"/>
  <c r="M193" i="146"/>
  <c r="B193" i="146"/>
  <c r="M192" i="146"/>
  <c r="B192" i="146"/>
  <c r="M191" i="146"/>
  <c r="B191" i="146"/>
  <c r="M190" i="146"/>
  <c r="B190" i="146"/>
  <c r="M189" i="146"/>
  <c r="B189" i="146"/>
  <c r="M188" i="146"/>
  <c r="B188" i="146"/>
  <c r="M187" i="146"/>
  <c r="B187" i="146"/>
  <c r="M186" i="146"/>
  <c r="B186" i="146"/>
  <c r="M185" i="146"/>
  <c r="B185" i="146"/>
  <c r="M184" i="146"/>
  <c r="B184" i="146"/>
  <c r="M183" i="146"/>
  <c r="B183" i="146"/>
  <c r="M182" i="146"/>
  <c r="B182" i="146"/>
  <c r="M181" i="146"/>
  <c r="B181" i="146"/>
  <c r="M180" i="146"/>
  <c r="B180" i="146"/>
  <c r="M179" i="146"/>
  <c r="B179" i="146"/>
  <c r="M178" i="146"/>
  <c r="B178" i="146"/>
  <c r="M177" i="146"/>
  <c r="B177" i="146"/>
  <c r="M176" i="146"/>
  <c r="B176" i="146"/>
  <c r="M175" i="146"/>
  <c r="B175" i="146"/>
  <c r="M174" i="146"/>
  <c r="B174" i="146"/>
  <c r="M173" i="146"/>
  <c r="B173" i="146"/>
  <c r="M172" i="146"/>
  <c r="B172" i="146"/>
  <c r="M171" i="146"/>
  <c r="B171" i="146"/>
  <c r="M170" i="146"/>
  <c r="B170" i="146"/>
  <c r="M169" i="146"/>
  <c r="B169" i="146"/>
  <c r="M168" i="146"/>
  <c r="B168" i="146"/>
  <c r="M167" i="146"/>
  <c r="B167" i="146"/>
  <c r="M166" i="146"/>
  <c r="B166" i="146"/>
  <c r="M165" i="146"/>
  <c r="B165" i="146"/>
  <c r="M164" i="146"/>
  <c r="B164" i="146"/>
  <c r="M163" i="146"/>
  <c r="B163" i="146"/>
  <c r="M162" i="146"/>
  <c r="B162" i="146"/>
  <c r="M161" i="146"/>
  <c r="B161" i="146"/>
  <c r="M160" i="146"/>
  <c r="B160" i="146"/>
  <c r="M159" i="146"/>
  <c r="B159" i="146"/>
  <c r="M158" i="146"/>
  <c r="B158" i="146"/>
  <c r="M157" i="146"/>
  <c r="B157" i="146"/>
  <c r="M156" i="146"/>
  <c r="B156" i="146"/>
  <c r="M155" i="146"/>
  <c r="B155" i="146"/>
  <c r="M154" i="146"/>
  <c r="B154" i="146"/>
  <c r="M153" i="146"/>
  <c r="B153" i="146"/>
  <c r="M152" i="146"/>
  <c r="B152" i="146"/>
  <c r="M151" i="146"/>
  <c r="B151" i="146"/>
  <c r="M150" i="146"/>
  <c r="B150" i="146"/>
  <c r="M149" i="146"/>
  <c r="B149" i="146"/>
  <c r="M148" i="146"/>
  <c r="B148" i="146"/>
  <c r="M147" i="146"/>
  <c r="B147" i="146"/>
  <c r="M146" i="146"/>
  <c r="B146" i="146"/>
  <c r="M145" i="146"/>
  <c r="B145" i="146"/>
  <c r="M144" i="146"/>
  <c r="B144" i="146"/>
  <c r="M143" i="146"/>
  <c r="B143" i="146"/>
  <c r="M142" i="146"/>
  <c r="B142" i="146"/>
  <c r="M141" i="146"/>
  <c r="B141" i="146"/>
  <c r="M140" i="146"/>
  <c r="B140" i="146"/>
  <c r="M139" i="146"/>
  <c r="B139" i="146"/>
  <c r="M138" i="146"/>
  <c r="B138" i="146"/>
  <c r="M137" i="146"/>
  <c r="B137" i="146"/>
  <c r="M136" i="146"/>
  <c r="B136" i="146"/>
  <c r="M135" i="146"/>
  <c r="B135" i="146"/>
  <c r="M134" i="146"/>
  <c r="B134" i="146"/>
  <c r="M133" i="146"/>
  <c r="B133" i="146"/>
  <c r="M132" i="146"/>
  <c r="B132" i="146"/>
  <c r="M131" i="146"/>
  <c r="B131" i="146"/>
  <c r="M130" i="146"/>
  <c r="B130" i="146"/>
  <c r="M129" i="146"/>
  <c r="B129" i="146"/>
  <c r="M128" i="146"/>
  <c r="B128" i="146"/>
  <c r="M127" i="146"/>
  <c r="B127" i="146"/>
  <c r="M126" i="146"/>
  <c r="B126" i="146"/>
  <c r="M125" i="146"/>
  <c r="B125" i="146"/>
  <c r="M124" i="146"/>
  <c r="B124" i="146"/>
  <c r="M123" i="146"/>
  <c r="B123" i="146"/>
  <c r="M122" i="146"/>
  <c r="B122" i="146"/>
  <c r="M121" i="146"/>
  <c r="B121" i="146"/>
  <c r="M120" i="146"/>
  <c r="B120" i="146"/>
  <c r="M119" i="146"/>
  <c r="B119" i="146"/>
  <c r="M118" i="146"/>
  <c r="B118" i="146"/>
  <c r="M117" i="146"/>
  <c r="B117" i="146"/>
  <c r="M116" i="146"/>
  <c r="B116" i="146"/>
  <c r="M115" i="146"/>
  <c r="B115" i="146"/>
  <c r="M114" i="146"/>
  <c r="B114" i="146"/>
  <c r="M113" i="146"/>
  <c r="B113" i="146"/>
  <c r="M112" i="146"/>
  <c r="B112" i="146"/>
  <c r="M111" i="146"/>
  <c r="B111" i="146"/>
  <c r="M110" i="146"/>
  <c r="B110" i="146"/>
  <c r="M109" i="146"/>
  <c r="B109" i="146"/>
  <c r="M108" i="146"/>
  <c r="B108" i="146"/>
  <c r="M107" i="146"/>
  <c r="B107" i="146"/>
  <c r="M106" i="146"/>
  <c r="B106" i="146"/>
  <c r="M105" i="146"/>
  <c r="B105" i="146"/>
  <c r="M104" i="146"/>
  <c r="B104" i="146"/>
  <c r="M103" i="146"/>
  <c r="B103" i="146"/>
  <c r="M102" i="146"/>
  <c r="B102" i="146"/>
  <c r="M101" i="146"/>
  <c r="B101" i="146"/>
  <c r="M100" i="146"/>
  <c r="B100" i="146"/>
  <c r="M99" i="146"/>
  <c r="B99" i="146"/>
  <c r="M98" i="146"/>
  <c r="B98" i="146"/>
  <c r="M97" i="146"/>
  <c r="B97" i="146"/>
  <c r="M96" i="146"/>
  <c r="B96" i="146"/>
  <c r="M95" i="146"/>
  <c r="B95" i="146"/>
  <c r="M94" i="146"/>
  <c r="B94" i="146"/>
  <c r="M93" i="146"/>
  <c r="B93" i="146"/>
  <c r="M92" i="146"/>
  <c r="B92" i="146"/>
  <c r="M91" i="146"/>
  <c r="B91" i="146"/>
  <c r="M90" i="146"/>
  <c r="B90" i="146"/>
  <c r="M89" i="146"/>
  <c r="B89" i="146"/>
  <c r="M88" i="146"/>
  <c r="B88" i="146"/>
  <c r="M87" i="146"/>
  <c r="B87" i="146"/>
  <c r="M86" i="146"/>
  <c r="B86" i="146"/>
  <c r="M85" i="146"/>
  <c r="B85" i="146"/>
  <c r="M84" i="146"/>
  <c r="B84" i="146"/>
  <c r="M83" i="146"/>
  <c r="B83" i="146"/>
  <c r="M82" i="146"/>
  <c r="B82" i="146"/>
  <c r="M81" i="146"/>
  <c r="B81" i="146"/>
  <c r="M80" i="146"/>
  <c r="B80" i="146"/>
  <c r="M79" i="146"/>
  <c r="B79" i="146"/>
  <c r="M78" i="146"/>
  <c r="B78" i="146"/>
  <c r="M77" i="146"/>
  <c r="B77" i="146"/>
  <c r="M76" i="146"/>
  <c r="B76" i="146"/>
  <c r="M75" i="146"/>
  <c r="B75" i="146"/>
  <c r="M74" i="146"/>
  <c r="B74" i="146"/>
  <c r="M73" i="146"/>
  <c r="B73" i="146"/>
  <c r="M72" i="146"/>
  <c r="B72" i="146"/>
  <c r="M71" i="146"/>
  <c r="B71" i="146"/>
  <c r="M70" i="146"/>
  <c r="B70" i="146"/>
  <c r="M69" i="146"/>
  <c r="B69" i="146"/>
  <c r="M68" i="146"/>
  <c r="B68" i="146"/>
  <c r="M67" i="146"/>
  <c r="B67" i="146"/>
  <c r="M66" i="146"/>
  <c r="B66" i="146"/>
  <c r="M65" i="146"/>
  <c r="B65" i="146"/>
  <c r="M64" i="146"/>
  <c r="B64" i="146"/>
  <c r="M63" i="146"/>
  <c r="B63" i="146"/>
  <c r="M62" i="146"/>
  <c r="B62" i="146"/>
  <c r="M61" i="146"/>
  <c r="B61" i="146"/>
  <c r="M60" i="146"/>
  <c r="B60" i="146"/>
  <c r="M59" i="146"/>
  <c r="B59" i="146"/>
  <c r="M58" i="146"/>
  <c r="B58" i="146"/>
  <c r="M57" i="146"/>
  <c r="B57" i="146"/>
  <c r="M56" i="146"/>
  <c r="B56" i="146"/>
  <c r="M55" i="146"/>
  <c r="B55" i="146"/>
  <c r="M54" i="146"/>
  <c r="B54" i="146"/>
  <c r="M53" i="146"/>
  <c r="B53" i="146"/>
  <c r="M52" i="146"/>
  <c r="B52" i="146"/>
  <c r="M51" i="146"/>
  <c r="B51" i="146"/>
  <c r="M50" i="146"/>
  <c r="B50" i="146"/>
  <c r="M49" i="146"/>
  <c r="B49" i="146"/>
  <c r="M48" i="146"/>
  <c r="B48" i="146"/>
  <c r="M47" i="146"/>
  <c r="B47" i="146"/>
  <c r="M46" i="146"/>
  <c r="B46" i="146"/>
  <c r="M45" i="146"/>
  <c r="B45" i="146"/>
  <c r="M44" i="146"/>
  <c r="B44" i="146"/>
  <c r="M43" i="146"/>
  <c r="B43" i="146"/>
  <c r="M42" i="146"/>
  <c r="B42" i="146"/>
  <c r="M41" i="146"/>
  <c r="B41" i="146"/>
  <c r="M40" i="146"/>
  <c r="B40" i="146"/>
  <c r="M39" i="146"/>
  <c r="B39" i="146"/>
  <c r="M38" i="146"/>
  <c r="B38" i="146"/>
  <c r="M37" i="146"/>
  <c r="B37" i="146"/>
  <c r="M36" i="146"/>
  <c r="B36" i="146"/>
  <c r="M35" i="146"/>
  <c r="B35" i="146"/>
  <c r="M34" i="146"/>
  <c r="B34" i="146"/>
  <c r="M33" i="146"/>
  <c r="B33" i="146"/>
  <c r="M32" i="146"/>
  <c r="B32" i="146"/>
  <c r="M31" i="146"/>
  <c r="B31" i="146"/>
  <c r="M30" i="146"/>
  <c r="B30" i="146"/>
  <c r="M29" i="146"/>
  <c r="B29" i="146"/>
  <c r="M28" i="146"/>
  <c r="B28" i="146"/>
  <c r="M27" i="146"/>
  <c r="B27" i="146"/>
  <c r="M26" i="146"/>
  <c r="B26" i="146"/>
  <c r="M25" i="146"/>
  <c r="B25" i="146"/>
  <c r="M24" i="146"/>
  <c r="B24" i="146"/>
  <c r="M23" i="146"/>
  <c r="B23" i="146"/>
  <c r="M22" i="146"/>
  <c r="B22" i="146"/>
  <c r="M21" i="146"/>
  <c r="B21" i="146"/>
  <c r="M20" i="146"/>
  <c r="B20" i="146"/>
  <c r="M19" i="146"/>
  <c r="B19" i="146"/>
  <c r="M18" i="146"/>
  <c r="B18" i="146"/>
  <c r="M17" i="146"/>
  <c r="B17" i="146"/>
  <c r="M16" i="146"/>
  <c r="B16" i="146"/>
  <c r="M15" i="146"/>
  <c r="B15" i="146"/>
  <c r="M14" i="146"/>
  <c r="B14" i="146"/>
  <c r="M13" i="146"/>
  <c r="B13" i="146"/>
  <c r="M12" i="146"/>
  <c r="B12" i="146"/>
  <c r="M11" i="146"/>
  <c r="B11" i="146"/>
  <c r="M10" i="146"/>
  <c r="B10" i="146"/>
  <c r="M9" i="146"/>
  <c r="B9" i="146"/>
  <c r="M8" i="146"/>
  <c r="B8" i="146"/>
  <c r="M7" i="146"/>
  <c r="B7" i="146"/>
  <c r="M6" i="146"/>
  <c r="B6" i="146"/>
  <c r="AG3" i="146"/>
  <c r="AF3" i="146"/>
  <c r="AE3" i="146"/>
  <c r="AD3" i="146"/>
  <c r="AC3" i="146"/>
  <c r="AB3" i="146"/>
  <c r="AA3" i="146"/>
  <c r="Z3" i="146"/>
  <c r="Y3" i="146"/>
  <c r="X3" i="146"/>
  <c r="W3" i="146"/>
  <c r="V3" i="146"/>
  <c r="U3" i="146"/>
  <c r="T3" i="146"/>
  <c r="S3" i="146"/>
  <c r="R3" i="146"/>
  <c r="Q3" i="146"/>
  <c r="P3" i="146"/>
  <c r="O3" i="146"/>
  <c r="N3" i="146"/>
  <c r="E3" i="146"/>
  <c r="D3" i="146"/>
  <c r="C3" i="146"/>
  <c r="B3" i="146"/>
  <c r="L44" i="147" l="1"/>
  <c r="T44" i="147"/>
  <c r="H47" i="147"/>
  <c r="Q47" i="147"/>
  <c r="X47" i="147"/>
  <c r="AD25" i="147"/>
  <c r="AD32" i="147"/>
  <c r="V49" i="147"/>
  <c r="AD10" i="147"/>
  <c r="AD33" i="147"/>
  <c r="AD18" i="147"/>
  <c r="AD22" i="147"/>
  <c r="H49" i="147"/>
  <c r="O49" i="147"/>
  <c r="X49" i="147"/>
  <c r="AD52" i="147"/>
  <c r="AD28" i="147"/>
  <c r="AD14" i="147"/>
  <c r="AD16" i="147"/>
  <c r="N49" i="147"/>
  <c r="AD13" i="147"/>
  <c r="AH56" i="147"/>
  <c r="AD27" i="147"/>
  <c r="K44" i="147"/>
  <c r="K49" i="147" s="1"/>
  <c r="N47" i="147"/>
  <c r="Y47" i="147"/>
  <c r="AD15" i="147"/>
  <c r="K47" i="147"/>
  <c r="J47" i="147"/>
  <c r="J49" i="147" s="1"/>
  <c r="S47" i="147"/>
  <c r="R47" i="147"/>
  <c r="R49" i="147" s="1"/>
  <c r="AE21" i="147"/>
  <c r="W44" i="147"/>
  <c r="W49" i="147" s="1"/>
  <c r="P47" i="147"/>
  <c r="P44" i="147"/>
  <c r="I47" i="147"/>
  <c r="T47" i="147"/>
  <c r="T49" i="147" s="1"/>
  <c r="AE6" i="147"/>
  <c r="AW38" i="147"/>
  <c r="S44" i="147"/>
  <c r="S49" i="147" s="1"/>
  <c r="L47" i="147"/>
  <c r="L49" i="147" s="1"/>
  <c r="AD9" i="147"/>
  <c r="AD24" i="147"/>
  <c r="AD29" i="147"/>
  <c r="AD17" i="147"/>
  <c r="I44" i="147"/>
  <c r="M44" i="147"/>
  <c r="M49" i="147" s="1"/>
  <c r="Q44" i="147"/>
  <c r="Q49" i="147" s="1"/>
  <c r="U44" i="147"/>
  <c r="U49" i="147" s="1"/>
  <c r="Y44" i="147"/>
  <c r="Y49" i="147" s="1"/>
  <c r="G87" i="66"/>
  <c r="F87" i="66"/>
  <c r="G50" i="140"/>
  <c r="E50" i="140"/>
  <c r="G215" i="66"/>
  <c r="E215" i="66"/>
  <c r="G143" i="66"/>
  <c r="E143" i="66"/>
  <c r="E87" i="66"/>
  <c r="G88" i="66"/>
  <c r="E76" i="140"/>
  <c r="F76" i="140"/>
  <c r="G76" i="140"/>
  <c r="I76" i="140"/>
  <c r="E186" i="143"/>
  <c r="E237" i="143"/>
  <c r="F186" i="143"/>
  <c r="F237" i="143" s="1"/>
  <c r="G186" i="143"/>
  <c r="G237" i="143" s="1"/>
  <c r="I186" i="143"/>
  <c r="I237" i="143" s="1"/>
  <c r="E221" i="143"/>
  <c r="F221" i="143"/>
  <c r="G221" i="143"/>
  <c r="I221" i="143"/>
  <c r="E213" i="143"/>
  <c r="F213" i="143"/>
  <c r="G213" i="143"/>
  <c r="E194" i="143"/>
  <c r="F194" i="143"/>
  <c r="G194" i="143"/>
  <c r="I194" i="143"/>
  <c r="G165" i="143"/>
  <c r="F165" i="143"/>
  <c r="E165" i="143"/>
  <c r="G157" i="143"/>
  <c r="E157" i="143"/>
  <c r="E140" i="143"/>
  <c r="F140" i="143"/>
  <c r="G140" i="143"/>
  <c r="I140" i="143"/>
  <c r="I132" i="143"/>
  <c r="I229" i="143" s="1"/>
  <c r="G132" i="143"/>
  <c r="G229" i="143" s="1"/>
  <c r="F132" i="143"/>
  <c r="F229" i="143" s="1"/>
  <c r="E132" i="143"/>
  <c r="E229" i="143" s="1"/>
  <c r="G114" i="143"/>
  <c r="E114" i="143"/>
  <c r="G106" i="143"/>
  <c r="E106" i="143"/>
  <c r="E89" i="143"/>
  <c r="F89" i="143"/>
  <c r="G89" i="143"/>
  <c r="H89" i="143"/>
  <c r="I89" i="143"/>
  <c r="G81" i="143"/>
  <c r="E81" i="143"/>
  <c r="E65" i="143"/>
  <c r="F65" i="143"/>
  <c r="G65" i="143"/>
  <c r="I65" i="143"/>
  <c r="E40" i="143"/>
  <c r="F40" i="143"/>
  <c r="G40" i="143"/>
  <c r="I40" i="143"/>
  <c r="G19" i="143"/>
  <c r="F19" i="143"/>
  <c r="E19" i="143"/>
  <c r="G65" i="140"/>
  <c r="E65" i="140"/>
  <c r="G214" i="66"/>
  <c r="E214" i="66"/>
  <c r="G47" i="140"/>
  <c r="E47" i="140"/>
  <c r="G142" i="66"/>
  <c r="G83" i="66"/>
  <c r="G81" i="66"/>
  <c r="F81" i="66"/>
  <c r="E81" i="66"/>
  <c r="E85" i="66" s="1"/>
  <c r="E142" i="66" s="1"/>
  <c r="I223" i="143"/>
  <c r="G223" i="143"/>
  <c r="F223" i="143"/>
  <c r="E223" i="143"/>
  <c r="G44" i="140"/>
  <c r="E44" i="140"/>
  <c r="G207" i="66"/>
  <c r="E207" i="66"/>
  <c r="G140" i="66"/>
  <c r="G26" i="140"/>
  <c r="G19" i="140"/>
  <c r="G56" i="140"/>
  <c r="G53" i="140"/>
  <c r="G25" i="140"/>
  <c r="G18" i="140"/>
  <c r="G41" i="140"/>
  <c r="G24" i="140"/>
  <c r="G17" i="140"/>
  <c r="G11" i="140"/>
  <c r="G23" i="140"/>
  <c r="G16" i="140"/>
  <c r="G29" i="140"/>
  <c r="G38" i="140"/>
  <c r="G36" i="140"/>
  <c r="G32" i="140"/>
  <c r="G22" i="140"/>
  <c r="G15" i="140"/>
  <c r="G10" i="140"/>
  <c r="G37" i="140"/>
  <c r="G35" i="140"/>
  <c r="G21" i="140"/>
  <c r="G14" i="140"/>
  <c r="E26" i="140"/>
  <c r="E19" i="140"/>
  <c r="E56" i="140"/>
  <c r="E53" i="140"/>
  <c r="E25" i="140"/>
  <c r="E18" i="140"/>
  <c r="E41" i="140"/>
  <c r="E24" i="140"/>
  <c r="E17" i="140"/>
  <c r="E11" i="140"/>
  <c r="E23" i="140"/>
  <c r="E16" i="140"/>
  <c r="E29" i="140"/>
  <c r="E38" i="140"/>
  <c r="E36" i="140"/>
  <c r="E32" i="140"/>
  <c r="E22" i="140"/>
  <c r="E15" i="140"/>
  <c r="E10" i="140"/>
  <c r="E37" i="140"/>
  <c r="E35" i="140"/>
  <c r="E21" i="140"/>
  <c r="E14" i="140"/>
  <c r="G67" i="140"/>
  <c r="G63" i="140"/>
  <c r="E67" i="140"/>
  <c r="E63" i="140"/>
  <c r="I74" i="140"/>
  <c r="G74" i="140"/>
  <c r="F74" i="140"/>
  <c r="E74" i="140"/>
  <c r="I78" i="140"/>
  <c r="G78" i="140"/>
  <c r="F78" i="140"/>
  <c r="E78" i="140"/>
  <c r="I219" i="143"/>
  <c r="G219" i="143"/>
  <c r="F219" i="143"/>
  <c r="E219" i="143"/>
  <c r="G215" i="143"/>
  <c r="F215" i="143"/>
  <c r="E215" i="143"/>
  <c r="G211" i="143"/>
  <c r="F211" i="143"/>
  <c r="E211" i="143"/>
  <c r="I196" i="143"/>
  <c r="G196" i="143"/>
  <c r="F196" i="143"/>
  <c r="E196" i="143"/>
  <c r="I192" i="143"/>
  <c r="G192" i="143"/>
  <c r="F192" i="143"/>
  <c r="E192" i="143"/>
  <c r="I188" i="143"/>
  <c r="I239" i="143" s="1"/>
  <c r="G188" i="143"/>
  <c r="G239" i="143" s="1"/>
  <c r="F188" i="143"/>
  <c r="F239" i="143" s="1"/>
  <c r="E188" i="143"/>
  <c r="E239" i="143"/>
  <c r="I184" i="143"/>
  <c r="I235" i="143" s="1"/>
  <c r="G184" i="143"/>
  <c r="G235" i="143" s="1"/>
  <c r="F184" i="143"/>
  <c r="F235" i="143" s="1"/>
  <c r="E184" i="143"/>
  <c r="E235" i="143" s="1"/>
  <c r="G167" i="143"/>
  <c r="F167" i="143"/>
  <c r="E167" i="143"/>
  <c r="G163" i="143"/>
  <c r="F163" i="143"/>
  <c r="E163" i="143"/>
  <c r="G159" i="143"/>
  <c r="G155" i="143"/>
  <c r="E159" i="143"/>
  <c r="E155" i="143"/>
  <c r="I142" i="143"/>
  <c r="G142" i="143"/>
  <c r="F142" i="143"/>
  <c r="E142" i="143"/>
  <c r="I138" i="143"/>
  <c r="G138" i="143"/>
  <c r="F138" i="143"/>
  <c r="E138" i="143"/>
  <c r="I134" i="143"/>
  <c r="I231" i="143" s="1"/>
  <c r="G134" i="143"/>
  <c r="G231" i="143"/>
  <c r="F134" i="143"/>
  <c r="F231" i="143" s="1"/>
  <c r="E134" i="143"/>
  <c r="E231" i="143" s="1"/>
  <c r="I130" i="143"/>
  <c r="I227" i="143" s="1"/>
  <c r="G130" i="143"/>
  <c r="G227" i="143" s="1"/>
  <c r="F130" i="143"/>
  <c r="F227" i="143" s="1"/>
  <c r="E130" i="143"/>
  <c r="E227" i="143" s="1"/>
  <c r="G116" i="143"/>
  <c r="E116" i="143"/>
  <c r="G112" i="143"/>
  <c r="E112" i="143"/>
  <c r="G108" i="143"/>
  <c r="G104" i="143"/>
  <c r="E108" i="143"/>
  <c r="E104" i="143"/>
  <c r="I91" i="143"/>
  <c r="H91" i="143"/>
  <c r="G91" i="143"/>
  <c r="F91" i="143"/>
  <c r="I87" i="143"/>
  <c r="H87" i="143"/>
  <c r="G87" i="143"/>
  <c r="F87" i="143"/>
  <c r="E91" i="143"/>
  <c r="E87" i="143"/>
  <c r="G83" i="143"/>
  <c r="G79" i="143"/>
  <c r="E83" i="143"/>
  <c r="E79" i="143"/>
  <c r="I67" i="143"/>
  <c r="G67" i="143"/>
  <c r="F67" i="143"/>
  <c r="I63" i="143"/>
  <c r="G63" i="143"/>
  <c r="F63" i="143"/>
  <c r="E67" i="143"/>
  <c r="E63" i="143"/>
  <c r="I42" i="143"/>
  <c r="G42" i="143"/>
  <c r="F42" i="143"/>
  <c r="I38" i="143"/>
  <c r="G38" i="143"/>
  <c r="F38" i="143"/>
  <c r="E42" i="143"/>
  <c r="E38" i="143"/>
  <c r="G21" i="143"/>
  <c r="F21" i="143"/>
  <c r="G17" i="143"/>
  <c r="F17" i="143"/>
  <c r="E21" i="143"/>
  <c r="E17" i="143"/>
  <c r="G222" i="66"/>
  <c r="G221" i="66"/>
  <c r="G220" i="66"/>
  <c r="G219" i="66"/>
  <c r="E227" i="66"/>
  <c r="E226" i="66"/>
  <c r="E222" i="66"/>
  <c r="E221" i="66"/>
  <c r="E220" i="66"/>
  <c r="E219" i="66"/>
  <c r="G210" i="66"/>
  <c r="G209" i="66"/>
  <c r="G208" i="66"/>
  <c r="G206" i="66"/>
  <c r="E210" i="66"/>
  <c r="E209" i="66"/>
  <c r="E208" i="66"/>
  <c r="E206" i="66"/>
  <c r="G202" i="66"/>
  <c r="G201" i="66"/>
  <c r="E202" i="66"/>
  <c r="E201" i="66"/>
  <c r="G197" i="66"/>
  <c r="G196" i="66"/>
  <c r="G195" i="66"/>
  <c r="G194" i="66"/>
  <c r="G193" i="66"/>
  <c r="G192" i="66"/>
  <c r="G191" i="66"/>
  <c r="E197" i="66"/>
  <c r="E196" i="66"/>
  <c r="E195" i="66"/>
  <c r="E194" i="66"/>
  <c r="E193" i="66"/>
  <c r="E192" i="66"/>
  <c r="E191" i="66"/>
  <c r="G187" i="66"/>
  <c r="G186" i="66"/>
  <c r="G185" i="66"/>
  <c r="G184" i="66"/>
  <c r="E187" i="66"/>
  <c r="E186" i="66"/>
  <c r="E185" i="66"/>
  <c r="E184" i="66"/>
  <c r="E37" i="66"/>
  <c r="E131" i="66"/>
  <c r="G149" i="66"/>
  <c r="G148" i="66"/>
  <c r="G147" i="66"/>
  <c r="G146" i="66"/>
  <c r="G145" i="66"/>
  <c r="G144" i="66"/>
  <c r="G141" i="66"/>
  <c r="G139" i="66"/>
  <c r="G138" i="66"/>
  <c r="G137" i="66"/>
  <c r="G136" i="66"/>
  <c r="G135" i="66"/>
  <c r="G134" i="66"/>
  <c r="G133" i="66"/>
  <c r="G132" i="66"/>
  <c r="G131" i="66"/>
  <c r="G130" i="66"/>
  <c r="G129" i="66"/>
  <c r="G128" i="66"/>
  <c r="G127" i="66"/>
  <c r="G126" i="66"/>
  <c r="G125" i="66"/>
  <c r="G124" i="66"/>
  <c r="E141" i="66"/>
  <c r="E134" i="66"/>
  <c r="E133" i="66"/>
  <c r="E132" i="66"/>
  <c r="E127" i="66"/>
  <c r="G114" i="66"/>
  <c r="F114" i="66"/>
  <c r="G113" i="66"/>
  <c r="F113" i="66"/>
  <c r="G116" i="66"/>
  <c r="E114" i="66"/>
  <c r="E119" i="66" s="1"/>
  <c r="E149" i="66" s="1"/>
  <c r="E113" i="66"/>
  <c r="E118" i="66" s="1"/>
  <c r="E148" i="66" s="1"/>
  <c r="G101" i="66"/>
  <c r="G97" i="66"/>
  <c r="F97" i="66"/>
  <c r="G96" i="66"/>
  <c r="F96" i="66"/>
  <c r="E97" i="66"/>
  <c r="E106" i="66" s="1"/>
  <c r="E145" i="66" s="1"/>
  <c r="E96" i="66"/>
  <c r="E105" i="66" s="1"/>
  <c r="E144" i="66" s="1"/>
  <c r="G65" i="66"/>
  <c r="F65" i="66"/>
  <c r="E65" i="66"/>
  <c r="E72" i="66" s="1"/>
  <c r="E139" i="66" s="1"/>
  <c r="G55" i="66"/>
  <c r="F55" i="66"/>
  <c r="G54" i="66"/>
  <c r="F54" i="66"/>
  <c r="G57" i="66"/>
  <c r="E55" i="66"/>
  <c r="E60" i="66" s="1"/>
  <c r="E136" i="66" s="1"/>
  <c r="E54" i="66"/>
  <c r="E59" i="66" s="1"/>
  <c r="E135" i="66" s="1"/>
  <c r="G29" i="66"/>
  <c r="F29" i="66"/>
  <c r="E29" i="66"/>
  <c r="E36" i="66" s="1"/>
  <c r="E130" i="66" s="1"/>
  <c r="G11" i="66"/>
  <c r="F11" i="66"/>
  <c r="E11" i="66"/>
  <c r="E16" i="66" s="1"/>
  <c r="E125" i="66" s="1"/>
  <c r="G10" i="66"/>
  <c r="F10" i="66"/>
  <c r="E10" i="66"/>
  <c r="E15" i="66" s="1"/>
  <c r="E124" i="66" s="1"/>
  <c r="G13" i="66"/>
  <c r="G40" i="66"/>
  <c r="F40" i="66"/>
  <c r="E40" i="66"/>
  <c r="G19" i="66"/>
  <c r="F19" i="66"/>
  <c r="E19" i="66"/>
  <c r="E109" i="141"/>
  <c r="I109" i="141"/>
  <c r="H109" i="141"/>
  <c r="G109" i="141"/>
  <c r="F109" i="141"/>
  <c r="D5" i="144"/>
  <c r="A1" i="144"/>
  <c r="I195" i="143"/>
  <c r="G195" i="143"/>
  <c r="F195" i="143"/>
  <c r="E195" i="143"/>
  <c r="I193" i="143"/>
  <c r="G193" i="143"/>
  <c r="F193" i="143"/>
  <c r="E193" i="143"/>
  <c r="I191" i="143"/>
  <c r="G191" i="143"/>
  <c r="F191" i="143"/>
  <c r="E191" i="143"/>
  <c r="E141" i="143"/>
  <c r="F141" i="143"/>
  <c r="G141" i="143"/>
  <c r="I141" i="143"/>
  <c r="E139" i="143"/>
  <c r="F139" i="143"/>
  <c r="G139" i="143"/>
  <c r="I139" i="143"/>
  <c r="E137" i="143"/>
  <c r="F137" i="143"/>
  <c r="G137" i="143"/>
  <c r="I137" i="143"/>
  <c r="E90" i="143"/>
  <c r="F90" i="143"/>
  <c r="G90" i="143"/>
  <c r="H90" i="143"/>
  <c r="I90" i="143"/>
  <c r="E88" i="143"/>
  <c r="F88" i="143"/>
  <c r="G88" i="143"/>
  <c r="H88" i="143"/>
  <c r="I88" i="143"/>
  <c r="E86" i="143"/>
  <c r="F86" i="143"/>
  <c r="G86" i="143"/>
  <c r="H86" i="143"/>
  <c r="I86" i="143"/>
  <c r="E77" i="143"/>
  <c r="I66" i="143"/>
  <c r="G66" i="143"/>
  <c r="F66" i="143"/>
  <c r="E66" i="143"/>
  <c r="I64" i="143"/>
  <c r="G64" i="143"/>
  <c r="F64" i="143"/>
  <c r="E64" i="143"/>
  <c r="I62" i="143"/>
  <c r="G62" i="143"/>
  <c r="F62" i="143"/>
  <c r="E62" i="143"/>
  <c r="E115" i="143"/>
  <c r="G115" i="143"/>
  <c r="E113" i="143"/>
  <c r="G113" i="143"/>
  <c r="E111" i="143"/>
  <c r="G111" i="143"/>
  <c r="E166" i="143"/>
  <c r="F166" i="143"/>
  <c r="G166" i="143"/>
  <c r="E164" i="143"/>
  <c r="F164" i="143"/>
  <c r="G164" i="143"/>
  <c r="E162" i="143"/>
  <c r="F162" i="143"/>
  <c r="G162" i="143"/>
  <c r="E41" i="143"/>
  <c r="F41" i="143"/>
  <c r="G41" i="143"/>
  <c r="I41" i="143"/>
  <c r="E39" i="143"/>
  <c r="F39" i="143"/>
  <c r="G39" i="143"/>
  <c r="I39" i="143"/>
  <c r="E37" i="143"/>
  <c r="F37" i="143"/>
  <c r="G37" i="143"/>
  <c r="I37" i="143"/>
  <c r="E36" i="143"/>
  <c r="F36" i="143"/>
  <c r="G36" i="143"/>
  <c r="I36" i="143"/>
  <c r="E20" i="143"/>
  <c r="F20" i="143"/>
  <c r="G20" i="143"/>
  <c r="E18" i="143"/>
  <c r="F18" i="143"/>
  <c r="G18" i="143"/>
  <c r="E16" i="143"/>
  <c r="F16" i="143"/>
  <c r="G16" i="143"/>
  <c r="I172" i="143"/>
  <c r="G172" i="143"/>
  <c r="F172" i="143"/>
  <c r="E172" i="143"/>
  <c r="F128" i="143"/>
  <c r="F225" i="143"/>
  <c r="F129" i="143"/>
  <c r="F226" i="143" s="1"/>
  <c r="F131" i="143"/>
  <c r="F228" i="143"/>
  <c r="F133" i="143"/>
  <c r="F230" i="143" s="1"/>
  <c r="I133" i="143"/>
  <c r="I230" i="143"/>
  <c r="G133" i="143"/>
  <c r="G230" i="143" s="1"/>
  <c r="I131" i="143"/>
  <c r="I228" i="143" s="1"/>
  <c r="G131" i="143"/>
  <c r="G228" i="143" s="1"/>
  <c r="I129" i="143"/>
  <c r="I226" i="143" s="1"/>
  <c r="G129" i="143"/>
  <c r="G226" i="143" s="1"/>
  <c r="I128" i="143"/>
  <c r="I225" i="143" s="1"/>
  <c r="G128" i="143"/>
  <c r="G225" i="143" s="1"/>
  <c r="I118" i="143"/>
  <c r="G118" i="143"/>
  <c r="F118" i="143"/>
  <c r="E118" i="143"/>
  <c r="E75" i="66"/>
  <c r="F75" i="66"/>
  <c r="G75" i="66"/>
  <c r="G76" i="66"/>
  <c r="E12" i="143"/>
  <c r="F12" i="143"/>
  <c r="G12" i="143"/>
  <c r="I12" i="143"/>
  <c r="V57" i="141"/>
  <c r="U57" i="141"/>
  <c r="T57" i="141"/>
  <c r="S57" i="141"/>
  <c r="R57" i="141"/>
  <c r="Q57" i="141"/>
  <c r="V55" i="141"/>
  <c r="U55" i="141"/>
  <c r="T55" i="141"/>
  <c r="S55" i="141"/>
  <c r="R55" i="141"/>
  <c r="Q55" i="141"/>
  <c r="V54" i="141"/>
  <c r="U54" i="141"/>
  <c r="T54" i="141"/>
  <c r="S54" i="141"/>
  <c r="R54" i="141"/>
  <c r="Q54" i="141"/>
  <c r="Q69" i="141" s="1"/>
  <c r="V53" i="141"/>
  <c r="U53" i="141"/>
  <c r="T53" i="141"/>
  <c r="S53" i="141"/>
  <c r="R53" i="141"/>
  <c r="Q53" i="141"/>
  <c r="V52" i="141"/>
  <c r="U52" i="141"/>
  <c r="T52" i="141"/>
  <c r="S52" i="141"/>
  <c r="R52" i="141"/>
  <c r="Q52" i="141"/>
  <c r="V51" i="141"/>
  <c r="U51" i="141"/>
  <c r="T51" i="141"/>
  <c r="S51" i="141"/>
  <c r="R51" i="141"/>
  <c r="Q51" i="141"/>
  <c r="V50" i="141"/>
  <c r="U50" i="141"/>
  <c r="T50" i="141"/>
  <c r="S50" i="141"/>
  <c r="R50" i="141"/>
  <c r="Q50" i="141"/>
  <c r="V49" i="141"/>
  <c r="U49" i="141"/>
  <c r="T49" i="141"/>
  <c r="S49" i="141"/>
  <c r="R49" i="141"/>
  <c r="Q49" i="141"/>
  <c r="V48" i="141"/>
  <c r="U48" i="141"/>
  <c r="T48" i="141"/>
  <c r="S48" i="141"/>
  <c r="R48" i="141"/>
  <c r="Q48" i="141"/>
  <c r="Q63" i="141" s="1"/>
  <c r="V47" i="141"/>
  <c r="U47" i="141"/>
  <c r="T47" i="141"/>
  <c r="S47" i="141"/>
  <c r="R47" i="141"/>
  <c r="Q47" i="141"/>
  <c r="V46" i="141"/>
  <c r="U46" i="141"/>
  <c r="T46" i="141"/>
  <c r="S46" i="141"/>
  <c r="R46" i="141"/>
  <c r="Q46" i="141"/>
  <c r="Q61" i="141" s="1"/>
  <c r="V45" i="141"/>
  <c r="U45" i="141"/>
  <c r="T45" i="141"/>
  <c r="S45" i="141"/>
  <c r="R45" i="141"/>
  <c r="Q45" i="141"/>
  <c r="V44" i="141"/>
  <c r="U44" i="141"/>
  <c r="T44" i="141"/>
  <c r="S44" i="141"/>
  <c r="R44" i="141"/>
  <c r="Q44" i="141"/>
  <c r="V23" i="141"/>
  <c r="U23" i="141"/>
  <c r="T23" i="141"/>
  <c r="S23" i="141"/>
  <c r="R23" i="141"/>
  <c r="Q23" i="141"/>
  <c r="V21" i="141"/>
  <c r="V36" i="141" s="1"/>
  <c r="V109" i="141" s="1"/>
  <c r="U21" i="141"/>
  <c r="U36" i="141" s="1"/>
  <c r="U109" i="141" s="1"/>
  <c r="T21" i="141"/>
  <c r="T36" i="141" s="1"/>
  <c r="T109" i="141" s="1"/>
  <c r="S21" i="141"/>
  <c r="R21" i="141"/>
  <c r="R36" i="141" s="1"/>
  <c r="R109" i="141" s="1"/>
  <c r="Q21" i="141"/>
  <c r="Q36" i="141" s="1"/>
  <c r="Q109" i="141" s="1"/>
  <c r="V20" i="141"/>
  <c r="V35" i="141" s="1"/>
  <c r="U20" i="141"/>
  <c r="T20" i="141"/>
  <c r="S20" i="141"/>
  <c r="S35" i="141" s="1"/>
  <c r="R20" i="141"/>
  <c r="R35" i="141" s="1"/>
  <c r="Q20" i="141"/>
  <c r="V19" i="141"/>
  <c r="V34" i="141" s="1"/>
  <c r="U19" i="141"/>
  <c r="U34" i="141" s="1"/>
  <c r="T19" i="141"/>
  <c r="T34" i="141" s="1"/>
  <c r="S19" i="141"/>
  <c r="R19" i="141"/>
  <c r="R34" i="141" s="1"/>
  <c r="Q19" i="141"/>
  <c r="V18" i="141"/>
  <c r="V33" i="141" s="1"/>
  <c r="U18" i="141"/>
  <c r="T18" i="141"/>
  <c r="T33" i="141" s="1"/>
  <c r="S18" i="141"/>
  <c r="S33" i="141" s="1"/>
  <c r="R18" i="141"/>
  <c r="R33" i="141" s="1"/>
  <c r="Q18" i="141"/>
  <c r="V17" i="141"/>
  <c r="V32" i="141" s="1"/>
  <c r="U17" i="141"/>
  <c r="U32" i="141" s="1"/>
  <c r="T17" i="141"/>
  <c r="T32" i="141" s="1"/>
  <c r="S17" i="141"/>
  <c r="R17" i="141"/>
  <c r="R32" i="141" s="1"/>
  <c r="Q17" i="141"/>
  <c r="Q32" i="141" s="1"/>
  <c r="V16" i="141"/>
  <c r="V31" i="141" s="1"/>
  <c r="U16" i="141"/>
  <c r="T16" i="141"/>
  <c r="S16" i="141"/>
  <c r="S31" i="141" s="1"/>
  <c r="R16" i="141"/>
  <c r="R31" i="141" s="1"/>
  <c r="Q16" i="141"/>
  <c r="V15" i="141"/>
  <c r="V30" i="141" s="1"/>
  <c r="U15" i="141"/>
  <c r="U30" i="141" s="1"/>
  <c r="T15" i="141"/>
  <c r="T30" i="141" s="1"/>
  <c r="S15" i="141"/>
  <c r="R15" i="141"/>
  <c r="Q15" i="141"/>
  <c r="Q30" i="141" s="1"/>
  <c r="V14" i="141"/>
  <c r="V29" i="141" s="1"/>
  <c r="U14" i="141"/>
  <c r="T14" i="141"/>
  <c r="S14" i="141"/>
  <c r="S29" i="141" s="1"/>
  <c r="R14" i="141"/>
  <c r="R29" i="141" s="1"/>
  <c r="Q14" i="141"/>
  <c r="V13" i="141"/>
  <c r="U13" i="141"/>
  <c r="U28" i="141" s="1"/>
  <c r="T13" i="141"/>
  <c r="T28" i="141" s="1"/>
  <c r="S13" i="141"/>
  <c r="R13" i="141"/>
  <c r="Q13" i="141"/>
  <c r="Q28" i="141" s="1"/>
  <c r="V12" i="141"/>
  <c r="V27" i="141" s="1"/>
  <c r="U12" i="141"/>
  <c r="T12" i="141"/>
  <c r="S12" i="141"/>
  <c r="S27" i="141" s="1"/>
  <c r="R12" i="141"/>
  <c r="R27" i="141" s="1"/>
  <c r="Q12" i="141"/>
  <c r="V11" i="141"/>
  <c r="V26" i="141" s="1"/>
  <c r="U11" i="141"/>
  <c r="U26" i="141" s="1"/>
  <c r="T11" i="141"/>
  <c r="S11" i="141"/>
  <c r="R11" i="141"/>
  <c r="Q11" i="141"/>
  <c r="Q26" i="141" s="1"/>
  <c r="V10" i="141"/>
  <c r="U10" i="141"/>
  <c r="T10" i="141"/>
  <c r="S10" i="141"/>
  <c r="S25" i="141" s="1"/>
  <c r="R10" i="141"/>
  <c r="R25" i="141" s="1"/>
  <c r="Q10" i="141"/>
  <c r="E66" i="140"/>
  <c r="G66" i="140"/>
  <c r="E64" i="140"/>
  <c r="G64" i="140"/>
  <c r="E62" i="140"/>
  <c r="G62" i="140"/>
  <c r="E61" i="140"/>
  <c r="G61" i="140"/>
  <c r="G158" i="143"/>
  <c r="E158" i="143"/>
  <c r="G156" i="143"/>
  <c r="E156" i="143"/>
  <c r="G154" i="143"/>
  <c r="E154" i="143"/>
  <c r="G153" i="143"/>
  <c r="E153" i="143"/>
  <c r="G107" i="143"/>
  <c r="E107" i="143"/>
  <c r="G105" i="143"/>
  <c r="E105" i="143"/>
  <c r="G103" i="143"/>
  <c r="E103" i="143"/>
  <c r="G102" i="143"/>
  <c r="E102" i="143"/>
  <c r="E82" i="143"/>
  <c r="G82" i="143"/>
  <c r="E80" i="143"/>
  <c r="G80" i="143"/>
  <c r="E78" i="143"/>
  <c r="G78" i="143"/>
  <c r="G77" i="143"/>
  <c r="E214" i="143"/>
  <c r="F214" i="143"/>
  <c r="G214" i="143"/>
  <c r="E212" i="143"/>
  <c r="F212" i="143"/>
  <c r="G212" i="143"/>
  <c r="E210" i="143"/>
  <c r="F210" i="143"/>
  <c r="G210" i="143"/>
  <c r="E209" i="143"/>
  <c r="F209" i="143"/>
  <c r="G209" i="143"/>
  <c r="E169" i="143"/>
  <c r="F169" i="143"/>
  <c r="G169" i="143"/>
  <c r="G161" i="143"/>
  <c r="F161" i="143"/>
  <c r="E161" i="143"/>
  <c r="E15" i="143"/>
  <c r="F15" i="143"/>
  <c r="G15" i="143"/>
  <c r="G57" i="143"/>
  <c r="F57" i="143"/>
  <c r="E57" i="143"/>
  <c r="G23" i="143"/>
  <c r="F23" i="143"/>
  <c r="E23" i="143"/>
  <c r="E9" i="143"/>
  <c r="F9" i="143"/>
  <c r="G9" i="143"/>
  <c r="E10" i="143"/>
  <c r="F10" i="143"/>
  <c r="G10" i="143"/>
  <c r="E77" i="140"/>
  <c r="F77" i="140"/>
  <c r="G77" i="140"/>
  <c r="I77" i="140"/>
  <c r="E75" i="140"/>
  <c r="F75" i="140"/>
  <c r="G75" i="140"/>
  <c r="I75" i="140"/>
  <c r="E73" i="140"/>
  <c r="F73" i="140"/>
  <c r="G73" i="140"/>
  <c r="I73" i="140"/>
  <c r="E72" i="140"/>
  <c r="F72" i="140"/>
  <c r="G72" i="140"/>
  <c r="I72" i="140"/>
  <c r="G85" i="143"/>
  <c r="H85" i="143"/>
  <c r="I85" i="143"/>
  <c r="E85" i="143"/>
  <c r="F85" i="143"/>
  <c r="G222" i="143"/>
  <c r="I222" i="143"/>
  <c r="G220" i="143"/>
  <c r="I220" i="143"/>
  <c r="G218" i="143"/>
  <c r="I218" i="143"/>
  <c r="G217" i="143"/>
  <c r="I217" i="143"/>
  <c r="E222" i="143"/>
  <c r="E220" i="143"/>
  <c r="E218" i="143"/>
  <c r="E217" i="143"/>
  <c r="G187" i="143"/>
  <c r="G238" i="143" s="1"/>
  <c r="I187" i="143"/>
  <c r="I238" i="143" s="1"/>
  <c r="G185" i="143"/>
  <c r="G236" i="143"/>
  <c r="I185" i="143"/>
  <c r="I236" i="143" s="1"/>
  <c r="G183" i="143"/>
  <c r="G234" i="143" s="1"/>
  <c r="I183" i="143"/>
  <c r="I234" i="143" s="1"/>
  <c r="G182" i="143"/>
  <c r="G233" i="143"/>
  <c r="I182" i="143"/>
  <c r="I233" i="143" s="1"/>
  <c r="E187" i="143"/>
  <c r="E238" i="143" s="1"/>
  <c r="F187" i="143"/>
  <c r="F238" i="143" s="1"/>
  <c r="E185" i="143"/>
  <c r="E236" i="143" s="1"/>
  <c r="F185" i="143"/>
  <c r="F236" i="143" s="1"/>
  <c r="E183" i="143"/>
  <c r="E234" i="143" s="1"/>
  <c r="F183" i="143"/>
  <c r="F234" i="143" s="1"/>
  <c r="E182" i="143"/>
  <c r="E233" i="143" s="1"/>
  <c r="F182" i="143"/>
  <c r="F233" i="143" s="1"/>
  <c r="G171" i="143"/>
  <c r="H171" i="143"/>
  <c r="I171" i="143"/>
  <c r="E171" i="143"/>
  <c r="F171" i="143"/>
  <c r="I190" i="143"/>
  <c r="G190" i="143"/>
  <c r="F190" i="143"/>
  <c r="E190" i="143"/>
  <c r="I136" i="143"/>
  <c r="G136" i="143"/>
  <c r="F136" i="143"/>
  <c r="E136" i="143"/>
  <c r="E133" i="143"/>
  <c r="E230" i="143" s="1"/>
  <c r="E131" i="143"/>
  <c r="E228" i="143"/>
  <c r="E129" i="143"/>
  <c r="E226" i="143" s="1"/>
  <c r="E128" i="143"/>
  <c r="E110" i="143"/>
  <c r="G110" i="143"/>
  <c r="E61" i="143"/>
  <c r="F61" i="143"/>
  <c r="G61" i="143"/>
  <c r="I61" i="143"/>
  <c r="I59" i="143"/>
  <c r="H59" i="143"/>
  <c r="G59" i="143"/>
  <c r="F59" i="143"/>
  <c r="E59" i="143"/>
  <c r="E225" i="143"/>
  <c r="I25" i="143"/>
  <c r="H25" i="143"/>
  <c r="G25" i="143"/>
  <c r="F25" i="143"/>
  <c r="E25" i="143"/>
  <c r="E26" i="143"/>
  <c r="F26" i="143"/>
  <c r="G26" i="143"/>
  <c r="H26" i="143"/>
  <c r="I26" i="143"/>
  <c r="E11" i="143"/>
  <c r="F11" i="143"/>
  <c r="G11" i="143"/>
  <c r="H11" i="143"/>
  <c r="I11" i="143"/>
  <c r="E5" i="143"/>
  <c r="E4" i="143"/>
  <c r="E3" i="143"/>
  <c r="E2" i="143"/>
  <c r="A1" i="143"/>
  <c r="L45" i="115" s="1"/>
  <c r="G151" i="66"/>
  <c r="E126" i="66"/>
  <c r="G102" i="66"/>
  <c r="E92" i="141"/>
  <c r="F92" i="141"/>
  <c r="G92" i="141"/>
  <c r="I94" i="141"/>
  <c r="H94" i="141"/>
  <c r="G94" i="141"/>
  <c r="F94" i="141"/>
  <c r="E94" i="141"/>
  <c r="G93" i="141"/>
  <c r="F93" i="141"/>
  <c r="E93" i="141"/>
  <c r="E66" i="66"/>
  <c r="E73" i="66" s="1"/>
  <c r="E140" i="66" s="1"/>
  <c r="F66" i="66"/>
  <c r="G66" i="66"/>
  <c r="E64" i="66"/>
  <c r="E71" i="66" s="1"/>
  <c r="E138" i="66" s="1"/>
  <c r="F64" i="66"/>
  <c r="G64" i="66"/>
  <c r="E63" i="66"/>
  <c r="E70" i="66" s="1"/>
  <c r="E137" i="66" s="1"/>
  <c r="F63" i="66"/>
  <c r="G63" i="66"/>
  <c r="G68" i="66"/>
  <c r="G44" i="66"/>
  <c r="E100" i="141"/>
  <c r="F100" i="141"/>
  <c r="G100" i="141"/>
  <c r="H100" i="141"/>
  <c r="I100" i="141"/>
  <c r="I101" i="141"/>
  <c r="H101" i="141"/>
  <c r="G101" i="141"/>
  <c r="F101" i="141"/>
  <c r="E101" i="141"/>
  <c r="G99" i="141"/>
  <c r="F99" i="141"/>
  <c r="E99" i="141"/>
  <c r="G98" i="141"/>
  <c r="F98" i="141"/>
  <c r="E98" i="141"/>
  <c r="E41" i="66"/>
  <c r="F41" i="66"/>
  <c r="G41" i="66"/>
  <c r="E39" i="66"/>
  <c r="F39" i="66"/>
  <c r="G39" i="66"/>
  <c r="G43" i="66"/>
  <c r="G21" i="66"/>
  <c r="E18" i="66"/>
  <c r="F18" i="66"/>
  <c r="G18" i="66"/>
  <c r="E99" i="66"/>
  <c r="E108" i="66" s="1"/>
  <c r="E147" i="66" s="1"/>
  <c r="F99" i="66"/>
  <c r="G99" i="66"/>
  <c r="E98" i="66"/>
  <c r="E107" i="66" s="1"/>
  <c r="E146" i="66" s="1"/>
  <c r="F98" i="66"/>
  <c r="G98" i="66"/>
  <c r="E30" i="66"/>
  <c r="F30" i="66"/>
  <c r="G30" i="66"/>
  <c r="E28" i="66"/>
  <c r="E35" i="66" s="1"/>
  <c r="E129" i="66" s="1"/>
  <c r="F28" i="66"/>
  <c r="G28" i="66"/>
  <c r="E27" i="66"/>
  <c r="E34" i="66" s="1"/>
  <c r="E128" i="66" s="1"/>
  <c r="F27" i="66"/>
  <c r="G27" i="66"/>
  <c r="G103" i="66"/>
  <c r="G32" i="66"/>
  <c r="P57" i="141"/>
  <c r="O57" i="141"/>
  <c r="N57" i="141"/>
  <c r="M57" i="141"/>
  <c r="L57" i="141"/>
  <c r="K57" i="141"/>
  <c r="J57" i="141"/>
  <c r="I57" i="141"/>
  <c r="H57" i="141"/>
  <c r="G57" i="141"/>
  <c r="F57" i="141"/>
  <c r="E57" i="141"/>
  <c r="J55" i="141"/>
  <c r="J70" i="141" s="1"/>
  <c r="J81" i="141" s="1"/>
  <c r="K55" i="141"/>
  <c r="K70" i="141" s="1"/>
  <c r="L55" i="141"/>
  <c r="L70" i="141" s="1"/>
  <c r="M55" i="141"/>
  <c r="M70" i="141" s="1"/>
  <c r="N55" i="141"/>
  <c r="N70" i="141" s="1"/>
  <c r="N81" i="141" s="1"/>
  <c r="O55" i="141"/>
  <c r="P55" i="141"/>
  <c r="J54" i="141"/>
  <c r="J69" i="141" s="1"/>
  <c r="K54" i="141"/>
  <c r="K69" i="141" s="1"/>
  <c r="L54" i="141"/>
  <c r="L69" i="141" s="1"/>
  <c r="M54" i="141"/>
  <c r="M69" i="141" s="1"/>
  <c r="N54" i="141"/>
  <c r="N69" i="141" s="1"/>
  <c r="O54" i="141"/>
  <c r="P54" i="141"/>
  <c r="P69" i="141" s="1"/>
  <c r="J53" i="141"/>
  <c r="J68" i="141" s="1"/>
  <c r="K53" i="141"/>
  <c r="K68" i="141"/>
  <c r="L53" i="141"/>
  <c r="L68" i="141" s="1"/>
  <c r="M53" i="141"/>
  <c r="M68" i="141" s="1"/>
  <c r="N53" i="141"/>
  <c r="N68" i="141" s="1"/>
  <c r="O53" i="141"/>
  <c r="P53" i="141"/>
  <c r="P68" i="141" s="1"/>
  <c r="Q68" i="141" s="1"/>
  <c r="J52" i="141"/>
  <c r="J67" i="141" s="1"/>
  <c r="K52" i="141"/>
  <c r="K67" i="141"/>
  <c r="L52" i="141"/>
  <c r="L67" i="141" s="1"/>
  <c r="M52" i="141"/>
  <c r="M67" i="141" s="1"/>
  <c r="N52" i="141"/>
  <c r="N67" i="141" s="1"/>
  <c r="O52" i="141"/>
  <c r="P52" i="141"/>
  <c r="J51" i="141"/>
  <c r="J66" i="141" s="1"/>
  <c r="J100" i="141" s="1"/>
  <c r="K51" i="141"/>
  <c r="K66" i="141" s="1"/>
  <c r="K100" i="141" s="1"/>
  <c r="L51" i="141"/>
  <c r="L66" i="141" s="1"/>
  <c r="L100" i="141" s="1"/>
  <c r="M51" i="141"/>
  <c r="M66" i="141" s="1"/>
  <c r="M100" i="141" s="1"/>
  <c r="N51" i="141"/>
  <c r="N66" i="141" s="1"/>
  <c r="O51" i="141"/>
  <c r="P51" i="141"/>
  <c r="J50" i="141"/>
  <c r="J65" i="141" s="1"/>
  <c r="K50" i="141"/>
  <c r="K65" i="141" s="1"/>
  <c r="L50" i="141"/>
  <c r="L65" i="141" s="1"/>
  <c r="M50" i="141"/>
  <c r="M65" i="141" s="1"/>
  <c r="N50" i="141"/>
  <c r="N65" i="141" s="1"/>
  <c r="O50" i="141"/>
  <c r="O65" i="141" s="1"/>
  <c r="P50" i="141"/>
  <c r="J49" i="141"/>
  <c r="J64" i="141" s="1"/>
  <c r="K49" i="141"/>
  <c r="K64" i="141" s="1"/>
  <c r="L49" i="141"/>
  <c r="L64" i="141" s="1"/>
  <c r="M49" i="141"/>
  <c r="M64" i="141" s="1"/>
  <c r="N49" i="141"/>
  <c r="N64" i="141" s="1"/>
  <c r="O49" i="141"/>
  <c r="O64" i="141" s="1"/>
  <c r="P49" i="141"/>
  <c r="P64" i="141" s="1"/>
  <c r="Q64" i="141" s="1"/>
  <c r="J48" i="141"/>
  <c r="J63" i="141" s="1"/>
  <c r="K48" i="141"/>
  <c r="K63" i="141" s="1"/>
  <c r="L48" i="141"/>
  <c r="L63" i="141" s="1"/>
  <c r="M48" i="141"/>
  <c r="M63" i="141" s="1"/>
  <c r="N48" i="141"/>
  <c r="N63" i="141" s="1"/>
  <c r="O48" i="141"/>
  <c r="O63" i="141" s="1"/>
  <c r="P48" i="141"/>
  <c r="P63" i="141" s="1"/>
  <c r="J47" i="141"/>
  <c r="J62" i="141" s="1"/>
  <c r="K47" i="141"/>
  <c r="K62" i="141" s="1"/>
  <c r="L47" i="141"/>
  <c r="L62" i="141" s="1"/>
  <c r="M47" i="141"/>
  <c r="M62" i="141" s="1"/>
  <c r="N47" i="141"/>
  <c r="N62" i="141" s="1"/>
  <c r="O47" i="141"/>
  <c r="O62" i="141" s="1"/>
  <c r="P47" i="141"/>
  <c r="P62" i="141" s="1"/>
  <c r="J46" i="141"/>
  <c r="J61" i="141" s="1"/>
  <c r="K46" i="141"/>
  <c r="K61" i="141" s="1"/>
  <c r="L46" i="141"/>
  <c r="L61" i="141" s="1"/>
  <c r="M46" i="141"/>
  <c r="M61" i="141" s="1"/>
  <c r="N46" i="141"/>
  <c r="N61" i="141" s="1"/>
  <c r="O46" i="141"/>
  <c r="O61" i="141" s="1"/>
  <c r="P46" i="141"/>
  <c r="P61" i="141" s="1"/>
  <c r="J45" i="141"/>
  <c r="J60" i="141" s="1"/>
  <c r="K45" i="141"/>
  <c r="K60" i="141" s="1"/>
  <c r="L45" i="141"/>
  <c r="L60" i="141" s="1"/>
  <c r="M45" i="141"/>
  <c r="M60" i="141" s="1"/>
  <c r="N45" i="141"/>
  <c r="N60" i="141" s="1"/>
  <c r="O45" i="141"/>
  <c r="O60" i="141" s="1"/>
  <c r="P45" i="141"/>
  <c r="P60" i="141" s="1"/>
  <c r="J44" i="141"/>
  <c r="J59" i="141" s="1"/>
  <c r="K44" i="141"/>
  <c r="K59" i="141" s="1"/>
  <c r="L44" i="141"/>
  <c r="L59" i="141" s="1"/>
  <c r="M44" i="141"/>
  <c r="M59" i="141" s="1"/>
  <c r="N44" i="141"/>
  <c r="N59" i="141" s="1"/>
  <c r="O44" i="141"/>
  <c r="O59" i="141" s="1"/>
  <c r="P44" i="141"/>
  <c r="P59" i="141" s="1"/>
  <c r="G55" i="141"/>
  <c r="H55" i="141"/>
  <c r="I55" i="141"/>
  <c r="G54" i="141"/>
  <c r="H54" i="141"/>
  <c r="I54" i="141"/>
  <c r="G53" i="141"/>
  <c r="H53" i="141"/>
  <c r="I53" i="141"/>
  <c r="G52" i="141"/>
  <c r="H52" i="141"/>
  <c r="I52" i="141"/>
  <c r="G51" i="141"/>
  <c r="H51" i="141"/>
  <c r="I51" i="141"/>
  <c r="G50" i="141"/>
  <c r="H50" i="141"/>
  <c r="I50" i="141"/>
  <c r="G49" i="141"/>
  <c r="H49" i="141"/>
  <c r="I49" i="141"/>
  <c r="G48" i="141"/>
  <c r="H48" i="141"/>
  <c r="I48" i="141"/>
  <c r="G47" i="141"/>
  <c r="H47" i="141"/>
  <c r="I47" i="141"/>
  <c r="G46" i="141"/>
  <c r="H46" i="141"/>
  <c r="I46" i="141"/>
  <c r="G45" i="141"/>
  <c r="H45" i="141"/>
  <c r="I45" i="141"/>
  <c r="G44" i="141"/>
  <c r="H44" i="141"/>
  <c r="I44" i="141"/>
  <c r="E55" i="141"/>
  <c r="F55" i="141"/>
  <c r="E54" i="141"/>
  <c r="F54" i="141"/>
  <c r="E53" i="141"/>
  <c r="F53" i="141"/>
  <c r="E52" i="141"/>
  <c r="F52" i="141"/>
  <c r="E51" i="141"/>
  <c r="F51" i="141"/>
  <c r="E50" i="141"/>
  <c r="F50" i="141"/>
  <c r="E49" i="141"/>
  <c r="F49" i="141"/>
  <c r="E48" i="141"/>
  <c r="F48" i="141"/>
  <c r="E47" i="141"/>
  <c r="F47" i="141"/>
  <c r="E46" i="141"/>
  <c r="F46" i="141"/>
  <c r="E45" i="141"/>
  <c r="F45" i="141"/>
  <c r="E44" i="141"/>
  <c r="F44" i="141"/>
  <c r="J23" i="141"/>
  <c r="K23" i="141"/>
  <c r="L23" i="141"/>
  <c r="M23" i="141"/>
  <c r="N23" i="141"/>
  <c r="O23" i="141"/>
  <c r="P23" i="141"/>
  <c r="G23" i="141"/>
  <c r="H23" i="141"/>
  <c r="I23" i="141"/>
  <c r="E23" i="141"/>
  <c r="F23" i="141"/>
  <c r="P21" i="141"/>
  <c r="P36" i="141" s="1"/>
  <c r="P109" i="141" s="1"/>
  <c r="O21" i="141"/>
  <c r="O36" i="141" s="1"/>
  <c r="O109" i="141" s="1"/>
  <c r="N21" i="141"/>
  <c r="N36" i="141" s="1"/>
  <c r="N109" i="141" s="1"/>
  <c r="M21" i="141"/>
  <c r="M36" i="141" s="1"/>
  <c r="M109" i="141" s="1"/>
  <c r="L21" i="141"/>
  <c r="L36" i="141" s="1"/>
  <c r="L109" i="141" s="1"/>
  <c r="K21" i="141"/>
  <c r="K36" i="141" s="1"/>
  <c r="K109" i="141" s="1"/>
  <c r="J21" i="141"/>
  <c r="J36" i="141" s="1"/>
  <c r="J109" i="141" s="1"/>
  <c r="I21" i="141"/>
  <c r="H21" i="141"/>
  <c r="G21" i="141"/>
  <c r="F21" i="141"/>
  <c r="P20" i="141"/>
  <c r="P35" i="141" s="1"/>
  <c r="O20" i="141"/>
  <c r="O35" i="141" s="1"/>
  <c r="N20" i="141"/>
  <c r="N35" i="141" s="1"/>
  <c r="Q35" i="141"/>
  <c r="T35" i="141"/>
  <c r="U35" i="141"/>
  <c r="M20" i="141"/>
  <c r="M35" i="141" s="1"/>
  <c r="L20" i="141"/>
  <c r="L35" i="141" s="1"/>
  <c r="K20" i="141"/>
  <c r="K35" i="141" s="1"/>
  <c r="J20" i="141"/>
  <c r="J35" i="141" s="1"/>
  <c r="I20" i="141"/>
  <c r="H20" i="141"/>
  <c r="G20" i="141"/>
  <c r="F20" i="141"/>
  <c r="P19" i="141"/>
  <c r="O19" i="141"/>
  <c r="O34" i="141" s="1"/>
  <c r="N19" i="141"/>
  <c r="N34" i="141" s="1"/>
  <c r="M19" i="141"/>
  <c r="M34" i="141" s="1"/>
  <c r="L19" i="141"/>
  <c r="L34" i="141" s="1"/>
  <c r="K19" i="141"/>
  <c r="K34" i="141" s="1"/>
  <c r="J19" i="141"/>
  <c r="J34" i="141" s="1"/>
  <c r="I19" i="141"/>
  <c r="H19" i="141"/>
  <c r="G19" i="141"/>
  <c r="F19" i="141"/>
  <c r="P18" i="141"/>
  <c r="O18" i="141"/>
  <c r="O33" i="141" s="1"/>
  <c r="N18" i="141"/>
  <c r="N33" i="141" s="1"/>
  <c r="M18" i="141"/>
  <c r="M33" i="141" s="1"/>
  <c r="L18" i="141"/>
  <c r="L33" i="141" s="1"/>
  <c r="K18" i="141"/>
  <c r="K33" i="141" s="1"/>
  <c r="J18" i="141"/>
  <c r="J33" i="141" s="1"/>
  <c r="I18" i="141"/>
  <c r="H18" i="141"/>
  <c r="G18" i="141"/>
  <c r="F18" i="141"/>
  <c r="P17" i="141"/>
  <c r="O17" i="141"/>
  <c r="O32" i="141" s="1"/>
  <c r="N17" i="141"/>
  <c r="N32" i="141" s="1"/>
  <c r="M17" i="141"/>
  <c r="M32" i="141" s="1"/>
  <c r="L17" i="141"/>
  <c r="L32" i="141" s="1"/>
  <c r="K17" i="141"/>
  <c r="K32" i="141" s="1"/>
  <c r="J17" i="141"/>
  <c r="J32" i="141" s="1"/>
  <c r="I17" i="141"/>
  <c r="H17" i="141"/>
  <c r="G17" i="141"/>
  <c r="F17" i="141"/>
  <c r="P16" i="141"/>
  <c r="P31" i="141" s="1"/>
  <c r="O16" i="141"/>
  <c r="O31" i="141" s="1"/>
  <c r="N16" i="141"/>
  <c r="N31" i="141" s="1"/>
  <c r="M16" i="141"/>
  <c r="M31" i="141" s="1"/>
  <c r="L16" i="141"/>
  <c r="K16" i="141"/>
  <c r="J16" i="141"/>
  <c r="J31" i="141" s="1"/>
  <c r="I16" i="141"/>
  <c r="H16" i="141"/>
  <c r="G16" i="141"/>
  <c r="F16" i="141"/>
  <c r="P15" i="141"/>
  <c r="P30" i="141" s="1"/>
  <c r="O15" i="141"/>
  <c r="O30" i="141" s="1"/>
  <c r="N15" i="141"/>
  <c r="N30" i="141" s="1"/>
  <c r="M15" i="141"/>
  <c r="M30" i="141" s="1"/>
  <c r="L15" i="141"/>
  <c r="L30" i="141" s="1"/>
  <c r="K15" i="141"/>
  <c r="K30" i="141" s="1"/>
  <c r="J15" i="141"/>
  <c r="J30" i="141" s="1"/>
  <c r="I15" i="141"/>
  <c r="H15" i="141"/>
  <c r="G15" i="141"/>
  <c r="F15" i="141"/>
  <c r="P14" i="141"/>
  <c r="P29" i="141" s="1"/>
  <c r="O14" i="141"/>
  <c r="O29" i="141" s="1"/>
  <c r="N14" i="141"/>
  <c r="N29" i="141" s="1"/>
  <c r="M14" i="141"/>
  <c r="M29" i="141" s="1"/>
  <c r="L14" i="141"/>
  <c r="L29" i="141" s="1"/>
  <c r="K14" i="141"/>
  <c r="K29" i="141" s="1"/>
  <c r="J14" i="141"/>
  <c r="J29" i="141"/>
  <c r="I14" i="141"/>
  <c r="H14" i="141"/>
  <c r="G14" i="141"/>
  <c r="F14" i="141"/>
  <c r="P13" i="141"/>
  <c r="O13" i="141"/>
  <c r="O28" i="141" s="1"/>
  <c r="N13" i="141"/>
  <c r="N28" i="141" s="1"/>
  <c r="M13" i="141"/>
  <c r="L13" i="141"/>
  <c r="L28" i="141" s="1"/>
  <c r="K13" i="141"/>
  <c r="K28" i="141" s="1"/>
  <c r="J13" i="141"/>
  <c r="J28" i="141" s="1"/>
  <c r="I13" i="141"/>
  <c r="H13" i="141"/>
  <c r="G13" i="141"/>
  <c r="F13" i="141"/>
  <c r="P12" i="141"/>
  <c r="O12" i="141"/>
  <c r="O27" i="141" s="1"/>
  <c r="N12" i="141"/>
  <c r="N27" i="141" s="1"/>
  <c r="M12" i="141"/>
  <c r="M27" i="141" s="1"/>
  <c r="L12" i="141"/>
  <c r="L27" i="141" s="1"/>
  <c r="K12" i="141"/>
  <c r="K27" i="141" s="1"/>
  <c r="J12" i="141"/>
  <c r="J27" i="141" s="1"/>
  <c r="I12" i="141"/>
  <c r="H12" i="141"/>
  <c r="G12" i="141"/>
  <c r="F12" i="141"/>
  <c r="P11" i="141"/>
  <c r="P26" i="141" s="1"/>
  <c r="O11" i="141"/>
  <c r="O26" i="141" s="1"/>
  <c r="N11" i="141"/>
  <c r="N26" i="141" s="1"/>
  <c r="M11" i="141"/>
  <c r="M26" i="141" s="1"/>
  <c r="L11" i="141"/>
  <c r="L26" i="141" s="1"/>
  <c r="K11" i="141"/>
  <c r="K26" i="141" s="1"/>
  <c r="J11" i="141"/>
  <c r="J26" i="141" s="1"/>
  <c r="I11" i="141"/>
  <c r="H11" i="141"/>
  <c r="G11" i="141"/>
  <c r="F11" i="141"/>
  <c r="P10" i="141"/>
  <c r="P25" i="141" s="1"/>
  <c r="O10" i="141"/>
  <c r="O25" i="141" s="1"/>
  <c r="N10" i="141"/>
  <c r="N25" i="141" s="1"/>
  <c r="M10" i="141"/>
  <c r="M25" i="141" s="1"/>
  <c r="L10" i="141"/>
  <c r="L25" i="141" s="1"/>
  <c r="K10" i="141"/>
  <c r="K25" i="141" s="1"/>
  <c r="J10" i="141"/>
  <c r="J25" i="141" s="1"/>
  <c r="I10" i="141"/>
  <c r="H10" i="141"/>
  <c r="G10" i="141"/>
  <c r="F10" i="141"/>
  <c r="E21" i="141"/>
  <c r="E20" i="141"/>
  <c r="E19" i="141"/>
  <c r="E18" i="141"/>
  <c r="E17" i="141"/>
  <c r="E16" i="141"/>
  <c r="E15" i="141"/>
  <c r="E14" i="141"/>
  <c r="E13" i="141"/>
  <c r="E12" i="141"/>
  <c r="E11" i="141"/>
  <c r="E10" i="141"/>
  <c r="E85" i="141"/>
  <c r="F85" i="141"/>
  <c r="G85" i="141"/>
  <c r="E78" i="141"/>
  <c r="F78" i="141"/>
  <c r="G78" i="141"/>
  <c r="G86" i="141"/>
  <c r="F86" i="141"/>
  <c r="E86" i="141"/>
  <c r="E79" i="141"/>
  <c r="F79" i="141"/>
  <c r="G79" i="141"/>
  <c r="E108" i="141"/>
  <c r="F108" i="141"/>
  <c r="G108" i="141"/>
  <c r="E107" i="141"/>
  <c r="F107" i="141"/>
  <c r="G107" i="141"/>
  <c r="E110" i="141"/>
  <c r="F110" i="141"/>
  <c r="G110" i="141"/>
  <c r="H110" i="141"/>
  <c r="I110" i="141"/>
  <c r="I88" i="141"/>
  <c r="H88" i="141"/>
  <c r="G88" i="141"/>
  <c r="F88" i="141"/>
  <c r="E88" i="141"/>
  <c r="I87" i="141"/>
  <c r="H87" i="141"/>
  <c r="G87" i="141"/>
  <c r="F87" i="141"/>
  <c r="E87" i="141"/>
  <c r="E81" i="141"/>
  <c r="F81" i="141"/>
  <c r="G81" i="141"/>
  <c r="H81" i="141"/>
  <c r="I81" i="141"/>
  <c r="E80" i="141"/>
  <c r="F80" i="141"/>
  <c r="G80" i="141"/>
  <c r="H80" i="141"/>
  <c r="I80" i="141"/>
  <c r="K31" i="141"/>
  <c r="E5" i="141"/>
  <c r="E4" i="141"/>
  <c r="E3" i="141"/>
  <c r="E2" i="141"/>
  <c r="A1" i="141"/>
  <c r="L39" i="115" s="1"/>
  <c r="L31" i="141"/>
  <c r="M28" i="141"/>
  <c r="E5" i="140"/>
  <c r="E4" i="140"/>
  <c r="E3" i="140"/>
  <c r="E2" i="140"/>
  <c r="A1" i="140"/>
  <c r="P36" i="115" s="1"/>
  <c r="E5" i="66"/>
  <c r="E4" i="66"/>
  <c r="E3" i="66"/>
  <c r="E2" i="66"/>
  <c r="A1" i="66"/>
  <c r="L42" i="115" s="1"/>
  <c r="I102" i="17"/>
  <c r="G102" i="17"/>
  <c r="F102" i="17"/>
  <c r="E102" i="17"/>
  <c r="I101" i="17"/>
  <c r="H101" i="17"/>
  <c r="G101" i="17"/>
  <c r="F101" i="17"/>
  <c r="E101" i="17"/>
  <c r="G100" i="17"/>
  <c r="F100" i="17"/>
  <c r="E100" i="17"/>
  <c r="G99" i="17"/>
  <c r="F99" i="17"/>
  <c r="E99" i="17"/>
  <c r="G93" i="17"/>
  <c r="E93" i="17"/>
  <c r="G92" i="17"/>
  <c r="E92" i="17"/>
  <c r="G91" i="17"/>
  <c r="E91" i="17"/>
  <c r="G90" i="17"/>
  <c r="E90" i="17"/>
  <c r="G89" i="17"/>
  <c r="E89" i="17"/>
  <c r="I85" i="17"/>
  <c r="G85" i="17"/>
  <c r="F85" i="17"/>
  <c r="E85" i="17"/>
  <c r="I84" i="17"/>
  <c r="G84" i="17"/>
  <c r="F84" i="17"/>
  <c r="E84" i="17"/>
  <c r="I83" i="17"/>
  <c r="G83" i="17"/>
  <c r="F83" i="17"/>
  <c r="E83" i="17"/>
  <c r="I79" i="17"/>
  <c r="H79" i="17"/>
  <c r="G79" i="17"/>
  <c r="F79" i="17"/>
  <c r="E79" i="17"/>
  <c r="G78" i="17"/>
  <c r="F78" i="17"/>
  <c r="E78" i="17"/>
  <c r="G77" i="17"/>
  <c r="F77" i="17"/>
  <c r="E77" i="17"/>
  <c r="G76" i="17"/>
  <c r="F76" i="17"/>
  <c r="E76" i="17"/>
  <c r="I73" i="17"/>
  <c r="G73" i="17"/>
  <c r="F73" i="17"/>
  <c r="E73" i="17"/>
  <c r="I72" i="17"/>
  <c r="G72" i="17"/>
  <c r="F72" i="17"/>
  <c r="E72" i="17"/>
  <c r="I71" i="17"/>
  <c r="G71" i="17"/>
  <c r="F71" i="17"/>
  <c r="E71" i="17"/>
  <c r="I63" i="17"/>
  <c r="G63" i="17"/>
  <c r="F63" i="17"/>
  <c r="E63" i="17"/>
  <c r="I59" i="17"/>
  <c r="J60" i="17"/>
  <c r="J63" i="17" s="1"/>
  <c r="J64" i="17" s="1"/>
  <c r="J85" i="17" s="1"/>
  <c r="G59" i="17"/>
  <c r="F59" i="17"/>
  <c r="E59" i="17"/>
  <c r="I54" i="17"/>
  <c r="G54" i="17"/>
  <c r="F54" i="17"/>
  <c r="E54" i="17"/>
  <c r="I53" i="17"/>
  <c r="G53" i="17"/>
  <c r="F53" i="17"/>
  <c r="E53" i="17"/>
  <c r="I48" i="17"/>
  <c r="G48" i="17"/>
  <c r="F48" i="17"/>
  <c r="E48" i="17"/>
  <c r="I47" i="17"/>
  <c r="G47" i="17"/>
  <c r="F47" i="17"/>
  <c r="E47" i="17"/>
  <c r="I43" i="17"/>
  <c r="H43" i="17"/>
  <c r="G43" i="17"/>
  <c r="F43" i="17"/>
  <c r="E43" i="17"/>
  <c r="I42" i="17"/>
  <c r="H42" i="17"/>
  <c r="G42" i="17"/>
  <c r="F42" i="17"/>
  <c r="E42" i="17"/>
  <c r="G41" i="17"/>
  <c r="E41" i="17"/>
  <c r="G38" i="17"/>
  <c r="F38" i="17"/>
  <c r="E38" i="17"/>
  <c r="G37" i="17"/>
  <c r="F37" i="17"/>
  <c r="E37" i="17"/>
  <c r="I33" i="17"/>
  <c r="H33" i="17"/>
  <c r="G33" i="17"/>
  <c r="F33" i="17"/>
  <c r="E33" i="17"/>
  <c r="I32" i="17"/>
  <c r="H32" i="17"/>
  <c r="G32" i="17"/>
  <c r="F32" i="17"/>
  <c r="E32" i="17"/>
  <c r="G31" i="17"/>
  <c r="F31" i="17"/>
  <c r="E31" i="17"/>
  <c r="I24" i="17"/>
  <c r="H24" i="17"/>
  <c r="G24" i="17"/>
  <c r="F24" i="17"/>
  <c r="E24" i="17"/>
  <c r="G23" i="17"/>
  <c r="F23" i="17"/>
  <c r="E23" i="17"/>
  <c r="I19" i="17"/>
  <c r="G19" i="17"/>
  <c r="F19" i="17"/>
  <c r="E19" i="17"/>
  <c r="G18" i="17"/>
  <c r="F18" i="17"/>
  <c r="E18" i="17"/>
  <c r="G17" i="17"/>
  <c r="F17" i="17"/>
  <c r="E17" i="17"/>
  <c r="I13" i="17"/>
  <c r="H13" i="17"/>
  <c r="G13" i="17"/>
  <c r="F13" i="17"/>
  <c r="E13" i="17"/>
  <c r="J10" i="17"/>
  <c r="J5" i="143"/>
  <c r="E5" i="17"/>
  <c r="E4" i="17"/>
  <c r="E3" i="17"/>
  <c r="E2" i="17"/>
  <c r="A1" i="17"/>
  <c r="L36" i="115" s="1"/>
  <c r="F28" i="139"/>
  <c r="E5" i="139"/>
  <c r="E4" i="139"/>
  <c r="E3" i="139"/>
  <c r="E2" i="139"/>
  <c r="A1" i="139"/>
  <c r="H36" i="115" s="1"/>
  <c r="A1" i="115"/>
  <c r="V36" i="115" s="1"/>
  <c r="J13" i="17"/>
  <c r="J14" i="17" s="1"/>
  <c r="A5" i="139"/>
  <c r="F222" i="143"/>
  <c r="F220" i="143"/>
  <c r="F218" i="143"/>
  <c r="F217" i="143"/>
  <c r="R30" i="141"/>
  <c r="S30" i="141"/>
  <c r="P27" i="141"/>
  <c r="Q27" i="141"/>
  <c r="R26" i="141"/>
  <c r="S26" i="141"/>
  <c r="T26" i="141"/>
  <c r="Q60" i="141"/>
  <c r="Q29" i="141"/>
  <c r="T29" i="141"/>
  <c r="U29" i="141"/>
  <c r="P32" i="141"/>
  <c r="S32" i="141"/>
  <c r="T27" i="141"/>
  <c r="U27" i="141"/>
  <c r="J5" i="66"/>
  <c r="J5" i="140"/>
  <c r="P33" i="141"/>
  <c r="Q33" i="141"/>
  <c r="U33" i="141"/>
  <c r="E102" i="141"/>
  <c r="E76" i="66" s="1"/>
  <c r="K10" i="17"/>
  <c r="L10" i="17"/>
  <c r="L5" i="66" s="1"/>
  <c r="J5" i="139"/>
  <c r="J5" i="17"/>
  <c r="J5" i="141"/>
  <c r="P28" i="141"/>
  <c r="R28" i="141"/>
  <c r="S28" i="141"/>
  <c r="V28" i="141"/>
  <c r="Q31" i="141"/>
  <c r="T31" i="141"/>
  <c r="U31" i="141"/>
  <c r="P34" i="141"/>
  <c r="Q34" i="141"/>
  <c r="S34" i="141"/>
  <c r="T69" i="141"/>
  <c r="K13" i="17"/>
  <c r="K14" i="17"/>
  <c r="K71" i="17" s="1"/>
  <c r="K5" i="17"/>
  <c r="K5" i="141"/>
  <c r="K5" i="140"/>
  <c r="J73" i="17"/>
  <c r="J94" i="141"/>
  <c r="J101" i="141"/>
  <c r="K5" i="139"/>
  <c r="K5" i="66"/>
  <c r="K5" i="143"/>
  <c r="Q25" i="141"/>
  <c r="L5" i="139"/>
  <c r="M10" i="17"/>
  <c r="M5" i="66" s="1"/>
  <c r="L5" i="141"/>
  <c r="M5" i="139"/>
  <c r="M13" i="17"/>
  <c r="M14" i="17" s="1"/>
  <c r="S36" i="141"/>
  <c r="S109" i="141" s="1"/>
  <c r="T25" i="141"/>
  <c r="U25" i="141"/>
  <c r="V25" i="141"/>
  <c r="J102" i="17" l="1"/>
  <c r="J71" i="17"/>
  <c r="J19" i="17"/>
  <c r="J53" i="17"/>
  <c r="M53" i="17"/>
  <c r="M102" i="17"/>
  <c r="M71" i="17"/>
  <c r="M19" i="17"/>
  <c r="M5" i="141"/>
  <c r="K19" i="17"/>
  <c r="K102" i="17"/>
  <c r="L13" i="17"/>
  <c r="L14" i="17" s="1"/>
  <c r="J103" i="17"/>
  <c r="J4" i="139" s="1"/>
  <c r="N10" i="17"/>
  <c r="M5" i="143"/>
  <c r="L5" i="17"/>
  <c r="L5" i="143"/>
  <c r="M5" i="17"/>
  <c r="L5" i="140"/>
  <c r="J20" i="17"/>
  <c r="B84" i="141"/>
  <c r="K53" i="17"/>
  <c r="M5" i="140"/>
  <c r="K81" i="141"/>
  <c r="K101" i="141"/>
  <c r="O67" i="141"/>
  <c r="F39" i="17"/>
  <c r="F41" i="17" s="1"/>
  <c r="N88" i="141"/>
  <c r="R60" i="141"/>
  <c r="T38" i="141"/>
  <c r="T110" i="141" s="1"/>
  <c r="Q38" i="141"/>
  <c r="Q110" i="141" s="1"/>
  <c r="I49" i="147"/>
  <c r="M94" i="141"/>
  <c r="M88" i="141"/>
  <c r="J32" i="17"/>
  <c r="J42" i="17"/>
  <c r="K20" i="17"/>
  <c r="K42" i="17" s="1"/>
  <c r="J24" i="17"/>
  <c r="J25" i="17" s="1"/>
  <c r="J2" i="17" s="1"/>
  <c r="J38" i="141"/>
  <c r="J110" i="141" s="1"/>
  <c r="K38" i="141"/>
  <c r="K110" i="141" s="1"/>
  <c r="M38" i="141"/>
  <c r="M110" i="141" s="1"/>
  <c r="J88" i="141"/>
  <c r="E88" i="66"/>
  <c r="E111" i="141"/>
  <c r="E151" i="66" s="1"/>
  <c r="N72" i="141"/>
  <c r="N87" i="141" s="1"/>
  <c r="R68" i="141"/>
  <c r="S38" i="141"/>
  <c r="S110" i="141" s="1"/>
  <c r="R61" i="141"/>
  <c r="S61" i="141" s="1"/>
  <c r="R63" i="141"/>
  <c r="S63" i="141" s="1"/>
  <c r="R69" i="141"/>
  <c r="S69" i="141" s="1"/>
  <c r="V38" i="141"/>
  <c r="V110" i="141" s="1"/>
  <c r="R38" i="141"/>
  <c r="R110" i="141" s="1"/>
  <c r="O38" i="141"/>
  <c r="O110" i="141" s="1"/>
  <c r="E89" i="141"/>
  <c r="E44" i="66"/>
  <c r="M72" i="141"/>
  <c r="M80" i="141" s="1"/>
  <c r="B97" i="141"/>
  <c r="P65" i="141"/>
  <c r="O68" i="141"/>
  <c r="K88" i="141"/>
  <c r="O69" i="141"/>
  <c r="K94" i="141"/>
  <c r="N94" i="141"/>
  <c r="K72" i="141"/>
  <c r="K80" i="141" s="1"/>
  <c r="N101" i="141"/>
  <c r="P38" i="141"/>
  <c r="P110" i="141" s="1"/>
  <c r="M87" i="141"/>
  <c r="O66" i="141"/>
  <c r="N100" i="141"/>
  <c r="Q59" i="141"/>
  <c r="K87" i="141"/>
  <c r="L81" i="141"/>
  <c r="L88" i="141"/>
  <c r="L101" i="141"/>
  <c r="L94" i="141"/>
  <c r="N38" i="141"/>
  <c r="N110" i="141" s="1"/>
  <c r="J4" i="143"/>
  <c r="J4" i="66"/>
  <c r="J4" i="140"/>
  <c r="E82" i="141"/>
  <c r="B77" i="141"/>
  <c r="J72" i="141"/>
  <c r="U38" i="141"/>
  <c r="U110" i="141" s="1"/>
  <c r="S60" i="141"/>
  <c r="T60" i="141" s="1"/>
  <c r="U60" i="141" s="1"/>
  <c r="V60" i="141" s="1"/>
  <c r="U61" i="141"/>
  <c r="V61" i="141" s="1"/>
  <c r="Q65" i="141"/>
  <c r="R65" i="141" s="1"/>
  <c r="S65" i="141" s="1"/>
  <c r="T65" i="141" s="1"/>
  <c r="U65" i="141" s="1"/>
  <c r="V65" i="141" s="1"/>
  <c r="S68" i="141"/>
  <c r="T68" i="141" s="1"/>
  <c r="U68" i="141" s="1"/>
  <c r="V68" i="141" s="1"/>
  <c r="U69" i="141"/>
  <c r="V69" i="141" s="1"/>
  <c r="J4" i="17"/>
  <c r="L72" i="141"/>
  <c r="M101" i="141"/>
  <c r="M81" i="141"/>
  <c r="Q62" i="141"/>
  <c r="R62" i="141" s="1"/>
  <c r="S62" i="141" s="1"/>
  <c r="T62" i="141" s="1"/>
  <c r="U62" i="141" s="1"/>
  <c r="V62" i="141" s="1"/>
  <c r="L38" i="141"/>
  <c r="L110" i="141" s="1"/>
  <c r="P67" i="141"/>
  <c r="Q67" i="141" s="1"/>
  <c r="R67" i="141" s="1"/>
  <c r="S67" i="141" s="1"/>
  <c r="T67" i="141" s="1"/>
  <c r="U67" i="141" s="1"/>
  <c r="V67" i="141" s="1"/>
  <c r="O70" i="141"/>
  <c r="P70" i="141" s="1"/>
  <c r="T61" i="141"/>
  <c r="T63" i="141"/>
  <c r="U63" i="141" s="1"/>
  <c r="V63" i="141" s="1"/>
  <c r="R64" i="141"/>
  <c r="S64" i="141" s="1"/>
  <c r="T64" i="141" s="1"/>
  <c r="U64" i="141" s="1"/>
  <c r="V64" i="141" s="1"/>
  <c r="E95" i="141"/>
  <c r="E102" i="66" s="1"/>
  <c r="B91" i="141"/>
  <c r="P49" i="147"/>
  <c r="L71" i="17" l="1"/>
  <c r="L53" i="17"/>
  <c r="L19" i="17"/>
  <c r="L102" i="17"/>
  <c r="N5" i="141"/>
  <c r="N5" i="143"/>
  <c r="N5" i="17"/>
  <c r="O10" i="17"/>
  <c r="N5" i="66"/>
  <c r="N5" i="139"/>
  <c r="N5" i="140"/>
  <c r="N13" i="17"/>
  <c r="N14" i="17" s="1"/>
  <c r="K24" i="17"/>
  <c r="K25" i="17" s="1"/>
  <c r="K2" i="140" s="1"/>
  <c r="J2" i="66"/>
  <c r="J4" i="141"/>
  <c r="N80" i="141"/>
  <c r="J59" i="143"/>
  <c r="J2" i="141"/>
  <c r="J11" i="143"/>
  <c r="J33" i="17"/>
  <c r="J34" i="17" s="1"/>
  <c r="J43" i="17"/>
  <c r="J44" i="17" s="1"/>
  <c r="J48" i="17" s="1"/>
  <c r="J2" i="139"/>
  <c r="J25" i="143"/>
  <c r="J32" i="143" s="1"/>
  <c r="J2" i="140"/>
  <c r="J2" i="143"/>
  <c r="J101" i="17"/>
  <c r="E21" i="66"/>
  <c r="E43" i="66"/>
  <c r="E103" i="66"/>
  <c r="K32" i="17"/>
  <c r="L20" i="17"/>
  <c r="P101" i="141"/>
  <c r="P88" i="141"/>
  <c r="Q70" i="141"/>
  <c r="P94" i="141"/>
  <c r="P81" i="141"/>
  <c r="O72" i="141"/>
  <c r="E83" i="66"/>
  <c r="E68" i="66"/>
  <c r="E32" i="66"/>
  <c r="E13" i="66"/>
  <c r="E116" i="66"/>
  <c r="E57" i="66"/>
  <c r="E101" i="66"/>
  <c r="R59" i="141"/>
  <c r="O100" i="141"/>
  <c r="P66" i="141"/>
  <c r="O94" i="141"/>
  <c r="O81" i="141"/>
  <c r="O101" i="141"/>
  <c r="O88" i="141"/>
  <c r="J87" i="141"/>
  <c r="J80" i="141"/>
  <c r="K59" i="143"/>
  <c r="K2" i="141"/>
  <c r="K2" i="139"/>
  <c r="K2" i="66"/>
  <c r="K33" i="17"/>
  <c r="K43" i="17"/>
  <c r="K44" i="17" s="1"/>
  <c r="K101" i="17"/>
  <c r="K103" i="17" s="1"/>
  <c r="K2" i="17"/>
  <c r="K25" i="143"/>
  <c r="K2" i="143"/>
  <c r="J29" i="143"/>
  <c r="L87" i="141"/>
  <c r="L80" i="141"/>
  <c r="O5" i="141" l="1"/>
  <c r="O5" i="143"/>
  <c r="O5" i="17"/>
  <c r="O5" i="140"/>
  <c r="O5" i="66"/>
  <c r="O13" i="17"/>
  <c r="O14" i="17" s="1"/>
  <c r="O5" i="139"/>
  <c r="P10" i="17"/>
  <c r="J59" i="17"/>
  <c r="K60" i="17" s="1"/>
  <c r="K63" i="17" s="1"/>
  <c r="K64" i="17" s="1"/>
  <c r="K11" i="143"/>
  <c r="N53" i="17"/>
  <c r="N102" i="17"/>
  <c r="N71" i="17"/>
  <c r="N19" i="17"/>
  <c r="J30" i="143"/>
  <c r="J192" i="143" s="1"/>
  <c r="J34" i="143"/>
  <c r="J67" i="143" s="1"/>
  <c r="J31" i="143"/>
  <c r="J39" i="143" s="1"/>
  <c r="J28" i="143"/>
  <c r="J61" i="143" s="1"/>
  <c r="J33" i="143"/>
  <c r="J47" i="17"/>
  <c r="J49" i="17" s="1"/>
  <c r="J72" i="17"/>
  <c r="J74" i="17" s="1"/>
  <c r="J79" i="17" s="1"/>
  <c r="J80" i="17" s="1"/>
  <c r="J3" i="140" s="1"/>
  <c r="J54" i="17"/>
  <c r="J55" i="17" s="1"/>
  <c r="J83" i="17" s="1"/>
  <c r="K34" i="17"/>
  <c r="K54" i="17" s="1"/>
  <c r="M20" i="17"/>
  <c r="L24" i="17"/>
  <c r="L25" i="17" s="1"/>
  <c r="L32" i="17"/>
  <c r="L42" i="17"/>
  <c r="J74" i="143"/>
  <c r="J90" i="143" s="1"/>
  <c r="J75" i="143"/>
  <c r="J91" i="143" s="1"/>
  <c r="J72" i="143"/>
  <c r="J88" i="143" s="1"/>
  <c r="J71" i="143"/>
  <c r="J87" i="143" s="1"/>
  <c r="J70" i="143"/>
  <c r="J86" i="143" s="1"/>
  <c r="J73" i="143"/>
  <c r="J89" i="143" s="1"/>
  <c r="J69" i="143"/>
  <c r="J85" i="143" s="1"/>
  <c r="K48" i="17"/>
  <c r="K59" i="17"/>
  <c r="L60" i="17" s="1"/>
  <c r="K32" i="143"/>
  <c r="K28" i="143"/>
  <c r="K34" i="143"/>
  <c r="K30" i="143"/>
  <c r="K31" i="143"/>
  <c r="K33" i="143"/>
  <c r="K29" i="143"/>
  <c r="J3" i="143"/>
  <c r="S59" i="141"/>
  <c r="J36" i="143"/>
  <c r="J38" i="143"/>
  <c r="J63" i="143"/>
  <c r="J138" i="143"/>
  <c r="P100" i="141"/>
  <c r="Q66" i="141"/>
  <c r="P72" i="141"/>
  <c r="J137" i="143"/>
  <c r="J62" i="143"/>
  <c r="J37" i="143"/>
  <c r="J191" i="143"/>
  <c r="J142" i="143"/>
  <c r="J42" i="143"/>
  <c r="J66" i="143"/>
  <c r="J41" i="143"/>
  <c r="J141" i="143"/>
  <c r="J195" i="143"/>
  <c r="J140" i="143"/>
  <c r="J65" i="143"/>
  <c r="J40" i="143"/>
  <c r="J194" i="143"/>
  <c r="K4" i="17"/>
  <c r="K4" i="140"/>
  <c r="K4" i="141"/>
  <c r="K4" i="139"/>
  <c r="K4" i="66"/>
  <c r="K4" i="143"/>
  <c r="K69" i="143"/>
  <c r="K85" i="143" s="1"/>
  <c r="K72" i="143"/>
  <c r="K88" i="143" s="1"/>
  <c r="K74" i="143"/>
  <c r="K90" i="143" s="1"/>
  <c r="K70" i="143"/>
  <c r="K86" i="143" s="1"/>
  <c r="K73" i="143"/>
  <c r="K89" i="143" s="1"/>
  <c r="K71" i="143"/>
  <c r="K87" i="143" s="1"/>
  <c r="K75" i="143"/>
  <c r="K91" i="143" s="1"/>
  <c r="O87" i="141"/>
  <c r="O80" i="141"/>
  <c r="Q81" i="141"/>
  <c r="Q101" i="141"/>
  <c r="Q88" i="141"/>
  <c r="R70" i="141"/>
  <c r="Q94" i="141"/>
  <c r="K73" i="17" l="1"/>
  <c r="K74" i="17" s="1"/>
  <c r="K79" i="17" s="1"/>
  <c r="K80" i="17" s="1"/>
  <c r="J3" i="66"/>
  <c r="P5" i="140"/>
  <c r="P5" i="139"/>
  <c r="P13" i="17"/>
  <c r="P14" i="17" s="1"/>
  <c r="Q10" i="17"/>
  <c r="P5" i="141"/>
  <c r="P5" i="17"/>
  <c r="P5" i="143"/>
  <c r="P5" i="66"/>
  <c r="J3" i="139"/>
  <c r="J139" i="143"/>
  <c r="O53" i="17"/>
  <c r="O19" i="17"/>
  <c r="O102" i="17"/>
  <c r="O71" i="17"/>
  <c r="J193" i="143"/>
  <c r="K72" i="17"/>
  <c r="J196" i="143"/>
  <c r="J190" i="143"/>
  <c r="J3" i="17"/>
  <c r="J3" i="141"/>
  <c r="J64" i="143"/>
  <c r="J136" i="143"/>
  <c r="K55" i="17"/>
  <c r="K47" i="17"/>
  <c r="K49" i="17" s="1"/>
  <c r="K118" i="143" s="1"/>
  <c r="L2" i="143"/>
  <c r="L25" i="143"/>
  <c r="L2" i="66"/>
  <c r="L59" i="143"/>
  <c r="L2" i="139"/>
  <c r="L43" i="17"/>
  <c r="L44" i="17" s="1"/>
  <c r="L33" i="17"/>
  <c r="L34" i="17" s="1"/>
  <c r="L2" i="17"/>
  <c r="L2" i="141"/>
  <c r="L2" i="140"/>
  <c r="L11" i="143"/>
  <c r="L101" i="17"/>
  <c r="L103" i="17" s="1"/>
  <c r="M42" i="17"/>
  <c r="N20" i="17"/>
  <c r="M32" i="17"/>
  <c r="M24" i="17"/>
  <c r="M25" i="17" s="1"/>
  <c r="J84" i="17"/>
  <c r="J86" i="17" s="1"/>
  <c r="J12" i="143"/>
  <c r="J13" i="143" s="1"/>
  <c r="J118" i="143"/>
  <c r="J172" i="143"/>
  <c r="T59" i="141"/>
  <c r="K66" i="143"/>
  <c r="K141" i="143"/>
  <c r="K195" i="143"/>
  <c r="K41" i="143"/>
  <c r="K12" i="143"/>
  <c r="K13" i="143" s="1"/>
  <c r="K193" i="143"/>
  <c r="K64" i="143"/>
  <c r="K139" i="143"/>
  <c r="K39" i="143"/>
  <c r="K83" i="17"/>
  <c r="K63" i="143"/>
  <c r="K38" i="143"/>
  <c r="K192" i="143"/>
  <c r="K138" i="143"/>
  <c r="P87" i="141"/>
  <c r="P80" i="141"/>
  <c r="K136" i="143"/>
  <c r="K190" i="143"/>
  <c r="K36" i="143"/>
  <c r="K61" i="143"/>
  <c r="L63" i="17"/>
  <c r="L64" i="17" s="1"/>
  <c r="L85" i="17" s="1"/>
  <c r="L73" i="17"/>
  <c r="R66" i="141"/>
  <c r="Q100" i="141"/>
  <c r="Q72" i="141"/>
  <c r="K140" i="143"/>
  <c r="K65" i="143"/>
  <c r="K194" i="143"/>
  <c r="K40" i="143"/>
  <c r="R81" i="141"/>
  <c r="R94" i="141"/>
  <c r="R101" i="141"/>
  <c r="R88" i="141"/>
  <c r="S70" i="141"/>
  <c r="K85" i="17"/>
  <c r="K37" i="143"/>
  <c r="K62" i="143"/>
  <c r="K191" i="143"/>
  <c r="K137" i="143"/>
  <c r="K142" i="143"/>
  <c r="K196" i="143"/>
  <c r="K42" i="143"/>
  <c r="K67" i="143"/>
  <c r="P102" i="17" l="1"/>
  <c r="P71" i="17"/>
  <c r="P53" i="17"/>
  <c r="P19" i="17"/>
  <c r="Q5" i="139"/>
  <c r="Q5" i="66"/>
  <c r="R10" i="17"/>
  <c r="Q5" i="143"/>
  <c r="Q5" i="17"/>
  <c r="Q5" i="140"/>
  <c r="Q13" i="17"/>
  <c r="Q14" i="17" s="1"/>
  <c r="Q5" i="141"/>
  <c r="K84" i="17"/>
  <c r="K86" i="17" s="1"/>
  <c r="K172" i="143"/>
  <c r="L54" i="17"/>
  <c r="L55" i="17" s="1"/>
  <c r="L72" i="17"/>
  <c r="L74" i="17" s="1"/>
  <c r="L79" i="17" s="1"/>
  <c r="L80" i="17" s="1"/>
  <c r="L47" i="17"/>
  <c r="L49" i="17" s="1"/>
  <c r="L84" i="17" s="1"/>
  <c r="J26" i="143"/>
  <c r="J171" i="143"/>
  <c r="L59" i="17"/>
  <c r="M60" i="17" s="1"/>
  <c r="L48" i="17"/>
  <c r="M59" i="143"/>
  <c r="M25" i="143"/>
  <c r="M101" i="17"/>
  <c r="M103" i="17" s="1"/>
  <c r="M33" i="17"/>
  <c r="M34" i="17" s="1"/>
  <c r="M2" i="66"/>
  <c r="M2" i="17"/>
  <c r="M2" i="143"/>
  <c r="M2" i="140"/>
  <c r="M43" i="17"/>
  <c r="M44" i="17" s="1"/>
  <c r="M11" i="143"/>
  <c r="M2" i="139"/>
  <c r="M2" i="141"/>
  <c r="L4" i="17"/>
  <c r="L4" i="141"/>
  <c r="L4" i="143"/>
  <c r="L4" i="66"/>
  <c r="L4" i="140"/>
  <c r="L4" i="139"/>
  <c r="L69" i="143"/>
  <c r="L85" i="143" s="1"/>
  <c r="L71" i="143"/>
  <c r="L87" i="143" s="1"/>
  <c r="L72" i="143"/>
  <c r="L88" i="143" s="1"/>
  <c r="L73" i="143"/>
  <c r="L89" i="143" s="1"/>
  <c r="L74" i="143"/>
  <c r="L90" i="143" s="1"/>
  <c r="L70" i="143"/>
  <c r="L86" i="143" s="1"/>
  <c r="L75" i="143"/>
  <c r="L91" i="143" s="1"/>
  <c r="N24" i="17"/>
  <c r="N25" i="17" s="1"/>
  <c r="N42" i="17"/>
  <c r="N32" i="17"/>
  <c r="O20" i="17"/>
  <c r="L30" i="143"/>
  <c r="L34" i="143"/>
  <c r="L28" i="143"/>
  <c r="L32" i="143"/>
  <c r="L29" i="143"/>
  <c r="L31" i="143"/>
  <c r="L33" i="143"/>
  <c r="K3" i="139"/>
  <c r="K3" i="66"/>
  <c r="K3" i="17"/>
  <c r="K3" i="143"/>
  <c r="K3" i="140"/>
  <c r="K3" i="141"/>
  <c r="R100" i="141"/>
  <c r="S66" i="141"/>
  <c r="R72" i="141"/>
  <c r="S94" i="141"/>
  <c r="T70" i="141"/>
  <c r="S88" i="141"/>
  <c r="S81" i="141"/>
  <c r="S101" i="141"/>
  <c r="L83" i="17"/>
  <c r="U59" i="141"/>
  <c r="L172" i="143"/>
  <c r="L12" i="143"/>
  <c r="L13" i="143" s="1"/>
  <c r="L118" i="143"/>
  <c r="Q87" i="141"/>
  <c r="Q80" i="141"/>
  <c r="K171" i="143"/>
  <c r="K26" i="143"/>
  <c r="R5" i="17" l="1"/>
  <c r="R5" i="140"/>
  <c r="R13" i="17"/>
  <c r="R14" i="17" s="1"/>
  <c r="R5" i="143"/>
  <c r="R5" i="139"/>
  <c r="R5" i="141"/>
  <c r="S10" i="17"/>
  <c r="R5" i="66"/>
  <c r="Q19" i="17"/>
  <c r="Q102" i="17"/>
  <c r="Q53" i="17"/>
  <c r="Q71" i="17"/>
  <c r="M47" i="17"/>
  <c r="M49" i="17" s="1"/>
  <c r="M118" i="143" s="1"/>
  <c r="M72" i="17"/>
  <c r="M54" i="17"/>
  <c r="M55" i="17" s="1"/>
  <c r="M83" i="17" s="1"/>
  <c r="L139" i="143"/>
  <c r="L193" i="143"/>
  <c r="L64" i="143"/>
  <c r="L39" i="143"/>
  <c r="M4" i="139"/>
  <c r="M4" i="140"/>
  <c r="M4" i="143"/>
  <c r="M4" i="17"/>
  <c r="M4" i="66"/>
  <c r="M4" i="141"/>
  <c r="M48" i="17"/>
  <c r="M59" i="17"/>
  <c r="N60" i="17" s="1"/>
  <c r="L37" i="143"/>
  <c r="L191" i="143"/>
  <c r="L137" i="143"/>
  <c r="L62" i="143"/>
  <c r="L38" i="143"/>
  <c r="L138" i="143"/>
  <c r="L192" i="143"/>
  <c r="L63" i="143"/>
  <c r="N101" i="17"/>
  <c r="N103" i="17" s="1"/>
  <c r="N25" i="143"/>
  <c r="N33" i="17"/>
  <c r="N34" i="17" s="1"/>
  <c r="N2" i="17"/>
  <c r="N2" i="140"/>
  <c r="N2" i="141"/>
  <c r="N2" i="139"/>
  <c r="N2" i="66"/>
  <c r="N43" i="17"/>
  <c r="N44" i="17" s="1"/>
  <c r="N2" i="143"/>
  <c r="N11" i="143"/>
  <c r="N59" i="143"/>
  <c r="M28" i="143"/>
  <c r="M32" i="143"/>
  <c r="M30" i="143"/>
  <c r="M31" i="143"/>
  <c r="M29" i="143"/>
  <c r="M34" i="143"/>
  <c r="M33" i="143"/>
  <c r="L65" i="143"/>
  <c r="L194" i="143"/>
  <c r="L140" i="143"/>
  <c r="L40" i="143"/>
  <c r="O24" i="17"/>
  <c r="O25" i="17" s="1"/>
  <c r="P20" i="17"/>
  <c r="O42" i="17"/>
  <c r="O32" i="17"/>
  <c r="M75" i="143"/>
  <c r="M91" i="143" s="1"/>
  <c r="M70" i="143"/>
  <c r="M86" i="143" s="1"/>
  <c r="M74" i="143"/>
  <c r="M90" i="143" s="1"/>
  <c r="M69" i="143"/>
  <c r="M85" i="143" s="1"/>
  <c r="M72" i="143"/>
  <c r="M88" i="143" s="1"/>
  <c r="M73" i="143"/>
  <c r="M89" i="143" s="1"/>
  <c r="M71" i="143"/>
  <c r="M87" i="143" s="1"/>
  <c r="M73" i="17"/>
  <c r="M63" i="17"/>
  <c r="M64" i="17" s="1"/>
  <c r="L42" i="143"/>
  <c r="L67" i="143"/>
  <c r="L196" i="143"/>
  <c r="L142" i="143"/>
  <c r="L141" i="143"/>
  <c r="L41" i="143"/>
  <c r="L195" i="143"/>
  <c r="L66" i="143"/>
  <c r="L61" i="143"/>
  <c r="L190" i="143"/>
  <c r="L136" i="143"/>
  <c r="L36" i="143"/>
  <c r="V59" i="141"/>
  <c r="T66" i="141"/>
  <c r="S100" i="141"/>
  <c r="S72" i="141"/>
  <c r="L171" i="143"/>
  <c r="L26" i="143"/>
  <c r="M85" i="17"/>
  <c r="L86" i="17"/>
  <c r="L3" i="17"/>
  <c r="L3" i="143"/>
  <c r="L3" i="140"/>
  <c r="L3" i="141"/>
  <c r="L3" i="66"/>
  <c r="L3" i="139"/>
  <c r="T81" i="141"/>
  <c r="T88" i="141"/>
  <c r="T101" i="141"/>
  <c r="U70" i="141"/>
  <c r="T94" i="141"/>
  <c r="R87" i="141"/>
  <c r="R80" i="141"/>
  <c r="M84" i="17" l="1"/>
  <c r="M86" i="17" s="1"/>
  <c r="S5" i="17"/>
  <c r="S5" i="143"/>
  <c r="S5" i="139"/>
  <c r="S5" i="66"/>
  <c r="T10" i="17"/>
  <c r="S5" i="140"/>
  <c r="S13" i="17"/>
  <c r="S14" i="17" s="1"/>
  <c r="S5" i="141"/>
  <c r="M12" i="143"/>
  <c r="M13" i="143" s="1"/>
  <c r="M171" i="143" s="1"/>
  <c r="R19" i="17"/>
  <c r="R102" i="17"/>
  <c r="R53" i="17"/>
  <c r="R71" i="17"/>
  <c r="M172" i="143"/>
  <c r="M37" i="143"/>
  <c r="M137" i="143"/>
  <c r="M62" i="143"/>
  <c r="M191" i="143"/>
  <c r="M136" i="143"/>
  <c r="M61" i="143"/>
  <c r="M190" i="143"/>
  <c r="M36" i="143"/>
  <c r="N4" i="143"/>
  <c r="N4" i="141"/>
  <c r="N4" i="66"/>
  <c r="N4" i="139"/>
  <c r="N4" i="140"/>
  <c r="N4" i="17"/>
  <c r="O11" i="143"/>
  <c r="O2" i="140"/>
  <c r="O2" i="143"/>
  <c r="O2" i="141"/>
  <c r="O101" i="17"/>
  <c r="O103" i="17" s="1"/>
  <c r="O25" i="143"/>
  <c r="O43" i="17"/>
  <c r="O59" i="143"/>
  <c r="O2" i="66"/>
  <c r="O2" i="17"/>
  <c r="O2" i="139"/>
  <c r="O33" i="17"/>
  <c r="O34" i="17" s="1"/>
  <c r="M64" i="143"/>
  <c r="M39" i="143"/>
  <c r="M139" i="143"/>
  <c r="M193" i="143"/>
  <c r="N75" i="143"/>
  <c r="N91" i="143" s="1"/>
  <c r="N70" i="143"/>
  <c r="N86" i="143" s="1"/>
  <c r="N73" i="143"/>
  <c r="N89" i="143" s="1"/>
  <c r="N69" i="143"/>
  <c r="N85" i="143" s="1"/>
  <c r="N71" i="143"/>
  <c r="N87" i="143" s="1"/>
  <c r="N74" i="143"/>
  <c r="N90" i="143" s="1"/>
  <c r="N72" i="143"/>
  <c r="N88" i="143" s="1"/>
  <c r="N63" i="17"/>
  <c r="N64" i="17" s="1"/>
  <c r="N85" i="17" s="1"/>
  <c r="N73" i="17"/>
  <c r="M41" i="143"/>
  <c r="M66" i="143"/>
  <c r="M141" i="143"/>
  <c r="M195" i="143"/>
  <c r="M38" i="143"/>
  <c r="M63" i="143"/>
  <c r="M138" i="143"/>
  <c r="M192" i="143"/>
  <c r="N47" i="17"/>
  <c r="N49" i="17" s="1"/>
  <c r="N118" i="143" s="1"/>
  <c r="N72" i="17"/>
  <c r="N54" i="17"/>
  <c r="N55" i="17" s="1"/>
  <c r="M74" i="17"/>
  <c r="P24" i="17"/>
  <c r="P25" i="17" s="1"/>
  <c r="Q20" i="17"/>
  <c r="P32" i="17"/>
  <c r="P42" i="17"/>
  <c r="N59" i="17"/>
  <c r="O60" i="17" s="1"/>
  <c r="N48" i="17"/>
  <c r="O44" i="17"/>
  <c r="M142" i="143"/>
  <c r="M196" i="143"/>
  <c r="M42" i="143"/>
  <c r="M67" i="143"/>
  <c r="M65" i="143"/>
  <c r="M40" i="143"/>
  <c r="M194" i="143"/>
  <c r="M140" i="143"/>
  <c r="N34" i="143"/>
  <c r="N29" i="143"/>
  <c r="N31" i="143"/>
  <c r="N32" i="143"/>
  <c r="N33" i="143"/>
  <c r="N28" i="143"/>
  <c r="N30" i="143"/>
  <c r="M26" i="143"/>
  <c r="S87" i="141"/>
  <c r="S80" i="141"/>
  <c r="U81" i="141"/>
  <c r="U94" i="141"/>
  <c r="U88" i="141"/>
  <c r="U101" i="141"/>
  <c r="V70" i="141"/>
  <c r="T100" i="141"/>
  <c r="U66" i="141"/>
  <c r="T72" i="141"/>
  <c r="S19" i="17" l="1"/>
  <c r="S102" i="17"/>
  <c r="S53" i="17"/>
  <c r="S71" i="17"/>
  <c r="T5" i="66"/>
  <c r="T5" i="141"/>
  <c r="T5" i="17"/>
  <c r="T5" i="143"/>
  <c r="T5" i="139"/>
  <c r="U10" i="17"/>
  <c r="T13" i="17"/>
  <c r="T14" i="17" s="1"/>
  <c r="T5" i="140"/>
  <c r="N84" i="17"/>
  <c r="N86" i="17" s="1"/>
  <c r="N172" i="143"/>
  <c r="N12" i="143"/>
  <c r="N13" i="143" s="1"/>
  <c r="N83" i="17"/>
  <c r="N65" i="143"/>
  <c r="N194" i="143"/>
  <c r="N40" i="143"/>
  <c r="N140" i="143"/>
  <c r="O59" i="17"/>
  <c r="P60" i="17" s="1"/>
  <c r="O48" i="17"/>
  <c r="O4" i="66"/>
  <c r="O4" i="141"/>
  <c r="O4" i="143"/>
  <c r="O4" i="140"/>
  <c r="O4" i="17"/>
  <c r="O4" i="139"/>
  <c r="N63" i="143"/>
  <c r="N38" i="143"/>
  <c r="N138" i="143"/>
  <c r="N192" i="143"/>
  <c r="N64" i="143"/>
  <c r="N193" i="143"/>
  <c r="N39" i="143"/>
  <c r="N139" i="143"/>
  <c r="O54" i="17"/>
  <c r="O55" i="17" s="1"/>
  <c r="O47" i="17"/>
  <c r="O49" i="17" s="1"/>
  <c r="O72" i="17"/>
  <c r="O71" i="143"/>
  <c r="O87" i="143" s="1"/>
  <c r="O69" i="143"/>
  <c r="O85" i="143" s="1"/>
  <c r="O75" i="143"/>
  <c r="O91" i="143" s="1"/>
  <c r="O72" i="143"/>
  <c r="O88" i="143" s="1"/>
  <c r="O73" i="143"/>
  <c r="O89" i="143" s="1"/>
  <c r="O70" i="143"/>
  <c r="O86" i="143" s="1"/>
  <c r="O74" i="143"/>
  <c r="O90" i="143" s="1"/>
  <c r="N61" i="143"/>
  <c r="N190" i="143"/>
  <c r="N36" i="143"/>
  <c r="N136" i="143"/>
  <c r="N62" i="143"/>
  <c r="N191" i="143"/>
  <c r="N37" i="143"/>
  <c r="N137" i="143"/>
  <c r="O73" i="17"/>
  <c r="O63" i="17"/>
  <c r="O64" i="17" s="1"/>
  <c r="O85" i="17" s="1"/>
  <c r="P2" i="143"/>
  <c r="P25" i="143"/>
  <c r="P2" i="141"/>
  <c r="P2" i="17"/>
  <c r="P2" i="140"/>
  <c r="P11" i="143"/>
  <c r="P2" i="139"/>
  <c r="P101" i="17"/>
  <c r="P103" i="17" s="1"/>
  <c r="P59" i="143"/>
  <c r="P43" i="17"/>
  <c r="P44" i="17" s="1"/>
  <c r="P2" i="66"/>
  <c r="P33" i="17"/>
  <c r="P34" i="17"/>
  <c r="R20" i="17"/>
  <c r="Q32" i="17"/>
  <c r="Q42" i="17"/>
  <c r="Q24" i="17"/>
  <c r="Q25" i="17" s="1"/>
  <c r="N141" i="143"/>
  <c r="N66" i="143"/>
  <c r="N195" i="143"/>
  <c r="N41" i="143"/>
  <c r="N196" i="143"/>
  <c r="N142" i="143"/>
  <c r="N42" i="143"/>
  <c r="N67" i="143"/>
  <c r="M79" i="17"/>
  <c r="M80" i="17" s="1"/>
  <c r="N74" i="17"/>
  <c r="O28" i="143"/>
  <c r="O33" i="143"/>
  <c r="O31" i="143"/>
  <c r="O29" i="143"/>
  <c r="O34" i="143"/>
  <c r="O32" i="143"/>
  <c r="O30" i="143"/>
  <c r="U100" i="141"/>
  <c r="V66" i="141"/>
  <c r="U72" i="141"/>
  <c r="V94" i="141"/>
  <c r="V81" i="141"/>
  <c r="V88" i="141"/>
  <c r="V101" i="141"/>
  <c r="N26" i="143"/>
  <c r="N171" i="143"/>
  <c r="T80" i="141"/>
  <c r="T87" i="141"/>
  <c r="T102" i="17" l="1"/>
  <c r="T19" i="17"/>
  <c r="T71" i="17"/>
  <c r="T53" i="17"/>
  <c r="U5" i="66"/>
  <c r="U5" i="17"/>
  <c r="U5" i="140"/>
  <c r="U5" i="143"/>
  <c r="U5" i="139"/>
  <c r="U13" i="17"/>
  <c r="U14" i="17" s="1"/>
  <c r="V10" i="17"/>
  <c r="U5" i="141"/>
  <c r="O83" i="17"/>
  <c r="O38" i="143"/>
  <c r="O138" i="143"/>
  <c r="O192" i="143"/>
  <c r="O63" i="143"/>
  <c r="O139" i="143"/>
  <c r="O39" i="143"/>
  <c r="O64" i="143"/>
  <c r="O193" i="143"/>
  <c r="M3" i="139"/>
  <c r="M3" i="141"/>
  <c r="M3" i="140"/>
  <c r="M3" i="66"/>
  <c r="M3" i="17"/>
  <c r="M3" i="143"/>
  <c r="P48" i="17"/>
  <c r="P59" i="17"/>
  <c r="Q60" i="17" s="1"/>
  <c r="P34" i="143"/>
  <c r="P32" i="143"/>
  <c r="P30" i="143"/>
  <c r="P31" i="143"/>
  <c r="P28" i="143"/>
  <c r="P33" i="143"/>
  <c r="P29" i="143"/>
  <c r="O172" i="143"/>
  <c r="O12" i="143"/>
  <c r="O13" i="143" s="1"/>
  <c r="O84" i="17"/>
  <c r="O118" i="143"/>
  <c r="O40" i="143"/>
  <c r="O194" i="143"/>
  <c r="O65" i="143"/>
  <c r="O140" i="143"/>
  <c r="O66" i="143"/>
  <c r="O195" i="143"/>
  <c r="O141" i="143"/>
  <c r="O41" i="143"/>
  <c r="Q2" i="141"/>
  <c r="Q25" i="143"/>
  <c r="Q2" i="17"/>
  <c r="Q11" i="143"/>
  <c r="Q43" i="17"/>
  <c r="Q44" i="17" s="1"/>
  <c r="Q2" i="143"/>
  <c r="Q2" i="140"/>
  <c r="Q2" i="139"/>
  <c r="Q33" i="17"/>
  <c r="Q34" i="17" s="1"/>
  <c r="Q101" i="17"/>
  <c r="Q103" i="17" s="1"/>
  <c r="Q59" i="143"/>
  <c r="Q2" i="66"/>
  <c r="P54" i="17"/>
  <c r="P55" i="17" s="1"/>
  <c r="P72" i="17"/>
  <c r="P47" i="17"/>
  <c r="P49" i="17" s="1"/>
  <c r="P69" i="143"/>
  <c r="P85" i="143" s="1"/>
  <c r="P71" i="143"/>
  <c r="P87" i="143" s="1"/>
  <c r="P74" i="143"/>
  <c r="P90" i="143" s="1"/>
  <c r="P70" i="143"/>
  <c r="P86" i="143" s="1"/>
  <c r="P73" i="143"/>
  <c r="P89" i="143" s="1"/>
  <c r="P72" i="143"/>
  <c r="P88" i="143" s="1"/>
  <c r="P75" i="143"/>
  <c r="P91" i="143" s="1"/>
  <c r="P63" i="17"/>
  <c r="P64" i="17" s="1"/>
  <c r="P85" i="17" s="1"/>
  <c r="P73" i="17"/>
  <c r="O42" i="143"/>
  <c r="O67" i="143"/>
  <c r="O142" i="143"/>
  <c r="O196" i="143"/>
  <c r="O36" i="143"/>
  <c r="O190" i="143"/>
  <c r="O61" i="143"/>
  <c r="O136" i="143"/>
  <c r="P4" i="141"/>
  <c r="P4" i="139"/>
  <c r="P4" i="140"/>
  <c r="P4" i="66"/>
  <c r="P4" i="143"/>
  <c r="P4" i="17"/>
  <c r="R24" i="17"/>
  <c r="R25" i="17" s="1"/>
  <c r="R42" i="17"/>
  <c r="S20" i="17"/>
  <c r="R32" i="17"/>
  <c r="O191" i="143"/>
  <c r="O62" i="143"/>
  <c r="O137" i="143"/>
  <c r="O37" i="143"/>
  <c r="O74" i="17"/>
  <c r="N79" i="17"/>
  <c r="N80" i="17" s="1"/>
  <c r="U80" i="141"/>
  <c r="U87" i="141"/>
  <c r="V100" i="141"/>
  <c r="V72" i="141"/>
  <c r="V5" i="17" l="1"/>
  <c r="V5" i="143"/>
  <c r="V5" i="141"/>
  <c r="V5" i="140"/>
  <c r="V5" i="139"/>
  <c r="V5" i="66"/>
  <c r="V13" i="17"/>
  <c r="V14" i="17" s="1"/>
  <c r="F11" i="17"/>
  <c r="F89" i="17" s="1"/>
  <c r="U19" i="17"/>
  <c r="U102" i="17"/>
  <c r="U71" i="17"/>
  <c r="U53" i="17"/>
  <c r="P83" i="17"/>
  <c r="R33" i="17"/>
  <c r="R34" i="17" s="1"/>
  <c r="R2" i="17"/>
  <c r="R101" i="17"/>
  <c r="R103" i="17" s="1"/>
  <c r="R2" i="141"/>
  <c r="R2" i="140"/>
  <c r="R59" i="143"/>
  <c r="R2" i="139"/>
  <c r="R2" i="143"/>
  <c r="R25" i="143"/>
  <c r="R2" i="66"/>
  <c r="R11" i="143"/>
  <c r="R43" i="17"/>
  <c r="R44" i="17" s="1"/>
  <c r="P118" i="143"/>
  <c r="P12" i="143"/>
  <c r="P13" i="143" s="1"/>
  <c r="P84" i="17"/>
  <c r="P172" i="143"/>
  <c r="Q69" i="143"/>
  <c r="Q85" i="143" s="1"/>
  <c r="Q75" i="143"/>
  <c r="Q91" i="143" s="1"/>
  <c r="Q72" i="143"/>
  <c r="Q88" i="143" s="1"/>
  <c r="Q74" i="143"/>
  <c r="Q90" i="143" s="1"/>
  <c r="Q71" i="143"/>
  <c r="Q87" i="143" s="1"/>
  <c r="Q73" i="143"/>
  <c r="Q89" i="143" s="1"/>
  <c r="Q70" i="143"/>
  <c r="Q86" i="143" s="1"/>
  <c r="P65" i="143"/>
  <c r="P194" i="143"/>
  <c r="P140" i="143"/>
  <c r="P40" i="143"/>
  <c r="Q4" i="139"/>
  <c r="Q4" i="17"/>
  <c r="Q4" i="66"/>
  <c r="Q4" i="143"/>
  <c r="Q4" i="141"/>
  <c r="Q4" i="140"/>
  <c r="Q30" i="143"/>
  <c r="Q28" i="143"/>
  <c r="Q32" i="143"/>
  <c r="Q33" i="143"/>
  <c r="Q29" i="143"/>
  <c r="Q34" i="143"/>
  <c r="Q31" i="143"/>
  <c r="O171" i="143"/>
  <c r="O26" i="143"/>
  <c r="P61" i="143"/>
  <c r="P36" i="143"/>
  <c r="P136" i="143"/>
  <c r="P190" i="143"/>
  <c r="P196" i="143"/>
  <c r="P142" i="143"/>
  <c r="P67" i="143"/>
  <c r="P42" i="143"/>
  <c r="T20" i="17"/>
  <c r="S42" i="17"/>
  <c r="S24" i="17"/>
  <c r="S25" i="17" s="1"/>
  <c r="S32" i="17"/>
  <c r="Q72" i="17"/>
  <c r="Q54" i="17"/>
  <c r="Q55" i="17" s="1"/>
  <c r="Q47" i="17"/>
  <c r="Q49" i="17" s="1"/>
  <c r="Q48" i="17"/>
  <c r="Q59" i="17"/>
  <c r="R60" i="17" s="1"/>
  <c r="P139" i="143"/>
  <c r="P64" i="143"/>
  <c r="P193" i="143"/>
  <c r="P39" i="143"/>
  <c r="Q73" i="17"/>
  <c r="Q63" i="17"/>
  <c r="Q64" i="17" s="1"/>
  <c r="Q85" i="17" s="1"/>
  <c r="O79" i="17"/>
  <c r="O80" i="17" s="1"/>
  <c r="P74" i="17"/>
  <c r="P141" i="143"/>
  <c r="P195" i="143"/>
  <c r="P66" i="143"/>
  <c r="P41" i="143"/>
  <c r="N3" i="141"/>
  <c r="N3" i="66"/>
  <c r="N3" i="143"/>
  <c r="N3" i="139"/>
  <c r="N3" i="17"/>
  <c r="N3" i="140"/>
  <c r="P37" i="143"/>
  <c r="P62" i="143"/>
  <c r="P191" i="143"/>
  <c r="P137" i="143"/>
  <c r="P38" i="143"/>
  <c r="P192" i="143"/>
  <c r="P63" i="143"/>
  <c r="P138" i="143"/>
  <c r="O86" i="17"/>
  <c r="V87" i="141"/>
  <c r="V80" i="141"/>
  <c r="V19" i="17" l="1"/>
  <c r="V102" i="17"/>
  <c r="V71" i="17"/>
  <c r="V53" i="17"/>
  <c r="H14" i="17"/>
  <c r="Q83" i="17"/>
  <c r="O3" i="17"/>
  <c r="O3" i="139"/>
  <c r="O3" i="140"/>
  <c r="O3" i="143"/>
  <c r="O3" i="141"/>
  <c r="O3" i="66"/>
  <c r="Q138" i="143"/>
  <c r="Q63" i="143"/>
  <c r="Q192" i="143"/>
  <c r="Q38" i="143"/>
  <c r="P171" i="143"/>
  <c r="P26" i="143"/>
  <c r="Q84" i="17"/>
  <c r="Q12" i="143"/>
  <c r="Q13" i="143" s="1"/>
  <c r="Q118" i="143"/>
  <c r="Q172" i="143"/>
  <c r="S101" i="17"/>
  <c r="S103" i="17" s="1"/>
  <c r="S2" i="141"/>
  <c r="S2" i="139"/>
  <c r="S59" i="143"/>
  <c r="S2" i="143"/>
  <c r="S11" i="143"/>
  <c r="S2" i="17"/>
  <c r="S2" i="66"/>
  <c r="S25" i="143"/>
  <c r="S33" i="17"/>
  <c r="S34" i="17" s="1"/>
  <c r="S2" i="140"/>
  <c r="S43" i="17"/>
  <c r="S44" i="17" s="1"/>
  <c r="Q141" i="143"/>
  <c r="Q41" i="143"/>
  <c r="Q195" i="143"/>
  <c r="Q66" i="143"/>
  <c r="R72" i="17"/>
  <c r="R47" i="17"/>
  <c r="R49" i="17" s="1"/>
  <c r="R54" i="17"/>
  <c r="R55" i="17" s="1"/>
  <c r="Q139" i="143"/>
  <c r="Q64" i="143"/>
  <c r="Q39" i="143"/>
  <c r="Q193" i="143"/>
  <c r="Q40" i="143"/>
  <c r="Q194" i="143"/>
  <c r="Q65" i="143"/>
  <c r="Q140" i="143"/>
  <c r="R59" i="17"/>
  <c r="S60" i="17" s="1"/>
  <c r="R48" i="17"/>
  <c r="Q137" i="143"/>
  <c r="Q62" i="143"/>
  <c r="Q37" i="143"/>
  <c r="Q191" i="143"/>
  <c r="P79" i="17"/>
  <c r="P80" i="17" s="1"/>
  <c r="Q74" i="17"/>
  <c r="R63" i="17"/>
  <c r="R64" i="17" s="1"/>
  <c r="R85" i="17" s="1"/>
  <c r="R73" i="17"/>
  <c r="T24" i="17"/>
  <c r="T25" i="17" s="1"/>
  <c r="U20" i="17"/>
  <c r="T32" i="17"/>
  <c r="T42" i="17"/>
  <c r="Q142" i="143"/>
  <c r="Q67" i="143"/>
  <c r="Q42" i="143"/>
  <c r="Q196" i="143"/>
  <c r="Q190" i="143"/>
  <c r="Q36" i="143"/>
  <c r="Q61" i="143"/>
  <c r="Q136" i="143"/>
  <c r="R4" i="139"/>
  <c r="R4" i="17"/>
  <c r="R4" i="143"/>
  <c r="R4" i="140"/>
  <c r="R4" i="66"/>
  <c r="R4" i="141"/>
  <c r="P86" i="17"/>
  <c r="H71" i="17" l="1"/>
  <c r="H53" i="17"/>
  <c r="H102" i="17"/>
  <c r="H19" i="17"/>
  <c r="R83" i="17"/>
  <c r="S47" i="17"/>
  <c r="S49" i="17" s="1"/>
  <c r="S54" i="17"/>
  <c r="S55" i="17" s="1"/>
  <c r="S72" i="17"/>
  <c r="P3" i="141"/>
  <c r="P3" i="66"/>
  <c r="P3" i="139"/>
  <c r="P3" i="140"/>
  <c r="P3" i="17"/>
  <c r="P3" i="143"/>
  <c r="Q26" i="143"/>
  <c r="Q171" i="143"/>
  <c r="R172" i="143"/>
  <c r="R12" i="143"/>
  <c r="R13" i="143" s="1"/>
  <c r="R84" i="17"/>
  <c r="R118" i="143"/>
  <c r="S4" i="66"/>
  <c r="S4" i="17"/>
  <c r="S4" i="141"/>
  <c r="S4" i="139"/>
  <c r="S4" i="140"/>
  <c r="S4" i="143"/>
  <c r="S59" i="17"/>
  <c r="T60" i="17" s="1"/>
  <c r="S48" i="17"/>
  <c r="S73" i="143"/>
  <c r="S89" i="143" s="1"/>
  <c r="S71" i="143"/>
  <c r="S87" i="143" s="1"/>
  <c r="S75" i="143"/>
  <c r="S91" i="143" s="1"/>
  <c r="S72" i="143"/>
  <c r="S88" i="143" s="1"/>
  <c r="S69" i="143"/>
  <c r="S85" i="143" s="1"/>
  <c r="S74" i="143"/>
  <c r="S90" i="143" s="1"/>
  <c r="S70" i="143"/>
  <c r="S86" i="143" s="1"/>
  <c r="Q86" i="17"/>
  <c r="T33" i="17"/>
  <c r="T34" i="17" s="1"/>
  <c r="T11" i="143"/>
  <c r="T2" i="141"/>
  <c r="T2" i="140"/>
  <c r="T2" i="17"/>
  <c r="T25" i="143"/>
  <c r="T59" i="143"/>
  <c r="T2" i="139"/>
  <c r="T2" i="143"/>
  <c r="T101" i="17"/>
  <c r="T103" i="17" s="1"/>
  <c r="T43" i="17"/>
  <c r="T44" i="17" s="1"/>
  <c r="T2" i="66"/>
  <c r="U32" i="17"/>
  <c r="U42" i="17"/>
  <c r="V20" i="17"/>
  <c r="U24" i="17"/>
  <c r="U25" i="17" s="1"/>
  <c r="Q79" i="17"/>
  <c r="Q80" i="17" s="1"/>
  <c r="R74" i="17"/>
  <c r="S63" i="17"/>
  <c r="S64" i="17" s="1"/>
  <c r="S85" i="17" s="1"/>
  <c r="S73" i="17"/>
  <c r="S83" i="17" l="1"/>
  <c r="U43" i="17"/>
  <c r="U44" i="17" s="1"/>
  <c r="U2" i="140"/>
  <c r="U2" i="143"/>
  <c r="U33" i="17"/>
  <c r="U34" i="17" s="1"/>
  <c r="U25" i="143"/>
  <c r="U2" i="66"/>
  <c r="U2" i="139"/>
  <c r="U2" i="141"/>
  <c r="U2" i="17"/>
  <c r="U101" i="17"/>
  <c r="U103" i="17" s="1"/>
  <c r="U11" i="143"/>
  <c r="U59" i="143"/>
  <c r="T48" i="17"/>
  <c r="T59" i="17"/>
  <c r="U60" i="17" s="1"/>
  <c r="V24" i="17"/>
  <c r="V25" i="17" s="1"/>
  <c r="V42" i="17"/>
  <c r="V32" i="17"/>
  <c r="T54" i="17"/>
  <c r="T55" i="17" s="1"/>
  <c r="T47" i="17"/>
  <c r="T49" i="17" s="1"/>
  <c r="T72" i="17"/>
  <c r="F102" i="141"/>
  <c r="F111" i="141"/>
  <c r="F151" i="66" s="1"/>
  <c r="F95" i="141"/>
  <c r="F102" i="66" s="1"/>
  <c r="F107" i="66" s="1"/>
  <c r="F146" i="66" s="1"/>
  <c r="F82" i="141"/>
  <c r="F89" i="141"/>
  <c r="S12" i="143"/>
  <c r="S13" i="143" s="1"/>
  <c r="S172" i="143"/>
  <c r="S84" i="17"/>
  <c r="S118" i="143"/>
  <c r="R79" i="17"/>
  <c r="R80" i="17" s="1"/>
  <c r="S74" i="17"/>
  <c r="R171" i="143"/>
  <c r="R26" i="143"/>
  <c r="R86" i="17"/>
  <c r="T4" i="139"/>
  <c r="T4" i="17"/>
  <c r="T4" i="66"/>
  <c r="T4" i="141"/>
  <c r="T4" i="143"/>
  <c r="T4" i="140"/>
  <c r="Q3" i="141"/>
  <c r="Q3" i="66"/>
  <c r="Q3" i="140"/>
  <c r="Q3" i="17"/>
  <c r="Q3" i="139"/>
  <c r="Q3" i="143"/>
  <c r="T71" i="143"/>
  <c r="T87" i="143" s="1"/>
  <c r="T73" i="143"/>
  <c r="T89" i="143" s="1"/>
  <c r="T69" i="143"/>
  <c r="T85" i="143" s="1"/>
  <c r="T70" i="143"/>
  <c r="T86" i="143" s="1"/>
  <c r="T72" i="143"/>
  <c r="T88" i="143" s="1"/>
  <c r="T75" i="143"/>
  <c r="T91" i="143" s="1"/>
  <c r="T74" i="143"/>
  <c r="T90" i="143" s="1"/>
  <c r="T73" i="17"/>
  <c r="T63" i="17"/>
  <c r="T64" i="17" s="1"/>
  <c r="T85" i="17" s="1"/>
  <c r="T83" i="17" l="1"/>
  <c r="U4" i="139"/>
  <c r="U4" i="141"/>
  <c r="U4" i="66"/>
  <c r="U4" i="140"/>
  <c r="U4" i="143"/>
  <c r="U4" i="17"/>
  <c r="R3" i="141"/>
  <c r="R3" i="66"/>
  <c r="R3" i="143"/>
  <c r="R3" i="17"/>
  <c r="R3" i="139"/>
  <c r="R3" i="140"/>
  <c r="S171" i="143"/>
  <c r="S26" i="143"/>
  <c r="F43" i="66"/>
  <c r="F103" i="66"/>
  <c r="F108" i="66" s="1"/>
  <c r="F147" i="66" s="1"/>
  <c r="F176" i="66" s="1"/>
  <c r="F21" i="66"/>
  <c r="F76" i="66"/>
  <c r="F78" i="66" s="1"/>
  <c r="F141" i="66" s="1"/>
  <c r="F170" i="66" s="1"/>
  <c r="F44" i="66"/>
  <c r="F48" i="66" s="1"/>
  <c r="F134" i="66" s="1"/>
  <c r="F163" i="66" s="1"/>
  <c r="F88" i="66"/>
  <c r="F90" i="66" s="1"/>
  <c r="F143" i="66" s="1"/>
  <c r="F172" i="66" s="1"/>
  <c r="U48" i="17"/>
  <c r="U59" i="17"/>
  <c r="V60" i="17" s="1"/>
  <c r="R28" i="143"/>
  <c r="R33" i="143"/>
  <c r="R34" i="143"/>
  <c r="R29" i="143"/>
  <c r="R32" i="143"/>
  <c r="R31" i="143"/>
  <c r="R30" i="143"/>
  <c r="F68" i="66"/>
  <c r="F83" i="66"/>
  <c r="F85" i="66" s="1"/>
  <c r="F142" i="66" s="1"/>
  <c r="F171" i="66" s="1"/>
  <c r="F116" i="66"/>
  <c r="F57" i="66"/>
  <c r="F32" i="66"/>
  <c r="F101" i="66"/>
  <c r="F13" i="66"/>
  <c r="U73" i="143"/>
  <c r="U89" i="143" s="1"/>
  <c r="U69" i="143"/>
  <c r="U85" i="143" s="1"/>
  <c r="U71" i="143"/>
  <c r="U87" i="143" s="1"/>
  <c r="U70" i="143"/>
  <c r="U86" i="143" s="1"/>
  <c r="U74" i="143"/>
  <c r="U90" i="143" s="1"/>
  <c r="U75" i="143"/>
  <c r="U91" i="143" s="1"/>
  <c r="U72" i="143"/>
  <c r="U88" i="143" s="1"/>
  <c r="U54" i="17"/>
  <c r="U55" i="17" s="1"/>
  <c r="U72" i="17"/>
  <c r="U47" i="17"/>
  <c r="U49" i="17" s="1"/>
  <c r="S86" i="17"/>
  <c r="S79" i="17"/>
  <c r="S80" i="17" s="1"/>
  <c r="T74" i="17"/>
  <c r="U73" i="17"/>
  <c r="U63" i="17"/>
  <c r="U64" i="17" s="1"/>
  <c r="U85" i="17" s="1"/>
  <c r="F175" i="66"/>
  <c r="T172" i="143"/>
  <c r="T12" i="143"/>
  <c r="T13" i="143" s="1"/>
  <c r="T118" i="143"/>
  <c r="T84" i="17"/>
  <c r="V59" i="143"/>
  <c r="V33" i="17"/>
  <c r="V34" i="17" s="1"/>
  <c r="V2" i="17"/>
  <c r="V11" i="143"/>
  <c r="V43" i="17"/>
  <c r="V44" i="17" s="1"/>
  <c r="V2" i="143"/>
  <c r="V25" i="143"/>
  <c r="V2" i="139"/>
  <c r="V101" i="17"/>
  <c r="V103" i="17" s="1"/>
  <c r="V2" i="66"/>
  <c r="V2" i="140"/>
  <c r="V2" i="141"/>
  <c r="H44" i="17" l="1"/>
  <c r="V48" i="17"/>
  <c r="V59" i="17"/>
  <c r="U83" i="17"/>
  <c r="F16" i="66"/>
  <c r="F125" i="66" s="1"/>
  <c r="F154" i="66" s="1"/>
  <c r="F15" i="66"/>
  <c r="F124" i="66" s="1"/>
  <c r="F153" i="66" s="1"/>
  <c r="R191" i="143"/>
  <c r="R62" i="143"/>
  <c r="R70" i="143" s="1"/>
  <c r="R86" i="143" s="1"/>
  <c r="R137" i="143"/>
  <c r="R37" i="143"/>
  <c r="F222" i="66"/>
  <c r="F56" i="140"/>
  <c r="U118" i="143"/>
  <c r="U12" i="143"/>
  <c r="U13" i="143" s="1"/>
  <c r="U172" i="143"/>
  <c r="U84" i="17"/>
  <c r="F105" i="66"/>
  <c r="F144" i="66" s="1"/>
  <c r="F173" i="66" s="1"/>
  <c r="F106" i="66"/>
  <c r="F145" i="66" s="1"/>
  <c r="F174" i="66" s="1"/>
  <c r="F214" i="66"/>
  <c r="F47" i="140"/>
  <c r="R138" i="143"/>
  <c r="R38" i="143"/>
  <c r="R63" i="143"/>
  <c r="R71" i="143" s="1"/>
  <c r="R87" i="143" s="1"/>
  <c r="R192" i="143"/>
  <c r="R196" i="143"/>
  <c r="R142" i="143"/>
  <c r="R67" i="143"/>
  <c r="R75" i="143" s="1"/>
  <c r="R91" i="143" s="1"/>
  <c r="R42" i="143"/>
  <c r="V73" i="17"/>
  <c r="V63" i="17"/>
  <c r="V64" i="17" s="1"/>
  <c r="V85" i="17" s="1"/>
  <c r="F197" i="66"/>
  <c r="F29" i="140"/>
  <c r="F47" i="66"/>
  <c r="F133" i="66" s="1"/>
  <c r="F162" i="66" s="1"/>
  <c r="F46" i="66"/>
  <c r="F132" i="66" s="1"/>
  <c r="F161" i="66" s="1"/>
  <c r="H60" i="17"/>
  <c r="T26" i="143"/>
  <c r="T171" i="143"/>
  <c r="T79" i="17"/>
  <c r="T80" i="17" s="1"/>
  <c r="U74" i="17"/>
  <c r="F34" i="66"/>
  <c r="F128" i="66" s="1"/>
  <c r="F157" i="66" s="1"/>
  <c r="F37" i="66"/>
  <c r="F131" i="66" s="1"/>
  <c r="F160" i="66" s="1"/>
  <c r="F35" i="66"/>
  <c r="F129" i="66" s="1"/>
  <c r="F158" i="66" s="1"/>
  <c r="F36" i="66"/>
  <c r="F130" i="66" s="1"/>
  <c r="F159" i="66" s="1"/>
  <c r="F71" i="66"/>
  <c r="F138" i="66" s="1"/>
  <c r="F167" i="66" s="1"/>
  <c r="F70" i="66"/>
  <c r="F137" i="66" s="1"/>
  <c r="F166" i="66" s="1"/>
  <c r="F72" i="66"/>
  <c r="F139" i="66" s="1"/>
  <c r="F168" i="66" s="1"/>
  <c r="F73" i="66"/>
  <c r="F140" i="66" s="1"/>
  <c r="F169" i="66" s="1"/>
  <c r="R64" i="143"/>
  <c r="R72" i="143" s="1"/>
  <c r="R88" i="143" s="1"/>
  <c r="R193" i="143"/>
  <c r="R39" i="143"/>
  <c r="R139" i="143"/>
  <c r="R195" i="143"/>
  <c r="R141" i="143"/>
  <c r="R66" i="143"/>
  <c r="R74" i="143" s="1"/>
  <c r="R90" i="143" s="1"/>
  <c r="R41" i="143"/>
  <c r="F210" i="66"/>
  <c r="F41" i="140"/>
  <c r="F221" i="66"/>
  <c r="F53" i="140"/>
  <c r="F119" i="66"/>
  <c r="F149" i="66" s="1"/>
  <c r="F178" i="66" s="1"/>
  <c r="F118" i="66"/>
  <c r="F148" i="66" s="1"/>
  <c r="F177" i="66" s="1"/>
  <c r="F50" i="140"/>
  <c r="F215" i="66"/>
  <c r="V4" i="140"/>
  <c r="V4" i="143"/>
  <c r="V4" i="141"/>
  <c r="V4" i="17"/>
  <c r="V4" i="66"/>
  <c r="V4" i="139"/>
  <c r="V72" i="143"/>
  <c r="V88" i="143" s="1"/>
  <c r="V74" i="143"/>
  <c r="V90" i="143" s="1"/>
  <c r="V73" i="143"/>
  <c r="V89" i="143" s="1"/>
  <c r="V70" i="143"/>
  <c r="V86" i="143" s="1"/>
  <c r="V75" i="143"/>
  <c r="V91" i="143" s="1"/>
  <c r="V71" i="143"/>
  <c r="V87" i="143" s="1"/>
  <c r="V69" i="143"/>
  <c r="V85" i="143" s="1"/>
  <c r="S3" i="66"/>
  <c r="S3" i="17"/>
  <c r="S3" i="143"/>
  <c r="S3" i="140"/>
  <c r="S3" i="141"/>
  <c r="S3" i="139"/>
  <c r="F59" i="66"/>
  <c r="F135" i="66" s="1"/>
  <c r="F164" i="66" s="1"/>
  <c r="F60" i="66"/>
  <c r="F136" i="66" s="1"/>
  <c r="F165" i="66" s="1"/>
  <c r="R194" i="143"/>
  <c r="R65" i="143"/>
  <c r="R73" i="143" s="1"/>
  <c r="R89" i="143" s="1"/>
  <c r="R40" i="143"/>
  <c r="R140" i="143"/>
  <c r="R36" i="143"/>
  <c r="R61" i="143"/>
  <c r="R69" i="143" s="1"/>
  <c r="R85" i="143" s="1"/>
  <c r="R190" i="143"/>
  <c r="R136" i="143"/>
  <c r="H34" i="17"/>
  <c r="V47" i="17"/>
  <c r="V49" i="17" s="1"/>
  <c r="V72" i="17"/>
  <c r="V54" i="17"/>
  <c r="V55" i="17" s="1"/>
  <c r="F24" i="66"/>
  <c r="F127" i="66" s="1"/>
  <c r="F156" i="66" s="1"/>
  <c r="F23" i="66"/>
  <c r="F126" i="66" s="1"/>
  <c r="F155" i="66" s="1"/>
  <c r="S29" i="143"/>
  <c r="S33" i="143"/>
  <c r="S28" i="143"/>
  <c r="S32" i="143"/>
  <c r="S30" i="143"/>
  <c r="S34" i="143"/>
  <c r="S31" i="143"/>
  <c r="T86" i="17"/>
  <c r="F65" i="17" l="1"/>
  <c r="F93" i="17" s="1"/>
  <c r="V83" i="17"/>
  <c r="F56" i="17"/>
  <c r="F91" i="17" s="1"/>
  <c r="H55" i="17"/>
  <c r="H83" i="17" s="1"/>
  <c r="S194" i="143"/>
  <c r="S140" i="143"/>
  <c r="S40" i="143"/>
  <c r="S65" i="143"/>
  <c r="F186" i="66"/>
  <c r="F35" i="140"/>
  <c r="V172" i="143"/>
  <c r="F50" i="17"/>
  <c r="F92" i="17" s="1"/>
  <c r="V84" i="17"/>
  <c r="V12" i="143"/>
  <c r="V13" i="143" s="1"/>
  <c r="H49" i="17"/>
  <c r="V118" i="143"/>
  <c r="F44" i="140"/>
  <c r="F207" i="66"/>
  <c r="F22" i="140"/>
  <c r="F193" i="66"/>
  <c r="V74" i="17"/>
  <c r="V79" i="17" s="1"/>
  <c r="V80" i="17" s="1"/>
  <c r="U79" i="17"/>
  <c r="U80" i="17" s="1"/>
  <c r="U86" i="17"/>
  <c r="S139" i="143"/>
  <c r="S193" i="143"/>
  <c r="S39" i="143"/>
  <c r="S64" i="143"/>
  <c r="S36" i="143"/>
  <c r="S190" i="143"/>
  <c r="S136" i="143"/>
  <c r="S61" i="143"/>
  <c r="F187" i="66"/>
  <c r="F37" i="140"/>
  <c r="H47" i="17"/>
  <c r="H54" i="17"/>
  <c r="H72" i="17"/>
  <c r="F209" i="66"/>
  <c r="F24" i="140"/>
  <c r="F192" i="66"/>
  <c r="F15" i="140"/>
  <c r="T3" i="66"/>
  <c r="T3" i="141"/>
  <c r="T3" i="140"/>
  <c r="T3" i="143"/>
  <c r="T3" i="17"/>
  <c r="T3" i="139"/>
  <c r="H63" i="17"/>
  <c r="H73" i="17"/>
  <c r="F216" i="66"/>
  <c r="F14" i="140"/>
  <c r="F184" i="66"/>
  <c r="S67" i="143"/>
  <c r="S142" i="143"/>
  <c r="S196" i="143"/>
  <c r="S42" i="143"/>
  <c r="S66" i="143"/>
  <c r="S141" i="143"/>
  <c r="S41" i="143"/>
  <c r="S195" i="143"/>
  <c r="F23" i="140"/>
  <c r="F202" i="66"/>
  <c r="F19" i="140"/>
  <c r="F226" i="66"/>
  <c r="F11" i="140"/>
  <c r="F206" i="66"/>
  <c r="F194" i="66"/>
  <c r="F32" i="140"/>
  <c r="F36" i="140"/>
  <c r="F195" i="66"/>
  <c r="F220" i="66"/>
  <c r="F25" i="140"/>
  <c r="U26" i="143"/>
  <c r="U171" i="143"/>
  <c r="F21" i="140"/>
  <c r="F185" i="66"/>
  <c r="S192" i="143"/>
  <c r="S138" i="143"/>
  <c r="S38" i="143"/>
  <c r="S63" i="143"/>
  <c r="S191" i="143"/>
  <c r="S37" i="143"/>
  <c r="S137" i="143"/>
  <c r="S62" i="143"/>
  <c r="F16" i="140"/>
  <c r="F201" i="66"/>
  <c r="H64" i="17"/>
  <c r="H85" i="17" s="1"/>
  <c r="F26" i="140"/>
  <c r="F227" i="66"/>
  <c r="F17" i="140"/>
  <c r="F208" i="66"/>
  <c r="F10" i="140"/>
  <c r="F191" i="66"/>
  <c r="T31" i="143"/>
  <c r="T28" i="143"/>
  <c r="T30" i="143"/>
  <c r="T29" i="143"/>
  <c r="T32" i="143"/>
  <c r="T34" i="143"/>
  <c r="T33" i="143"/>
  <c r="F196" i="66"/>
  <c r="F38" i="140"/>
  <c r="F219" i="66"/>
  <c r="F18" i="140"/>
  <c r="H48" i="17"/>
  <c r="H59" i="17"/>
  <c r="F211" i="66" l="1"/>
  <c r="F156" i="143" s="1"/>
  <c r="F198" i="66"/>
  <c r="H12" i="143"/>
  <c r="H118" i="143"/>
  <c r="H172" i="143"/>
  <c r="H84" i="17"/>
  <c r="F223" i="66"/>
  <c r="T142" i="143"/>
  <c r="T67" i="143"/>
  <c r="T196" i="143"/>
  <c r="T42" i="143"/>
  <c r="T61" i="143"/>
  <c r="T36" i="143"/>
  <c r="T136" i="143"/>
  <c r="T190" i="143"/>
  <c r="U28" i="143"/>
  <c r="U30" i="143"/>
  <c r="U34" i="143"/>
  <c r="U31" i="143"/>
  <c r="U29" i="143"/>
  <c r="U32" i="143"/>
  <c r="U33" i="143"/>
  <c r="F228" i="66"/>
  <c r="F188" i="66"/>
  <c r="F106" i="143"/>
  <c r="F65" i="140"/>
  <c r="F157" i="143"/>
  <c r="F81" i="143"/>
  <c r="V3" i="66"/>
  <c r="V3" i="141"/>
  <c r="V3" i="17"/>
  <c r="V3" i="140"/>
  <c r="V3" i="143"/>
  <c r="V3" i="139"/>
  <c r="F80" i="143"/>
  <c r="R96" i="143" s="1"/>
  <c r="R220" i="143" s="1"/>
  <c r="T40" i="143"/>
  <c r="T65" i="143"/>
  <c r="T194" i="143"/>
  <c r="T140" i="143"/>
  <c r="T139" i="143"/>
  <c r="T39" i="143"/>
  <c r="T64" i="143"/>
  <c r="T193" i="143"/>
  <c r="F203" i="66"/>
  <c r="T62" i="143"/>
  <c r="T191" i="143"/>
  <c r="T37" i="143"/>
  <c r="T137" i="143"/>
  <c r="T195" i="143"/>
  <c r="T41" i="143"/>
  <c r="T141" i="143"/>
  <c r="T66" i="143"/>
  <c r="T192" i="143"/>
  <c r="T138" i="143"/>
  <c r="T38" i="143"/>
  <c r="T63" i="143"/>
  <c r="U178" i="143"/>
  <c r="U186" i="143" s="1"/>
  <c r="U3" i="66"/>
  <c r="U3" i="17"/>
  <c r="U3" i="140"/>
  <c r="U3" i="141"/>
  <c r="U3" i="143"/>
  <c r="U3" i="139"/>
  <c r="V171" i="143"/>
  <c r="V26" i="143"/>
  <c r="V86" i="17"/>
  <c r="F87" i="17" s="1"/>
  <c r="F90" i="17" s="1"/>
  <c r="F94" i="17" s="1"/>
  <c r="T96" i="143"/>
  <c r="T220" i="143" s="1"/>
  <c r="O96" i="143"/>
  <c r="O220" i="143" s="1"/>
  <c r="J96" i="143"/>
  <c r="N96" i="143" l="1"/>
  <c r="N220" i="143" s="1"/>
  <c r="K177" i="143"/>
  <c r="K185" i="143" s="1"/>
  <c r="J177" i="143"/>
  <c r="J185" i="143" s="1"/>
  <c r="L177" i="143"/>
  <c r="L185" i="143" s="1"/>
  <c r="M177" i="143"/>
  <c r="M185" i="143" s="1"/>
  <c r="N177" i="143"/>
  <c r="N185" i="143" s="1"/>
  <c r="O177" i="143"/>
  <c r="O185" i="143" s="1"/>
  <c r="P177" i="143"/>
  <c r="P185" i="143" s="1"/>
  <c r="Q177" i="143"/>
  <c r="Q185" i="143" s="1"/>
  <c r="R177" i="143"/>
  <c r="R185" i="143" s="1"/>
  <c r="S177" i="143"/>
  <c r="S185" i="143" s="1"/>
  <c r="T177" i="143"/>
  <c r="T185" i="143" s="1"/>
  <c r="T236" i="143" s="1"/>
  <c r="T244" i="143" s="1"/>
  <c r="T75" i="140" s="1"/>
  <c r="U177" i="143"/>
  <c r="U185" i="143" s="1"/>
  <c r="U236" i="143" s="1"/>
  <c r="K178" i="143"/>
  <c r="K186" i="143" s="1"/>
  <c r="J178" i="143"/>
  <c r="J186" i="143" s="1"/>
  <c r="L178" i="143"/>
  <c r="L186" i="143" s="1"/>
  <c r="M178" i="143"/>
  <c r="M186" i="143" s="1"/>
  <c r="N178" i="143"/>
  <c r="N186" i="143" s="1"/>
  <c r="O178" i="143"/>
  <c r="O186" i="143" s="1"/>
  <c r="P178" i="143"/>
  <c r="P186" i="143" s="1"/>
  <c r="Q178" i="143"/>
  <c r="Q186" i="143" s="1"/>
  <c r="R178" i="143"/>
  <c r="R186" i="143" s="1"/>
  <c r="S178" i="143"/>
  <c r="S186" i="143" s="1"/>
  <c r="T178" i="143"/>
  <c r="T186" i="143" s="1"/>
  <c r="T237" i="143" s="1"/>
  <c r="F64" i="140"/>
  <c r="F105" i="143"/>
  <c r="V29" i="143"/>
  <c r="V34" i="143"/>
  <c r="V28" i="143"/>
  <c r="V31" i="143"/>
  <c r="V30" i="143"/>
  <c r="V32" i="143"/>
  <c r="V33" i="143"/>
  <c r="U39" i="143"/>
  <c r="U139" i="143"/>
  <c r="U64" i="143"/>
  <c r="U193" i="143"/>
  <c r="U201" i="143" s="1"/>
  <c r="F107" i="143"/>
  <c r="F82" i="143"/>
  <c r="F158" i="143"/>
  <c r="V179" i="143" s="1"/>
  <c r="V187" i="143" s="1"/>
  <c r="V238" i="143" s="1"/>
  <c r="F66" i="140"/>
  <c r="F103" i="143"/>
  <c r="F62" i="140"/>
  <c r="F154" i="143"/>
  <c r="V175" i="143" s="1"/>
  <c r="F78" i="143"/>
  <c r="S96" i="143"/>
  <c r="S220" i="143" s="1"/>
  <c r="M96" i="143"/>
  <c r="M220" i="143" s="1"/>
  <c r="Q96" i="143"/>
  <c r="Q220" i="143" s="1"/>
  <c r="U194" i="143"/>
  <c r="U202" i="143" s="1"/>
  <c r="U40" i="143"/>
  <c r="U140" i="143"/>
  <c r="U65" i="143"/>
  <c r="U38" i="143"/>
  <c r="U138" i="143"/>
  <c r="U63" i="143"/>
  <c r="U192" i="143"/>
  <c r="V96" i="143"/>
  <c r="V220" i="143" s="1"/>
  <c r="K96" i="143"/>
  <c r="K220" i="143" s="1"/>
  <c r="L96" i="143"/>
  <c r="L220" i="143" s="1"/>
  <c r="U237" i="143"/>
  <c r="F63" i="140"/>
  <c r="F79" i="143"/>
  <c r="F155" i="143"/>
  <c r="V176" i="143" s="1"/>
  <c r="V184" i="143" s="1"/>
  <c r="V235" i="143" s="1"/>
  <c r="F104" i="143"/>
  <c r="S97" i="143"/>
  <c r="S221" i="143" s="1"/>
  <c r="J97" i="143"/>
  <c r="L97" i="143"/>
  <c r="L221" i="143" s="1"/>
  <c r="R97" i="143"/>
  <c r="R221" i="143" s="1"/>
  <c r="K97" i="143"/>
  <c r="K221" i="143" s="1"/>
  <c r="O97" i="143"/>
  <c r="O221" i="143" s="1"/>
  <c r="Q97" i="143"/>
  <c r="Q221" i="143" s="1"/>
  <c r="V97" i="143"/>
  <c r="V221" i="143" s="1"/>
  <c r="P97" i="143"/>
  <c r="P221" i="143" s="1"/>
  <c r="U97" i="143"/>
  <c r="U221" i="143" s="1"/>
  <c r="M97" i="143"/>
  <c r="M221" i="143" s="1"/>
  <c r="N97" i="143"/>
  <c r="N221" i="143" s="1"/>
  <c r="T97" i="143"/>
  <c r="T221" i="143" s="1"/>
  <c r="T245" i="143" s="1"/>
  <c r="T76" i="140" s="1"/>
  <c r="F102" i="143"/>
  <c r="F77" i="143"/>
  <c r="F153" i="143"/>
  <c r="F61" i="140"/>
  <c r="U37" i="143"/>
  <c r="U62" i="143"/>
  <c r="U191" i="143"/>
  <c r="U137" i="143"/>
  <c r="U190" i="143"/>
  <c r="U36" i="143"/>
  <c r="U61" i="143"/>
  <c r="U136" i="143"/>
  <c r="F83" i="143"/>
  <c r="F108" i="143"/>
  <c r="F159" i="143"/>
  <c r="V180" i="143" s="1"/>
  <c r="F67" i="140"/>
  <c r="P96" i="143"/>
  <c r="P220" i="143" s="1"/>
  <c r="U96" i="143"/>
  <c r="U220" i="143" s="1"/>
  <c r="V177" i="143"/>
  <c r="V178" i="143"/>
  <c r="U195" i="143"/>
  <c r="U66" i="143"/>
  <c r="U141" i="143"/>
  <c r="U41" i="143"/>
  <c r="U142" i="143"/>
  <c r="U42" i="143"/>
  <c r="U67" i="143"/>
  <c r="U196" i="143"/>
  <c r="H86" i="17"/>
  <c r="J220" i="143"/>
  <c r="T202" i="143" l="1"/>
  <c r="U244" i="143"/>
  <c r="U75" i="140" s="1"/>
  <c r="J174" i="143"/>
  <c r="J182" i="143" s="1"/>
  <c r="K174" i="143"/>
  <c r="K182" i="143" s="1"/>
  <c r="L174" i="143"/>
  <c r="L182" i="143" s="1"/>
  <c r="M174" i="143"/>
  <c r="M182" i="143" s="1"/>
  <c r="N174" i="143"/>
  <c r="N182" i="143" s="1"/>
  <c r="O174" i="143"/>
  <c r="O182" i="143" s="1"/>
  <c r="P174" i="143"/>
  <c r="P182" i="143" s="1"/>
  <c r="Q174" i="143"/>
  <c r="Q182" i="143" s="1"/>
  <c r="R174" i="143"/>
  <c r="R182" i="143" s="1"/>
  <c r="S174" i="143"/>
  <c r="S182" i="143" s="1"/>
  <c r="T174" i="143"/>
  <c r="T182" i="143" s="1"/>
  <c r="U174" i="143"/>
  <c r="U182" i="143" s="1"/>
  <c r="U233" i="143" s="1"/>
  <c r="Q237" i="143"/>
  <c r="Q245" i="143" s="1"/>
  <c r="Q76" i="140" s="1"/>
  <c r="Q202" i="143"/>
  <c r="M237" i="143"/>
  <c r="M202" i="143"/>
  <c r="P236" i="143"/>
  <c r="P244" i="143" s="1"/>
  <c r="P75" i="140" s="1"/>
  <c r="P201" i="143"/>
  <c r="L201" i="143"/>
  <c r="L236" i="143"/>
  <c r="L244" i="143" s="1"/>
  <c r="L75" i="140" s="1"/>
  <c r="V174" i="143"/>
  <c r="V182" i="143" s="1"/>
  <c r="V233" i="143" s="1"/>
  <c r="M245" i="143"/>
  <c r="M76" i="140" s="1"/>
  <c r="J176" i="143"/>
  <c r="K176" i="143"/>
  <c r="K184" i="143" s="1"/>
  <c r="L176" i="143"/>
  <c r="L184" i="143" s="1"/>
  <c r="M176" i="143"/>
  <c r="M184" i="143" s="1"/>
  <c r="N176" i="143"/>
  <c r="N184" i="143" s="1"/>
  <c r="O176" i="143"/>
  <c r="O184" i="143" s="1"/>
  <c r="P176" i="143"/>
  <c r="P184" i="143" s="1"/>
  <c r="Q176" i="143"/>
  <c r="Q184" i="143" s="1"/>
  <c r="R176" i="143"/>
  <c r="R184" i="143" s="1"/>
  <c r="S176" i="143"/>
  <c r="S184" i="143" s="1"/>
  <c r="T176" i="143"/>
  <c r="T184" i="143" s="1"/>
  <c r="U176" i="143"/>
  <c r="U184" i="143" s="1"/>
  <c r="U235" i="143" s="1"/>
  <c r="S244" i="143"/>
  <c r="S75" i="140" s="1"/>
  <c r="P237" i="143"/>
  <c r="P245" i="143" s="1"/>
  <c r="P76" i="140" s="1"/>
  <c r="P202" i="143"/>
  <c r="L202" i="143"/>
  <c r="L237" i="143"/>
  <c r="L245" i="143" s="1"/>
  <c r="L76" i="140" s="1"/>
  <c r="T201" i="143"/>
  <c r="S236" i="143"/>
  <c r="S201" i="143"/>
  <c r="O236" i="143"/>
  <c r="O244" i="143" s="1"/>
  <c r="O75" i="140" s="1"/>
  <c r="O201" i="143"/>
  <c r="J201" i="143"/>
  <c r="J236" i="143"/>
  <c r="J244" i="143" s="1"/>
  <c r="J75" i="140" s="1"/>
  <c r="U245" i="143"/>
  <c r="U76" i="140" s="1"/>
  <c r="S202" i="143"/>
  <c r="S237" i="143"/>
  <c r="O202" i="143"/>
  <c r="O237" i="143"/>
  <c r="O245" i="143" s="1"/>
  <c r="O76" i="140" s="1"/>
  <c r="J202" i="143"/>
  <c r="J237" i="143"/>
  <c r="R236" i="143"/>
  <c r="R244" i="143" s="1"/>
  <c r="R75" i="140" s="1"/>
  <c r="R201" i="143"/>
  <c r="N201" i="143"/>
  <c r="N236" i="143"/>
  <c r="N244" i="143" s="1"/>
  <c r="N75" i="140" s="1"/>
  <c r="K201" i="143"/>
  <c r="K236" i="143"/>
  <c r="K244" i="143" s="1"/>
  <c r="K75" i="140" s="1"/>
  <c r="S245" i="143"/>
  <c r="S76" i="140" s="1"/>
  <c r="J175" i="143"/>
  <c r="J183" i="143" s="1"/>
  <c r="K175" i="143"/>
  <c r="K183" i="143" s="1"/>
  <c r="L175" i="143"/>
  <c r="L183" i="143" s="1"/>
  <c r="M175" i="143"/>
  <c r="M183" i="143" s="1"/>
  <c r="N175" i="143"/>
  <c r="N183" i="143" s="1"/>
  <c r="O175" i="143"/>
  <c r="O183" i="143" s="1"/>
  <c r="P175" i="143"/>
  <c r="P183" i="143" s="1"/>
  <c r="Q175" i="143"/>
  <c r="Q183" i="143" s="1"/>
  <c r="R175" i="143"/>
  <c r="R183" i="143" s="1"/>
  <c r="S175" i="143"/>
  <c r="S183" i="143" s="1"/>
  <c r="T175" i="143"/>
  <c r="T183" i="143" s="1"/>
  <c r="U175" i="143"/>
  <c r="U183" i="143" s="1"/>
  <c r="U234" i="143" s="1"/>
  <c r="R237" i="143"/>
  <c r="R245" i="143" s="1"/>
  <c r="R76" i="140" s="1"/>
  <c r="R202" i="143"/>
  <c r="N202" i="143"/>
  <c r="N237" i="143"/>
  <c r="N245" i="143" s="1"/>
  <c r="N76" i="140" s="1"/>
  <c r="K202" i="143"/>
  <c r="K237" i="143"/>
  <c r="K245" i="143" s="1"/>
  <c r="K76" i="140" s="1"/>
  <c r="Q236" i="143"/>
  <c r="Q244" i="143" s="1"/>
  <c r="Q75" i="140" s="1"/>
  <c r="Q201" i="143"/>
  <c r="M236" i="143"/>
  <c r="M244" i="143" s="1"/>
  <c r="M75" i="140" s="1"/>
  <c r="M201" i="143"/>
  <c r="J180" i="143"/>
  <c r="J188" i="143" s="1"/>
  <c r="K180" i="143"/>
  <c r="K188" i="143" s="1"/>
  <c r="L180" i="143"/>
  <c r="L188" i="143" s="1"/>
  <c r="M180" i="143"/>
  <c r="M188" i="143" s="1"/>
  <c r="N180" i="143"/>
  <c r="N188" i="143" s="1"/>
  <c r="O180" i="143"/>
  <c r="O188" i="143" s="1"/>
  <c r="P180" i="143"/>
  <c r="P188" i="143" s="1"/>
  <c r="Q180" i="143"/>
  <c r="Q188" i="143" s="1"/>
  <c r="R180" i="143"/>
  <c r="R188" i="143" s="1"/>
  <c r="S180" i="143"/>
  <c r="S188" i="143" s="1"/>
  <c r="T180" i="143"/>
  <c r="T188" i="143" s="1"/>
  <c r="U180" i="143"/>
  <c r="U188" i="143" s="1"/>
  <c r="K179" i="143"/>
  <c r="K187" i="143" s="1"/>
  <c r="J179" i="143"/>
  <c r="J187" i="143" s="1"/>
  <c r="L179" i="143"/>
  <c r="L187" i="143" s="1"/>
  <c r="M179" i="143"/>
  <c r="M187" i="143" s="1"/>
  <c r="N179" i="143"/>
  <c r="N187" i="143" s="1"/>
  <c r="O179" i="143"/>
  <c r="O187" i="143" s="1"/>
  <c r="P179" i="143"/>
  <c r="P187" i="143" s="1"/>
  <c r="Q179" i="143"/>
  <c r="Q187" i="143" s="1"/>
  <c r="R179" i="143"/>
  <c r="R187" i="143" s="1"/>
  <c r="S179" i="143"/>
  <c r="S187" i="143" s="1"/>
  <c r="T179" i="143"/>
  <c r="T187" i="143" s="1"/>
  <c r="U179" i="143"/>
  <c r="U187" i="143" s="1"/>
  <c r="U238" i="143" s="1"/>
  <c r="H178" i="143"/>
  <c r="H186" i="143" s="1"/>
  <c r="H237" i="143" s="1"/>
  <c r="V186" i="143"/>
  <c r="V185" i="143"/>
  <c r="H177" i="143"/>
  <c r="H185" i="143" s="1"/>
  <c r="H236" i="143" s="1"/>
  <c r="V64" i="143"/>
  <c r="V193" i="143"/>
  <c r="V139" i="143"/>
  <c r="V39" i="143"/>
  <c r="F48" i="143" s="1"/>
  <c r="F113" i="143" s="1"/>
  <c r="H31" i="143"/>
  <c r="H96" i="143"/>
  <c r="H220" i="143" s="1"/>
  <c r="Q93" i="143"/>
  <c r="Q217" i="143" s="1"/>
  <c r="N93" i="143"/>
  <c r="N217" i="143" s="1"/>
  <c r="M93" i="143"/>
  <c r="M217" i="143" s="1"/>
  <c r="O93" i="143"/>
  <c r="O217" i="143" s="1"/>
  <c r="J93" i="143"/>
  <c r="P93" i="143"/>
  <c r="P217" i="143" s="1"/>
  <c r="U93" i="143"/>
  <c r="U217" i="143" s="1"/>
  <c r="U241" i="143" s="1"/>
  <c r="U72" i="140" s="1"/>
  <c r="R93" i="143"/>
  <c r="R217" i="143" s="1"/>
  <c r="T93" i="143"/>
  <c r="T217" i="143" s="1"/>
  <c r="K93" i="143"/>
  <c r="K217" i="143" s="1"/>
  <c r="S93" i="143"/>
  <c r="S217" i="143" s="1"/>
  <c r="V93" i="143"/>
  <c r="V217" i="143" s="1"/>
  <c r="L93" i="143"/>
  <c r="L217" i="143" s="1"/>
  <c r="H97" i="143"/>
  <c r="H221" i="143" s="1"/>
  <c r="J221" i="143"/>
  <c r="J245" i="143" s="1"/>
  <c r="U95" i="143"/>
  <c r="U219" i="143" s="1"/>
  <c r="J95" i="143"/>
  <c r="O95" i="143"/>
  <c r="O219" i="143" s="1"/>
  <c r="T95" i="143"/>
  <c r="T219" i="143" s="1"/>
  <c r="P95" i="143"/>
  <c r="P219" i="143" s="1"/>
  <c r="L95" i="143"/>
  <c r="L219" i="143" s="1"/>
  <c r="Q95" i="143"/>
  <c r="Q219" i="143" s="1"/>
  <c r="M95" i="143"/>
  <c r="M219" i="143" s="1"/>
  <c r="S95" i="143"/>
  <c r="S219" i="143" s="1"/>
  <c r="R95" i="143"/>
  <c r="R219" i="143" s="1"/>
  <c r="V95" i="143"/>
  <c r="V219" i="143" s="1"/>
  <c r="V243" i="143" s="1"/>
  <c r="V74" i="140" s="1"/>
  <c r="K95" i="143"/>
  <c r="K219" i="143" s="1"/>
  <c r="N95" i="143"/>
  <c r="N219" i="143" s="1"/>
  <c r="O98" i="143"/>
  <c r="O222" i="143" s="1"/>
  <c r="Q98" i="143"/>
  <c r="Q222" i="143" s="1"/>
  <c r="V98" i="143"/>
  <c r="V222" i="143" s="1"/>
  <c r="V246" i="143" s="1"/>
  <c r="V77" i="140" s="1"/>
  <c r="R98" i="143"/>
  <c r="R222" i="143" s="1"/>
  <c r="M98" i="143"/>
  <c r="M222" i="143" s="1"/>
  <c r="L98" i="143"/>
  <c r="L222" i="143" s="1"/>
  <c r="T98" i="143"/>
  <c r="T222" i="143" s="1"/>
  <c r="K98" i="143"/>
  <c r="K222" i="143" s="1"/>
  <c r="J98" i="143"/>
  <c r="S98" i="143"/>
  <c r="S222" i="143" s="1"/>
  <c r="U98" i="143"/>
  <c r="U222" i="143" s="1"/>
  <c r="U246" i="143" s="1"/>
  <c r="U77" i="140" s="1"/>
  <c r="N98" i="143"/>
  <c r="N222" i="143" s="1"/>
  <c r="P98" i="143"/>
  <c r="P222" i="143" s="1"/>
  <c r="V195" i="143"/>
  <c r="V203" i="143" s="1"/>
  <c r="V41" i="143"/>
  <c r="F50" i="143" s="1"/>
  <c r="F115" i="143" s="1"/>
  <c r="N125" i="143" s="1"/>
  <c r="N133" i="143" s="1"/>
  <c r="V141" i="143"/>
  <c r="V66" i="143"/>
  <c r="H33" i="143"/>
  <c r="V190" i="143"/>
  <c r="V198" i="143" s="1"/>
  <c r="V61" i="143"/>
  <c r="V136" i="143"/>
  <c r="H28" i="143"/>
  <c r="V36" i="143"/>
  <c r="F45" i="143" s="1"/>
  <c r="F110" i="143" s="1"/>
  <c r="M120" i="143" s="1"/>
  <c r="M128" i="143" s="1"/>
  <c r="V183" i="143"/>
  <c r="V188" i="143"/>
  <c r="V40" i="143"/>
  <c r="F49" i="143" s="1"/>
  <c r="F114" i="143" s="1"/>
  <c r="V194" i="143"/>
  <c r="V65" i="143"/>
  <c r="V140" i="143"/>
  <c r="V42" i="143"/>
  <c r="F51" i="143" s="1"/>
  <c r="F116" i="143" s="1"/>
  <c r="M126" i="143" s="1"/>
  <c r="M134" i="143" s="1"/>
  <c r="M231" i="143" s="1"/>
  <c r="V142" i="143"/>
  <c r="V67" i="143"/>
  <c r="H34" i="143"/>
  <c r="V196" i="143"/>
  <c r="O99" i="143"/>
  <c r="O223" i="143" s="1"/>
  <c r="J99" i="143"/>
  <c r="K99" i="143"/>
  <c r="K223" i="143" s="1"/>
  <c r="Q99" i="143"/>
  <c r="Q223" i="143" s="1"/>
  <c r="V99" i="143"/>
  <c r="V223" i="143" s="1"/>
  <c r="P99" i="143"/>
  <c r="P223" i="143" s="1"/>
  <c r="U99" i="143"/>
  <c r="U223" i="143" s="1"/>
  <c r="L99" i="143"/>
  <c r="L223" i="143" s="1"/>
  <c r="R99" i="143"/>
  <c r="R223" i="143" s="1"/>
  <c r="T99" i="143"/>
  <c r="T223" i="143" s="1"/>
  <c r="M99" i="143"/>
  <c r="M223" i="143" s="1"/>
  <c r="S99" i="143"/>
  <c r="S223" i="143" s="1"/>
  <c r="N99" i="143"/>
  <c r="N223" i="143" s="1"/>
  <c r="H32" i="143"/>
  <c r="N94" i="143"/>
  <c r="N218" i="143" s="1"/>
  <c r="K94" i="143"/>
  <c r="K218" i="143" s="1"/>
  <c r="V94" i="143"/>
  <c r="V218" i="143" s="1"/>
  <c r="J94" i="143"/>
  <c r="M94" i="143"/>
  <c r="M218" i="143" s="1"/>
  <c r="R94" i="143"/>
  <c r="R218" i="143" s="1"/>
  <c r="T94" i="143"/>
  <c r="T218" i="143" s="1"/>
  <c r="S94" i="143"/>
  <c r="S218" i="143" s="1"/>
  <c r="P94" i="143"/>
  <c r="P218" i="143" s="1"/>
  <c r="L94" i="143"/>
  <c r="L218" i="143" s="1"/>
  <c r="U94" i="143"/>
  <c r="U218" i="143" s="1"/>
  <c r="Q94" i="143"/>
  <c r="Q218" i="143" s="1"/>
  <c r="O94" i="143"/>
  <c r="O218" i="143" s="1"/>
  <c r="V63" i="143"/>
  <c r="H30" i="143"/>
  <c r="V192" i="143"/>
  <c r="V200" i="143" s="1"/>
  <c r="V138" i="143"/>
  <c r="V38" i="143"/>
  <c r="F47" i="143" s="1"/>
  <c r="F112" i="143" s="1"/>
  <c r="V37" i="143"/>
  <c r="F46" i="143" s="1"/>
  <c r="F111" i="143" s="1"/>
  <c r="M121" i="143" s="1"/>
  <c r="M129" i="143" s="1"/>
  <c r="H29" i="143"/>
  <c r="V191" i="143"/>
  <c r="V137" i="143"/>
  <c r="V62" i="143"/>
  <c r="H174" i="143" l="1"/>
  <c r="H182" i="143" s="1"/>
  <c r="H233" i="143" s="1"/>
  <c r="U198" i="143"/>
  <c r="J120" i="143"/>
  <c r="J128" i="143" s="1"/>
  <c r="U200" i="143"/>
  <c r="T243" i="143"/>
  <c r="T74" i="140" s="1"/>
  <c r="M234" i="143"/>
  <c r="M242" i="143" s="1"/>
  <c r="M73" i="140" s="1"/>
  <c r="M199" i="143"/>
  <c r="N235" i="143"/>
  <c r="N200" i="143"/>
  <c r="S233" i="143"/>
  <c r="S241" i="143" s="1"/>
  <c r="S72" i="140" s="1"/>
  <c r="S198" i="143"/>
  <c r="K198" i="143"/>
  <c r="K233" i="143"/>
  <c r="K241" i="143" s="1"/>
  <c r="K72" i="140" s="1"/>
  <c r="H179" i="143"/>
  <c r="H187" i="143" s="1"/>
  <c r="H238" i="143" s="1"/>
  <c r="P199" i="143"/>
  <c r="P234" i="143"/>
  <c r="M235" i="143"/>
  <c r="M200" i="143"/>
  <c r="J198" i="143"/>
  <c r="J233" i="143"/>
  <c r="H175" i="143"/>
  <c r="H183" i="143" s="1"/>
  <c r="H234" i="143" s="1"/>
  <c r="S234" i="143"/>
  <c r="S242" i="143" s="1"/>
  <c r="S73" i="140" s="1"/>
  <c r="S199" i="143"/>
  <c r="O199" i="143"/>
  <c r="O234" i="143"/>
  <c r="O242" i="143" s="1"/>
  <c r="O73" i="140" s="1"/>
  <c r="K199" i="143"/>
  <c r="K234" i="143"/>
  <c r="K242" i="143" s="1"/>
  <c r="K73" i="140" s="1"/>
  <c r="T235" i="143"/>
  <c r="T200" i="143"/>
  <c r="P200" i="143"/>
  <c r="P235" i="143"/>
  <c r="P243" i="143" s="1"/>
  <c r="P74" i="140" s="1"/>
  <c r="L200" i="143"/>
  <c r="L235" i="143"/>
  <c r="L243" i="143" s="1"/>
  <c r="L74" i="140" s="1"/>
  <c r="Q233" i="143"/>
  <c r="Q241" i="143" s="1"/>
  <c r="Q72" i="140" s="1"/>
  <c r="Q198" i="143"/>
  <c r="M198" i="143"/>
  <c r="M233" i="143"/>
  <c r="M241" i="143" s="1"/>
  <c r="M72" i="140" s="1"/>
  <c r="U199" i="143"/>
  <c r="M243" i="143"/>
  <c r="M74" i="140" s="1"/>
  <c r="Q199" i="143"/>
  <c r="Q234" i="143"/>
  <c r="Q242" i="143" s="1"/>
  <c r="Q73" i="140" s="1"/>
  <c r="R235" i="143"/>
  <c r="R243" i="143" s="1"/>
  <c r="R74" i="140" s="1"/>
  <c r="R200" i="143"/>
  <c r="J184" i="143"/>
  <c r="H176" i="143"/>
  <c r="H184" i="143" s="1"/>
  <c r="H235" i="143" s="1"/>
  <c r="O233" i="143"/>
  <c r="O241" i="143" s="1"/>
  <c r="O72" i="140" s="1"/>
  <c r="O198" i="143"/>
  <c r="U242" i="143"/>
  <c r="U73" i="140" s="1"/>
  <c r="T234" i="143"/>
  <c r="T242" i="143" s="1"/>
  <c r="T73" i="140" s="1"/>
  <c r="T199" i="143"/>
  <c r="L234" i="143"/>
  <c r="L242" i="143" s="1"/>
  <c r="L73" i="140" s="1"/>
  <c r="L199" i="143"/>
  <c r="Q235" i="143"/>
  <c r="Q243" i="143" s="1"/>
  <c r="Q74" i="140" s="1"/>
  <c r="Q200" i="143"/>
  <c r="R233" i="143"/>
  <c r="R241" i="143" s="1"/>
  <c r="R72" i="140" s="1"/>
  <c r="R198" i="143"/>
  <c r="N198" i="143"/>
  <c r="N233" i="143"/>
  <c r="N241" i="143" s="1"/>
  <c r="N72" i="140" s="1"/>
  <c r="P242" i="143"/>
  <c r="P73" i="140" s="1"/>
  <c r="N243" i="143"/>
  <c r="N74" i="140" s="1"/>
  <c r="U243" i="143"/>
  <c r="U74" i="140" s="1"/>
  <c r="V241" i="143"/>
  <c r="V72" i="140" s="1"/>
  <c r="R234" i="143"/>
  <c r="R242" i="143" s="1"/>
  <c r="R73" i="140" s="1"/>
  <c r="R199" i="143"/>
  <c r="N199" i="143"/>
  <c r="N234" i="143"/>
  <c r="N242" i="143" s="1"/>
  <c r="N73" i="140" s="1"/>
  <c r="J199" i="143"/>
  <c r="J234" i="143"/>
  <c r="S235" i="143"/>
  <c r="S243" i="143" s="1"/>
  <c r="S74" i="140" s="1"/>
  <c r="S200" i="143"/>
  <c r="O235" i="143"/>
  <c r="O243" i="143" s="1"/>
  <c r="O74" i="140" s="1"/>
  <c r="O200" i="143"/>
  <c r="K200" i="143"/>
  <c r="K235" i="143"/>
  <c r="K243" i="143" s="1"/>
  <c r="K74" i="140" s="1"/>
  <c r="T233" i="143"/>
  <c r="T241" i="143" s="1"/>
  <c r="T72" i="140" s="1"/>
  <c r="T198" i="143"/>
  <c r="P233" i="143"/>
  <c r="P241" i="143" s="1"/>
  <c r="P72" i="140" s="1"/>
  <c r="P198" i="143"/>
  <c r="L198" i="143"/>
  <c r="L233" i="143"/>
  <c r="L241" i="143" s="1"/>
  <c r="L72" i="140" s="1"/>
  <c r="M225" i="143"/>
  <c r="M144" i="143"/>
  <c r="N149" i="143"/>
  <c r="N230" i="143"/>
  <c r="M145" i="143"/>
  <c r="M226" i="143"/>
  <c r="T121" i="143"/>
  <c r="T129" i="143" s="1"/>
  <c r="R238" i="143"/>
  <c r="R246" i="143" s="1"/>
  <c r="R77" i="140" s="1"/>
  <c r="R203" i="143"/>
  <c r="K203" i="143"/>
  <c r="K238" i="143"/>
  <c r="K246" i="143" s="1"/>
  <c r="K77" i="140" s="1"/>
  <c r="K204" i="143"/>
  <c r="K239" i="143"/>
  <c r="K247" i="143" s="1"/>
  <c r="K78" i="140" s="1"/>
  <c r="O125" i="143"/>
  <c r="O133" i="143" s="1"/>
  <c r="M203" i="143"/>
  <c r="M238" i="143"/>
  <c r="M246" i="143" s="1"/>
  <c r="M77" i="140" s="1"/>
  <c r="J204" i="143"/>
  <c r="J239" i="143"/>
  <c r="V121" i="143"/>
  <c r="V129" i="143" s="1"/>
  <c r="V226" i="143" s="1"/>
  <c r="S125" i="143"/>
  <c r="S133" i="143" s="1"/>
  <c r="H180" i="143"/>
  <c r="H188" i="143" s="1"/>
  <c r="H239" i="143" s="1"/>
  <c r="L120" i="143"/>
  <c r="L128" i="143" s="1"/>
  <c r="L225" i="143" s="1"/>
  <c r="T238" i="143"/>
  <c r="T246" i="143" s="1"/>
  <c r="T77" i="140" s="1"/>
  <c r="T203" i="143"/>
  <c r="P238" i="143"/>
  <c r="P246" i="143" s="1"/>
  <c r="P77" i="140" s="1"/>
  <c r="P203" i="143"/>
  <c r="L238" i="143"/>
  <c r="L246" i="143" s="1"/>
  <c r="L77" i="140" s="1"/>
  <c r="L203" i="143"/>
  <c r="U204" i="143"/>
  <c r="U239" i="143"/>
  <c r="U247" i="143" s="1"/>
  <c r="U78" i="140" s="1"/>
  <c r="Q239" i="143"/>
  <c r="Q247" i="143" s="1"/>
  <c r="Q78" i="140" s="1"/>
  <c r="Q204" i="143"/>
  <c r="M239" i="143"/>
  <c r="M247" i="143" s="1"/>
  <c r="M78" i="140" s="1"/>
  <c r="M204" i="143"/>
  <c r="N203" i="143"/>
  <c r="N238" i="143"/>
  <c r="N246" i="143" s="1"/>
  <c r="N77" i="140" s="1"/>
  <c r="S239" i="143"/>
  <c r="S247" i="143" s="1"/>
  <c r="S78" i="140" s="1"/>
  <c r="S204" i="143"/>
  <c r="O204" i="143"/>
  <c r="O239" i="143"/>
  <c r="O247" i="143" s="1"/>
  <c r="O78" i="140" s="1"/>
  <c r="L121" i="143"/>
  <c r="L129" i="143" s="1"/>
  <c r="L145" i="143" s="1"/>
  <c r="Q238" i="143"/>
  <c r="Q246" i="143" s="1"/>
  <c r="Q77" i="140" s="1"/>
  <c r="Q203" i="143"/>
  <c r="R239" i="143"/>
  <c r="R247" i="143" s="1"/>
  <c r="R78" i="140" s="1"/>
  <c r="R204" i="143"/>
  <c r="N239" i="143"/>
  <c r="N247" i="143" s="1"/>
  <c r="N78" i="140" s="1"/>
  <c r="N204" i="143"/>
  <c r="S238" i="143"/>
  <c r="S246" i="143" s="1"/>
  <c r="S77" i="140" s="1"/>
  <c r="S203" i="143"/>
  <c r="O203" i="143"/>
  <c r="O238" i="143"/>
  <c r="O246" i="143" s="1"/>
  <c r="O77" i="140" s="1"/>
  <c r="J238" i="143"/>
  <c r="J203" i="143"/>
  <c r="T204" i="143"/>
  <c r="T239" i="143"/>
  <c r="T247" i="143" s="1"/>
  <c r="T78" i="140" s="1"/>
  <c r="P204" i="143"/>
  <c r="P239" i="143"/>
  <c r="P247" i="143" s="1"/>
  <c r="P78" i="140" s="1"/>
  <c r="L239" i="143"/>
  <c r="L247" i="143" s="1"/>
  <c r="L78" i="140" s="1"/>
  <c r="L204" i="143"/>
  <c r="U203" i="143"/>
  <c r="R122" i="143"/>
  <c r="R130" i="143" s="1"/>
  <c r="Q122" i="143"/>
  <c r="Q130" i="143" s="1"/>
  <c r="T122" i="143"/>
  <c r="T130" i="143" s="1"/>
  <c r="K122" i="143"/>
  <c r="K130" i="143" s="1"/>
  <c r="V122" i="143"/>
  <c r="V130" i="143" s="1"/>
  <c r="S122" i="143"/>
  <c r="S130" i="143" s="1"/>
  <c r="U122" i="143"/>
  <c r="U130" i="143" s="1"/>
  <c r="L122" i="143"/>
  <c r="L130" i="143" s="1"/>
  <c r="N122" i="143"/>
  <c r="N130" i="143" s="1"/>
  <c r="O122" i="143"/>
  <c r="O130" i="143" s="1"/>
  <c r="M122" i="143"/>
  <c r="M130" i="143" s="1"/>
  <c r="J122" i="143"/>
  <c r="P122" i="143"/>
  <c r="P130" i="143" s="1"/>
  <c r="V239" i="143"/>
  <c r="V247" i="143" s="1"/>
  <c r="V78" i="140" s="1"/>
  <c r="V204" i="143"/>
  <c r="H98" i="143"/>
  <c r="H222" i="143" s="1"/>
  <c r="J222" i="143"/>
  <c r="J219" i="143"/>
  <c r="H95" i="143"/>
  <c r="H219" i="143" s="1"/>
  <c r="J217" i="143"/>
  <c r="J241" i="143" s="1"/>
  <c r="H93" i="143"/>
  <c r="H217" i="143" s="1"/>
  <c r="L144" i="143"/>
  <c r="M150" i="143"/>
  <c r="N126" i="143"/>
  <c r="N134" i="143" s="1"/>
  <c r="T126" i="143"/>
  <c r="T134" i="143" s="1"/>
  <c r="L126" i="143"/>
  <c r="L134" i="143" s="1"/>
  <c r="J126" i="143"/>
  <c r="V126" i="143"/>
  <c r="V134" i="143" s="1"/>
  <c r="K126" i="143"/>
  <c r="K134" i="143" s="1"/>
  <c r="P126" i="143"/>
  <c r="P134" i="143" s="1"/>
  <c r="S126" i="143"/>
  <c r="S134" i="143" s="1"/>
  <c r="O126" i="143"/>
  <c r="O134" i="143" s="1"/>
  <c r="R126" i="143"/>
  <c r="R134" i="143" s="1"/>
  <c r="M124" i="143"/>
  <c r="M132" i="143" s="1"/>
  <c r="S124" i="143"/>
  <c r="S132" i="143" s="1"/>
  <c r="J124" i="143"/>
  <c r="Q124" i="143"/>
  <c r="Q132" i="143" s="1"/>
  <c r="K124" i="143"/>
  <c r="K132" i="143" s="1"/>
  <c r="U124" i="143"/>
  <c r="U132" i="143" s="1"/>
  <c r="V124" i="143"/>
  <c r="V132" i="143" s="1"/>
  <c r="T124" i="143"/>
  <c r="T132" i="143" s="1"/>
  <c r="R124" i="143"/>
  <c r="R132" i="143" s="1"/>
  <c r="L124" i="143"/>
  <c r="L132" i="143" s="1"/>
  <c r="N124" i="143"/>
  <c r="N132" i="143" s="1"/>
  <c r="O124" i="143"/>
  <c r="O132" i="143" s="1"/>
  <c r="P124" i="143"/>
  <c r="P132" i="143" s="1"/>
  <c r="V236" i="143"/>
  <c r="V244" i="143" s="1"/>
  <c r="V201" i="143"/>
  <c r="H201" i="143" s="1"/>
  <c r="H191" i="143"/>
  <c r="H37" i="143"/>
  <c r="H137" i="143"/>
  <c r="H62" i="143"/>
  <c r="J218" i="143"/>
  <c r="J242" i="143" s="1"/>
  <c r="H94" i="143"/>
  <c r="H218" i="143" s="1"/>
  <c r="H65" i="143"/>
  <c r="H194" i="143"/>
  <c r="H140" i="143"/>
  <c r="H40" i="143"/>
  <c r="J223" i="143"/>
  <c r="H99" i="143"/>
  <c r="H223" i="143" s="1"/>
  <c r="H142" i="143"/>
  <c r="H67" i="143"/>
  <c r="H42" i="143"/>
  <c r="H196" i="143"/>
  <c r="V199" i="143"/>
  <c r="V234" i="143"/>
  <c r="V242" i="143" s="1"/>
  <c r="V73" i="140" s="1"/>
  <c r="S120" i="143"/>
  <c r="S128" i="143" s="1"/>
  <c r="T120" i="143"/>
  <c r="T128" i="143" s="1"/>
  <c r="V120" i="143"/>
  <c r="V128" i="143" s="1"/>
  <c r="N120" i="143"/>
  <c r="N128" i="143" s="1"/>
  <c r="U120" i="143"/>
  <c r="U128" i="143" s="1"/>
  <c r="Q120" i="143"/>
  <c r="Q128" i="143" s="1"/>
  <c r="O120" i="143"/>
  <c r="O128" i="143" s="1"/>
  <c r="L125" i="143"/>
  <c r="L133" i="143" s="1"/>
  <c r="P125" i="143"/>
  <c r="P133" i="143" s="1"/>
  <c r="U125" i="143"/>
  <c r="U133" i="143" s="1"/>
  <c r="V125" i="143"/>
  <c r="V133" i="143" s="1"/>
  <c r="T125" i="143"/>
  <c r="T133" i="143" s="1"/>
  <c r="K125" i="143"/>
  <c r="K133" i="143" s="1"/>
  <c r="J125" i="143"/>
  <c r="Q125" i="143"/>
  <c r="Q133" i="143" s="1"/>
  <c r="R125" i="143"/>
  <c r="R133" i="143" s="1"/>
  <c r="M125" i="143"/>
  <c r="M133" i="143" s="1"/>
  <c r="H245" i="143"/>
  <c r="H76" i="140" s="1"/>
  <c r="J76" i="140"/>
  <c r="H193" i="143"/>
  <c r="H39" i="143"/>
  <c r="H64" i="143"/>
  <c r="H139" i="143"/>
  <c r="V202" i="143"/>
  <c r="H202" i="143" s="1"/>
  <c r="V237" i="143"/>
  <c r="V245" i="143" s="1"/>
  <c r="V76" i="140" s="1"/>
  <c r="J121" i="143"/>
  <c r="O121" i="143"/>
  <c r="O129" i="143" s="1"/>
  <c r="R121" i="143"/>
  <c r="R129" i="143" s="1"/>
  <c r="N121" i="143"/>
  <c r="N129" i="143" s="1"/>
  <c r="U121" i="143"/>
  <c r="U129" i="143" s="1"/>
  <c r="K121" i="143"/>
  <c r="K129" i="143" s="1"/>
  <c r="Q121" i="143"/>
  <c r="Q129" i="143" s="1"/>
  <c r="P121" i="143"/>
  <c r="P129" i="143" s="1"/>
  <c r="S121" i="143"/>
  <c r="S129" i="143" s="1"/>
  <c r="H192" i="143"/>
  <c r="H38" i="143"/>
  <c r="H63" i="143"/>
  <c r="H138" i="143"/>
  <c r="P120" i="143"/>
  <c r="P128" i="143" s="1"/>
  <c r="U126" i="143"/>
  <c r="U134" i="143" s="1"/>
  <c r="R120" i="143"/>
  <c r="R128" i="143" s="1"/>
  <c r="H61" i="143"/>
  <c r="H136" i="143"/>
  <c r="H36" i="143"/>
  <c r="H190" i="143"/>
  <c r="H195" i="143"/>
  <c r="H66" i="143"/>
  <c r="H141" i="143"/>
  <c r="H41" i="143"/>
  <c r="Q126" i="143"/>
  <c r="Q134" i="143" s="1"/>
  <c r="S123" i="143"/>
  <c r="S131" i="143" s="1"/>
  <c r="U123" i="143"/>
  <c r="U131" i="143" s="1"/>
  <c r="R123" i="143"/>
  <c r="R131" i="143" s="1"/>
  <c r="N123" i="143"/>
  <c r="N131" i="143" s="1"/>
  <c r="O123" i="143"/>
  <c r="O131" i="143" s="1"/>
  <c r="K123" i="143"/>
  <c r="K131" i="143" s="1"/>
  <c r="L123" i="143"/>
  <c r="L131" i="143" s="1"/>
  <c r="M123" i="143"/>
  <c r="M131" i="143" s="1"/>
  <c r="Q123" i="143"/>
  <c r="Q131" i="143" s="1"/>
  <c r="V123" i="143"/>
  <c r="V131" i="143" s="1"/>
  <c r="T123" i="143"/>
  <c r="T131" i="143" s="1"/>
  <c r="J123" i="143"/>
  <c r="P123" i="143"/>
  <c r="P131" i="143" s="1"/>
  <c r="K120" i="143"/>
  <c r="K128" i="143" s="1"/>
  <c r="J225" i="143"/>
  <c r="J144" i="143"/>
  <c r="V145" i="143" l="1"/>
  <c r="H198" i="143"/>
  <c r="H199" i="143"/>
  <c r="J246" i="143"/>
  <c r="J77" i="140" s="1"/>
  <c r="H203" i="143"/>
  <c r="J247" i="143"/>
  <c r="J78" i="140" s="1"/>
  <c r="J235" i="143"/>
  <c r="J243" i="143" s="1"/>
  <c r="J200" i="143"/>
  <c r="H200" i="143" s="1"/>
  <c r="L226" i="143"/>
  <c r="H204" i="143"/>
  <c r="S230" i="143"/>
  <c r="S149" i="143"/>
  <c r="T145" i="143"/>
  <c r="T226" i="143"/>
  <c r="O149" i="143"/>
  <c r="O230" i="143"/>
  <c r="V75" i="140"/>
  <c r="H244" i="143"/>
  <c r="H75" i="140" s="1"/>
  <c r="K144" i="143"/>
  <c r="K225" i="143"/>
  <c r="V147" i="143"/>
  <c r="V228" i="143"/>
  <c r="K147" i="143"/>
  <c r="K228" i="143"/>
  <c r="U228" i="143"/>
  <c r="U147" i="143"/>
  <c r="U150" i="143"/>
  <c r="U231" i="143"/>
  <c r="Q145" i="143"/>
  <c r="Q226" i="143"/>
  <c r="R226" i="143"/>
  <c r="R145" i="143"/>
  <c r="R149" i="143"/>
  <c r="R230" i="143"/>
  <c r="T230" i="143"/>
  <c r="T149" i="143"/>
  <c r="L149" i="143"/>
  <c r="L230" i="143"/>
  <c r="N225" i="143"/>
  <c r="N144" i="143"/>
  <c r="P229" i="143"/>
  <c r="P148" i="143"/>
  <c r="R148" i="143"/>
  <c r="R229" i="143"/>
  <c r="K229" i="143"/>
  <c r="K148" i="143"/>
  <c r="M229" i="143"/>
  <c r="M148" i="143"/>
  <c r="P231" i="143"/>
  <c r="P150" i="143"/>
  <c r="L231" i="143"/>
  <c r="L150" i="143"/>
  <c r="H241" i="143"/>
  <c r="H72" i="140" s="1"/>
  <c r="J72" i="140"/>
  <c r="J130" i="143"/>
  <c r="H122" i="143"/>
  <c r="H130" i="143" s="1"/>
  <c r="H227" i="143" s="1"/>
  <c r="L227" i="143"/>
  <c r="L146" i="143"/>
  <c r="K146" i="143"/>
  <c r="K227" i="143"/>
  <c r="P147" i="143"/>
  <c r="P228" i="143"/>
  <c r="Q147" i="143"/>
  <c r="Q228" i="143"/>
  <c r="O147" i="143"/>
  <c r="O228" i="143"/>
  <c r="S228" i="143"/>
  <c r="S147" i="143"/>
  <c r="P144" i="143"/>
  <c r="P225" i="143"/>
  <c r="K145" i="143"/>
  <c r="K226" i="143"/>
  <c r="O226" i="143"/>
  <c r="O145" i="143"/>
  <c r="Q149" i="143"/>
  <c r="Q230" i="143"/>
  <c r="V149" i="143"/>
  <c r="V230" i="143"/>
  <c r="O144" i="143"/>
  <c r="O225" i="143"/>
  <c r="V144" i="143"/>
  <c r="V225" i="143"/>
  <c r="H242" i="143"/>
  <c r="H73" i="140" s="1"/>
  <c r="J73" i="140"/>
  <c r="O148" i="143"/>
  <c r="O229" i="143"/>
  <c r="T229" i="143"/>
  <c r="T148" i="143"/>
  <c r="Q229" i="143"/>
  <c r="Q148" i="143"/>
  <c r="R150" i="143"/>
  <c r="R231" i="143"/>
  <c r="K231" i="143"/>
  <c r="K150" i="143"/>
  <c r="T150" i="143"/>
  <c r="T231" i="143"/>
  <c r="H120" i="143"/>
  <c r="H128" i="143" s="1"/>
  <c r="H225" i="143" s="1"/>
  <c r="M227" i="143"/>
  <c r="M146" i="143"/>
  <c r="U227" i="143"/>
  <c r="U146" i="143"/>
  <c r="T227" i="143"/>
  <c r="T146" i="143"/>
  <c r="J131" i="143"/>
  <c r="H123" i="143"/>
  <c r="H131" i="143" s="1"/>
  <c r="H228" i="143" s="1"/>
  <c r="M147" i="143"/>
  <c r="M228" i="143"/>
  <c r="N228" i="143"/>
  <c r="N147" i="143"/>
  <c r="Q150" i="143"/>
  <c r="Q231" i="143"/>
  <c r="S226" i="143"/>
  <c r="S145" i="143"/>
  <c r="U145" i="143"/>
  <c r="U226" i="143"/>
  <c r="H121" i="143"/>
  <c r="H129" i="143" s="1"/>
  <c r="H226" i="143" s="1"/>
  <c r="J129" i="143"/>
  <c r="H125" i="143"/>
  <c r="H133" i="143" s="1"/>
  <c r="H230" i="143" s="1"/>
  <c r="J133" i="143"/>
  <c r="U230" i="143"/>
  <c r="U149" i="143"/>
  <c r="Q225" i="143"/>
  <c r="Q144" i="143"/>
  <c r="T225" i="143"/>
  <c r="T144" i="143"/>
  <c r="N229" i="143"/>
  <c r="N148" i="143"/>
  <c r="V229" i="143"/>
  <c r="V148" i="143"/>
  <c r="H124" i="143"/>
  <c r="H132" i="143" s="1"/>
  <c r="H229" i="143" s="1"/>
  <c r="J132" i="143"/>
  <c r="O150" i="143"/>
  <c r="O231" i="143"/>
  <c r="V150" i="143"/>
  <c r="V231" i="143"/>
  <c r="N231" i="143"/>
  <c r="N150" i="143"/>
  <c r="O227" i="143"/>
  <c r="O146" i="143"/>
  <c r="S146" i="143"/>
  <c r="S227" i="143"/>
  <c r="Q146" i="143"/>
  <c r="Q227" i="143"/>
  <c r="T228" i="143"/>
  <c r="T147" i="143"/>
  <c r="L228" i="143"/>
  <c r="L147" i="143"/>
  <c r="R228" i="143"/>
  <c r="R147" i="143"/>
  <c r="R144" i="143"/>
  <c r="R225" i="143"/>
  <c r="P145" i="143"/>
  <c r="P226" i="143"/>
  <c r="N226" i="143"/>
  <c r="N145" i="143"/>
  <c r="M230" i="143"/>
  <c r="M149" i="143"/>
  <c r="K230" i="143"/>
  <c r="K149" i="143"/>
  <c r="P230" i="143"/>
  <c r="P149" i="143"/>
  <c r="U225" i="143"/>
  <c r="U144" i="143"/>
  <c r="S144" i="143"/>
  <c r="S225" i="143"/>
  <c r="H247" i="143"/>
  <c r="H78" i="140" s="1"/>
  <c r="L148" i="143"/>
  <c r="L229" i="143"/>
  <c r="U148" i="143"/>
  <c r="U229" i="143"/>
  <c r="S229" i="143"/>
  <c r="S148" i="143"/>
  <c r="S150" i="143"/>
  <c r="S231" i="143"/>
  <c r="H126" i="143"/>
  <c r="H134" i="143" s="1"/>
  <c r="H231" i="143" s="1"/>
  <c r="J134" i="143"/>
  <c r="H246" i="143"/>
  <c r="H77" i="140" s="1"/>
  <c r="P227" i="143"/>
  <c r="P146" i="143"/>
  <c r="N227" i="143"/>
  <c r="N146" i="143"/>
  <c r="V146" i="143"/>
  <c r="V227" i="143"/>
  <c r="R227" i="143"/>
  <c r="R146" i="143"/>
  <c r="H243" i="143" l="1"/>
  <c r="H74" i="140" s="1"/>
  <c r="J74" i="140"/>
  <c r="H144" i="143"/>
  <c r="J226" i="143"/>
  <c r="J145" i="143"/>
  <c r="H145" i="143" s="1"/>
  <c r="J228" i="143"/>
  <c r="J147" i="143"/>
  <c r="H147" i="143" s="1"/>
  <c r="J231" i="143"/>
  <c r="J150" i="143"/>
  <c r="H150" i="143" s="1"/>
  <c r="J148" i="143"/>
  <c r="H148" i="143" s="1"/>
  <c r="J229" i="143"/>
  <c r="J149" i="143"/>
  <c r="H149" i="143" s="1"/>
  <c r="J230" i="143"/>
  <c r="J146" i="143"/>
  <c r="H146" i="143" s="1"/>
  <c r="J227" i="143"/>
</calcChain>
</file>

<file path=xl/sharedStrings.xml><?xml version="1.0" encoding="utf-8"?>
<sst xmlns="http://schemas.openxmlformats.org/spreadsheetml/2006/main" count="5316" uniqueCount="1704">
  <si>
    <t>Model name:</t>
  </si>
  <si>
    <t>PR19 Revenue adjustments feeder model</t>
  </si>
  <si>
    <t>Version number:</t>
  </si>
  <si>
    <t>01k - June 2018 update</t>
  </si>
  <si>
    <t>Filename:</t>
  </si>
  <si>
    <t>Date:</t>
  </si>
  <si>
    <t>Author:</t>
  </si>
  <si>
    <t>Ofwat and F1F9 UK Ltd</t>
  </si>
  <si>
    <t>Author contact information:</t>
  </si>
  <si>
    <t>PR19@ofwat.gsi.gov.uk</t>
  </si>
  <si>
    <t>Summary of model:</t>
  </si>
  <si>
    <t>The model is designed to take the revenue adjustment outputs from the PR09 and PR14 reconciliations and convert them for use in the PR19 financial model in line</t>
  </si>
  <si>
    <t>with Delivering Water 2020: PR19 methodology, chapter 12 (accounting for past delivery).</t>
  </si>
  <si>
    <t>Known limitations:</t>
  </si>
  <si>
    <t>The model has been subject to internal Ofwat quality assurance.</t>
  </si>
  <si>
    <t>Feedback:</t>
  </si>
  <si>
    <r>
      <t xml:space="preserve">We would welcome feedback on the PR19 revenue adjustments feeder model. </t>
    </r>
    <r>
      <rPr>
        <b/>
        <sz val="12"/>
        <color rgb="FF000000"/>
        <rFont val="Franklin Gothic Book"/>
        <family val="2"/>
      </rPr>
      <t>Please send any feedback to the following email address</t>
    </r>
  </si>
  <si>
    <t>End of sheet</t>
  </si>
  <si>
    <t>Change log</t>
  </si>
  <si>
    <t>#</t>
  </si>
  <si>
    <t>Issue</t>
  </si>
  <si>
    <t>Change</t>
  </si>
  <si>
    <t>Sheet</t>
  </si>
  <si>
    <t>Row</t>
  </si>
  <si>
    <t>Company noted that the Ofwat feeder model incorrectly deflates prices from 2020 year end prices to 2017-18 financial year average prices by referencing the RPI March index value in the numerator.</t>
  </si>
  <si>
    <t>Corrected calculation of the deflation factor to reference CPIH March 2020 index value.</t>
  </si>
  <si>
    <t>Indexation</t>
  </si>
  <si>
    <t xml:space="preserve">Companies noted differences in item labels between the Ofwat feeder model and the business plan tables </t>
  </si>
  <si>
    <t>Item labels have been aligned with the business plan tables</t>
  </si>
  <si>
    <t>Calc
Profiling
Summary_Output</t>
  </si>
  <si>
    <t>In response to a query a new business plan table has been created. The Ofwat feeder model has been updated to reflect the additional table Dmmy10.</t>
  </si>
  <si>
    <t>Include the Dummy10 revenue adjustment.</t>
  </si>
  <si>
    <t>Inputs
Calc
Summary_Output</t>
  </si>
  <si>
    <t>Change email address</t>
  </si>
  <si>
    <t>Changed from water2020 mailbox to PR19 mailbox</t>
  </si>
  <si>
    <t>Cover</t>
  </si>
  <si>
    <t>In response to a query a new business plan table has been created. The Ofwat feeder model has been updated to reflect the additional table Dmmy11.</t>
  </si>
  <si>
    <t>Include the Dmmy11 revenue adjustment.</t>
  </si>
  <si>
    <t>GENERIC MODEL DESIGN</t>
  </si>
  <si>
    <t>ABOVE BONNET - USER INTERFACE</t>
  </si>
  <si>
    <t>Inputs</t>
  </si>
  <si>
    <t>Output Summary</t>
  </si>
  <si>
    <t>BELOW BONNET - CALCULATION ENGINE</t>
  </si>
  <si>
    <t>Input Transition</t>
  </si>
  <si>
    <t>Calculations</t>
  </si>
  <si>
    <t>Detailed Outputs</t>
  </si>
  <si>
    <t>Note: FAST strictly applicable below the bonnet</t>
  </si>
  <si>
    <t>MODEL MAP</t>
  </si>
  <si>
    <t>INPUTS</t>
  </si>
  <si>
    <t>CALCULATIONS</t>
  </si>
  <si>
    <t>DOCUMENTATION</t>
  </si>
  <si>
    <t>All the hardcoded inputs used in the model for calculation.</t>
  </si>
  <si>
    <t>The model timeline and flag calculations are done in this sheet.</t>
  </si>
  <si>
    <t>A summary of links of major output of this model.</t>
  </si>
  <si>
    <t>Sheet references and model flow; Sheet tabs colours, colour coding, abbreviations, range names are mentioned in this sheet.</t>
  </si>
  <si>
    <t>All the indexation related calculations are done in this sheet.</t>
  </si>
  <si>
    <t>All the price regulations related calculations are done in this sheet.</t>
  </si>
  <si>
    <t>All the profiling of revenue inputs related calculations are done in this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</si>
  <si>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</si>
  <si>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</si>
  <si>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</si>
  <si>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</si>
  <si>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</si>
  <si>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</si>
  <si>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</si>
  <si>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</si>
  <si>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</si>
  <si>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</si>
  <si>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</si>
  <si>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</si>
  <si>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</si>
  <si>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</si>
  <si>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</si>
  <si>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</si>
  <si>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</si>
  <si>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</si>
  <si>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</si>
  <si>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</si>
  <si>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</si>
  <si>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</si>
  <si>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</si>
  <si>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</si>
  <si>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</si>
  <si>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</si>
  <si>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</si>
  <si>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</si>
  <si>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</si>
  <si>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</si>
  <si>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</si>
  <si>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</si>
  <si>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</si>
  <si>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</si>
  <si>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</si>
  <si>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</si>
  <si>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</si>
  <si>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</si>
  <si>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</si>
  <si>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</si>
  <si>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</si>
  <si>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</si>
  <si>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</si>
  <si>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</si>
  <si>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</si>
  <si>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</si>
  <si>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BR</t>
  </si>
  <si>
    <t>Bio resources</t>
  </si>
  <si>
    <t>CPIH</t>
  </si>
  <si>
    <t>Consumer price index housing</t>
  </si>
  <si>
    <t>RCV</t>
  </si>
  <si>
    <t>Regulatory capital value</t>
  </si>
  <si>
    <t>RPI</t>
  </si>
  <si>
    <t>Retail price index</t>
  </si>
  <si>
    <t>WR</t>
  </si>
  <si>
    <t>Water resources</t>
  </si>
  <si>
    <t>WN</t>
  </si>
  <si>
    <t>Water network</t>
  </si>
  <si>
    <t>WWN</t>
  </si>
  <si>
    <t>Wastewater network</t>
  </si>
  <si>
    <t>NAMES</t>
  </si>
  <si>
    <t>NO NAME RANGES PRESENT IN THE MODEL</t>
  </si>
  <si>
    <t>LIST OF FUNCTIONS USED</t>
  </si>
  <si>
    <t>SUMPRODUCT</t>
  </si>
  <si>
    <t>Multiplies corresponding components in the given arrays, and returns the sum of those products.</t>
  </si>
  <si>
    <t>MATCH</t>
  </si>
  <si>
    <t>The MATCH function searches for a specified item in a range of cells, and then returns the relative position of that item in the range.</t>
  </si>
  <si>
    <t>INDEX</t>
  </si>
  <si>
    <t>Returns a value or the reference to a value from within a table or range, selected by the row and column number indexes</t>
  </si>
  <si>
    <t>Input references</t>
  </si>
  <si>
    <t>Constant</t>
  </si>
  <si>
    <t>Unit</t>
  </si>
  <si>
    <t>Total</t>
  </si>
  <si>
    <t>[Used in formula range - Do not delete]</t>
  </si>
  <si>
    <t>A: TIME</t>
  </si>
  <si>
    <t>Timeline setup</t>
  </si>
  <si>
    <t>Timeline start dates</t>
  </si>
  <si>
    <t>1st model column start date</t>
  </si>
  <si>
    <t>date</t>
  </si>
  <si>
    <t>Date should be the first date of the financial year</t>
  </si>
  <si>
    <t>Financial year inputs</t>
  </si>
  <si>
    <t>First modelling column financial year#</t>
  </si>
  <si>
    <t>year #</t>
  </si>
  <si>
    <t>Financial model start year</t>
  </si>
  <si>
    <t>Financial year end month number</t>
  </si>
  <si>
    <t>month #</t>
  </si>
  <si>
    <t>Month of financial year end for financial model</t>
  </si>
  <si>
    <t>Timeline labels</t>
  </si>
  <si>
    <t>Pre - forecast period</t>
  </si>
  <si>
    <t>Pre-Fcst</t>
  </si>
  <si>
    <t>label</t>
  </si>
  <si>
    <t>Forecast period</t>
  </si>
  <si>
    <t>Forecast</t>
  </si>
  <si>
    <t>Post - forecast period</t>
  </si>
  <si>
    <t>Post-Fcst</t>
  </si>
  <si>
    <t>Project dates</t>
  </si>
  <si>
    <t>Forecast start date</t>
  </si>
  <si>
    <t>Forecast duration</t>
  </si>
  <si>
    <t>years</t>
  </si>
  <si>
    <t>Forecast duration (text)</t>
  </si>
  <si>
    <t>years #</t>
  </si>
  <si>
    <t>For info. only</t>
  </si>
  <si>
    <t>B: INDEXATION</t>
  </si>
  <si>
    <t>CPIH INDEXATION</t>
  </si>
  <si>
    <t>Consumer Price Index for April</t>
  </si>
  <si>
    <t>index</t>
  </si>
  <si>
    <t>Consumer Price Index for May</t>
  </si>
  <si>
    <t>Consumer Price Index for June</t>
  </si>
  <si>
    <t>Consumer Price Index for July</t>
  </si>
  <si>
    <t>Consumer Price Index for August</t>
  </si>
  <si>
    <t>Consumer Price Index for September</t>
  </si>
  <si>
    <t>Consumer Price Index for October</t>
  </si>
  <si>
    <t>Consumer Price Index for November</t>
  </si>
  <si>
    <t>Consumer Price Index for December</t>
  </si>
  <si>
    <t>Consumer Price Index for January</t>
  </si>
  <si>
    <t>Consumer Price Index for February</t>
  </si>
  <si>
    <t>Consumer Price Index for March</t>
  </si>
  <si>
    <t>CPIH: Assumed percentage increase for unpopulated monthly values</t>
  </si>
  <si>
    <t>%</t>
  </si>
  <si>
    <t>RPI INDEXATION</t>
  </si>
  <si>
    <t>Retail Price Index for April</t>
  </si>
  <si>
    <t>Retail Price Index for May</t>
  </si>
  <si>
    <t>Retail Price Index for June</t>
  </si>
  <si>
    <t>Retail Price Index for July</t>
  </si>
  <si>
    <t>Retail Price Index for August</t>
  </si>
  <si>
    <t>Retail Price Index for September</t>
  </si>
  <si>
    <t>Retail Price Index for October</t>
  </si>
  <si>
    <t>Retail Price Index for November</t>
  </si>
  <si>
    <t>Retail Price Index for December</t>
  </si>
  <si>
    <t>Retail Price Index for January</t>
  </si>
  <si>
    <t>Retail Price Index for February</t>
  </si>
  <si>
    <t>Retail Price Index for March</t>
  </si>
  <si>
    <t>RPI: Assumed percentage increase for unpopulated monthly values</t>
  </si>
  <si>
    <t>Inflation</t>
  </si>
  <si>
    <t>Year reference for FYA base price 1</t>
  </si>
  <si>
    <t>Year reference for FYA base price 2</t>
  </si>
  <si>
    <t>Year reference for FYE base price 1</t>
  </si>
  <si>
    <t>Year reference for FYE base price 2</t>
  </si>
  <si>
    <t>Year reference for FYE end price</t>
  </si>
  <si>
    <t>Deflation</t>
  </si>
  <si>
    <t>Year reference for FYE base price</t>
  </si>
  <si>
    <t>Year reference for FYA end price</t>
  </si>
  <si>
    <t>C: REVENUE INPUTS</t>
  </si>
  <si>
    <t>Water services</t>
  </si>
  <si>
    <t>Net performance payment / (penalty) applied to revenue for in-period ODI adjustments ~ Water resources</t>
  </si>
  <si>
    <t>£m</t>
  </si>
  <si>
    <t>2012/13 FYA</t>
  </si>
  <si>
    <t>Net performance payment / (penalty) applied to revenue for end of period ODI adjustments ~ Water resources</t>
  </si>
  <si>
    <t>Total value of export incentive to be paid to water resources at PR19</t>
  </si>
  <si>
    <t>2017/18 FYA</t>
  </si>
  <si>
    <t>Total value of import incentive - water resources</t>
  </si>
  <si>
    <t>Water network plus</t>
  </si>
  <si>
    <t>Further 2010-15 reconciliation total adjustment carry forward to PR19 ~ Water network plus</t>
  </si>
  <si>
    <t>Net performance payment / (penalty) applied to revenue for in-period ODI adjustments ~ Water network plus</t>
  </si>
  <si>
    <t>Net performance payment / (penalty) applied to revenue for end of period ODI adjustments ~ Water network plus</t>
  </si>
  <si>
    <t>Water: revenue adjustment from totex menu model</t>
  </si>
  <si>
    <t>Total value of export incentive to be paid to water network plus at PR19</t>
  </si>
  <si>
    <t>Total value of import incentive - water network plus</t>
  </si>
  <si>
    <t>WRFIM total reward / (penalty) at end of AMP6 ~ Water</t>
  </si>
  <si>
    <t>November 2018/2019</t>
  </si>
  <si>
    <t>Wastewater services</t>
  </si>
  <si>
    <t>Bioresources</t>
  </si>
  <si>
    <t>Net performance payment / (penalty) applied to revenue for in-period ODI adjustments ~ Bioresources</t>
  </si>
  <si>
    <t>Net performance payment / (penalty) applied to revenue for end of period ODI adjustments ~ Bioresources</t>
  </si>
  <si>
    <t>Wastewater network plus</t>
  </si>
  <si>
    <t>Further 2010-15 reconciliation total adjustment carry forward to PR19 ~ Wastewater network plus</t>
  </si>
  <si>
    <t>Net performance payment / (penalty) applied to revenue for in-period ODI adjustments ~ Wastewater network plus</t>
  </si>
  <si>
    <t>Net performance payment / (penalty) applied to revenue for end of period ODI adjustments ~ Wastewater network plus</t>
  </si>
  <si>
    <t>Wastewater: revenue adjustment from totex menu model</t>
  </si>
  <si>
    <t>WRFIM total reward / (penalty) at the end of AMP6 ~ Wastewater</t>
  </si>
  <si>
    <t>Dummy control</t>
  </si>
  <si>
    <t>Dummy: revenue adjustment from totex menu model</t>
  </si>
  <si>
    <t>Dummy: WRFIM total reward / (penalty) at the end of AMP6</t>
  </si>
  <si>
    <t>Residential retail</t>
  </si>
  <si>
    <t>Net performance payment / (penalty) applied to revenue for in-period ODI adjustments ~ Residential retail</t>
  </si>
  <si>
    <t>Net performance payment / (penalty) applied to revenue for end of period ODI adjustments ~ Residential retail</t>
  </si>
  <si>
    <t>Residential retail revenue adjustment at end of AMP6</t>
  </si>
  <si>
    <t>2019/20 FYE</t>
  </si>
  <si>
    <t>SIM forecast revenue adjustment</t>
  </si>
  <si>
    <t>Business retail</t>
  </si>
  <si>
    <t>Net performance payment / (penalty) applied to revenue for in-period ODI adjustments ~ Business retail</t>
  </si>
  <si>
    <t>Net performance payment / (penalty) applied to revenue for end of period ODI adjustments ~ Business retail</t>
  </si>
  <si>
    <t>D: PROFILING INPUTS</t>
  </si>
  <si>
    <t>Discounting</t>
  </si>
  <si>
    <t>PV base date</t>
  </si>
  <si>
    <t>Discount rate - Water resources</t>
  </si>
  <si>
    <t>Discount rate - Water network plus</t>
  </si>
  <si>
    <t>Discount rate - Bioresources</t>
  </si>
  <si>
    <t>Discount rate - Wastewater network plus</t>
  </si>
  <si>
    <t>Discount rate - Dummy control</t>
  </si>
  <si>
    <t>Discount rate - Residential retail</t>
  </si>
  <si>
    <t>Discount rate - Business retail</t>
  </si>
  <si>
    <t>Number of years to profile over</t>
  </si>
  <si>
    <t>Profile selector</t>
  </si>
  <si>
    <t>Water resources revenue adjustment selector</t>
  </si>
  <si>
    <t>0 = Apply in first year, 1 = Constant annuity 2020-25, 2 = Even allocation - NPV neutral</t>
  </si>
  <si>
    <t>Water network plus revenue adjustment selector</t>
  </si>
  <si>
    <t>Bioesources revenue adjustment selector</t>
  </si>
  <si>
    <t>Wastewater network plus revenue adjustment selector</t>
  </si>
  <si>
    <t>Dummy control revenue adjustment selector</t>
  </si>
  <si>
    <t>Residential retail revenue adjustment selector</t>
  </si>
  <si>
    <t>Business retail revenue adjustment selector</t>
  </si>
  <si>
    <t>E: NON CHANGEABLE MODEL TECHNICAL INPUTS</t>
  </si>
  <si>
    <t>Months per model period</t>
  </si>
  <si>
    <t>months</t>
  </si>
  <si>
    <t>Months in a year</t>
  </si>
  <si>
    <t>Days in a year</t>
  </si>
  <si>
    <t>days</t>
  </si>
  <si>
    <t>MODEL PERIOD</t>
  </si>
  <si>
    <t xml:space="preserve">Model column counter </t>
  </si>
  <si>
    <t>Model column counter</t>
  </si>
  <si>
    <t>counter</t>
  </si>
  <si>
    <t>Model column total</t>
  </si>
  <si>
    <t>columns</t>
  </si>
  <si>
    <t>1st model column flag</t>
  </si>
  <si>
    <t>flag</t>
  </si>
  <si>
    <t>Model period beginning</t>
  </si>
  <si>
    <t>Model period ending</t>
  </si>
  <si>
    <t>FORECAST PERIOD</t>
  </si>
  <si>
    <t>Forecast start period flag</t>
  </si>
  <si>
    <t>Forecast end period flag</t>
  </si>
  <si>
    <t>Forecast end date</t>
  </si>
  <si>
    <t>Forecast period flag</t>
  </si>
  <si>
    <t xml:space="preserve">Total number of forecast periods </t>
  </si>
  <si>
    <t>periods</t>
  </si>
  <si>
    <t>Pre-forecast period flag</t>
  </si>
  <si>
    <t>Pre-forecast period flag - total</t>
  </si>
  <si>
    <t>First post-forecast period flag</t>
  </si>
  <si>
    <t>Post-forecast period flag</t>
  </si>
  <si>
    <t>Post-forecast period - total</t>
  </si>
  <si>
    <t>MODEL TIMELINE</t>
  </si>
  <si>
    <t>Timeline label</t>
  </si>
  <si>
    <t>Timeline label counter</t>
  </si>
  <si>
    <t>Modelling period check</t>
  </si>
  <si>
    <t>No. of overlapping in flags</t>
  </si>
  <si>
    <t>Overlapping in periods - total</t>
  </si>
  <si>
    <t>check</t>
  </si>
  <si>
    <t>FINANCIAL YEAR</t>
  </si>
  <si>
    <t>Financial year ending</t>
  </si>
  <si>
    <t>CPIH: Index value series</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</si>
  <si>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</si>
  <si>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</si>
  <si>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</si>
  <si>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</si>
  <si>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</si>
  <si>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</si>
  <si>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</si>
  <si>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</si>
  <si>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</si>
  <si>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</si>
  <si>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</si>
  <si>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</si>
  <si>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Financial year average - index</t>
  </si>
  <si>
    <t>RPI: Index value series</t>
  </si>
  <si>
    <t>RPI: April - index</t>
  </si>
  <si>
    <t>RPI: May - index</t>
  </si>
  <si>
    <t>RPI: June - index</t>
  </si>
  <si>
    <t>RPI: July - index</t>
  </si>
  <si>
    <t>RPI: August - index</t>
  </si>
  <si>
    <t>RPI: September- index</t>
  </si>
  <si>
    <t>RPI: October - index</t>
  </si>
  <si>
    <t>RPI: November - index</t>
  </si>
  <si>
    <t>RPI: December - index</t>
  </si>
  <si>
    <t>RPI: January - index</t>
  </si>
  <si>
    <t>RPI: February - index</t>
  </si>
  <si>
    <t>RPI: March - index</t>
  </si>
  <si>
    <t>RPI: Financial year average - index</t>
  </si>
  <si>
    <t>INFLATION</t>
  </si>
  <si>
    <t>factor</t>
  </si>
  <si>
    <t>DEFLATION</t>
  </si>
  <si>
    <t>WATER SERVICES INPUTS INFLATION</t>
  </si>
  <si>
    <t>Water trading total value of export incentive ~ Water resources at 2020 FYE price base</t>
  </si>
  <si>
    <t>Water trading total value of import incentive ~ Water resources  at 2020 FYE price base</t>
  </si>
  <si>
    <t>Water trading total value of export incentive - Water network plus at 2020 FYE price base</t>
  </si>
  <si>
    <t>Water trading total value of import incentive - Water network plus at 2020 FYE price base</t>
  </si>
  <si>
    <t>WRFIM total reward / (penalty) at the end of AMP6 ~ Water network plus at 2020 FYE price base</t>
  </si>
  <si>
    <t>WASTEWATER SERVICES INPUTS INFLATION</t>
  </si>
  <si>
    <t>WRFIM total reward / (penalty) at the end of AMP6 ~ Wastewater network plus at 2020 FYE price base</t>
  </si>
  <si>
    <t>Dummy: WRFIM total reward / (penalty) at the end of AMP6 at 2020 FYE price base</t>
  </si>
  <si>
    <t>RESIDENTIAL RETAIL INPUTS INFLATION</t>
  </si>
  <si>
    <t>BUSINESS RETAIL INPUTS INFLATION</t>
  </si>
  <si>
    <t>PR14 REVENUE RECONCILIATION ADJUSTMENTS EXPRESSED IN 2017-18 FYA CPIH DEFLATED PRICE BASE</t>
  </si>
  <si>
    <t>ODI in-period revenue adjustment ~ Water resources at 2017-18 FYA CPIH deflated price base</t>
  </si>
  <si>
    <t>ODI end of period revenue adjustment ~ Water resources at 2017-18 FYA CPIH deflated price base</t>
  </si>
  <si>
    <t>Water trading total value of export incentive ~ Water resources at 2017-18 FYA CPIH deflated price base</t>
  </si>
  <si>
    <t>Water trading total value of import incentive ~ Water resources  at 2017-18 FYA CPIH deflated price base</t>
  </si>
  <si>
    <t>Further 2010-15 reconciliation total adjustment revenue carry forward to PR19 ~ Water network plus at 2017-18 FYA CPIH deflated price base</t>
  </si>
  <si>
    <t>ODI in-period revenue adjustment ~ Water network plus at 2017-18 FYA CPIH deflated price base</t>
  </si>
  <si>
    <t>ODI end of period revenue adjustment ~ Water network plus at 2017-18 FYA CPIH deflated price base</t>
  </si>
  <si>
    <t>Water: Totex menu revenue adjustment at 2017-18 FYA CPIH deflated price base</t>
  </si>
  <si>
    <t>Water trading total value of export incentive ~ Water network plus at 2017-18 FYA CPIH deflated price base</t>
  </si>
  <si>
    <t>Water trading total value of import incentive ~ Water network plus at 2017-18 FYA CPIH deflated price base</t>
  </si>
  <si>
    <t>WRFIM total reward / (penalty) at the end of AMP6 ~ Water network plus at 2017-18 FYA CPIH deflated price base</t>
  </si>
  <si>
    <t>ODI in-period revenue adjustment ~ Bioresources at 2017-18 FYA CPIH deflated price base</t>
  </si>
  <si>
    <t>ODI end of period revenue adjustment ~ Bioresources at 2017-18 FYA CPIH deflated price base</t>
  </si>
  <si>
    <t>Further 2010-15 reconciliation total adjustment revenue carry forward to PR19 ~ Wastewater network plus at 2017-18 FYA CPIH deflated price base</t>
  </si>
  <si>
    <t>ODI in-period revenue adjustment ~ Wastewater network plus at 2017-18 FYA CPIH deflated price base</t>
  </si>
  <si>
    <t>ODI end of period revenue adjustment ~ Wastewater network plus at 2017-18 FYA CPIH deflated price base</t>
  </si>
  <si>
    <t>Wastewater: Totex menu revenue adjustment at 2017-18 FYA CPIH deflated price base</t>
  </si>
  <si>
    <t>WRFIM total reward / (penalty) at the end of AMP6 ~ Wastewater network plus at 2017-18 FYA CPIH deflated price base</t>
  </si>
  <si>
    <t>Dummy: revenue adjustment from totex menu model at 2017-18 FYA CPIH deflated price base</t>
  </si>
  <si>
    <t>WRFIM total reward / (penalty) at the end of AMP6 ~ Dummy at 2017-18 FYA CPIH deflated price base</t>
  </si>
  <si>
    <t>ODI in-period revenue adjustment ~ Residential retail at 2017-18 FYA CPIH deflated price base</t>
  </si>
  <si>
    <t>ODI end of period revenue adjustment ~ Residential retail at 2017-18 FYA CPIH deflated price base</t>
  </si>
  <si>
    <t>Residential retail revenue adjustment at 2017-18 FYA CPIH deflated price base</t>
  </si>
  <si>
    <t>SIM forecast revenue adjustment at 2017-18 FYA CPIH deflated price base</t>
  </si>
  <si>
    <t>ODI in-period revenue adjustment ~ Business retail at 2017-18 FYA CPIH deflated price base</t>
  </si>
  <si>
    <t>ODI end of period revenue adjustment ~ Business retail at 2017-18 FYA CPIH deflated price base</t>
  </si>
  <si>
    <t>SUBTOTALS AS PER PRICE CONTROL FOR REVENUE ADJUSTMENTS 2017-18 FYA CPIH DEFLATED PRICE BASE</t>
  </si>
  <si>
    <t>Water resources revenue adjustment</t>
  </si>
  <si>
    <t>Water network plus revenue adjustment</t>
  </si>
  <si>
    <t>Bioresources revenue adjustment</t>
  </si>
  <si>
    <t>Wastewater network plus revenue adjustment</t>
  </si>
  <si>
    <t>Dummy revenue adjustment</t>
  </si>
  <si>
    <t>Dummy control revenue adjustment</t>
  </si>
  <si>
    <t>Residential retail revenue adjustment</t>
  </si>
  <si>
    <t>Business retail revenue adjustment</t>
  </si>
  <si>
    <t>DISCOUNT RATE FOR 2021-25</t>
  </si>
  <si>
    <t>Years from valuation date</t>
  </si>
  <si>
    <t>PV discount factor - Water resources</t>
  </si>
  <si>
    <t>PV discount factor - Water network</t>
  </si>
  <si>
    <t>PV discount factor - Bioresources</t>
  </si>
  <si>
    <t>PV discount factor - Wastewater network</t>
  </si>
  <si>
    <t>PV discount factor - Dummy control</t>
  </si>
  <si>
    <t>PV discount factor - Residential retail</t>
  </si>
  <si>
    <t>PV discount factor - Business retail</t>
  </si>
  <si>
    <t>Equivalent Annual Cost (EAC) factor - Water resources</t>
  </si>
  <si>
    <t>Equivalent Annual Cost (EAC) factor - Water network</t>
  </si>
  <si>
    <t>Equivalent Annual Cost (EAC) factor - Bioresources</t>
  </si>
  <si>
    <t>Equivalent Annual Cost (EAC) factor - Wastewater network</t>
  </si>
  <si>
    <t>Equivalent Annual Cost (EAC) factor - Dummy control</t>
  </si>
  <si>
    <t>Equivalent Annual Cost (EAC) factor - Residential retail</t>
  </si>
  <si>
    <t>Equivalent Annual Cost (EAC) factor - Business retail</t>
  </si>
  <si>
    <t>PROFILES</t>
  </si>
  <si>
    <t>Profile 0 - Apply in first year</t>
  </si>
  <si>
    <t>PV discount factor at base date - Water resources</t>
  </si>
  <si>
    <t>PV discount factor at base date - Water network</t>
  </si>
  <si>
    <t>PV discount factor at base date - Bioresources</t>
  </si>
  <si>
    <t>PV discount factor at base date - Wastewater network</t>
  </si>
  <si>
    <t>PV discount factor at base date - Dummy control</t>
  </si>
  <si>
    <t>PV discount factor at base date - Residential retail</t>
  </si>
  <si>
    <t>PV discount factor at base date - Business retail</t>
  </si>
  <si>
    <t>Water resources revenue adjustment applied in first year</t>
  </si>
  <si>
    <t>Water network revenue adjustment applied in first year</t>
  </si>
  <si>
    <t>Bioresources revenue adjustment applied in first year</t>
  </si>
  <si>
    <t>Wastewater network revenue adjustment applied in first year</t>
  </si>
  <si>
    <t>Dummy control revenue adjustment applied in first year</t>
  </si>
  <si>
    <t>Residential retail revenue adjustment applied in first year</t>
  </si>
  <si>
    <t>Business retail revenue adjustment applied in first year</t>
  </si>
  <si>
    <t>Profile 1 - Constant annuity 2020-25</t>
  </si>
  <si>
    <t>Water resources revenue adjustment - EAC factor adjusted</t>
  </si>
  <si>
    <t>Water network revenue adjustment - EAC factor adjusted</t>
  </si>
  <si>
    <t>Bioresources revenue adjustment - EAC factor adjusted</t>
  </si>
  <si>
    <t>Wastewater network revenue adjustment - EAC factor adjusted</t>
  </si>
  <si>
    <t>Dummy control revenue adjustment - EAC factor adjusted</t>
  </si>
  <si>
    <t>Residential retail revenue adjustment - EAC factor adjusted</t>
  </si>
  <si>
    <t>Business retail revenue adjustment - EAC factor adjusted</t>
  </si>
  <si>
    <t>Water resources revenue adjustment - Constant annuity 2015-20</t>
  </si>
  <si>
    <t>Water network revenue adjustment - Constant annuity 2015-20</t>
  </si>
  <si>
    <t>Bioresources revenue adjustment - Constant annuity 2015-20</t>
  </si>
  <si>
    <t>Wastewater network revenue adjustment - Constant annuity 2015-20</t>
  </si>
  <si>
    <t>Dummy control revenue adjustment - Constant annuity 2015-20</t>
  </si>
  <si>
    <t>Residential retail revenue adjustment - Constant annuity 2015-20</t>
  </si>
  <si>
    <t>Business retail revenue adjustment - Constant annuity 2015-20</t>
  </si>
  <si>
    <t>Profile 2 - Even allocation - NPV neutral</t>
  </si>
  <si>
    <t>Water resources revenue adjustment - NPV adjusted</t>
  </si>
  <si>
    <t>Water network revenue adjustment - NPV adjusted</t>
  </si>
  <si>
    <t>Bioresources revenue adjustment - NPV adjusted</t>
  </si>
  <si>
    <t>Wastewater network revenue adjustment - NPV adjusted</t>
  </si>
  <si>
    <t>Dummy control revenue adjustment - NPV adjusted</t>
  </si>
  <si>
    <t>Residential retail revenue adjustment - NPV adjusted</t>
  </si>
  <si>
    <t>Business retail revenue adjustment - NPV adjusted</t>
  </si>
  <si>
    <t>Water resources revenue adjustment - Even allocation - NPV neutral</t>
  </si>
  <si>
    <t>Water network revenue adjustment - Even allocation - NPV neutral</t>
  </si>
  <si>
    <t>Bioresources revenue adjustment - Even allocation - NPV neutral</t>
  </si>
  <si>
    <t>Wastewater network revenue adjustment - Even allocation - NPV neutral</t>
  </si>
  <si>
    <t>Dummy control revenue adjustment - Even allocation - NPV neutral</t>
  </si>
  <si>
    <t>Residential retail revenue adjustment - Even allocation - NPV neutral</t>
  </si>
  <si>
    <t>Business retail revenue adjustment - Even allocation - NPV neutral</t>
  </si>
  <si>
    <t>PROFILES SELECTION</t>
  </si>
  <si>
    <t>Water resources revenue adjustment active</t>
  </si>
  <si>
    <t>Water network revenue adjustment active</t>
  </si>
  <si>
    <t>Bioresources revenue adjustment active</t>
  </si>
  <si>
    <t>Wastewater network revenue adjustment active</t>
  </si>
  <si>
    <t>Dummy control revenue adjustment active</t>
  </si>
  <si>
    <t>Residential retail revenue adjustment active</t>
  </si>
  <si>
    <t>Business retail revenue adjustment active</t>
  </si>
  <si>
    <t>PR14 REVENUE RECONCILIATION ADJUSTMENTS EXPRESSED IN 2017/18 FYA CPIH DEFLATED PRICE BASE BY TABLE</t>
  </si>
  <si>
    <t>Table App25</t>
  </si>
  <si>
    <t>Table App27</t>
  </si>
  <si>
    <t>Table WS13</t>
  </si>
  <si>
    <t>Table WS15</t>
  </si>
  <si>
    <t>Table WS17</t>
  </si>
  <si>
    <t>Table WWS13</t>
  </si>
  <si>
    <t>Table WWS15</t>
  </si>
  <si>
    <t>Table Dmmy10</t>
  </si>
  <si>
    <t>Table Dmmy11</t>
  </si>
  <si>
    <t>Table R9</t>
  </si>
  <si>
    <t>Table R10</t>
  </si>
  <si>
    <t>SUBTOTALS AS PER PRICE CONTROL FOR REVENUE ADJUSTMENTS</t>
  </si>
  <si>
    <t>PROFILES SELECTED</t>
  </si>
  <si>
    <t>App5 – PR14 reconciliation ~ performance commitments</t>
  </si>
  <si>
    <t>Thames Water</t>
  </si>
  <si>
    <t>Column ref.</t>
  </si>
  <si>
    <t>PR19 price control allocation (%)</t>
  </si>
  <si>
    <r>
      <rPr>
        <sz val="16"/>
        <color rgb="FF0078C9"/>
        <rFont val="Franklin Gothic Demi"/>
        <family val="2"/>
      </rPr>
      <t>2018-19 forecast data</t>
    </r>
    <r>
      <rPr>
        <b/>
        <sz val="12"/>
        <color rgb="FF0078C9"/>
        <rFont val="arial"/>
        <family val="2"/>
      </rPr>
      <t xml:space="preserve"> </t>
    </r>
    <r>
      <rPr>
        <sz val="11"/>
        <color rgb="FF0078C9"/>
        <rFont val="arial"/>
        <family val="2"/>
      </rPr>
      <t>(monetary amounts in 2012-13 prices, net of tax)</t>
    </r>
  </si>
  <si>
    <r>
      <rPr>
        <sz val="16"/>
        <color rgb="FF0078C9"/>
        <rFont val="Franklin Gothic Demi"/>
        <family val="2"/>
      </rPr>
      <t>2019-20 forecast data</t>
    </r>
    <r>
      <rPr>
        <b/>
        <sz val="12"/>
        <color rgb="FF0078C9"/>
        <rFont val="arial"/>
        <family val="2"/>
      </rPr>
      <t xml:space="preserve"> </t>
    </r>
    <r>
      <rPr>
        <sz val="11"/>
        <color rgb="FF0078C9"/>
        <rFont val="arial"/>
        <family val="2"/>
      </rPr>
      <t>(monetary amounts in 2012-13 prices, net of tax)</t>
    </r>
  </si>
  <si>
    <t>Unique ID</t>
  </si>
  <si>
    <t>Company</t>
  </si>
  <si>
    <t>PR14
price
control</t>
  </si>
  <si>
    <t>Bioresources (sludge)</t>
  </si>
  <si>
    <t>Direct procurement for customers</t>
  </si>
  <si>
    <t>PC ref.
(company)</t>
  </si>
  <si>
    <t>Performance commitment</t>
  </si>
  <si>
    <t>ODI type</t>
  </si>
  <si>
    <t>ODI form</t>
  </si>
  <si>
    <t>In-period ODI</t>
  </si>
  <si>
    <t>PC unit</t>
  </si>
  <si>
    <t>PC unit description</t>
  </si>
  <si>
    <t>Decimal places</t>
  </si>
  <si>
    <t>2018-19 performance level
- forecast</t>
  </si>
  <si>
    <t>2018-19
PCL met?
forecast</t>
  </si>
  <si>
    <t>2018-19
forecast outperformance payment
or underperformance penalty
in-period ODIs</t>
  </si>
  <si>
    <t>2018-19
forecast outperformance payment
or underperformance penalty
in-period ODIs (£m)</t>
  </si>
  <si>
    <t>2018-19
forecast outperformance payment
or underperformance penalty
accrued at 31 March 2019</t>
  </si>
  <si>
    <t>2018-19
forecast outperformance payment
or underperformance penalty
accrued at 31 March 2019 (£m)</t>
  </si>
  <si>
    <t>2019-20 performance level
- forecast</t>
  </si>
  <si>
    <t>2019-20
PCL met?
Forecast</t>
  </si>
  <si>
    <t>2019-20
forecast outperformance payment
or underperformance penalty
in-period ODIs</t>
  </si>
  <si>
    <t>2019-20
forecast outperformance payment
or underperformance penalty
in-period ODIs (£m)</t>
  </si>
  <si>
    <t>2019-20
forecast outperformance payment
or underperformance penalty
accrued at 31 March 2020</t>
  </si>
  <si>
    <t>2019-20
forecast outperformance payment
or underperformance penalty
accrued at 31 March 2020 (£m)</t>
  </si>
  <si>
    <t>AFW</t>
  </si>
  <si>
    <t>WSW</t>
  </si>
  <si>
    <t>W-A1</t>
  </si>
  <si>
    <t>W-A1: Leakage</t>
  </si>
  <si>
    <t>Out &amp; under</t>
  </si>
  <si>
    <t xml:space="preserve">Revenue </t>
  </si>
  <si>
    <t>nr</t>
  </si>
  <si>
    <t>Megalitres per day (Ml/d)</t>
  </si>
  <si>
    <t>W-A2</t>
  </si>
  <si>
    <t>W-A2: Average water use</t>
  </si>
  <si>
    <t>Under</t>
  </si>
  <si>
    <t>Litres per person per day (l/p/d)</t>
  </si>
  <si>
    <t>W-A3</t>
  </si>
  <si>
    <t>W-A3: Water available for use</t>
  </si>
  <si>
    <t>W-A4</t>
  </si>
  <si>
    <t>W-A4: Sustainable abstraction reductions</t>
  </si>
  <si>
    <t>W-A5</t>
  </si>
  <si>
    <t>W-A5: Abstraction incentive mechanism (AIM)</t>
  </si>
  <si>
    <t>NFI</t>
  </si>
  <si>
    <t>TBC</t>
  </si>
  <si>
    <t>W-B1</t>
  </si>
  <si>
    <t>W-B1: Compliance with water quality standards (mean zonal compliance)</t>
  </si>
  <si>
    <t>Mean zonal compliance (%)</t>
  </si>
  <si>
    <t>W-B2</t>
  </si>
  <si>
    <t>W-B2: Customer contacts for discolouration</t>
  </si>
  <si>
    <t>No. per 1,000 population</t>
  </si>
  <si>
    <t>W-C1</t>
  </si>
  <si>
    <t>W-C1: Unplanned interruptions to supply over 12 hours</t>
  </si>
  <si>
    <t>No. of properties</t>
  </si>
  <si>
    <t>W-C2</t>
  </si>
  <si>
    <t>W-C2: Number of burst mains</t>
  </si>
  <si>
    <t>No. of burst mains per year</t>
  </si>
  <si>
    <t>W-C3</t>
  </si>
  <si>
    <t>W-C3: Affected customers not notified of planned interruptions</t>
  </si>
  <si>
    <t>No. of GSS events</t>
  </si>
  <si>
    <t>W-C4</t>
  </si>
  <si>
    <t>W-C4: Planned work taking longer to complete than notified</t>
  </si>
  <si>
    <t>HHR</t>
  </si>
  <si>
    <t>R-A1</t>
  </si>
  <si>
    <t>R-A1: SIM service score</t>
  </si>
  <si>
    <t>score</t>
  </si>
  <si>
    <t>Service incentive mechanism (SIM) score</t>
  </si>
  <si>
    <t>R-A2</t>
  </si>
  <si>
    <t>R-A2: Value for money survey</t>
  </si>
  <si>
    <t>ANH</t>
  </si>
  <si>
    <t>W-A2: Water supply interruptions</t>
  </si>
  <si>
    <t>time</t>
  </si>
  <si>
    <t>Minutes / property / year</t>
  </si>
  <si>
    <t>W-A3: Properties at risk of persistent low pressure</t>
  </si>
  <si>
    <t>W-A4: Water quality contacts</t>
  </si>
  <si>
    <t>W-B1: Value for money perception - variation from baseline against WaSCs (water)</t>
  </si>
  <si>
    <t>% variation from WaSC baseline</t>
  </si>
  <si>
    <t>W-C1: Percentage of population supplied by single supply system</t>
  </si>
  <si>
    <t>% population with single supply system</t>
  </si>
  <si>
    <t>W-C2: Frequency of service level restrictions (hosepipe bans)</t>
  </si>
  <si>
    <t>No. (frequency) per 10 years</t>
  </si>
  <si>
    <t>W-D1</t>
  </si>
  <si>
    <t>W-D1: Security of Supply Index (SoSI) - dry year annual average</t>
  </si>
  <si>
    <t>Security of Supply Index (SOSI)</t>
  </si>
  <si>
    <t>W-D2</t>
  </si>
  <si>
    <t>W-D2: Security of Supply Index (SoSI) - critical period (peak) demand</t>
  </si>
  <si>
    <t>W-D3</t>
  </si>
  <si>
    <t>W-D3: Per property consumption (PPC) (litres/household/day reduction)</t>
  </si>
  <si>
    <t>Litres per household per day (l/hh/d)</t>
  </si>
  <si>
    <t>W-D4</t>
  </si>
  <si>
    <t>W-D4: Leakage - three-year average</t>
  </si>
  <si>
    <t>Yes</t>
  </si>
  <si>
    <t>W-E1</t>
  </si>
  <si>
    <t>W-E1: Percentage of SSSIs (by area) with favourable status</t>
  </si>
  <si>
    <t>% SSSIs with favourable status</t>
  </si>
  <si>
    <t>W-E2</t>
  </si>
  <si>
    <t>W-E2: Environmental compliance (water)</t>
  </si>
  <si>
    <t>No. of obligations delivered</t>
  </si>
  <si>
    <t>W-F1</t>
  </si>
  <si>
    <t>W-F1: Operational carbon (% reduction from 2015 baseline)</t>
  </si>
  <si>
    <t>% reduction from 2015 baseline</t>
  </si>
  <si>
    <t>W-F2</t>
  </si>
  <si>
    <t>W-F2: Embodied carbon (% reduction from 2010 baseline)</t>
  </si>
  <si>
    <t>% reduction from 2010 baseline</t>
  </si>
  <si>
    <t>W-G1</t>
  </si>
  <si>
    <t>W-G1: Survey of community perception</t>
  </si>
  <si>
    <t>% customer satisfaction</t>
  </si>
  <si>
    <t>na</t>
  </si>
  <si>
    <t>W-H1</t>
  </si>
  <si>
    <t>W-H1: Water infrastructure</t>
  </si>
  <si>
    <t>category</t>
  </si>
  <si>
    <t>Asset health indicator (RAG)</t>
  </si>
  <si>
    <t>W-H2</t>
  </si>
  <si>
    <t>W-H2: Water non-infrastructure</t>
  </si>
  <si>
    <t>W-I1</t>
  </si>
  <si>
    <t>W-I1: Mean zonal compliance (MZC)</t>
  </si>
  <si>
    <t>WSWW</t>
  </si>
  <si>
    <t>S-A2</t>
  </si>
  <si>
    <t>S-A2: Properties flooded internally from sewers - three-year average (reduction)</t>
  </si>
  <si>
    <t>No. of properties flooded internally (reduction)</t>
  </si>
  <si>
    <t>S-A3</t>
  </si>
  <si>
    <t>S-A3: Properties flooded externally from sewers - three-year average (reduction)</t>
  </si>
  <si>
    <t>No. of properties flooded externally (reduction)</t>
  </si>
  <si>
    <t>S-A4</t>
  </si>
  <si>
    <t>S-A4: Percentage of sewerage capacity schemes incorporating sustainable solutions</t>
  </si>
  <si>
    <t>% sustainable sewerage capacity schemes</t>
  </si>
  <si>
    <t>S-B1</t>
  </si>
  <si>
    <t>S-B1: Value for money perception variation from baseline against WaSCs (wastewater)</t>
  </si>
  <si>
    <t>S-C1</t>
  </si>
  <si>
    <t>S-C1: Percentage of bathing waters attaining excellent status</t>
  </si>
  <si>
    <t>% bathing waters - excellent status</t>
  </si>
  <si>
    <t>S-C2</t>
  </si>
  <si>
    <t>S-C2: Percentage of SSSIs (by area) with favourable status</t>
  </si>
  <si>
    <t>S-C3</t>
  </si>
  <si>
    <t>S-C3: Pollution incidents (category 3)</t>
  </si>
  <si>
    <t>No. of pollution incidents (cat 3)</t>
  </si>
  <si>
    <t>S-C4</t>
  </si>
  <si>
    <t>S-C4: Environmental compliance (wastewater)</t>
  </si>
  <si>
    <t>S-D1</t>
  </si>
  <si>
    <t>S-D1: Operational carbon (% reduction from 2015 baseline)</t>
  </si>
  <si>
    <t>S-D2</t>
  </si>
  <si>
    <t>S-D2: Embodied carbon (% reduction from 2010 baseline)</t>
  </si>
  <si>
    <t>S-E1</t>
  </si>
  <si>
    <t>S-E1: Survey of community perception</t>
  </si>
  <si>
    <t>S-F1</t>
  </si>
  <si>
    <t>S-F1: Sewerage infrastructure</t>
  </si>
  <si>
    <t>S-F2</t>
  </si>
  <si>
    <t>S-F2: Sewerage non-infrastructure</t>
  </si>
  <si>
    <t>R-A1: Qualitative service incentive mechanism (SIM) score</t>
  </si>
  <si>
    <t>text</t>
  </si>
  <si>
    <t>Service incentive mechanism (SIM) score ranking (WaSCs)</t>
  </si>
  <si>
    <t>R-A2: Service incentive mechanism (SIM)</t>
  </si>
  <si>
    <t>R-A3</t>
  </si>
  <si>
    <t>R-A3: Customer Satisfaction Index prepared by UK Institute of Customer Service</t>
  </si>
  <si>
    <t>rank</t>
  </si>
  <si>
    <t>UK ICS Customer Satisfaction Index score ranking among utility companies</t>
  </si>
  <si>
    <t>R-B1</t>
  </si>
  <si>
    <t>R-B1: Fairness of bills perception - variation from baseline against WaSCs</t>
  </si>
  <si>
    <t>R-B2</t>
  </si>
  <si>
    <t>R-B2: Affordability perception - variation from baseline against WaSCs</t>
  </si>
  <si>
    <t>R-C1</t>
  </si>
  <si>
    <t>R-C1: Operational carbon (% reduction from 2015 baseline)</t>
  </si>
  <si>
    <t>R-C2</t>
  </si>
  <si>
    <t>R-C2: Embodied carbon (% reduction from 2010 baseline)</t>
  </si>
  <si>
    <t>R-D1</t>
  </si>
  <si>
    <t>R-D1: Survey of community perception</t>
  </si>
  <si>
    <t>BRL</t>
  </si>
  <si>
    <t>A1</t>
  </si>
  <si>
    <t>A1: Unplanned customer minutes lost</t>
  </si>
  <si>
    <t>A2</t>
  </si>
  <si>
    <t>A2: Asset reliability - infrastructure</t>
  </si>
  <si>
    <t>Asset health indicator</t>
  </si>
  <si>
    <t>A3</t>
  </si>
  <si>
    <t>A3: Asset reliability - non-infrastructure</t>
  </si>
  <si>
    <t>B1</t>
  </si>
  <si>
    <t>B1: Population in centres &gt;25,000 at risk from asset failure</t>
  </si>
  <si>
    <t>No. of people (population)</t>
  </si>
  <si>
    <t>C1</t>
  </si>
  <si>
    <t>C1: Security of supply index (SOSI)</t>
  </si>
  <si>
    <t>C2</t>
  </si>
  <si>
    <t>C2: Hosepipe ban frequency</t>
  </si>
  <si>
    <t>No. of expected days that water restrictions are placed</t>
  </si>
  <si>
    <t>D1</t>
  </si>
  <si>
    <t>D1: Mean zonal compliance (MZC)</t>
  </si>
  <si>
    <t>E1</t>
  </si>
  <si>
    <t>E1: Negative water quality contacts</t>
  </si>
  <si>
    <t>No. of contacts per year</t>
  </si>
  <si>
    <t>F1</t>
  </si>
  <si>
    <t>F1: Leakage</t>
  </si>
  <si>
    <t>G1</t>
  </si>
  <si>
    <t>G1: Meter penetration</t>
  </si>
  <si>
    <t xml:space="preserve">% metered supplies </t>
  </si>
  <si>
    <t>H1</t>
  </si>
  <si>
    <t>H1: Total carbon emissions</t>
  </si>
  <si>
    <r>
      <t>kgCO</t>
    </r>
    <r>
      <rPr>
        <vertAlign val="subscript"/>
        <sz val="10"/>
        <rFont val="arial"/>
        <family val="2"/>
      </rPr>
      <t>2</t>
    </r>
    <r>
      <rPr>
        <sz val="10"/>
        <rFont val="Arial"/>
        <family val="2"/>
      </rPr>
      <t>e per person</t>
    </r>
  </si>
  <si>
    <t>H2</t>
  </si>
  <si>
    <t>H2: Raw water quality of sources</t>
  </si>
  <si>
    <t>Raw water quality indicator</t>
  </si>
  <si>
    <t>H3</t>
  </si>
  <si>
    <t>H3: Biodiversity index</t>
  </si>
  <si>
    <t>Biodiversity index</t>
  </si>
  <si>
    <t>H4</t>
  </si>
  <si>
    <t>H4: Waste disposal compliance</t>
  </si>
  <si>
    <t>% waste disposal compliance</t>
  </si>
  <si>
    <t>G2</t>
  </si>
  <si>
    <t>G2: Per capita consumption (PCC), measured as litres per head per day (l/h/d)</t>
  </si>
  <si>
    <t>Litres per head per day (l/h/d)</t>
  </si>
  <si>
    <t>I1</t>
  </si>
  <si>
    <t>I1: Percentage of customers in water poverty</t>
  </si>
  <si>
    <t>% customers in water poverty</t>
  </si>
  <si>
    <t>J1</t>
  </si>
  <si>
    <t>J1: Service incentive mechanism (SIM)</t>
  </si>
  <si>
    <t>Service incentive mechanism (SIM) score ranking</t>
  </si>
  <si>
    <t>J2</t>
  </si>
  <si>
    <t>J2: General satisfaction from surveys</t>
  </si>
  <si>
    <t>J3</t>
  </si>
  <si>
    <t>J3: Value for money</t>
  </si>
  <si>
    <t>K1</t>
  </si>
  <si>
    <t>K1: Ease of contact from surveys</t>
  </si>
  <si>
    <t>L1</t>
  </si>
  <si>
    <t>L1: Negative billing contacts</t>
  </si>
  <si>
    <t>DVW</t>
  </si>
  <si>
    <t>A1: Discoloured water contacts</t>
  </si>
  <si>
    <t>A2: Mean zonal compliance (MZC)</t>
  </si>
  <si>
    <t>A3: Delivery of the outcomes of the Legacy water treatment works (south west Wrexham) major scheme</t>
  </si>
  <si>
    <t>Pass/fail (until completion)</t>
  </si>
  <si>
    <t>A4</t>
  </si>
  <si>
    <t>A4: Delivery of the outcomes of the service reservoir water quality risk management schemes</t>
  </si>
  <si>
    <t>Pass/fail (for each scheme)</t>
  </si>
  <si>
    <t>B1: Average duration of interruptions - 3 hours or longer (planned and unplanned interruptions)</t>
  </si>
  <si>
    <t>Hours / property / year</t>
  </si>
  <si>
    <t>B2</t>
  </si>
  <si>
    <t>B2: Sustainable economic level of leakage</t>
  </si>
  <si>
    <t>Litres per property per day (l/prop/day)</t>
  </si>
  <si>
    <t>B3</t>
  </si>
  <si>
    <t>B3: Security of supply index (SOSI)</t>
  </si>
  <si>
    <t>B4</t>
  </si>
  <si>
    <t>B4: Number of bursts</t>
  </si>
  <si>
    <t>C1: Gross operational greenhouse gas emissions</t>
  </si>
  <si>
    <r>
      <t>tCO</t>
    </r>
    <r>
      <rPr>
        <vertAlign val="subscript"/>
        <sz val="10"/>
        <rFont val="arial"/>
        <family val="2"/>
      </rPr>
      <t>2</t>
    </r>
    <r>
      <rPr>
        <sz val="10"/>
        <rFont val="Arial"/>
        <family val="2"/>
      </rPr>
      <t>e</t>
    </r>
  </si>
  <si>
    <t>D1: Customers’ perception based on market research</t>
  </si>
  <si>
    <t>NHHR</t>
  </si>
  <si>
    <t>F1: Non-household Service incentive mechanism (SIM)</t>
  </si>
  <si>
    <t>E1: Per capita consumption and water efficiency</t>
  </si>
  <si>
    <t>Litres per capita per day</t>
  </si>
  <si>
    <t>E2</t>
  </si>
  <si>
    <t>E2: Service incentive mechanism (SIM)</t>
  </si>
  <si>
    <t>NES</t>
  </si>
  <si>
    <t>W-A1: Asset health measures - water</t>
  </si>
  <si>
    <t>N/A</t>
  </si>
  <si>
    <t>N/A (measured in separate PCs)</t>
  </si>
  <si>
    <t>W-B1: Satisfaction with taste and odour of tap water</t>
  </si>
  <si>
    <t>No. of complaints per year</t>
  </si>
  <si>
    <t>W-B2: Overall drinking water compliance</t>
  </si>
  <si>
    <t>W-B3</t>
  </si>
  <si>
    <t>W-B3: Discoloured water complaints</t>
  </si>
  <si>
    <t>W-C1: Interruptions to water supply for more than 3 hours (average time per property per year)</t>
  </si>
  <si>
    <t>Mins:secs per property per year</t>
  </si>
  <si>
    <t>mins:secs</t>
  </si>
  <si>
    <t>W-C2: Properties experiencing poor water pressure</t>
  </si>
  <si>
    <t>W-C3: Water mains bursts</t>
  </si>
  <si>
    <t>W-C4: Leakage (Ml/d) Northumbrian area</t>
  </si>
  <si>
    <t>W-C5</t>
  </si>
  <si>
    <t>W-C5: Leakage (Ml/d) Essex &amp; Suffolk area</t>
  </si>
  <si>
    <t>W-D1: NWL independent overall customer satisfaction score</t>
  </si>
  <si>
    <t>Score between 0 and 10</t>
  </si>
  <si>
    <t>W-D2: Service incentive mechanism (SIM)</t>
  </si>
  <si>
    <t>W-D3: Domestic customer satisfaction, net promoter score</t>
  </si>
  <si>
    <t>W-E1: NWL independent survey on keeping customers informed</t>
  </si>
  <si>
    <t>W-F1: Greenhouse gas emissions</t>
  </si>
  <si>
    <r>
      <t>ktCO</t>
    </r>
    <r>
      <rPr>
        <vertAlign val="subscript"/>
        <sz val="10"/>
        <rFont val="arial"/>
        <family val="2"/>
      </rPr>
      <t>2</t>
    </r>
    <r>
      <rPr>
        <sz val="10"/>
        <rFont val="Arial"/>
        <family val="2"/>
      </rPr>
      <t>e</t>
    </r>
  </si>
  <si>
    <t>W-F2: Annual environmental performance report</t>
  </si>
  <si>
    <t>CRAG report publication</t>
  </si>
  <si>
    <t>S-A1</t>
  </si>
  <si>
    <t>S-A1: Asset health measures - wastewater</t>
  </si>
  <si>
    <t>S-B1: Properties flooded externally</t>
  </si>
  <si>
    <t>No. of properties per year</t>
  </si>
  <si>
    <t>S-B2</t>
  </si>
  <si>
    <t>S-B2: Properties flooded internally</t>
  </si>
  <si>
    <t>No. of properties flooded internally per year</t>
  </si>
  <si>
    <t>S-B3</t>
  </si>
  <si>
    <t>S-B3: Repeat sewer flooding</t>
  </si>
  <si>
    <t>S-B4</t>
  </si>
  <si>
    <t>S-B4: Sewer collapses</t>
  </si>
  <si>
    <t>No. of sewer collapses per year - excluding TDSs</t>
  </si>
  <si>
    <t>S-B5</t>
  </si>
  <si>
    <t>S-B5: Transferred drains and sewers - internal sewer flooding</t>
  </si>
  <si>
    <t>S-B6</t>
  </si>
  <si>
    <t>S-B6: Transferred drains and sewers - external sewer flooding</t>
  </si>
  <si>
    <t>S-B7</t>
  </si>
  <si>
    <t>S-B7: Transferred drains and sewers - sewer collapses</t>
  </si>
  <si>
    <t>No. of sewer collapses per year - TDSs</t>
  </si>
  <si>
    <t>S-C1: Sewage treatment works discharge compliance</t>
  </si>
  <si>
    <t>No. discharge permit condition failures per year</t>
  </si>
  <si>
    <t>S-C2: Pollution incidents (category 3)</t>
  </si>
  <si>
    <t>S-C3: Bathing water compliance</t>
  </si>
  <si>
    <t>No. of bathing waters per year</t>
  </si>
  <si>
    <t>S-C4: Whitburn combined sewer overflow (CSO) scheme</t>
  </si>
  <si>
    <t>Delivery / non-delivery</t>
  </si>
  <si>
    <t>S-D1: NWL independent overall customer satisfaction score</t>
  </si>
  <si>
    <t>Customer satisfaction score out of 10</t>
  </si>
  <si>
    <t>S-D2: Service incentive mechanism (SIM)</t>
  </si>
  <si>
    <t>S-D3</t>
  </si>
  <si>
    <t>S-D3: Domestic customer satisfaction, net promoter score</t>
  </si>
  <si>
    <t>S-E1: NWL independent survey on keeping customers informed</t>
  </si>
  <si>
    <t>S-F1: Greenhouse gas emissions</t>
  </si>
  <si>
    <t>S-F2: Annual environmental performance report</t>
  </si>
  <si>
    <t>R-B1: NWL independent overall customer satisfaction score</t>
  </si>
  <si>
    <t>R-B2: Service incentive mechanism (SIM)</t>
  </si>
  <si>
    <t>R-B3</t>
  </si>
  <si>
    <t>R-B3: Domestic customer satisfaction, net promoter score</t>
  </si>
  <si>
    <t>R-C1: NWL independent value for money survey</t>
  </si>
  <si>
    <t>R-C2: Satisfied with value for money of water services - Northumbrian region (CCWater research)</t>
  </si>
  <si>
    <t>R-C3</t>
  </si>
  <si>
    <t>R-C3: Satisfied with value for money of sewerage services - Northumbrian region (CCWater research)</t>
  </si>
  <si>
    <t>R-C4</t>
  </si>
  <si>
    <t>R-C4: Satisfied with value for money of water services - Essex &amp; Suffolk region (CCWater research)</t>
  </si>
  <si>
    <t>R-D1: NWL independent survey on keeping customers informed</t>
  </si>
  <si>
    <t>R-E1</t>
  </si>
  <si>
    <t>R-E1: Greenhouse gas emissions</t>
  </si>
  <si>
    <t>R-E2</t>
  </si>
  <si>
    <t>R-E2: Annual environmental performance report</t>
  </si>
  <si>
    <t>R-F1</t>
  </si>
  <si>
    <t>R-F1: Delivering a consolidated Customer Information and Billing (CIB) system</t>
  </si>
  <si>
    <t>£ million cumulative depreciation</t>
  </si>
  <si>
    <t>PRT</t>
  </si>
  <si>
    <t>A1: Bursts</t>
  </si>
  <si>
    <t>A2: Water quality standards</t>
  </si>
  <si>
    <t>A3: Water quality contacts</t>
  </si>
  <si>
    <t>No. contacts per 1,000 population served</t>
  </si>
  <si>
    <t>A4: Temporary usage bans</t>
  </si>
  <si>
    <t>No. of temporary usage bans per year</t>
  </si>
  <si>
    <t>B1: Leakage</t>
  </si>
  <si>
    <t>C1: Interruptions to supply</t>
  </si>
  <si>
    <t>D1: Biodiversity</t>
  </si>
  <si>
    <t>% (completion of agreed actions)</t>
  </si>
  <si>
    <t>D2</t>
  </si>
  <si>
    <t>D2: Water Framework Directive (WFD)</t>
  </si>
  <si>
    <t>Programme completion</t>
  </si>
  <si>
    <t>D3</t>
  </si>
  <si>
    <t>D3: Carbon</t>
  </si>
  <si>
    <t>Energy sourced from renewables (% increase)</t>
  </si>
  <si>
    <t>E1: RoSPA Health and Safety accreditation</t>
  </si>
  <si>
    <t>RoSPA Gold award</t>
  </si>
  <si>
    <t>A1: Service incentive mechanism (SIM)</t>
  </si>
  <si>
    <t>B1: Reducing per capita consumption (PCC)</t>
  </si>
  <si>
    <t>C1: Survey of developers</t>
  </si>
  <si>
    <t>Satisfaction rate (%)</t>
  </si>
  <si>
    <t>SBW</t>
  </si>
  <si>
    <t>A1: Customer contacts: taste and appearance (water quality contacts)</t>
  </si>
  <si>
    <t>A2: WS (WQ) regulation compliance - mean zonal compliance (compliance with DWI regulations)</t>
  </si>
  <si>
    <t>B1: Reduce leakage (to less than or equal to 20.00 Ml/d by 2020)</t>
  </si>
  <si>
    <t>B2: Large scale interruptions (minimise risk of large scale interruption to 12,000 properties)</t>
  </si>
  <si>
    <t>1,000 properties</t>
  </si>
  <si>
    <t>B3: Decreasing average interruptions &gt;3 hours</t>
  </si>
  <si>
    <t>B4: Maintain serviceable assets</t>
  </si>
  <si>
    <t>B5</t>
  </si>
  <si>
    <t>B5: Metering - continue current strategy</t>
  </si>
  <si>
    <t>No. of additional meters installed</t>
  </si>
  <si>
    <t>B6</t>
  </si>
  <si>
    <t>B6: Reduce per capita consumption (PCC) to 136 litres/head/day by March 2020</t>
  </si>
  <si>
    <t>C1: Repair visible leaks</t>
  </si>
  <si>
    <t>% visible leaks repaired within 7 days</t>
  </si>
  <si>
    <t>D1: Reduce energy used in water delivery</t>
  </si>
  <si>
    <t>kWh/Ml (kilowatt hours per megalitre)</t>
  </si>
  <si>
    <t>D2: Help support a natural healthy water environment (in addition to NEP statutory obligation work)</t>
  </si>
  <si>
    <t>Annual review of environmental work</t>
  </si>
  <si>
    <t>E1: Contribute to our community (increase educational visits to schools, and working days for volunteer and charity work)</t>
  </si>
  <si>
    <t>No. of working days</t>
  </si>
  <si>
    <t>Service incentive mechanism (SIM) score (average)</t>
  </si>
  <si>
    <t>A2: New customer relationship management (CRM) system</t>
  </si>
  <si>
    <t>B1: Fair customer bills (efficient debt management: % of average bill)</t>
  </si>
  <si>
    <t>% of average bill</t>
  </si>
  <si>
    <t>SES</t>
  </si>
  <si>
    <t>A1: Security of supply index (SoSI) dry year average</t>
  </si>
  <si>
    <t>A2: Security of supply index (SoSI) critical period</t>
  </si>
  <si>
    <t>A3: Supply interruptions &gt;3 hours</t>
  </si>
  <si>
    <t>A4: Condition and reliability of the mains network - number of burst pipes a year</t>
  </si>
  <si>
    <t>A5</t>
  </si>
  <si>
    <t>A5: Drinking Water Inspectorate’s (DWI) index of water quality</t>
  </si>
  <si>
    <t>A6</t>
  </si>
  <si>
    <t>A6: Taste, odour and discolouration (number of contacts received)</t>
  </si>
  <si>
    <t>A7</t>
  </si>
  <si>
    <t>A7: Water softening programme</t>
  </si>
  <si>
    <t>Programme delivery</t>
  </si>
  <si>
    <t>C1: The number of times on average the Company has to impose restrictions on the use of water</t>
  </si>
  <si>
    <t>No. of restrictions in last 10 years</t>
  </si>
  <si>
    <t>C2: Percentage of properties that are connected to more than one treatment works (resilience measure)</t>
  </si>
  <si>
    <t>% props can be supplied from &gt;1 WTW</t>
  </si>
  <si>
    <t>E1: Level of leakage measured in megalitres per day (including customer supply pipe leakage)</t>
  </si>
  <si>
    <t>E2: Per capita consumption (PCC), measured in litres per head per day (l/h/d)</t>
  </si>
  <si>
    <t>E3</t>
  </si>
  <si>
    <t>E3: The number of children and adults engaged in environmental education activities</t>
  </si>
  <si>
    <t>No. people the company engages with</t>
  </si>
  <si>
    <t>E4</t>
  </si>
  <si>
    <t>E4: Greenhouse gas emissions per million litres of water supplied</t>
  </si>
  <si>
    <r>
      <t>kgCO</t>
    </r>
    <r>
      <rPr>
        <vertAlign val="subscript"/>
        <sz val="10"/>
        <rFont val="arial"/>
        <family val="2"/>
      </rPr>
      <t>2</t>
    </r>
    <r>
      <rPr>
        <sz val="10"/>
        <rFont val="Arial"/>
        <family val="2"/>
      </rPr>
      <t>e/Ml</t>
    </r>
  </si>
  <si>
    <t>E5</t>
  </si>
  <si>
    <t>E5: Number of severe pollution incidents (category 3 or worse, as reported by the Environment Agency)</t>
  </si>
  <si>
    <t>No. of pollution incidents (cats 1, 2 and 3)</t>
  </si>
  <si>
    <t>E6</t>
  </si>
  <si>
    <t>E6: Environmental investigations or catchment management schemes carried out as part of the NEP</t>
  </si>
  <si>
    <t>No. of NEP schemes</t>
  </si>
  <si>
    <t>B1: Number of customers that are in water poverty and receiving assistance</t>
  </si>
  <si>
    <t>No. of customers</t>
  </si>
  <si>
    <t>B2: Effectiveness of bad debt recovery (bad debt expressed as a percentage of turnover)</t>
  </si>
  <si>
    <t>Bad debt as % of total turnover</t>
  </si>
  <si>
    <t>B3: Customer perception of value for money</t>
  </si>
  <si>
    <t>D1: Customer satisfaction (level of satisfaction in response to the tracker survey (overall quality score))</t>
  </si>
  <si>
    <t>D2: Service incentive mechanism (SIM)</t>
  </si>
  <si>
    <t>D3: Total number of complaints</t>
  </si>
  <si>
    <t>No. per 1,000 billed properties</t>
  </si>
  <si>
    <t>SEW</t>
  </si>
  <si>
    <t>A1: Customer satisfaction - appearance of water</t>
  </si>
  <si>
    <t>Customer satisfaction score out of 5</t>
  </si>
  <si>
    <t>B1: Customer satisfaction - taste and odour of water</t>
  </si>
  <si>
    <t>C1: Customer satisfaction - level of leakage</t>
  </si>
  <si>
    <t>C2: Leakage (actual reported leakage per Ml/d per year)</t>
  </si>
  <si>
    <t>D1: Customer satisfaction - direct interaction experience</t>
  </si>
  <si>
    <t>D2: Service Incentive Mechanism (SIM)</t>
  </si>
  <si>
    <t>E1: Customer satisfaction - bills are value for money and affordable</t>
  </si>
  <si>
    <t>F1: Customer satisfaction - water supply is of sufficient pressure</t>
  </si>
  <si>
    <t>F2</t>
  </si>
  <si>
    <t>F2: Number of properties at risk of low pressure, as recorded on the DG2 register</t>
  </si>
  <si>
    <t>No. of properties on DG2 register</t>
  </si>
  <si>
    <t>G1: Customer satisfaction - frequency and duration of supply interruptions</t>
  </si>
  <si>
    <t>G2: Average time lost per property (measured in minutes, per property served)</t>
  </si>
  <si>
    <t>H1: Customer satisfaction - frequency of water use restrictions</t>
  </si>
  <si>
    <t>H2: Meeting the water resource deficit</t>
  </si>
  <si>
    <t>I1: Mean zonal compliance (MZC)</t>
  </si>
  <si>
    <t>J1: Number of breaches of abstraction licences, discharge consents and environmental permits</t>
  </si>
  <si>
    <t>No. of breaches</t>
  </si>
  <si>
    <t>J2: Number of pollution incidents (category 1-2)</t>
  </si>
  <si>
    <t>No. of pollution incidents (cat 1 and 2)</t>
  </si>
  <si>
    <t>K1: Number of breaches of health and safety regulations, as defined by the Health and Safety Executive</t>
  </si>
  <si>
    <t>No. of H&amp;S regulation breaches</t>
  </si>
  <si>
    <t>L1: Number of breaches of National Security obligations (Security and Emergency Measures Direction)</t>
  </si>
  <si>
    <t>No. of SEMD compliance breaches</t>
  </si>
  <si>
    <t>M1</t>
  </si>
  <si>
    <t>M1: Number of compliance breaches with statutory obligations and licence conditions, not already reported in performance on outcomes I through to K</t>
  </si>
  <si>
    <t>No. of other compliance breaches</t>
  </si>
  <si>
    <t>N1</t>
  </si>
  <si>
    <t>N1: Discolouration contacts</t>
  </si>
  <si>
    <t>N2</t>
  </si>
  <si>
    <t>N2: Above ground asset performance assessment</t>
  </si>
  <si>
    <t>N3</t>
  </si>
  <si>
    <t>N3: Number of company sites at risk of flooding</t>
  </si>
  <si>
    <t>No. of SEW sites at risk of flooding</t>
  </si>
  <si>
    <t>N4</t>
  </si>
  <si>
    <t>N4: Water mains bursts</t>
  </si>
  <si>
    <t>O1</t>
  </si>
  <si>
    <t>O1: Kg of carbon emissions per customer per year</t>
  </si>
  <si>
    <t>Kg of carbon emissions per customer per year</t>
  </si>
  <si>
    <t>O2</t>
  </si>
  <si>
    <t>O2: We will monitor our abstractions at low flows at environmentally sensitive sites (in line with AIM)</t>
  </si>
  <si>
    <t>TBC (in line with AIM)</t>
  </si>
  <si>
    <t>SRN</t>
  </si>
  <si>
    <t>1: Water asset health (mains bursts, TIM, WSW &amp; WSR coliform compliance, turbidity compliance)</t>
  </si>
  <si>
    <t>2: Water use restrictions</t>
  </si>
  <si>
    <t>No. of properties affected per ban</t>
  </si>
  <si>
    <t>3: Leakage (including customer supply-pipe leakage) - five-year average target</t>
  </si>
  <si>
    <t>4: Interruptions to supply</t>
  </si>
  <si>
    <t>5: Mean Zonal Compliance (MZC)</t>
  </si>
  <si>
    <t>5a</t>
  </si>
  <si>
    <t>5a: Drinking water quality - discolouration contacts</t>
  </si>
  <si>
    <t>6: Water pressure (number of properties on the DG2 low water pressure register)</t>
  </si>
  <si>
    <t>7: Distribution input</t>
  </si>
  <si>
    <t>8: Per capita consumption (PCC) - five-year average target</t>
  </si>
  <si>
    <t>1: Wastewater asset health (sewer collapses, WwTW PE compliance, external flooding - other causes)</t>
  </si>
  <si>
    <t>1a</t>
  </si>
  <si>
    <t>1a: Category 3 pollution incidents (including transferred assets and excluding private pumping stations)</t>
  </si>
  <si>
    <t>2: Internal flooding incidents</t>
  </si>
  <si>
    <t>No. of internal sewer flooding incidents</t>
  </si>
  <si>
    <t>3: External flooding incidents</t>
  </si>
  <si>
    <t>No. of external sewer flooding incidents</t>
  </si>
  <si>
    <t>4: Sewer blockages</t>
  </si>
  <si>
    <t>No. of sewer blockages per km</t>
  </si>
  <si>
    <t>5: Odour complaints (Portswood and Tonbridge treatment works)</t>
  </si>
  <si>
    <t>No. of odour complaints</t>
  </si>
  <si>
    <t>6: Wastewater treatment works numeric compliance</t>
  </si>
  <si>
    <t>% compliance with WwTW regulations</t>
  </si>
  <si>
    <t>7: Proportion of energy from renewable sources</t>
  </si>
  <si>
    <t>% energy from renewable sources</t>
  </si>
  <si>
    <t>8: Bathing waters with ‘excellent’ water quality (part 1)</t>
  </si>
  <si>
    <t>No. of bathing waters</t>
  </si>
  <si>
    <t>9: Bathing waters with ‘excellent’ water quality (part 2)</t>
  </si>
  <si>
    <t>10: Bathing waters with ‘excellent’ water quality (part 3)</t>
  </si>
  <si>
    <t>£ million estimated scheme costs</t>
  </si>
  <si>
    <t>11: Serious pollution incidents (category 1 and 2 pollution incidents, as reported by the EA on MD109)</t>
  </si>
  <si>
    <t>No. of pollution incidents (cats 1 and 2)</t>
  </si>
  <si>
    <t>12: Avoiding blocked drains</t>
  </si>
  <si>
    <t>% customers aware of avoidance measures</t>
  </si>
  <si>
    <t>13: Thanet sewers</t>
  </si>
  <si>
    <t>Scheme delivery</t>
  </si>
  <si>
    <t>14: Woolston STW</t>
  </si>
  <si>
    <t>15: Millbrook sludge</t>
  </si>
  <si>
    <t>Tonnes of dry solids removed</t>
  </si>
  <si>
    <t>1: First time resolution of customer contacts</t>
  </si>
  <si>
    <t>% customer contacts resolved 1st time</t>
  </si>
  <si>
    <t>2: Dealing with customers’ individual needs</t>
  </si>
  <si>
    <t>% customers agreeing with survey statement</t>
  </si>
  <si>
    <t>0</t>
  </si>
  <si>
    <t>3: Awareness of water hardness measures</t>
  </si>
  <si>
    <t>% customers aware of water hardness measures</t>
  </si>
  <si>
    <t>4: Where your money goes</t>
  </si>
  <si>
    <t>% customers aware of where money goes</t>
  </si>
  <si>
    <t>5: Billing queries</t>
  </si>
  <si>
    <t>No. of billing queries</t>
  </si>
  <si>
    <t>6: Take up of assistance schemes (number of customers who are receiving support through one of our financial assistance schemes)</t>
  </si>
  <si>
    <t>No. of assistance scheme customers</t>
  </si>
  <si>
    <t>7: Value-for-money</t>
  </si>
  <si>
    <t>% of customers who feel they get vfm</t>
  </si>
  <si>
    <t>8: Service Incentive Mechanism (SIM)</t>
  </si>
  <si>
    <t>SSC</t>
  </si>
  <si>
    <t>1.1: Mean zonal compliance (MZC, combined company)</t>
  </si>
  <si>
    <t>1.2: Acceptability of water to customers (combined company)</t>
  </si>
  <si>
    <t>No. of contacts per 1,000 population</t>
  </si>
  <si>
    <t>2.1: Interruptions to supply (combined company)</t>
  </si>
  <si>
    <t>2.2: Serviceability infrastructure (combined company)</t>
  </si>
  <si>
    <t>2.3: Serviceability non-infrastructure (combined company)</t>
  </si>
  <si>
    <t>4.1: Leakage (South Staffordshire operating region)</t>
  </si>
  <si>
    <t>4.2: Leakage (Cambridge operating region)</t>
  </si>
  <si>
    <t>4.3: Water efficiency (household per capita consumption (PCC) reported annually, combined company)</t>
  </si>
  <si>
    <t>4.4: Biodiversity (cumulative total hectares of land under management per year, combined company)</t>
  </si>
  <si>
    <t>Cumulative total hectares of land</t>
  </si>
  <si>
    <t>4.5: Carbon emissions from power consumption (tonnes, combined company)</t>
  </si>
  <si>
    <r>
      <t>tCO</t>
    </r>
    <r>
      <rPr>
        <vertAlign val="subscript"/>
        <sz val="10"/>
        <rFont val="arial"/>
        <family val="2"/>
      </rPr>
      <t>2</t>
    </r>
    <r>
      <rPr>
        <sz val="10"/>
        <rFont val="Arial"/>
        <family val="2"/>
      </rPr>
      <t>e (tonnes CO</t>
    </r>
    <r>
      <rPr>
        <vertAlign val="subscript"/>
        <sz val="10"/>
        <rFont val="arial"/>
        <family val="2"/>
      </rPr>
      <t>2</t>
    </r>
    <r>
      <rPr>
        <sz val="10"/>
        <rFont val="Arial"/>
        <family val="2"/>
      </rPr>
      <t>e) in real savings</t>
    </r>
  </si>
  <si>
    <t>5.1: Independent customer surveys of value for money and affordability (combined company)</t>
  </si>
  <si>
    <t>% customers satisfied with vfm &amp; affordability</t>
  </si>
  <si>
    <t>5.2: Support for customers in debt (combined company)</t>
  </si>
  <si>
    <t>No. of customers engaged with on debt</t>
  </si>
  <si>
    <t>3.1: Service incentive mechanism (SIM, combined company)</t>
  </si>
  <si>
    <t>3.2: Customer satisfaction surveys (combined company)</t>
  </si>
  <si>
    <t>3.3: Community engagement (combined company)</t>
  </si>
  <si>
    <t>No. of employee days per year</t>
  </si>
  <si>
    <t>SVT</t>
  </si>
  <si>
    <t>W-A1: Number of complaints about drinking water quality</t>
  </si>
  <si>
    <t>No. of water quality complaints</t>
  </si>
  <si>
    <t>W-A2: Compliance with drinking water quality standards</t>
  </si>
  <si>
    <t>W-A3: Asset stewardship - number of sites with coliform failures (WTWs)</t>
  </si>
  <si>
    <t>No. of sites with coliform failures per year</t>
  </si>
  <si>
    <t>W-A4: Number of successful catchment management schemes</t>
  </si>
  <si>
    <t>No. catchment management schemes</t>
  </si>
  <si>
    <t>W-B1: Resource efficiency (distribution input per customer) - amount of water taken out of the environment</t>
  </si>
  <si>
    <t>W-B2: Leakage levels</t>
  </si>
  <si>
    <t>W-B3: Speed of response in repairing leaks (% fixed within 24 hours)</t>
  </si>
  <si>
    <t>% visible leaks fixed within 24 hours</t>
  </si>
  <si>
    <t>W-B4</t>
  </si>
  <si>
    <t>W-B4: Number of minutes customers go without supply each year (interruptions to supply &gt; 3 hours)</t>
  </si>
  <si>
    <t>W-B5</t>
  </si>
  <si>
    <t>W-B5: % of customers with resilient supplies (those that benefit from a second source of supply)</t>
  </si>
  <si>
    <t>% customers with 2nd supply source</t>
  </si>
  <si>
    <t>W-B6</t>
  </si>
  <si>
    <t>W-B6: Asset stewardship - mains bursts</t>
  </si>
  <si>
    <t>W-B7</t>
  </si>
  <si>
    <t>W-B7: Customers at risk of low pressure</t>
  </si>
  <si>
    <t>No. customers at risk of low pressure</t>
  </si>
  <si>
    <t>W-B8</t>
  </si>
  <si>
    <t>W-B8: Restrictions on water use</t>
  </si>
  <si>
    <t>No. water restrictions in five-year period</t>
  </si>
  <si>
    <t>W-B9</t>
  </si>
  <si>
    <t>W-B9: Timing delays on Birmingham resilience scheme</t>
  </si>
  <si>
    <t>Scheme delivery (3 components)</t>
  </si>
  <si>
    <t>W-B10</t>
  </si>
  <si>
    <t>W-B10: Non-delivery of the outcome of the Birmingham resilience scheme</t>
  </si>
  <si>
    <t>W-B11</t>
  </si>
  <si>
    <t>W-B11: Timing delays on community risk schemes</t>
  </si>
  <si>
    <t>W-B12</t>
  </si>
  <si>
    <t>W-B12: Non-delivery of the community risk schemes</t>
  </si>
  <si>
    <t>W-B13</t>
  </si>
  <si>
    <t xml:space="preserve">W-B13: Timing delays on Elan Valley Aqueduct (EVA) maintenance </t>
  </si>
  <si>
    <t>W-B14</t>
  </si>
  <si>
    <t>W-B14: Non-delivery of the Elan Valley Aqueduct (EVA) maintenance</t>
  </si>
  <si>
    <t>W-C1: Customers rating our services as good value for money (based on tracker survey)</t>
  </si>
  <si>
    <t>W-D1: Improvements in river water quality against WFD criteria</t>
  </si>
  <si>
    <t>No. WFD classification improvements</t>
  </si>
  <si>
    <t>W-D2: Asset stewardship - environmental compliance</t>
  </si>
  <si>
    <t>% environmental compliance</t>
  </si>
  <si>
    <t>W-D3: Biodiversity</t>
  </si>
  <si>
    <t>No. of hectares improved</t>
  </si>
  <si>
    <t>W-D4: Sites with eel protection at intakes</t>
  </si>
  <si>
    <t>No. sites with eel protection at intakes</t>
  </si>
  <si>
    <t>W-E1: Size of our carbon footprint</t>
  </si>
  <si>
    <t>W-F1: Improved understanding of our services through education</t>
  </si>
  <si>
    <t>No. of people - education programme</t>
  </si>
  <si>
    <t>S-A1: Number of internal sewer flooding incidents</t>
  </si>
  <si>
    <t>S-A2: Number of external sewer flooding incidents</t>
  </si>
  <si>
    <t>S-A3: Partnership working</t>
  </si>
  <si>
    <t>No. of partnership working projects</t>
  </si>
  <si>
    <t>S-A4: Asset stewardship - blockages</t>
  </si>
  <si>
    <t>No. of sewer blockages per year</t>
  </si>
  <si>
    <t>S-A5</t>
  </si>
  <si>
    <t>S-A5: Statutory obligations (Section 101A schemes)</t>
  </si>
  <si>
    <t>No. of connectable properties, identified as polluting or likely to pollute, associated with new Section 101A schemes</t>
  </si>
  <si>
    <t>S-B1: Customers rating our services as good value for money (based on tracker survey)</t>
  </si>
  <si>
    <t>S-C1: Improvements in river water quality against WFD criteria</t>
  </si>
  <si>
    <t>No. of WFD classification improvements</t>
  </si>
  <si>
    <t>S-C2: The number of category 3 pollution incidents</t>
  </si>
  <si>
    <t>S-C3: Asset stewardship - environmental compliance (basket of measures)</t>
  </si>
  <si>
    <t>S-C4: Biodiversity</t>
  </si>
  <si>
    <t>S-C5</t>
  </si>
  <si>
    <t>S-C5: Sustainable sewage treatment</t>
  </si>
  <si>
    <t>Out</t>
  </si>
  <si>
    <t>No. of WwTWs avoiding investment</t>
  </si>
  <si>
    <t>S-C6</t>
  </si>
  <si>
    <t>S-C6: Serious pollution incidents</t>
  </si>
  <si>
    <t>S-C7</t>
  </si>
  <si>
    <t>S-C7: Overall environmental performance (basket of environmental measures)</t>
  </si>
  <si>
    <t>No. of environmental targets met</t>
  </si>
  <si>
    <t>S-C8</t>
  </si>
  <si>
    <t>S-C8: The number of category 4 pollution incidents</t>
  </si>
  <si>
    <t>No. of pollution incidents (cat 4)</t>
  </si>
  <si>
    <t>S-D1: Size of our carbon footprint</t>
  </si>
  <si>
    <t>S-E1: Improved understanding of our services through education</t>
  </si>
  <si>
    <t>R-A1: Customer satisfaction with their service (based on a survey)</t>
  </si>
  <si>
    <t>Customer satisfaction ranking</t>
  </si>
  <si>
    <t>R-A2: Customers' experience of dealing with us (based on Ofwat's SIM)</t>
  </si>
  <si>
    <t>R-B1: Customers helped by a review of their tariff &amp; water usage &amp;/or supported by SVT social fund</t>
  </si>
  <si>
    <t>R-B2: Percentage of customers who do not pay (household bad debt divided by total household revenue)</t>
  </si>
  <si>
    <t>% of customers who do not pay</t>
  </si>
  <si>
    <t>SWT</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</si>
  <si>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</si>
  <si>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</si>
  <si>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</si>
  <si>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</si>
  <si>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</si>
  <si>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</si>
  <si>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No. of water restrictions</t>
  </si>
  <si>
    <t>W-B2: Ability to move water around the network</t>
  </si>
  <si>
    <t>Limited / partial / increased / substantial</t>
  </si>
  <si>
    <t>W-B3: Leakage levels (megalitres a day, Ml/d)</t>
  </si>
  <si>
    <t>W-B4: Time taken to fix significant leaks (days)</t>
  </si>
  <si>
    <t>No. of days taken to fix significant leaks</t>
  </si>
  <si>
    <t>W-B5: Security of supply index (SoSI)</t>
  </si>
  <si>
    <t>W-C1: Supplies interrupted due to flooded South West Water sites</t>
  </si>
  <si>
    <t>No. of events over AMP6</t>
  </si>
  <si>
    <t>W-D1: Operational customer contacts resolved first time (%)</t>
  </si>
  <si>
    <t>W-E1: Sustainable abstractions (EA/WFD classification)</t>
  </si>
  <si>
    <t>No. sites where improvement required</t>
  </si>
  <si>
    <t>W-E2: Sustainable abstractions (Environment Agency water stress status)</t>
  </si>
  <si>
    <t>Water scarcity status (defined by EA)</t>
  </si>
  <si>
    <t>W-E3a</t>
  </si>
  <si>
    <t>W-E3a: Catchment management (number of acres)</t>
  </si>
  <si>
    <t>No. of acres (cumulative)</t>
  </si>
  <si>
    <t>W-E3b</t>
  </si>
  <si>
    <t>W-E3b: Catchment management (number of farms)</t>
  </si>
  <si>
    <t>No. of farms (cumulative)</t>
  </si>
  <si>
    <t>W-E4</t>
  </si>
  <si>
    <t>W-E4: Pollution incidents (category 1 and 2)</t>
  </si>
  <si>
    <t>W-E5</t>
  </si>
  <si>
    <t>W-E5: Pollution incidents (category 3 and 4)</t>
  </si>
  <si>
    <t>No. of pollution incidents (cats 3 and 4)</t>
  </si>
  <si>
    <t>W-E6</t>
  </si>
  <si>
    <t>W-E6: Operational carbon emissions (ktCO2e)</t>
  </si>
  <si>
    <t>W-E7</t>
  </si>
  <si>
    <t>W-E7: Energy from renewable sources (%)</t>
  </si>
  <si>
    <t>W-F1: Customers paying a metered bill</t>
  </si>
  <si>
    <t>% domestic customers with metered bill</t>
  </si>
  <si>
    <t>S-A1: Internal sewer flooding incidents</t>
  </si>
  <si>
    <t>S-A2: External sewer flooding incidents</t>
  </si>
  <si>
    <t>S-A3: Odour contacts (wastewater treatment works)</t>
  </si>
  <si>
    <t>No. of odour contacts (WwTWs)</t>
  </si>
  <si>
    <t>S-A4: Asset reliability (pipes)</t>
  </si>
  <si>
    <t>S-A5: Asset reliability (process)</t>
  </si>
  <si>
    <t>S-A6</t>
  </si>
  <si>
    <t>S-A6: Compliance with sludge standard (%)</t>
  </si>
  <si>
    <t>% satisfactory sludge disposal compliance</t>
  </si>
  <si>
    <t>S-B1: Operational customer contacts resolved first time (%)</t>
  </si>
  <si>
    <t>S-C1: Wastewater treatment numeric compliance (%)</t>
  </si>
  <si>
    <t>% wastewater treatment numeric compliance</t>
  </si>
  <si>
    <t>S-C2: Wastewater population equivalent sanitary compliance (%)</t>
  </si>
  <si>
    <t>% wastewater p.e. sanitary compliance</t>
  </si>
  <si>
    <t>S-C3: Wastewater descriptive works permit compliance (%)</t>
  </si>
  <si>
    <t>% wastewater desc works permit compliance</t>
  </si>
  <si>
    <t>S-C4: Pollution incidents (category 1 and 2)</t>
  </si>
  <si>
    <t>S-C5: Pollution incidents (category 3 and 4)</t>
  </si>
  <si>
    <t>S-C6: Operational carbon emissions (ktCO2e)</t>
  </si>
  <si>
    <t>S-C7: Energy from renewable sources (%)</t>
  </si>
  <si>
    <t>S-D1: Bathing water quality</t>
  </si>
  <si>
    <t>No. of bathing waters meeting or exceeding agreed standard</t>
  </si>
  <si>
    <t>S-D2: Combined sewer overflow spills (number)</t>
  </si>
  <si>
    <t>No. of combined sewer overflow (CSO) spills per year</t>
  </si>
  <si>
    <t>S-D3: River water quality improved (km)</t>
  </si>
  <si>
    <t>Kilometres (km) of river water quality improved</t>
  </si>
  <si>
    <t>R-A1: Customer overall satisfaction (%)</t>
  </si>
  <si>
    <t>R-A3: Customer satisfaction with value for money</t>
  </si>
  <si>
    <t>R-B1: Customers assisted by water poverty initiatives</t>
  </si>
  <si>
    <t>No. of customers assisted by water poverty initiatives</t>
  </si>
  <si>
    <t>TMS</t>
  </si>
  <si>
    <t>WA1</t>
  </si>
  <si>
    <t>WA1: Improve handling of written complaints by increasing 1st time resolution</t>
  </si>
  <si>
    <t>% written complaints resolved 1st time</t>
  </si>
  <si>
    <t>No</t>
  </si>
  <si>
    <t>WA2</t>
  </si>
  <si>
    <t>WA2: Number of written complaints per 10,000 connected properties</t>
  </si>
  <si>
    <t>No. written complaints / 10,000 properties</t>
  </si>
  <si>
    <t>WA3</t>
  </si>
  <si>
    <t>WA3: Customer satisfaction surveys (internal CSAT monitor)</t>
  </si>
  <si>
    <t>TW internal Customer satisfaction score (mean score out of 5)</t>
  </si>
  <si>
    <t>WA4</t>
  </si>
  <si>
    <t>WA4: Reduced water consumption from issuing water efficiency devices to customers</t>
  </si>
  <si>
    <t>Ml/d reduced water consumption (cumulative)</t>
  </si>
  <si>
    <t>-</t>
  </si>
  <si>
    <t>WA5</t>
  </si>
  <si>
    <t>WA5: Provide a free repair service for customers with a customer side leak outside of the property</t>
  </si>
  <si>
    <t>Number against target above annual baseline no.</t>
  </si>
  <si>
    <t>WB1</t>
  </si>
  <si>
    <t>WB1: Asset health water infrastructure</t>
  </si>
  <si>
    <t>Marginal</t>
  </si>
  <si>
    <t>Underperformance penalty</t>
  </si>
  <si>
    <t>WB2</t>
  </si>
  <si>
    <t>WB2: Asset health water non-infrastructure</t>
  </si>
  <si>
    <t>Stable</t>
  </si>
  <si>
    <t>WB3</t>
  </si>
  <si>
    <t>WB3: Compliance with drinking water quality standards (MZC) - Ofwat/ DWI KPI</t>
  </si>
  <si>
    <t>Underperformance penalty deadband</t>
  </si>
  <si>
    <t>WB4</t>
  </si>
  <si>
    <t>WB4: Properties experiencing chronic low pressure (DG2)</t>
  </si>
  <si>
    <t>No. of properties with low pressure (DG2) at the end of the reporting year</t>
  </si>
  <si>
    <t>WB5</t>
  </si>
  <si>
    <t>WB5: Average hours lost supply per property served, due to interruptions &gt; 4 hours</t>
  </si>
  <si>
    <t>Hours lost supply per property served</t>
  </si>
  <si>
    <t>WB6</t>
  </si>
  <si>
    <t>WB6: Security of Supply Index - Ofwat KPI</t>
  </si>
  <si>
    <t>WB7</t>
  </si>
  <si>
    <t>WB7: Compliance with SEMD advice notes (with or without derogation)</t>
  </si>
  <si>
    <t>% compliance with SEMD advice notes</t>
  </si>
  <si>
    <t>WB8</t>
  </si>
  <si>
    <t>WB8: Ml/d of sites made resilient to future extreme rainfall events</t>
  </si>
  <si>
    <t>Ml/d of WTWs made resilient</t>
  </si>
  <si>
    <t>Outperformance payment</t>
  </si>
  <si>
    <t>WC1</t>
  </si>
  <si>
    <t>WC1: Greenhouse gas emissions from water operations</t>
  </si>
  <si>
    <t>WC2</t>
  </si>
  <si>
    <t>WC2: Leakage</t>
  </si>
  <si>
    <t>Megalitres per day (Ml/d) (annual average)</t>
  </si>
  <si>
    <t>WC3</t>
  </si>
  <si>
    <t xml:space="preserve">WC3: Abstraction Incentive Mechanism (AIM) </t>
  </si>
  <si>
    <t>AIM score</t>
  </si>
  <si>
    <t>WC4</t>
  </si>
  <si>
    <t>WC4: We will educate our existing and future customers</t>
  </si>
  <si>
    <t>No. of children directly engaged</t>
  </si>
  <si>
    <t>WC5</t>
  </si>
  <si>
    <t>WC5: Deliver 100% of agreed measures to meet new environmental regulations</t>
  </si>
  <si>
    <t>% of agreed schemes completed</t>
  </si>
  <si>
    <t>Not available</t>
  </si>
  <si>
    <t>WD1</t>
  </si>
  <si>
    <t>WD1: Energy imported less energy exported</t>
  </si>
  <si>
    <t>GWh (gigawatt-hours)</t>
  </si>
  <si>
    <t>SA1</t>
  </si>
  <si>
    <t>SA1: Improve handling of written complaints by increasing first time resolution</t>
  </si>
  <si>
    <t>SA2</t>
  </si>
  <si>
    <t>SA2: Number of written complaints per 10,000 connected properties</t>
  </si>
  <si>
    <t>SA3</t>
  </si>
  <si>
    <t>SA3: Customer satisfaction surveys (internal CSAT monitor)</t>
  </si>
  <si>
    <t>SB1</t>
  </si>
  <si>
    <t>SB1: Asset health wastewater non-infrastructure</t>
  </si>
  <si>
    <t>SB2</t>
  </si>
  <si>
    <t>SB2: Asset health wastewater infrastructure</t>
  </si>
  <si>
    <t>SB3</t>
  </si>
  <si>
    <t>SB3: Properties protected from flooding due to rainfall (including Counters Creek project)</t>
  </si>
  <si>
    <t>No. properties protected from flooding due to rainfall</t>
  </si>
  <si>
    <t>SB4</t>
  </si>
  <si>
    <t>SB4: Number of internal flooding incidents, excluding those due to overloaded sewers (SFOC)</t>
  </si>
  <si>
    <t>No. of internal sewer flooding (other causes) incidents</t>
  </si>
  <si>
    <t>SB5</t>
  </si>
  <si>
    <t>SB5: Contributing area disconnected from combined sewers by retrofitting sustainable drainage</t>
  </si>
  <si>
    <t>No. of hectares (cumulative)</t>
  </si>
  <si>
    <t>SB6</t>
  </si>
  <si>
    <t>SB6: Compliance with SEMD advice notes (with or without derogation)</t>
  </si>
  <si>
    <t>SB7</t>
  </si>
  <si>
    <t>SB7: Population equivalent of sites made resilient to future extreme rainfall events</t>
  </si>
  <si>
    <t>Population equivalent (cumulative)</t>
  </si>
  <si>
    <t>SB8</t>
  </si>
  <si>
    <t>SB8: Lee Tunnel including Shaft G</t>
  </si>
  <si>
    <t>Scheme delivered</t>
  </si>
  <si>
    <t>SB9</t>
  </si>
  <si>
    <t>SB9: Deephams Wastewater Treatment Works</t>
  </si>
  <si>
    <t>SC1</t>
  </si>
  <si>
    <t>SC1: Greenhouse gas emissions from wastewater operations</t>
  </si>
  <si>
    <t>SC2</t>
  </si>
  <si>
    <t>SC2: Total category 1-3 pollution incidents from sewage related premises</t>
  </si>
  <si>
    <t>Outperformance payment deadband</t>
  </si>
  <si>
    <t>SC3</t>
  </si>
  <si>
    <t>SC3: Sewage treatment works discharge compliance</t>
  </si>
  <si>
    <t>% WwTW discharge compliance</t>
  </si>
  <si>
    <t>SC4</t>
  </si>
  <si>
    <t>SC4: Water bodies improved or protected from deterioration as a result of Thames Water's activities</t>
  </si>
  <si>
    <t>No. of water bodies improved or protected by catchment management</t>
  </si>
  <si>
    <t>SC5</t>
  </si>
  <si>
    <t>SC5: Satisfactory sludge disposal compliance</t>
  </si>
  <si>
    <t>SC6</t>
  </si>
  <si>
    <t>SC6: We will educate our existing and future customers</t>
  </si>
  <si>
    <t>SC7</t>
  </si>
  <si>
    <t>SC7: Modelled reduction in properties affected by odour</t>
  </si>
  <si>
    <t>No. of properties (modelled cumulative reduction)</t>
  </si>
  <si>
    <t>SC8</t>
  </si>
  <si>
    <t>SC8: Deliver 100% of agreed measures to meet new environmental regulations</t>
  </si>
  <si>
    <t>SC9</t>
  </si>
  <si>
    <t>SC9: Reduce the amount of phosphorus entering rivers to help improve aquatic plant and wildlife</t>
  </si>
  <si>
    <t>Kilograms of phosphorus removed per day</t>
  </si>
  <si>
    <t>SD1</t>
  </si>
  <si>
    <t>SD1: Energy imported less energy exported</t>
  </si>
  <si>
    <t>TTT</t>
  </si>
  <si>
    <t>T1A</t>
  </si>
  <si>
    <t>T1A: Successful procurement of the Infrastructure Provider (IP)</t>
  </si>
  <si>
    <t>Infrastructure Provider (IP) procurement</t>
  </si>
  <si>
    <t>Delivered in 2015/16</t>
  </si>
  <si>
    <t>T1B</t>
  </si>
  <si>
    <t>T1B: Thames Water will fulfil its land related commitments in line with the TTT programme requirements</t>
  </si>
  <si>
    <t>Land related commitments</t>
  </si>
  <si>
    <t>T1C</t>
  </si>
  <si>
    <t>T1C: Completion of category 2 and 3 construction works and timely availability of sites to the IP</t>
  </si>
  <si>
    <t>No. of sites (cumulative)</t>
  </si>
  <si>
    <t>T2</t>
  </si>
  <si>
    <t>T2: Thames Water will engage effectively with the IP, and other stakeholders, both in terms of integration and assurance</t>
  </si>
  <si>
    <t>Effective engagement with IP and stakeholders</t>
  </si>
  <si>
    <t>T3</t>
  </si>
  <si>
    <t>T3: Thames Water will engage with its customers to build understanding of the TTT project. Thames Water will liaise with the IP on its surveys of local communities impacted by construction</t>
  </si>
  <si>
    <t>Engagement to build TTT understanding</t>
  </si>
  <si>
    <t>RA1</t>
  </si>
  <si>
    <t>RA1: Minimise the number of written complaints received from customers (relating to charging and billing)</t>
  </si>
  <si>
    <t>RA2</t>
  </si>
  <si>
    <t>RA2: Improve handling of written complaints by increasing first time resolution - charging and billing</t>
  </si>
  <si>
    <t>RA3</t>
  </si>
  <si>
    <t>RA3: Improve customer satisfaction of retail customers - charging and billing service</t>
  </si>
  <si>
    <t>RA4</t>
  </si>
  <si>
    <t>RA4: Improve customer satisfaction of retail customers - operations contact centre</t>
  </si>
  <si>
    <t>RA5</t>
  </si>
  <si>
    <t>RA5: Increase the number of bills based on actual meter reads (in cycle)</t>
  </si>
  <si>
    <t>% bills based on actual meter reads</t>
  </si>
  <si>
    <t>RA6</t>
  </si>
  <si>
    <t>RA6: Service incentive mechanism (SIM)</t>
  </si>
  <si>
    <t>(SIM)</t>
  </si>
  <si>
    <t>RB1</t>
  </si>
  <si>
    <t>RB1: Implement new online account management for customers supported by web-chat</t>
  </si>
  <si>
    <t>Delivery status</t>
  </si>
  <si>
    <t>Online self-serve channel</t>
  </si>
  <si>
    <t>RC1</t>
  </si>
  <si>
    <t>RC1: Increase the number of customers on payment plans (excluding Thames Tideway Tunnel)</t>
  </si>
  <si>
    <t>% of customers on DD payment plans</t>
  </si>
  <si>
    <t>RC2</t>
  </si>
  <si>
    <t>RC2: Increase cash collection rates (excluding Thames Tideway Tunnel)</t>
  </si>
  <si>
    <t>% of cash collected from billing in the year</t>
  </si>
  <si>
    <t>UU</t>
  </si>
  <si>
    <t>A1: Drinking Water Safety Plan risk score</t>
  </si>
  <si>
    <t>Drinking Water Safety Plan (DWSP) risk score</t>
  </si>
  <si>
    <t>A2: Water quality events DWI category 3 or above</t>
  </si>
  <si>
    <t>RCV or Revenue</t>
  </si>
  <si>
    <t>No. water quality events DWI cat 3 or above</t>
  </si>
  <si>
    <t>A3: Water Quality Service Index</t>
  </si>
  <si>
    <t>Water Quality Service Index (UU bespoke)</t>
  </si>
  <si>
    <t>B1: Average minutes supply lost per property (a year)</t>
  </si>
  <si>
    <t>Mins:secs supply lost per property per year</t>
  </si>
  <si>
    <t>B2: Reliable water service index</t>
  </si>
  <si>
    <t>Reliable water service index (UU bespoke)</t>
  </si>
  <si>
    <t>B3: Security of supply index (SoSI)</t>
  </si>
  <si>
    <t>B4: Total leakage at or below target</t>
  </si>
  <si>
    <t>Megalitres per day (Ml/d) variance from target</t>
  </si>
  <si>
    <t>B5: Resilience of impounding reservoirs</t>
  </si>
  <si>
    <t>Aggregate (cumulative) reduction in risk</t>
  </si>
  <si>
    <t>B6: Thirlmere transfer into West Cumbria</t>
  </si>
  <si>
    <t>% project complete based on earned value tied to milestones</t>
  </si>
  <si>
    <t>C1: Contribution to rivers improved - water programme (NEP schemes and abstraction changes at 4 AIM sites)</t>
  </si>
  <si>
    <t>Kilometres (km) of river improved (cumulative)</t>
  </si>
  <si>
    <t>D1: Delivering our commitments to developers, local authorities and highway authorities</t>
  </si>
  <si>
    <t>% of jobs completed within response times</t>
  </si>
  <si>
    <t>E1: Number of free water meters installed</t>
  </si>
  <si>
    <t>No. of free water meters installed per year</t>
  </si>
  <si>
    <t>S-A1: Private sewers service index</t>
  </si>
  <si>
    <t>Private sewers service index (UU bespoke)</t>
  </si>
  <si>
    <t>S-A2: Wastewater network performance index</t>
  </si>
  <si>
    <t>Wastewater network performance index (UU bespoke)</t>
  </si>
  <si>
    <t>S-B1: Future flood risk</t>
  </si>
  <si>
    <t>No. of properties at risk</t>
  </si>
  <si>
    <t>S-B2: Sewer flooding index</t>
  </si>
  <si>
    <t>Sewer flooding index (UU bespoke)</t>
  </si>
  <si>
    <t>S-C1: Contribution to bathing waters improved (includes NEP phase 3&amp;4 bathing water intermittent discharge projects)</t>
  </si>
  <si>
    <t>Bathing water equivalent (BWE)</t>
  </si>
  <si>
    <t>S-D1: Protecting rivers from deterioration due to population growth (includes Davyhulme non-delivery penalty)</t>
  </si>
  <si>
    <t>Kilometers (km) rivers protected from deterioration</t>
  </si>
  <si>
    <t>S-D2: Maintaining our wastewater treatment works (includes Oldham and Royton WwTWs special cost factor claims)</t>
  </si>
  <si>
    <t>Maintaining WwTWs index (UU bespoke)</t>
  </si>
  <si>
    <t>S-D3: Contribution to rivers improved - wastewater programme (includes Oldham, Royton and Windermere)</t>
  </si>
  <si>
    <t>S-D4a</t>
  </si>
  <si>
    <t>S-D4a: Wastewater serious (category 1 and 2) pollution incidents</t>
  </si>
  <si>
    <t>S-D4b</t>
  </si>
  <si>
    <t>S-D4b: Wastewater category 3 pollution incidents</t>
  </si>
  <si>
    <t>S-D5</t>
  </si>
  <si>
    <t>S-D5: Satisfactory sludge disposal</t>
  </si>
  <si>
    <t>A-1</t>
  </si>
  <si>
    <t>A-1: Service incentive mechanism (SIM)</t>
  </si>
  <si>
    <t>R-A2: Customer experience programme</t>
  </si>
  <si>
    <t>B1: Customers saying that we offer value for money</t>
  </si>
  <si>
    <t>B2: Per household consumption</t>
  </si>
  <si>
    <t>WSH</t>
  </si>
  <si>
    <t>A1: Safety of drinking water</t>
  </si>
  <si>
    <t>A2: Customer acceptability (drinking water) - contacts per 1,000 population</t>
  </si>
  <si>
    <t>A3: Reliability of supply - minutes lost per property per year</t>
  </si>
  <si>
    <t>Minutes of supply interruption per property per year</t>
  </si>
  <si>
    <t>B1: Abstraction for water for use - % compliance with abstraction licences, as regulated by NRW</t>
  </si>
  <si>
    <t>% compliance with abstraction licences (NRW regulated)</t>
  </si>
  <si>
    <t>C2: Carbon footprint - gigawatt-hours (GWh) of renewable energy generated</t>
  </si>
  <si>
    <t>D1: Service incentive mechanism (SIM)</t>
  </si>
  <si>
    <t>D2: ‘At risk’ customer services - number of customers who have experienced poor service</t>
  </si>
  <si>
    <t>No. of properties/ incidents on the internal 'at risk' register</t>
  </si>
  <si>
    <t>D5</t>
  </si>
  <si>
    <t>D5: Earning the trust of customers - % of customers surveyed that say they trust the company</t>
  </si>
  <si>
    <t>E1: Affordable bills - annual increase</t>
  </si>
  <si>
    <t>% above or below inflation (affordability of bills)</t>
  </si>
  <si>
    <t>F1: Asset serviceability</t>
  </si>
  <si>
    <t>F2: Leakage</t>
  </si>
  <si>
    <t>F3</t>
  </si>
  <si>
    <t>F3: Asset resilience - % of critical assets that are resilient against a set of criteria</t>
  </si>
  <si>
    <t>% critical assets that are resilient against a set of criteria</t>
  </si>
  <si>
    <t>B2: Treating used water - % compliance of WwTW</t>
  </si>
  <si>
    <t>% compliance against WwTW discharge permits</t>
  </si>
  <si>
    <t>B3: Preventing pollution - number of category 3 pollution incidents</t>
  </si>
  <si>
    <t>C1: Adapting to climate change - the volume of surface water removed from the system, expressed in number of properties equivalent</t>
  </si>
  <si>
    <t>Surface water removed expressed in no. props equivalent (cumulative)</t>
  </si>
  <si>
    <t>D3: Internal sewer flooding - properties flooded in the year</t>
  </si>
  <si>
    <t>No. of properties subjected to internal sewer flooding</t>
  </si>
  <si>
    <t>D5: Earning the trust of customers  - % of customers surveyed that say they trust the company</t>
  </si>
  <si>
    <t>D4</t>
  </si>
  <si>
    <t>D4: Business customer satisfaction</t>
  </si>
  <si>
    <t>E2: Help for disadvantaged customers (customers benefiting from social tariffs)</t>
  </si>
  <si>
    <t>No. of customers benefiting from social tariffs</t>
  </si>
  <si>
    <t>WSX</t>
  </si>
  <si>
    <t>B4: Compliance with abstraction licences</t>
  </si>
  <si>
    <t>% compliance with EA abstraction licences</t>
  </si>
  <si>
    <t>B5: Abstractions at Mere exported (follows principles of the AIM methodology)</t>
  </si>
  <si>
    <t>Megalitres per annum (Ml/a)</t>
  </si>
  <si>
    <t>B6: BAP landholding assessed and managed for biodiversity</t>
  </si>
  <si>
    <t>% WSX landholding assessed &amp; managed for biodiversity</t>
  </si>
  <si>
    <t>B7</t>
  </si>
  <si>
    <t>B7: Length of rivers with improved flows</t>
  </si>
  <si>
    <t>Kilometres (km) of river with improved flows (cumulative)</t>
  </si>
  <si>
    <t>D2: Restrictions on water use (hosepipe bans)</t>
  </si>
  <si>
    <t>No. of hosepipe bans (temporary use ban)</t>
  </si>
  <si>
    <t>D3: Water supply interruptions (&gt; 3 hours including planned, unplanned and third party interruptions)</t>
  </si>
  <si>
    <t>D4: Properties supplied by a single source (including the integrated supply grid)</t>
  </si>
  <si>
    <t>No. of properties supplied by a single source</t>
  </si>
  <si>
    <t>D5: Water main bursts</t>
  </si>
  <si>
    <t>No. of water main bursts per year</t>
  </si>
  <si>
    <t>F1: Volume of water leaked</t>
  </si>
  <si>
    <t>F2: Customer reported leaks fixed within a day</t>
  </si>
  <si>
    <t>% customer reported leaks fixed within a day</t>
  </si>
  <si>
    <t>G1: Customer contacts about drinking water quality</t>
  </si>
  <si>
    <t>No. contacts in the year about drinking water quality</t>
  </si>
  <si>
    <t>G2: Compliance with drinking water standards (MZC)</t>
  </si>
  <si>
    <t>A1: Agreed schemes delivered (named outputs with bathing water drivers in the NEP)</t>
  </si>
  <si>
    <t>% of agreed schemes delivered (NEP bathing water)</t>
  </si>
  <si>
    <t>A2: Beaches passing EU standards</t>
  </si>
  <si>
    <t>% bathing waters meeting the revised BWD standards</t>
  </si>
  <si>
    <t>B1: The EA’s Environmental Performance Assessment (ODI based on pollution incidents)</t>
  </si>
  <si>
    <t>EA’s Environmental Performance Assessment standing</t>
  </si>
  <si>
    <t>B2: Monitoring CSOs</t>
  </si>
  <si>
    <t>% CSOs presenting environmental risk with EDM installed</t>
  </si>
  <si>
    <t>B3: River water quality improved</t>
  </si>
  <si>
    <t>No. water bodies improved through WwTW investments</t>
  </si>
  <si>
    <t>C1: Internal flooding incidents</t>
  </si>
  <si>
    <t>No. of internal sewer flooding incidents / 10,000 properties</t>
  </si>
  <si>
    <t>C2: Risk of flooding from public sewers due to hydraulic inadequacy</t>
  </si>
  <si>
    <t>Flooding risk as measured by sewer flooding risk grid</t>
  </si>
  <si>
    <t>C3a</t>
  </si>
  <si>
    <t>C3a: North Bristol Sewer Scheme - Frome catchment</t>
  </si>
  <si>
    <t>Scheme delivery - Frome catchment</t>
  </si>
  <si>
    <t>C3b</t>
  </si>
  <si>
    <t>C3b: North Bristol Sewer Scheme - Trym catchment</t>
  </si>
  <si>
    <t>Scheme delivery - Trym catchment</t>
  </si>
  <si>
    <t>D1: Collapses and bursts on sewer network</t>
  </si>
  <si>
    <t>No. of sewer collapses and rising main bursts</t>
  </si>
  <si>
    <t>E1: Greenhouse gas emissions (annual greenhouse gas emissions from operational services)</t>
  </si>
  <si>
    <t>E2: Proportion of energy self-generated</t>
  </si>
  <si>
    <t>% of energy (electricity and gas) self-generated</t>
  </si>
  <si>
    <t>A1: SIM service score</t>
  </si>
  <si>
    <t>A2: Percentage rating service good/very good</t>
  </si>
  <si>
    <t>A3: Percentage rating good value for money</t>
  </si>
  <si>
    <t>A4: Percentage rating ease of resolution</t>
  </si>
  <si>
    <t>A5: Accessible communications</t>
  </si>
  <si>
    <t>Meet best practice</t>
  </si>
  <si>
    <t>B1a</t>
  </si>
  <si>
    <t>B1a: Volume of water used per person</t>
  </si>
  <si>
    <t>B1b</t>
  </si>
  <si>
    <t>B1b: Volume of water saved by water efficiency promotion</t>
  </si>
  <si>
    <t>B2: Bill as a proportion of disposable income</t>
  </si>
  <si>
    <t>Bill as a proportion (%) of disposable income</t>
  </si>
  <si>
    <t>YKY</t>
  </si>
  <si>
    <t>WA1: Drinking water quality</t>
  </si>
  <si>
    <t>SHLDER</t>
  </si>
  <si>
    <t>WA2: Significant drinking water events which require corrective action</t>
  </si>
  <si>
    <t>No. of corrective actions required by DWI with respect to potentially significant events notified</t>
  </si>
  <si>
    <t>WA3: Drinking water contacts</t>
  </si>
  <si>
    <t>Revenue or SHLDER</t>
  </si>
  <si>
    <t>No. of contacts (discolouration, taste &amp; odour and illness) in line with DWI reporting</t>
  </si>
  <si>
    <t>WA4: Water quality stability and reliability factor</t>
  </si>
  <si>
    <t>WB1: Leakage</t>
  </si>
  <si>
    <t>WB2: Water supply interruptions</t>
  </si>
  <si>
    <t>Minutes lost per property per year</t>
  </si>
  <si>
    <t>WB3: Water use</t>
  </si>
  <si>
    <t>WB4: Water network stability and reliability factor</t>
  </si>
  <si>
    <r>
      <t xml:space="preserve">WC1: Length of river improved </t>
    </r>
    <r>
      <rPr>
        <sz val="10"/>
        <color theme="0" tint="-0.499984740745262"/>
        <rFont val="arial"/>
        <family val="2"/>
      </rPr>
      <t>(note: PC is part of a total commitment at Appointee level - see also SB4)</t>
    </r>
  </si>
  <si>
    <t>Kilometres (km) of river improved (modelled length)</t>
  </si>
  <si>
    <r>
      <t xml:space="preserve">WC2: Solutions delivered by working with others </t>
    </r>
    <r>
      <rPr>
        <sz val="10"/>
        <color theme="0" tint="-0.499984740745262"/>
        <rFont val="arial"/>
        <family val="2"/>
      </rPr>
      <t>(note: PC is part of a total commitment at Appointee level - see also SB3)</t>
    </r>
  </si>
  <si>
    <t>No. of solutions delivered by working with others</t>
  </si>
  <si>
    <r>
      <t xml:space="preserve">WC3: Amount of land conserved and enhanced (total cumulative area) </t>
    </r>
    <r>
      <rPr>
        <sz val="10"/>
        <color theme="0" tint="-0.499984740745262"/>
        <rFont val="arial"/>
        <family val="2"/>
      </rPr>
      <t>(note: PC is part of a total commitment at Appointee level - see also SB5)</t>
    </r>
  </si>
  <si>
    <t>No. of hectares of land conserved &amp; enhanced (cumulative)</t>
  </si>
  <si>
    <t>WC4: Recreational visitor satisfaction</t>
  </si>
  <si>
    <t>Assessment of customer satisfaction (qualitative survey)</t>
  </si>
  <si>
    <r>
      <t xml:space="preserve">WD1: Proportion of energy use generated by renewable technology </t>
    </r>
    <r>
      <rPr>
        <sz val="10"/>
        <color theme="0" tint="-0.499984740745262"/>
        <rFont val="arial"/>
        <family val="2"/>
      </rPr>
      <t>(note: PC is part of a total commitment at Appointee level - see also SC1 and RC1)</t>
    </r>
  </si>
  <si>
    <t>% of energy use generated by renewable technology</t>
  </si>
  <si>
    <t>WD2</t>
  </si>
  <si>
    <r>
      <t xml:space="preserve">WD2: Proportion of waste diverted from landfill (re-used and recycled) </t>
    </r>
    <r>
      <rPr>
        <sz val="10"/>
        <color theme="0" tint="-0.499984740745262"/>
        <rFont val="arial"/>
        <family val="2"/>
      </rPr>
      <t>(note: PC is part of a total commitment at Appointee level - see also SC2 and RC2)</t>
    </r>
  </si>
  <si>
    <t>% of waste diverted from landfill (re-used and recycled)</t>
  </si>
  <si>
    <t>SA1: Internal sewer flooding incidents</t>
  </si>
  <si>
    <t>SA2: External sewer flooding incidents</t>
  </si>
  <si>
    <t>SA3a</t>
  </si>
  <si>
    <t>SA3a: Pollution incidents - category 1 and 2</t>
  </si>
  <si>
    <t>SA3b</t>
  </si>
  <si>
    <t>SA3b: Pollution incidents - category 3</t>
  </si>
  <si>
    <t>SA4</t>
  </si>
  <si>
    <t>SA4: Sewer network stability and reliability factor</t>
  </si>
  <si>
    <t>SB1: Number of Yorkshire's designated bathing waters that exceed the required quality standard</t>
  </si>
  <si>
    <t>No. of bathing waters exceeding required standard</t>
  </si>
  <si>
    <t>SB2: Wastewater quality stability and reliability factor</t>
  </si>
  <si>
    <r>
      <t xml:space="preserve">SB3: Solutions delivered by working with others </t>
    </r>
    <r>
      <rPr>
        <sz val="10"/>
        <color theme="0" tint="-0.499984740745262"/>
        <rFont val="arial"/>
        <family val="2"/>
      </rPr>
      <t>(note: PC is part of a total commitment at Appointee level - see also WC2)</t>
    </r>
  </si>
  <si>
    <r>
      <t xml:space="preserve">SB4: Length of river improved (against WFD component measures) </t>
    </r>
    <r>
      <rPr>
        <sz val="10"/>
        <color theme="0" tint="-0.499984740745262"/>
        <rFont val="arial"/>
        <family val="2"/>
      </rPr>
      <t>(note: PC is part of a total commitment at Appointee level - see also WC1)</t>
    </r>
  </si>
  <si>
    <r>
      <t xml:space="preserve">SB5: Amount of land conserved and enhanced (total cumulative area) </t>
    </r>
    <r>
      <rPr>
        <sz val="10"/>
        <color theme="0" tint="-0.499984740745262"/>
        <rFont val="arial"/>
        <family val="2"/>
      </rPr>
      <t>(note: PC is part of a total commitment at Appointee level - see also WC3)</t>
    </r>
  </si>
  <si>
    <r>
      <t xml:space="preserve">SC1: Proportion of energy use generated by renewable technology </t>
    </r>
    <r>
      <rPr>
        <sz val="10"/>
        <color theme="0" tint="-0.499984740745262"/>
        <rFont val="arial"/>
        <family val="2"/>
      </rPr>
      <t>(note: PC is part of a total commitment at Appointee level - see also WD1 and RC1)</t>
    </r>
  </si>
  <si>
    <r>
      <t xml:space="preserve">SC2: Proportion of waste diverted from landfill (re-used and recycled) </t>
    </r>
    <r>
      <rPr>
        <sz val="10"/>
        <color theme="0" tint="-0.499984740745262"/>
        <rFont val="arial"/>
        <family val="2"/>
      </rPr>
      <t>(note: PC is part of a total commitment at Appointee level - see also WD2 and RC2)</t>
    </r>
  </si>
  <si>
    <t>RA1: Service incentive mechanism (SIM)</t>
  </si>
  <si>
    <t>RA2: Service commitment failures</t>
  </si>
  <si>
    <t>No. of GSS (Guaranteed Standards of Service) events</t>
  </si>
  <si>
    <t>RA3: Overall customer satisfaction (CCWater annual tracking survey)</t>
  </si>
  <si>
    <t>% overall customer satisfaction (CCWater tracking survey)</t>
  </si>
  <si>
    <t>RB1: Cost of bad debt to customers (expressed as proportion of bill)</t>
  </si>
  <si>
    <t>Cost of bad debt as % of average annual bill</t>
  </si>
  <si>
    <t>RB2</t>
  </si>
  <si>
    <t>RB2: Number of people who we help to pay their bill</t>
  </si>
  <si>
    <t>No. of customers who are assisted to pay their bill</t>
  </si>
  <si>
    <t>RB3</t>
  </si>
  <si>
    <t>RB3: Value for money (CCWater annual tracking survey)</t>
  </si>
  <si>
    <t>% customer satisfaction (CCWater tracking survey)</t>
  </si>
  <si>
    <r>
      <t xml:space="preserve">RC1: Proportion of energy use generated by renewable technology </t>
    </r>
    <r>
      <rPr>
        <sz val="10"/>
        <color theme="0" tint="-0.499984740745262"/>
        <rFont val="arial"/>
        <family val="2"/>
      </rPr>
      <t>(note: PC is part of a total commitment at Appointee level - see also WD1 and SC1)</t>
    </r>
  </si>
  <si>
    <r>
      <t xml:space="preserve">RC2: Proportion of waste diverted from landfill (re-used and recycled) </t>
    </r>
    <r>
      <rPr>
        <sz val="10"/>
        <color theme="0" tint="-0.499984740745262"/>
        <rFont val="arial"/>
        <family val="2"/>
      </rPr>
      <t>(note: PC is part of a total commitment at Appointee level - see also WD2 and SC2)</t>
    </r>
  </si>
  <si>
    <t>Key</t>
  </si>
  <si>
    <t>Input</t>
  </si>
  <si>
    <t>Copy</t>
  </si>
  <si>
    <t>Calculation</t>
  </si>
  <si>
    <t>Pre populated</t>
  </si>
  <si>
    <t>Validation error</t>
  </si>
  <si>
    <t>App5 guidance and column definitions</t>
  </si>
  <si>
    <t>General notes</t>
  </si>
  <si>
    <t>•  Before populating the table, companies should use the filter in column 2 ('Company') to display their own performance commitments and hide others.
   Please leave the filter on when submitting the table.</t>
  </si>
  <si>
    <t>•  All monetary amounts in table App5 should be in 2012-13 prices, net of tax</t>
  </si>
  <si>
    <t xml:space="preserve">•  Negative values (including underperformance penalties) should be input using the minus sign </t>
  </si>
  <si>
    <t>•  For SIM performance, we are not expecting companies to forecast financial outperformance payments or underperformance penalties in table App5</t>
  </si>
  <si>
    <t>•  Companies should include all the ODI calculation steps in the PR14 reconciliation commentary</t>
  </si>
  <si>
    <t>Column reference</t>
  </si>
  <si>
    <t>Definition</t>
  </si>
  <si>
    <t>Unique ID: unique identifier generated for the performance commitment. For example: PR14AFWWSW_W-A1 (pre-populated data)</t>
  </si>
  <si>
    <t>Company: water company acronym (pre-populated data)</t>
  </si>
  <si>
    <t>PR14 price control: price control in the PR14 final determination (pre-populated data)</t>
  </si>
  <si>
    <t>PR19 price control allocation: enter the allocation for each price control (as a percentage, to 1 decimal place)
Companies are not required to complete the PR19 price control allocations for performance commitments with reputational (i.e. non-financial) ODIs.</t>
  </si>
  <si>
    <t>PR19 price control allocation: the price control allocation total is calculated - it will be highlighted in red if the total does not equal 100%</t>
  </si>
  <si>
    <t>PC ref. (company): performance commitment reference (pre-populated data)</t>
  </si>
  <si>
    <t>Performance commitment: name of the performance commitment (pre-populated data)</t>
  </si>
  <si>
    <t>ODI type: type of outcome delivery incentive (pre-populated data)
•  NFI (no financial incentive)
•  OUT (outperformance payment only)
•  UNDER (underperformance penalty only)
•  OUT &amp; UNDER (outperformance payment and underperformance penalty)</t>
  </si>
  <si>
    <t>ODI form: form of outcome delivery incentive (pre-populated data)
•  Revenue = Revenue adjustment (note: under the existing SIM mechanism any outperformance payment or underperformance penalty will be an adjustment to revenue)
•  RCV = RCV adjustment
•  RCV or Revenue = RCV or Revenue adjustment (for example, where an outperformance payment is applied as an adjustment to the RCV and an underperformance penalty is applied as a revenue adjustment)
•  SHLDER = underperformance penalty is applied as an investment for the benefit of customers financed by shareholders with no RCV adjustment
•  Revenue or SHLDER = Revenue adjustment or underperformance penalty investment financed by shareholders with no RCV adjustment (for example, where an outperformance payment is applied as a revenue adjustment and an underperformance penalty is applied as an investment financed by shareholders with no RCV adjustment)</t>
  </si>
  <si>
    <t>In-period ODI: this indicator is set to 'Yes' or blank. In the PR14 FDs, three companies (Anglian Water, Severn Trent Water and South West Water) have in-period ODIs.
That is, PCs with financial outperformance payments and underperformance penalties that may be applied within the 2015-20 regulatory period (pre-populated data)</t>
  </si>
  <si>
    <t>PC unit: measurement unit for the performance commitment (pre-populated data)</t>
  </si>
  <si>
    <t>PC unit description: description of the PC unit (pre-populated data)</t>
  </si>
  <si>
    <t>Decimal places: number of decimal places for the performance commitment, where applicable (pre-populated data)</t>
  </si>
  <si>
    <t xml:space="preserve">2018-19 performance level - forecast: this is the forecast performance level for the 2018-19 reporting year in the units the PC is measured in.
For example, if the PC is measured in Ml/day and the forecast performance level is 124.5 Ml/day, then enter 124.5
If the PC is measured as a monetary value it should be entered in 2012-13 prices, net of tax
This column applies to all PCs, including those with non-financial incentives and those where a performance commitment level has not been set for the 2018-19 reporting year.
</t>
  </si>
  <si>
    <t xml:space="preserve">2018-19 PCL met? forecast: if the performance commitment level for the 2018-19 reporting year is forecast to be met select ‘Yes’, where it is not select ‘No’.
If a performance commitment level has not been set for the 2018-19 reporting year select "-" (hyphen).
</t>
  </si>
  <si>
    <r>
      <rPr>
        <sz val="10"/>
        <rFont val="Arial"/>
        <family val="2"/>
      </rPr>
      <t xml:space="preserve">2018-19 forecast outperformance payment or underperformance penalty for in-period ODIs: </t>
    </r>
    <r>
      <rPr>
        <b/>
        <sz val="10"/>
        <rFont val="Arial"/>
        <family val="2"/>
      </rPr>
      <t>this column applies only to PCs which have ODIs that are payable within AMP6 rather than at the end of AMP6 (that is, some of the Anglian Water, Severn Trent Water and South West Water PCs)</t>
    </r>
    <r>
      <rPr>
        <sz val="10"/>
        <rFont val="Arial"/>
        <family val="2"/>
      </rPr>
      <t xml:space="preserve">.
•  if an outperformance payment is forecast to be earned in the 2018-19 reporting year select ‘Outperformance payment'
•  if an underperformance penalty is forecast to be earned in the 2018-19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2018-19 reporting year, not the cumulative value since 1 April 2015.
</t>
    </r>
    <r>
      <rPr>
        <sz val="10"/>
        <color rgb="FF00B050"/>
        <rFont val="arial"/>
        <family val="2"/>
      </rPr>
      <t xml:space="preserve">
</t>
    </r>
    <r>
      <rPr>
        <sz val="10"/>
        <color rgb="FF857362"/>
        <rFont val="Arial"/>
        <family val="2"/>
      </rPr>
      <t xml:space="preserve">The forecast outperformance payment or underperformance penalty for the 2018-19 reporting year should be based on your current performance and your current expectation of 2018-19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
</t>
    </r>
  </si>
  <si>
    <t>X</t>
  </si>
  <si>
    <r>
      <t xml:space="preserve">2018-19 forecast outperformance payment or underperformance penalty for in-period ODIs (£m): </t>
    </r>
    <r>
      <rPr>
        <b/>
        <sz val="10"/>
        <rFont val="Arial"/>
        <family val="2"/>
      </rPr>
      <t>this column applies only to PCs which have ODIs that are payable within AMP6 rather than at the end of AMP6 (that is, some of the Anglian Water, Severn Trent Water and South West Water PCs)</t>
    </r>
    <r>
      <rPr>
        <sz val="10"/>
        <rFont val="Arial"/>
        <family val="2"/>
      </rPr>
      <t>.
If an outperformance payment or underperformance penalty is forecast to be earned in the 2018-19 reporting year, enter the monetary value.
£million to 4 decimal places, rounded. All monetary amounts should be in 2012-13 prices.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2018-19 reporting year, not the cumulative value since 1 April 2015.</t>
    </r>
  </si>
  <si>
    <r>
      <rPr>
        <sz val="10"/>
        <rFont val="Arial"/>
        <family val="2"/>
      </rPr>
      <t xml:space="preserve">2018-19 forecast outperformance payment or underperformance penalty for end-of-AMP: </t>
    </r>
    <r>
      <rPr>
        <b/>
        <sz val="10"/>
        <rFont val="Arial"/>
        <family val="2"/>
      </rPr>
      <t>this column applies only to PCs which have ODIs that are payable at the end of AMP6</t>
    </r>
    <r>
      <rPr>
        <sz val="10"/>
        <rFont val="Arial"/>
        <family val="2"/>
      </rPr>
      <t xml:space="preserve">.
•  if an outperformance payment is forecast to be earned in the 2018-19 reporting year select ‘Outperformance payment'
•  if an underperformance penalty is forecast to be earned in the 2018-19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2018-19 reporting year, not the cumulative value since 1 April 2015.
</t>
    </r>
    <r>
      <rPr>
        <sz val="10"/>
        <color rgb="FF857362"/>
        <rFont val="Arial"/>
        <family val="2"/>
      </rPr>
      <t>The forecast outperformance payment or underperformance penalty for the 2018-19 reporting year should be based on your current performance and your current expectation of 2018-19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t>
    </r>
  </si>
  <si>
    <r>
      <t xml:space="preserve">2018-19 forecast outperformance payment or underperformance penalty for end-of-AMP ODIs (£m): </t>
    </r>
    <r>
      <rPr>
        <b/>
        <sz val="10"/>
        <rFont val="Arial"/>
        <family val="2"/>
      </rPr>
      <t>this column applies only to PCs which have ODIs that are payable at the end of AMP6</t>
    </r>
    <r>
      <rPr>
        <sz val="10"/>
        <rFont val="Arial"/>
        <family val="2"/>
      </rPr>
      <t>.
If an outperformance payment or underperformance penalty is forecast to be earned in the 2018-19 reporting year, enter the monetary value.
£million to 4 decimal places, rounded. All monetary amounts should be in 2012-13 prices.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2018-19 reporting year, not the cumulative value since 1 April 2015.</t>
    </r>
  </si>
  <si>
    <t xml:space="preserve">2019-20 performance level - forecast: this is the forecast performance level for the 2019-20 reporting year in the units the PC is measured in.
For example, if the PC is measured in Ml/day and the forecast performance level is 124.5 Ml/day, then enter 124.5
If the PC is measured as a monetary value it should be entered in 2012-13 prices, net of tax
This column applies to all PCs, including those with non-financial incentives and those where a performance commitment level has not been set for the 2019-20 reporting year.
</t>
  </si>
  <si>
    <t xml:space="preserve">2019-20 PCL met? forecast: if the performance commitment level for the 2019-20 reporting year is forecast to be met select ‘Yes’, where it is not select ‘No’.
If a performance commitment level has not been set for the 2019-20 reporting year select "-" (hyphen).
</t>
  </si>
  <si>
    <r>
      <t>2019-20 forecast outperformance payment or underperformance penalty for in-period ODIs:</t>
    </r>
    <r>
      <rPr>
        <b/>
        <sz val="10"/>
        <rFont val="Arial"/>
        <family val="2"/>
      </rPr>
      <t xml:space="preserve"> this column applies only to PCs which have ODIs that are payable within AMP6 rather than at the end of AMP6 (that is, some of the Anglian Water, Severn Trent Water and South West Water PCs)</t>
    </r>
    <r>
      <rPr>
        <sz val="10"/>
        <rFont val="Arial"/>
        <family val="2"/>
      </rPr>
      <t xml:space="preserve">.
•  if an outperformance payment is forecast to be earned in the 2019-20 reporting year select ‘Outperformance payment'
•  if an underperformance penalty is forecast to be earned in the 2019-20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2019-20 reporting year, not the cumulative value since 1 April 2015.
</t>
    </r>
    <r>
      <rPr>
        <sz val="10"/>
        <color rgb="FF857362"/>
        <rFont val="Arial"/>
        <family val="2"/>
      </rPr>
      <t xml:space="preserve">The forecast outperformance payment or underperformance penalty for the 2019-20 reporting year should be based on your current performance and your current expectation of 2019-20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
</t>
    </r>
  </si>
  <si>
    <r>
      <t xml:space="preserve">2019-20 forecast outperformance payment or underperformance penalty for in-period ODIs (£m): </t>
    </r>
    <r>
      <rPr>
        <b/>
        <sz val="10"/>
        <rFont val="Arial"/>
        <family val="2"/>
      </rPr>
      <t>this column applies only to PCs which have ODIs that are payable within AMP6 rather than at the end of AMP6 (that is, some of the Anglian Water, Severn Trent Water and South West Water PCs)</t>
    </r>
    <r>
      <rPr>
        <sz val="10"/>
        <rFont val="Arial"/>
        <family val="2"/>
      </rPr>
      <t xml:space="preserve">.
If an outperformance payment or underperformance penalty is forecast to be earned in the 2019-20 reporting year, enter the monetary value.
£million to 4 decimal places, rounded. All monetary amounts should be in 2012-13 prices, net of tax.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2019-20 reporting year, not the cumulative value since 1 April 2015.
</t>
    </r>
  </si>
  <si>
    <r>
      <t xml:space="preserve">2019-20 forecast outperformance payment or underperformance penalty for end-of-AMP ODIs: </t>
    </r>
    <r>
      <rPr>
        <b/>
        <sz val="10"/>
        <rFont val="Arial"/>
        <family val="2"/>
      </rPr>
      <t>this column applies only to PCs which have ODIs that are payable at the end of AMP6</t>
    </r>
    <r>
      <rPr>
        <sz val="10"/>
        <rFont val="Arial"/>
        <family val="2"/>
      </rPr>
      <t xml:space="preserve">.
•  if an outperformance payment is forecast to be earned in the 2019-20 reporting year select ‘Outperformance payment'
•  if an underperformance penalty is forecast to be earned in the 2019-20 reporting year select 'Underperformance penalty’
•  if the forecast performance level is within the outperformance payment deadband select 'Outperformance payment deadband’
•  if the forecast performance level is within the underperformance penalty deadband select 'Underperformance penalty deadband’
•  if the PC relates to the Service Incentive Mechanism select '(SIM)'. This will remove the yellow (input cell) shading - for SIM performance we are not expecting companies to forecast ODIs in table App5
Otherwise leave blank (empty) or select "-".
Note: this refers to the outperformance payment or underperformance penalty for the 2019-20 reporting year, not the cumulative value since 1 April 2015.
</t>
    </r>
    <r>
      <rPr>
        <sz val="10"/>
        <color rgb="FF857362"/>
        <rFont val="Arial"/>
        <family val="2"/>
      </rPr>
      <t xml:space="preserve">The forecast outperformance payment or underperformance penalty for the 2019-20 reporting year should be based on your current performance and your current expectation of 2019-20 performance. A forecast should be entered if:
•  an outperformance payment or underperformance penalty is probable ('more likely than not'); and
•  the amount can be estimated reliably (it should be the best estimate and, in reaching the best estimate, the company should take into account the risks and uncertainties that surround the underlying events).
</t>
    </r>
  </si>
  <si>
    <r>
      <t xml:space="preserve">2019-20 forecast outperformance payment or underperformance penalty for end-of-AMP ODIs (£m): </t>
    </r>
    <r>
      <rPr>
        <b/>
        <sz val="10"/>
        <rFont val="Arial"/>
        <family val="2"/>
      </rPr>
      <t>this column applies only to PCs which have ODIs that are payable at the end of AMP6</t>
    </r>
    <r>
      <rPr>
        <sz val="10"/>
        <rFont val="Arial"/>
        <family val="2"/>
      </rPr>
      <t>.
If an outperformance payment or underperformance penalty is forecast to be earned in the 2019-20 reporting year, enter the monetary value.
£million to 4 decimal places, rounded. All monetary amounts should be in 2012-13 prices, net of tax.
Outperformance payments must be entered as positive numbers, underperformance penalties as negative numbers.
Where no outperformance payment or underperformance penalty has been earned, leave blank (empty).
Note: this refers to the outperformance payment or underperformance penalty for the 2019-20 reporting year, not the cumulative value since 1 April 2015.</t>
    </r>
  </si>
  <si>
    <t>Source: [Final App27 consolidation tables for audit.xlsx], Heather Marshall 2018/06/29</t>
  </si>
  <si>
    <t>App23 - Inflation measures</t>
  </si>
  <si>
    <t>Select company</t>
  </si>
  <si>
    <t>Data validation</t>
  </si>
  <si>
    <t>Line description</t>
  </si>
  <si>
    <t>Item reference</t>
  </si>
  <si>
    <t>Units</t>
  </si>
  <si>
    <t>DPs</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</si>
  <si>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</si>
  <si>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</si>
  <si>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</si>
  <si>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</si>
  <si>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</si>
  <si>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</si>
  <si>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</si>
  <si>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</si>
  <si>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</si>
  <si>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</si>
  <si>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</si>
  <si>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</si>
  <si>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</si>
  <si>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</si>
  <si>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</si>
  <si>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</si>
  <si>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</si>
  <si>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</si>
  <si>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</si>
  <si>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Calculation, copy or download rule</t>
  </si>
  <si>
    <t>Validation description</t>
  </si>
  <si>
    <t>Completion</t>
  </si>
  <si>
    <t>Validation</t>
  </si>
  <si>
    <t>Completion checks</t>
  </si>
  <si>
    <t>Validation flags</t>
  </si>
  <si>
    <t>A</t>
  </si>
  <si>
    <t>Please complete all cells in row</t>
  </si>
  <si>
    <t>Values required for all months in all years</t>
  </si>
  <si>
    <t>RPI: Months of actual data for Financial Year</t>
  </si>
  <si>
    <t>PB00000</t>
  </si>
  <si>
    <t>Counts the number of entries in lines 2 to 13.</t>
  </si>
  <si>
    <t>Must equal 12.</t>
  </si>
  <si>
    <t xml:space="preserve">Retail Price Index for April </t>
  </si>
  <si>
    <t>BB3805AL</t>
  </si>
  <si>
    <t xml:space="preserve">Retail Price Index for May </t>
  </si>
  <si>
    <t>BB3805MY</t>
  </si>
  <si>
    <t xml:space="preserve">Retail Price Index for June </t>
  </si>
  <si>
    <t>BB3805JN</t>
  </si>
  <si>
    <t xml:space="preserve">Retail Price Index for July </t>
  </si>
  <si>
    <t>BB3805JL</t>
  </si>
  <si>
    <t>BB3805AT</t>
  </si>
  <si>
    <t>BB3805SR</t>
  </si>
  <si>
    <t>BB3805OR</t>
  </si>
  <si>
    <t xml:space="preserve">Retail Price Index for November </t>
  </si>
  <si>
    <t>BB3805NR</t>
  </si>
  <si>
    <t xml:space="preserve">Retail Price Index for December </t>
  </si>
  <si>
    <t>BB3805DR</t>
  </si>
  <si>
    <t xml:space="preserve">Retail Price Index for January </t>
  </si>
  <si>
    <t>BB3805JY</t>
  </si>
  <si>
    <t xml:space="preserve">Retail Price Index for February </t>
  </si>
  <si>
    <t>BB3805FY</t>
  </si>
  <si>
    <t xml:space="preserve">Retail Price Index for March </t>
  </si>
  <si>
    <t>BB3805MH</t>
  </si>
  <si>
    <t>B</t>
  </si>
  <si>
    <t>Consumer price index (including housing costs)</t>
  </si>
  <si>
    <t>CPIH: Months of actual data for Financial Year</t>
  </si>
  <si>
    <t>PB00003</t>
  </si>
  <si>
    <t>Counts the number of entries in lines 15 to 26.</t>
  </si>
  <si>
    <t xml:space="preserve">Consumer Price Index (with housing) for April </t>
  </si>
  <si>
    <t>BB3905AL</t>
  </si>
  <si>
    <t xml:space="preserve">Consumer Price Index (with housing) for May </t>
  </si>
  <si>
    <t>BB3905MY</t>
  </si>
  <si>
    <t xml:space="preserve">Consumer Price Index (with housing) for June </t>
  </si>
  <si>
    <t>BB3905JN</t>
  </si>
  <si>
    <t xml:space="preserve">Consumer Price Index (with housing) for July </t>
  </si>
  <si>
    <t>BB3905JL</t>
  </si>
  <si>
    <t>Consumer Price Index (with housing) for August</t>
  </si>
  <si>
    <t>BB3905AT</t>
  </si>
  <si>
    <t>Consumer Price Index (with housing) for September</t>
  </si>
  <si>
    <t>BB3905SR</t>
  </si>
  <si>
    <t>Consumer Price Index (with housing) for October</t>
  </si>
  <si>
    <t>BB3905OR</t>
  </si>
  <si>
    <t xml:space="preserve">Consumer Price Index (with housing) for November </t>
  </si>
  <si>
    <t>BB3905NR</t>
  </si>
  <si>
    <t xml:space="preserve">Consumer Price Index (with housing) for December </t>
  </si>
  <si>
    <t>BB3905DR</t>
  </si>
  <si>
    <t xml:space="preserve">Consumer Price Index (with housing) for January </t>
  </si>
  <si>
    <t>BB3905JY</t>
  </si>
  <si>
    <t xml:space="preserve">Consumer Price Index (with housing) for February </t>
  </si>
  <si>
    <t>BB3905FY</t>
  </si>
  <si>
    <t xml:space="preserve">Consumer Price Index (with housing) for March </t>
  </si>
  <si>
    <t>BB3905MH</t>
  </si>
  <si>
    <t>C</t>
  </si>
  <si>
    <t>Indexation rate for index linked debt percentage increase</t>
  </si>
  <si>
    <t>A9001</t>
  </si>
  <si>
    <t>D</t>
  </si>
  <si>
    <t>Financial year average indices</t>
  </si>
  <si>
    <t>RPI: Financial year average indices</t>
  </si>
  <si>
    <t>PB00113BP</t>
  </si>
  <si>
    <t>Average of lines 2 to 13.</t>
  </si>
  <si>
    <t>CPIH: Financial year average indices</t>
  </si>
  <si>
    <t>PB00200</t>
  </si>
  <si>
    <t>Average of lines 15 to 26.</t>
  </si>
  <si>
    <t>E</t>
  </si>
  <si>
    <t>Year on year % change</t>
  </si>
  <si>
    <t>RPI: November year on year %</t>
  </si>
  <si>
    <t>APP23001</t>
  </si>
  <si>
    <t>Year on year change in line 9.</t>
  </si>
  <si>
    <t>RPI: Financial year average indices year on year %</t>
  </si>
  <si>
    <t>APP23002</t>
  </si>
  <si>
    <t>Year on year change in line 28.</t>
  </si>
  <si>
    <t>RPI: Financial year end indices year on year %</t>
  </si>
  <si>
    <t>APP23003</t>
  </si>
  <si>
    <t>Year on year change in line 13.</t>
  </si>
  <si>
    <t>CPIH: November year on year %</t>
  </si>
  <si>
    <t>APP23004</t>
  </si>
  <si>
    <t>Year on year change in line 22.</t>
  </si>
  <si>
    <t>CPIH: Financial year average indices year on year %</t>
  </si>
  <si>
    <t>APP23005</t>
  </si>
  <si>
    <t>Year on year change in line 29.</t>
  </si>
  <si>
    <t>CPIH: Financial year end indices year on year %</t>
  </si>
  <si>
    <t>APP23006</t>
  </si>
  <si>
    <t>Year on year change in line 26.</t>
  </si>
  <si>
    <t>Wedge between RPI and CPIH</t>
  </si>
  <si>
    <t>APP23007</t>
  </si>
  <si>
    <t>Line 31 - line 34.</t>
  </si>
  <si>
    <t>F</t>
  </si>
  <si>
    <t>Long term inflation rates</t>
  </si>
  <si>
    <t>Long term RPI inflation rate</t>
  </si>
  <si>
    <t>APP23008</t>
  </si>
  <si>
    <t>Long term CPIH inflation rate</t>
  </si>
  <si>
    <t>APP23009</t>
  </si>
  <si>
    <t>KEY</t>
  </si>
  <si>
    <t>App23 guidance and line definitions</t>
  </si>
  <si>
    <t xml:space="preserve">This table contains companies' assumptions about inflation during the price control period. The information allows us to adjust the price base of companies' business plan projections and compare across companies on a consistent basis without prescribing assumptions about inflation.
</t>
  </si>
  <si>
    <t>Line</t>
  </si>
  <si>
    <t>Block A</t>
  </si>
  <si>
    <t>1-13</t>
  </si>
  <si>
    <t>Pre-populated data in green cells are published values for the retail price index (RPI) available on the ONS website. For 2017-18 onwards in lines 2 to 13, companies should enter forecast RPI values for each month. Line 1 will update automatically and should equal 12 to indicate that forecasts have been completed for all months of the financial year.</t>
  </si>
  <si>
    <t>Block B</t>
  </si>
  <si>
    <t>14-26</t>
  </si>
  <si>
    <t>Pre-populated data in green cells are published values for the consumer price index including housing costs (CPIH) available on the ONS website. For 2017-18 onwards in lines 15 to 26, companies should enter forecast CPIH values for each month. Line 14 will update automatically and should equal 12 to indicate that forecasts have been completed for all months of the financial year.</t>
  </si>
  <si>
    <t>Block C</t>
  </si>
  <si>
    <t>The percentage uplift of index-linked debt by indexation. The financial model works on year average prices, so a year average inflation rate for index linked debt is more appropriate.</t>
  </si>
  <si>
    <t>Block D</t>
  </si>
  <si>
    <t>28-29</t>
  </si>
  <si>
    <t>The financial year average indices calculated by taking an average over 12 months from April to March.</t>
  </si>
  <si>
    <t>Block E</t>
  </si>
  <si>
    <t>30-35</t>
  </si>
  <si>
    <t>The year on year % change in the indices.</t>
  </si>
  <si>
    <t>The annual % change in RPI average minus the annual change in CPI(H) average.</t>
  </si>
  <si>
    <t>Block F</t>
  </si>
  <si>
    <t>The company's view of the long term inflation rate for RPI. Long term inflation rate is the rate used to discount the nominal WACC into a real WACC.</t>
  </si>
  <si>
    <t>The company's view of the long term inflation rate for CPI(H). Long term inflation rate is the rate used to discount the nominal WACC into a real WACC.</t>
  </si>
  <si>
    <t>Source: [App23 TMS 1.xlsx], 2018/05/23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</si>
</sst>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8">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quot;-  &quot;;&quot; &quot;@&quot; &quot;"/>
    <numFmt numFmtId="165" formatCode="#,##0.0000_);\(#,##0.0000\);&quot;-  &quot;;&quot; &quot;@&quot; &quot;"/>
    <numFmt numFmtId="166" formatCode="0.00%_);\-0.00%_);&quot;-  &quot;;&quot; &quot;@&quot; &quot;"/>
    <numFmt numFmtId="167" formatCode="#,##0_);\(#,##0\);&quot;-  &quot;;&quot; &quot;@"/>
    <numFmt numFmtId="168" formatCode="#,##0.0_);\(#,##0.0\);&quot;-  &quot;;&quot; &quot;@&quot; &quot;"/>
    <numFmt numFmtId="169" formatCode="dd/mmm/yy_);;&quot;-  &quot;;&quot; &quot;@"/>
    <numFmt numFmtId="170" formatCode="###0_);\(#,##0\);&quot;-  &quot;;&quot; &quot;@"/>
    <numFmt numFmtId="171" formatCode="#,##0.0_);\(#,##0.0\);&quot;-  &quot;;&quot; &quot;@"/>
    <numFmt numFmtId="172" formatCode="###0_);\(###0\);&quot;-  &quot;;&quot; &quot;@&quot; &quot;"/>
    <numFmt numFmtId="173" formatCode="dd\ mmm\ yyyy_);\(###0\);&quot;-  &quot;;&quot; &quot;@&quot; &quot;"/>
    <numFmt numFmtId="174" formatCode="dd\ mmm\ yy_);\(###0\);&quot;-  &quot;;&quot; &quot;@&quot; &quot;"/>
    <numFmt numFmtId="175" formatCode="#,##0.00_);\(#,##0.00\);&quot;-  &quot;;&quot; &quot;@&quot; &quot;"/>
    <numFmt numFmtId="176" formatCode="dd/mm/yyyy;@"/>
    <numFmt numFmtId="177" formatCode="#,##0.000000"/>
    <numFmt numFmtId="178" formatCode="0.0%"/>
    <numFmt numFmtId="179" formatCode="#,##0.0000"/>
    <numFmt numFmtId="180" formatCode="0.0"/>
    <numFmt numFmtId="181" formatCode="0.000"/>
    <numFmt numFmtId="182" formatCode="0.00000"/>
    <numFmt numFmtId="183" formatCode="0.000000"/>
    <numFmt numFmtId="184" formatCode="0.0000"/>
    <numFmt numFmtId="185" formatCode="#,##0_);\(#,##0\);\-_)"/>
    <numFmt numFmtId="186" formatCode="#,##0.0_ ;[Red]\-#,##0.0\ "/>
    <numFmt numFmtId="187" formatCode="#,##0.0%_);\(#,##0.0%\);\-_);@_)"/>
    <numFmt numFmtId="188" formatCode="#,##0.000_);_)\(#,##0.000\);\-_);@_)"/>
    <numFmt numFmtId="189" formatCode="&quot;$&quot;#,##0.0,_);[Red]\(&quot;$&quot;#,##0.0,\)"/>
    <numFmt numFmtId="190" formatCode="m/d/yy"/>
    <numFmt numFmtId="191" formatCode="\£\ #,##0_);[Red]\(\£\ #,##0\)"/>
    <numFmt numFmtId="192" formatCode="\¥\ #,##0_);[Red]\(\¥\ #,##0\)"/>
    <numFmt numFmtId="193" formatCode="#,##0,_);[Red]\(#,##0,\)"/>
    <numFmt numFmtId="194" formatCode="_(#,##0.0%_);_)\(#,##0.0%\);\-_);_(@_)"/>
    <numFmt numFmtId="195" formatCode="_(&quot;$&quot;#,##0.0_);\(&quot;$&quot;#,##0.0\);_(&quot;$&quot;#,##0.0_)"/>
    <numFmt numFmtId="196" formatCode="d/m/yy"/>
    <numFmt numFmtId="197" formatCode="_(#,##0.0\x_);\(#,##0.0\x\);_(#,##0.0\x_)"/>
    <numFmt numFmtId="198" formatCode="_(#,##0.0_);\(#,##0.0\);_(#,##0.0_)"/>
    <numFmt numFmtId="199" formatCode="_(#,##0.0%_);\(#,##0.0%\);_(#,##0.0%_)"/>
    <numFmt numFmtId="200" formatCode="_(###0_);\(###0\);_(###0_)"/>
    <numFmt numFmtId="201" formatCode="_)d/m/yy_)"/>
    <numFmt numFmtId="202" formatCode="#,##0_);\(#,##0\);\-\-_)"/>
    <numFmt numFmtId="203" formatCode="#,##0\ ;\(#,##0\);\-\ \ \ \ \ "/>
    <numFmt numFmtId="204" formatCode="#,##0\ ;\(#,##0\);\–\ \ \ \ \ "/>
    <numFmt numFmtId="205" formatCode="&quot;$&quot;#,##0_);[Red]\(&quot;$&quot;#,##0\)"/>
    <numFmt numFmtId="206" formatCode="\•\ \ @"/>
    <numFmt numFmtId="207" formatCode="#,##0;\-#,##0;&quot;-&quot;"/>
    <numFmt numFmtId="208" formatCode="###0_);[Red]\(###0\)"/>
    <numFmt numFmtId="209" formatCode="&quot;$&quot;#,##0;[Red]&quot;$&quot;#,##0"/>
    <numFmt numFmtId="210" formatCode="0.00;[Red]0.00"/>
    <numFmt numFmtId="211" formatCode="#,##0,"/>
    <numFmt numFmtId="212" formatCode="_(* #,##0.00000_);_(* \(#,##0.00000\);_(* &quot;-&quot;??_);_(@_)"/>
    <numFmt numFmtId="213" formatCode="_(* #,##0_);[Red]_(* \(#,##0\);_(* &quot;-&quot;_);_(@_)"/>
    <numFmt numFmtId="214" formatCode="_-* #,##0_)_-;* \(#,##0\)_-;_-* &quot;-&quot;??_-;_-@_-"/>
    <numFmt numFmtId="215" formatCode="&quot;$&quot;#,\);\(&quot;$&quot;#,##0\)"/>
    <numFmt numFmtId="216" formatCode="#,##0.0_);[Red]\(#,##0.0\)"/>
    <numFmt numFmtId="217" formatCode="_(* #,##0.00_);_(* \(#,##0.00\);_(* &quot;-&quot;??_);_(@_)"/>
    <numFmt numFmtId="218" formatCode="&quot;$&quot;#,##0.00_);[Red]\(&quot;$&quot;#,##0.00\)"/>
    <numFmt numFmtId="219" formatCode="00000"/>
    <numFmt numFmtId="220" formatCode="&quot;€&quot;_-0.00"/>
    <numFmt numFmtId="221" formatCode="&quot;£&quot;_-0.00"/>
    <numFmt numFmtId="222" formatCode="\ \ _•\–\ \ \ \ @"/>
    <numFmt numFmtId="223" formatCode="#,##0.0000000_);\(#,##0.0000000\)"/>
    <numFmt numFmtId="224" formatCode="#,##0.000_);\(#,##0.000\)"/>
    <numFmt numFmtId="225" formatCode="mmm\-yyyy"/>
    <numFmt numFmtId="226" formatCode="0.00_);\(0.00\)"/>
    <numFmt numFmtId="227" formatCode="_-* #,##0\ _€_-;\-* #,##0\ _€_-;_-* &quot;-&quot;\ _€_-;_-@_-"/>
    <numFmt numFmtId="228" formatCode="_-* #,##0.00\ _€_-;\-* #,##0.00\ _€_-;_-* &quot;-&quot;??\ _€_-;_-@_-"/>
    <numFmt numFmtId="229" formatCode="_-[$€-2]* #,##0.00_-;\-[$€-2]* #,##0.00_-;_-[$€-2]* &quot;-&quot;??_-"/>
    <numFmt numFmtId="230" formatCode="_([$€]* #,##0.00_);_([$€]* \(#,##0.00\);_([$€]* &quot;-&quot;??_);_(@_)"/>
    <numFmt numFmtId="231" formatCode="_(* #,##0_);_(* \(#,##0\);_(* &quot;-&quot;??_);_(@_)"/>
    <numFmt numFmtId="232" formatCode="yyyy"/>
    <numFmt numFmtId="233" formatCode="&quot;£&quot;#,##0.00"/>
    <numFmt numFmtId="234" formatCode="#,##0_ ;\(#,##0\)_-;&quot;-&quot;"/>
    <numFmt numFmtId="235" formatCode="#,##0.0_);\(#,##0.0\)"/>
    <numFmt numFmtId="236" formatCode="\ ;\ ;"/>
    <numFmt numFmtId="237" formatCode="#,##0_);\(#,##0\);\-_);@_)"/>
    <numFmt numFmtId="238" formatCode="_(#,##0_);\(#,##0\);_(#,##0_)"/>
    <numFmt numFmtId="239" formatCode="&quot;$&quot;#,##0.00"/>
    <numFmt numFmtId="240" formatCode="&quot;$&quot;#,##0.00\ "/>
    <numFmt numFmtId="241" formatCode="0.00%;[Red]\(\-0.00%\)"/>
    <numFmt numFmtId="242" formatCode="#,##0.00&quot;£&quot;_);[Red]\(#,##0.00&quot;£&quot;\)"/>
    <numFmt numFmtId="243" formatCode="0.00_)"/>
    <numFmt numFmtId="244" formatCode="#,##0.000_);[Red]\(#,##0.000\)"/>
    <numFmt numFmtId="245" formatCode="#,##0.00;[Red]\(#,##0.00\)"/>
    <numFmt numFmtId="246" formatCode="#,##0\ \ \ ;[Red]\(#,##0\)\ \ ;\—\ \ \ \ "/>
    <numFmt numFmtId="247" formatCode="_(#,##0.00_);_)\(#,##0.00\);\-_);@_)"/>
    <numFmt numFmtId="248" formatCode="#,##0.0,;[Red]\(#,##0.0,\)"/>
    <numFmt numFmtId="249" formatCode="#,##0_ ;[Red]\-#,##0\ "/>
    <numFmt numFmtId="250" formatCode="0.0_)"/>
    <numFmt numFmtId="251" formatCode="#,##0.00&quot;*&quot;"/>
    <numFmt numFmtId="252" formatCode="_-* #,##0.0_-;\-* #,##0.0_-;_-* &quot;-&quot;??_-;_-@_-"/>
    <numFmt numFmtId="253" formatCode="#,##0.0\x_);[Red]\(#,##0.0\)"/>
    <numFmt numFmtId="254" formatCode="_(* #,##0.000_);_(* \(#,##0.000\);_(* &quot;-&quot;??_);_(@_)"/>
    <numFmt numFmtId="255" formatCode="&quot;$&quot;#,##0.00_);\(&quot;$&quot;#,##0.00\)"/>
    <numFmt numFmtId="256" formatCode="0.00\ \ \x"/>
    <numFmt numFmtId="257" formatCode="#,##0&quot;£&quot;_);[Red]\(#,##0&quot;£&quot;\)"/>
    <numFmt numFmtId="258" formatCode="_(* #,##0_);_(* \(#,##0\);_(* &quot;-&quot;_);@_)"/>
    <numFmt numFmtId="259" formatCode="0%_);\(0%\)"/>
    <numFmt numFmtId="260" formatCode="#,##0.0;\(#,##0.0\)"/>
    <numFmt numFmtId="261" formatCode="#,##0_*;\(#,##0\);0_*;@_)"/>
    <numFmt numFmtId="262" formatCode="_(#,##0_);_)\(#,##0\);\-_);@_)"/>
    <numFmt numFmtId="263" formatCode="#,##0.00;\(#,##0.00\)"/>
    <numFmt numFmtId="264" formatCode="_-* #,##0\ &quot;€&quot;_-;\-* #,##0\ &quot;€&quot;_-;_-* &quot;-&quot;\ &quot;€&quot;_-;_-@_-"/>
    <numFmt numFmtId="265" formatCode="_-* #,##0.00\ &quot;€&quot;_-;\-* #,##0.00\ &quot;€&quot;_-;_-* &quot;-&quot;??\ &quot;€&quot;_-;_-@_-"/>
    <numFmt numFmtId="266" formatCode="_ &quot;$&quot;* #,##0.00_ ;_ &quot;$&quot;* \-#,##0.00_ ;_ &quot;$&quot;* &quot;-&quot;??_ ;_ @_ "/>
  </numFmts>
  <fonts count="245">
    <font>
      <sz val="10"/>
      <name val="Arial"/>
    </font>
    <font>
      <sz val="11"/>
      <color theme="1"/>
      <name val="Arial"/>
      <family val="2"/>
      <scheme val="minor"/>
    </font>
    <font>
      <sz val="11"/>
      <color theme="1"/>
      <name val="Arial"/>
      <family val="2"/>
      <scheme val="minor"/>
    </font>
    <font>
      <sz val="10"/>
      <name val="Arial"/>
      <family val="2"/>
    </font>
    <font>
      <sz val="10"/>
      <name val="Arial"/>
      <family val="2"/>
    </font>
    <font>
      <b/>
      <sz val="20"/>
      <name val="Arial"/>
      <family val="2"/>
    </font>
    <font>
      <u/>
      <sz val="20"/>
      <name val="Arial"/>
      <family val="2"/>
    </font>
    <font>
      <sz val="20"/>
      <name val="Arial"/>
      <family val="2"/>
    </font>
    <font>
      <b/>
      <sz val="10"/>
      <name val="Arial"/>
      <family val="2"/>
    </font>
    <font>
      <u/>
      <sz val="10"/>
      <name val="Arial"/>
      <family val="2"/>
    </font>
    <font>
      <sz val="10"/>
      <color indexed="12"/>
      <name val="Arial"/>
      <family val="2"/>
    </font>
    <font>
      <i/>
      <sz val="10"/>
      <name val="Arial"/>
      <family val="2"/>
    </font>
    <font>
      <sz val="12"/>
      <name val="Arial"/>
      <family val="2"/>
    </font>
    <font>
      <b/>
      <sz val="12"/>
      <color indexed="8"/>
      <name val="Arial"/>
      <family val="2"/>
    </font>
    <font>
      <b/>
      <sz val="12"/>
      <name val="Arial"/>
      <family val="2"/>
    </font>
    <font>
      <sz val="12"/>
      <color indexed="9"/>
      <name val="Arial"/>
      <family val="2"/>
    </font>
    <font>
      <sz val="12"/>
      <color indexed="8"/>
      <name val="Arial"/>
      <family val="2"/>
    </font>
    <font>
      <sz val="10"/>
      <color indexed="10"/>
      <name val="Arial"/>
      <family val="2"/>
    </font>
    <font>
      <sz val="10"/>
      <color rgb="FF0000FF"/>
      <name val="Arial"/>
      <family val="2"/>
    </font>
    <font>
      <sz val="10"/>
      <name val="Arial"/>
      <family val="2"/>
    </font>
    <font>
      <b/>
      <sz val="18"/>
      <color theme="3"/>
      <name val="Franklin Gothic Demi"/>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u/>
      <sz val="10"/>
      <color theme="10"/>
      <name val="Arial"/>
      <family val="2"/>
    </font>
    <font>
      <sz val="10"/>
      <name val="Arial"/>
      <family val="2"/>
    </font>
    <font>
      <sz val="10"/>
      <color rgb="FFFF0000"/>
      <name val="Arial"/>
      <family val="2"/>
    </font>
    <font>
      <b/>
      <sz val="10"/>
      <color rgb="FFFF0000"/>
      <name val="Arial"/>
      <family val="2"/>
    </font>
    <font>
      <u/>
      <sz val="10"/>
      <color rgb="FFFF0000"/>
      <name val="Arial"/>
      <family val="2"/>
    </font>
    <font>
      <b/>
      <sz val="11"/>
      <name val="Calibri"/>
      <family val="2"/>
    </font>
    <font>
      <u/>
      <sz val="12"/>
      <color rgb="FF0000FF"/>
      <name val="Arial"/>
      <family val="2"/>
    </font>
    <font>
      <b/>
      <sz val="11"/>
      <name val="Arial"/>
      <family val="2"/>
    </font>
    <font>
      <b/>
      <sz val="10"/>
      <color indexed="8"/>
      <name val="Arial"/>
      <family val="2"/>
    </font>
    <font>
      <sz val="10"/>
      <color indexed="8"/>
      <name val="Arial"/>
      <family val="2"/>
    </font>
    <font>
      <b/>
      <sz val="16"/>
      <color rgb="FF0000FF"/>
      <name val="Arial"/>
      <family val="2"/>
    </font>
    <font>
      <b/>
      <sz val="11"/>
      <color indexed="12"/>
      <name val="Arial"/>
      <family val="2"/>
    </font>
    <font>
      <b/>
      <sz val="16"/>
      <name val="Arial"/>
      <family val="2"/>
    </font>
    <font>
      <b/>
      <sz val="12"/>
      <color rgb="FF0000FF"/>
      <name val="Arial"/>
      <family val="2"/>
    </font>
    <font>
      <sz val="10"/>
      <color rgb="FFFF0000"/>
      <name val="Arial"/>
      <family val="2"/>
    </font>
    <font>
      <sz val="10"/>
      <color rgb="FF0000FF"/>
      <name val="Arial"/>
      <family val="2"/>
    </font>
    <font>
      <b/>
      <sz val="10"/>
      <color rgb="FF000000"/>
      <name val="Arial"/>
      <family val="2"/>
    </font>
    <font>
      <u/>
      <sz val="10"/>
      <color rgb="FF000000"/>
      <name val="Arial"/>
      <family val="2"/>
    </font>
    <font>
      <sz val="10"/>
      <color rgb="FF000000"/>
      <name val="Arial"/>
      <family val="2"/>
    </font>
    <font>
      <sz val="10"/>
      <color rgb="FF000000"/>
      <name val="Arial"/>
      <family val="2"/>
    </font>
    <font>
      <b/>
      <sz val="10"/>
      <color rgb="FF0000FF"/>
      <name val="Arial"/>
      <family val="2"/>
    </font>
    <font>
      <u/>
      <sz val="10"/>
      <color rgb="FF0000FF"/>
      <name val="Arial"/>
      <family val="2"/>
    </font>
    <font>
      <sz val="10"/>
      <color theme="1"/>
      <name val="Arial"/>
      <family val="2"/>
    </font>
    <font>
      <b/>
      <sz val="10"/>
      <color theme="1"/>
      <name val="Arial"/>
      <family val="2"/>
    </font>
    <font>
      <b/>
      <sz val="22.5"/>
      <color theme="0"/>
      <name val="Franklin Gothic Demi"/>
      <family val="2"/>
    </font>
    <font>
      <i/>
      <sz val="12"/>
      <color theme="0"/>
      <name val="Franklin Gothic Demi"/>
      <family val="2"/>
    </font>
    <font>
      <b/>
      <sz val="22.5"/>
      <color theme="1"/>
      <name val="Franklin Gothic Demi"/>
      <family val="2"/>
    </font>
    <font>
      <sz val="12"/>
      <color theme="0"/>
      <name val="Franklin Gothic Demi"/>
      <family val="2"/>
    </font>
    <font>
      <b/>
      <sz val="12"/>
      <color theme="0"/>
      <name val="Franklin Gothic Demi"/>
      <family val="2"/>
    </font>
    <font>
      <u/>
      <sz val="12"/>
      <color theme="0"/>
      <name val="Franklin Gothic Demi"/>
      <family val="2"/>
    </font>
    <font>
      <sz val="12"/>
      <color rgb="FF000000"/>
      <name val="Franklin Gothic Demi"/>
      <family val="2"/>
    </font>
    <font>
      <i/>
      <sz val="12"/>
      <color rgb="FF000000"/>
      <name val="Franklin Gothic Demi"/>
      <family val="2"/>
    </font>
    <font>
      <sz val="12"/>
      <color theme="1"/>
      <name val="Franklin Gothic Demi"/>
      <family val="2"/>
    </font>
    <font>
      <sz val="12"/>
      <color rgb="FF000000"/>
      <name val="Franklin Gothic Book"/>
      <family val="2"/>
    </font>
    <font>
      <b/>
      <sz val="12"/>
      <color rgb="FF000000"/>
      <name val="Franklin Gothic Book"/>
      <family val="2"/>
    </font>
    <font>
      <u/>
      <sz val="12"/>
      <color theme="10"/>
      <name val="Franklin Gothic Demi"/>
      <family val="2"/>
    </font>
    <font>
      <i/>
      <sz val="12"/>
      <color theme="1"/>
      <name val="Arial"/>
      <family val="2"/>
    </font>
    <font>
      <sz val="12"/>
      <color theme="1"/>
      <name val="Franklin Gothic Book"/>
      <family val="2"/>
    </font>
    <font>
      <i/>
      <sz val="12"/>
      <color theme="1"/>
      <name val="Franklin Gothic Book"/>
      <family val="2"/>
    </font>
    <font>
      <sz val="10"/>
      <color theme="1"/>
      <name val="Arial"/>
      <family val="2"/>
      <scheme val="minor"/>
    </font>
    <font>
      <b/>
      <sz val="12"/>
      <color theme="1"/>
      <name val="Arial"/>
      <family val="2"/>
    </font>
    <font>
      <b/>
      <sz val="26"/>
      <color indexed="9"/>
      <name val="Arial"/>
      <family val="2"/>
    </font>
    <font>
      <sz val="11"/>
      <color theme="1"/>
      <name val="arial"/>
      <family val="2"/>
    </font>
    <font>
      <sz val="15"/>
      <color theme="0"/>
      <name val="Franklin Gothic Demi"/>
      <family val="2"/>
    </font>
    <font>
      <sz val="9"/>
      <color rgb="FF0078C9"/>
      <name val="Arial"/>
      <family val="2"/>
    </font>
    <font>
      <sz val="10"/>
      <color rgb="FF0078C9"/>
      <name val="arial"/>
      <family val="2"/>
    </font>
    <font>
      <b/>
      <sz val="16"/>
      <color rgb="FF0078C9"/>
      <name val="Arial"/>
      <family val="2"/>
    </font>
    <font>
      <sz val="11"/>
      <color rgb="FF0078C9"/>
      <name val="arial"/>
      <family val="2"/>
    </font>
    <font>
      <sz val="8"/>
      <color rgb="FF0078C9"/>
      <name val="Arial"/>
      <family val="2"/>
    </font>
    <font>
      <b/>
      <sz val="14"/>
      <color rgb="FF0078C9"/>
      <name val="arial"/>
      <family val="2"/>
    </font>
    <font>
      <sz val="16"/>
      <color rgb="FF0078C9"/>
      <name val="Franklin Gothic Demi"/>
      <family val="2"/>
    </font>
    <font>
      <b/>
      <sz val="12"/>
      <color rgb="FF0078C9"/>
      <name val="arial"/>
      <family val="2"/>
    </font>
    <font>
      <b/>
      <sz val="10"/>
      <color rgb="FF002060"/>
      <name val="arial"/>
      <family val="2"/>
    </font>
    <font>
      <b/>
      <sz val="10"/>
      <color rgb="FF0078C9"/>
      <name val="arial"/>
      <family val="2"/>
    </font>
    <font>
      <b/>
      <sz val="8"/>
      <color rgb="FF0078C9"/>
      <name val="arial"/>
      <family val="2"/>
    </font>
    <font>
      <b/>
      <sz val="9"/>
      <color rgb="FF0078C9"/>
      <name val="arial"/>
      <family val="2"/>
    </font>
    <font>
      <sz val="7.5"/>
      <color theme="1"/>
      <name val="arial"/>
      <family val="2"/>
    </font>
    <font>
      <vertAlign val="subscript"/>
      <sz val="10"/>
      <name val="arial"/>
      <family val="2"/>
    </font>
    <font>
      <sz val="9"/>
      <name val="Arial"/>
      <family val="2"/>
    </font>
    <font>
      <sz val="10"/>
      <color rgb="FF0070C0"/>
      <name val="Arial"/>
      <family val="2"/>
    </font>
    <font>
      <sz val="8"/>
      <name val="Arial"/>
      <family val="2"/>
    </font>
    <font>
      <sz val="10"/>
      <color theme="0" tint="-0.499984740745262"/>
      <name val="arial"/>
      <family val="2"/>
    </font>
    <font>
      <sz val="10"/>
      <name val="Franklin Gothic Demi"/>
      <family val="2"/>
    </font>
    <font>
      <sz val="11"/>
      <color rgb="FF0078C9"/>
      <name val="Franklin Gothic Demi"/>
      <family val="2"/>
    </font>
    <font>
      <sz val="11"/>
      <name val="Arial"/>
      <family val="2"/>
    </font>
    <font>
      <sz val="10"/>
      <color rgb="FF00B050"/>
      <name val="arial"/>
      <family val="2"/>
    </font>
    <font>
      <sz val="10"/>
      <color rgb="FF857362"/>
      <name val="Arial"/>
      <family val="2"/>
    </font>
    <font>
      <sz val="11"/>
      <color rgb="FF00B050"/>
      <name val="Arial"/>
      <family val="2"/>
    </font>
    <font>
      <sz val="11"/>
      <color theme="0"/>
      <name val="Franklin Gothic Demi"/>
      <family val="2"/>
    </font>
    <font>
      <sz val="10"/>
      <color rgb="FF0078C9"/>
      <name val="Franklin Gothic Demi"/>
      <family val="2"/>
    </font>
    <font>
      <sz val="9"/>
      <color theme="1"/>
      <name val="arial"/>
      <family val="2"/>
    </font>
    <font>
      <sz val="8"/>
      <color theme="1"/>
      <name val="arial"/>
      <family val="2"/>
    </font>
    <font>
      <sz val="9.5"/>
      <color theme="1"/>
      <name val="Arial"/>
      <family val="2"/>
    </font>
    <font>
      <sz val="11"/>
      <color indexed="8"/>
      <name val="Arial"/>
      <family val="2"/>
      <scheme val="minor"/>
    </font>
    <font>
      <i/>
      <sz val="11"/>
      <color theme="1"/>
      <name val="Arial"/>
      <family val="2"/>
    </font>
    <font>
      <b/>
      <sz val="11"/>
      <color rgb="FFA32020"/>
      <name val="Arial"/>
      <family val="2"/>
    </font>
    <font>
      <sz val="9"/>
      <color theme="0" tint="-0.499984740745262"/>
      <name val="Arial"/>
      <family val="2"/>
    </font>
    <font>
      <b/>
      <sz val="9"/>
      <name val="Arial"/>
      <family val="2"/>
    </font>
    <font>
      <sz val="10"/>
      <name val="Arial"/>
      <family val="2"/>
      <scheme val="minor"/>
    </font>
    <font>
      <b/>
      <sz val="10"/>
      <color theme="0"/>
      <name val="Arial"/>
      <family val="2"/>
      <scheme val="minor"/>
    </font>
    <font>
      <sz val="9"/>
      <color theme="1"/>
      <name val="Arial"/>
      <family val="2"/>
      <scheme val="minor"/>
    </font>
    <font>
      <b/>
      <sz val="9"/>
      <color theme="1"/>
      <name val="Arial"/>
      <family val="2"/>
      <scheme val="minor"/>
    </font>
    <font>
      <u/>
      <sz val="10"/>
      <color indexed="12"/>
      <name val="Arial"/>
      <family val="2"/>
    </font>
    <font>
      <b/>
      <sz val="10"/>
      <name val="Arial"/>
      <family val="2"/>
      <scheme val="minor"/>
    </font>
    <font>
      <sz val="11"/>
      <color theme="1"/>
      <name val="Calibri"/>
      <family val="2"/>
    </font>
    <font>
      <sz val="10"/>
      <name val="MS Sans Serif"/>
      <family val="2"/>
    </font>
    <font>
      <sz val="9"/>
      <name val="Helvetica 45 Light"/>
      <family val="2"/>
    </font>
    <font>
      <sz val="10"/>
      <name val="Times New Roman"/>
      <family val="1"/>
    </font>
    <font>
      <sz val="10"/>
      <name val="Helv"/>
      <family val="2"/>
    </font>
    <font>
      <sz val="10"/>
      <name val="Helv"/>
    </font>
    <font>
      <sz val="11"/>
      <name val="Book Antiqua"/>
      <family val="1"/>
    </font>
    <font>
      <sz val="12"/>
      <name val="Times New Roman"/>
      <family val="1"/>
    </font>
    <font>
      <sz val="11"/>
      <color indexed="8"/>
      <name val="Calibri"/>
      <family val="2"/>
    </font>
    <font>
      <sz val="11"/>
      <color indexed="9"/>
      <name val="Calibri"/>
      <family val="2"/>
    </font>
    <font>
      <sz val="9"/>
      <color indexed="12"/>
      <name val="Arial"/>
      <family val="2"/>
    </font>
    <font>
      <sz val="10"/>
      <color indexed="8"/>
      <name val="Book Antiqua"/>
      <family val="1"/>
    </font>
    <font>
      <sz val="10"/>
      <name val="Arial MT"/>
      <family val="2"/>
    </font>
    <font>
      <sz val="11"/>
      <color indexed="20"/>
      <name val="Calibri"/>
      <family val="2"/>
    </font>
    <font>
      <b/>
      <sz val="8"/>
      <color indexed="9"/>
      <name val="Arial"/>
      <family val="2"/>
    </font>
    <font>
      <u/>
      <sz val="10"/>
      <color indexed="36"/>
      <name val="Arial"/>
      <family val="2"/>
    </font>
    <font>
      <b/>
      <sz val="12"/>
      <color indexed="9"/>
      <name val="Times New Roman"/>
      <family val="1"/>
    </font>
    <font>
      <sz val="8"/>
      <color indexed="12"/>
      <name val="Tms Rmn"/>
    </font>
    <font>
      <b/>
      <sz val="12"/>
      <color indexed="63"/>
      <name val="Arial"/>
      <family val="2"/>
    </font>
    <font>
      <b/>
      <sz val="9"/>
      <color rgb="FFA32020"/>
      <name val="Arial"/>
      <family val="2"/>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12"/>
      <name val="Times New Roman"/>
      <family val="1"/>
    </font>
    <font>
      <b/>
      <sz val="10"/>
      <color indexed="18"/>
      <name val="Arial"/>
      <family val="2"/>
    </font>
    <font>
      <sz val="8"/>
      <name val="Times New Roman"/>
      <family val="1"/>
    </font>
    <font>
      <sz val="11"/>
      <name val="Times New Roman"/>
      <family val="1"/>
    </font>
    <font>
      <b/>
      <sz val="14"/>
      <color indexed="17"/>
      <name val="Arial"/>
      <family val="2"/>
    </font>
    <font>
      <b/>
      <sz val="8"/>
      <color indexed="24"/>
      <name val="Arial"/>
      <family val="2"/>
    </font>
    <font>
      <b/>
      <sz val="9"/>
      <color indexed="24"/>
      <name val="Arial"/>
      <family val="2"/>
    </font>
    <font>
      <b/>
      <sz val="11"/>
      <color indexed="24"/>
      <name val="Arial"/>
      <family val="2"/>
    </font>
    <font>
      <b/>
      <i/>
      <sz val="9"/>
      <name val="Arial"/>
      <family val="2"/>
    </font>
    <font>
      <sz val="11"/>
      <name val="Arial"/>
      <family val="2"/>
      <scheme val="minor"/>
    </font>
    <font>
      <b/>
      <sz val="11"/>
      <color indexed="52"/>
      <name val="Calibri"/>
      <family val="2"/>
    </font>
    <font>
      <b/>
      <sz val="11"/>
      <color indexed="53"/>
      <name val="Calibri"/>
      <family val="2"/>
    </font>
    <font>
      <b/>
      <sz val="11"/>
      <color indexed="9"/>
      <name val="Calibri"/>
      <family val="2"/>
    </font>
    <font>
      <b/>
      <i/>
      <sz val="8"/>
      <name val="Arial"/>
      <family val="2"/>
    </font>
    <font>
      <b/>
      <sz val="8"/>
      <name val="Book Antiqua"/>
      <family val="1"/>
    </font>
    <font>
      <sz val="10"/>
      <color indexed="12"/>
      <name val="Times New Roman"/>
      <family val="1"/>
    </font>
    <font>
      <sz val="10"/>
      <color indexed="11"/>
      <name val="Times New Roman"/>
      <family val="1"/>
    </font>
    <font>
      <b/>
      <sz val="10"/>
      <name val="MS Sans Serif"/>
      <family val="2"/>
    </font>
    <font>
      <sz val="10"/>
      <color indexed="10"/>
      <name val="Times New Roman"/>
      <family val="1"/>
    </font>
    <font>
      <sz val="11"/>
      <name val="Times"/>
      <family val="1"/>
    </font>
    <font>
      <sz val="11"/>
      <color indexed="8"/>
      <name val="Arial"/>
      <family val="2"/>
    </font>
    <font>
      <sz val="11"/>
      <color theme="1"/>
      <name val="Verdana"/>
      <family val="2"/>
    </font>
    <font>
      <sz val="11"/>
      <color indexed="8"/>
      <name val="Verdana"/>
      <family val="2"/>
    </font>
    <font>
      <sz val="10"/>
      <name val="MS Serif"/>
      <family val="1"/>
    </font>
    <font>
      <sz val="11"/>
      <color indexed="12"/>
      <name val="Book Antiqua"/>
      <family val="1"/>
    </font>
    <font>
      <sz val="8"/>
      <name val="Palatino"/>
      <family val="1"/>
    </font>
    <font>
      <b/>
      <sz val="8"/>
      <name val="Arial"/>
      <family val="2"/>
    </font>
    <font>
      <sz val="10"/>
      <color indexed="23"/>
      <name val="Arial"/>
      <family val="2"/>
    </font>
    <font>
      <b/>
      <sz val="11"/>
      <color indexed="8"/>
      <name val="Calibri"/>
      <family val="2"/>
    </font>
    <font>
      <sz val="10"/>
      <color indexed="16"/>
      <name val="MS Serif"/>
      <family val="1"/>
    </font>
    <font>
      <i/>
      <sz val="11"/>
      <color indexed="23"/>
      <name val="Calibri"/>
      <family val="2"/>
    </font>
    <font>
      <b/>
      <sz val="10"/>
      <color rgb="FF333333"/>
      <name val="Arial"/>
      <family val="2"/>
      <scheme val="minor"/>
    </font>
    <font>
      <sz val="7"/>
      <name val="Arial"/>
      <family val="2"/>
    </font>
    <font>
      <sz val="11"/>
      <color indexed="17"/>
      <name val="Calibri"/>
      <family val="2"/>
    </font>
    <font>
      <b/>
      <sz val="10"/>
      <name val="Arial"/>
      <family val="2"/>
      <charset val="204"/>
    </font>
    <font>
      <b/>
      <sz val="14"/>
      <name val="Arial"/>
      <family val="2"/>
    </font>
    <font>
      <b/>
      <sz val="8"/>
      <name val="Palatino"/>
      <family val="1"/>
    </font>
    <font>
      <b/>
      <sz val="10"/>
      <name val="Tahoma"/>
      <family val="2"/>
    </font>
    <font>
      <b/>
      <sz val="15"/>
      <color indexed="62"/>
      <name val="Calibri"/>
      <family val="2"/>
    </font>
    <font>
      <b/>
      <sz val="13"/>
      <color indexed="62"/>
      <name val="Calibri"/>
      <family val="2"/>
    </font>
    <font>
      <b/>
      <sz val="13"/>
      <color theme="3"/>
      <name val="Arial"/>
      <family val="2"/>
    </font>
    <font>
      <b/>
      <sz val="11"/>
      <color indexed="62"/>
      <name val="Calibri"/>
      <family val="2"/>
    </font>
    <font>
      <sz val="10"/>
      <color indexed="9"/>
      <name val="Arial"/>
      <family val="2"/>
    </font>
    <font>
      <sz val="20"/>
      <name val="HP Logo LG"/>
    </font>
    <font>
      <u/>
      <sz val="11"/>
      <color theme="10"/>
      <name val="Arial"/>
      <family val="2"/>
      <scheme val="minor"/>
    </font>
    <font>
      <b/>
      <sz val="10"/>
      <color indexed="56"/>
      <name val="Wingdings"/>
      <charset val="2"/>
    </font>
    <font>
      <b/>
      <u/>
      <sz val="8"/>
      <color indexed="56"/>
      <name val="Arial"/>
      <family val="2"/>
    </font>
    <font>
      <sz val="8"/>
      <color indexed="62"/>
      <name val="Arial"/>
      <family val="2"/>
    </font>
    <font>
      <sz val="11"/>
      <color indexed="62"/>
      <name val="Calibri"/>
      <family val="2"/>
    </font>
    <font>
      <sz val="11"/>
      <color indexed="48"/>
      <name val="Calibri"/>
      <family val="2"/>
    </font>
    <font>
      <sz val="8"/>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b/>
      <sz val="10"/>
      <name val="Palatino"/>
      <family val="1"/>
    </font>
    <font>
      <sz val="11"/>
      <color indexed="52"/>
      <name val="Calibri"/>
      <family val="2"/>
    </font>
    <font>
      <b/>
      <i/>
      <sz val="1"/>
      <name val="Palatino"/>
      <family val="1"/>
    </font>
    <font>
      <sz val="11"/>
      <color indexed="60"/>
      <name val="Calibri"/>
      <family val="2"/>
    </font>
    <font>
      <sz val="18"/>
      <name val="Arial MT"/>
      <family val="2"/>
    </font>
    <font>
      <b/>
      <i/>
      <sz val="16"/>
      <name val="Helv"/>
    </font>
    <font>
      <b/>
      <i/>
      <sz val="16"/>
      <name val="Helv"/>
      <family val="2"/>
    </font>
    <font>
      <sz val="12"/>
      <name val="Arial MT"/>
    </font>
    <font>
      <sz val="11"/>
      <color rgb="FF000000"/>
      <name val="Calibri"/>
      <family val="2"/>
    </font>
    <font>
      <sz val="8"/>
      <name val="Helv"/>
    </font>
    <font>
      <sz val="8"/>
      <color indexed="13"/>
      <name val="MS Sans Serif"/>
      <family val="2"/>
    </font>
    <font>
      <sz val="8"/>
      <name val="Book Antiqua"/>
      <family val="1"/>
    </font>
    <font>
      <sz val="10"/>
      <color theme="1"/>
      <name val="Franklin Gothic Demi"/>
      <family val="2"/>
    </font>
    <font>
      <sz val="10"/>
      <color theme="0"/>
      <name val="Arial"/>
      <family val="2"/>
    </font>
    <font>
      <sz val="10"/>
      <color indexed="14"/>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theme="1"/>
      <name val="Arial"/>
      <family val="2"/>
      <scheme val="minor"/>
    </font>
    <font>
      <b/>
      <sz val="10"/>
      <name val="Book Antiqua"/>
      <family val="1"/>
    </font>
    <font>
      <sz val="10"/>
      <name val="Palatino"/>
      <family val="1"/>
    </font>
    <font>
      <sz val="9"/>
      <color indexed="10"/>
      <name val="Arial"/>
      <family val="2"/>
    </font>
    <font>
      <i/>
      <sz val="10"/>
      <name val="MS Sans Serif"/>
      <family val="2"/>
    </font>
    <font>
      <b/>
      <sz val="10"/>
      <color indexed="39"/>
      <name val="Arial"/>
      <family val="2"/>
    </font>
    <font>
      <sz val="10"/>
      <color indexed="39"/>
      <name val="Arial"/>
      <family val="2"/>
    </font>
    <font>
      <sz val="19"/>
      <color indexed="48"/>
      <name val="Arial"/>
      <family val="2"/>
    </font>
    <font>
      <b/>
      <sz val="13"/>
      <name val="Arial"/>
      <family val="2"/>
    </font>
    <font>
      <b/>
      <sz val="9"/>
      <color theme="3"/>
      <name val="Arial"/>
      <family val="2"/>
      <scheme val="minor"/>
    </font>
    <font>
      <sz val="8"/>
      <color theme="1"/>
      <name val="Arial"/>
      <family val="2"/>
      <scheme val="minor"/>
    </font>
    <font>
      <b/>
      <sz val="8"/>
      <color indexed="8"/>
      <name val="Helv"/>
    </font>
    <font>
      <b/>
      <sz val="10"/>
      <color indexed="12"/>
      <name val="Times New Roman"/>
      <family val="1"/>
    </font>
    <font>
      <sz val="9"/>
      <name val="Helvetica-Black"/>
    </font>
    <font>
      <b/>
      <u/>
      <sz val="9"/>
      <name val="Arial"/>
      <family val="2"/>
    </font>
    <font>
      <b/>
      <sz val="10"/>
      <color theme="5" tint="-0.24994659260841701"/>
      <name val="Arial"/>
      <family val="2"/>
      <scheme val="minor"/>
    </font>
    <font>
      <b/>
      <sz val="18"/>
      <color indexed="62"/>
      <name val="Cambria"/>
      <family val="2"/>
    </font>
    <font>
      <b/>
      <sz val="14"/>
      <name val="Palatino"/>
      <family val="1"/>
    </font>
    <font>
      <b/>
      <sz val="7"/>
      <name val="Arial"/>
      <family val="2"/>
    </font>
    <font>
      <sz val="8"/>
      <color indexed="10"/>
      <name val="Arial Narrow"/>
      <family val="2"/>
    </font>
    <font>
      <sz val="10"/>
      <color indexed="13"/>
      <name val="Arial"/>
      <family val="2"/>
    </font>
    <font>
      <sz val="11"/>
      <color indexed="10"/>
      <name val="Calibri"/>
      <family val="2"/>
    </font>
    <font>
      <b/>
      <sz val="16"/>
      <color indexed="9"/>
      <name val="Arial"/>
      <family val="2"/>
    </font>
    <font>
      <sz val="10"/>
      <name val="Geneva"/>
    </font>
    <font>
      <u/>
      <sz val="8.4"/>
      <color indexed="12"/>
      <name val="Arial"/>
      <family val="2"/>
    </font>
  </fonts>
  <fills count="136">
    <fill>
      <patternFill patternType="none"/>
    </fill>
    <fill>
      <patternFill patternType="gray125"/>
    </fill>
    <fill>
      <patternFill patternType="solid">
        <fgColor indexed="44"/>
        <bgColor indexed="64"/>
      </patternFill>
    </fill>
    <fill>
      <patternFill patternType="solid">
        <fgColor indexed="51"/>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1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CCFF"/>
        <bgColor indexed="64"/>
      </patternFill>
    </fill>
    <fill>
      <patternFill patternType="solid">
        <fgColor rgb="FFFFCC99"/>
        <bgColor indexed="64"/>
      </patternFill>
    </fill>
    <fill>
      <patternFill patternType="solid">
        <fgColor rgb="FFD9D9D9"/>
        <bgColor indexed="64"/>
      </patternFill>
    </fill>
    <fill>
      <patternFill patternType="solid">
        <fgColor rgb="FFFFFFAF"/>
        <bgColor indexed="64"/>
      </patternFill>
    </fill>
    <fill>
      <patternFill patternType="solid">
        <fgColor rgb="FFADE600"/>
        <bgColor indexed="64"/>
      </patternFill>
    </fill>
    <fill>
      <patternFill patternType="solid">
        <fgColor rgb="FF99FF66"/>
        <bgColor indexed="64"/>
      </patternFill>
    </fill>
    <fill>
      <patternFill patternType="solid">
        <fgColor rgb="FFFFFF00"/>
        <bgColor indexed="64"/>
      </patternFill>
    </fill>
    <fill>
      <patternFill patternType="lightUp">
        <bgColor rgb="FF003479"/>
      </patternFill>
    </fill>
    <fill>
      <patternFill patternType="solid">
        <fgColor rgb="FFE0DCD8"/>
        <bgColor indexed="64"/>
      </patternFill>
    </fill>
    <fill>
      <patternFill patternType="solid">
        <fgColor rgb="FF002664"/>
        <bgColor indexed="64"/>
      </patternFill>
    </fill>
    <fill>
      <patternFill patternType="solid">
        <fgColor theme="8" tint="0.79998168889431442"/>
        <bgColor indexed="64"/>
      </patternFill>
    </fill>
    <fill>
      <patternFill patternType="solid">
        <fgColor rgb="FFFFC1EA"/>
        <bgColor indexed="64"/>
      </patternFill>
    </fill>
    <fill>
      <patternFill patternType="solid">
        <fgColor rgb="FF99FF99"/>
        <bgColor indexed="64"/>
      </patternFill>
    </fill>
    <fill>
      <patternFill patternType="solid">
        <fgColor rgb="FF003479"/>
        <bgColor indexed="64"/>
      </patternFill>
    </fill>
    <fill>
      <patternFill patternType="solid">
        <fgColor theme="9" tint="0.59999389629810485"/>
        <bgColor indexed="64"/>
      </patternFill>
    </fill>
    <fill>
      <patternFill patternType="solid">
        <fgColor rgb="FFFCEABF"/>
        <bgColor indexed="64"/>
      </patternFill>
    </fill>
    <fill>
      <patternFill patternType="solid">
        <fgColor rgb="FFBFDDF1"/>
        <bgColor indexed="64"/>
      </patternFill>
    </fill>
    <fill>
      <patternFill patternType="solid">
        <fgColor indexed="9"/>
        <bgColor indexed="64"/>
      </patternFill>
    </fill>
    <fill>
      <patternFill patternType="solid">
        <fgColor theme="0"/>
        <bgColor indexed="64"/>
      </patternFill>
    </fill>
    <fill>
      <patternFill patternType="solid">
        <fgColor rgb="FFF2BFE0"/>
        <bgColor indexed="64"/>
      </patternFill>
    </fill>
    <fill>
      <patternFill patternType="solid">
        <fgColor rgb="FFFE4819"/>
        <bgColor indexed="64"/>
      </patternFill>
    </fill>
    <fill>
      <patternFill patternType="solid">
        <fgColor theme="4" tint="0.79998168889431442"/>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27"/>
      </patternFill>
    </fill>
    <fill>
      <patternFill patternType="solid">
        <fgColor indexed="47"/>
      </patternFill>
    </fill>
    <fill>
      <patternFill patternType="solid">
        <fgColor indexed="22"/>
      </patternFill>
    </fill>
    <fill>
      <patternFill patternType="solid">
        <fgColor indexed="29"/>
      </patternFill>
    </fill>
    <fill>
      <patternFill patternType="solid">
        <fgColor indexed="49"/>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26"/>
        <bgColor indexed="64"/>
      </patternFill>
    </fill>
    <fill>
      <patternFill patternType="solid">
        <fgColor indexed="42"/>
        <bgColor indexed="64"/>
      </patternFill>
    </fill>
    <fill>
      <patternFill patternType="solid">
        <fgColor indexed="45"/>
      </patternFill>
    </fill>
    <fill>
      <patternFill patternType="solid">
        <fgColor indexed="18"/>
        <bgColor indexed="64"/>
      </patternFill>
    </fill>
    <fill>
      <patternFill patternType="solid">
        <fgColor indexed="56"/>
        <bgColor indexed="64"/>
      </patternFill>
    </fill>
    <fill>
      <patternFill patternType="gray125">
        <bgColor indexed="42"/>
      </patternFill>
    </fill>
    <fill>
      <patternFill patternType="solid">
        <fgColor theme="0" tint="-0.14999847407452621"/>
        <bgColor indexed="64"/>
      </patternFill>
    </fill>
    <fill>
      <patternFill patternType="solid">
        <fgColor indexed="42"/>
      </patternFill>
    </fill>
    <fill>
      <patternFill patternType="solid">
        <fgColor indexed="3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FF0000"/>
        <bgColor indexed="64"/>
      </patternFill>
    </fill>
    <fill>
      <patternFill patternType="solid">
        <fgColor rgb="FF00E2FF"/>
        <bgColor indexed="64"/>
      </patternFill>
    </fill>
    <fill>
      <patternFill patternType="solid">
        <fgColor rgb="FFFFFFFE"/>
        <bgColor indexed="64"/>
      </patternFill>
    </fill>
    <fill>
      <patternFill patternType="solid">
        <fgColor indexed="22"/>
        <bgColor indexed="64"/>
      </patternFill>
    </fill>
    <fill>
      <patternFill patternType="solid">
        <fgColor rgb="FFD3D3D3"/>
        <bgColor indexed="64"/>
      </patternFill>
    </fill>
    <fill>
      <patternFill patternType="solid">
        <fgColor indexed="43"/>
        <bgColor indexed="64"/>
      </patternFill>
    </fill>
    <fill>
      <patternFill patternType="solid">
        <fgColor rgb="FFFF00FF"/>
        <bgColor indexed="64"/>
      </patternFill>
    </fill>
    <fill>
      <patternFill patternType="solid">
        <fgColor indexed="29"/>
        <bgColor indexed="64"/>
      </patternFill>
    </fill>
    <fill>
      <patternFill patternType="solid">
        <fgColor rgb="FF92D050"/>
        <bgColor indexed="64"/>
      </patternFill>
    </fill>
    <fill>
      <patternFill patternType="solid">
        <fgColor indexed="18"/>
        <bgColor indexed="18"/>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mediumGray">
        <fgColor indexed="22"/>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0"/>
      </patternFill>
    </fill>
    <fill>
      <patternFill patternType="solid">
        <fgColor indexed="23"/>
      </patternFill>
    </fill>
    <fill>
      <patternFill patternType="solid">
        <fgColor indexed="4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CD4B6"/>
        <bgColor indexed="64"/>
      </patternFill>
    </fill>
    <fill>
      <patternFill patternType="solid">
        <fgColor rgb="FFE8E6DF"/>
        <bgColor indexed="64"/>
      </patternFill>
    </fill>
    <fill>
      <patternFill patternType="solid">
        <fgColor theme="7" tint="0.59996337778862885"/>
        <bgColor indexed="64"/>
      </patternFill>
    </fill>
    <fill>
      <patternFill patternType="solid">
        <fgColor indexed="42"/>
        <bgColor indexed="42"/>
      </patternFill>
    </fill>
    <fill>
      <patternFill patternType="solid">
        <fgColor rgb="FF333333"/>
        <bgColor indexed="64"/>
      </patternFill>
    </fill>
    <fill>
      <patternFill patternType="solid">
        <fgColor rgb="FFCCFFCC"/>
        <bgColor indexed="64"/>
      </patternFill>
    </fill>
    <fill>
      <patternFill patternType="solid">
        <fgColor indexed="12"/>
        <bgColor indexed="64"/>
      </patternFill>
    </fill>
  </fills>
  <borders count="152">
    <border>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right style="dotted">
        <color indexed="64"/>
      </right>
      <top/>
      <bottom/>
      <diagonal/>
    </border>
    <border>
      <left style="dashDot">
        <color indexed="64"/>
      </left>
      <right/>
      <top/>
      <bottom/>
      <diagonal/>
    </border>
    <border>
      <left style="medium">
        <color indexed="64"/>
      </left>
      <right style="medium">
        <color indexed="64"/>
      </right>
      <top style="medium">
        <color indexed="64"/>
      </top>
      <bottom style="medium">
        <color indexed="64"/>
      </bottom>
      <diagonal/>
    </border>
    <border>
      <left/>
      <right style="dashDot">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ashDotDot">
        <color auto="1"/>
      </right>
      <top/>
      <bottom style="dashDotDot">
        <color auto="1"/>
      </bottom>
      <diagonal/>
    </border>
    <border>
      <left/>
      <right/>
      <top/>
      <bottom style="dashDotDot">
        <color auto="1"/>
      </bottom>
      <diagonal/>
    </border>
    <border>
      <left style="dashDotDot">
        <color auto="1"/>
      </left>
      <right/>
      <top/>
      <bottom style="dashDotDot">
        <color auto="1"/>
      </bottom>
      <diagonal/>
    </border>
    <border>
      <left/>
      <right style="dashDotDot">
        <color auto="1"/>
      </right>
      <top/>
      <bottom/>
      <diagonal/>
    </border>
    <border>
      <left style="dashDotDot">
        <color auto="1"/>
      </left>
      <right/>
      <top/>
      <bottom/>
      <diagonal/>
    </border>
    <border>
      <left/>
      <right style="dashDotDot">
        <color auto="1"/>
      </right>
      <top style="dashDotDot">
        <color auto="1"/>
      </top>
      <bottom/>
      <diagonal/>
    </border>
    <border>
      <left/>
      <right/>
      <top style="dashDotDot">
        <color auto="1"/>
      </top>
      <bottom/>
      <diagonal/>
    </border>
    <border>
      <left style="dashDotDot">
        <color auto="1"/>
      </left>
      <right/>
      <top style="dashDotDot">
        <color auto="1"/>
      </top>
      <bottom/>
      <diagonal/>
    </border>
    <border>
      <left style="hair">
        <color auto="1"/>
      </left>
      <right style="hair">
        <color auto="1"/>
      </right>
      <top style="hair">
        <color auto="1"/>
      </top>
      <bottom style="hair">
        <color auto="1"/>
      </bottom>
      <diagonal/>
    </border>
    <border>
      <left/>
      <right/>
      <top/>
      <bottom style="thin">
        <color theme="1"/>
      </bottom>
      <diagonal/>
    </border>
    <border>
      <left style="medium">
        <color indexed="64"/>
      </left>
      <right style="dashDotDot">
        <color auto="1"/>
      </right>
      <top style="medium">
        <color indexed="64"/>
      </top>
      <bottom style="medium">
        <color indexed="64"/>
      </bottom>
      <diagonal/>
    </border>
    <border>
      <left/>
      <right/>
      <top style="thin">
        <color rgb="FF808080"/>
      </top>
      <bottom style="thin">
        <color rgb="FF808080"/>
      </bottom>
      <diagonal/>
    </border>
    <border>
      <left/>
      <right/>
      <top style="medium">
        <color theme="0"/>
      </top>
      <bottom/>
      <diagonal/>
    </border>
    <border>
      <left/>
      <right/>
      <top/>
      <bottom style="thin">
        <color theme="0"/>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rgb="FF857362"/>
      </left>
      <right/>
      <top style="medium">
        <color rgb="FF857362"/>
      </top>
      <bottom/>
      <diagonal/>
    </border>
    <border>
      <left/>
      <right/>
      <top style="medium">
        <color rgb="FF857362"/>
      </top>
      <bottom/>
      <diagonal/>
    </border>
    <border>
      <left/>
      <right style="medium">
        <color rgb="FF857362"/>
      </right>
      <top style="medium">
        <color rgb="FF857362"/>
      </top>
      <bottom/>
      <diagonal/>
    </border>
    <border>
      <left style="medium">
        <color rgb="FF857362"/>
      </left>
      <right/>
      <top/>
      <bottom/>
      <diagonal/>
    </border>
    <border>
      <left/>
      <right style="medium">
        <color rgb="FF857362"/>
      </right>
      <top/>
      <bottom/>
      <diagonal/>
    </border>
    <border>
      <left style="medium">
        <color rgb="FF857362"/>
      </left>
      <right/>
      <top/>
      <bottom style="medium">
        <color rgb="FF857362"/>
      </bottom>
      <diagonal/>
    </border>
    <border>
      <left/>
      <right/>
      <top/>
      <bottom style="medium">
        <color rgb="FF857362"/>
      </bottom>
      <diagonal/>
    </border>
    <border>
      <left/>
      <right style="medium">
        <color rgb="FF857362"/>
      </right>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right style="medium">
        <color rgb="FF857362"/>
      </right>
      <top style="thin">
        <color rgb="FF857362"/>
      </top>
      <bottom style="thin">
        <color rgb="FF857362"/>
      </bottom>
      <diagonal/>
    </border>
    <border>
      <left style="thin">
        <color rgb="FF857362"/>
      </left>
      <right style="thin">
        <color rgb="FF857362"/>
      </right>
      <top style="thin">
        <color rgb="FF857362"/>
      </top>
      <bottom/>
      <diagonal/>
    </border>
    <border>
      <left style="thin">
        <color rgb="FF857362"/>
      </left>
      <right style="medium">
        <color rgb="FF857362"/>
      </right>
      <top style="thin">
        <color rgb="FF857362"/>
      </top>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style="medium">
        <color rgb="FF857362"/>
      </right>
      <top style="thin">
        <color rgb="FF857362"/>
      </top>
      <bottom style="medium">
        <color rgb="FF857362"/>
      </bottom>
      <diagonal/>
    </border>
    <border>
      <left style="medium">
        <color rgb="FF857362"/>
      </left>
      <right style="thin">
        <color rgb="FF857362"/>
      </right>
      <top/>
      <bottom style="medium">
        <color rgb="FF857362"/>
      </bottom>
      <diagonal/>
    </border>
    <border>
      <left/>
      <right/>
      <top style="thin">
        <color rgb="FF857362"/>
      </top>
      <bottom style="medium">
        <color rgb="FF857362"/>
      </bottom>
      <diagonal/>
    </border>
    <border>
      <left/>
      <right/>
      <top style="medium">
        <color rgb="FF857362"/>
      </top>
      <bottom style="thin">
        <color rgb="FF857362"/>
      </bottom>
      <diagonal/>
    </border>
    <border>
      <left style="medium">
        <color rgb="FF857362"/>
      </left>
      <right/>
      <top style="thin">
        <color rgb="FF857362"/>
      </top>
      <bottom style="thin">
        <color rgb="FF857362"/>
      </bottom>
      <diagonal/>
    </border>
    <border>
      <left/>
      <right/>
      <top style="thin">
        <color rgb="FF857362"/>
      </top>
      <bottom style="thin">
        <color rgb="FF857362"/>
      </bottom>
      <diagonal/>
    </border>
    <border>
      <left style="medium">
        <color rgb="FF857362"/>
      </left>
      <right/>
      <top style="thin">
        <color rgb="FF857362"/>
      </top>
      <bottom/>
      <diagonal/>
    </border>
    <border>
      <left style="medium">
        <color rgb="FF857362"/>
      </left>
      <right style="thin">
        <color rgb="FF857362"/>
      </right>
      <top style="thin">
        <color rgb="FF8573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medium">
        <color indexed="22"/>
      </left>
      <right style="medium">
        <color indexed="22"/>
      </right>
      <top style="medium">
        <color indexed="22"/>
      </top>
      <bottom style="medium">
        <color indexed="22"/>
      </bottom>
      <diagonal/>
    </border>
    <border>
      <left/>
      <right/>
      <top style="thick">
        <color auto="1"/>
      </top>
      <bottom style="thick">
        <color auto="1"/>
      </bottom>
      <diagonal/>
    </border>
    <border>
      <left/>
      <right/>
      <top/>
      <bottom style="thick">
        <color indexed="63"/>
      </bottom>
      <diagonal/>
    </border>
    <border>
      <left/>
      <right/>
      <top/>
      <bottom style="medium">
        <color rgb="FFA32020"/>
      </bottom>
      <diagonal/>
    </border>
    <border>
      <left/>
      <right/>
      <top/>
      <bottom style="medium">
        <color rgb="FF602320"/>
      </bottom>
      <diagonal/>
    </border>
    <border>
      <left style="thin">
        <color indexed="62"/>
      </left>
      <right/>
      <top/>
      <bottom/>
      <diagonal/>
    </border>
    <border>
      <left/>
      <right/>
      <top style="thin">
        <color indexed="18"/>
      </top>
      <bottom style="thin">
        <color indexed="18"/>
      </bottom>
      <diagonal/>
    </border>
    <border>
      <left/>
      <right/>
      <top/>
      <bottom style="medium">
        <color indexed="64"/>
      </bottom>
      <diagonal/>
    </border>
    <border>
      <left/>
      <right/>
      <top/>
      <bottom style="thin">
        <color indexed="44"/>
      </bottom>
      <diagonal/>
    </border>
    <border>
      <left style="medium">
        <color indexed="64"/>
      </left>
      <right/>
      <top style="medium">
        <color indexed="64"/>
      </top>
      <bottom/>
      <diagonal/>
    </border>
    <border>
      <left/>
      <right/>
      <top/>
      <bottom style="medium">
        <color indexed="24"/>
      </bottom>
      <diagonal/>
    </border>
    <border>
      <left style="thin">
        <color theme="2"/>
      </left>
      <right style="thin">
        <color theme="2"/>
      </right>
      <top style="thin">
        <color theme="2"/>
      </top>
      <bottom style="thin">
        <color theme="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64"/>
      </left>
      <right style="thin">
        <color indexed="64"/>
      </right>
      <top style="hair">
        <color indexed="64"/>
      </top>
      <bottom style="hair">
        <color indexed="64"/>
      </bottom>
      <diagonal/>
    </border>
    <border>
      <left style="thin">
        <color rgb="FFFF0000"/>
      </left>
      <right style="thin">
        <color rgb="FFFF0000"/>
      </right>
      <top style="thin">
        <color rgb="FFFF0000"/>
      </top>
      <bottom style="thin">
        <color rgb="FFFF0000"/>
      </bottom>
      <diagonal/>
    </border>
    <border>
      <left style="thick">
        <color indexed="64"/>
      </left>
      <right/>
      <top/>
      <bottom/>
      <diagonal/>
    </border>
    <border>
      <left style="double">
        <color auto="1"/>
      </left>
      <right/>
      <top style="double">
        <color auto="1"/>
      </top>
      <bottom/>
      <diagonal/>
    </border>
    <border>
      <left/>
      <right/>
      <top style="medium">
        <color indexed="64"/>
      </top>
      <bottom style="medium">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10"/>
      </left>
      <right style="thin">
        <color indexed="10"/>
      </right>
      <top style="thin">
        <color indexed="10"/>
      </top>
      <bottom style="thin">
        <color indexed="10"/>
      </bottom>
      <diagonal/>
    </border>
    <border>
      <left/>
      <right/>
      <top/>
      <bottom style="double">
        <color indexed="52"/>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ck">
        <color rgb="FF857362"/>
      </left>
      <right style="thick">
        <color rgb="FF857362"/>
      </right>
      <top style="thick">
        <color rgb="FF857362"/>
      </top>
      <bottom style="thick">
        <color rgb="FF85736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medium">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style="thin">
        <color indexed="8"/>
      </left>
      <right/>
      <top/>
      <bottom style="thin">
        <color indexed="8"/>
      </bottom>
      <diagonal/>
    </border>
    <border>
      <left style="medium">
        <color indexed="8"/>
      </left>
      <right style="thin">
        <color indexed="8"/>
      </right>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medium">
        <color auto="1"/>
      </left>
      <right/>
      <top style="thin">
        <color auto="1"/>
      </top>
      <bottom style="thin">
        <color auto="1"/>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style="thin">
        <color indexed="18"/>
      </right>
      <top/>
      <bottom/>
      <diagonal/>
    </border>
  </borders>
  <cellStyleXfs count="61547">
    <xf numFmtId="164" fontId="0" fillId="0" borderId="0" applyFont="0" applyFill="0" applyBorder="0" applyProtection="0">
      <alignment vertical="top"/>
    </xf>
    <xf numFmtId="167" fontId="4" fillId="0" borderId="0" applyFont="0" applyFill="0" applyBorder="0" applyProtection="0">
      <alignment vertical="top"/>
    </xf>
    <xf numFmtId="173" fontId="3" fillId="0" borderId="0" applyFont="0" applyFill="0" applyBorder="0" applyProtection="0">
      <alignment vertical="top"/>
    </xf>
    <xf numFmtId="174" fontId="3" fillId="0" borderId="0" applyFont="0" applyFill="0" applyBorder="0" applyProtection="0">
      <alignment vertical="top"/>
    </xf>
    <xf numFmtId="165" fontId="3" fillId="0" borderId="0" applyFont="0" applyFill="0" applyBorder="0" applyProtection="0">
      <alignment vertical="top"/>
    </xf>
    <xf numFmtId="166" fontId="3" fillId="0" borderId="0" applyFont="0" applyFill="0" applyBorder="0" applyProtection="0">
      <alignment vertical="top"/>
    </xf>
    <xf numFmtId="41"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8" borderId="0" applyNumberFormat="0" applyBorder="0" applyAlignment="0" applyProtection="0"/>
    <xf numFmtId="0" fontId="25" fillId="9" borderId="0" applyNumberFormat="0" applyBorder="0" applyAlignment="0" applyProtection="0"/>
    <xf numFmtId="0" fontId="26" fillId="10" borderId="0" applyNumberFormat="0" applyBorder="0" applyAlignment="0" applyProtection="0"/>
    <xf numFmtId="0" fontId="27" fillId="11" borderId="23" applyNumberFormat="0" applyAlignment="0" applyProtection="0"/>
    <xf numFmtId="0" fontId="28" fillId="12" borderId="24" applyNumberFormat="0" applyAlignment="0" applyProtection="0"/>
    <xf numFmtId="0" fontId="29" fillId="12" borderId="23" applyNumberFormat="0" applyAlignment="0" applyProtection="0"/>
    <xf numFmtId="0" fontId="30" fillId="0" borderId="25" applyNumberFormat="0" applyFill="0" applyAlignment="0" applyProtection="0"/>
    <xf numFmtId="0" fontId="31" fillId="13" borderId="26" applyNumberFormat="0" applyAlignment="0" applyProtection="0"/>
    <xf numFmtId="0" fontId="32" fillId="0" borderId="0" applyNumberFormat="0" applyFill="0" applyBorder="0" applyAlignment="0" applyProtection="0"/>
    <xf numFmtId="0" fontId="19" fillId="14" borderId="27" applyNumberFormat="0" applyFont="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35" fillId="38" borderId="0" applyNumberFormat="0" applyBorder="0" applyAlignment="0" applyProtection="0"/>
    <xf numFmtId="167" fontId="36" fillId="0" borderId="0" applyNumberFormat="0" applyFill="0" applyBorder="0" applyAlignment="0" applyProtection="0">
      <alignment vertical="top"/>
    </xf>
    <xf numFmtId="172" fontId="37" fillId="0" borderId="0" applyFont="0" applyFill="0" applyBorder="0" applyProtection="0">
      <alignment vertical="top"/>
    </xf>
    <xf numFmtId="167" fontId="3" fillId="0" borderId="0" applyFont="0" applyFill="0" applyBorder="0" applyProtection="0">
      <alignment vertical="top"/>
    </xf>
    <xf numFmtId="0" fontId="75" fillId="0" borderId="0"/>
    <xf numFmtId="0" fontId="3" fillId="0" borderId="0"/>
    <xf numFmtId="164" fontId="78" fillId="0" borderId="0" applyFont="0" applyFill="0" applyBorder="0" applyProtection="0">
      <alignment vertical="top"/>
    </xf>
    <xf numFmtId="0" fontId="78" fillId="0" borderId="0"/>
    <xf numFmtId="0" fontId="78" fillId="0" borderId="0"/>
    <xf numFmtId="0" fontId="3" fillId="0" borderId="0"/>
    <xf numFmtId="0" fontId="78" fillId="0" borderId="0"/>
    <xf numFmtId="0" fontId="3" fillId="0" borderId="0"/>
    <xf numFmtId="0" fontId="54" fillId="0" borderId="0" applyNumberFormat="0" applyBorder="0" applyProtection="0"/>
    <xf numFmtId="0" fontId="78" fillId="0" borderId="0"/>
    <xf numFmtId="0" fontId="3" fillId="0" borderId="0"/>
    <xf numFmtId="164" fontId="78" fillId="0" borderId="0" applyFont="0" applyFill="0" applyBorder="0" applyProtection="0">
      <alignment vertical="top"/>
    </xf>
    <xf numFmtId="164" fontId="78" fillId="0" borderId="0" applyFont="0" applyFill="0" applyBorder="0" applyProtection="0">
      <alignment vertical="top"/>
    </xf>
    <xf numFmtId="0" fontId="78" fillId="0" borderId="0"/>
    <xf numFmtId="0" fontId="106" fillId="59" borderId="0" applyBorder="0"/>
    <xf numFmtId="166" fontId="78" fillId="0" borderId="0" applyFont="0" applyFill="0" applyBorder="0" applyProtection="0">
      <alignment vertical="top"/>
    </xf>
    <xf numFmtId="0" fontId="78" fillId="0" borderId="0"/>
    <xf numFmtId="0" fontId="109" fillId="0" borderId="0"/>
    <xf numFmtId="0" fontId="78" fillId="0" borderId="0"/>
    <xf numFmtId="0" fontId="58" fillId="55" borderId="61">
      <alignment horizontal="right" vertical="center" wrapText="1"/>
    </xf>
    <xf numFmtId="0" fontId="1" fillId="0" borderId="0"/>
    <xf numFmtId="9" fontId="1" fillId="0" borderId="0" applyFont="0" applyFill="0" applyBorder="0" applyAlignment="0" applyProtection="0"/>
    <xf numFmtId="164" fontId="78" fillId="0" borderId="0" applyFont="0" applyFill="0" applyBorder="0" applyProtection="0">
      <alignment vertical="top"/>
    </xf>
    <xf numFmtId="0" fontId="111" fillId="0" borderId="0" applyNumberFormat="0" applyFill="0" applyAlignment="0"/>
    <xf numFmtId="9" fontId="3" fillId="0" borderId="0" applyFont="0" applyFill="0" applyBorder="0" applyAlignment="0" applyProtection="0"/>
    <xf numFmtId="0" fontId="94" fillId="61" borderId="99" applyNumberFormat="0" applyFont="0" applyAlignment="0" applyProtection="0"/>
    <xf numFmtId="43" fontId="7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78" fillId="0" borderId="0"/>
    <xf numFmtId="43" fontId="78" fillId="0" borderId="0" applyFont="0" applyFill="0" applyBorder="0" applyAlignment="0" applyProtection="0"/>
    <xf numFmtId="164" fontId="3" fillId="0" borderId="0" applyFont="0" applyFill="0" applyBorder="0" applyProtection="0">
      <alignment vertical="top"/>
    </xf>
    <xf numFmtId="0" fontId="3" fillId="0" borderId="0"/>
    <xf numFmtId="164" fontId="78" fillId="0" borderId="0" applyFont="0" applyFill="0" applyBorder="0" applyProtection="0">
      <alignment vertical="top"/>
    </xf>
    <xf numFmtId="0" fontId="118" fillId="0" borderId="0" applyNumberFormat="0" applyFill="0" applyBorder="0" applyAlignment="0" applyProtection="0">
      <alignment vertical="top"/>
      <protection locked="0"/>
    </xf>
    <xf numFmtId="0" fontId="1" fillId="0" borderId="0"/>
    <xf numFmtId="0" fontId="120" fillId="0" borderId="0"/>
    <xf numFmtId="0" fontId="120" fillId="0" borderId="0"/>
    <xf numFmtId="0" fontId="3" fillId="0" borderId="0"/>
    <xf numFmtId="38" fontId="121" fillId="0" borderId="0" applyFont="0" applyFill="0" applyBorder="0" applyAlignment="0" applyProtection="0"/>
    <xf numFmtId="0" fontId="3" fillId="0" borderId="0"/>
    <xf numFmtId="0" fontId="94" fillId="0" borderId="0"/>
    <xf numFmtId="0" fontId="122" fillId="0" borderId="0"/>
    <xf numFmtId="0" fontId="94" fillId="0" borderId="0"/>
    <xf numFmtId="180" fontId="94" fillId="0" borderId="0"/>
    <xf numFmtId="188" fontId="94" fillId="0" borderId="0">
      <alignment vertical="top"/>
    </xf>
    <xf numFmtId="188" fontId="94" fillId="0" borderId="0">
      <alignment vertical="top"/>
    </xf>
    <xf numFmtId="180" fontId="94" fillId="0" borderId="0"/>
    <xf numFmtId="0" fontId="94" fillId="0" borderId="0"/>
    <xf numFmtId="0" fontId="94" fillId="0" borderId="0"/>
    <xf numFmtId="0" fontId="94" fillId="0" borderId="0"/>
    <xf numFmtId="0" fontId="94" fillId="0" borderId="0"/>
    <xf numFmtId="180" fontId="94" fillId="0" borderId="0"/>
    <xf numFmtId="180" fontId="94" fillId="0" borderId="0"/>
    <xf numFmtId="180" fontId="94" fillId="0" borderId="0"/>
    <xf numFmtId="0" fontId="94" fillId="0" borderId="0"/>
    <xf numFmtId="0" fontId="94" fillId="0" borderId="0"/>
    <xf numFmtId="0" fontId="94" fillId="0" borderId="0"/>
    <xf numFmtId="0" fontId="94" fillId="0" borderId="0"/>
    <xf numFmtId="180" fontId="94" fillId="0" borderId="0"/>
    <xf numFmtId="189" fontId="123" fillId="0" borderId="0" applyFont="0" applyFill="0" applyBorder="0" applyAlignment="0" applyProtection="0">
      <protection locked="0"/>
    </xf>
    <xf numFmtId="0" fontId="3" fillId="0" borderId="0"/>
    <xf numFmtId="0" fontId="3" fillId="0" borderId="0"/>
    <xf numFmtId="0" fontId="100" fillId="0" borderId="0" applyNumberFormat="0" applyFill="0" applyBorder="0" applyAlignment="0" applyProtection="0"/>
    <xf numFmtId="0" fontId="3" fillId="0" borderId="0"/>
    <xf numFmtId="0" fontId="100" fillId="0" borderId="0" applyNumberFormat="0" applyFill="0" applyBorder="0" applyAlignment="0" applyProtection="0"/>
    <xf numFmtId="0" fontId="100" fillId="0" borderId="0" applyNumberFormat="0" applyFill="0" applyBorder="0" applyAlignment="0" applyProtection="0"/>
    <xf numFmtId="0" fontId="3" fillId="0" borderId="0"/>
    <xf numFmtId="0" fontId="3" fillId="0" borderId="0"/>
    <xf numFmtId="0" fontId="3" fillId="0" borderId="0"/>
    <xf numFmtId="190" fontId="123" fillId="0" borderId="0"/>
    <xf numFmtId="0" fontId="3" fillId="0" borderId="0">
      <alignment vertical="top"/>
    </xf>
    <xf numFmtId="0" fontId="3" fillId="0" borderId="0"/>
    <xf numFmtId="0" fontId="3" fillId="0" borderId="0"/>
    <xf numFmtId="0" fontId="3" fillId="0" borderId="0" applyFont="0" applyFill="0" applyBorder="0" applyAlignment="0" applyProtection="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124" fillId="0" borderId="0"/>
    <xf numFmtId="0" fontId="124" fillId="0" borderId="0"/>
    <xf numFmtId="0" fontId="124"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8" fontId="121" fillId="0" borderId="0" applyFont="0" applyFill="0" applyBorder="0" applyAlignment="0" applyProtection="0"/>
    <xf numFmtId="0" fontId="1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4"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10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125" fillId="0" borderId="0"/>
    <xf numFmtId="0" fontId="3" fillId="0" borderId="0"/>
    <xf numFmtId="0" fontId="124" fillId="0" borderId="0"/>
    <xf numFmtId="0" fontId="124" fillId="0" borderId="0"/>
    <xf numFmtId="0" fontId="124" fillId="0" borderId="0"/>
    <xf numFmtId="0" fontId="124" fillId="0" borderId="0"/>
    <xf numFmtId="0" fontId="125"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124" fillId="0" borderId="0"/>
    <xf numFmtId="0" fontId="3" fillId="0" borderId="0"/>
    <xf numFmtId="0" fontId="1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38" fontId="121"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3" fillId="0" borderId="0"/>
    <xf numFmtId="0" fontId="124" fillId="0" borderId="0"/>
    <xf numFmtId="0" fontId="125" fillId="0" borderId="0"/>
    <xf numFmtId="0" fontId="3" fillId="0" borderId="0"/>
    <xf numFmtId="0" fontId="3" fillId="0" borderId="0" applyFont="0" applyFill="0" applyBorder="0" applyAlignment="0" applyProtection="0"/>
    <xf numFmtId="0" fontId="124" fillId="0" borderId="0"/>
    <xf numFmtId="0" fontId="124" fillId="0" borderId="0"/>
    <xf numFmtId="0" fontId="125" fillId="0" borderId="0"/>
    <xf numFmtId="0" fontId="3" fillId="0" borderId="0" applyFont="0" applyFill="0" applyBorder="0" applyAlignment="0" applyProtection="0"/>
    <xf numFmtId="0" fontId="3" fillId="0" borderId="0"/>
    <xf numFmtId="38" fontId="121"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4"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applyNumberForma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6" fillId="0" borderId="0" applyFont="0" applyFill="0" applyBorder="0" applyAlignment="0" applyProtection="0"/>
    <xf numFmtId="42" fontId="126" fillId="0" borderId="0" applyFont="0" applyFill="0" applyBorder="0" applyAlignment="0" applyProtection="0"/>
    <xf numFmtId="191" fontId="127" fillId="0" borderId="0" applyFont="0" applyFill="0" applyBorder="0" applyAlignment="0" applyProtection="0"/>
    <xf numFmtId="192" fontId="127" fillId="0" borderId="0" applyFont="0" applyFill="0" applyBorder="0" applyAlignment="0" applyProtection="0"/>
    <xf numFmtId="0" fontId="127" fillId="0" borderId="0" applyNumberFormat="0" applyFill="0" applyBorder="0" applyAlignment="0" applyProtection="0"/>
    <xf numFmtId="0" fontId="3" fillId="0" borderId="0"/>
    <xf numFmtId="2" fontId="3" fillId="0" borderId="0"/>
    <xf numFmtId="0" fontId="126" fillId="0" borderId="0"/>
    <xf numFmtId="0" fontId="3" fillId="0" borderId="0"/>
    <xf numFmtId="193" fontId="123" fillId="0" borderId="0" applyFont="0" applyFill="0" applyBorder="0" applyAlignment="0" applyProtection="0">
      <protection locked="0"/>
    </xf>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28" fillId="62" borderId="0" applyNumberFormat="0" applyBorder="0" applyAlignment="0" applyProtection="0"/>
    <xf numFmtId="0" fontId="128" fillId="63" borderId="0" applyNumberFormat="0" applyBorder="0" applyAlignment="0" applyProtection="0"/>
    <xf numFmtId="0" fontId="128" fillId="64" borderId="0" applyNumberFormat="0" applyBorder="0" applyAlignment="0" applyProtection="0"/>
    <xf numFmtId="0" fontId="128" fillId="65" borderId="0" applyNumberFormat="0" applyBorder="0" applyAlignment="0" applyProtection="0"/>
    <xf numFmtId="0" fontId="128" fillId="66" borderId="0" applyNumberFormat="0" applyBorder="0" applyAlignment="0" applyProtection="0"/>
    <xf numFmtId="0" fontId="128" fillId="67" borderId="0" applyNumberFormat="0" applyBorder="0" applyAlignment="0" applyProtection="0"/>
    <xf numFmtId="0" fontId="128" fillId="61" borderId="0" applyNumberFormat="0" applyBorder="0" applyAlignment="0" applyProtection="0"/>
    <xf numFmtId="0" fontId="128" fillId="6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28" fillId="65" borderId="0" applyNumberFormat="0" applyBorder="0" applyAlignment="0" applyProtection="0"/>
    <xf numFmtId="0" fontId="129" fillId="68" borderId="0" applyNumberFormat="0" applyBorder="0" applyAlignment="0" applyProtection="0"/>
    <xf numFmtId="0" fontId="129" fillId="67" borderId="0" applyNumberFormat="0" applyBorder="0" applyAlignment="0" applyProtection="0"/>
    <xf numFmtId="0" fontId="129" fillId="61" borderId="0" applyNumberFormat="0" applyBorder="0" applyAlignment="0" applyProtection="0"/>
    <xf numFmtId="0" fontId="129" fillId="66" borderId="0" applyNumberFormat="0" applyBorder="0" applyAlignment="0" applyProtection="0"/>
    <xf numFmtId="0" fontId="129" fillId="68" borderId="0" applyNumberFormat="0" applyBorder="0" applyAlignment="0" applyProtection="0"/>
    <xf numFmtId="0" fontId="129" fillId="65" borderId="0" applyNumberFormat="0" applyBorder="0" applyAlignment="0" applyProtection="0"/>
    <xf numFmtId="2" fontId="3" fillId="0" borderId="47" applyNumberFormat="0" applyFont="0" applyFill="0" applyAlignment="0"/>
    <xf numFmtId="2" fontId="3" fillId="0" borderId="47" applyNumberFormat="0" applyFont="0" applyFill="0" applyAlignment="0"/>
    <xf numFmtId="2" fontId="3" fillId="0" borderId="47" applyNumberFormat="0" applyFont="0" applyFill="0" applyAlignment="0"/>
    <xf numFmtId="2" fontId="3" fillId="0" borderId="47" applyNumberFormat="0" applyFont="0" applyFill="0" applyAlignment="0"/>
    <xf numFmtId="0" fontId="128" fillId="69" borderId="0" applyNumberFormat="0" applyBorder="0" applyAlignment="0" applyProtection="0"/>
    <xf numFmtId="0" fontId="128" fillId="70" borderId="0" applyNumberFormat="0" applyBorder="0" applyAlignment="0" applyProtection="0"/>
    <xf numFmtId="0" fontId="129" fillId="71" borderId="0" applyNumberFormat="0" applyBorder="0" applyAlignment="0" applyProtection="0"/>
    <xf numFmtId="0" fontId="35" fillId="15"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8" fillId="73" borderId="0" applyNumberFormat="0" applyBorder="0" applyAlignment="0" applyProtection="0"/>
    <xf numFmtId="0" fontId="128" fillId="74" borderId="0" applyNumberFormat="0" applyBorder="0" applyAlignment="0" applyProtection="0"/>
    <xf numFmtId="0" fontId="129" fillId="75" borderId="0" applyNumberFormat="0" applyBorder="0" applyAlignment="0" applyProtection="0"/>
    <xf numFmtId="0" fontId="129" fillId="76" borderId="0" applyNumberFormat="0" applyBorder="0" applyAlignment="0" applyProtection="0"/>
    <xf numFmtId="0" fontId="129" fillId="77" borderId="0" applyNumberFormat="0" applyBorder="0" applyAlignment="0" applyProtection="0"/>
    <xf numFmtId="0" fontId="129" fillId="77" borderId="0" applyNumberFormat="0" applyBorder="0" applyAlignment="0" applyProtection="0"/>
    <xf numFmtId="0" fontId="129" fillId="77" borderId="0" applyNumberFormat="0" applyBorder="0" applyAlignment="0" applyProtection="0"/>
    <xf numFmtId="0" fontId="128" fillId="78" borderId="0" applyNumberFormat="0" applyBorder="0" applyAlignment="0" applyProtection="0"/>
    <xf numFmtId="0" fontId="128" fillId="79" borderId="0" applyNumberFormat="0" applyBorder="0" applyAlignment="0" applyProtection="0"/>
    <xf numFmtId="0" fontId="129" fillId="80" borderId="0" applyNumberFormat="0" applyBorder="0" applyAlignment="0" applyProtection="0"/>
    <xf numFmtId="0" fontId="129" fillId="81"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8" fillId="79" borderId="0" applyNumberFormat="0" applyBorder="0" applyAlignment="0" applyProtection="0"/>
    <xf numFmtId="0" fontId="128" fillId="80" borderId="0" applyNumberFormat="0" applyBorder="0" applyAlignment="0" applyProtection="0"/>
    <xf numFmtId="0" fontId="129" fillId="80" borderId="0" applyNumberFormat="0" applyBorder="0" applyAlignment="0" applyProtection="0"/>
    <xf numFmtId="0" fontId="35" fillId="27"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8" fillId="69" borderId="0" applyNumberFormat="0" applyBorder="0" applyAlignment="0" applyProtection="0"/>
    <xf numFmtId="0" fontId="128" fillId="70" borderId="0" applyNumberFormat="0" applyBorder="0" applyAlignment="0" applyProtection="0"/>
    <xf numFmtId="0" fontId="129" fillId="70" borderId="0" applyNumberFormat="0" applyBorder="0" applyAlignment="0" applyProtection="0"/>
    <xf numFmtId="0" fontId="129" fillId="68"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8" fillId="84" borderId="0" applyNumberFormat="0" applyBorder="0" applyAlignment="0" applyProtection="0"/>
    <xf numFmtId="0" fontId="128" fillId="74" borderId="0" applyNumberFormat="0" applyBorder="0" applyAlignment="0" applyProtection="0"/>
    <xf numFmtId="0" fontId="129" fillId="85" borderId="0" applyNumberFormat="0" applyBorder="0" applyAlignment="0" applyProtection="0"/>
    <xf numFmtId="0" fontId="129" fillId="86" borderId="0" applyNumberFormat="0" applyBorder="0" applyAlignment="0" applyProtection="0"/>
    <xf numFmtId="0" fontId="129" fillId="87" borderId="0" applyNumberFormat="0" applyBorder="0" applyAlignment="0" applyProtection="0"/>
    <xf numFmtId="0" fontId="129" fillId="87" borderId="0" applyNumberFormat="0" applyBorder="0" applyAlignment="0" applyProtection="0"/>
    <xf numFmtId="0" fontId="129" fillId="87" borderId="0" applyNumberFormat="0" applyBorder="0" applyAlignment="0" applyProtection="0"/>
    <xf numFmtId="194" fontId="130" fillId="88" borderId="0"/>
    <xf numFmtId="0" fontId="131" fillId="0" borderId="47"/>
    <xf numFmtId="0" fontId="131" fillId="0" borderId="47"/>
    <xf numFmtId="0" fontId="131" fillId="0" borderId="47"/>
    <xf numFmtId="0" fontId="131" fillId="0" borderId="47"/>
    <xf numFmtId="10" fontId="1" fillId="0" borderId="0" applyFill="0" applyBorder="0"/>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2" fontId="132" fillId="2" borderId="101"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80" fontId="132" fillId="89" borderId="102" applyNumberFormat="0" applyProtection="0">
      <alignment horizontal="right"/>
    </xf>
    <xf numFmtId="195" fontId="96" fillId="0" borderId="103">
      <alignment horizontal="center" vertical="center"/>
      <protection locked="0"/>
    </xf>
    <xf numFmtId="196" fontId="96" fillId="0" borderId="103">
      <alignment horizontal="center" vertical="center"/>
      <protection locked="0"/>
    </xf>
    <xf numFmtId="197" fontId="96" fillId="0" borderId="103">
      <alignment horizontal="center" vertical="center"/>
      <protection locked="0"/>
    </xf>
    <xf numFmtId="198" fontId="96" fillId="0" borderId="103">
      <alignment horizontal="center" vertical="center"/>
      <protection locked="0"/>
    </xf>
    <xf numFmtId="199" fontId="96" fillId="0" borderId="103">
      <alignment horizontal="center" vertical="center"/>
      <protection locked="0"/>
    </xf>
    <xf numFmtId="200" fontId="96" fillId="0" borderId="103">
      <alignment horizontal="center" vertical="center"/>
      <protection locked="0"/>
    </xf>
    <xf numFmtId="0" fontId="96" fillId="0" borderId="103" applyAlignment="0">
      <protection locked="0"/>
    </xf>
    <xf numFmtId="195" fontId="96" fillId="0" borderId="103">
      <alignment vertical="center"/>
      <protection locked="0"/>
    </xf>
    <xf numFmtId="201" fontId="96" fillId="0" borderId="103">
      <alignment horizontal="right" vertical="center"/>
      <protection locked="0"/>
    </xf>
    <xf numFmtId="197" fontId="96" fillId="0" borderId="103">
      <alignment vertical="center"/>
      <protection locked="0"/>
    </xf>
    <xf numFmtId="198" fontId="96" fillId="0" borderId="103">
      <alignment vertical="center"/>
      <protection locked="0"/>
    </xf>
    <xf numFmtId="199" fontId="96" fillId="0" borderId="103">
      <alignment vertical="center"/>
      <protection locked="0"/>
    </xf>
    <xf numFmtId="200" fontId="96" fillId="0" borderId="103">
      <alignment horizontal="right" vertical="center"/>
      <protection locked="0"/>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33" fillId="90" borderId="0" applyNumberFormat="0" applyBorder="0" applyAlignment="0" applyProtection="0"/>
    <xf numFmtId="202" fontId="134" fillId="91" borderId="0" applyNumberFormat="0" applyProtection="0"/>
    <xf numFmtId="0" fontId="135" fillId="0" borderId="0" applyNumberFormat="0" applyFill="0" applyBorder="0" applyAlignment="0" applyProtection="0">
      <alignment vertical="top"/>
      <protection locked="0"/>
    </xf>
    <xf numFmtId="0" fontId="136" fillId="92" borderId="104" applyNumberFormat="0" applyFont="0" applyFill="0" applyAlignment="0"/>
    <xf numFmtId="0" fontId="94" fillId="93" borderId="0"/>
    <xf numFmtId="0" fontId="137" fillId="0" borderId="0" applyNumberFormat="0" applyFill="0" applyBorder="0" applyAlignment="0" applyProtection="0"/>
    <xf numFmtId="185" fontId="112" fillId="0" borderId="100">
      <alignment horizontal="center"/>
    </xf>
    <xf numFmtId="0" fontId="138" fillId="0" borderId="105" applyNumberFormat="0" applyAlignment="0" applyProtection="0"/>
    <xf numFmtId="0" fontId="139" fillId="0" borderId="0" applyNumberFormat="0" applyAlignment="0" applyProtection="0"/>
    <xf numFmtId="0" fontId="140" fillId="0" borderId="0" applyNumberFormat="0" applyAlignment="0" applyProtection="0"/>
    <xf numFmtId="0" fontId="139" fillId="0" borderId="106" applyNumberFormat="0" applyAlignment="0" applyProtection="0"/>
    <xf numFmtId="0" fontId="141" fillId="0" borderId="107" applyNumberFormat="0" applyFill="0" applyAlignment="0">
      <alignment vertical="top"/>
    </xf>
    <xf numFmtId="0" fontId="142" fillId="0" borderId="106" applyNumberFormat="0" applyFill="0" applyAlignment="0"/>
    <xf numFmtId="0" fontId="94" fillId="65" borderId="99" applyNumberFormat="0" applyFont="0" applyAlignment="0" applyProtection="0"/>
    <xf numFmtId="0" fontId="94" fillId="2" borderId="102" applyNumberFormat="0" applyFont="0" applyAlignment="0" applyProtection="0"/>
    <xf numFmtId="0" fontId="143" fillId="0" borderId="0" applyNumberFormat="0" applyFill="0" applyBorder="0" applyAlignment="0" applyProtection="0"/>
    <xf numFmtId="0" fontId="75" fillId="94" borderId="99" applyNumberFormat="0" applyFont="0" applyAlignment="0" applyProtection="0"/>
    <xf numFmtId="0" fontId="75" fillId="89" borderId="102" applyNumberFormat="0" applyFont="0" applyAlignment="0" applyProtection="0"/>
    <xf numFmtId="0" fontId="94" fillId="95" borderId="102" applyNumberFormat="0" applyFont="0" applyAlignment="0" applyProtection="0"/>
    <xf numFmtId="0" fontId="3" fillId="0" borderId="0" applyFont="0" applyFill="0" applyBorder="0" applyAlignment="0" applyProtection="0"/>
    <xf numFmtId="0" fontId="144" fillId="0" borderId="0" applyNumberFormat="0" applyFill="0" applyBorder="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0" fontId="145" fillId="0" borderId="44" applyNumberFormat="0" applyFill="0" applyAlignment="0" applyProtection="0"/>
    <xf numFmtId="37" fontId="8" fillId="5" borderId="108">
      <alignment horizontal="left"/>
    </xf>
    <xf numFmtId="37" fontId="146" fillId="5" borderId="109"/>
    <xf numFmtId="0" fontId="147" fillId="0" borderId="110" applyNumberFormat="0" applyFont="0" applyFill="0" applyAlignment="0" applyProtection="0"/>
    <xf numFmtId="0" fontId="147" fillId="0" borderId="110"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0" fontId="147" fillId="0" borderId="111" applyNumberFormat="0" applyFont="0" applyFill="0" applyAlignment="0" applyProtection="0"/>
    <xf numFmtId="203" fontId="148" fillId="0" borderId="110" applyNumberFormat="0" applyFill="0" applyAlignment="0" applyProtection="0">
      <alignment horizontal="center"/>
    </xf>
    <xf numFmtId="203" fontId="148" fillId="0" borderId="110" applyNumberFormat="0"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204" fontId="148" fillId="0" borderId="44" applyFill="0" applyAlignment="0" applyProtection="0">
      <alignment horizontal="center"/>
    </xf>
    <xf numFmtId="0" fontId="3" fillId="5" borderId="112" applyNumberFormat="0" applyBorder="0"/>
    <xf numFmtId="0" fontId="3" fillId="5" borderId="112" applyNumberFormat="0" applyBorder="0"/>
    <xf numFmtId="0" fontId="3" fillId="5" borderId="112" applyNumberFormat="0" applyBorder="0"/>
    <xf numFmtId="0" fontId="3" fillId="5" borderId="112" applyNumberFormat="0" applyBorder="0"/>
    <xf numFmtId="0" fontId="149" fillId="0" borderId="0" applyFill="0" applyBorder="0" applyAlignment="0" applyProtection="0"/>
    <xf numFmtId="49" fontId="150" fillId="0" borderId="0" applyFont="0" applyFill="0" applyBorder="0" applyAlignment="0" applyProtection="0">
      <alignment horizontal="left"/>
    </xf>
    <xf numFmtId="0" fontId="94" fillId="0" borderId="0" applyAlignment="0" applyProtection="0"/>
    <xf numFmtId="0" fontId="96" fillId="0" borderId="0" applyFill="0" applyBorder="0" applyAlignment="0" applyProtection="0"/>
    <xf numFmtId="49" fontId="96" fillId="0" borderId="0" applyNumberFormat="0" applyAlignment="0" applyProtection="0">
      <alignment horizontal="left"/>
    </xf>
    <xf numFmtId="49" fontId="151" fillId="0" borderId="113" applyNumberFormat="0" applyAlignment="0" applyProtection="0">
      <alignment horizontal="left" wrapText="1"/>
    </xf>
    <xf numFmtId="49" fontId="151" fillId="0" borderId="0" applyNumberFormat="0" applyAlignment="0" applyProtection="0">
      <alignment horizontal="left" wrapText="1"/>
    </xf>
    <xf numFmtId="49" fontId="152" fillId="0" borderId="0" applyAlignment="0" applyProtection="0">
      <alignment horizontal="left"/>
    </xf>
    <xf numFmtId="205" fontId="3" fillId="0" borderId="0"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0" fontId="3" fillId="96" borderId="45" applyFont="0" applyFill="0" applyBorder="0" applyAlignment="0" applyProtection="0"/>
    <xf numFmtId="206" fontId="127" fillId="0" borderId="0" applyFont="0" applyFill="0" applyBorder="0" applyAlignment="0" applyProtection="0"/>
    <xf numFmtId="0" fontId="153" fillId="0" borderId="0" applyNumberFormat="0" applyFill="0" applyBorder="0" applyAlignment="0" applyProtection="0"/>
    <xf numFmtId="6" fontId="154" fillId="12" borderId="23" applyProtection="0">
      <alignment vertical="center"/>
    </xf>
    <xf numFmtId="207" fontId="45" fillId="0" borderId="0" applyFill="0" applyBorder="0" applyAlignment="0"/>
    <xf numFmtId="207" fontId="45" fillId="0" borderId="0" applyFill="0" applyBorder="0" applyAlignment="0"/>
    <xf numFmtId="208" fontId="3" fillId="0" borderId="0" applyFill="0" applyBorder="0" applyAlignment="0"/>
    <xf numFmtId="0" fontId="3" fillId="0" borderId="0" applyFill="0" applyBorder="0" applyAlignment="0"/>
    <xf numFmtId="209" fontId="3" fillId="0" borderId="0" applyFill="0" applyBorder="0" applyAlignment="0"/>
    <xf numFmtId="210" fontId="3" fillId="0" borderId="0" applyFill="0" applyBorder="0" applyAlignment="0"/>
    <xf numFmtId="211" fontId="3" fillId="0" borderId="0" applyFill="0" applyBorder="0" applyAlignment="0"/>
    <xf numFmtId="0" fontId="3" fillId="0" borderId="0" applyFill="0" applyBorder="0" applyAlignment="0"/>
    <xf numFmtId="212" fontId="3" fillId="0" borderId="0" applyFill="0" applyBorder="0" applyAlignment="0"/>
    <xf numFmtId="0" fontId="3" fillId="0" borderId="0" applyFill="0" applyBorder="0" applyAlignment="0"/>
    <xf numFmtId="213" fontId="75" fillId="0" borderId="114" applyNumberFormat="0" applyAlignment="0">
      <alignment vertical="center"/>
    </xf>
    <xf numFmtId="0" fontId="155" fillId="63"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5" fillId="66"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5" fillId="66"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5" fillId="66"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5" fillId="66"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5" fillId="66"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0" fontId="156" fillId="97" borderId="115" applyNumberFormat="0" applyAlignment="0" applyProtection="0"/>
    <xf numFmtId="214" fontId="3" fillId="0" borderId="0" applyFill="0" applyBorder="0" applyProtection="0"/>
    <xf numFmtId="0" fontId="96" fillId="0" borderId="0" applyNumberFormat="0" applyFont="0" applyFill="0" applyBorder="0">
      <alignment horizontal="center" vertical="center"/>
      <protection locked="0"/>
    </xf>
    <xf numFmtId="195" fontId="96" fillId="0" borderId="0" applyFill="0" applyBorder="0">
      <alignment horizontal="center" vertical="center"/>
    </xf>
    <xf numFmtId="196" fontId="96" fillId="0" borderId="0" applyFill="0" applyBorder="0">
      <alignment horizontal="center" vertical="center"/>
    </xf>
    <xf numFmtId="197" fontId="96" fillId="0" borderId="0" applyFill="0" applyBorder="0">
      <alignment horizontal="center" vertical="center"/>
    </xf>
    <xf numFmtId="198" fontId="96" fillId="0" borderId="0" applyFill="0" applyBorder="0">
      <alignment horizontal="center" vertical="center"/>
    </xf>
    <xf numFmtId="199" fontId="96" fillId="0" borderId="0" applyFill="0" applyBorder="0">
      <alignment horizontal="center" vertical="center"/>
    </xf>
    <xf numFmtId="200" fontId="96" fillId="0" borderId="0" applyFill="0" applyBorder="0">
      <alignment horizontal="center" vertical="center"/>
    </xf>
    <xf numFmtId="0" fontId="157" fillId="98" borderId="116" applyNumberFormat="0" applyAlignment="0" applyProtection="0"/>
    <xf numFmtId="0" fontId="96" fillId="0" borderId="0" applyNumberFormat="0" applyFill="0" applyBorder="0" applyAlignment="0" applyProtection="0"/>
    <xf numFmtId="0" fontId="158" fillId="0" borderId="0" applyNumberFormat="0" applyFill="0" applyBorder="0" applyAlignment="0" applyProtection="0"/>
    <xf numFmtId="0" fontId="96" fillId="0" borderId="0" applyNumberFormat="0" applyFill="0" applyBorder="0" applyAlignment="0" applyProtection="0"/>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0" fontId="159" fillId="0" borderId="44" applyNumberFormat="0" applyFill="0" applyBorder="0" applyAlignment="0" applyProtection="0">
      <alignment horizontal="center"/>
    </xf>
    <xf numFmtId="38" fontId="160" fillId="0" borderId="0" applyNumberFormat="0" applyFill="0" applyBorder="0" applyAlignment="0" applyProtection="0">
      <protection locked="0"/>
    </xf>
    <xf numFmtId="38" fontId="161" fillId="0" borderId="0" applyNumberFormat="0" applyFill="0" applyBorder="0" applyAlignment="0" applyProtection="0">
      <protection locked="0"/>
    </xf>
    <xf numFmtId="0" fontId="162" fillId="0" borderId="0" applyNumberFormat="0" applyFill="0" applyBorder="0" applyAlignment="0" applyProtection="0"/>
    <xf numFmtId="38" fontId="163" fillId="0" borderId="0" applyNumberFormat="0" applyFill="0" applyBorder="0" applyAlignment="0" applyProtection="0">
      <protection locked="0"/>
    </xf>
    <xf numFmtId="0" fontId="3" fillId="0" borderId="0" applyNumberFormat="0" applyFill="0" applyBorder="0" applyProtection="0">
      <alignment horizontal="right" vertical="top"/>
    </xf>
    <xf numFmtId="215" fontId="3" fillId="0" borderId="0"/>
    <xf numFmtId="215" fontId="3" fillId="0" borderId="0"/>
    <xf numFmtId="0" fontId="164" fillId="0" borderId="0"/>
    <xf numFmtId="215" fontId="3" fillId="0" borderId="0"/>
    <xf numFmtId="215" fontId="3" fillId="0" borderId="0"/>
    <xf numFmtId="0" fontId="164" fillId="0" borderId="0"/>
    <xf numFmtId="215" fontId="3" fillId="0" borderId="0"/>
    <xf numFmtId="215" fontId="3" fillId="0" borderId="0"/>
    <xf numFmtId="0" fontId="164" fillId="0" borderId="0"/>
    <xf numFmtId="215" fontId="3" fillId="0" borderId="0"/>
    <xf numFmtId="215" fontId="3" fillId="0" borderId="0"/>
    <xf numFmtId="0" fontId="164" fillId="0" borderId="0"/>
    <xf numFmtId="215" fontId="3" fillId="0" borderId="0"/>
    <xf numFmtId="215" fontId="3" fillId="0" borderId="0"/>
    <xf numFmtId="0" fontId="164" fillId="0" borderId="0"/>
    <xf numFmtId="215" fontId="3" fillId="0" borderId="0"/>
    <xf numFmtId="215" fontId="3" fillId="0" borderId="0"/>
    <xf numFmtId="0" fontId="164" fillId="0" borderId="0"/>
    <xf numFmtId="215" fontId="3" fillId="0" borderId="0"/>
    <xf numFmtId="215" fontId="3" fillId="0" borderId="0"/>
    <xf numFmtId="0" fontId="164" fillId="0" borderId="0"/>
    <xf numFmtId="215" fontId="3" fillId="0" borderId="0"/>
    <xf numFmtId="215" fontId="3" fillId="0" borderId="0"/>
    <xf numFmtId="0" fontId="164" fillId="0" borderId="0"/>
    <xf numFmtId="216" fontId="123" fillId="0" borderId="0" applyFont="0" applyFill="0" applyBorder="0" applyAlignment="0" applyProtection="0">
      <protection locked="0"/>
    </xf>
    <xf numFmtId="40" fontId="123" fillId="0" borderId="0" applyFont="0" applyFill="0" applyBorder="0" applyAlignment="0" applyProtection="0">
      <protection locked="0"/>
    </xf>
    <xf numFmtId="0"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21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0"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3"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09"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68" fillId="0" borderId="0" applyNumberFormat="0" applyAlignment="0">
      <alignment horizontal="left"/>
    </xf>
    <xf numFmtId="205" fontId="123" fillId="0" borderId="0" applyFont="0" applyFill="0" applyBorder="0" applyAlignment="0" applyProtection="0">
      <protection locked="0"/>
    </xf>
    <xf numFmtId="218" fontId="123" fillId="0" borderId="0" applyFont="0" applyFill="0" applyBorder="0" applyAlignment="0" applyProtection="0">
      <protection locked="0"/>
    </xf>
    <xf numFmtId="20" fontId="3" fillId="0" borderId="0" applyFont="0" applyFill="0" applyBorder="0" applyAlignment="0" applyProtection="0"/>
    <xf numFmtId="219" fontId="126" fillId="0" borderId="0" applyFont="0" applyFill="0" applyBorder="0" applyAlignment="0" applyProtection="0"/>
    <xf numFmtId="0" fontId="3" fillId="0" borderId="0" applyFont="0" applyFill="0" applyBorder="0" applyAlignment="0" applyProtection="0"/>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0" fontId="169" fillId="0" borderId="117">
      <protection locked="0"/>
    </xf>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20" fontId="3" fillId="0" borderId="0" applyFont="0" applyFill="0" applyBorder="0" applyAlignment="0" applyProtection="0"/>
    <xf numFmtId="221" fontId="3" fillId="0" borderId="0" applyFont="0" applyFill="0" applyBorder="0" applyAlignment="0" applyProtection="0"/>
    <xf numFmtId="222" fontId="127" fillId="0" borderId="0" applyFont="0" applyFill="0" applyBorder="0" applyAlignment="0" applyProtection="0"/>
    <xf numFmtId="0" fontId="170" fillId="0" borderId="0" applyNumberFormat="0">
      <alignment horizontal="right"/>
    </xf>
    <xf numFmtId="0" fontId="170" fillId="0" borderId="0" applyNumberFormat="0">
      <alignment horizontal="right"/>
    </xf>
    <xf numFmtId="15" fontId="10" fillId="0" borderId="0" applyFont="0" applyFill="0" applyBorder="0" applyAlignment="0" applyProtection="0">
      <protection locked="0"/>
    </xf>
    <xf numFmtId="223" fontId="3" fillId="0" borderId="0" applyFont="0" applyFill="0" applyBorder="0" applyAlignment="0" applyProtection="0"/>
    <xf numFmtId="224" fontId="3" fillId="0" borderId="0" applyFont="0" applyFill="0" applyBorder="0" applyAlignment="0" applyProtection="0"/>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225" fontId="171" fillId="0" borderId="44"/>
    <xf numFmtId="14" fontId="45" fillId="0" borderId="0" applyFill="0" applyBorder="0" applyAlignment="0"/>
    <xf numFmtId="226" fontId="3" fillId="0" borderId="0" applyFont="0" applyFill="0" applyBorder="0" applyAlignment="0" applyProtection="0"/>
    <xf numFmtId="3" fontId="96" fillId="0" borderId="0"/>
    <xf numFmtId="0" fontId="3" fillId="0" borderId="0" applyFont="0" applyFill="0" applyBorder="0" applyAlignment="0" applyProtection="0"/>
    <xf numFmtId="184" fontId="3" fillId="0" borderId="0" applyFont="0" applyFill="0" applyBorder="0" applyAlignment="0" applyProtection="0"/>
    <xf numFmtId="0" fontId="105" fillId="47" borderId="0" applyNumberFormat="0"/>
    <xf numFmtId="227" fontId="3" fillId="0" borderId="0" applyFont="0" applyFill="0" applyBorder="0" applyAlignment="0" applyProtection="0"/>
    <xf numFmtId="228" fontId="3" fillId="0" borderId="0" applyFont="0" applyFill="0" applyBorder="0" applyAlignment="0" applyProtection="0"/>
    <xf numFmtId="49" fontId="172" fillId="0" borderId="0"/>
    <xf numFmtId="0" fontId="3" fillId="0" borderId="118"/>
    <xf numFmtId="0" fontId="173" fillId="99" borderId="0" applyNumberFormat="0" applyBorder="0" applyAlignment="0" applyProtection="0"/>
    <xf numFmtId="0" fontId="173" fillId="100" borderId="0" applyNumberFormat="0" applyBorder="0" applyAlignment="0" applyProtection="0"/>
    <xf numFmtId="0" fontId="173" fillId="101" borderId="0" applyNumberFormat="0" applyBorder="0" applyAlignment="0" applyProtection="0"/>
    <xf numFmtId="0" fontId="3" fillId="0" borderId="0" applyFill="0" applyBorder="0" applyAlignment="0"/>
    <xf numFmtId="0" fontId="3" fillId="0" borderId="0" applyFill="0" applyBorder="0" applyAlignment="0"/>
    <xf numFmtId="0" fontId="3" fillId="0" borderId="0" applyFill="0" applyBorder="0" applyAlignment="0"/>
    <xf numFmtId="212" fontId="3" fillId="0" borderId="0" applyFill="0" applyBorder="0" applyAlignment="0"/>
    <xf numFmtId="0" fontId="3" fillId="0" borderId="0" applyFill="0" applyBorder="0" applyAlignment="0"/>
    <xf numFmtId="0" fontId="174" fillId="0" borderId="0" applyNumberFormat="0" applyAlignment="0">
      <alignment horizontal="left"/>
    </xf>
    <xf numFmtId="0" fontId="115" fillId="102" borderId="0" applyNumberFormat="0" applyAlignment="0" applyProtection="0"/>
    <xf numFmtId="0" fontId="3" fillId="0" borderId="0" applyFont="0" applyFill="0" applyBorder="0" applyAlignment="0" applyProtection="0"/>
    <xf numFmtId="22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0" fontId="126" fillId="0" borderId="0" applyFont="0" applyFill="0" applyBorder="0" applyAlignment="0" applyProtection="0"/>
    <xf numFmtId="0" fontId="175" fillId="0" borderId="0" applyNumberFormat="0" applyFill="0" applyBorder="0" applyAlignment="0" applyProtection="0"/>
    <xf numFmtId="0" fontId="176" fillId="0" borderId="100" applyNumberFormat="0" applyAlignment="0" applyProtection="0"/>
    <xf numFmtId="0" fontId="177" fillId="0" borderId="0" applyNumberFormat="0" applyFill="0" applyBorder="0" applyAlignment="0" applyProtection="0"/>
    <xf numFmtId="0" fontId="8" fillId="103" borderId="0"/>
    <xf numFmtId="0" fontId="3" fillId="0" borderId="119">
      <alignment vertical="top"/>
    </xf>
    <xf numFmtId="0" fontId="1" fillId="0" borderId="119"/>
    <xf numFmtId="0" fontId="3" fillId="45" borderId="100"/>
    <xf numFmtId="0" fontId="1" fillId="45" borderId="100"/>
    <xf numFmtId="0" fontId="3"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1" fillId="45" borderId="100"/>
    <xf numFmtId="0" fontId="8" fillId="45" borderId="0"/>
    <xf numFmtId="0" fontId="3" fillId="104" borderId="0"/>
    <xf numFmtId="0" fontId="3" fillId="104" borderId="0"/>
    <xf numFmtId="0" fontId="3" fillId="104" borderId="0"/>
    <xf numFmtId="231" fontId="126" fillId="0" borderId="0" applyFont="0" applyFill="0" applyBorder="0" applyAlignment="0" applyProtection="0"/>
    <xf numFmtId="232" fontId="3" fillId="0" borderId="0" applyFont="0" applyFill="0" applyBorder="0" applyAlignment="0" applyProtection="0">
      <alignment horizontal="center"/>
    </xf>
    <xf numFmtId="0" fontId="96" fillId="0" borderId="0"/>
    <xf numFmtId="0" fontId="178" fillId="95" borderId="0" applyNumberFormat="0" applyBorder="0" applyAlignment="0" applyProtection="0"/>
    <xf numFmtId="0" fontId="178" fillId="95" borderId="0" applyNumberFormat="0" applyBorder="0" applyAlignment="0" applyProtection="0"/>
    <xf numFmtId="38" fontId="96" fillId="105" borderId="0" applyNumberFormat="0" applyBorder="0" applyAlignment="0" applyProtection="0"/>
    <xf numFmtId="0" fontId="5" fillId="5" borderId="120"/>
    <xf numFmtId="0" fontId="179" fillId="0" borderId="121" applyFill="0" applyBorder="0"/>
    <xf numFmtId="0" fontId="96" fillId="0" borderId="121" applyBorder="0">
      <alignment horizontal="center" vertical="center"/>
    </xf>
    <xf numFmtId="0" fontId="180" fillId="0" borderId="121" applyBorder="0">
      <alignment horizontal="center" vertical="center"/>
    </xf>
    <xf numFmtId="0" fontId="14" fillId="0" borderId="122" applyNumberFormat="0" applyAlignment="0" applyProtection="0">
      <alignment horizontal="left" vertical="center"/>
    </xf>
    <xf numFmtId="0" fontId="14" fillId="0" borderId="122" applyNumberFormat="0" applyAlignment="0" applyProtection="0">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0" fontId="14" fillId="0" borderId="47">
      <alignment horizontal="left" vertical="center"/>
    </xf>
    <xf numFmtId="37" fontId="3" fillId="5" borderId="0">
      <alignment horizontal="right"/>
    </xf>
    <xf numFmtId="37" fontId="3" fillId="5" borderId="0">
      <alignment horizontal="right"/>
    </xf>
    <xf numFmtId="37" fontId="3" fillId="5" borderId="0">
      <alignment horizontal="right"/>
    </xf>
    <xf numFmtId="0" fontId="181" fillId="0" borderId="0">
      <alignment horizontal="center"/>
    </xf>
    <xf numFmtId="0" fontId="181" fillId="0" borderId="0">
      <alignment horizontal="center"/>
    </xf>
    <xf numFmtId="0" fontId="182" fillId="106" borderId="0"/>
    <xf numFmtId="233" fontId="79" fillId="52" borderId="0" applyNumberFormat="0">
      <alignment horizontal="left"/>
    </xf>
    <xf numFmtId="0" fontId="183" fillId="0" borderId="123" applyNumberFormat="0" applyFill="0" applyAlignment="0" applyProtection="0"/>
    <xf numFmtId="0" fontId="181" fillId="0" borderId="0">
      <alignment horizontal="center"/>
    </xf>
    <xf numFmtId="0" fontId="184" fillId="0" borderId="124" applyNumberFormat="0" applyFill="0" applyAlignment="0" applyProtection="0"/>
    <xf numFmtId="0" fontId="185" fillId="0" borderId="21" applyNumberFormat="0" applyFill="0" applyAlignment="0" applyProtection="0"/>
    <xf numFmtId="0" fontId="186" fillId="0" borderId="125" applyNumberFormat="0" applyFill="0" applyAlignment="0" applyProtection="0"/>
    <xf numFmtId="0" fontId="186" fillId="0" borderId="0" applyNumberFormat="0" applyFill="0" applyBorder="0" applyAlignment="0" applyProtection="0"/>
    <xf numFmtId="0" fontId="181" fillId="0" borderId="0">
      <alignment horizontal="center"/>
    </xf>
    <xf numFmtId="0" fontId="181" fillId="0" borderId="0">
      <alignment horizontal="center"/>
    </xf>
    <xf numFmtId="0" fontId="181" fillId="0" borderId="0">
      <alignment horizontal="center"/>
    </xf>
    <xf numFmtId="0" fontId="181" fillId="0" borderId="0">
      <alignment horizontal="center"/>
    </xf>
    <xf numFmtId="0" fontId="181" fillId="0" borderId="0">
      <alignment horizontal="center"/>
    </xf>
    <xf numFmtId="234" fontId="45" fillId="0" borderId="0">
      <alignment horizontal="left"/>
    </xf>
    <xf numFmtId="0" fontId="44" fillId="0" borderId="0"/>
    <xf numFmtId="0" fontId="13" fillId="0" borderId="0"/>
    <xf numFmtId="0" fontId="180" fillId="0" borderId="0">
      <alignment horizontal="left"/>
    </xf>
    <xf numFmtId="235" fontId="8" fillId="0" borderId="0" applyProtection="0"/>
    <xf numFmtId="236" fontId="187" fillId="0" borderId="0" applyAlignment="0">
      <alignment horizontal="right"/>
      <protection hidden="1"/>
    </xf>
    <xf numFmtId="237" fontId="130" fillId="107" borderId="0"/>
    <xf numFmtId="0" fontId="188" fillId="0" borderId="121" applyBorder="0">
      <alignment horizontal="center" vertical="center"/>
    </xf>
    <xf numFmtId="0" fontId="36" fillId="0" borderId="0" applyNumberFormat="0" applyFill="0" applyBorder="0" applyAlignment="0" applyProtection="0"/>
    <xf numFmtId="0" fontId="189" fillId="0" borderId="0" applyNumberFormat="0" applyFill="0" applyBorder="0" applyAlignment="0" applyProtection="0"/>
    <xf numFmtId="0" fontId="118" fillId="0" borderId="0" applyNumberFormat="0" applyFill="0" applyBorder="0" applyAlignment="0" applyProtection="0">
      <alignment vertical="top"/>
      <protection locked="0"/>
    </xf>
    <xf numFmtId="0" fontId="36" fillId="0" borderId="0" applyNumberFormat="0" applyFill="0" applyBorder="0" applyAlignment="0" applyProtection="0"/>
    <xf numFmtId="0" fontId="189" fillId="0" borderId="0" applyNumberFormat="0" applyFill="0" applyBorder="0" applyAlignment="0" applyProtection="0"/>
    <xf numFmtId="0" fontId="190" fillId="0" borderId="0" applyFill="0" applyBorder="0" applyAlignment="0">
      <protection locked="0"/>
    </xf>
    <xf numFmtId="0" fontId="191" fillId="0" borderId="0" applyFill="0" applyBorder="0" applyAlignment="0">
      <protection locked="0"/>
    </xf>
    <xf numFmtId="0" fontId="114" fillId="108" borderId="0" applyNumberFormat="0" applyFont="0" applyAlignment="0" applyProtection="0"/>
    <xf numFmtId="0" fontId="192" fillId="0" borderId="0">
      <alignment horizontal="center" vertical="center"/>
    </xf>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10" fontId="96" fillId="88" borderId="100" applyNumberFormat="0" applyBorder="0" applyAlignment="0" applyProtection="0"/>
    <xf numFmtId="0" fontId="193" fillId="6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3" fillId="6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3" fillId="6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3" fillId="6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3" fillId="6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3" fillId="6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0" fontId="194" fillId="85" borderId="115" applyNumberFormat="0" applyAlignment="0" applyProtection="0"/>
    <xf numFmtId="202" fontId="195" fillId="107" borderId="0" applyNumberFormat="0" applyBorder="0">
      <alignment horizontal="right"/>
      <protection locked="0"/>
    </xf>
    <xf numFmtId="1" fontId="96" fillId="0" borderId="0"/>
    <xf numFmtId="38" fontId="196" fillId="0" borderId="0"/>
    <xf numFmtId="38" fontId="197" fillId="0" borderId="0"/>
    <xf numFmtId="38" fontId="198" fillId="0" borderId="0"/>
    <xf numFmtId="38" fontId="199" fillId="0" borderId="0"/>
    <xf numFmtId="0" fontId="148" fillId="0" borderId="0"/>
    <xf numFmtId="0" fontId="148" fillId="0" borderId="0"/>
    <xf numFmtId="0" fontId="123" fillId="0" borderId="0" applyNumberFormat="0" applyFont="0" applyFill="0" applyBorder="0" applyProtection="0">
      <alignment horizontal="left" vertical="center"/>
    </xf>
    <xf numFmtId="0" fontId="200" fillId="0" borderId="0"/>
    <xf numFmtId="0" fontId="200" fillId="0" borderId="0"/>
    <xf numFmtId="0" fontId="96" fillId="105" borderId="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10" fontId="187" fillId="109" borderId="126" applyNumberFormat="0"/>
    <xf numFmtId="0" fontId="3" fillId="0" borderId="0" applyFill="0" applyBorder="0" applyAlignment="0"/>
    <xf numFmtId="0" fontId="3" fillId="0" borderId="0" applyFill="0" applyBorder="0" applyAlignment="0"/>
    <xf numFmtId="0" fontId="3" fillId="0" borderId="0" applyFill="0" applyBorder="0" applyAlignment="0"/>
    <xf numFmtId="212" fontId="3" fillId="0" borderId="0" applyFill="0" applyBorder="0" applyAlignment="0"/>
    <xf numFmtId="0" fontId="3" fillId="0" borderId="0" applyFill="0" applyBorder="0" applyAlignment="0"/>
    <xf numFmtId="0" fontId="201" fillId="0" borderId="127" applyNumberFormat="0" applyFill="0" applyAlignment="0" applyProtection="0"/>
    <xf numFmtId="0" fontId="202" fillId="0" borderId="128" applyNumberFormat="0" applyFont="0" applyFill="0" applyBorder="0" applyAlignment="0"/>
    <xf numFmtId="0" fontId="202" fillId="0" borderId="128" applyNumberFormat="0" applyFont="0" applyFill="0" applyBorder="0" applyAlignment="0"/>
    <xf numFmtId="0" fontId="202" fillId="0" borderId="128" applyNumberFormat="0" applyFont="0" applyFill="0" applyBorder="0" applyAlignment="0"/>
    <xf numFmtId="0" fontId="202" fillId="0" borderId="128" applyNumberFormat="0" applyFont="0" applyFill="0" applyBorder="0" applyAlignment="0"/>
    <xf numFmtId="15" fontId="125" fillId="0" borderId="0" applyFill="0" applyBorder="0">
      <alignment horizontal="right"/>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171"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0"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238" fontId="96" fillId="0" borderId="102" applyFill="0">
      <alignment horizontal="center" vertical="center"/>
    </xf>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14" fontId="171" fillId="0" borderId="44" applyFont="0" applyFill="0" applyBorder="0" applyAlignment="0" applyProtection="0"/>
    <xf numFmtId="43" fontId="126" fillId="0" borderId="0" applyFont="0" applyFill="0" applyBorder="0" applyAlignment="0" applyProtection="0"/>
    <xf numFmtId="38" fontId="121" fillId="0" borderId="0" applyFont="0" applyFill="0" applyBorder="0" applyAlignment="0" applyProtection="0"/>
    <xf numFmtId="40" fontId="121" fillId="0" borderId="0" applyFont="0" applyFill="0" applyBorder="0" applyAlignment="0" applyProtection="0"/>
    <xf numFmtId="239" fontId="3" fillId="0" borderId="0" applyFont="0" applyFill="0" applyBorder="0" applyAlignment="0" applyProtection="0"/>
    <xf numFmtId="240" fontId="3" fillId="0" borderId="0" applyFont="0" applyFill="0" applyBorder="0" applyAlignment="0" applyProtection="0"/>
    <xf numFmtId="0" fontId="14" fillId="0" borderId="0" applyFill="0" applyBorder="0" applyAlignment="0"/>
    <xf numFmtId="241" fontId="3" fillId="0" borderId="0" applyFont="0" applyFill="0" applyBorder="0" applyAlignment="0" applyProtection="0"/>
    <xf numFmtId="242" fontId="3" fillId="0" borderId="0" applyFont="0" applyFill="0" applyBorder="0" applyAlignment="0" applyProtection="0"/>
    <xf numFmtId="0" fontId="203" fillId="61" borderId="0" applyNumberFormat="0" applyBorder="0" applyAlignment="0" applyProtection="0"/>
    <xf numFmtId="0" fontId="204" fillId="0" borderId="0"/>
    <xf numFmtId="0" fontId="148" fillId="0" borderId="0" applyNumberFormat="0" applyFill="0" applyAlignment="0" applyProtection="0"/>
    <xf numFmtId="0" fontId="119" fillId="110" borderId="0" applyNumberFormat="0" applyAlignment="0" applyProtection="0"/>
    <xf numFmtId="243" fontId="205" fillId="0" borderId="0"/>
    <xf numFmtId="243" fontId="205" fillId="0" borderId="0"/>
    <xf numFmtId="0" fontId="206" fillId="0" borderId="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38" fontId="96" fillId="0" borderId="100" applyFont="0" applyFill="0" applyBorder="0" applyAlignment="0" applyProtection="0"/>
    <xf numFmtId="244" fontId="96" fillId="0" borderId="0" applyFont="0" applyFill="0" applyBorder="0" applyAlignment="0"/>
    <xf numFmtId="164" fontId="78" fillId="0" borderId="0" applyFont="0" applyFill="0" applyBorder="0" applyProtection="0">
      <alignment vertical="top"/>
    </xf>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128" fillId="0" borderId="0"/>
    <xf numFmtId="0" fontId="128" fillId="0" borderId="0"/>
    <xf numFmtId="0" fontId="9" fillId="0" borderId="0" applyProtection="0">
      <alignment vertical="top"/>
    </xf>
    <xf numFmtId="0" fontId="54" fillId="0" borderId="0" applyNumberFormat="0" applyBorder="0" applyProtection="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9" fillId="0" borderId="0" applyProtection="0">
      <alignment vertical="top"/>
    </xf>
    <xf numFmtId="164" fontId="78" fillId="0" borderId="0" applyFont="0" applyFill="0" applyBorder="0" applyProtection="0">
      <alignment vertical="top"/>
    </xf>
    <xf numFmtId="0" fontId="45" fillId="0" borderId="0"/>
    <xf numFmtId="0" fontId="1" fillId="0" borderId="0"/>
    <xf numFmtId="0" fontId="1" fillId="0" borderId="0"/>
    <xf numFmtId="0" fontId="1" fillId="0" borderId="0"/>
    <xf numFmtId="0" fontId="12"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alignment vertical="top"/>
    </xf>
    <xf numFmtId="0" fontId="78" fillId="0" borderId="0"/>
    <xf numFmtId="0" fontId="1" fillId="0" borderId="0"/>
    <xf numFmtId="0" fontId="109" fillId="0" borderId="0"/>
    <xf numFmtId="0" fontId="128" fillId="0" borderId="0"/>
    <xf numFmtId="0" fontId="128" fillId="0" borderId="0"/>
    <xf numFmtId="0" fontId="3" fillId="0" borderId="0"/>
    <xf numFmtId="0" fontId="1" fillId="0" borderId="0"/>
    <xf numFmtId="0" fontId="3" fillId="0" borderId="0"/>
    <xf numFmtId="0" fontId="1" fillId="0" borderId="0"/>
    <xf numFmtId="0" fontId="3" fillId="0" borderId="0"/>
    <xf numFmtId="0" fontId="1" fillId="0" borderId="0"/>
    <xf numFmtId="0" fontId="120"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applyFont="0" applyFill="0" applyBorder="0" applyAlignment="0" applyProtection="0"/>
    <xf numFmtId="0" fontId="78" fillId="0" borderId="0"/>
    <xf numFmtId="164" fontId="78" fillId="0" borderId="0" applyFont="0" applyFill="0" applyBorder="0" applyProtection="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28" fillId="0" borderId="0" applyNumberFormat="0" applyFon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3" fillId="0" borderId="0">
      <protection locked="0"/>
    </xf>
    <xf numFmtId="0" fontId="1" fillId="0" borderId="0"/>
    <xf numFmtId="0" fontId="1" fillId="0" borderId="0"/>
    <xf numFmtId="0" fontId="1" fillId="0" borderId="0"/>
    <xf numFmtId="0" fontId="207"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1" fillId="0" borderId="0"/>
    <xf numFmtId="0" fontId="78" fillId="0" borderId="0"/>
    <xf numFmtId="0" fontId="166" fillId="0" borderId="0"/>
    <xf numFmtId="0" fontId="78" fillId="0" borderId="0"/>
    <xf numFmtId="0" fontId="78" fillId="0" borderId="0"/>
    <xf numFmtId="0" fontId="208" fillId="0" borderId="0"/>
    <xf numFmtId="0" fontId="165"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78" fillId="0" borderId="0"/>
    <xf numFmtId="0" fontId="78" fillId="0" borderId="0"/>
    <xf numFmtId="0" fontId="78" fillId="0" borderId="0"/>
    <xf numFmtId="0" fontId="3" fillId="0" borderId="0" applyNumberFormat="0" applyFont="0" applyFill="0" applyBorder="0" applyAlignment="0" applyProtection="0"/>
    <xf numFmtId="0" fontId="10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8" fillId="0" borderId="0" applyFont="0" applyFill="0" applyBorder="0" applyProtection="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209" fillId="0" borderId="0"/>
    <xf numFmtId="0" fontId="58" fillId="14" borderId="27"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28" fillId="62" borderId="129" applyNumberFormat="0" applyFont="0" applyAlignment="0" applyProtection="0"/>
    <xf numFmtId="0" fontId="1" fillId="14" borderId="27"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0" fontId="3" fillId="84" borderId="129" applyNumberFormat="0" applyFont="0" applyAlignment="0" applyProtection="0"/>
    <xf numFmtId="245" fontId="210" fillId="111" borderId="0">
      <alignment horizontal="right"/>
    </xf>
    <xf numFmtId="246" fontId="148" fillId="0" borderId="0" applyFill="0" applyBorder="0" applyAlignment="0" applyProtection="0"/>
    <xf numFmtId="247" fontId="14" fillId="0" borderId="0">
      <alignment horizontal="left"/>
    </xf>
    <xf numFmtId="0" fontId="96" fillId="0" borderId="0" applyNumberFormat="0" applyFill="0" applyBorder="0" applyAlignment="0" applyProtection="0"/>
    <xf numFmtId="0" fontId="171" fillId="0" borderId="0" applyNumberFormat="0" applyFill="0" applyBorder="0" applyAlignment="0" applyProtection="0"/>
    <xf numFmtId="0" fontId="211" fillId="0" borderId="0" applyNumberFormat="0" applyFill="0" applyBorder="0" applyAlignment="0" applyProtection="0"/>
    <xf numFmtId="0" fontId="96" fillId="0" borderId="0" applyNumberFormat="0" applyFill="0" applyBorder="0" applyAlignment="0" applyProtection="0"/>
    <xf numFmtId="248" fontId="3" fillId="0" borderId="0"/>
    <xf numFmtId="248" fontId="3" fillId="0" borderId="0"/>
    <xf numFmtId="43" fontId="126" fillId="0" borderId="0" applyFont="0" applyFill="0" applyBorder="0" applyAlignment="0" applyProtection="0"/>
    <xf numFmtId="41" fontId="126" fillId="0" borderId="0" applyFont="0" applyFill="0" applyBorder="0" applyAlignment="0" applyProtection="0"/>
    <xf numFmtId="186" fontId="58" fillId="112" borderId="0">
      <alignment horizontal="right" vertical="center"/>
    </xf>
    <xf numFmtId="0" fontId="58" fillId="58" borderId="61">
      <alignment horizontal="right" vertical="center" wrapText="1"/>
    </xf>
    <xf numFmtId="0" fontId="105" fillId="47" borderId="61">
      <alignment horizontal="center" vertical="center" wrapText="1"/>
    </xf>
    <xf numFmtId="0" fontId="212" fillId="54" borderId="130">
      <alignment horizontal="left" vertical="center" wrapText="1"/>
    </xf>
    <xf numFmtId="186" fontId="213" fillId="113" borderId="0">
      <alignment horizontal="right" vertical="center"/>
    </xf>
    <xf numFmtId="0" fontId="79" fillId="52" borderId="61">
      <alignment horizontal="left" vertical="center" wrapText="1" readingOrder="1"/>
    </xf>
    <xf numFmtId="0" fontId="58" fillId="54" borderId="61">
      <alignment horizontal="right" vertical="center" wrapText="1"/>
    </xf>
    <xf numFmtId="0" fontId="213" fillId="59" borderId="61">
      <alignment horizontal="right" vertical="center" wrapText="1"/>
    </xf>
    <xf numFmtId="0" fontId="58" fillId="0" borderId="61">
      <alignment horizontal="left" vertical="center" wrapText="1"/>
    </xf>
    <xf numFmtId="249" fontId="213" fillId="114" borderId="0">
      <alignment horizontal="right" vertical="center"/>
    </xf>
    <xf numFmtId="0" fontId="214" fillId="0" borderId="0">
      <alignment horizontal="left"/>
    </xf>
    <xf numFmtId="0" fontId="215" fillId="63"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66"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66"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66"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66"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66"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0" fontId="215" fillId="97" borderId="131" applyNumberFormat="0" applyAlignment="0" applyProtection="0"/>
    <xf numFmtId="40" fontId="216" fillId="56" borderId="0">
      <alignment horizontal="right"/>
    </xf>
    <xf numFmtId="0" fontId="217" fillId="56" borderId="0">
      <alignment horizontal="right"/>
    </xf>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0" fontId="218" fillId="56" borderId="132"/>
    <xf numFmtId="212" fontId="3" fillId="0" borderId="0" applyFill="0" applyBorder="0">
      <alignment horizontal="center"/>
    </xf>
    <xf numFmtId="0" fontId="218" fillId="0" borderId="0" applyBorder="0">
      <alignment horizontal="centerContinuous"/>
    </xf>
    <xf numFmtId="0" fontId="219" fillId="0" borderId="0" applyBorder="0">
      <alignment horizontal="centerContinuous"/>
    </xf>
    <xf numFmtId="250" fontId="3" fillId="0" borderId="0" applyFont="0" applyFill="0" applyBorder="0" applyAlignment="0" applyProtection="0"/>
    <xf numFmtId="251" fontId="3" fillId="0" borderId="0" applyFont="0" applyFill="0" applyBorder="0" applyAlignment="0" applyProtection="0"/>
    <xf numFmtId="0" fontId="123" fillId="0" borderId="0" applyFont="0" applyFill="0" applyBorder="0" applyAlignment="0" applyProtection="0">
      <protection locked="0"/>
    </xf>
    <xf numFmtId="10" fontId="123" fillId="0" borderId="0" applyFont="0" applyFill="0" applyBorder="0" applyAlignment="0" applyProtection="0">
      <protection locked="0"/>
    </xf>
    <xf numFmtId="211" fontId="3" fillId="0" borderId="0" applyFont="0" applyFill="0" applyBorder="0" applyAlignment="0" applyProtection="0"/>
    <xf numFmtId="252" fontId="3" fillId="0" borderId="0" applyFont="0" applyFill="0" applyBorder="0" applyAlignment="0" applyProtection="0"/>
    <xf numFmtId="253" fontId="3" fillId="0" borderId="0" applyFont="0" applyFill="0" applyBorder="0" applyAlignment="0" applyProtection="0"/>
    <xf numFmtId="254" fontId="3" fillId="0" borderId="0" applyFont="0" applyFill="0" applyBorder="0" applyAlignment="0" applyProtection="0"/>
    <xf numFmtId="10" fontId="8" fillId="0" borderId="0" applyFont="0" applyFill="0" applyBorder="0" applyAlignment="0" applyProtection="0">
      <alignment horizontal="center"/>
    </xf>
    <xf numFmtId="10" fontId="8" fillId="0" borderId="0" applyFont="0" applyFill="0" applyBorder="0" applyAlignment="0" applyProtection="0">
      <alignment horizontal="center"/>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165" fillId="0" borderId="0" applyFont="0" applyFill="0" applyBorder="0" applyAlignment="0" applyProtection="0"/>
    <xf numFmtId="9" fontId="78" fillId="0" borderId="0" applyFont="0" applyFill="0" applyBorder="0" applyAlignment="0" applyProtection="0"/>
    <xf numFmtId="9" fontId="165" fillId="0" borderId="0" applyFont="0" applyFill="0" applyBorder="0" applyAlignment="0" applyProtection="0"/>
    <xf numFmtId="9" fontId="166" fillId="0" borderId="0" applyFont="0" applyFill="0" applyBorder="0" applyAlignment="0" applyProtection="0"/>
    <xf numFmtId="9" fontId="165" fillId="0" borderId="0" applyFont="0" applyFill="0" applyBorder="0" applyAlignment="0" applyProtection="0"/>
    <xf numFmtId="9" fontId="167"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66" fillId="0" borderId="0" applyFont="0" applyFill="0" applyBorder="0" applyAlignment="0" applyProtection="0"/>
    <xf numFmtId="166" fontId="78" fillId="0" borderId="0" applyFont="0" applyFill="0" applyBorder="0" applyProtection="0">
      <alignment vertical="top"/>
    </xf>
    <xf numFmtId="9" fontId="167" fillId="0" borderId="0" applyFont="0" applyFill="0" applyBorder="0" applyAlignment="0" applyProtection="0"/>
    <xf numFmtId="9" fontId="165" fillId="0" borderId="0" applyFont="0" applyFill="0" applyBorder="0" applyAlignment="0" applyProtection="0"/>
    <xf numFmtId="9" fontId="78"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7" fillId="0" borderId="0"/>
    <xf numFmtId="0" fontId="207" fillId="0" borderId="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9" fontId="121" fillId="0" borderId="133" applyNumberFormat="0" applyBorder="0"/>
    <xf numFmtId="0" fontId="171" fillId="0" borderId="0" applyFill="0" applyBorder="0">
      <alignment horizontal="right" vertical="center"/>
    </xf>
    <xf numFmtId="0" fontId="221" fillId="88" borderId="0" applyNumberFormat="0" applyBorder="0" applyAlignment="0" applyProtection="0"/>
    <xf numFmtId="0" fontId="3" fillId="0" borderId="0" applyFill="0" applyBorder="0" applyAlignment="0"/>
    <xf numFmtId="0" fontId="3" fillId="0" borderId="0" applyFill="0" applyBorder="0" applyAlignment="0"/>
    <xf numFmtId="0" fontId="3" fillId="0" borderId="0" applyFill="0" applyBorder="0" applyAlignment="0"/>
    <xf numFmtId="212" fontId="3" fillId="0" borderId="0" applyFill="0" applyBorder="0" applyAlignment="0"/>
    <xf numFmtId="0" fontId="3" fillId="0" borderId="0" applyFill="0" applyBorder="0" applyAlignment="0"/>
    <xf numFmtId="255" fontId="222" fillId="0" borderId="0" applyFont="0" applyFill="0" applyBorder="0" applyAlignment="0" applyProtection="0"/>
    <xf numFmtId="255" fontId="222" fillId="0" borderId="0" applyFont="0" applyFill="0" applyBorder="0" applyAlignment="0" applyProtection="0"/>
    <xf numFmtId="0" fontId="121" fillId="0" borderId="0" applyNumberFormat="0" applyFont="0" applyFill="0" applyBorder="0" applyAlignment="0" applyProtection="0">
      <alignment horizontal="left"/>
    </xf>
    <xf numFmtId="15" fontId="121" fillId="0" borderId="0" applyFont="0" applyFill="0" applyBorder="0" applyAlignment="0" applyProtection="0"/>
    <xf numFmtId="4" fontId="121" fillId="0" borderId="0" applyFont="0" applyFill="0" applyBorder="0" applyAlignment="0" applyProtection="0"/>
    <xf numFmtId="0" fontId="162" fillId="0" borderId="110">
      <alignment horizontal="center"/>
    </xf>
    <xf numFmtId="0" fontId="162" fillId="0" borderId="110">
      <alignment horizontal="center"/>
    </xf>
    <xf numFmtId="3" fontId="121" fillId="0" borderId="0" applyFont="0" applyFill="0" applyBorder="0" applyAlignment="0" applyProtection="0"/>
    <xf numFmtId="0" fontId="121" fillId="115" borderId="0" applyNumberFormat="0" applyFont="0" applyBorder="0" applyAlignment="0" applyProtection="0"/>
    <xf numFmtId="256" fontId="3" fillId="0" borderId="0"/>
    <xf numFmtId="187" fontId="223" fillId="0" borderId="0"/>
    <xf numFmtId="14" fontId="209" fillId="0" borderId="0" applyNumberFormat="0" applyFill="0" applyBorder="0" applyAlignment="0" applyProtection="0">
      <alignment horizontal="left"/>
    </xf>
    <xf numFmtId="14" fontId="209" fillId="0" borderId="0" applyNumberFormat="0" applyFill="0" applyBorder="0" applyAlignment="0" applyProtection="0">
      <alignment horizontal="left"/>
    </xf>
    <xf numFmtId="257" fontId="3" fillId="0" borderId="0" applyNumberFormat="0" applyFill="0" applyBorder="0" applyAlignment="0" applyProtection="0">
      <alignment horizontal="left"/>
    </xf>
    <xf numFmtId="195" fontId="96" fillId="0" borderId="0" applyFill="0" applyBorder="0">
      <alignment horizontal="right" vertical="center"/>
    </xf>
    <xf numFmtId="201" fontId="96" fillId="0" borderId="0" applyFill="0" applyBorder="0">
      <alignment horizontal="right" vertical="center"/>
    </xf>
    <xf numFmtId="197" fontId="96" fillId="0" borderId="0" applyFill="0" applyBorder="0">
      <alignment horizontal="right" vertical="center"/>
    </xf>
    <xf numFmtId="198" fontId="96" fillId="0" borderId="0" applyFill="0" applyBorder="0">
      <alignment horizontal="right" vertical="center"/>
    </xf>
    <xf numFmtId="199" fontId="96" fillId="0" borderId="0" applyFill="0" applyBorder="0">
      <alignment horizontal="right" vertical="center"/>
    </xf>
    <xf numFmtId="200" fontId="96" fillId="0" borderId="0" applyFill="0" applyBorder="0">
      <alignment horizontal="right" vertical="center"/>
    </xf>
    <xf numFmtId="0" fontId="127" fillId="0" borderId="0"/>
    <xf numFmtId="0" fontId="224" fillId="0" borderId="0" applyNumberFormat="0" applyFill="0" applyBorder="0" applyAlignment="0" applyProtection="0"/>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96" fillId="61" borderId="134"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225" fillId="61" borderId="135" applyNumberFormat="0" applyProtection="0">
      <alignment vertical="center"/>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4" fontId="96" fillId="107" borderId="134" applyNumberFormat="0" applyProtection="0">
      <alignment horizontal="left" vertical="center"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0" fontId="44" fillId="61" borderId="135" applyNumberFormat="0" applyProtection="0">
      <alignment horizontal="left" vertical="top"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90"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67"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7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6"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117"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6"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81"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8"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5" fillId="119" borderId="135" applyNumberFormat="0" applyProtection="0">
      <alignment horizontal="right" vertical="center"/>
    </xf>
    <xf numFmtId="4" fontId="44" fillId="120" borderId="136" applyNumberFormat="0" applyProtection="0">
      <alignment horizontal="left" vertical="center" indent="1"/>
    </xf>
    <xf numFmtId="4" fontId="45" fillId="121" borderId="0" applyNumberFormat="0" applyProtection="0">
      <alignment horizontal="left" vertical="center" indent="1"/>
    </xf>
    <xf numFmtId="4" fontId="13" fillId="122" borderId="0" applyNumberFormat="0" applyProtection="0">
      <alignment horizontal="left" vertical="center" indent="1"/>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3" borderId="135" applyNumberFormat="0" applyProtection="0">
      <alignment horizontal="right" vertical="center"/>
    </xf>
    <xf numFmtId="4" fontId="45" fillId="121" borderId="0" applyNumberFormat="0" applyProtection="0">
      <alignment horizontal="left" vertical="center" indent="1"/>
    </xf>
    <xf numFmtId="4" fontId="45" fillId="123" borderId="0"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center"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2" borderId="135" applyNumberFormat="0" applyProtection="0">
      <alignment horizontal="left" vertical="top"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center" indent="1"/>
    </xf>
    <xf numFmtId="0" fontId="3" fillId="123" borderId="135" applyNumberFormat="0" applyProtection="0">
      <alignment horizontal="left" vertical="center" indent="1"/>
    </xf>
    <xf numFmtId="0" fontId="96" fillId="124" borderId="134" applyNumberFormat="0" applyProtection="0">
      <alignment horizontal="left" vertical="center"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3" borderId="135" applyNumberFormat="0" applyProtection="0">
      <alignment horizontal="left" vertical="top"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center"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5" borderId="135" applyNumberFormat="0" applyProtection="0">
      <alignment horizontal="left" vertical="top"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center"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3" fillId="121" borderId="135" applyNumberFormat="0" applyProtection="0">
      <alignment horizontal="left" vertical="top" indent="1"/>
    </xf>
    <xf numFmtId="0" fontId="96" fillId="63" borderId="137" applyNumberFormat="0">
      <protection locked="0"/>
    </xf>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0" fontId="171" fillId="122" borderId="138" applyBorder="0"/>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45"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226" fillId="62" borderId="135" applyNumberFormat="0" applyProtection="0">
      <alignment vertical="center"/>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4" fontId="45" fillId="62" borderId="135" applyNumberFormat="0" applyProtection="0">
      <alignment horizontal="left" vertical="center"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0" fontId="45" fillId="62" borderId="135" applyNumberFormat="0" applyProtection="0">
      <alignment horizontal="left" vertical="top" indent="1"/>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45" fillId="96" borderId="131" applyNumberFormat="0" applyProtection="0">
      <alignment horizontal="right" vertical="center"/>
    </xf>
    <xf numFmtId="4" fontId="45" fillId="96" borderId="131" applyNumberFormat="0" applyProtection="0">
      <alignment horizontal="right" vertical="center"/>
    </xf>
    <xf numFmtId="4" fontId="45" fillId="96" borderId="131" applyNumberFormat="0" applyProtection="0">
      <alignment horizontal="right" vertical="center"/>
    </xf>
    <xf numFmtId="4" fontId="45" fillId="96" borderId="131"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96" fillId="0" borderId="134"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226" fillId="121" borderId="135" applyNumberFormat="0" applyProtection="0">
      <alignment horizontal="right" vertical="center"/>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0" fontId="3" fillId="126" borderId="131" applyNumberFormat="0" applyProtection="0">
      <alignment horizontal="left" vertical="center" indent="1"/>
    </xf>
    <xf numFmtId="0" fontId="3" fillId="126" borderId="131" applyNumberFormat="0" applyProtection="0">
      <alignment horizontal="left" vertical="center" indent="1"/>
    </xf>
    <xf numFmtId="0" fontId="3" fillId="126" borderId="131" applyNumberFormat="0" applyProtection="0">
      <alignment horizontal="left" vertical="center" indent="1"/>
    </xf>
    <xf numFmtId="0" fontId="3" fillId="126" borderId="131"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4" fontId="96" fillId="68" borderId="134" applyNumberFormat="0" applyProtection="0">
      <alignment horizontal="left" vertical="center"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0" fontId="45" fillId="123" borderId="135" applyNumberFormat="0" applyProtection="0">
      <alignment horizontal="left" vertical="top" indent="1"/>
    </xf>
    <xf numFmtId="4" fontId="227" fillId="127" borderId="0" applyNumberFormat="0" applyProtection="0">
      <alignment horizontal="left" vertical="center" indent="1"/>
    </xf>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0" fontId="96" fillId="128" borderId="139"/>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4" fontId="17" fillId="121" borderId="135" applyNumberFormat="0" applyProtection="0">
      <alignment horizontal="right" vertical="center"/>
    </xf>
    <xf numFmtId="0" fontId="228" fillId="0" borderId="0" applyFill="0" applyBorder="0" applyAlignment="0"/>
    <xf numFmtId="0" fontId="180" fillId="0" borderId="0" applyFill="0" applyBorder="0" applyAlignment="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0" fontId="148" fillId="0" borderId="44" applyNumberFormat="0" applyFill="0" applyAlignment="0" applyProtection="0"/>
    <xf numFmtId="258" fontId="229" fillId="0" borderId="0" applyNumberFormat="0" applyFill="0" applyBorder="0" applyAlignment="0" applyProtection="0"/>
    <xf numFmtId="258" fontId="116" fillId="129" borderId="0" applyNumberFormat="0" applyFont="0" applyBorder="0" applyAlignment="0" applyProtection="0"/>
    <xf numFmtId="0" fontId="116" fillId="0" borderId="0" applyFill="0" applyBorder="0" applyProtection="0"/>
    <xf numFmtId="258" fontId="116" fillId="130" borderId="0" applyNumberFormat="0" applyFont="0" applyBorder="0" applyAlignment="0" applyProtection="0"/>
    <xf numFmtId="259" fontId="116" fillId="0" borderId="0" applyFill="0" applyBorder="0" applyAlignment="0" applyProtection="0"/>
    <xf numFmtId="0" fontId="230" fillId="0" borderId="0" applyNumberFormat="0" applyAlignment="0" applyProtection="0"/>
    <xf numFmtId="0" fontId="229" fillId="0" borderId="140" applyFill="0" applyProtection="0">
      <alignment horizontal="right" wrapText="1"/>
    </xf>
    <xf numFmtId="0" fontId="229" fillId="0" borderId="0" applyFill="0" applyProtection="0">
      <alignment wrapText="1"/>
    </xf>
    <xf numFmtId="258" fontId="117" fillId="0" borderId="141" applyNumberFormat="0" applyFill="0" applyAlignment="0" applyProtection="0"/>
    <xf numFmtId="0" fontId="23" fillId="0" borderId="0" applyAlignment="0" applyProtection="0"/>
    <xf numFmtId="0" fontId="117" fillId="0" borderId="142" applyNumberFormat="0" applyFill="0" applyAlignment="0" applyProtection="0"/>
    <xf numFmtId="260" fontId="96" fillId="0" borderId="0" applyAlignment="0" applyProtection="0"/>
    <xf numFmtId="261" fontId="94" fillId="0" borderId="0" applyFill="0" applyBorder="0" applyProtection="0"/>
    <xf numFmtId="0" fontId="45" fillId="0" borderId="0">
      <alignment vertical="top"/>
    </xf>
    <xf numFmtId="0" fontId="3" fillId="0" borderId="0"/>
    <xf numFmtId="38" fontId="121" fillId="0" borderId="0" applyFont="0" applyFill="0" applyBorder="0" applyAlignment="0" applyProtection="0"/>
    <xf numFmtId="0" fontId="96" fillId="0" borderId="0" applyNumberFormat="0" applyFill="0" applyBorder="0" applyProtection="0">
      <alignment vertical="top" wrapText="1"/>
    </xf>
    <xf numFmtId="0" fontId="45" fillId="0" borderId="0" applyNumberFormat="0" applyBorder="0" applyAlignment="0"/>
    <xf numFmtId="0" fontId="44" fillId="0" borderId="0" applyNumberFormat="0" applyBorder="0" applyAlignment="0"/>
    <xf numFmtId="40" fontId="231" fillId="0" borderId="0" applyBorder="0">
      <alignment horizontal="right"/>
    </xf>
    <xf numFmtId="0" fontId="232" fillId="0" borderId="143" applyNumberFormat="0" applyFill="0" applyBorder="0">
      <alignment horizontal="centerContinuous" vertical="center" wrapText="1"/>
      <protection locked="0"/>
    </xf>
    <xf numFmtId="213" fontId="115" fillId="131" borderId="114">
      <alignment horizontal="center" vertical="center" wrapText="1"/>
    </xf>
    <xf numFmtId="0" fontId="179" fillId="132" borderId="144" applyFill="0" applyBorder="0">
      <alignment horizontal="left" vertical="center"/>
    </xf>
    <xf numFmtId="0" fontId="179" fillId="132" borderId="144" applyFill="0" applyBorder="0">
      <alignment horizontal="center" vertical="center"/>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79" fillId="132" borderId="145" applyNumberFormat="0" applyFill="0" applyBorder="0" applyProtection="0">
      <alignment horizontal="centerContinuous"/>
    </xf>
    <xf numFmtId="0" fontId="10" fillId="0" borderId="143" applyFill="0" applyBorder="0" applyProtection="0">
      <alignment vertical="center"/>
      <protection locked="0"/>
    </xf>
    <xf numFmtId="0" fontId="96" fillId="0" borderId="0" applyFill="0" applyBorder="0">
      <alignment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171" fillId="132" borderId="146" applyFill="0" applyBorder="0" applyAlignment="0">
      <alignment horizontal="center" vertical="center"/>
    </xf>
    <xf numFmtId="0" fontId="96" fillId="0" borderId="0" applyFill="0" applyBorder="0">
      <alignment horizontal="centerContinuous" vertical="center"/>
    </xf>
    <xf numFmtId="0" fontId="96" fillId="0" borderId="0" applyFill="0" applyBorder="0">
      <alignment vertical="center"/>
    </xf>
    <xf numFmtId="0" fontId="233" fillId="0" borderId="0" applyFill="0" applyBorder="0" applyProtection="0">
      <alignment horizontal="left"/>
    </xf>
    <xf numFmtId="0" fontId="233" fillId="0" borderId="0" applyFill="0" applyBorder="0" applyProtection="0">
      <alignment horizontal="left"/>
    </xf>
    <xf numFmtId="0" fontId="179" fillId="0" borderId="0" applyNumberFormat="0" applyFill="0" applyBorder="0">
      <alignment vertical="center"/>
    </xf>
    <xf numFmtId="49" fontId="3" fillId="89" borderId="147" applyBorder="0">
      <alignment vertical="top" wrapText="1"/>
      <protection locked="0"/>
    </xf>
    <xf numFmtId="49" fontId="3" fillId="89" borderId="147" applyBorder="0">
      <alignment vertical="top" wrapText="1"/>
      <protection locked="0"/>
    </xf>
    <xf numFmtId="49" fontId="45" fillId="0" borderId="0" applyFill="0" applyBorder="0" applyAlignment="0"/>
    <xf numFmtId="0" fontId="3" fillId="0" borderId="0" applyFill="0" applyBorder="0" applyAlignment="0"/>
    <xf numFmtId="0" fontId="3" fillId="0" borderId="0" applyFill="0" applyBorder="0" applyAlignment="0"/>
    <xf numFmtId="0" fontId="3" fillId="0" borderId="0" applyFont="0" applyFill="0" applyBorder="0" applyAlignment="0" applyProtection="0"/>
    <xf numFmtId="0" fontId="14" fillId="0" borderId="0" applyNumberFormat="0" applyFill="0" applyBorder="0" applyAlignment="0" applyProtection="0"/>
    <xf numFmtId="0" fontId="234" fillId="0" borderId="0" applyNumberFormat="0" applyFill="0" applyBorder="0" applyAlignment="0" applyProtection="0"/>
    <xf numFmtId="0" fontId="235" fillId="0" borderId="0">
      <alignment vertical="center"/>
    </xf>
    <xf numFmtId="0" fontId="236" fillId="0" borderId="0" applyNumberFormat="0" applyFill="0" applyBorder="0" applyAlignment="0" applyProtection="0"/>
    <xf numFmtId="262" fontId="14" fillId="0" borderId="0" applyFill="0" applyBorder="0" applyProtection="0"/>
    <xf numFmtId="0" fontId="3" fillId="0" borderId="0">
      <alignment horizontal="center"/>
    </xf>
    <xf numFmtId="0" fontId="237" fillId="0" borderId="0">
      <alignment horizontal="center"/>
    </xf>
    <xf numFmtId="0" fontId="237" fillId="0" borderId="0">
      <alignment horizontal="center"/>
    </xf>
    <xf numFmtId="0" fontId="238" fillId="0" borderId="0" applyNumberFormat="0" applyFill="0" applyBorder="0" applyAlignment="0" applyProtection="0"/>
    <xf numFmtId="0" fontId="113" fillId="0" borderId="0" applyNumberFormat="0" applyFill="0" applyBorder="0" applyAlignment="0" applyProtection="0"/>
    <xf numFmtId="0" fontId="173" fillId="0" borderId="148"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50"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50"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50"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50"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50"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73" fillId="0" borderId="149" applyNumberFormat="0" applyFill="0" applyAlignment="0" applyProtection="0"/>
    <xf numFmtId="0" fontId="115" fillId="133" borderId="100" applyNumberFormat="0" applyAlignment="0" applyProtection="0"/>
    <xf numFmtId="0" fontId="115" fillId="133" borderId="100" applyNumberFormat="0" applyAlignment="0" applyProtection="0"/>
    <xf numFmtId="0" fontId="94" fillId="134" borderId="99" applyNumberFormat="0" applyFont="0" applyAlignment="0"/>
    <xf numFmtId="0" fontId="239" fillId="0" borderId="0">
      <alignment vertical="top"/>
    </xf>
    <xf numFmtId="263" fontId="240" fillId="135" borderId="0"/>
    <xf numFmtId="0" fontId="240" fillId="135" borderId="0"/>
    <xf numFmtId="0" fontId="3" fillId="0" borderId="0"/>
    <xf numFmtId="0" fontId="3" fillId="0" borderId="0"/>
    <xf numFmtId="0" fontId="3" fillId="0" borderId="0"/>
    <xf numFmtId="0" fontId="3" fillId="0" borderId="0"/>
    <xf numFmtId="0" fontId="3" fillId="0" borderId="0"/>
    <xf numFmtId="0" fontId="3" fillId="0" borderId="0"/>
    <xf numFmtId="264" fontId="3" fillId="0" borderId="0" applyFont="0" applyFill="0" applyBorder="0" applyAlignment="0" applyProtection="0"/>
    <xf numFmtId="265" fontId="3" fillId="0" borderId="0" applyFont="0" applyFill="0" applyBorder="0" applyAlignment="0" applyProtection="0"/>
    <xf numFmtId="0" fontId="241" fillId="0" borderId="0" applyNumberFormat="0" applyFill="0" applyBorder="0" applyAlignment="0" applyProtection="0"/>
    <xf numFmtId="37" fontId="242" fillId="91" borderId="151"/>
    <xf numFmtId="0" fontId="94" fillId="4" borderId="0"/>
    <xf numFmtId="0" fontId="243" fillId="0" borderId="0" applyNumberFormat="0" applyFont="0" applyFill="0" applyBorder="0" applyProtection="0">
      <alignment horizontal="center" vertical="center" wrapText="1"/>
    </xf>
    <xf numFmtId="41" fontId="3" fillId="0" borderId="0" applyFont="0" applyFill="0" applyBorder="0" applyAlignment="0" applyProtection="0"/>
    <xf numFmtId="43" fontId="3" fillId="0" borderId="0" applyFont="0" applyFill="0" applyBorder="0" applyAlignment="0" applyProtection="0"/>
    <xf numFmtId="0" fontId="244" fillId="0" borderId="0" applyNumberFormat="0" applyFill="0" applyBorder="0" applyAlignment="0" applyProtection="0">
      <alignment vertical="top"/>
      <protection locked="0"/>
    </xf>
    <xf numFmtId="0" fontId="3" fillId="0" borderId="0" applyFont="0" applyFill="0" applyBorder="0" applyAlignment="0" applyProtection="0"/>
    <xf numFmtId="0" fontId="3" fillId="0" borderId="0" applyFont="0" applyFill="0" applyBorder="0" applyAlignment="0" applyProtection="0"/>
    <xf numFmtId="0" fontId="3" fillId="0" borderId="0"/>
    <xf numFmtId="266" fontId="3" fillId="0" borderId="0" applyFont="0" applyFill="0" applyBorder="0" applyAlignment="0" applyProtection="0"/>
    <xf numFmtId="0" fontId="3" fillId="0" borderId="0" applyFont="0" applyFill="0" applyBorder="0" applyAlignment="0" applyProtection="0"/>
  </cellStyleXfs>
  <cellXfs count="689">
    <xf numFmtId="164" fontId="0" fillId="0" borderId="0" xfId="0">
      <alignment vertical="top"/>
    </xf>
    <xf numFmtId="164" fontId="7" fillId="0" borderId="0" xfId="0" applyFont="1">
      <alignment vertical="top"/>
    </xf>
    <xf numFmtId="164" fontId="9" fillId="0" borderId="0" xfId="0" applyFont="1">
      <alignment vertical="top"/>
    </xf>
    <xf numFmtId="164" fontId="3" fillId="0" borderId="0" xfId="0" applyFont="1">
      <alignment vertical="top"/>
    </xf>
    <xf numFmtId="164" fontId="0" fillId="0" borderId="0" xfId="0" applyAlignment="1">
      <alignment horizontal="right"/>
    </xf>
    <xf numFmtId="167" fontId="8" fillId="0" borderId="0" xfId="0" applyNumberFormat="1" applyFont="1">
      <alignment vertical="top"/>
    </xf>
    <xf numFmtId="174" fontId="8" fillId="0" borderId="0" xfId="3" applyFont="1">
      <alignment vertical="top"/>
    </xf>
    <xf numFmtId="167" fontId="0" fillId="0" borderId="0" xfId="0" applyNumberFormat="1">
      <alignment vertical="top"/>
    </xf>
    <xf numFmtId="167" fontId="0" fillId="0" borderId="0" xfId="0" applyNumberFormat="1" applyAlignment="1">
      <alignment horizontal="left" vertical="top"/>
    </xf>
    <xf numFmtId="170" fontId="10" fillId="0" borderId="0" xfId="0" applyNumberFormat="1" applyFont="1">
      <alignment vertical="top"/>
    </xf>
    <xf numFmtId="164" fontId="8" fillId="0" borderId="0" xfId="0" applyFont="1">
      <alignment vertical="top"/>
    </xf>
    <xf numFmtId="174" fontId="3" fillId="0" borderId="0" xfId="3" applyAlignment="1">
      <alignment horizontal="left" vertical="top"/>
    </xf>
    <xf numFmtId="164" fontId="18" fillId="0" borderId="0" xfId="0" applyFont="1">
      <alignment vertical="top"/>
    </xf>
    <xf numFmtId="167" fontId="3" fillId="0" borderId="0" xfId="0" applyNumberFormat="1" applyFont="1" applyAlignment="1">
      <alignment horizontal="right" vertical="top"/>
    </xf>
    <xf numFmtId="167" fontId="3" fillId="0" borderId="0" xfId="0" applyNumberFormat="1" applyFont="1">
      <alignment vertical="top"/>
    </xf>
    <xf numFmtId="174" fontId="3" fillId="0" borderId="0" xfId="3" applyAlignment="1">
      <alignment horizontal="right" vertical="top"/>
    </xf>
    <xf numFmtId="174" fontId="3" fillId="0" borderId="0" xfId="3">
      <alignment vertical="top"/>
    </xf>
    <xf numFmtId="164" fontId="3" fillId="0" borderId="0" xfId="0" applyFont="1" applyAlignment="1">
      <alignment horizontal="right" vertical="top"/>
    </xf>
    <xf numFmtId="171" fontId="3" fillId="0" borderId="0" xfId="0" applyNumberFormat="1" applyFont="1">
      <alignment vertical="top"/>
    </xf>
    <xf numFmtId="168" fontId="3" fillId="0" borderId="0" xfId="0" applyNumberFormat="1" applyFont="1">
      <alignment vertical="top"/>
    </xf>
    <xf numFmtId="173" fontId="3" fillId="0" borderId="0" xfId="2">
      <alignment vertical="top"/>
    </xf>
    <xf numFmtId="173" fontId="18" fillId="0" borderId="0" xfId="2" applyFont="1">
      <alignment vertical="top"/>
    </xf>
    <xf numFmtId="168" fontId="8" fillId="0" borderId="0" xfId="0" applyNumberFormat="1" applyFont="1">
      <alignment vertical="top"/>
    </xf>
    <xf numFmtId="168" fontId="9" fillId="0" borderId="0" xfId="0" applyNumberFormat="1" applyFont="1">
      <alignment vertical="top"/>
    </xf>
    <xf numFmtId="172" fontId="3" fillId="0" borderId="0" xfId="51" applyFont="1">
      <alignment vertical="top"/>
    </xf>
    <xf numFmtId="168" fontId="18" fillId="0" borderId="0" xfId="0" applyNumberFormat="1" applyFont="1">
      <alignment vertical="top"/>
    </xf>
    <xf numFmtId="164" fontId="5" fillId="0" borderId="0" xfId="0" applyFont="1">
      <alignment vertical="top"/>
    </xf>
    <xf numFmtId="164" fontId="6" fillId="0" borderId="0" xfId="0" applyFont="1">
      <alignment vertical="top"/>
    </xf>
    <xf numFmtId="170" fontId="3" fillId="0" borderId="0" xfId="0" applyNumberFormat="1" applyFont="1">
      <alignment vertical="top"/>
    </xf>
    <xf numFmtId="164" fontId="8" fillId="0" borderId="0" xfId="0" applyFont="1" applyAlignment="1">
      <alignment horizontal="right" vertical="top"/>
    </xf>
    <xf numFmtId="173" fontId="18" fillId="0" borderId="0" xfId="0" applyNumberFormat="1" applyFont="1">
      <alignment vertical="top"/>
    </xf>
    <xf numFmtId="164" fontId="11" fillId="0" borderId="0" xfId="0" applyFont="1" applyAlignment="1">
      <alignment horizontal="left" vertical="top"/>
    </xf>
    <xf numFmtId="164" fontId="3" fillId="0" borderId="0" xfId="0" applyFont="1" applyAlignment="1">
      <alignment horizontal="right"/>
    </xf>
    <xf numFmtId="173" fontId="3" fillId="0" borderId="0" xfId="2" applyAlignment="1">
      <alignment horizontal="left" vertical="top"/>
    </xf>
    <xf numFmtId="173" fontId="3" fillId="0" borderId="0" xfId="0" applyNumberFormat="1" applyFont="1">
      <alignment vertical="top"/>
    </xf>
    <xf numFmtId="164" fontId="3" fillId="39" borderId="37" xfId="0" applyFont="1" applyFill="1" applyBorder="1">
      <alignment vertical="top"/>
    </xf>
    <xf numFmtId="164" fontId="3" fillId="40" borderId="37" xfId="0" applyFont="1" applyFill="1" applyBorder="1">
      <alignment vertical="top"/>
    </xf>
    <xf numFmtId="164" fontId="8" fillId="0" borderId="38" xfId="0" applyFont="1" applyBorder="1">
      <alignment vertical="top"/>
    </xf>
    <xf numFmtId="164" fontId="3" fillId="0" borderId="38" xfId="0" applyFont="1" applyBorder="1">
      <alignment vertical="top"/>
    </xf>
    <xf numFmtId="164" fontId="8" fillId="39" borderId="0" xfId="0" applyFont="1" applyFill="1">
      <alignment vertical="top"/>
    </xf>
    <xf numFmtId="164" fontId="3" fillId="39" borderId="0" xfId="0" applyFont="1" applyFill="1">
      <alignment vertical="top"/>
    </xf>
    <xf numFmtId="175" fontId="3" fillId="0" borderId="0" xfId="0" applyNumberFormat="1" applyFont="1">
      <alignment vertical="top"/>
    </xf>
    <xf numFmtId="164" fontId="8" fillId="0" borderId="0" xfId="0" applyFont="1" applyAlignment="1">
      <alignment horizontal="center" vertical="top"/>
    </xf>
    <xf numFmtId="167" fontId="5" fillId="0" borderId="0" xfId="0" applyNumberFormat="1" applyFont="1">
      <alignment vertical="top"/>
    </xf>
    <xf numFmtId="167" fontId="42" fillId="0" borderId="0" xfId="0" applyNumberFormat="1" applyFont="1" applyAlignment="1">
      <alignment horizontal="center" vertical="top"/>
    </xf>
    <xf numFmtId="164" fontId="8" fillId="39" borderId="0" xfId="0" applyFont="1" applyFill="1" applyAlignment="1">
      <alignment horizontal="left" vertical="top"/>
    </xf>
    <xf numFmtId="164" fontId="13" fillId="0" borderId="0" xfId="0" applyFont="1">
      <alignment vertical="top"/>
    </xf>
    <xf numFmtId="164" fontId="16" fillId="0" borderId="0" xfId="0" applyFont="1">
      <alignment vertical="top"/>
    </xf>
    <xf numFmtId="164" fontId="3" fillId="0" borderId="4" xfId="0" applyFont="1" applyBorder="1">
      <alignment vertical="top"/>
    </xf>
    <xf numFmtId="164" fontId="3" fillId="0" borderId="0" xfId="0" applyFont="1" applyAlignment="1">
      <alignment horizontal="center" vertical="top"/>
    </xf>
    <xf numFmtId="164" fontId="3" fillId="0" borderId="8" xfId="0" applyFont="1" applyBorder="1">
      <alignment vertical="top"/>
    </xf>
    <xf numFmtId="164" fontId="3" fillId="2" borderId="17" xfId="0" applyFont="1" applyFill="1" applyBorder="1">
      <alignment vertical="top"/>
    </xf>
    <xf numFmtId="164" fontId="14" fillId="2" borderId="18" xfId="0" applyFont="1" applyFill="1" applyBorder="1" applyAlignment="1">
      <alignment horizontal="center" vertical="top"/>
    </xf>
    <xf numFmtId="164" fontId="3" fillId="2" borderId="19" xfId="0" applyFont="1" applyFill="1" applyBorder="1">
      <alignment vertical="top"/>
    </xf>
    <xf numFmtId="164" fontId="13" fillId="2" borderId="15" xfId="0" applyFont="1" applyFill="1" applyBorder="1" applyAlignment="1">
      <alignment horizontal="centerContinuous" vertical="top"/>
    </xf>
    <xf numFmtId="164" fontId="16" fillId="2" borderId="15" xfId="0" applyFont="1" applyFill="1" applyBorder="1" applyAlignment="1">
      <alignment horizontal="centerContinuous" vertical="top"/>
    </xf>
    <xf numFmtId="164" fontId="16" fillId="2" borderId="16" xfId="0" applyFont="1" applyFill="1" applyBorder="1" applyAlignment="1">
      <alignment horizontal="centerContinuous" vertical="top"/>
    </xf>
    <xf numFmtId="164" fontId="3" fillId="0" borderId="12" xfId="0" applyFont="1" applyBorder="1">
      <alignment vertical="top"/>
    </xf>
    <xf numFmtId="164" fontId="3" fillId="0" borderId="13" xfId="0" applyFont="1" applyBorder="1">
      <alignment vertical="top"/>
    </xf>
    <xf numFmtId="164" fontId="3" fillId="0" borderId="13" xfId="0" applyFont="1" applyBorder="1" applyAlignment="1">
      <alignment horizontal="center" vertical="top"/>
    </xf>
    <xf numFmtId="164" fontId="3" fillId="0" borderId="14" xfId="0" applyFont="1" applyBorder="1">
      <alignment vertical="top"/>
    </xf>
    <xf numFmtId="164" fontId="41" fillId="0" borderId="0" xfId="0" applyFont="1">
      <alignment vertical="top"/>
    </xf>
    <xf numFmtId="164" fontId="3" fillId="0" borderId="1" xfId="0" applyFont="1" applyBorder="1">
      <alignment vertical="top"/>
    </xf>
    <xf numFmtId="164" fontId="3" fillId="0" borderId="2" xfId="0" applyFont="1" applyBorder="1">
      <alignment vertical="top"/>
    </xf>
    <xf numFmtId="164" fontId="3" fillId="0" borderId="2" xfId="0" applyFont="1" applyBorder="1" applyAlignment="1">
      <alignment horizontal="center" vertical="top"/>
    </xf>
    <xf numFmtId="164" fontId="3" fillId="0" borderId="3" xfId="0" applyFont="1" applyBorder="1">
      <alignment vertical="top"/>
    </xf>
    <xf numFmtId="164" fontId="3" fillId="0" borderId="5" xfId="0" applyFont="1" applyBorder="1" applyAlignment="1">
      <alignment horizontal="right" vertical="top"/>
    </xf>
    <xf numFmtId="164" fontId="3" fillId="0" borderId="6" xfId="0" applyFont="1" applyBorder="1" applyAlignment="1">
      <alignment horizontal="center" vertical="top"/>
    </xf>
    <xf numFmtId="164" fontId="3" fillId="0" borderId="36" xfId="0" applyFont="1" applyBorder="1">
      <alignment vertical="top"/>
    </xf>
    <xf numFmtId="164" fontId="3" fillId="0" borderId="35" xfId="0" applyFont="1" applyBorder="1">
      <alignment vertical="top"/>
    </xf>
    <xf numFmtId="164" fontId="3" fillId="0" borderId="34" xfId="0" applyFont="1" applyBorder="1">
      <alignment vertical="top"/>
    </xf>
    <xf numFmtId="164" fontId="3" fillId="0" borderId="33" xfId="0" applyFont="1" applyBorder="1">
      <alignment vertical="top"/>
    </xf>
    <xf numFmtId="164" fontId="3" fillId="0" borderId="32" xfId="0" applyFont="1" applyBorder="1">
      <alignment vertical="top"/>
    </xf>
    <xf numFmtId="164" fontId="3" fillId="0" borderId="31" xfId="0" applyFont="1" applyBorder="1" applyAlignment="1">
      <alignment horizontal="right" vertical="top"/>
    </xf>
    <xf numFmtId="164" fontId="3" fillId="0" borderId="13" xfId="0" applyFont="1" applyBorder="1" applyAlignment="1">
      <alignment horizontal="right" vertical="top"/>
    </xf>
    <xf numFmtId="164" fontId="3" fillId="0" borderId="0" xfId="0" applyFont="1" applyAlignment="1">
      <alignment horizontal="center"/>
    </xf>
    <xf numFmtId="164" fontId="3" fillId="0" borderId="0" xfId="0" applyFont="1" applyAlignment="1">
      <alignment horizontal="left" vertical="top"/>
    </xf>
    <xf numFmtId="164" fontId="3" fillId="2" borderId="0" xfId="0" applyFont="1" applyFill="1" applyAlignment="1">
      <alignment horizontal="left" vertical="top"/>
    </xf>
    <xf numFmtId="164" fontId="3" fillId="5" borderId="0" xfId="0" applyFont="1" applyFill="1" applyAlignment="1">
      <alignment horizontal="left" vertical="top"/>
    </xf>
    <xf numFmtId="164" fontId="3" fillId="4" borderId="0" xfId="0" applyFont="1" applyFill="1" applyAlignment="1">
      <alignment horizontal="left" vertical="top"/>
    </xf>
    <xf numFmtId="164" fontId="10" fillId="0" borderId="0" xfId="0" applyFont="1">
      <alignment vertical="top"/>
    </xf>
    <xf numFmtId="164" fontId="17" fillId="0" borderId="0" xfId="0" applyFont="1">
      <alignment vertical="top"/>
    </xf>
    <xf numFmtId="164" fontId="3" fillId="2" borderId="0" xfId="0" applyFont="1" applyFill="1">
      <alignment vertical="top"/>
    </xf>
    <xf numFmtId="164" fontId="3" fillId="5" borderId="0" xfId="0" applyFont="1" applyFill="1">
      <alignment vertical="top"/>
    </xf>
    <xf numFmtId="164" fontId="3" fillId="6" borderId="0" xfId="0" applyFont="1" applyFill="1">
      <alignment vertical="top"/>
    </xf>
    <xf numFmtId="164" fontId="3" fillId="4" borderId="0" xfId="0" applyFont="1" applyFill="1">
      <alignment vertical="top"/>
    </xf>
    <xf numFmtId="164" fontId="3" fillId="7" borderId="0" xfId="0" applyFont="1" applyFill="1">
      <alignment vertical="top"/>
    </xf>
    <xf numFmtId="164" fontId="3" fillId="3" borderId="0" xfId="0" applyFont="1" applyFill="1">
      <alignment vertical="top"/>
    </xf>
    <xf numFmtId="164" fontId="46" fillId="0" borderId="0" xfId="0" applyFont="1">
      <alignment vertical="top"/>
    </xf>
    <xf numFmtId="164" fontId="43" fillId="0" borderId="0" xfId="0" applyFont="1" applyAlignment="1">
      <alignment vertical="center"/>
    </xf>
    <xf numFmtId="164" fontId="43" fillId="0" borderId="4" xfId="0" applyFont="1" applyBorder="1" applyAlignment="1">
      <alignment vertical="center"/>
    </xf>
    <xf numFmtId="164" fontId="43" fillId="0" borderId="9" xfId="0" applyFont="1" applyBorder="1" applyAlignment="1">
      <alignment horizontal="right" vertical="center"/>
    </xf>
    <xf numFmtId="164" fontId="43" fillId="0" borderId="11" xfId="0" applyFont="1" applyBorder="1" applyAlignment="1">
      <alignment vertical="center"/>
    </xf>
    <xf numFmtId="164" fontId="43" fillId="0" borderId="8" xfId="0" applyFont="1" applyBorder="1" applyAlignment="1">
      <alignment vertical="center"/>
    </xf>
    <xf numFmtId="164" fontId="43" fillId="0" borderId="33" xfId="0" applyFont="1" applyBorder="1" applyAlignment="1">
      <alignment vertical="center"/>
    </xf>
    <xf numFmtId="164" fontId="43" fillId="0" borderId="32" xfId="0" applyFont="1" applyBorder="1" applyAlignment="1">
      <alignment vertical="center"/>
    </xf>
    <xf numFmtId="164" fontId="3" fillId="0" borderId="0" xfId="0" applyFont="1" applyAlignment="1">
      <alignment vertical="center"/>
    </xf>
    <xf numFmtId="164" fontId="3" fillId="0" borderId="0" xfId="0" applyFont="1" applyAlignment="1">
      <alignment horizontal="center" vertical="center"/>
    </xf>
    <xf numFmtId="164" fontId="3" fillId="0" borderId="7" xfId="0" applyFont="1" applyBorder="1">
      <alignment vertical="top"/>
    </xf>
    <xf numFmtId="164" fontId="3" fillId="0" borderId="30" xfId="0" applyFont="1" applyBorder="1" applyAlignment="1">
      <alignment horizontal="center" vertical="top" wrapText="1"/>
    </xf>
    <xf numFmtId="164" fontId="3" fillId="0" borderId="29" xfId="0" applyFont="1" applyBorder="1">
      <alignment vertical="top"/>
    </xf>
    <xf numFmtId="164" fontId="3" fillId="0" borderId="9" xfId="0" applyFont="1" applyBorder="1" applyAlignment="1">
      <alignment horizontal="right" vertical="top"/>
    </xf>
    <xf numFmtId="164" fontId="3" fillId="0" borderId="11" xfId="0" applyFont="1" applyBorder="1">
      <alignment vertical="top"/>
    </xf>
    <xf numFmtId="164" fontId="3" fillId="0" borderId="0" xfId="0" applyFont="1" applyAlignment="1">
      <alignment horizontal="center" vertical="top" wrapText="1"/>
    </xf>
    <xf numFmtId="164" fontId="3" fillId="41" borderId="0" xfId="0" applyFont="1" applyFill="1">
      <alignment vertical="top"/>
    </xf>
    <xf numFmtId="164" fontId="14" fillId="41" borderId="15" xfId="0" applyFont="1" applyFill="1" applyBorder="1" applyAlignment="1">
      <alignment horizontal="centerContinuous" vertical="top"/>
    </xf>
    <xf numFmtId="164" fontId="15" fillId="41" borderId="15" xfId="0" applyFont="1" applyFill="1" applyBorder="1" applyAlignment="1">
      <alignment horizontal="centerContinuous" vertical="top"/>
    </xf>
    <xf numFmtId="164" fontId="12" fillId="41" borderId="15" xfId="0" applyFont="1" applyFill="1" applyBorder="1" applyAlignment="1">
      <alignment horizontal="centerContinuous" vertical="top"/>
    </xf>
    <xf numFmtId="164" fontId="15" fillId="41" borderId="16" xfId="0" applyFont="1" applyFill="1" applyBorder="1" applyAlignment="1">
      <alignment horizontal="centerContinuous" vertical="top"/>
    </xf>
    <xf numFmtId="164" fontId="3" fillId="42" borderId="17" xfId="0" applyFont="1" applyFill="1" applyBorder="1">
      <alignment vertical="top"/>
    </xf>
    <xf numFmtId="164" fontId="14" fillId="42" borderId="18" xfId="0" applyFont="1" applyFill="1" applyBorder="1" applyAlignment="1">
      <alignment horizontal="center" vertical="top"/>
    </xf>
    <xf numFmtId="164" fontId="3" fillId="42" borderId="19" xfId="0" applyFont="1" applyFill="1" applyBorder="1">
      <alignment vertical="top"/>
    </xf>
    <xf numFmtId="164" fontId="3" fillId="41" borderId="17" xfId="0" applyFont="1" applyFill="1" applyBorder="1">
      <alignment vertical="top"/>
    </xf>
    <xf numFmtId="164" fontId="14" fillId="41" borderId="18" xfId="0" applyFont="1" applyFill="1" applyBorder="1" applyAlignment="1">
      <alignment horizontal="center" vertical="top"/>
    </xf>
    <xf numFmtId="164" fontId="3" fillId="41" borderId="18" xfId="0" applyFont="1" applyFill="1" applyBorder="1">
      <alignment vertical="top"/>
    </xf>
    <xf numFmtId="164" fontId="44" fillId="41" borderId="15" xfId="0" applyFont="1" applyFill="1" applyBorder="1" applyAlignment="1">
      <alignment horizontal="centerContinuous" vertical="top"/>
    </xf>
    <xf numFmtId="164" fontId="45" fillId="41" borderId="15" xfId="0" applyFont="1" applyFill="1" applyBorder="1" applyAlignment="1">
      <alignment horizontal="centerContinuous" vertical="top"/>
    </xf>
    <xf numFmtId="164" fontId="45" fillId="41" borderId="16" xfId="0" applyFont="1" applyFill="1" applyBorder="1" applyAlignment="1">
      <alignment horizontal="centerContinuous" vertical="top"/>
    </xf>
    <xf numFmtId="164" fontId="47" fillId="42" borderId="10" xfId="0" applyFont="1" applyFill="1" applyBorder="1" applyAlignment="1">
      <alignment horizontal="center" vertical="center"/>
    </xf>
    <xf numFmtId="164" fontId="3" fillId="42" borderId="0" xfId="0" applyFont="1" applyFill="1" applyAlignment="1">
      <alignment horizontal="left" vertical="top"/>
    </xf>
    <xf numFmtId="164" fontId="3" fillId="41" borderId="0" xfId="0" applyFont="1" applyFill="1" applyAlignment="1">
      <alignment horizontal="left" vertical="top"/>
    </xf>
    <xf numFmtId="164" fontId="3" fillId="42" borderId="0" xfId="0" applyFont="1" applyFill="1">
      <alignment vertical="top"/>
    </xf>
    <xf numFmtId="164" fontId="10" fillId="41" borderId="0" xfId="0" applyFont="1" applyFill="1">
      <alignment vertical="top"/>
    </xf>
    <xf numFmtId="164" fontId="3" fillId="43" borderId="0" xfId="0" applyFont="1" applyFill="1">
      <alignment vertical="top"/>
    </xf>
    <xf numFmtId="164" fontId="3" fillId="41" borderId="0" xfId="0" applyFont="1" applyFill="1" applyAlignment="1">
      <alignment horizontal="right" vertical="top"/>
    </xf>
    <xf numFmtId="164" fontId="8" fillId="41" borderId="0" xfId="0" applyFont="1" applyFill="1">
      <alignment vertical="top"/>
    </xf>
    <xf numFmtId="173" fontId="3" fillId="42" borderId="37" xfId="2" applyFill="1" applyBorder="1">
      <alignment vertical="top"/>
    </xf>
    <xf numFmtId="164" fontId="3" fillId="41" borderId="37" xfId="0" applyFont="1" applyFill="1" applyBorder="1">
      <alignment vertical="top"/>
    </xf>
    <xf numFmtId="168" fontId="3" fillId="41" borderId="37" xfId="0" applyNumberFormat="1" applyFont="1" applyFill="1" applyBorder="1">
      <alignment vertical="top"/>
    </xf>
    <xf numFmtId="174" fontId="3" fillId="41" borderId="0" xfId="3" applyFill="1">
      <alignment vertical="top"/>
    </xf>
    <xf numFmtId="171" fontId="3" fillId="41" borderId="0" xfId="0" applyNumberFormat="1" applyFont="1" applyFill="1">
      <alignment vertical="top"/>
    </xf>
    <xf numFmtId="164" fontId="0" fillId="41" borderId="0" xfId="0" applyFill="1">
      <alignment vertical="top"/>
    </xf>
    <xf numFmtId="164" fontId="9" fillId="41" borderId="0" xfId="0" applyFont="1" applyFill="1">
      <alignment vertical="top"/>
    </xf>
    <xf numFmtId="169" fontId="11" fillId="0" borderId="0" xfId="0" applyNumberFormat="1" applyFont="1" applyAlignment="1">
      <alignment horizontal="left" vertical="top"/>
    </xf>
    <xf numFmtId="164" fontId="3" fillId="44" borderId="0" xfId="0" applyFont="1" applyFill="1">
      <alignment vertical="top"/>
    </xf>
    <xf numFmtId="164" fontId="47" fillId="41" borderId="10" xfId="0" applyFont="1" applyFill="1" applyBorder="1" applyAlignment="1">
      <alignment horizontal="center" vertical="center"/>
    </xf>
    <xf numFmtId="175" fontId="3" fillId="42" borderId="37" xfId="0" applyNumberFormat="1" applyFont="1" applyFill="1" applyBorder="1">
      <alignment vertical="top"/>
    </xf>
    <xf numFmtId="164" fontId="8" fillId="41" borderId="0" xfId="0" applyFont="1" applyFill="1" applyAlignment="1">
      <alignment horizontal="right" vertical="top"/>
    </xf>
    <xf numFmtId="164" fontId="3" fillId="0" borderId="31" xfId="0" applyFont="1" applyBorder="1">
      <alignment vertical="top"/>
    </xf>
    <xf numFmtId="164" fontId="49" fillId="0" borderId="0" xfId="0" applyFont="1" applyAlignment="1">
      <alignment horizontal="left" vertical="center"/>
    </xf>
    <xf numFmtId="172" fontId="0" fillId="0" borderId="0" xfId="51" applyFont="1">
      <alignment vertical="top"/>
    </xf>
    <xf numFmtId="164" fontId="47" fillId="0" borderId="0" xfId="0" applyFont="1" applyAlignment="1">
      <alignment horizontal="center" vertical="center"/>
    </xf>
    <xf numFmtId="164" fontId="48" fillId="0" borderId="0" xfId="0" applyFont="1" applyAlignment="1">
      <alignment horizontal="centerContinuous" vertical="center"/>
    </xf>
    <xf numFmtId="164" fontId="8" fillId="0" borderId="0" xfId="0" applyFont="1" applyAlignment="1">
      <alignment horizontal="centerContinuous" vertical="top"/>
    </xf>
    <xf numFmtId="164" fontId="44" fillId="0" borderId="0" xfId="0" applyFont="1" applyAlignment="1">
      <alignment horizontal="centerContinuous" vertical="top"/>
    </xf>
    <xf numFmtId="164" fontId="45" fillId="0" borderId="0" xfId="0" applyFont="1" applyAlignment="1">
      <alignment horizontal="centerContinuous" vertical="top"/>
    </xf>
    <xf numFmtId="175" fontId="0" fillId="0" borderId="0" xfId="4" applyNumberFormat="1" applyFont="1">
      <alignment vertical="top"/>
    </xf>
    <xf numFmtId="166" fontId="18" fillId="0" borderId="0" xfId="5" applyFont="1">
      <alignment vertical="top"/>
    </xf>
    <xf numFmtId="164" fontId="55" fillId="0" borderId="0" xfId="0" applyFont="1">
      <alignment vertical="top"/>
    </xf>
    <xf numFmtId="175" fontId="8" fillId="0" borderId="0" xfId="0" applyNumberFormat="1" applyFont="1">
      <alignment vertical="top"/>
    </xf>
    <xf numFmtId="175" fontId="9" fillId="0" borderId="0" xfId="0" applyNumberFormat="1" applyFont="1">
      <alignment vertical="top"/>
    </xf>
    <xf numFmtId="165" fontId="0" fillId="0" borderId="0" xfId="4" applyFont="1">
      <alignment vertical="top"/>
    </xf>
    <xf numFmtId="175" fontId="54" fillId="0" borderId="0" xfId="0" applyNumberFormat="1" applyFont="1">
      <alignment vertical="top"/>
    </xf>
    <xf numFmtId="166" fontId="54" fillId="0" borderId="0" xfId="5" applyFont="1">
      <alignment vertical="top"/>
    </xf>
    <xf numFmtId="175" fontId="52" fillId="0" borderId="0" xfId="0" applyNumberFormat="1" applyFont="1">
      <alignment vertical="top"/>
    </xf>
    <xf numFmtId="175" fontId="53" fillId="0" borderId="0" xfId="0" applyNumberFormat="1" applyFont="1">
      <alignment vertical="top"/>
    </xf>
    <xf numFmtId="175" fontId="55" fillId="0" borderId="0" xfId="0" applyNumberFormat="1" applyFont="1">
      <alignment vertical="top"/>
    </xf>
    <xf numFmtId="166" fontId="51" fillId="0" borderId="0" xfId="5" applyFont="1">
      <alignment vertical="top"/>
    </xf>
    <xf numFmtId="164" fontId="43" fillId="0" borderId="35" xfId="0" applyFont="1" applyBorder="1" applyAlignment="1">
      <alignment vertical="center"/>
    </xf>
    <xf numFmtId="164" fontId="47" fillId="0" borderId="35" xfId="0" applyFont="1" applyBorder="1" applyAlignment="1">
      <alignment horizontal="center" vertical="center"/>
    </xf>
    <xf numFmtId="164" fontId="52" fillId="0" borderId="0" xfId="0" applyFont="1">
      <alignment vertical="top"/>
    </xf>
    <xf numFmtId="164" fontId="53" fillId="0" borderId="0" xfId="0" applyFont="1">
      <alignment vertical="top"/>
    </xf>
    <xf numFmtId="164" fontId="54" fillId="0" borderId="0" xfId="0" applyFont="1">
      <alignment vertical="top"/>
    </xf>
    <xf numFmtId="175" fontId="0" fillId="0" borderId="0" xfId="0" applyNumberFormat="1">
      <alignment vertical="top"/>
    </xf>
    <xf numFmtId="175" fontId="3" fillId="0" borderId="0" xfId="4" applyNumberFormat="1">
      <alignment vertical="top"/>
    </xf>
    <xf numFmtId="175" fontId="18" fillId="0" borderId="0" xfId="4" applyNumberFormat="1" applyFont="1">
      <alignment vertical="top"/>
    </xf>
    <xf numFmtId="175" fontId="54" fillId="0" borderId="0" xfId="4" applyNumberFormat="1" applyFont="1">
      <alignment vertical="top"/>
    </xf>
    <xf numFmtId="172" fontId="18" fillId="0" borderId="0" xfId="4" applyNumberFormat="1" applyFont="1">
      <alignment vertical="top"/>
    </xf>
    <xf numFmtId="172" fontId="18" fillId="0" borderId="0" xfId="51" applyFont="1">
      <alignment vertical="top"/>
    </xf>
    <xf numFmtId="172" fontId="8" fillId="0" borderId="0" xfId="51" applyFont="1">
      <alignment vertical="top"/>
    </xf>
    <xf numFmtId="172" fontId="9" fillId="0" borderId="0" xfId="51" applyFont="1">
      <alignment vertical="top"/>
    </xf>
    <xf numFmtId="175" fontId="18" fillId="0" borderId="0" xfId="0" applyNumberFormat="1" applyFont="1">
      <alignment vertical="top"/>
    </xf>
    <xf numFmtId="166" fontId="56" fillId="0" borderId="0" xfId="5" applyFont="1">
      <alignment vertical="top"/>
    </xf>
    <xf numFmtId="166" fontId="57" fillId="0" borderId="0" xfId="5" applyFont="1">
      <alignment vertical="top"/>
    </xf>
    <xf numFmtId="164" fontId="3" fillId="0" borderId="32" xfId="0" applyFont="1" applyBorder="1" applyAlignment="1">
      <alignment horizontal="center" vertical="top" wrapText="1"/>
    </xf>
    <xf numFmtId="164" fontId="3" fillId="0" borderId="29" xfId="0" applyFont="1" applyBorder="1" applyAlignment="1">
      <alignment horizontal="center" vertical="top" wrapText="1"/>
    </xf>
    <xf numFmtId="164" fontId="47" fillId="39" borderId="39" xfId="0" applyFont="1" applyFill="1" applyBorder="1" applyAlignment="1">
      <alignment horizontal="center" vertical="center"/>
    </xf>
    <xf numFmtId="164" fontId="54" fillId="45" borderId="0" xfId="0" applyFont="1" applyFill="1">
      <alignment vertical="top"/>
    </xf>
    <xf numFmtId="175" fontId="54" fillId="45" borderId="0" xfId="4" applyNumberFormat="1" applyFont="1" applyFill="1">
      <alignment vertical="top"/>
    </xf>
    <xf numFmtId="165" fontId="39" fillId="0" borderId="0" xfId="4" applyFont="1">
      <alignment vertical="top"/>
    </xf>
    <xf numFmtId="165" fontId="40" fillId="0" borderId="0" xfId="4" applyFont="1">
      <alignment vertical="top"/>
    </xf>
    <xf numFmtId="165" fontId="38" fillId="0" borderId="0" xfId="4" applyFont="1">
      <alignment vertical="top"/>
    </xf>
    <xf numFmtId="165" fontId="50" fillId="0" borderId="0" xfId="4" applyFont="1">
      <alignment vertical="top"/>
    </xf>
    <xf numFmtId="165" fontId="8" fillId="0" borderId="0" xfId="4" applyFont="1">
      <alignment vertical="top"/>
    </xf>
    <xf numFmtId="165" fontId="9" fillId="0" borderId="0" xfId="4" applyFont="1">
      <alignment vertical="top"/>
    </xf>
    <xf numFmtId="165" fontId="3" fillId="0" borderId="0" xfId="4">
      <alignment vertical="top"/>
    </xf>
    <xf numFmtId="165" fontId="18" fillId="0" borderId="0" xfId="4" applyFont="1">
      <alignment vertical="top"/>
    </xf>
    <xf numFmtId="164" fontId="54" fillId="41" borderId="0" xfId="0" applyFont="1" applyFill="1">
      <alignment vertical="top"/>
    </xf>
    <xf numFmtId="171" fontId="54" fillId="0" borderId="0" xfId="4" applyNumberFormat="1" applyFont="1">
      <alignment vertical="top"/>
    </xf>
    <xf numFmtId="171" fontId="54" fillId="41" borderId="0" xfId="4" applyNumberFormat="1" applyFont="1" applyFill="1">
      <alignment vertical="top"/>
    </xf>
    <xf numFmtId="170" fontId="54" fillId="0" borderId="0" xfId="0" applyNumberFormat="1" applyFont="1">
      <alignment vertical="top"/>
    </xf>
    <xf numFmtId="175" fontId="38" fillId="0" borderId="0" xfId="0" applyNumberFormat="1" applyFont="1">
      <alignment vertical="top"/>
    </xf>
    <xf numFmtId="175" fontId="54" fillId="45" borderId="0" xfId="0" applyNumberFormat="1" applyFont="1" applyFill="1">
      <alignment vertical="top"/>
    </xf>
    <xf numFmtId="174" fontId="18" fillId="0" borderId="0" xfId="3" applyFont="1">
      <alignment vertical="top"/>
    </xf>
    <xf numFmtId="164" fontId="39" fillId="0" borderId="0" xfId="0" applyFont="1">
      <alignment vertical="top"/>
    </xf>
    <xf numFmtId="164" fontId="40" fillId="0" borderId="0" xfId="0" applyFont="1">
      <alignment vertical="top"/>
    </xf>
    <xf numFmtId="164" fontId="38" fillId="0" borderId="0" xfId="0" applyFont="1">
      <alignment vertical="top"/>
    </xf>
    <xf numFmtId="165" fontId="0" fillId="0" borderId="0" xfId="0" applyNumberFormat="1">
      <alignment vertical="top"/>
    </xf>
    <xf numFmtId="165" fontId="18" fillId="0" borderId="0" xfId="0" applyNumberFormat="1" applyFont="1">
      <alignment vertical="top"/>
    </xf>
    <xf numFmtId="166" fontId="8" fillId="0" borderId="0" xfId="5" applyFont="1">
      <alignment vertical="top"/>
    </xf>
    <xf numFmtId="166" fontId="9" fillId="0" borderId="0" xfId="5" applyFont="1">
      <alignment vertical="top"/>
    </xf>
    <xf numFmtId="166" fontId="3" fillId="0" borderId="0" xfId="5">
      <alignment vertical="top"/>
    </xf>
    <xf numFmtId="166" fontId="0" fillId="0" borderId="0" xfId="5" applyFont="1">
      <alignment vertical="top"/>
    </xf>
    <xf numFmtId="165" fontId="52" fillId="0" borderId="0" xfId="4" applyFont="1">
      <alignment vertical="top"/>
    </xf>
    <xf numFmtId="165" fontId="53" fillId="0" borderId="0" xfId="4" applyFont="1">
      <alignment vertical="top"/>
    </xf>
    <xf numFmtId="165" fontId="54" fillId="0" borderId="0" xfId="4" applyFont="1">
      <alignment vertical="top"/>
    </xf>
    <xf numFmtId="165" fontId="3" fillId="0" borderId="0" xfId="0" applyNumberFormat="1" applyFont="1">
      <alignment vertical="top"/>
    </xf>
    <xf numFmtId="174" fontId="38" fillId="0" borderId="0" xfId="3" applyFont="1">
      <alignment vertical="top"/>
    </xf>
    <xf numFmtId="174" fontId="39" fillId="0" borderId="0" xfId="3" applyFont="1">
      <alignment vertical="top"/>
    </xf>
    <xf numFmtId="164" fontId="38" fillId="41" borderId="0" xfId="0" applyFont="1" applyFill="1">
      <alignment vertical="top"/>
    </xf>
    <xf numFmtId="174" fontId="56" fillId="0" borderId="0" xfId="3" applyFont="1">
      <alignment vertical="top"/>
    </xf>
    <xf numFmtId="174" fontId="57" fillId="0" borderId="0" xfId="3" applyFont="1">
      <alignment vertical="top"/>
    </xf>
    <xf numFmtId="164" fontId="54" fillId="0" borderId="0" xfId="0" applyFont="1" applyAlignment="1">
      <alignment horizontal="right" vertical="top"/>
    </xf>
    <xf numFmtId="165" fontId="3" fillId="0" borderId="0" xfId="3" applyNumberFormat="1">
      <alignment vertical="top"/>
    </xf>
    <xf numFmtId="175" fontId="50" fillId="0" borderId="0" xfId="0" applyNumberFormat="1" applyFont="1">
      <alignment vertical="top"/>
    </xf>
    <xf numFmtId="167" fontId="52" fillId="0" borderId="0" xfId="0" applyNumberFormat="1" applyFont="1">
      <alignment vertical="top"/>
    </xf>
    <xf numFmtId="164" fontId="54" fillId="0" borderId="0" xfId="2" applyNumberFormat="1" applyFont="1">
      <alignment vertical="top"/>
    </xf>
    <xf numFmtId="173" fontId="54" fillId="42" borderId="37" xfId="2" applyFont="1" applyFill="1" applyBorder="1">
      <alignment vertical="top"/>
    </xf>
    <xf numFmtId="173" fontId="54" fillId="0" borderId="0" xfId="2" applyFont="1">
      <alignment vertical="top"/>
    </xf>
    <xf numFmtId="167" fontId="54" fillId="0" borderId="0" xfId="0" applyNumberFormat="1" applyFont="1">
      <alignment vertical="top"/>
    </xf>
    <xf numFmtId="173" fontId="8" fillId="0" borderId="0" xfId="2" applyFont="1">
      <alignment vertical="top"/>
    </xf>
    <xf numFmtId="173" fontId="9" fillId="0" borderId="0" xfId="2" applyFont="1">
      <alignment vertical="top"/>
    </xf>
    <xf numFmtId="173" fontId="0" fillId="0" borderId="0" xfId="2" applyFont="1">
      <alignment vertical="top"/>
    </xf>
    <xf numFmtId="166" fontId="3" fillId="42" borderId="37" xfId="5" applyFill="1" applyBorder="1">
      <alignment vertical="top"/>
    </xf>
    <xf numFmtId="164" fontId="3" fillId="42" borderId="37" xfId="0" applyFont="1" applyFill="1" applyBorder="1">
      <alignment vertical="top"/>
    </xf>
    <xf numFmtId="172" fontId="3" fillId="42" borderId="37" xfId="51" applyFont="1" applyFill="1" applyBorder="1">
      <alignment vertical="top"/>
    </xf>
    <xf numFmtId="175" fontId="38" fillId="0" borderId="40" xfId="0" applyNumberFormat="1" applyFont="1" applyBorder="1">
      <alignment vertical="top"/>
    </xf>
    <xf numFmtId="166" fontId="52" fillId="0" borderId="0" xfId="5" applyFont="1">
      <alignment vertical="top"/>
    </xf>
    <xf numFmtId="166" fontId="53" fillId="0" borderId="0" xfId="5" applyFont="1">
      <alignment vertical="top"/>
    </xf>
    <xf numFmtId="166" fontId="55" fillId="0" borderId="0" xfId="5" applyFont="1">
      <alignment vertical="top"/>
    </xf>
    <xf numFmtId="164" fontId="60" fillId="46" borderId="0" xfId="0" applyFont="1" applyFill="1">
      <alignment vertical="top"/>
    </xf>
    <xf numFmtId="164" fontId="61" fillId="46" borderId="0" xfId="0" applyFont="1" applyFill="1">
      <alignment vertical="top"/>
    </xf>
    <xf numFmtId="164" fontId="62" fillId="0" borderId="0" xfId="0" applyFont="1">
      <alignment vertical="top"/>
    </xf>
    <xf numFmtId="164" fontId="63" fillId="46" borderId="41" xfId="0" applyFont="1" applyFill="1" applyBorder="1">
      <alignment vertical="top"/>
    </xf>
    <xf numFmtId="164" fontId="61" fillId="46" borderId="41" xfId="0" applyFont="1" applyFill="1" applyBorder="1">
      <alignment vertical="top"/>
    </xf>
    <xf numFmtId="164" fontId="63" fillId="0" borderId="41" xfId="0" applyFont="1" applyBorder="1">
      <alignment vertical="top"/>
    </xf>
    <xf numFmtId="164" fontId="63" fillId="0" borderId="0" xfId="0" applyFont="1">
      <alignment vertical="top"/>
    </xf>
    <xf numFmtId="164" fontId="64" fillId="46" borderId="0" xfId="0" applyFont="1" applyFill="1">
      <alignment vertical="top"/>
    </xf>
    <xf numFmtId="164" fontId="63" fillId="46" borderId="0" xfId="0" applyFont="1" applyFill="1">
      <alignment vertical="top"/>
    </xf>
    <xf numFmtId="164" fontId="64" fillId="0" borderId="0" xfId="0" applyFont="1">
      <alignment vertical="top"/>
    </xf>
    <xf numFmtId="164" fontId="63" fillId="46" borderId="42" xfId="0" applyFont="1" applyFill="1" applyBorder="1">
      <alignment vertical="top"/>
    </xf>
    <xf numFmtId="164" fontId="61" fillId="46" borderId="42" xfId="0" applyFont="1" applyFill="1" applyBorder="1">
      <alignment vertical="top"/>
    </xf>
    <xf numFmtId="164" fontId="66" fillId="0" borderId="0" xfId="0" applyFont="1">
      <alignment vertical="top"/>
    </xf>
    <xf numFmtId="164" fontId="67" fillId="0" borderId="0" xfId="0" applyFont="1">
      <alignment vertical="top"/>
    </xf>
    <xf numFmtId="164" fontId="68" fillId="0" borderId="0" xfId="0" applyFont="1">
      <alignment vertical="top"/>
    </xf>
    <xf numFmtId="164" fontId="69" fillId="0" borderId="0" xfId="0" applyFont="1">
      <alignment vertical="top"/>
    </xf>
    <xf numFmtId="164" fontId="71" fillId="0" borderId="0" xfId="50" applyNumberFormat="1" applyFont="1">
      <alignment vertical="top"/>
    </xf>
    <xf numFmtId="164" fontId="59" fillId="47" borderId="0" xfId="0" applyFont="1" applyFill="1">
      <alignment vertical="top"/>
    </xf>
    <xf numFmtId="164" fontId="58" fillId="47" borderId="0" xfId="0" applyFont="1" applyFill="1">
      <alignment vertical="top"/>
    </xf>
    <xf numFmtId="164" fontId="72" fillId="47" borderId="0" xfId="0" applyFont="1" applyFill="1">
      <alignment vertical="top"/>
    </xf>
    <xf numFmtId="164" fontId="58" fillId="0" borderId="0" xfId="0" applyFont="1">
      <alignment vertical="top"/>
    </xf>
    <xf numFmtId="164" fontId="73" fillId="0" borderId="0" xfId="0" applyFont="1">
      <alignment vertical="top"/>
    </xf>
    <xf numFmtId="164" fontId="74" fillId="0" borderId="0" xfId="0" applyFont="1">
      <alignment vertical="top"/>
    </xf>
    <xf numFmtId="0" fontId="75" fillId="0" borderId="0" xfId="53"/>
    <xf numFmtId="0" fontId="75" fillId="0" borderId="0" xfId="53" applyAlignment="1">
      <alignment horizontal="left" vertical="top"/>
    </xf>
    <xf numFmtId="0" fontId="58" fillId="0" borderId="0" xfId="53" applyFont="1" applyAlignment="1">
      <alignment horizontal="left" vertical="top"/>
    </xf>
    <xf numFmtId="0" fontId="58" fillId="0" borderId="0" xfId="53" applyFont="1"/>
    <xf numFmtId="0" fontId="58" fillId="0" borderId="44" xfId="53" applyFont="1" applyBorder="1" applyAlignment="1">
      <alignment horizontal="left" vertical="top" wrapText="1"/>
    </xf>
    <xf numFmtId="0" fontId="58" fillId="0" borderId="45" xfId="53" applyFont="1" applyBorder="1" applyAlignment="1">
      <alignment horizontal="left" vertical="top"/>
    </xf>
    <xf numFmtId="0" fontId="58" fillId="0" borderId="43" xfId="53" applyFont="1" applyBorder="1" applyAlignment="1">
      <alignment horizontal="left" vertical="top"/>
    </xf>
    <xf numFmtId="0" fontId="58" fillId="0" borderId="46" xfId="53" applyFont="1" applyBorder="1" applyAlignment="1">
      <alignment horizontal="left" vertical="top"/>
    </xf>
    <xf numFmtId="0" fontId="58" fillId="0" borderId="47" xfId="53" applyFont="1" applyBorder="1" applyAlignment="1">
      <alignment horizontal="left" vertical="top" wrapText="1"/>
    </xf>
    <xf numFmtId="0" fontId="58" fillId="0" borderId="48" xfId="53" applyFont="1" applyBorder="1" applyAlignment="1">
      <alignment horizontal="left" vertical="top"/>
    </xf>
    <xf numFmtId="0" fontId="76" fillId="0" borderId="44" xfId="53" applyFont="1" applyBorder="1" applyAlignment="1">
      <alignment horizontal="left" vertical="top"/>
    </xf>
    <xf numFmtId="0" fontId="77" fillId="48" borderId="47" xfId="54" applyFont="1" applyFill="1" applyBorder="1" applyAlignment="1">
      <alignment horizontal="left" vertical="center"/>
    </xf>
    <xf numFmtId="164" fontId="0" fillId="45" borderId="0" xfId="0" applyFill="1">
      <alignment vertical="top"/>
    </xf>
    <xf numFmtId="175" fontId="39" fillId="0" borderId="0" xfId="0" applyNumberFormat="1" applyFont="1">
      <alignment vertical="top"/>
    </xf>
    <xf numFmtId="175" fontId="40" fillId="0" borderId="0" xfId="0" applyNumberFormat="1" applyFont="1">
      <alignment vertical="top"/>
    </xf>
    <xf numFmtId="166" fontId="0" fillId="45" borderId="0" xfId="5" applyFont="1" applyFill="1">
      <alignment vertical="top"/>
    </xf>
    <xf numFmtId="175" fontId="0" fillId="45" borderId="0" xfId="0" applyNumberFormat="1" applyFill="1">
      <alignment vertical="top"/>
    </xf>
    <xf numFmtId="174" fontId="18" fillId="45" borderId="0" xfId="3" applyFont="1" applyFill="1">
      <alignment vertical="top"/>
    </xf>
    <xf numFmtId="165" fontId="8" fillId="0" borderId="0" xfId="0" applyNumberFormat="1" applyFont="1">
      <alignment vertical="top"/>
    </xf>
    <xf numFmtId="165" fontId="9" fillId="0" borderId="0" xfId="0" applyNumberFormat="1" applyFont="1">
      <alignment vertical="top"/>
    </xf>
    <xf numFmtId="164" fontId="0" fillId="0" borderId="0" xfId="0" applyAlignment="1">
      <alignment horizontal="right" vertical="top"/>
    </xf>
    <xf numFmtId="175" fontId="54" fillId="42" borderId="0" xfId="0" applyNumberFormat="1" applyFont="1" applyFill="1">
      <alignment vertical="top"/>
    </xf>
    <xf numFmtId="166" fontId="54" fillId="42" borderId="0" xfId="5" applyFont="1" applyFill="1">
      <alignment vertical="top"/>
    </xf>
    <xf numFmtId="166" fontId="54" fillId="0" borderId="0" xfId="0" applyNumberFormat="1" applyFont="1">
      <alignment vertical="top"/>
    </xf>
    <xf numFmtId="17" fontId="58" fillId="0" borderId="0" xfId="53" applyNumberFormat="1" applyFont="1" applyAlignment="1">
      <alignment vertical="top"/>
    </xf>
    <xf numFmtId="176" fontId="63" fillId="46" borderId="0" xfId="0" applyNumberFormat="1" applyFont="1" applyFill="1" applyAlignment="1">
      <alignment horizontal="left" vertical="top"/>
    </xf>
    <xf numFmtId="0" fontId="58" fillId="49" borderId="45" xfId="53" applyFont="1" applyFill="1" applyBorder="1" applyAlignment="1">
      <alignment horizontal="left" vertical="top"/>
    </xf>
    <xf numFmtId="0" fontId="58" fillId="49" borderId="44" xfId="53" applyFont="1" applyFill="1" applyBorder="1" applyAlignment="1">
      <alignment horizontal="left" vertical="top" wrapText="1"/>
    </xf>
    <xf numFmtId="0" fontId="58" fillId="49" borderId="43" xfId="53" applyFont="1" applyFill="1" applyBorder="1" applyAlignment="1">
      <alignment horizontal="left" vertical="top"/>
    </xf>
    <xf numFmtId="166" fontId="54" fillId="49" borderId="0" xfId="0" applyNumberFormat="1" applyFont="1" applyFill="1">
      <alignment vertical="top"/>
    </xf>
    <xf numFmtId="175" fontId="54" fillId="49" borderId="0" xfId="4" applyNumberFormat="1" applyFont="1" applyFill="1">
      <alignment vertical="top"/>
    </xf>
    <xf numFmtId="164" fontId="0" fillId="49" borderId="0" xfId="0" applyFill="1">
      <alignment vertical="top"/>
    </xf>
    <xf numFmtId="175" fontId="18" fillId="49" borderId="0" xfId="0" applyNumberFormat="1" applyFont="1" applyFill="1">
      <alignment vertical="top"/>
    </xf>
    <xf numFmtId="175" fontId="3" fillId="49" borderId="0" xfId="0" applyNumberFormat="1" applyFont="1" applyFill="1">
      <alignment vertical="top"/>
    </xf>
    <xf numFmtId="175" fontId="3" fillId="49" borderId="0" xfId="4" applyNumberFormat="1" applyFill="1">
      <alignment vertical="top"/>
    </xf>
    <xf numFmtId="175" fontId="38" fillId="49" borderId="0" xfId="0" applyNumberFormat="1" applyFont="1" applyFill="1">
      <alignment vertical="top"/>
    </xf>
    <xf numFmtId="175" fontId="38" fillId="49" borderId="40" xfId="0" applyNumberFormat="1" applyFont="1" applyFill="1" applyBorder="1">
      <alignment vertical="top"/>
    </xf>
    <xf numFmtId="175" fontId="0" fillId="49" borderId="0" xfId="0" applyNumberFormat="1" applyFill="1">
      <alignment vertical="top"/>
    </xf>
    <xf numFmtId="165" fontId="3" fillId="49" borderId="0" xfId="4" applyFill="1">
      <alignment vertical="top"/>
    </xf>
    <xf numFmtId="165" fontId="0" fillId="49" borderId="0" xfId="0" applyNumberFormat="1" applyFill="1">
      <alignment vertical="top"/>
    </xf>
    <xf numFmtId="165" fontId="3" fillId="49" borderId="0" xfId="3" applyNumberFormat="1" applyFill="1">
      <alignment vertical="top"/>
    </xf>
    <xf numFmtId="166" fontId="18" fillId="49" borderId="0" xfId="5" applyFont="1" applyFill="1">
      <alignment vertical="top"/>
    </xf>
    <xf numFmtId="165" fontId="54" fillId="49" borderId="0" xfId="4" applyFont="1" applyFill="1">
      <alignment vertical="top"/>
    </xf>
    <xf numFmtId="166" fontId="0" fillId="49" borderId="0" xfId="5" applyFont="1" applyFill="1">
      <alignment vertical="top"/>
    </xf>
    <xf numFmtId="168" fontId="3" fillId="49" borderId="0" xfId="0" applyNumberFormat="1" applyFont="1" applyFill="1">
      <alignment vertical="top"/>
    </xf>
    <xf numFmtId="175" fontId="38" fillId="50" borderId="0" xfId="0" applyNumberFormat="1" applyFont="1" applyFill="1">
      <alignment vertical="top"/>
    </xf>
    <xf numFmtId="175" fontId="3" fillId="50" borderId="0" xfId="0" applyNumberFormat="1" applyFont="1" applyFill="1">
      <alignment vertical="top"/>
    </xf>
    <xf numFmtId="175" fontId="3" fillId="50" borderId="0" xfId="4" applyNumberFormat="1" applyFill="1">
      <alignment vertical="top"/>
    </xf>
    <xf numFmtId="175" fontId="18" fillId="50" borderId="0" xfId="0" applyNumberFormat="1" applyFont="1" applyFill="1">
      <alignment vertical="top"/>
    </xf>
    <xf numFmtId="165" fontId="0" fillId="49" borderId="0" xfId="4" applyFont="1" applyFill="1">
      <alignment vertical="top"/>
    </xf>
    <xf numFmtId="175" fontId="0" fillId="50" borderId="0" xfId="0" applyNumberFormat="1" applyFill="1">
      <alignment vertical="top"/>
    </xf>
    <xf numFmtId="165" fontId="3" fillId="50" borderId="0" xfId="3" applyNumberFormat="1" applyFill="1">
      <alignment vertical="top"/>
    </xf>
    <xf numFmtId="0" fontId="58" fillId="51" borderId="45" xfId="53" applyFont="1" applyFill="1" applyBorder="1" applyAlignment="1">
      <alignment horizontal="left" vertical="top"/>
    </xf>
    <xf numFmtId="0" fontId="58" fillId="51" borderId="44" xfId="53" applyFont="1" applyFill="1" applyBorder="1" applyAlignment="1">
      <alignment horizontal="left" vertical="top" wrapText="1"/>
    </xf>
    <xf numFmtId="0" fontId="58" fillId="51" borderId="43" xfId="53" applyFont="1" applyFill="1" applyBorder="1" applyAlignment="1">
      <alignment horizontal="left" vertical="top"/>
    </xf>
    <xf numFmtId="166" fontId="54" fillId="51" borderId="0" xfId="0" applyNumberFormat="1" applyFont="1" applyFill="1">
      <alignment vertical="top"/>
    </xf>
    <xf numFmtId="175" fontId="54" fillId="51" borderId="0" xfId="4" applyNumberFormat="1" applyFont="1" applyFill="1">
      <alignment vertical="top"/>
    </xf>
    <xf numFmtId="164" fontId="0" fillId="51" borderId="0" xfId="0" applyFill="1">
      <alignment vertical="top"/>
    </xf>
    <xf numFmtId="175" fontId="18" fillId="51" borderId="0" xfId="0" applyNumberFormat="1" applyFont="1" applyFill="1">
      <alignment vertical="top"/>
    </xf>
    <xf numFmtId="165" fontId="18" fillId="51" borderId="0" xfId="4" applyFont="1" applyFill="1">
      <alignment vertical="top"/>
    </xf>
    <xf numFmtId="175" fontId="3" fillId="51" borderId="0" xfId="0" applyNumberFormat="1" applyFont="1" applyFill="1">
      <alignment vertical="top"/>
    </xf>
    <xf numFmtId="175" fontId="38" fillId="51" borderId="40" xfId="0" applyNumberFormat="1" applyFont="1" applyFill="1" applyBorder="1">
      <alignment vertical="top"/>
    </xf>
    <xf numFmtId="175" fontId="38" fillId="51" borderId="0" xfId="0" applyNumberFormat="1" applyFont="1" applyFill="1">
      <alignment vertical="top"/>
    </xf>
    <xf numFmtId="170" fontId="3" fillId="42" borderId="37" xfId="0" applyNumberFormat="1" applyFont="1" applyFill="1" applyBorder="1">
      <alignment vertical="top"/>
    </xf>
    <xf numFmtId="167" fontId="3" fillId="0" borderId="0" xfId="0" applyNumberFormat="1" applyFont="1" applyAlignment="1">
      <alignment horizontal="right"/>
    </xf>
    <xf numFmtId="164" fontId="3" fillId="44" borderId="0" xfId="0" applyFont="1" applyFill="1" applyAlignment="1">
      <alignment horizontal="right" vertical="top"/>
    </xf>
    <xf numFmtId="164" fontId="18" fillId="49" borderId="0" xfId="0" applyFont="1" applyFill="1">
      <alignment vertical="top"/>
    </xf>
    <xf numFmtId="164" fontId="18" fillId="50" borderId="0" xfId="0" applyFont="1" applyFill="1">
      <alignment vertical="top"/>
    </xf>
    <xf numFmtId="164" fontId="58" fillId="0" borderId="0" xfId="55" applyFont="1" applyBorder="1" applyAlignment="1">
      <alignment vertical="center"/>
    </xf>
    <xf numFmtId="0" fontId="79" fillId="52" borderId="0" xfId="55" applyNumberFormat="1" applyFont="1" applyFill="1" applyBorder="1" applyAlignment="1">
      <alignment horizontal="left" vertical="center"/>
    </xf>
    <xf numFmtId="164" fontId="79" fillId="52" borderId="0" xfId="55" applyFont="1" applyFill="1" applyBorder="1" applyAlignment="1">
      <alignment horizontal="center" vertical="center" wrapText="1"/>
    </xf>
    <xf numFmtId="164" fontId="79" fillId="52" borderId="0" xfId="55" applyFont="1" applyFill="1" applyBorder="1" applyAlignment="1">
      <alignment horizontal="left" vertical="center" wrapText="1"/>
    </xf>
    <xf numFmtId="164" fontId="79" fillId="52" borderId="0" xfId="55" applyFont="1" applyFill="1" applyBorder="1" applyAlignment="1">
      <alignment horizontal="right" vertical="center"/>
    </xf>
    <xf numFmtId="177" fontId="79" fillId="52" borderId="0" xfId="55" applyNumberFormat="1" applyFont="1" applyFill="1" applyBorder="1" applyAlignment="1">
      <alignment horizontal="right" vertical="center" wrapText="1"/>
    </xf>
    <xf numFmtId="0" fontId="79" fillId="52" borderId="0" xfId="56" applyFont="1" applyFill="1" applyAlignment="1">
      <alignment horizontal="right" vertical="center"/>
    </xf>
    <xf numFmtId="177" fontId="79" fillId="52" borderId="0" xfId="55" applyNumberFormat="1" applyFont="1" applyFill="1" applyBorder="1" applyAlignment="1">
      <alignment horizontal="right" vertical="center"/>
    </xf>
    <xf numFmtId="164" fontId="58" fillId="0" borderId="0" xfId="55" applyFont="1" applyBorder="1" applyAlignment="1"/>
    <xf numFmtId="0" fontId="58" fillId="0" borderId="0" xfId="55" applyNumberFormat="1" applyFont="1" applyBorder="1" applyAlignment="1">
      <alignment horizontal="left" vertical="top" wrapText="1"/>
    </xf>
    <xf numFmtId="164" fontId="58" fillId="0" borderId="0" xfId="55" applyFont="1" applyBorder="1" applyAlignment="1">
      <alignment horizontal="center" vertical="top" wrapText="1"/>
    </xf>
    <xf numFmtId="164" fontId="58" fillId="0" borderId="0" xfId="55" applyFont="1" applyBorder="1" applyAlignment="1">
      <alignment horizontal="left" vertical="top" wrapText="1"/>
    </xf>
    <xf numFmtId="164" fontId="58" fillId="0" borderId="0" xfId="55" applyFont="1" applyFill="1" applyBorder="1" applyAlignment="1">
      <alignment horizontal="left" vertical="top" wrapText="1"/>
    </xf>
    <xf numFmtId="164" fontId="58" fillId="0" borderId="0" xfId="55" applyFont="1" applyBorder="1" applyAlignment="1">
      <alignment horizontal="right" vertical="top" wrapText="1"/>
    </xf>
    <xf numFmtId="177" fontId="58" fillId="0" borderId="0" xfId="55" applyNumberFormat="1" applyFont="1" applyBorder="1" applyAlignment="1">
      <alignment horizontal="right" vertical="top" wrapText="1"/>
    </xf>
    <xf numFmtId="164" fontId="58" fillId="0" borderId="0" xfId="55" applyFont="1" applyBorder="1">
      <alignment vertical="top"/>
    </xf>
    <xf numFmtId="164" fontId="80" fillId="0" borderId="0" xfId="55" applyFont="1" applyBorder="1" applyAlignment="1" applyProtection="1">
      <alignment horizontal="left" vertical="center"/>
      <protection locked="0"/>
    </xf>
    <xf numFmtId="0" fontId="80" fillId="47" borderId="49" xfId="55" applyNumberFormat="1" applyFont="1" applyFill="1" applyBorder="1" applyAlignment="1" applyProtection="1">
      <alignment horizontal="center" vertical="center" wrapText="1"/>
      <protection locked="0"/>
    </xf>
    <xf numFmtId="164" fontId="80" fillId="47" borderId="50" xfId="55" applyFont="1" applyFill="1" applyBorder="1" applyAlignment="1" applyProtection="1">
      <alignment horizontal="center" vertical="center" wrapText="1"/>
      <protection locked="0"/>
    </xf>
    <xf numFmtId="164" fontId="80" fillId="47" borderId="51" xfId="55" applyFont="1" applyFill="1" applyBorder="1" applyAlignment="1" applyProtection="1">
      <alignment horizontal="center" vertical="center" wrapText="1"/>
      <protection locked="0"/>
    </xf>
    <xf numFmtId="164" fontId="80" fillId="47" borderId="49" xfId="55" applyFont="1" applyFill="1" applyBorder="1" applyAlignment="1" applyProtection="1">
      <alignment horizontal="center" vertical="center" wrapText="1"/>
      <protection locked="0"/>
    </xf>
    <xf numFmtId="164" fontId="58" fillId="0" borderId="0" xfId="55" applyFont="1" applyBorder="1" applyAlignment="1" applyProtection="1">
      <protection locked="0"/>
    </xf>
    <xf numFmtId="0" fontId="81" fillId="47" borderId="52" xfId="55" applyNumberFormat="1" applyFont="1" applyFill="1" applyBorder="1" applyAlignment="1" applyProtection="1">
      <alignment horizontal="left" vertical="top" wrapText="1"/>
      <protection locked="0"/>
    </xf>
    <xf numFmtId="164" fontId="81" fillId="47" borderId="0" xfId="55" applyFont="1" applyFill="1" applyBorder="1" applyAlignment="1" applyProtection="1">
      <alignment horizontal="center" vertical="top" wrapText="1"/>
      <protection locked="0"/>
    </xf>
    <xf numFmtId="164" fontId="81" fillId="47" borderId="52" xfId="55" applyFont="1" applyFill="1" applyBorder="1" applyAlignment="1" applyProtection="1">
      <alignment horizontal="center" vertical="top" wrapText="1"/>
      <protection locked="0"/>
    </xf>
    <xf numFmtId="164" fontId="82" fillId="47" borderId="0" xfId="55" applyFont="1" applyFill="1" applyBorder="1" applyAlignment="1" applyProtection="1">
      <alignment horizontal="centerContinuous" vertical="center"/>
      <protection locked="0"/>
    </xf>
    <xf numFmtId="164" fontId="81" fillId="47" borderId="53" xfId="55" applyFont="1" applyFill="1" applyBorder="1" applyAlignment="1" applyProtection="1">
      <alignment horizontal="center" vertical="top" wrapText="1"/>
      <protection locked="0"/>
    </xf>
    <xf numFmtId="164" fontId="81" fillId="47" borderId="0" xfId="55" applyFont="1" applyFill="1" applyBorder="1" applyAlignment="1" applyProtection="1">
      <alignment horizontal="left" vertical="top" wrapText="1"/>
      <protection locked="0"/>
    </xf>
    <xf numFmtId="164" fontId="83" fillId="47" borderId="0" xfId="55" applyFont="1" applyFill="1" applyBorder="1" applyAlignment="1" applyProtection="1">
      <alignment horizontal="center" vertical="top" wrapText="1"/>
      <protection locked="0"/>
    </xf>
    <xf numFmtId="164" fontId="84" fillId="47" borderId="0" xfId="55" applyFont="1" applyFill="1" applyBorder="1" applyAlignment="1" applyProtection="1">
      <alignment horizontal="left" vertical="top" wrapText="1"/>
      <protection locked="0"/>
    </xf>
    <xf numFmtId="164" fontId="81" fillId="47" borderId="0" xfId="55" applyFont="1" applyFill="1" applyBorder="1" applyAlignment="1" applyProtection="1">
      <alignment horizontal="right" vertical="top" wrapText="1"/>
      <protection locked="0"/>
    </xf>
    <xf numFmtId="164" fontId="88" fillId="0" borderId="0" xfId="55" applyFont="1" applyBorder="1" applyAlignment="1" applyProtection="1">
      <protection locked="0"/>
    </xf>
    <xf numFmtId="0" fontId="89" fillId="47" borderId="54" xfId="55" applyNumberFormat="1" applyFont="1" applyFill="1" applyBorder="1" applyAlignment="1" applyProtection="1">
      <alignment horizontal="left" vertical="top" wrapText="1"/>
      <protection locked="0"/>
    </xf>
    <xf numFmtId="0" fontId="90" fillId="47" borderId="55" xfId="55" applyNumberFormat="1" applyFont="1" applyFill="1" applyBorder="1" applyAlignment="1" applyProtection="1">
      <alignment horizontal="center" vertical="top" wrapText="1"/>
      <protection locked="0"/>
    </xf>
    <xf numFmtId="164" fontId="89" fillId="47" borderId="55" xfId="55" applyFont="1" applyFill="1" applyBorder="1" applyAlignment="1" applyProtection="1">
      <alignment horizontal="center" vertical="top" wrapText="1"/>
      <protection locked="0"/>
    </xf>
    <xf numFmtId="164" fontId="90" fillId="47" borderId="54" xfId="55" applyFont="1" applyFill="1" applyBorder="1" applyAlignment="1" applyProtection="1">
      <alignment horizontal="right" vertical="top" wrapText="1"/>
      <protection locked="0"/>
    </xf>
    <xf numFmtId="164" fontId="90" fillId="47" borderId="55" xfId="55" applyFont="1" applyFill="1" applyBorder="1" applyAlignment="1" applyProtection="1">
      <alignment horizontal="right" vertical="top" wrapText="1"/>
      <protection locked="0"/>
    </xf>
    <xf numFmtId="164" fontId="89" fillId="47" borderId="56" xfId="55" applyFont="1" applyFill="1" applyBorder="1" applyAlignment="1" applyProtection="1">
      <alignment horizontal="right" vertical="top" wrapText="1"/>
      <protection locked="0"/>
    </xf>
    <xf numFmtId="164" fontId="91" fillId="47" borderId="55" xfId="55" applyFont="1" applyFill="1" applyBorder="1" applyAlignment="1" applyProtection="1">
      <alignment horizontal="center" vertical="top" wrapText="1"/>
      <protection locked="0"/>
    </xf>
    <xf numFmtId="164" fontId="89" fillId="47" borderId="55" xfId="55" applyFont="1" applyFill="1" applyBorder="1" applyAlignment="1" applyProtection="1">
      <alignment horizontal="left" vertical="top" wrapText="1"/>
      <protection locked="0"/>
    </xf>
    <xf numFmtId="164" fontId="80" fillId="47" borderId="54" xfId="55" applyFont="1" applyFill="1" applyBorder="1" applyAlignment="1" applyProtection="1">
      <alignment horizontal="right" vertical="top" wrapText="1"/>
      <protection locked="0"/>
    </xf>
    <xf numFmtId="164" fontId="80" fillId="47" borderId="55" xfId="55" applyFont="1" applyFill="1" applyBorder="1" applyAlignment="1" applyProtection="1">
      <alignment horizontal="right" vertical="top" wrapText="1"/>
      <protection locked="0"/>
    </xf>
    <xf numFmtId="49" fontId="80" fillId="47" borderId="55" xfId="55" applyNumberFormat="1" applyFont="1" applyFill="1" applyBorder="1" applyAlignment="1" applyProtection="1">
      <alignment horizontal="right" vertical="top" wrapText="1"/>
      <protection locked="0"/>
    </xf>
    <xf numFmtId="49" fontId="80" fillId="47" borderId="56" xfId="55" applyNumberFormat="1" applyFont="1" applyFill="1" applyBorder="1" applyAlignment="1" applyProtection="1">
      <alignment horizontal="right" vertical="top" wrapText="1"/>
      <protection locked="0"/>
    </xf>
    <xf numFmtId="164" fontId="88" fillId="0" borderId="0" xfId="55" applyFont="1" applyBorder="1">
      <alignment vertical="top"/>
    </xf>
    <xf numFmtId="0" fontId="58" fillId="53" borderId="57" xfId="55" applyNumberFormat="1" applyFont="1" applyFill="1" applyBorder="1" applyAlignment="1" applyProtection="1">
      <alignment horizontal="left" vertical="top" wrapText="1"/>
    </xf>
    <xf numFmtId="164" fontId="58" fillId="53" borderId="58" xfId="55" applyFont="1" applyFill="1" applyBorder="1" applyAlignment="1" applyProtection="1">
      <alignment horizontal="center" vertical="top" wrapText="1"/>
    </xf>
    <xf numFmtId="164" fontId="58" fillId="53" borderId="59" xfId="55" applyFont="1" applyFill="1" applyBorder="1" applyAlignment="1" applyProtection="1">
      <alignment horizontal="center" vertical="top" wrapText="1"/>
    </xf>
    <xf numFmtId="178" fontId="58" fillId="54" borderId="57" xfId="55" applyNumberFormat="1" applyFont="1" applyFill="1" applyBorder="1" applyAlignment="1" applyProtection="1">
      <alignment horizontal="right" vertical="top" wrapText="1"/>
      <protection locked="0"/>
    </xf>
    <xf numFmtId="178" fontId="58" fillId="54" borderId="58" xfId="55" applyNumberFormat="1" applyFont="1" applyFill="1" applyBorder="1" applyAlignment="1" applyProtection="1">
      <alignment horizontal="right" vertical="top" wrapText="1"/>
      <protection locked="0"/>
    </xf>
    <xf numFmtId="178" fontId="58" fillId="55" borderId="59" xfId="55" applyNumberFormat="1" applyFont="1" applyFill="1" applyBorder="1" applyAlignment="1" applyProtection="1">
      <alignment horizontal="right" vertical="top" wrapText="1"/>
    </xf>
    <xf numFmtId="164" fontId="3" fillId="53" borderId="57" xfId="55" applyFont="1" applyFill="1" applyBorder="1" applyAlignment="1">
      <alignment horizontal="center" vertical="top" wrapText="1"/>
    </xf>
    <xf numFmtId="164" fontId="3" fillId="53" borderId="58" xfId="55" applyFont="1" applyFill="1" applyBorder="1" applyAlignment="1">
      <alignment horizontal="left" vertical="top" wrapText="1"/>
    </xf>
    <xf numFmtId="164" fontId="58" fillId="53" borderId="58" xfId="55" applyFont="1" applyFill="1" applyBorder="1" applyAlignment="1">
      <alignment horizontal="center" vertical="top" wrapText="1"/>
    </xf>
    <xf numFmtId="164" fontId="58" fillId="53" borderId="58" xfId="55" applyFont="1" applyFill="1" applyBorder="1" applyAlignment="1">
      <alignment horizontal="left" vertical="top" wrapText="1"/>
    </xf>
    <xf numFmtId="3" fontId="3" fillId="53" borderId="59" xfId="55" applyNumberFormat="1" applyFont="1" applyFill="1" applyBorder="1" applyAlignment="1">
      <alignment horizontal="center" vertical="top" wrapText="1"/>
    </xf>
    <xf numFmtId="0" fontId="3" fillId="54" borderId="57" xfId="55" applyNumberFormat="1" applyFont="1" applyFill="1" applyBorder="1" applyAlignment="1" applyProtection="1">
      <alignment horizontal="right" vertical="top" wrapText="1"/>
      <protection locked="0"/>
    </xf>
    <xf numFmtId="0" fontId="3" fillId="54" borderId="58" xfId="55" applyNumberFormat="1" applyFont="1" applyFill="1" applyBorder="1" applyAlignment="1" applyProtection="1">
      <alignment horizontal="right" vertical="top" wrapText="1"/>
      <protection locked="0"/>
    </xf>
    <xf numFmtId="179" fontId="3" fillId="54" borderId="58" xfId="55" applyNumberFormat="1" applyFont="1" applyFill="1" applyBorder="1" applyAlignment="1" applyProtection="1">
      <alignment horizontal="right" vertical="top" wrapText="1"/>
      <protection locked="0"/>
    </xf>
    <xf numFmtId="179" fontId="3" fillId="54" borderId="59" xfId="55" applyNumberFormat="1" applyFont="1" applyFill="1" applyBorder="1" applyAlignment="1" applyProtection="1">
      <alignment horizontal="right" vertical="top" wrapText="1"/>
      <protection locked="0"/>
    </xf>
    <xf numFmtId="0" fontId="58" fillId="53" borderId="60" xfId="55" applyNumberFormat="1" applyFont="1" applyFill="1" applyBorder="1" applyAlignment="1" applyProtection="1">
      <alignment horizontal="left" vertical="top" wrapText="1"/>
    </xf>
    <xf numFmtId="164" fontId="58" fillId="53" borderId="61" xfId="55" applyFont="1" applyFill="1" applyBorder="1" applyAlignment="1" applyProtection="1">
      <alignment horizontal="center" vertical="top" wrapText="1"/>
    </xf>
    <xf numFmtId="164" fontId="58" fillId="53" borderId="62" xfId="55" applyFont="1" applyFill="1" applyBorder="1" applyAlignment="1" applyProtection="1">
      <alignment horizontal="center" vertical="top" wrapText="1"/>
    </xf>
    <xf numFmtId="178" fontId="58" fillId="54" borderId="60" xfId="55" applyNumberFormat="1" applyFont="1" applyFill="1" applyBorder="1" applyAlignment="1" applyProtection="1">
      <alignment horizontal="right" vertical="top" wrapText="1"/>
      <protection locked="0"/>
    </xf>
    <xf numFmtId="178" fontId="58" fillId="54" borderId="61" xfId="55" applyNumberFormat="1" applyFont="1" applyFill="1" applyBorder="1" applyAlignment="1" applyProtection="1">
      <alignment horizontal="right" vertical="top" wrapText="1"/>
      <protection locked="0"/>
    </xf>
    <xf numFmtId="178" fontId="58" fillId="55" borderId="62" xfId="55" applyNumberFormat="1" applyFont="1" applyFill="1" applyBorder="1" applyAlignment="1" applyProtection="1">
      <alignment horizontal="right" vertical="top" wrapText="1"/>
    </xf>
    <xf numFmtId="164" fontId="3" fillId="53" borderId="60" xfId="55" applyFont="1" applyFill="1" applyBorder="1" applyAlignment="1">
      <alignment horizontal="center" vertical="top" wrapText="1"/>
    </xf>
    <xf numFmtId="164" fontId="3" fillId="53" borderId="61" xfId="55" applyFont="1" applyFill="1" applyBorder="1" applyAlignment="1">
      <alignment horizontal="left" vertical="top" wrapText="1"/>
    </xf>
    <xf numFmtId="164" fontId="58" fillId="53" borderId="61" xfId="55" applyFont="1" applyFill="1" applyBorder="1" applyAlignment="1">
      <alignment horizontal="center" vertical="top" wrapText="1"/>
    </xf>
    <xf numFmtId="164" fontId="58" fillId="53" borderId="61" xfId="55" applyFont="1" applyFill="1" applyBorder="1" applyAlignment="1">
      <alignment horizontal="left" vertical="top" wrapText="1"/>
    </xf>
    <xf numFmtId="3" fontId="3" fillId="53" borderId="62" xfId="55" applyNumberFormat="1" applyFont="1" applyFill="1" applyBorder="1" applyAlignment="1">
      <alignment horizontal="center" vertical="top" wrapText="1"/>
    </xf>
    <xf numFmtId="0" fontId="3" fillId="54" borderId="60" xfId="55" applyNumberFormat="1" applyFont="1" applyFill="1" applyBorder="1" applyAlignment="1" applyProtection="1">
      <alignment horizontal="right" vertical="top" wrapText="1"/>
      <protection locked="0"/>
    </xf>
    <xf numFmtId="0" fontId="3" fillId="54" borderId="61" xfId="55" applyNumberFormat="1" applyFont="1" applyFill="1" applyBorder="1" applyAlignment="1" applyProtection="1">
      <alignment horizontal="right" vertical="top" wrapText="1"/>
      <protection locked="0"/>
    </xf>
    <xf numFmtId="179" fontId="3" fillId="54" borderId="61" xfId="55" applyNumberFormat="1" applyFont="1" applyFill="1" applyBorder="1" applyAlignment="1" applyProtection="1">
      <alignment horizontal="right" vertical="top" wrapText="1"/>
      <protection locked="0"/>
    </xf>
    <xf numFmtId="179" fontId="3" fillId="54" borderId="62" xfId="55" applyNumberFormat="1" applyFont="1" applyFill="1" applyBorder="1" applyAlignment="1" applyProtection="1">
      <alignment horizontal="right" vertical="top" wrapText="1"/>
      <protection locked="0"/>
    </xf>
    <xf numFmtId="0" fontId="3" fillId="53" borderId="62" xfId="55" applyNumberFormat="1" applyFont="1" applyFill="1" applyBorder="1" applyAlignment="1">
      <alignment horizontal="center" vertical="top" wrapText="1"/>
    </xf>
    <xf numFmtId="164" fontId="58" fillId="53" borderId="60" xfId="55" applyFont="1" applyFill="1" applyBorder="1" applyAlignment="1">
      <alignment horizontal="center" vertical="top" wrapText="1"/>
    </xf>
    <xf numFmtId="0" fontId="58" fillId="54" borderId="60" xfId="55" applyNumberFormat="1" applyFont="1" applyFill="1" applyBorder="1" applyAlignment="1" applyProtection="1">
      <alignment horizontal="right" vertical="top" wrapText="1"/>
      <protection locked="0"/>
    </xf>
    <xf numFmtId="0" fontId="92" fillId="54" borderId="60" xfId="55" applyNumberFormat="1" applyFont="1" applyFill="1" applyBorder="1" applyAlignment="1" applyProtection="1">
      <alignment horizontal="right" vertical="top" wrapText="1"/>
      <protection locked="0"/>
    </xf>
    <xf numFmtId="0" fontId="94" fillId="54" borderId="60" xfId="55" applyNumberFormat="1" applyFont="1" applyFill="1" applyBorder="1" applyAlignment="1" applyProtection="1">
      <alignment horizontal="right" vertical="top" wrapText="1"/>
      <protection locked="0"/>
    </xf>
    <xf numFmtId="0" fontId="95" fillId="54" borderId="60" xfId="55" applyNumberFormat="1" applyFont="1" applyFill="1" applyBorder="1" applyAlignment="1" applyProtection="1">
      <alignment horizontal="right" vertical="top" wrapText="1"/>
      <protection locked="0"/>
    </xf>
    <xf numFmtId="0" fontId="3" fillId="54" borderId="60" xfId="57" applyFont="1" applyFill="1" applyBorder="1" applyAlignment="1" applyProtection="1">
      <alignment horizontal="right" vertical="top" wrapText="1"/>
      <protection locked="0"/>
    </xf>
    <xf numFmtId="0" fontId="3" fillId="54" borderId="61" xfId="57" applyFont="1" applyFill="1" applyBorder="1" applyAlignment="1" applyProtection="1">
      <alignment horizontal="right" vertical="top" wrapText="1"/>
      <protection locked="0"/>
    </xf>
    <xf numFmtId="179" fontId="3" fillId="54" borderId="61" xfId="57" applyNumberFormat="1" applyFont="1" applyFill="1" applyBorder="1" applyAlignment="1" applyProtection="1">
      <alignment horizontal="right" vertical="top" wrapText="1"/>
      <protection locked="0"/>
    </xf>
    <xf numFmtId="179" fontId="3" fillId="54" borderId="62" xfId="57" applyNumberFormat="1" applyFont="1" applyFill="1" applyBorder="1" applyAlignment="1" applyProtection="1">
      <alignment horizontal="right" vertical="top" wrapText="1"/>
      <protection locked="0"/>
    </xf>
    <xf numFmtId="164" fontId="58" fillId="0" borderId="0" xfId="55" applyFont="1" applyFill="1" applyBorder="1" applyAlignment="1"/>
    <xf numFmtId="164" fontId="58" fillId="0" borderId="0" xfId="55" applyFont="1" applyFill="1" applyBorder="1">
      <alignment vertical="top"/>
    </xf>
    <xf numFmtId="9" fontId="3" fillId="54" borderId="60" xfId="57" applyNumberFormat="1" applyFont="1" applyFill="1" applyBorder="1" applyAlignment="1" applyProtection="1">
      <alignment horizontal="right" vertical="top" wrapText="1"/>
      <protection locked="0"/>
    </xf>
    <xf numFmtId="0" fontId="96" fillId="54" borderId="60" xfId="57" applyFont="1" applyFill="1" applyBorder="1" applyAlignment="1" applyProtection="1">
      <alignment horizontal="right" vertical="top" wrapText="1"/>
      <protection locked="0"/>
    </xf>
    <xf numFmtId="10" fontId="3" fillId="54" borderId="60" xfId="57" applyNumberFormat="1" applyFont="1" applyFill="1" applyBorder="1" applyAlignment="1" applyProtection="1">
      <alignment horizontal="right" vertical="top" wrapText="1"/>
      <protection locked="0"/>
    </xf>
    <xf numFmtId="0" fontId="96" fillId="54" borderId="60" xfId="55" applyNumberFormat="1" applyFont="1" applyFill="1" applyBorder="1" applyAlignment="1" applyProtection="1">
      <alignment horizontal="right" vertical="top" wrapText="1"/>
      <protection locked="0"/>
    </xf>
    <xf numFmtId="0" fontId="58" fillId="53" borderId="63" xfId="55" applyNumberFormat="1" applyFont="1" applyFill="1" applyBorder="1" applyAlignment="1" applyProtection="1">
      <alignment horizontal="left" vertical="top" wrapText="1"/>
    </xf>
    <xf numFmtId="164" fontId="58" fillId="53" borderId="64" xfId="55" applyFont="1" applyFill="1" applyBorder="1" applyAlignment="1" applyProtection="1">
      <alignment horizontal="center" vertical="top" wrapText="1"/>
    </xf>
    <xf numFmtId="164" fontId="58" fillId="53" borderId="65" xfId="55" applyFont="1" applyFill="1" applyBorder="1" applyAlignment="1" applyProtection="1">
      <alignment horizontal="center" vertical="top" wrapText="1"/>
    </xf>
    <xf numFmtId="178" fontId="58" fillId="54" borderId="63" xfId="55" applyNumberFormat="1" applyFont="1" applyFill="1" applyBorder="1" applyAlignment="1" applyProtection="1">
      <alignment horizontal="right" vertical="top" wrapText="1"/>
      <protection locked="0"/>
    </xf>
    <xf numFmtId="178" fontId="58" fillId="54" borderId="64" xfId="55" applyNumberFormat="1" applyFont="1" applyFill="1" applyBorder="1" applyAlignment="1" applyProtection="1">
      <alignment horizontal="right" vertical="top" wrapText="1"/>
      <protection locked="0"/>
    </xf>
    <xf numFmtId="178" fontId="58" fillId="55" borderId="65" xfId="55" applyNumberFormat="1" applyFont="1" applyFill="1" applyBorder="1" applyAlignment="1" applyProtection="1">
      <alignment horizontal="right" vertical="top" wrapText="1"/>
    </xf>
    <xf numFmtId="164" fontId="58" fillId="53" borderId="63" xfId="55" applyFont="1" applyFill="1" applyBorder="1" applyAlignment="1">
      <alignment horizontal="center" vertical="top" wrapText="1"/>
    </xf>
    <xf numFmtId="164" fontId="58" fillId="53" borderId="64" xfId="55" applyFont="1" applyFill="1" applyBorder="1" applyAlignment="1">
      <alignment horizontal="left" vertical="top" wrapText="1"/>
    </xf>
    <xf numFmtId="164" fontId="58" fillId="53" borderId="64" xfId="55" applyFont="1" applyFill="1" applyBorder="1" applyAlignment="1">
      <alignment horizontal="center" vertical="top" wrapText="1"/>
    </xf>
    <xf numFmtId="0" fontId="3" fillId="53" borderId="65" xfId="55" applyNumberFormat="1" applyFont="1" applyFill="1" applyBorder="1" applyAlignment="1">
      <alignment horizontal="center" vertical="top" wrapText="1"/>
    </xf>
    <xf numFmtId="0" fontId="3" fillId="54" borderId="63" xfId="55" applyNumberFormat="1" applyFont="1" applyFill="1" applyBorder="1" applyAlignment="1" applyProtection="1">
      <alignment horizontal="right" vertical="top" wrapText="1"/>
      <protection locked="0"/>
    </xf>
    <xf numFmtId="0" fontId="3" fillId="54" borderId="64" xfId="55" applyNumberFormat="1" applyFont="1" applyFill="1" applyBorder="1" applyAlignment="1" applyProtection="1">
      <alignment horizontal="right" vertical="top" wrapText="1"/>
      <protection locked="0"/>
    </xf>
    <xf numFmtId="179" fontId="3" fillId="54" borderId="64" xfId="55" applyNumberFormat="1" applyFont="1" applyFill="1" applyBorder="1" applyAlignment="1" applyProtection="1">
      <alignment horizontal="right" vertical="top" wrapText="1"/>
      <protection locked="0"/>
    </xf>
    <xf numFmtId="179" fontId="3" fillId="54" borderId="65" xfId="55" applyNumberFormat="1" applyFont="1" applyFill="1" applyBorder="1" applyAlignment="1" applyProtection="1">
      <alignment horizontal="right" vertical="top" wrapText="1"/>
      <protection locked="0"/>
    </xf>
    <xf numFmtId="3" fontId="58" fillId="0" borderId="0" xfId="55" applyNumberFormat="1" applyFont="1" applyBorder="1" applyAlignment="1">
      <alignment horizontal="right" vertical="top" wrapText="1"/>
    </xf>
    <xf numFmtId="0" fontId="98" fillId="56" borderId="0" xfId="58" applyFont="1" applyFill="1" applyAlignment="1">
      <alignment horizontal="left" vertical="center"/>
    </xf>
    <xf numFmtId="0" fontId="8" fillId="56" borderId="0" xfId="58" applyFont="1" applyFill="1" applyAlignment="1">
      <alignment vertical="center"/>
    </xf>
    <xf numFmtId="0" fontId="58" fillId="54" borderId="61" xfId="59" applyFont="1" applyFill="1" applyBorder="1" applyAlignment="1">
      <alignment horizontal="center" vertical="center"/>
    </xf>
    <xf numFmtId="0" fontId="58" fillId="57" borderId="0" xfId="59" applyFont="1" applyFill="1" applyAlignment="1">
      <alignment horizontal="left" vertical="center"/>
    </xf>
    <xf numFmtId="0" fontId="58" fillId="58" borderId="61" xfId="59" applyFont="1" applyFill="1" applyBorder="1" applyAlignment="1">
      <alignment horizontal="center" vertical="center"/>
    </xf>
    <xf numFmtId="0" fontId="58" fillId="55" borderId="61" xfId="59" applyFont="1" applyFill="1" applyBorder="1" applyAlignment="1">
      <alignment horizontal="center" vertical="center"/>
    </xf>
    <xf numFmtId="0" fontId="58" fillId="53" borderId="61" xfId="59" applyFont="1" applyFill="1" applyBorder="1" applyAlignment="1">
      <alignment horizontal="center" vertical="center"/>
    </xf>
    <xf numFmtId="0" fontId="3" fillId="59" borderId="61" xfId="60" applyFill="1" applyBorder="1" applyAlignment="1">
      <alignment vertical="center"/>
    </xf>
    <xf numFmtId="0" fontId="3" fillId="0" borderId="0" xfId="61" applyFont="1" applyAlignment="1">
      <alignment horizontal="left" vertical="center"/>
    </xf>
    <xf numFmtId="0" fontId="98" fillId="0" borderId="57" xfId="63" applyFont="1" applyBorder="1" applyAlignment="1">
      <alignment horizontal="center" vertical="top"/>
    </xf>
    <xf numFmtId="0" fontId="3" fillId="0" borderId="60" xfId="63" applyBorder="1" applyAlignment="1">
      <alignment horizontal="center" vertical="top"/>
    </xf>
    <xf numFmtId="0" fontId="98" fillId="0" borderId="60" xfId="63" applyFont="1" applyBorder="1" applyAlignment="1">
      <alignment horizontal="center" vertical="top"/>
    </xf>
    <xf numFmtId="0" fontId="3" fillId="0" borderId="63" xfId="63" applyBorder="1" applyAlignment="1">
      <alignment horizontal="center" vertical="top"/>
    </xf>
    <xf numFmtId="0" fontId="3" fillId="0" borderId="0" xfId="63" applyAlignment="1">
      <alignment horizontal="center" vertical="top"/>
    </xf>
    <xf numFmtId="49" fontId="3" fillId="0" borderId="0" xfId="63" applyNumberFormat="1" applyAlignment="1">
      <alignment horizontal="left" vertical="top" wrapText="1"/>
    </xf>
    <xf numFmtId="164" fontId="100" fillId="0" borderId="0" xfId="55" applyFont="1" applyBorder="1" applyAlignment="1">
      <alignment horizontal="left" vertical="top" wrapText="1"/>
    </xf>
    <xf numFmtId="164" fontId="72" fillId="57" borderId="0" xfId="64" applyFont="1" applyFill="1">
      <alignment vertical="top"/>
    </xf>
    <xf numFmtId="0" fontId="79" fillId="52" borderId="0" xfId="59" applyFont="1" applyFill="1" applyAlignment="1">
      <alignment vertical="center"/>
    </xf>
    <xf numFmtId="0" fontId="79" fillId="52" borderId="0" xfId="59" applyFont="1" applyFill="1" applyAlignment="1">
      <alignment horizontal="left" vertical="center"/>
    </xf>
    <xf numFmtId="0" fontId="104" fillId="52" borderId="0" xfId="59" applyFont="1" applyFill="1" applyAlignment="1">
      <alignment horizontal="left" vertical="center"/>
    </xf>
    <xf numFmtId="0" fontId="78" fillId="57" borderId="0" xfId="59" applyFill="1" applyAlignment="1">
      <alignment vertical="center"/>
    </xf>
    <xf numFmtId="0" fontId="78" fillId="47" borderId="0" xfId="59" applyFill="1" applyAlignment="1">
      <alignment vertical="center"/>
    </xf>
    <xf numFmtId="0" fontId="78" fillId="0" borderId="0" xfId="59" applyAlignment="1">
      <alignment vertical="center"/>
    </xf>
    <xf numFmtId="164" fontId="78" fillId="57" borderId="0" xfId="65" applyFill="1">
      <alignment vertical="top"/>
    </xf>
    <xf numFmtId="0" fontId="105" fillId="47" borderId="70" xfId="59" applyFont="1" applyFill="1" applyBorder="1" applyAlignment="1">
      <alignment horizontal="center" vertical="center" wrapText="1"/>
    </xf>
    <xf numFmtId="0" fontId="105" fillId="47" borderId="70" xfId="59" applyFont="1" applyFill="1" applyBorder="1" applyAlignment="1">
      <alignment horizontal="center" vertical="center"/>
    </xf>
    <xf numFmtId="0" fontId="105" fillId="47" borderId="71" xfId="59" applyFont="1" applyFill="1" applyBorder="1" applyAlignment="1">
      <alignment horizontal="center" vertical="center"/>
    </xf>
    <xf numFmtId="0" fontId="105" fillId="47" borderId="72" xfId="59" applyFont="1" applyFill="1" applyBorder="1" applyAlignment="1">
      <alignment horizontal="center" vertical="center"/>
    </xf>
    <xf numFmtId="0" fontId="105" fillId="47" borderId="73" xfId="59" applyFont="1" applyFill="1" applyBorder="1" applyAlignment="1">
      <alignment horizontal="center" vertical="center"/>
    </xf>
    <xf numFmtId="0" fontId="105" fillId="47" borderId="66" xfId="66" applyFont="1" applyFill="1" applyBorder="1" applyAlignment="1">
      <alignment horizontal="center" vertical="center" wrapText="1"/>
    </xf>
    <xf numFmtId="0" fontId="105" fillId="47" borderId="71" xfId="66" applyFont="1" applyFill="1" applyBorder="1" applyAlignment="1">
      <alignment horizontal="center" vertical="center" wrapText="1"/>
    </xf>
    <xf numFmtId="0" fontId="105" fillId="47" borderId="49" xfId="59" applyFont="1" applyFill="1" applyBorder="1" applyAlignment="1">
      <alignment horizontal="center" vertical="center"/>
    </xf>
    <xf numFmtId="0" fontId="105" fillId="57" borderId="50" xfId="59" applyFont="1" applyFill="1" applyBorder="1" applyAlignment="1">
      <alignment vertical="center"/>
    </xf>
    <xf numFmtId="0" fontId="105" fillId="57" borderId="0" xfId="59" applyFont="1" applyFill="1" applyAlignment="1">
      <alignment vertical="center"/>
    </xf>
    <xf numFmtId="0" fontId="105" fillId="47" borderId="74" xfId="59" applyFont="1" applyFill="1" applyBorder="1" applyAlignment="1">
      <alignment horizontal="center" vertical="center"/>
    </xf>
    <xf numFmtId="0" fontId="105" fillId="47" borderId="75" xfId="59" applyFont="1" applyFill="1" applyBorder="1" applyAlignment="1">
      <alignment vertical="center"/>
    </xf>
    <xf numFmtId="0" fontId="107" fillId="0" borderId="0" xfId="59" applyFont="1" applyAlignment="1">
      <alignment vertical="center"/>
    </xf>
    <xf numFmtId="0" fontId="106" fillId="0" borderId="0" xfId="59" applyFont="1" applyAlignment="1">
      <alignment horizontal="center" vertical="center"/>
    </xf>
    <xf numFmtId="0" fontId="106" fillId="0" borderId="0" xfId="59" applyFont="1" applyAlignment="1">
      <alignment horizontal="left" vertical="center"/>
    </xf>
    <xf numFmtId="0" fontId="106" fillId="0" borderId="57" xfId="59" applyFont="1" applyBorder="1" applyAlignment="1">
      <alignment horizontal="center" vertical="center"/>
    </xf>
    <xf numFmtId="0" fontId="58" fillId="0" borderId="58" xfId="59" applyFont="1" applyBorder="1" applyAlignment="1">
      <alignment vertical="center"/>
    </xf>
    <xf numFmtId="0" fontId="107" fillId="0" borderId="58" xfId="59" applyFont="1" applyBorder="1" applyAlignment="1">
      <alignment horizontal="center" vertical="center"/>
    </xf>
    <xf numFmtId="0" fontId="107" fillId="0" borderId="59" xfId="59" applyFont="1" applyBorder="1" applyAlignment="1">
      <alignment horizontal="center" vertical="center"/>
    </xf>
    <xf numFmtId="1" fontId="106" fillId="53" borderId="57" xfId="59" applyNumberFormat="1" applyFont="1" applyFill="1" applyBorder="1" applyAlignment="1">
      <alignment vertical="center"/>
    </xf>
    <xf numFmtId="1" fontId="106" fillId="53" borderId="58" xfId="59" applyNumberFormat="1" applyFont="1" applyFill="1" applyBorder="1" applyAlignment="1">
      <alignment vertical="center"/>
    </xf>
    <xf numFmtId="1" fontId="106" fillId="55" borderId="76" xfId="59" applyNumberFormat="1" applyFont="1" applyFill="1" applyBorder="1" applyAlignment="1">
      <alignment vertical="center"/>
    </xf>
    <xf numFmtId="1" fontId="106" fillId="55" borderId="58" xfId="59" applyNumberFormat="1" applyFont="1" applyFill="1" applyBorder="1" applyAlignment="1">
      <alignment vertical="center"/>
    </xf>
    <xf numFmtId="1" fontId="106" fillId="55" borderId="77" xfId="59" applyNumberFormat="1" applyFont="1" applyFill="1" applyBorder="1" applyAlignment="1">
      <alignment vertical="center"/>
    </xf>
    <xf numFmtId="1" fontId="106" fillId="55" borderId="57" xfId="59" applyNumberFormat="1" applyFont="1" applyFill="1" applyBorder="1" applyAlignment="1">
      <alignment vertical="center"/>
    </xf>
    <xf numFmtId="1" fontId="106" fillId="55" borderId="59" xfId="59" applyNumberFormat="1" applyFont="1" applyFill="1" applyBorder="1" applyAlignment="1">
      <alignment vertical="center"/>
    </xf>
    <xf numFmtId="1" fontId="106" fillId="55" borderId="78" xfId="59" applyNumberFormat="1" applyFont="1" applyFill="1" applyBorder="1" applyAlignment="1">
      <alignment vertical="center"/>
    </xf>
    <xf numFmtId="0" fontId="106" fillId="57" borderId="57" xfId="59" applyFont="1" applyFill="1" applyBorder="1" applyAlignment="1">
      <alignment vertical="center"/>
    </xf>
    <xf numFmtId="0" fontId="106" fillId="57" borderId="79" xfId="59" applyFont="1" applyFill="1" applyBorder="1" applyAlignment="1">
      <alignment vertical="center"/>
    </xf>
    <xf numFmtId="0" fontId="107" fillId="59" borderId="80" xfId="67" applyFont="1" applyBorder="1" applyAlignment="1">
      <alignment horizontal="center" vertical="center"/>
    </xf>
    <xf numFmtId="0" fontId="106" fillId="45" borderId="0" xfId="59" applyFont="1" applyFill="1" applyAlignment="1">
      <alignment horizontal="center" vertical="center"/>
    </xf>
    <xf numFmtId="0" fontId="106" fillId="0" borderId="81" xfId="59" applyFont="1" applyBorder="1" applyAlignment="1">
      <alignment horizontal="center" vertical="center"/>
    </xf>
    <xf numFmtId="0" fontId="58" fillId="0" borderId="82" xfId="59" applyFont="1" applyBorder="1" applyAlignment="1">
      <alignment vertical="center"/>
    </xf>
    <xf numFmtId="0" fontId="107" fillId="0" borderId="82" xfId="59" applyFont="1" applyBorder="1" applyAlignment="1">
      <alignment horizontal="center" vertical="center"/>
    </xf>
    <xf numFmtId="0" fontId="107" fillId="0" borderId="83" xfId="59" applyFont="1" applyBorder="1" applyAlignment="1">
      <alignment horizontal="center" vertical="center"/>
    </xf>
    <xf numFmtId="180" fontId="106" fillId="53" borderId="60" xfId="59" applyNumberFormat="1" applyFont="1" applyFill="1" applyBorder="1" applyAlignment="1">
      <alignment vertical="center"/>
    </xf>
    <xf numFmtId="180" fontId="106" fillId="53" borderId="61" xfId="59" applyNumberFormat="1" applyFont="1" applyFill="1" applyBorder="1" applyAlignment="1">
      <alignment vertical="center"/>
    </xf>
    <xf numFmtId="180" fontId="106" fillId="54" borderId="61" xfId="59" applyNumberFormat="1" applyFont="1" applyFill="1" applyBorder="1" applyAlignment="1" applyProtection="1">
      <alignment vertical="center"/>
      <protection locked="0"/>
    </xf>
    <xf numFmtId="180" fontId="106" fillId="54" borderId="84" xfId="59" applyNumberFormat="1" applyFont="1" applyFill="1" applyBorder="1" applyAlignment="1" applyProtection="1">
      <alignment vertical="center"/>
      <protection locked="0"/>
    </xf>
    <xf numFmtId="180" fontId="106" fillId="54" borderId="60" xfId="59" applyNumberFormat="1" applyFont="1" applyFill="1" applyBorder="1" applyAlignment="1" applyProtection="1">
      <alignment vertical="center"/>
      <protection locked="0"/>
    </xf>
    <xf numFmtId="180" fontId="106" fillId="54" borderId="62" xfId="59" applyNumberFormat="1" applyFont="1" applyFill="1" applyBorder="1" applyAlignment="1" applyProtection="1">
      <alignment vertical="center"/>
      <protection locked="0"/>
    </xf>
    <xf numFmtId="180" fontId="106" fillId="54" borderId="85" xfId="59" applyNumberFormat="1" applyFont="1" applyFill="1" applyBorder="1" applyAlignment="1" applyProtection="1">
      <alignment vertical="center"/>
      <protection locked="0"/>
    </xf>
    <xf numFmtId="181" fontId="94" fillId="57" borderId="60" xfId="59" applyNumberFormat="1" applyFont="1" applyFill="1" applyBorder="1" applyAlignment="1">
      <alignment horizontal="center" vertical="center"/>
    </xf>
    <xf numFmtId="181" fontId="94" fillId="57" borderId="86" xfId="59" applyNumberFormat="1" applyFont="1" applyFill="1" applyBorder="1" applyAlignment="1">
      <alignment horizontal="center" vertical="center"/>
    </xf>
    <xf numFmtId="0" fontId="58" fillId="0" borderId="87" xfId="59" applyFont="1" applyBorder="1" applyAlignment="1">
      <alignment vertical="center"/>
    </xf>
    <xf numFmtId="0" fontId="107" fillId="0" borderId="87" xfId="59" applyFont="1" applyBorder="1" applyAlignment="1">
      <alignment horizontal="center" vertical="center"/>
    </xf>
    <xf numFmtId="0" fontId="107" fillId="0" borderId="88" xfId="59" applyFont="1" applyBorder="1" applyAlignment="1">
      <alignment horizontal="center" vertical="center"/>
    </xf>
    <xf numFmtId="181" fontId="106" fillId="57" borderId="60" xfId="59" applyNumberFormat="1" applyFont="1" applyFill="1" applyBorder="1" applyAlignment="1">
      <alignment vertical="center"/>
    </xf>
    <xf numFmtId="181" fontId="106" fillId="57" borderId="86" xfId="59" applyNumberFormat="1" applyFont="1" applyFill="1" applyBorder="1" applyAlignment="1">
      <alignment vertical="center"/>
    </xf>
    <xf numFmtId="0" fontId="58" fillId="0" borderId="61" xfId="59" applyFont="1" applyBorder="1" applyAlignment="1">
      <alignment vertical="center"/>
    </xf>
    <xf numFmtId="0" fontId="107" fillId="0" borderId="61" xfId="59" applyFont="1" applyBorder="1" applyAlignment="1">
      <alignment horizontal="center" vertical="center"/>
    </xf>
    <xf numFmtId="0" fontId="107" fillId="0" borderId="62" xfId="59" applyFont="1" applyBorder="1" applyAlignment="1">
      <alignment horizontal="center" vertical="center"/>
    </xf>
    <xf numFmtId="10" fontId="106" fillId="0" borderId="0" xfId="68" applyNumberFormat="1" applyFont="1" applyFill="1" applyProtection="1">
      <alignment vertical="top"/>
    </xf>
    <xf numFmtId="0" fontId="106" fillId="0" borderId="63" xfId="59" applyFont="1" applyBorder="1" applyAlignment="1">
      <alignment horizontal="center" vertical="center"/>
    </xf>
    <xf numFmtId="0" fontId="58" fillId="0" borderId="64" xfId="59" applyFont="1" applyBorder="1" applyAlignment="1">
      <alignment vertical="center"/>
    </xf>
    <xf numFmtId="0" fontId="107" fillId="0" borderId="64" xfId="59" applyFont="1" applyBorder="1" applyAlignment="1">
      <alignment horizontal="center" vertical="center"/>
    </xf>
    <xf numFmtId="0" fontId="107" fillId="0" borderId="65" xfId="59" applyFont="1" applyBorder="1" applyAlignment="1">
      <alignment horizontal="center" vertical="center"/>
    </xf>
    <xf numFmtId="180" fontId="106" fillId="53" borderId="63" xfId="59" applyNumberFormat="1" applyFont="1" applyFill="1" applyBorder="1" applyAlignment="1">
      <alignment vertical="center"/>
    </xf>
    <xf numFmtId="180" fontId="106" fillId="53" borderId="64" xfId="59" applyNumberFormat="1" applyFont="1" applyFill="1" applyBorder="1" applyAlignment="1">
      <alignment vertical="center"/>
    </xf>
    <xf numFmtId="180" fontId="106" fillId="54" borderId="64" xfId="59" applyNumberFormat="1" applyFont="1" applyFill="1" applyBorder="1" applyAlignment="1" applyProtection="1">
      <alignment vertical="center"/>
      <protection locked="0"/>
    </xf>
    <xf numFmtId="180" fontId="106" fillId="54" borderId="89" xfId="59" applyNumberFormat="1" applyFont="1" applyFill="1" applyBorder="1" applyAlignment="1" applyProtection="1">
      <alignment vertical="center"/>
      <protection locked="0"/>
    </xf>
    <xf numFmtId="180" fontId="106" fillId="54" borderId="63" xfId="59" applyNumberFormat="1" applyFont="1" applyFill="1" applyBorder="1" applyAlignment="1" applyProtection="1">
      <alignment vertical="center"/>
      <protection locked="0"/>
    </xf>
    <xf numFmtId="180" fontId="106" fillId="54" borderId="65" xfId="59" applyNumberFormat="1" applyFont="1" applyFill="1" applyBorder="1" applyAlignment="1" applyProtection="1">
      <alignment vertical="center"/>
      <protection locked="0"/>
    </xf>
    <xf numFmtId="180" fontId="106" fillId="54" borderId="90" xfId="59" applyNumberFormat="1" applyFont="1" applyFill="1" applyBorder="1" applyAlignment="1" applyProtection="1">
      <alignment vertical="center"/>
      <protection locked="0"/>
    </xf>
    <xf numFmtId="181" fontId="106" fillId="57" borderId="63" xfId="59" applyNumberFormat="1" applyFont="1" applyFill="1" applyBorder="1" applyAlignment="1">
      <alignment vertical="center"/>
    </xf>
    <xf numFmtId="181" fontId="106" fillId="57" borderId="91" xfId="59" applyNumberFormat="1" applyFont="1" applyFill="1" applyBorder="1" applyAlignment="1">
      <alignment vertical="center"/>
    </xf>
    <xf numFmtId="180" fontId="78" fillId="57" borderId="0" xfId="59" applyNumberFormat="1" applyFill="1" applyAlignment="1">
      <alignment vertical="center"/>
    </xf>
    <xf numFmtId="180" fontId="78" fillId="57" borderId="0" xfId="65" applyNumberFormat="1" applyFill="1">
      <alignment vertical="top"/>
    </xf>
    <xf numFmtId="0" fontId="106" fillId="57" borderId="0" xfId="59" applyFont="1" applyFill="1" applyAlignment="1">
      <alignment vertical="center"/>
    </xf>
    <xf numFmtId="0" fontId="105" fillId="47" borderId="71" xfId="59" applyFont="1" applyFill="1" applyBorder="1" applyAlignment="1">
      <alignment vertical="center"/>
    </xf>
    <xf numFmtId="0" fontId="107" fillId="57" borderId="58" xfId="59" applyFont="1" applyFill="1" applyBorder="1" applyAlignment="1">
      <alignment horizontal="center" vertical="center"/>
    </xf>
    <xf numFmtId="1" fontId="106" fillId="53" borderId="74" xfId="59" applyNumberFormat="1" applyFont="1" applyFill="1" applyBorder="1" applyAlignment="1">
      <alignment vertical="center"/>
    </xf>
    <xf numFmtId="1" fontId="106" fillId="53" borderId="76" xfId="59" applyNumberFormat="1" applyFont="1" applyFill="1" applyBorder="1" applyAlignment="1">
      <alignment vertical="center"/>
    </xf>
    <xf numFmtId="181" fontId="106" fillId="57" borderId="57" xfId="59" applyNumberFormat="1" applyFont="1" applyFill="1" applyBorder="1" applyAlignment="1">
      <alignment vertical="center"/>
    </xf>
    <xf numFmtId="0" fontId="107" fillId="57" borderId="82" xfId="59" applyFont="1" applyFill="1" applyBorder="1" applyAlignment="1">
      <alignment horizontal="center" vertical="center"/>
    </xf>
    <xf numFmtId="1" fontId="106" fillId="53" borderId="60" xfId="59" applyNumberFormat="1" applyFont="1" applyFill="1" applyBorder="1" applyAlignment="1">
      <alignment vertical="center"/>
    </xf>
    <xf numFmtId="1" fontId="106" fillId="53" borderId="61" xfId="59" applyNumberFormat="1" applyFont="1" applyFill="1" applyBorder="1" applyAlignment="1">
      <alignment vertical="center"/>
    </xf>
    <xf numFmtId="0" fontId="107" fillId="57" borderId="87" xfId="59" applyFont="1" applyFill="1" applyBorder="1" applyAlignment="1">
      <alignment horizontal="center" vertical="center"/>
    </xf>
    <xf numFmtId="0" fontId="107" fillId="47" borderId="0" xfId="69" applyFont="1" applyFill="1" applyAlignment="1">
      <alignment horizontal="center" vertical="center"/>
    </xf>
    <xf numFmtId="164" fontId="78" fillId="0" borderId="0" xfId="65" applyFill="1">
      <alignment vertical="top"/>
    </xf>
    <xf numFmtId="0" fontId="107" fillId="57" borderId="61" xfId="59" applyFont="1" applyFill="1" applyBorder="1" applyAlignment="1">
      <alignment horizontal="center" vertical="center"/>
    </xf>
    <xf numFmtId="0" fontId="107" fillId="57" borderId="64" xfId="59" applyFont="1" applyFill="1" applyBorder="1" applyAlignment="1">
      <alignment horizontal="center" vertical="center"/>
    </xf>
    <xf numFmtId="1" fontId="106" fillId="53" borderId="63" xfId="59" applyNumberFormat="1" applyFont="1" applyFill="1" applyBorder="1" applyAlignment="1">
      <alignment vertical="center"/>
    </xf>
    <xf numFmtId="1" fontId="106" fillId="53" borderId="64" xfId="59" applyNumberFormat="1" applyFont="1" applyFill="1" applyBorder="1" applyAlignment="1">
      <alignment vertical="center"/>
    </xf>
    <xf numFmtId="181" fontId="106" fillId="57" borderId="0" xfId="59" applyNumberFormat="1" applyFont="1" applyFill="1" applyAlignment="1">
      <alignment vertical="center"/>
    </xf>
    <xf numFmtId="0" fontId="106" fillId="47" borderId="0" xfId="69" applyFont="1" applyFill="1" applyAlignment="1">
      <alignment horizontal="center" vertical="center"/>
    </xf>
    <xf numFmtId="0" fontId="106" fillId="0" borderId="73" xfId="59" applyFont="1" applyBorder="1" applyAlignment="1">
      <alignment horizontal="center" vertical="center"/>
    </xf>
    <xf numFmtId="0" fontId="58" fillId="0" borderId="70" xfId="59" applyFont="1" applyBorder="1" applyAlignment="1">
      <alignment vertical="center"/>
    </xf>
    <xf numFmtId="0" fontId="107" fillId="0" borderId="70" xfId="59" applyFont="1" applyBorder="1" applyAlignment="1">
      <alignment horizontal="center" vertical="center"/>
    </xf>
    <xf numFmtId="0" fontId="107" fillId="0" borderId="71" xfId="59" applyFont="1" applyBorder="1" applyAlignment="1">
      <alignment horizontal="center" vertical="center"/>
    </xf>
    <xf numFmtId="10" fontId="106" fillId="54" borderId="66" xfId="59" applyNumberFormat="1" applyFont="1" applyFill="1" applyBorder="1" applyAlignment="1" applyProtection="1">
      <alignment vertical="center"/>
      <protection locked="0"/>
    </xf>
    <xf numFmtId="10" fontId="106" fillId="54" borderId="71" xfId="59" applyNumberFormat="1" applyFont="1" applyFill="1" applyBorder="1" applyAlignment="1" applyProtection="1">
      <alignment vertical="center"/>
      <protection locked="0"/>
    </xf>
    <xf numFmtId="10" fontId="106" fillId="54" borderId="69" xfId="59" applyNumberFormat="1" applyFont="1" applyFill="1" applyBorder="1" applyAlignment="1" applyProtection="1">
      <alignment vertical="center"/>
      <protection locked="0"/>
    </xf>
    <xf numFmtId="10" fontId="106" fillId="54" borderId="70" xfId="59" applyNumberFormat="1" applyFont="1" applyFill="1" applyBorder="1" applyAlignment="1" applyProtection="1">
      <alignment vertical="center"/>
      <protection locked="0"/>
    </xf>
    <xf numFmtId="181" fontId="106" fillId="57" borderId="73" xfId="59" applyNumberFormat="1" applyFont="1" applyFill="1" applyBorder="1" applyAlignment="1">
      <alignment vertical="center"/>
    </xf>
    <xf numFmtId="181" fontId="106" fillId="57" borderId="68" xfId="59" applyNumberFormat="1" applyFont="1" applyFill="1" applyBorder="1" applyAlignment="1">
      <alignment vertical="center"/>
    </xf>
    <xf numFmtId="182" fontId="78" fillId="57" borderId="0" xfId="59" applyNumberFormat="1" applyFill="1" applyAlignment="1">
      <alignment vertical="center"/>
    </xf>
    <xf numFmtId="0" fontId="106" fillId="60" borderId="0" xfId="59" applyFont="1" applyFill="1" applyAlignment="1">
      <alignment horizontal="center" vertical="center"/>
    </xf>
    <xf numFmtId="180" fontId="106" fillId="55" borderId="78" xfId="59" applyNumberFormat="1" applyFont="1" applyFill="1" applyBorder="1" applyAlignment="1">
      <alignment vertical="center"/>
    </xf>
    <xf numFmtId="180" fontId="106" fillId="55" borderId="59" xfId="59" applyNumberFormat="1" applyFont="1" applyFill="1" applyBorder="1" applyAlignment="1">
      <alignment vertical="center"/>
    </xf>
    <xf numFmtId="180" fontId="106" fillId="55" borderId="77" xfId="59" applyNumberFormat="1" applyFont="1" applyFill="1" applyBorder="1" applyAlignment="1">
      <alignment vertical="center"/>
    </xf>
    <xf numFmtId="180" fontId="106" fillId="55" borderId="58" xfId="59" applyNumberFormat="1" applyFont="1" applyFill="1" applyBorder="1" applyAlignment="1">
      <alignment vertical="center"/>
    </xf>
    <xf numFmtId="180" fontId="106" fillId="55" borderId="58" xfId="59" applyNumberFormat="1" applyFont="1" applyFill="1" applyBorder="1" applyAlignment="1">
      <alignment horizontal="right" vertical="center"/>
    </xf>
    <xf numFmtId="180" fontId="106" fillId="55" borderId="79" xfId="59" applyNumberFormat="1" applyFont="1" applyFill="1" applyBorder="1" applyAlignment="1">
      <alignment horizontal="right" vertical="center"/>
    </xf>
    <xf numFmtId="180" fontId="106" fillId="55" borderId="78" xfId="59" applyNumberFormat="1" applyFont="1" applyFill="1" applyBorder="1" applyAlignment="1">
      <alignment horizontal="right" vertical="center"/>
    </xf>
    <xf numFmtId="180" fontId="106" fillId="55" borderId="59" xfId="59" applyNumberFormat="1" applyFont="1" applyFill="1" applyBorder="1" applyAlignment="1">
      <alignment horizontal="right" vertical="center"/>
    </xf>
    <xf numFmtId="181" fontId="106" fillId="57" borderId="79" xfId="59" applyNumberFormat="1" applyFont="1" applyFill="1" applyBorder="1" applyAlignment="1">
      <alignment vertical="center"/>
    </xf>
    <xf numFmtId="180" fontId="106" fillId="55" borderId="90" xfId="59" applyNumberFormat="1" applyFont="1" applyFill="1" applyBorder="1" applyAlignment="1">
      <alignment vertical="center"/>
    </xf>
    <xf numFmtId="180" fontId="106" fillId="55" borderId="64" xfId="59" applyNumberFormat="1" applyFont="1" applyFill="1" applyBorder="1" applyAlignment="1">
      <alignment vertical="center"/>
    </xf>
    <xf numFmtId="180" fontId="106" fillId="55" borderId="65" xfId="59" applyNumberFormat="1" applyFont="1" applyFill="1" applyBorder="1" applyAlignment="1">
      <alignment vertical="center"/>
    </xf>
    <xf numFmtId="180" fontId="106" fillId="55" borderId="64" xfId="59" applyNumberFormat="1" applyFont="1" applyFill="1" applyBorder="1" applyAlignment="1">
      <alignment horizontal="right" vertical="center"/>
    </xf>
    <xf numFmtId="180" fontId="106" fillId="55" borderId="65" xfId="59" applyNumberFormat="1" applyFont="1" applyFill="1" applyBorder="1" applyAlignment="1">
      <alignment horizontal="right" vertical="center"/>
    </xf>
    <xf numFmtId="180" fontId="106" fillId="55" borderId="90" xfId="59" applyNumberFormat="1" applyFont="1" applyFill="1" applyBorder="1" applyAlignment="1">
      <alignment horizontal="right" vertical="center"/>
    </xf>
    <xf numFmtId="166" fontId="78" fillId="57" borderId="0" xfId="68" applyFill="1">
      <alignment vertical="top"/>
    </xf>
    <xf numFmtId="0" fontId="78" fillId="57" borderId="0" xfId="59" applyFill="1" applyAlignment="1">
      <alignment horizontal="right" vertical="center"/>
    </xf>
    <xf numFmtId="183" fontId="78" fillId="57" borderId="0" xfId="59" applyNumberFormat="1" applyFill="1" applyAlignment="1">
      <alignment vertical="center"/>
    </xf>
    <xf numFmtId="183" fontId="78" fillId="57" borderId="0" xfId="59" applyNumberFormat="1" applyFill="1" applyAlignment="1">
      <alignment horizontal="right" vertical="center"/>
    </xf>
    <xf numFmtId="10" fontId="106" fillId="55" borderId="57" xfId="68" applyNumberFormat="1" applyFont="1" applyFill="1" applyBorder="1" applyAlignment="1">
      <alignment vertical="center"/>
    </xf>
    <xf numFmtId="10" fontId="106" fillId="55" borderId="58" xfId="68" applyNumberFormat="1" applyFont="1" applyFill="1" applyBorder="1" applyAlignment="1">
      <alignment vertical="center"/>
    </xf>
    <xf numFmtId="10" fontId="106" fillId="55" borderId="59" xfId="68" applyNumberFormat="1" applyFont="1" applyFill="1" applyBorder="1" applyAlignment="1">
      <alignment vertical="center"/>
    </xf>
    <xf numFmtId="10" fontId="106" fillId="55" borderId="78" xfId="68" applyNumberFormat="1" applyFont="1" applyFill="1" applyBorder="1" applyAlignment="1">
      <alignment vertical="center"/>
    </xf>
    <xf numFmtId="10" fontId="106" fillId="55" borderId="77" xfId="68" applyNumberFormat="1" applyFont="1" applyFill="1" applyBorder="1" applyAlignment="1">
      <alignment vertical="center"/>
    </xf>
    <xf numFmtId="10" fontId="106" fillId="55" borderId="58" xfId="68" applyNumberFormat="1" applyFont="1" applyFill="1" applyBorder="1" applyAlignment="1">
      <alignment horizontal="right" vertical="center"/>
    </xf>
    <xf numFmtId="10" fontId="106" fillId="55" borderId="59" xfId="68" applyNumberFormat="1" applyFont="1" applyFill="1" applyBorder="1" applyAlignment="1">
      <alignment horizontal="right" vertical="center"/>
    </xf>
    <xf numFmtId="10" fontId="106" fillId="55" borderId="78" xfId="68" applyNumberFormat="1" applyFont="1" applyFill="1" applyBorder="1" applyAlignment="1">
      <alignment horizontal="right" vertical="center"/>
    </xf>
    <xf numFmtId="0" fontId="106" fillId="0" borderId="60" xfId="59" applyFont="1" applyBorder="1" applyAlignment="1">
      <alignment horizontal="center" vertical="center"/>
    </xf>
    <xf numFmtId="10" fontId="106" fillId="55" borderId="60" xfId="68" applyNumberFormat="1" applyFont="1" applyFill="1" applyBorder="1" applyAlignment="1">
      <alignment vertical="center"/>
    </xf>
    <xf numFmtId="10" fontId="106" fillId="55" borderId="61" xfId="68" applyNumberFormat="1" applyFont="1" applyFill="1" applyBorder="1" applyAlignment="1">
      <alignment vertical="center"/>
    </xf>
    <xf numFmtId="10" fontId="106" fillId="55" borderId="62" xfId="68" applyNumberFormat="1" applyFont="1" applyFill="1" applyBorder="1" applyAlignment="1">
      <alignment vertical="center"/>
    </xf>
    <xf numFmtId="10" fontId="106" fillId="55" borderId="85" xfId="68" applyNumberFormat="1" applyFont="1" applyFill="1" applyBorder="1" applyAlignment="1">
      <alignment vertical="center"/>
    </xf>
    <xf numFmtId="10" fontId="106" fillId="55" borderId="61" xfId="68" applyNumberFormat="1" applyFont="1" applyFill="1" applyBorder="1" applyAlignment="1">
      <alignment horizontal="right" vertical="center"/>
    </xf>
    <xf numFmtId="10" fontId="106" fillId="55" borderId="62" xfId="68" applyNumberFormat="1" applyFont="1" applyFill="1" applyBorder="1" applyAlignment="1">
      <alignment horizontal="right" vertical="center"/>
    </xf>
    <xf numFmtId="10" fontId="106" fillId="55" borderId="85" xfId="68" applyNumberFormat="1" applyFont="1" applyFill="1" applyBorder="1" applyAlignment="1">
      <alignment horizontal="right" vertical="center"/>
    </xf>
    <xf numFmtId="0" fontId="108" fillId="47" borderId="0" xfId="69" applyFont="1" applyFill="1" applyAlignment="1">
      <alignment horizontal="center" vertical="center"/>
    </xf>
    <xf numFmtId="10" fontId="106" fillId="55" borderId="63" xfId="68" applyNumberFormat="1" applyFont="1" applyFill="1" applyBorder="1" applyAlignment="1">
      <alignment vertical="center"/>
    </xf>
    <xf numFmtId="10" fontId="106" fillId="55" borderId="64" xfId="68" applyNumberFormat="1" applyFont="1" applyFill="1" applyBorder="1" applyAlignment="1">
      <alignment vertical="center"/>
    </xf>
    <xf numFmtId="10" fontId="106" fillId="55" borderId="65" xfId="68" applyNumberFormat="1" applyFont="1" applyFill="1" applyBorder="1" applyAlignment="1">
      <alignment vertical="center"/>
    </xf>
    <xf numFmtId="10" fontId="106" fillId="55" borderId="90" xfId="68" applyNumberFormat="1" applyFont="1" applyFill="1" applyBorder="1" applyAlignment="1">
      <alignment vertical="center"/>
    </xf>
    <xf numFmtId="10" fontId="106" fillId="55" borderId="64" xfId="68" applyNumberFormat="1" applyFont="1" applyFill="1" applyBorder="1" applyAlignment="1">
      <alignment horizontal="right" vertical="center"/>
    </xf>
    <xf numFmtId="10" fontId="106" fillId="55" borderId="65" xfId="68" applyNumberFormat="1" applyFont="1" applyFill="1" applyBorder="1" applyAlignment="1">
      <alignment horizontal="right" vertical="center"/>
    </xf>
    <xf numFmtId="10" fontId="106" fillId="55" borderId="90" xfId="68" applyNumberFormat="1" applyFont="1" applyFill="1" applyBorder="1" applyAlignment="1">
      <alignment horizontal="right" vertical="center"/>
    </xf>
    <xf numFmtId="10" fontId="106" fillId="55" borderId="92" xfId="68" applyNumberFormat="1" applyFont="1" applyFill="1" applyBorder="1" applyAlignment="1">
      <alignment vertical="center"/>
    </xf>
    <xf numFmtId="0" fontId="58" fillId="0" borderId="76" xfId="59" applyFont="1" applyBorder="1" applyAlignment="1">
      <alignment vertical="center"/>
    </xf>
    <xf numFmtId="0" fontId="107" fillId="0" borderId="76" xfId="59" applyFont="1" applyBorder="1" applyAlignment="1">
      <alignment horizontal="center" vertical="center"/>
    </xf>
    <xf numFmtId="0" fontId="107" fillId="0" borderId="75" xfId="59" applyFont="1" applyBorder="1" applyAlignment="1">
      <alignment horizontal="center" vertical="center"/>
    </xf>
    <xf numFmtId="10" fontId="106" fillId="54" borderId="57" xfId="59" applyNumberFormat="1" applyFont="1" applyFill="1" applyBorder="1" applyAlignment="1" applyProtection="1">
      <alignment vertical="center"/>
      <protection locked="0"/>
    </xf>
    <xf numFmtId="10" fontId="106" fillId="54" borderId="58" xfId="59" applyNumberFormat="1" applyFont="1" applyFill="1" applyBorder="1" applyAlignment="1" applyProtection="1">
      <alignment vertical="center"/>
      <protection locked="0"/>
    </xf>
    <xf numFmtId="10" fontId="106" fillId="54" borderId="59" xfId="59" applyNumberFormat="1" applyFont="1" applyFill="1" applyBorder="1" applyAlignment="1" applyProtection="1">
      <alignment vertical="center"/>
      <protection locked="0"/>
    </xf>
    <xf numFmtId="10" fontId="106" fillId="54" borderId="78" xfId="59" applyNumberFormat="1" applyFont="1" applyFill="1" applyBorder="1" applyAlignment="1" applyProtection="1">
      <alignment vertical="center"/>
      <protection locked="0"/>
    </xf>
    <xf numFmtId="164" fontId="106" fillId="57" borderId="57" xfId="65" applyFont="1" applyFill="1" applyBorder="1">
      <alignment vertical="top"/>
    </xf>
    <xf numFmtId="164" fontId="106" fillId="57" borderId="79" xfId="65" applyFont="1" applyFill="1" applyBorder="1">
      <alignment vertical="top"/>
    </xf>
    <xf numFmtId="0" fontId="108" fillId="47" borderId="0" xfId="59" applyFont="1" applyFill="1" applyAlignment="1">
      <alignment vertical="center"/>
    </xf>
    <xf numFmtId="10" fontId="106" fillId="54" borderId="63" xfId="59" applyNumberFormat="1" applyFont="1" applyFill="1" applyBorder="1" applyAlignment="1" applyProtection="1">
      <alignment vertical="center"/>
      <protection locked="0"/>
    </xf>
    <xf numFmtId="10" fontId="106" fillId="54" borderId="64" xfId="59" applyNumberFormat="1" applyFont="1" applyFill="1" applyBorder="1" applyAlignment="1" applyProtection="1">
      <alignment vertical="center"/>
      <protection locked="0"/>
    </xf>
    <xf numFmtId="10" fontId="106" fillId="54" borderId="65" xfId="59" applyNumberFormat="1" applyFont="1" applyFill="1" applyBorder="1" applyAlignment="1" applyProtection="1">
      <alignment vertical="center"/>
      <protection locked="0"/>
    </xf>
    <xf numFmtId="10" fontId="106" fillId="54" borderId="93" xfId="59" applyNumberFormat="1" applyFont="1" applyFill="1" applyBorder="1" applyAlignment="1" applyProtection="1">
      <alignment vertical="center"/>
      <protection locked="0"/>
    </xf>
    <xf numFmtId="10" fontId="106" fillId="54" borderId="89" xfId="59" applyNumberFormat="1" applyFont="1" applyFill="1" applyBorder="1" applyAlignment="1" applyProtection="1">
      <alignment vertical="center"/>
      <protection locked="0"/>
    </xf>
    <xf numFmtId="164" fontId="106" fillId="57" borderId="63" xfId="65" applyFont="1" applyFill="1" applyBorder="1">
      <alignment vertical="top"/>
    </xf>
    <xf numFmtId="164" fontId="106" fillId="57" borderId="91" xfId="65" applyFont="1" applyFill="1" applyBorder="1">
      <alignment vertical="top"/>
    </xf>
    <xf numFmtId="0" fontId="107" fillId="59" borderId="0" xfId="67" applyFont="1" applyBorder="1" applyAlignment="1">
      <alignment horizontal="center" vertical="center"/>
    </xf>
    <xf numFmtId="0" fontId="108" fillId="0" borderId="0" xfId="59" applyFont="1" applyAlignment="1">
      <alignment vertical="center"/>
    </xf>
    <xf numFmtId="0" fontId="98" fillId="57" borderId="0" xfId="60" applyFont="1" applyFill="1" applyAlignment="1">
      <alignment vertical="center"/>
    </xf>
    <xf numFmtId="0" fontId="3" fillId="57" borderId="0" xfId="60" applyFill="1" applyAlignment="1">
      <alignment vertical="center"/>
    </xf>
    <xf numFmtId="0" fontId="3" fillId="57" borderId="0" xfId="63" applyFill="1" applyAlignment="1">
      <alignment vertical="center"/>
    </xf>
    <xf numFmtId="0" fontId="109" fillId="57" borderId="0" xfId="70" applyFill="1"/>
    <xf numFmtId="0" fontId="107" fillId="57" borderId="80" xfId="67" applyFont="1" applyFill="1" applyBorder="1" applyAlignment="1">
      <alignment horizontal="center" vertical="center"/>
    </xf>
    <xf numFmtId="0" fontId="107" fillId="57" borderId="0" xfId="67" applyFont="1" applyFill="1" applyBorder="1" applyAlignment="1">
      <alignment horizontal="center" vertical="center"/>
    </xf>
    <xf numFmtId="0" fontId="108" fillId="0" borderId="0" xfId="59" applyFont="1" applyAlignment="1">
      <alignment horizontal="center" vertical="center" wrapText="1"/>
    </xf>
    <xf numFmtId="0" fontId="108" fillId="0" borderId="0" xfId="59" applyFont="1" applyAlignment="1">
      <alignment horizontal="center" vertical="center"/>
    </xf>
    <xf numFmtId="0" fontId="99" fillId="57" borderId="0" xfId="66" applyFont="1" applyFill="1" applyAlignment="1">
      <alignment vertical="center"/>
    </xf>
    <xf numFmtId="0" fontId="81" fillId="57" borderId="0" xfId="63" applyFont="1" applyFill="1" applyAlignment="1">
      <alignment horizontal="left" vertical="center"/>
    </xf>
    <xf numFmtId="0" fontId="81" fillId="57" borderId="0" xfId="63" applyFont="1" applyFill="1" applyAlignment="1">
      <alignment vertical="center"/>
    </xf>
    <xf numFmtId="2" fontId="3" fillId="57" borderId="0" xfId="66" applyNumberFormat="1" applyFont="1" applyFill="1" applyAlignment="1">
      <alignment vertical="top" wrapText="1"/>
    </xf>
    <xf numFmtId="0" fontId="3" fillId="57" borderId="0" xfId="63" applyFill="1" applyAlignment="1">
      <alignment horizontal="left" vertical="center"/>
    </xf>
    <xf numFmtId="0" fontId="78" fillId="57" borderId="0" xfId="66" applyFill="1"/>
    <xf numFmtId="0" fontId="98" fillId="57" borderId="0" xfId="63" applyFont="1" applyFill="1" applyAlignment="1">
      <alignment vertical="top"/>
    </xf>
    <xf numFmtId="0" fontId="98" fillId="47" borderId="95" xfId="63" applyFont="1" applyFill="1" applyBorder="1" applyAlignment="1">
      <alignment vertical="top"/>
    </xf>
    <xf numFmtId="0" fontId="98" fillId="47" borderId="96" xfId="63" applyFont="1" applyFill="1" applyBorder="1" applyAlignment="1">
      <alignment vertical="top"/>
    </xf>
    <xf numFmtId="0" fontId="98" fillId="47" borderId="86" xfId="63" applyFont="1" applyFill="1" applyBorder="1" applyAlignment="1">
      <alignment vertical="top"/>
    </xf>
    <xf numFmtId="0" fontId="3" fillId="0" borderId="60" xfId="63" quotePrefix="1" applyBorder="1" applyAlignment="1">
      <alignment horizontal="center" vertical="top" wrapText="1"/>
    </xf>
    <xf numFmtId="49" fontId="3" fillId="57" borderId="0" xfId="63" applyNumberFormat="1" applyFill="1" applyAlignment="1">
      <alignment vertical="top" wrapText="1"/>
    </xf>
    <xf numFmtId="0" fontId="3" fillId="0" borderId="60" xfId="63" applyBorder="1" applyAlignment="1">
      <alignment horizontal="center" vertical="top" wrapText="1"/>
    </xf>
    <xf numFmtId="0" fontId="3" fillId="0" borderId="97" xfId="63" quotePrefix="1" applyBorder="1" applyAlignment="1">
      <alignment horizontal="center" vertical="top" wrapText="1"/>
    </xf>
    <xf numFmtId="0" fontId="3" fillId="0" borderId="98" xfId="63" quotePrefix="1" applyBorder="1" applyAlignment="1">
      <alignment horizontal="center" vertical="top" wrapText="1"/>
    </xf>
    <xf numFmtId="0" fontId="3" fillId="0" borderId="63" xfId="63" quotePrefix="1" applyBorder="1" applyAlignment="1">
      <alignment horizontal="center" vertical="top" wrapText="1"/>
    </xf>
    <xf numFmtId="0" fontId="3" fillId="0" borderId="0" xfId="63" quotePrefix="1" applyAlignment="1">
      <alignment horizontal="center" vertical="top" wrapText="1"/>
    </xf>
    <xf numFmtId="164" fontId="110" fillId="57" borderId="0" xfId="65" applyFont="1" applyFill="1">
      <alignment vertical="top"/>
    </xf>
    <xf numFmtId="167" fontId="0" fillId="0" borderId="0" xfId="0" applyNumberFormat="1" applyFont="1" applyFill="1" applyAlignment="1">
      <alignment horizontal="right" vertical="top"/>
    </xf>
    <xf numFmtId="167" fontId="0" fillId="0" borderId="0" xfId="0" applyNumberFormat="1" applyFont="1" applyFill="1">
      <alignment vertical="top"/>
    </xf>
    <xf numFmtId="175" fontId="3" fillId="0" borderId="0" xfId="0" applyNumberFormat="1" applyFont="1" applyFill="1" applyBorder="1">
      <alignment vertical="top"/>
    </xf>
    <xf numFmtId="164" fontId="0" fillId="0" borderId="0" xfId="0" applyFill="1">
      <alignment vertical="top"/>
    </xf>
    <xf numFmtId="164" fontId="65" fillId="46" borderId="0" xfId="50" applyNumberFormat="1" applyFont="1" applyFill="1" applyAlignment="1">
      <alignment vertical="top"/>
    </xf>
    <xf numFmtId="164" fontId="65" fillId="46" borderId="0" xfId="0" applyFont="1" applyFill="1">
      <alignment vertical="top"/>
    </xf>
    <xf numFmtId="49" fontId="3" fillId="0" borderId="64" xfId="63" applyNumberFormat="1" applyBorder="1" applyAlignment="1">
      <alignment horizontal="left" vertical="top" wrapText="1"/>
    </xf>
    <xf numFmtId="164" fontId="100" fillId="0" borderId="64" xfId="55" applyFont="1" applyBorder="1" applyAlignment="1">
      <alignment horizontal="left" vertical="top" wrapText="1"/>
    </xf>
    <xf numFmtId="164" fontId="100" fillId="0" borderId="65" xfId="55" applyFont="1" applyBorder="1" applyAlignment="1">
      <alignment horizontal="left" vertical="top" wrapText="1"/>
    </xf>
    <xf numFmtId="0" fontId="3" fillId="0" borderId="61" xfId="63" applyBorder="1" applyAlignment="1">
      <alignment horizontal="left" vertical="top" wrapText="1"/>
    </xf>
    <xf numFmtId="164" fontId="100" fillId="0" borderId="61" xfId="55" applyFont="1" applyBorder="1" applyAlignment="1">
      <alignment horizontal="left" vertical="top" wrapText="1"/>
    </xf>
    <xf numFmtId="164" fontId="100" fillId="0" borderId="62" xfId="55" applyFont="1" applyBorder="1" applyAlignment="1">
      <alignment horizontal="left" vertical="top" wrapText="1"/>
    </xf>
    <xf numFmtId="49" fontId="101" fillId="0" borderId="61" xfId="63" applyNumberFormat="1" applyFont="1" applyBorder="1" applyAlignment="1">
      <alignment horizontal="left" vertical="top" wrapText="1"/>
    </xf>
    <xf numFmtId="164" fontId="103" fillId="0" borderId="61" xfId="55" applyFont="1" applyBorder="1" applyAlignment="1">
      <alignment horizontal="left" vertical="top" wrapText="1"/>
    </xf>
    <xf numFmtId="164" fontId="103" fillId="0" borderId="62" xfId="55" applyFont="1" applyBorder="1" applyAlignment="1">
      <alignment horizontal="left" vertical="top" wrapText="1"/>
    </xf>
    <xf numFmtId="49" fontId="3" fillId="0" borderId="61" xfId="63" applyNumberFormat="1" applyBorder="1" applyAlignment="1">
      <alignment horizontal="left" vertical="top" wrapText="1"/>
    </xf>
    <xf numFmtId="164" fontId="80" fillId="47" borderId="49" xfId="55" applyFont="1" applyFill="1" applyBorder="1" applyAlignment="1" applyProtection="1">
      <alignment horizontal="center" vertical="center" wrapText="1"/>
      <protection locked="0"/>
    </xf>
    <xf numFmtId="164" fontId="80" fillId="47" borderId="50" xfId="55" applyFont="1" applyFill="1" applyBorder="1" applyAlignment="1" applyProtection="1">
      <alignment horizontal="center" vertical="center" wrapText="1"/>
      <protection locked="0"/>
    </xf>
    <xf numFmtId="49" fontId="85" fillId="47" borderId="52" xfId="55" applyNumberFormat="1" applyFont="1" applyFill="1" applyBorder="1" applyAlignment="1" applyProtection="1">
      <alignment horizontal="center" vertical="center" wrapText="1"/>
      <protection locked="0"/>
    </xf>
    <xf numFmtId="49" fontId="85" fillId="47" borderId="0" xfId="55" applyNumberFormat="1" applyFont="1" applyFill="1" applyBorder="1" applyAlignment="1" applyProtection="1">
      <alignment horizontal="center" vertical="center" wrapText="1"/>
      <protection locked="0"/>
    </xf>
    <xf numFmtId="49" fontId="85" fillId="47" borderId="53" xfId="55" applyNumberFormat="1" applyFont="1" applyFill="1" applyBorder="1" applyAlignment="1" applyProtection="1">
      <alignment horizontal="center" vertical="center" wrapText="1"/>
      <protection locked="0"/>
    </xf>
    <xf numFmtId="0" fontId="99" fillId="47" borderId="66" xfId="62" applyFont="1" applyFill="1" applyBorder="1" applyAlignment="1">
      <alignment horizontal="left" vertical="center"/>
    </xf>
    <xf numFmtId="164" fontId="78" fillId="0" borderId="67" xfId="55" applyBorder="1" applyAlignment="1">
      <alignment horizontal="left" vertical="center"/>
    </xf>
    <xf numFmtId="164" fontId="78" fillId="0" borderId="68" xfId="55" applyBorder="1" applyAlignment="1">
      <alignment horizontal="left" vertical="center"/>
    </xf>
    <xf numFmtId="0" fontId="3" fillId="0" borderId="58" xfId="63" applyBorder="1" applyAlignment="1">
      <alignment horizontal="left" vertical="top" wrapText="1"/>
    </xf>
    <xf numFmtId="164" fontId="100" fillId="0" borderId="58" xfId="55" applyFont="1" applyBorder="1" applyAlignment="1">
      <alignment horizontal="left" vertical="top" wrapText="1"/>
    </xf>
    <xf numFmtId="164" fontId="100" fillId="0" borderId="59" xfId="55" applyFont="1" applyBorder="1" applyAlignment="1">
      <alignment horizontal="left" vertical="top" wrapText="1"/>
    </xf>
    <xf numFmtId="0" fontId="3" fillId="0" borderId="62" xfId="63" applyBorder="1" applyAlignment="1">
      <alignment horizontal="left" vertical="top" wrapText="1"/>
    </xf>
    <xf numFmtId="0" fontId="98" fillId="0" borderId="61" xfId="63" applyFont="1" applyBorder="1" applyAlignment="1">
      <alignment horizontal="left" vertical="top"/>
    </xf>
    <xf numFmtId="164" fontId="78" fillId="0" borderId="61" xfId="55" applyBorder="1" applyAlignment="1">
      <alignment horizontal="left" vertical="top"/>
    </xf>
    <xf numFmtId="164" fontId="78" fillId="0" borderId="62" xfId="55" applyBorder="1" applyAlignment="1">
      <alignment horizontal="left" vertical="top"/>
    </xf>
    <xf numFmtId="49" fontId="3" fillId="0" borderId="84" xfId="63" applyNumberFormat="1" applyBorder="1" applyAlignment="1">
      <alignment horizontal="left" vertical="top" wrapText="1"/>
    </xf>
    <xf numFmtId="49" fontId="3" fillId="0" borderId="96" xfId="63" applyNumberFormat="1" applyBorder="1" applyAlignment="1">
      <alignment horizontal="left" vertical="top" wrapText="1"/>
    </xf>
    <xf numFmtId="49" fontId="3" fillId="0" borderId="86" xfId="63" applyNumberFormat="1" applyBorder="1" applyAlignment="1">
      <alignment horizontal="left" vertical="top" wrapText="1"/>
    </xf>
    <xf numFmtId="49" fontId="3" fillId="0" borderId="87" xfId="63" applyNumberFormat="1" applyBorder="1" applyAlignment="1">
      <alignment horizontal="left" vertical="top" wrapText="1"/>
    </xf>
    <xf numFmtId="49" fontId="3" fillId="0" borderId="88" xfId="63" applyNumberFormat="1" applyBorder="1" applyAlignment="1">
      <alignment horizontal="left" vertical="top" wrapText="1"/>
    </xf>
    <xf numFmtId="49" fontId="3" fillId="0" borderId="65" xfId="63" applyNumberFormat="1" applyBorder="1" applyAlignment="1">
      <alignment horizontal="left" vertical="top" wrapText="1"/>
    </xf>
    <xf numFmtId="0" fontId="98" fillId="0" borderId="77" xfId="63" applyFont="1" applyBorder="1" applyAlignment="1">
      <alignment horizontal="left" vertical="top"/>
    </xf>
    <xf numFmtId="0" fontId="98" fillId="0" borderId="94" xfId="63" applyFont="1" applyBorder="1" applyAlignment="1">
      <alignment horizontal="left" vertical="top"/>
    </xf>
    <xf numFmtId="0" fontId="98" fillId="0" borderId="79" xfId="63" applyFont="1" applyBorder="1" applyAlignment="1">
      <alignment horizontal="left" vertical="top"/>
    </xf>
    <xf numFmtId="49" fontId="3" fillId="0" borderId="62" xfId="63" applyNumberFormat="1" applyBorder="1" applyAlignment="1">
      <alignment horizontal="left" vertical="top" wrapText="1"/>
    </xf>
    <xf numFmtId="2" fontId="3" fillId="0" borderId="66" xfId="66" applyNumberFormat="1" applyFont="1" applyBorder="1" applyAlignment="1">
      <alignment horizontal="left" vertical="top" wrapText="1"/>
    </xf>
    <xf numFmtId="2" fontId="3" fillId="0" borderId="67" xfId="66" applyNumberFormat="1" applyFont="1" applyBorder="1" applyAlignment="1">
      <alignment horizontal="left" vertical="top" wrapText="1"/>
    </xf>
    <xf numFmtId="2" fontId="3" fillId="0" borderId="68" xfId="66" applyNumberFormat="1" applyFont="1" applyBorder="1" applyAlignment="1">
      <alignment horizontal="left" vertical="top" wrapText="1"/>
    </xf>
    <xf numFmtId="0" fontId="104" fillId="52" borderId="0" xfId="59" applyFont="1" applyFill="1" applyAlignment="1">
      <alignment horizontal="left" vertical="center"/>
    </xf>
    <xf numFmtId="0" fontId="105" fillId="47" borderId="66" xfId="59" applyFont="1" applyFill="1" applyBorder="1" applyAlignment="1">
      <alignment horizontal="left" vertical="center"/>
    </xf>
    <xf numFmtId="0" fontId="105" fillId="47" borderId="69" xfId="59" applyFont="1" applyFill="1" applyBorder="1" applyAlignment="1">
      <alignment horizontal="left" vertical="center"/>
    </xf>
    <xf numFmtId="0" fontId="106" fillId="45" borderId="0" xfId="59" applyFont="1" applyFill="1" applyAlignment="1">
      <alignment horizontal="center" vertical="center" wrapText="1"/>
    </xf>
    <xf numFmtId="0" fontId="99" fillId="47" borderId="66" xfId="66" applyFont="1" applyFill="1" applyBorder="1" applyAlignment="1">
      <alignment horizontal="left" vertical="center"/>
    </xf>
    <xf numFmtId="0" fontId="99" fillId="47" borderId="67" xfId="66" applyFont="1" applyFill="1" applyBorder="1" applyAlignment="1">
      <alignment horizontal="left" vertical="center"/>
    </xf>
    <xf numFmtId="0" fontId="99" fillId="47" borderId="68" xfId="66" applyFont="1" applyFill="1" applyBorder="1" applyAlignment="1">
      <alignment horizontal="left" vertical="center"/>
    </xf>
  </cellXfs>
  <cellStyles count="61547">
    <cellStyle name="_x0013_" xfId="92" xr:uid="{00000000-0005-0000-0000-000000000000}"/>
    <cellStyle name=" 1" xfId="93" xr:uid="{00000000-0005-0000-0000-000001000000}"/>
    <cellStyle name=" Writer Import]_x000d__x000a_Display Dialog=No_x000d__x000a__x000d__x000a_[Horizontal Arrange]_x000d__x000a_Dimensions Interlocking=Yes_x000d__x000a_Sum Hierarchy=Yes_x000d__x000a_Generate" xfId="94" xr:uid="{00000000-0005-0000-0000-000002000000}"/>
    <cellStyle name="#" xfId="95" xr:uid="{00000000-0005-0000-0000-000003000000}"/>
    <cellStyle name="##" xfId="96" xr:uid="{00000000-0005-0000-0000-000004000000}"/>
    <cellStyle name="#_2049876_2" xfId="97" xr:uid="{00000000-0005-0000-0000-000005000000}"/>
    <cellStyle name="#_2074017_2" xfId="98" xr:uid="{00000000-0005-0000-0000-000006000000}"/>
    <cellStyle name="#_274333_1" xfId="99" xr:uid="{00000000-0005-0000-0000-000007000000}"/>
    <cellStyle name="#_287612_1" xfId="100" xr:uid="{00000000-0005-0000-0000-000008000000}"/>
    <cellStyle name="#_311889_66" xfId="101" xr:uid="{00000000-0005-0000-0000-000009000000}"/>
    <cellStyle name="#_370054_125" xfId="102" xr:uid="{00000000-0005-0000-0000-00000A000000}"/>
    <cellStyle name="#_418421_2" xfId="103" xr:uid="{00000000-0005-0000-0000-00000B000000}"/>
    <cellStyle name="#_472327_1" xfId="104" xr:uid="{00000000-0005-0000-0000-00000C000000}"/>
    <cellStyle name="#_473760_1" xfId="105" xr:uid="{00000000-0005-0000-0000-00000D000000}"/>
    <cellStyle name="#_477876_3" xfId="106" xr:uid="{00000000-0005-0000-0000-00000E000000}"/>
    <cellStyle name="#_681472_1" xfId="107" xr:uid="{00000000-0005-0000-0000-00000F000000}"/>
    <cellStyle name="#_Book5 (5)" xfId="108" xr:uid="{00000000-0005-0000-0000-000010000000}"/>
    <cellStyle name="#_Kingdom Model - 24 May LIVE - AUDITED - with customer bills sheet (102-bullied)" xfId="109" xr:uid="{00000000-0005-0000-0000-000011000000}"/>
    <cellStyle name="#_Kingdom Model - 24 May LIVE - AUDITED - with customer bills sheet (v102)" xfId="110" xr:uid="{00000000-0005-0000-0000-000012000000}"/>
    <cellStyle name="#_Kingdom Model - 9 May 07 - LIVE" xfId="111" xr:uid="{00000000-0005-0000-0000-000013000000}"/>
    <cellStyle name="#_Kingdom Model - bridge to corrected business plan - 21 May 07 MW" xfId="112" xr:uid="{00000000-0005-0000-0000-000014000000}"/>
    <cellStyle name="#_Sen" xfId="113" xr:uid="{00000000-0005-0000-0000-000015000000}"/>
    <cellStyle name="$1000s (0)" xfId="114" xr:uid="{00000000-0005-0000-0000-000016000000}"/>
    <cellStyle name="%" xfId="115" xr:uid="{00000000-0005-0000-0000-000017000000}"/>
    <cellStyle name="%_Absence Tracker July - Dec 2011 - SMP" xfId="116" xr:uid="{00000000-0005-0000-0000-000018000000}"/>
    <cellStyle name="%_BD Assumptions 100113" xfId="117" xr:uid="{00000000-0005-0000-0000-000019000000}"/>
    <cellStyle name="%_IDoK intergrated model v2" xfId="118" xr:uid="{00000000-0005-0000-0000-00001A000000}"/>
    <cellStyle name="%_Notified item v4" xfId="119" xr:uid="{00000000-0005-0000-0000-00001B000000}"/>
    <cellStyle name="%_Notified item v9" xfId="120" xr:uid="{00000000-0005-0000-0000-00001C000000}"/>
    <cellStyle name="%_WOCs T21b JR11 data share" xfId="121" xr:uid="{00000000-0005-0000-0000-00001D000000}"/>
    <cellStyle name="%_Write Off Comparison_220812" xfId="122" xr:uid="{00000000-0005-0000-0000-00001E000000}"/>
    <cellStyle name="]_x000a__x000a_Zoomed=1_x000a__x000a_Row=0_x000a__x000a_Column=0_x000a__x000a_Height=0_x000a__x000a_Width=0_x000a__x000a_FontName=FoxFont_x000a__x000a_FontStyle=0_x000a__x000a_FontSize=9_x000a__x000a_PrtFontName=FoxPrin" xfId="123" xr:uid="{00000000-0005-0000-0000-00001F000000}"/>
    <cellStyle name="]_x000d__x000a_Width=797_x000d__x000a_Height=554_x000d__x000a__x000d__x000a_[Code]_x000d__x000a_Code0=/nyf50_x000d__x000a_Code1=4500000136_x000d__x000a_Code2=ME23_x000d__x000a_Code3=4500002322_x000d__x000a_Code4=#_x000d__x000a_Code5=MB01_x000d__x000a_" xfId="124" xr:uid="{00000000-0005-0000-0000-000020000000}"/>
    <cellStyle name="]_x000d__x000a_Zoomed=1_x000d__x000a_Row=0_x000d__x000a_Column=0_x000d__x000a_Height=0_x000d__x000a_Width=0_x000d__x000a_FontName=FoxFont_x000d__x000a_FontStyle=0_x000d__x000a_FontSize=9_x000d__x000a_PrtFontName=FoxPrin" xfId="125" xr:uid="{00000000-0005-0000-0000-000021000000}"/>
    <cellStyle name="]_x000d__x000a_Zoomed=1_x000d__x000a_Row=0_x000d__x000a_Column=0_x000d__x000a_Height=0_x000d__x000a_Width=0_x000d__x000a_FontName=FoxFont_x000d__x000a_FontStyle=0_x000d__x000a_FontSize=9_x000d__x000a_PrtFontName=FoxPrin 2" xfId="126" xr:uid="{00000000-0005-0000-0000-000022000000}"/>
    <cellStyle name="]_x000d__x000a_Zoomed=1_x000d__x000a_Row=0_x000d__x000a_Column=0_x000d__x000a_Height=0_x000d__x000a_Width=0_x000d__x000a_FontName=FoxFont_x000d__x000a_FontStyle=0_x000d__x000a_FontSize=9_x000d__x000a_PrtFontName=FoxPrin 2 2" xfId="127" xr:uid="{00000000-0005-0000-0000-000023000000}"/>
    <cellStyle name="_~0832484" xfId="128" xr:uid="{00000000-0005-0000-0000-000024000000}"/>
    <cellStyle name="_~5040166" xfId="129" xr:uid="{00000000-0005-0000-0000-000025000000}"/>
    <cellStyle name="_~9213445" xfId="130" xr:uid="{00000000-0005-0000-0000-000026000000}"/>
    <cellStyle name="_~9515899" xfId="131" xr:uid="{00000000-0005-0000-0000-000027000000}"/>
    <cellStyle name="_~9515899_BD Assumptions 100113" xfId="132" xr:uid="{00000000-0005-0000-0000-000028000000}"/>
    <cellStyle name="_~9515899_IDoK intergrated model v2" xfId="133" xr:uid="{00000000-0005-0000-0000-000029000000}"/>
    <cellStyle name="_~9515899_Notified item v4" xfId="134" xr:uid="{00000000-0005-0000-0000-00002A000000}"/>
    <cellStyle name="_~9515899_Notified item v9" xfId="135" xr:uid="{00000000-0005-0000-0000-00002B000000}"/>
    <cellStyle name="_~9515899_Write Off Comparison_220812" xfId="136" xr:uid="{00000000-0005-0000-0000-00002C000000}"/>
    <cellStyle name="_008 Waterfalls CS (version 1)" xfId="137" xr:uid="{00000000-0005-0000-0000-00002D000000}"/>
    <cellStyle name="_1. SDS uploader" xfId="138" xr:uid="{00000000-0005-0000-0000-00002E000000}"/>
    <cellStyle name="_1. SDS uploader_BD Assumptions 100113" xfId="139" xr:uid="{00000000-0005-0000-0000-00002F000000}"/>
    <cellStyle name="_1. SDS uploader_IDoK intergrated model v2" xfId="140" xr:uid="{00000000-0005-0000-0000-000030000000}"/>
    <cellStyle name="_1. SDS uploader_Notified item v4" xfId="141" xr:uid="{00000000-0005-0000-0000-000031000000}"/>
    <cellStyle name="_1. SDS uploader_Notified item v9" xfId="142" xr:uid="{00000000-0005-0000-0000-000032000000}"/>
    <cellStyle name="_1. SDS uploader_Write Off Comparison_220812" xfId="143" xr:uid="{00000000-0005-0000-0000-000033000000}"/>
    <cellStyle name="_110602 CIS calculations" xfId="144" xr:uid="{00000000-0005-0000-0000-000034000000}"/>
    <cellStyle name="_128904_8" xfId="145" xr:uid="{00000000-0005-0000-0000-000035000000}"/>
    <cellStyle name="_128904_8_~0002420" xfId="146" xr:uid="{00000000-0005-0000-0000-000036000000}"/>
    <cellStyle name="_128904_8_~0376079" xfId="147" xr:uid="{00000000-0005-0000-0000-000037000000}"/>
    <cellStyle name="_128904_8_DS initiative Outsource" xfId="148" xr:uid="{00000000-0005-0000-0000-000038000000}"/>
    <cellStyle name="_129764_3" xfId="149" xr:uid="{00000000-0005-0000-0000-000039000000}"/>
    <cellStyle name="_160981_3" xfId="150" xr:uid="{00000000-0005-0000-0000-00003A000000}"/>
    <cellStyle name="_160981_3_~0002420" xfId="151" xr:uid="{00000000-0005-0000-0000-00003B000000}"/>
    <cellStyle name="_160981_3_~0376079" xfId="152" xr:uid="{00000000-0005-0000-0000-00003C000000}"/>
    <cellStyle name="_160981_3_DS initiative Outsource" xfId="153" xr:uid="{00000000-0005-0000-0000-00003D000000}"/>
    <cellStyle name="_2008_2009 spend breakdown_CCT" xfId="154" xr:uid="{00000000-0005-0000-0000-00003E000000}"/>
    <cellStyle name="_2010_Budget Info - Paul Brown.H&amp;C" xfId="155" xr:uid="{00000000-0005-0000-0000-00003F000000}"/>
    <cellStyle name="_2010-11 ENERGY BUDGET V2" xfId="156" xr:uid="{00000000-0005-0000-0000-000040000000}"/>
    <cellStyle name="_284268_1" xfId="157" xr:uid="{00000000-0005-0000-0000-000041000000}"/>
    <cellStyle name="_287612_1" xfId="158" xr:uid="{00000000-0005-0000-0000-000042000000}"/>
    <cellStyle name="_295485_1" xfId="159" xr:uid="{00000000-0005-0000-0000-000043000000}"/>
    <cellStyle name="_316234_12" xfId="160" xr:uid="{00000000-0005-0000-0000-000044000000}"/>
    <cellStyle name="_477876_3" xfId="161" xr:uid="{00000000-0005-0000-0000-000045000000}"/>
    <cellStyle name="_510579_2" xfId="162" xr:uid="{00000000-0005-0000-0000-000046000000}"/>
    <cellStyle name="_510579_2_BD Assumptions 100113" xfId="163" xr:uid="{00000000-0005-0000-0000-000047000000}"/>
    <cellStyle name="_510579_2_IDoK intergrated model v2" xfId="164" xr:uid="{00000000-0005-0000-0000-000048000000}"/>
    <cellStyle name="_510579_2_Notified item v4" xfId="165" xr:uid="{00000000-0005-0000-0000-000049000000}"/>
    <cellStyle name="_510579_2_Notified item v9" xfId="166" xr:uid="{00000000-0005-0000-0000-00004A000000}"/>
    <cellStyle name="_510579_2_Write Off Comparison_220812" xfId="167" xr:uid="{00000000-0005-0000-0000-00004B000000}"/>
    <cellStyle name="_91975_1" xfId="168" xr:uid="{00000000-0005-0000-0000-00004C000000}"/>
    <cellStyle name="_96804_3" xfId="169" xr:uid="{00000000-0005-0000-0000-00004D000000}"/>
    <cellStyle name="_96804_3_~0002420" xfId="170" xr:uid="{00000000-0005-0000-0000-00004E000000}"/>
    <cellStyle name="_96804_3_~0376079" xfId="171" xr:uid="{00000000-0005-0000-0000-00004F000000}"/>
    <cellStyle name="_96804_3_DS initiative Outsource" xfId="172" xr:uid="{00000000-0005-0000-0000-000050000000}"/>
    <cellStyle name="_A2 Business plan overview.first submission.10.01.08.v3" xfId="173" xr:uid="{00000000-0005-0000-0000-000051000000}"/>
    <cellStyle name="_AEP_BO_ IDC_Cost estimation V1 7" xfId="174" xr:uid="{00000000-0005-0000-0000-000052000000}"/>
    <cellStyle name="_AMP5 Sales waterfall" xfId="175" xr:uid="{00000000-0005-0000-0000-000053000000}"/>
    <cellStyle name="_AMP5 v1 vs AMP 5 V2 Opex Waterfalls" xfId="176" xr:uid="{00000000-0005-0000-0000-000054000000}"/>
    <cellStyle name="_AMP5 v1 vs Budget OPEX waterfall" xfId="177" xr:uid="{00000000-0005-0000-0000-000055000000}"/>
    <cellStyle name="_AMP5 v1 vs Budget Sales waterfall" xfId="178" xr:uid="{00000000-0005-0000-0000-000056000000}"/>
    <cellStyle name="_Ass1" xfId="179" xr:uid="{00000000-0005-0000-0000-000057000000}"/>
    <cellStyle name="_Ass1_BD Assumptions 100113" xfId="180" xr:uid="{00000000-0005-0000-0000-000058000000}"/>
    <cellStyle name="_Ass1_IDoK intergrated model v2" xfId="181" xr:uid="{00000000-0005-0000-0000-000059000000}"/>
    <cellStyle name="_Ass1_Notified item v4" xfId="182" xr:uid="{00000000-0005-0000-0000-00005A000000}"/>
    <cellStyle name="_Ass1_Notified item v9" xfId="183" xr:uid="{00000000-0005-0000-0000-00005B000000}"/>
    <cellStyle name="_Ass1_Write Off Comparison_220812" xfId="184" xr:uid="{00000000-0005-0000-0000-00005C000000}"/>
    <cellStyle name="_Asset Debt Financial Summary (2)" xfId="185" xr:uid="{00000000-0005-0000-0000-00005D000000}"/>
    <cellStyle name="_B2B Strategy Assumptions" xfId="186" xr:uid="{00000000-0005-0000-0000-00005E000000}"/>
    <cellStyle name="_BAFO Assumptions" xfId="187" xr:uid="{00000000-0005-0000-0000-00005F000000}"/>
    <cellStyle name="_billing budget 2012-13 28.09.11 v2" xfId="188" xr:uid="{00000000-0005-0000-0000-000060000000}"/>
    <cellStyle name="_Billing-Sales-Cash-Summary BudActFst" xfId="189" xr:uid="{00000000-0005-0000-0000-000061000000}"/>
    <cellStyle name="_Billing-Sales-Cash-Summary BudActFst_BD Assumptions 100113" xfId="190" xr:uid="{00000000-0005-0000-0000-000062000000}"/>
    <cellStyle name="_Billing-Sales-Cash-Summary BudActFst_IDoK intergrated model v2" xfId="191" xr:uid="{00000000-0005-0000-0000-000063000000}"/>
    <cellStyle name="_Billing-Sales-Cash-Summary BudActFst_Notified item v4" xfId="192" xr:uid="{00000000-0005-0000-0000-000064000000}"/>
    <cellStyle name="_Billing-Sales-Cash-Summary BudActFst_Notified item v9" xfId="193" xr:uid="{00000000-0005-0000-0000-000065000000}"/>
    <cellStyle name="_Billing-Sales-Cash-Summary BudActFst_Write Off Comparison_220812" xfId="194" xr:uid="{00000000-0005-0000-0000-000066000000}"/>
    <cellStyle name="_Book1" xfId="195" xr:uid="{00000000-0005-0000-0000-000067000000}"/>
    <cellStyle name="_Book1 (5)" xfId="196" xr:uid="{00000000-0005-0000-0000-000068000000}"/>
    <cellStyle name="_Book2 (10)" xfId="197" xr:uid="{00000000-0005-0000-0000-000069000000}"/>
    <cellStyle name="_Book3" xfId="198" xr:uid="{00000000-0005-0000-0000-00006A000000}"/>
    <cellStyle name="_Book5 (5)" xfId="199" xr:uid="{00000000-0005-0000-0000-00006B000000}"/>
    <cellStyle name="_Business plan overview.first submission.15.12.07.v3" xfId="200" xr:uid="{00000000-0005-0000-0000-00006C000000}"/>
    <cellStyle name="_Cash by Charge Basis for Macsv2" xfId="201" xr:uid="{00000000-0005-0000-0000-00006D000000}"/>
    <cellStyle name="_Cash waterfall" xfId="202" xr:uid="{00000000-0005-0000-0000-00006E000000}"/>
    <cellStyle name="_Cashflow" xfId="203" xr:uid="{00000000-0005-0000-0000-00006F000000}"/>
    <cellStyle name="_CBS Billing &amp; Cash 5+7 Forecast 11" xfId="204" xr:uid="{00000000-0005-0000-0000-000070000000}"/>
    <cellStyle name="_CBS Billing &amp; Cash 5+7 Reforecast 10-11" xfId="205" xr:uid="{00000000-0005-0000-0000-000071000000}"/>
    <cellStyle name="_CBS Billing &amp; Cash Budget 11-12" xfId="206" xr:uid="{00000000-0005-0000-0000-000072000000}"/>
    <cellStyle name="_CBS Billing &amp; Cash forecast at Feb 11" xfId="207" xr:uid="{00000000-0005-0000-0000-000073000000}"/>
    <cellStyle name="_CBS Billing &amp; Cash Forecast June 12" xfId="208" xr:uid="{00000000-0005-0000-0000-000074000000}"/>
    <cellStyle name="_CBS Billing &amp; Cash Forecast Oct 11" xfId="209" xr:uid="{00000000-0005-0000-0000-000075000000}"/>
    <cellStyle name="_CBS Billing &amp; Cash Reforecast 10-11" xfId="210" xr:uid="{00000000-0005-0000-0000-000076000000}"/>
    <cellStyle name="_CBS Billing &amp; Cash tracker to 5+7" xfId="211" xr:uid="{00000000-0005-0000-0000-000077000000}"/>
    <cellStyle name="_CBS Billing &amp; Cash tracker to 5+7_BD Assumptions 100113" xfId="212" xr:uid="{00000000-0005-0000-0000-000078000000}"/>
    <cellStyle name="_CBS Billing &amp; Cash tracker to 5+7_IDoK intergrated model v2" xfId="213" xr:uid="{00000000-0005-0000-0000-000079000000}"/>
    <cellStyle name="_CBS Billing &amp; Cash tracker to 5+7_Notified item v4" xfId="214" xr:uid="{00000000-0005-0000-0000-00007A000000}"/>
    <cellStyle name="_CBS Billing &amp; Cash tracker to 5+7_Notified item v9" xfId="215" xr:uid="{00000000-0005-0000-0000-00007B000000}"/>
    <cellStyle name="_CBS Billing &amp; Cash tracker to 5+7_Write Off Comparison_220812" xfId="216" xr:uid="{00000000-0005-0000-0000-00007C000000}"/>
    <cellStyle name="_CBS Cash budget 2011_12" xfId="217" xr:uid="{00000000-0005-0000-0000-00007D000000}"/>
    <cellStyle name="_CBS Cash budget 2012_13" xfId="218" xr:uid="{00000000-0005-0000-0000-00007E000000}"/>
    <cellStyle name="_CBS DPM ForecastV2" xfId="219" xr:uid="{00000000-0005-0000-0000-00007F000000}"/>
    <cellStyle name="_CBS Pack 200510" xfId="220" xr:uid="{00000000-0005-0000-0000-000080000000}"/>
    <cellStyle name="_CBS Pack 200510_BD Assumptions 100113" xfId="221" xr:uid="{00000000-0005-0000-0000-000081000000}"/>
    <cellStyle name="_CBS Pack 200510_IDoK intergrated model v2" xfId="222" xr:uid="{00000000-0005-0000-0000-000082000000}"/>
    <cellStyle name="_CBS Pack 200510_Notified item v4" xfId="223" xr:uid="{00000000-0005-0000-0000-000083000000}"/>
    <cellStyle name="_CBS Pack 200510_Notified item v9" xfId="224" xr:uid="{00000000-0005-0000-0000-000084000000}"/>
    <cellStyle name="_CBS Pack 200510_Write Off Comparison_220812" xfId="225" xr:uid="{00000000-0005-0000-0000-000085000000}"/>
    <cellStyle name="_CCT 2009" xfId="226" xr:uid="{00000000-0005-0000-0000-000086000000}"/>
    <cellStyle name="_Claire Parker Sep09 TWUL Net Opex Split" xfId="227" xr:uid="{00000000-0005-0000-0000-000087000000}"/>
    <cellStyle name="_Combined British Gas MI 201106" xfId="228" xr:uid="{00000000-0005-0000-0000-000088000000}"/>
    <cellStyle name="_Consolidated R&amp;Os for COO 2008_09" xfId="229" xr:uid="{00000000-0005-0000-0000-000089000000}"/>
    <cellStyle name="_Consolidated R&amp;Os for COO 2008_09_BD Assumptions 100113" xfId="230" xr:uid="{00000000-0005-0000-0000-00008A000000}"/>
    <cellStyle name="_Consolidated R&amp;Os for COO 2008_09_IDoK intergrated model v2" xfId="231" xr:uid="{00000000-0005-0000-0000-00008B000000}"/>
    <cellStyle name="_Consolidated R&amp;Os for COO 2008_09_Notified item v4" xfId="232" xr:uid="{00000000-0005-0000-0000-00008C000000}"/>
    <cellStyle name="_Consolidated R&amp;Os for COO 2008_09_Notified item v9" xfId="233" xr:uid="{00000000-0005-0000-0000-00008D000000}"/>
    <cellStyle name="_Consolidated R&amp;Os for COO 2008_09_Write Off Comparison_220812" xfId="234" xr:uid="{00000000-0005-0000-0000-00008E000000}"/>
    <cellStyle name="_Consolidated R&amp;Os V2" xfId="235" xr:uid="{00000000-0005-0000-0000-00008F000000}"/>
    <cellStyle name="_Consolidated R&amp;Os V2_BD Assumptions 100113" xfId="236" xr:uid="{00000000-0005-0000-0000-000090000000}"/>
    <cellStyle name="_Consolidated R&amp;Os V2_IDoK intergrated model v2" xfId="237" xr:uid="{00000000-0005-0000-0000-000091000000}"/>
    <cellStyle name="_Consolidated R&amp;Os V2_Notified item v4" xfId="238" xr:uid="{00000000-0005-0000-0000-000092000000}"/>
    <cellStyle name="_Consolidated R&amp;Os V2_Notified item v9" xfId="239" xr:uid="{00000000-0005-0000-0000-000093000000}"/>
    <cellStyle name="_Consolidated R&amp;Os V2_Write Off Comparison_220812" xfId="240" xr:uid="{00000000-0005-0000-0000-000094000000}"/>
    <cellStyle name="_Consumer Marketing Business Plan 2011-12 - draftv3" xfId="241" xr:uid="{00000000-0005-0000-0000-000095000000}"/>
    <cellStyle name="_Consumer Marketing Business Plan 2011-12 - draftv3_BD Assumptions 100113" xfId="242" xr:uid="{00000000-0005-0000-0000-000096000000}"/>
    <cellStyle name="_Consumer Marketing Business Plan 2011-12 - draftv3_IDoK intergrated model v2" xfId="243" xr:uid="{00000000-0005-0000-0000-000097000000}"/>
    <cellStyle name="_Consumer Marketing Business Plan 2011-12 - draftv3_Notified item v4" xfId="244" xr:uid="{00000000-0005-0000-0000-000098000000}"/>
    <cellStyle name="_Consumer Marketing Business Plan 2011-12 - draftv3_Notified item v9" xfId="245" xr:uid="{00000000-0005-0000-0000-000099000000}"/>
    <cellStyle name="_Consumer Marketing Business Plan 2011-12 - draftv3_Write Off Comparison_220812" xfId="246" xr:uid="{00000000-0005-0000-0000-00009A000000}"/>
    <cellStyle name="_CONTRACT MGT AUGUST 2011 (PAUL BROWN SCHEDULE) 06-09-11" xfId="247" xr:uid="{00000000-0005-0000-0000-00009B000000}"/>
    <cellStyle name="_COO target.14.02.08" xfId="248" xr:uid="{00000000-0005-0000-0000-00009C000000}"/>
    <cellStyle name="_Copy of Consolidation file_090209" xfId="249" xr:uid="{00000000-0005-0000-0000-00009D000000}"/>
    <cellStyle name="_Copy of Operations.23.12.09" xfId="250" xr:uid="{00000000-0005-0000-0000-00009E000000}"/>
    <cellStyle name="_CS fte Waterfalls JL working v1" xfId="251" xr:uid="{00000000-0005-0000-0000-00009F000000}"/>
    <cellStyle name="_CS Opex AMP5 Waterfalls JL working v1" xfId="252" xr:uid="{00000000-0005-0000-0000-0000A0000000}"/>
    <cellStyle name="_CS Opex AMP5 Waterfalls JL working v2" xfId="253" xr:uid="{00000000-0005-0000-0000-0000A1000000}"/>
    <cellStyle name="_Dec Bad Debt Projection Waterfall" xfId="254" xr:uid="{00000000-0005-0000-0000-0000A2000000}"/>
    <cellStyle name="_Dev 2009" xfId="255" xr:uid="{00000000-0005-0000-0000-0000A3000000}"/>
    <cellStyle name="_Developer Services headcount inc Vacancy Challenge" xfId="256" xr:uid="{00000000-0005-0000-0000-0000A4000000}"/>
    <cellStyle name="_DN Sale Model 040611 Sydney AL" xfId="257" xr:uid="{00000000-0005-0000-0000-0000A5000000}"/>
    <cellStyle name="_DN Sale Model 040611 Sydney AL_BD Assumptions 100113" xfId="258" xr:uid="{00000000-0005-0000-0000-0000A6000000}"/>
    <cellStyle name="_DN Sale Model 040611 Sydney AL_IDoK intergrated model v2" xfId="259" xr:uid="{00000000-0005-0000-0000-0000A7000000}"/>
    <cellStyle name="_DN Sale Model 040611 Sydney AL_Notified item v4" xfId="260" xr:uid="{00000000-0005-0000-0000-0000A8000000}"/>
    <cellStyle name="_DN Sale Model 040611 Sydney AL_Notified item v9" xfId="261" xr:uid="{00000000-0005-0000-0000-0000A9000000}"/>
    <cellStyle name="_DN Sale Model 040611 Sydney AL_Write Off Comparison_220812" xfId="262" xr:uid="{00000000-0005-0000-0000-0000AA000000}"/>
    <cellStyle name="_Dreyfus -  IDC Cost estimation V 001" xfId="263" xr:uid="{00000000-0005-0000-0000-0000AB000000}"/>
    <cellStyle name="_EDF SI DCSO work sheet v0 2" xfId="264" xr:uid="{00000000-0005-0000-0000-0000AC000000}"/>
    <cellStyle name="_EPRL" xfId="265" xr:uid="{00000000-0005-0000-0000-0000AD000000}"/>
    <cellStyle name="_Fees" xfId="266" xr:uid="{00000000-0005-0000-0000-0000AE000000}"/>
    <cellStyle name="_FTE.OLT.08.02.2010" xfId="267" xr:uid="{00000000-0005-0000-0000-0000AF000000}"/>
    <cellStyle name="_Growth Track Consolidation - 10 Jan.Growth track data" xfId="268" xr:uid="{00000000-0005-0000-0000-0000B0000000}"/>
    <cellStyle name="_Growth Track Consolidation - 10 Jan.Growth track data_BD Assumptions 100113" xfId="269" xr:uid="{00000000-0005-0000-0000-0000B1000000}"/>
    <cellStyle name="_Growth Track Consolidation - 10 Jan.Growth track data_IDoK intergrated model v2" xfId="270" xr:uid="{00000000-0005-0000-0000-0000B2000000}"/>
    <cellStyle name="_Growth Track Consolidation - 10 Jan.Growth track data_Notified item v4" xfId="271" xr:uid="{00000000-0005-0000-0000-0000B3000000}"/>
    <cellStyle name="_Growth Track Consolidation - 10 Jan.Growth track data_Notified item v9" xfId="272" xr:uid="{00000000-0005-0000-0000-0000B4000000}"/>
    <cellStyle name="_Growth Track Consolidation - 10 Jan.Growth track data_Write Off Comparison_220812" xfId="273" xr:uid="{00000000-0005-0000-0000-0000B5000000}"/>
    <cellStyle name="_Growth Track Consolidation - 11 Jan" xfId="274" xr:uid="{00000000-0005-0000-0000-0000B6000000}"/>
    <cellStyle name="_Growth Track Consolidation - 11 Jan_BD Assumptions 100113" xfId="275" xr:uid="{00000000-0005-0000-0000-0000B7000000}"/>
    <cellStyle name="_Growth Track Consolidation - 11 Jan_IDoK intergrated model v2" xfId="276" xr:uid="{00000000-0005-0000-0000-0000B8000000}"/>
    <cellStyle name="_Growth Track Consolidation - 11 Jan_Notified item v4" xfId="277" xr:uid="{00000000-0005-0000-0000-0000B9000000}"/>
    <cellStyle name="_Growth Track Consolidation - 11 Jan_Notified item v9" xfId="278" xr:uid="{00000000-0005-0000-0000-0000BA000000}"/>
    <cellStyle name="_Growth Track Consolidation - 11 Jan_Write Off Comparison_220812" xfId="279" xr:uid="{00000000-0005-0000-0000-0000BB000000}"/>
    <cellStyle name="_Growth Track Consolidation - 20 Dec V2" xfId="280" xr:uid="{00000000-0005-0000-0000-0000BC000000}"/>
    <cellStyle name="_Growth Track Consolidation - 20 Dec V2_BD Assumptions 100113" xfId="281" xr:uid="{00000000-0005-0000-0000-0000BD000000}"/>
    <cellStyle name="_Growth Track Consolidation - 20 Dec V2_IDoK intergrated model v2" xfId="282" xr:uid="{00000000-0005-0000-0000-0000BE000000}"/>
    <cellStyle name="_Growth Track Consolidation - 20 Dec V2_Notified item v4" xfId="283" xr:uid="{00000000-0005-0000-0000-0000BF000000}"/>
    <cellStyle name="_Growth Track Consolidation - 20 Dec V2_Notified item v9" xfId="284" xr:uid="{00000000-0005-0000-0000-0000C0000000}"/>
    <cellStyle name="_Growth Track Consolidation - 20 Dec V2_Write Off Comparison_220812" xfId="285" xr:uid="{00000000-0005-0000-0000-0000C1000000}"/>
    <cellStyle name="_Hydro One  - Global DCSO Checklist and Agreement v1 0" xfId="286" xr:uid="{00000000-0005-0000-0000-0000C2000000}"/>
    <cellStyle name="_Hyperion TWUL P&amp;L Check" xfId="287" xr:uid="{00000000-0005-0000-0000-0000C3000000}"/>
    <cellStyle name="_IBF Asset Model Summary Page Template 060118 (2)" xfId="288" xr:uid="{00000000-0005-0000-0000-0000C4000000}"/>
    <cellStyle name="_IDC Solution - Costing - Prashant version" xfId="289" xr:uid="{00000000-0005-0000-0000-0000C5000000}"/>
    <cellStyle name="_ISF Fund Performance - MEIF - September 2005v2" xfId="290" xr:uid="{00000000-0005-0000-0000-0000C6000000}"/>
    <cellStyle name="_ISF Fund Performance - MEIF - September 2005v2_~0002420" xfId="291" xr:uid="{00000000-0005-0000-0000-0000C7000000}"/>
    <cellStyle name="_ISF Fund Performance - MEIF - September 2005v2_~0376079" xfId="292" xr:uid="{00000000-0005-0000-0000-0000C8000000}"/>
    <cellStyle name="_ISF Fund Performance - MEIF - September 2005v2_DS initiative Outsource" xfId="293" xr:uid="{00000000-0005-0000-0000-0000C9000000}"/>
    <cellStyle name="_Jan '10 Check - FTEs V2" xfId="294" xr:uid="{00000000-0005-0000-0000-0000CA000000}"/>
    <cellStyle name="_Jan Bad Debt Projection Waterfall Wk 44 v1.1" xfId="295" xr:uid="{00000000-0005-0000-0000-0000CB000000}"/>
    <cellStyle name="_labs &amp; sampling 5+7 forecast 260911" xfId="296" xr:uid="{00000000-0005-0000-0000-0000CC000000}"/>
    <cellStyle name="_LDES DCSO and Staffing plan v 1 4" xfId="297" xr:uid="{00000000-0005-0000-0000-0000CD000000}"/>
    <cellStyle name="_luxco spread" xfId="298" xr:uid="{00000000-0005-0000-0000-0000CE000000}"/>
    <cellStyle name="_luxco spread_~0002420" xfId="299" xr:uid="{00000000-0005-0000-0000-0000CF000000}"/>
    <cellStyle name="_luxco spread_~0376079" xfId="300" xr:uid="{00000000-0005-0000-0000-0000D0000000}"/>
    <cellStyle name="_luxco spread_DS initiative Outsource" xfId="301" xr:uid="{00000000-0005-0000-0000-0000D1000000}"/>
    <cellStyle name="_Maintenance split" xfId="302" xr:uid="{00000000-0005-0000-0000-0000D2000000}"/>
    <cellStyle name="_Maintenance Summary 08-09 v1" xfId="303" xr:uid="{00000000-0005-0000-0000-0000D3000000}"/>
    <cellStyle name="_MEIF - Asset Summaries 30 July 07" xfId="304" xr:uid="{00000000-0005-0000-0000-0000D4000000}"/>
    <cellStyle name="_MEIF assets &amp; Liabilities5" xfId="305" xr:uid="{00000000-0005-0000-0000-0000D5000000}"/>
    <cellStyle name="_MWh Summary" xfId="306" xr:uid="{00000000-0005-0000-0000-0000D6000000}"/>
    <cellStyle name="_New ExSum Template Reg Assets" xfId="307" xr:uid="{00000000-0005-0000-0000-0000D7000000}"/>
    <cellStyle name="_New ExSum Template Reg Assets (2)" xfId="308" xr:uid="{00000000-0005-0000-0000-0000D8000000}"/>
    <cellStyle name="_Operations.22.12.09" xfId="309" xr:uid="{00000000-0005-0000-0000-0000D9000000}"/>
    <cellStyle name="_Opex forecast 2009 10" xfId="310" xr:uid="{00000000-0005-0000-0000-0000DA000000}"/>
    <cellStyle name="_OPEX waterfall" xfId="311" xr:uid="{00000000-0005-0000-0000-0000DB000000}"/>
    <cellStyle name="_Ops Performance Trade Eff Billing" xfId="312" xr:uid="{00000000-0005-0000-0000-0000DC000000}"/>
    <cellStyle name="_Ops Performance Trade Eff Billing_BD Assumptions 100113" xfId="313" xr:uid="{00000000-0005-0000-0000-0000DD000000}"/>
    <cellStyle name="_Ops Performance Trade Eff Billing_IDoK intergrated model v2" xfId="314" xr:uid="{00000000-0005-0000-0000-0000DE000000}"/>
    <cellStyle name="_Ops Performance Trade Eff Billing_Notified item v4" xfId="315" xr:uid="{00000000-0005-0000-0000-0000DF000000}"/>
    <cellStyle name="_Ops Performance Trade Eff Billing_Notified item v9" xfId="316" xr:uid="{00000000-0005-0000-0000-0000E0000000}"/>
    <cellStyle name="_Ops Performance Trade Eff Billing_Write Off Comparison_220812" xfId="317" xr:uid="{00000000-0005-0000-0000-0000E1000000}"/>
    <cellStyle name="_Ops Support - Budget 2010-11_Info to Paul Brown" xfId="318" xr:uid="{00000000-0005-0000-0000-0000E2000000}"/>
    <cellStyle name="_Orange Combined 100706_changes" xfId="319" xr:uid="{00000000-0005-0000-0000-0000E3000000}"/>
    <cellStyle name="_Paper 1.Operations AMP5.v3" xfId="320" xr:uid="{00000000-0005-0000-0000-0000E4000000}"/>
    <cellStyle name="_Paper 3.AMP5 Operations initiatives.v3" xfId="321" xr:uid="{00000000-0005-0000-0000-0000E5000000}"/>
    <cellStyle name="_Production Plans for Paul.v2" xfId="322" xr:uid="{00000000-0005-0000-0000-0000E6000000}"/>
    <cellStyle name="_Production Plans for Paul.v3" xfId="323" xr:uid="{00000000-0005-0000-0000-0000E7000000}"/>
    <cellStyle name="_Property CBS income 11-12" xfId="324" xr:uid="{00000000-0005-0000-0000-0000E8000000}"/>
    <cellStyle name="_Property CBS income 11-12_BD Assumptions 100113" xfId="325" xr:uid="{00000000-0005-0000-0000-0000E9000000}"/>
    <cellStyle name="_Property CBS income 11-12_IDoK intergrated model v2" xfId="326" xr:uid="{00000000-0005-0000-0000-0000EA000000}"/>
    <cellStyle name="_Property CBS income 11-12_Notified item v4" xfId="327" xr:uid="{00000000-0005-0000-0000-0000EB000000}"/>
    <cellStyle name="_Property CBS income 11-12_Notified item v9" xfId="328" xr:uid="{00000000-0005-0000-0000-0000EC000000}"/>
    <cellStyle name="_Property CBS income 11-12_Write Off Comparison_220812" xfId="329" xr:uid="{00000000-0005-0000-0000-0000ED000000}"/>
    <cellStyle name="_Property Insight Business Plan 2011-12 draftv2" xfId="330" xr:uid="{00000000-0005-0000-0000-0000EE000000}"/>
    <cellStyle name="_Property Insight Business Plan 2011-12 draftv2_BD Assumptions 100113" xfId="331" xr:uid="{00000000-0005-0000-0000-0000EF000000}"/>
    <cellStyle name="_Property Insight Business Plan 2011-12 draftv2_IDoK intergrated model v2" xfId="332" xr:uid="{00000000-0005-0000-0000-0000F0000000}"/>
    <cellStyle name="_Property Insight Business Plan 2011-12 draftv2_Notified item v4" xfId="333" xr:uid="{00000000-0005-0000-0000-0000F1000000}"/>
    <cellStyle name="_Property Insight Business Plan 2011-12 draftv2_Notified item v9" xfId="334" xr:uid="{00000000-0005-0000-0000-0000F2000000}"/>
    <cellStyle name="_Property Insight Business Plan 2011-12 draftv2_Write Off Comparison_220812" xfId="335" xr:uid="{00000000-0005-0000-0000-0000F3000000}"/>
    <cellStyle name="_PS &amp; HS Billing Budget 2012-13 300911" xfId="336" xr:uid="{00000000-0005-0000-0000-0000F4000000}"/>
    <cellStyle name="_Rent receivable due dates" xfId="337" xr:uid="{00000000-0005-0000-0000-0000F5000000}"/>
    <cellStyle name="_Rent receivable due dates_BD Assumptions 100113" xfId="338" xr:uid="{00000000-0005-0000-0000-0000F6000000}"/>
    <cellStyle name="_Rent receivable due dates_IDoK intergrated model v2" xfId="339" xr:uid="{00000000-0005-0000-0000-0000F7000000}"/>
    <cellStyle name="_Rent receivable due dates_Notified item v4" xfId="340" xr:uid="{00000000-0005-0000-0000-0000F8000000}"/>
    <cellStyle name="_Rent receivable due dates_Notified item v9" xfId="341" xr:uid="{00000000-0005-0000-0000-0000F9000000}"/>
    <cellStyle name="_Rent receivable due dates_Write Off Comparison_220812" xfId="342" xr:uid="{00000000-0005-0000-0000-0000FA000000}"/>
    <cellStyle name="_Retail DCN FY08 Rate Card" xfId="343" xr:uid="{00000000-0005-0000-0000-0000FB000000}"/>
    <cellStyle name="_Revenue" xfId="344" xr:uid="{00000000-0005-0000-0000-0000FC000000}"/>
    <cellStyle name="_Revenue &amp; Opex Waterfalls Fst 2012-13 v3 080812" xfId="345" xr:uid="{00000000-0005-0000-0000-0000FD000000}"/>
    <cellStyle name="_Revised Master Forecast Resources vMR" xfId="346" xr:uid="{00000000-0005-0000-0000-0000FE000000}"/>
    <cellStyle name="_Revised target schedule Operations 15.12.09" xfId="347" xr:uid="{00000000-0005-0000-0000-0000FF000000}"/>
    <cellStyle name="_RPI &amp; COPI from Kingdom as at 23May2008" xfId="348" xr:uid="{00000000-0005-0000-0000-000000010000}"/>
    <cellStyle name="_Sales waterfall" xfId="349" xr:uid="{00000000-0005-0000-0000-000001010000}"/>
    <cellStyle name="_Sales waterfall FC to Bud 11 12" xfId="350" xr:uid="{00000000-0005-0000-0000-000002010000}"/>
    <cellStyle name="_SCA - Cost estimation June 27 2007 v 1.1" xfId="351" xr:uid="{00000000-0005-0000-0000-000003010000}"/>
    <cellStyle name="_SEW" xfId="352" xr:uid="{00000000-0005-0000-0000-000004010000}"/>
    <cellStyle name="_Sheet1" xfId="353" xr:uid="{00000000-0005-0000-0000-000005010000}"/>
    <cellStyle name="_SMDP 2009 onwards" xfId="354" xr:uid="{00000000-0005-0000-0000-000006010000}"/>
    <cellStyle name="_Sydney Water FRM DCSO V1.4" xfId="355" xr:uid="{00000000-0005-0000-0000-000007010000}"/>
    <cellStyle name="_TE Tony McHattie Reforecast June 2011 AC Amendments" xfId="356" xr:uid="{00000000-0005-0000-0000-000008010000}"/>
    <cellStyle name="_Thames Water headcount analsyis.11.03.08" xfId="357" xr:uid="{00000000-0005-0000-0000-000009010000}"/>
    <cellStyle name="_TW Group Business Plan.Overview.First submissions.2008.9.Issue 1.Full version.14.01.2008" xfId="358" xr:uid="{00000000-0005-0000-0000-00000A010000}"/>
    <cellStyle name="_TW group variance analysis.Jan 2008.Board report version" xfId="359" xr:uid="{00000000-0005-0000-0000-00000B010000}"/>
    <cellStyle name="_TWULI Appendices - AUG09 - FINAL - 02Sep09" xfId="360" xr:uid="{00000000-0005-0000-0000-00000C010000}"/>
    <cellStyle name="_TWULI Appendices - SEP09 - FINAL - 28Sep09" xfId="361" xr:uid="{00000000-0005-0000-0000-00000D010000}"/>
    <cellStyle name="_Updated SBP net opex for modelling Feb08 v2(29Feb)" xfId="362" xr:uid="{00000000-0005-0000-0000-00000E010000}"/>
    <cellStyle name="_Updated SBP net opex for modelling Feb08 v2(29Feb)_BD Assumptions 100113" xfId="363" xr:uid="{00000000-0005-0000-0000-00000F010000}"/>
    <cellStyle name="_Updated SBP net opex for modelling Feb08 v2(29Feb)_IDoK intergrated model v2" xfId="364" xr:uid="{00000000-0005-0000-0000-000010010000}"/>
    <cellStyle name="_Updated SBP net opex for modelling Feb08 v2(29Feb)_Notified item v4" xfId="365" xr:uid="{00000000-0005-0000-0000-000011010000}"/>
    <cellStyle name="_Updated SBP net opex for modelling Feb08 v2(29Feb)_Notified item v9" xfId="366" xr:uid="{00000000-0005-0000-0000-000012010000}"/>
    <cellStyle name="_Updated SBP net opex for modelling Feb08 v2(29Feb)_Write Off Comparison_220812" xfId="367" xr:uid="{00000000-0005-0000-0000-000013010000}"/>
    <cellStyle name="_UU SI offshore cost est  v 01" xfId="368" xr:uid="{00000000-0005-0000-0000-000014010000}"/>
    <cellStyle name="_Valuation case rec" xfId="369" xr:uid="{00000000-0005-0000-0000-000015010000}"/>
    <cellStyle name="_Valuation case rec_~0002420" xfId="370" xr:uid="{00000000-0005-0000-0000-000016010000}"/>
    <cellStyle name="_Valuation case rec_~0376079" xfId="371" xr:uid="{00000000-0005-0000-0000-000017010000}"/>
    <cellStyle name="_Valuation case rec_DS initiative Outsource" xfId="372" xr:uid="{00000000-0005-0000-0000-000018010000}"/>
    <cellStyle name="_Ventura" xfId="373" xr:uid="{00000000-0005-0000-0000-000019010000}"/>
    <cellStyle name="_Waste Chemicals" xfId="374" xr:uid="{00000000-0005-0000-0000-00001A010000}"/>
    <cellStyle name="_Water Chemicals" xfId="375" xr:uid="{00000000-0005-0000-0000-00001B010000}"/>
    <cellStyle name="_WG- ITS AO -IDC Costing v 0_2" xfId="376" xr:uid="{00000000-0005-0000-0000-00001C010000}"/>
    <cellStyle name="_woc budget 2011-12 cash profiling" xfId="377" xr:uid="{00000000-0005-0000-0000-00001D010000}"/>
    <cellStyle name="_Woc Cash Forecasting 0910" xfId="378" xr:uid="{00000000-0005-0000-0000-00001E010000}"/>
    <cellStyle name="_Woc Cash Forecasting 0910 5+7 to AM 240909" xfId="379" xr:uid="{00000000-0005-0000-0000-00001F010000}"/>
    <cellStyle name="_WOC's Cash Forecasting 2010-11 V1.0" xfId="380" xr:uid="{00000000-0005-0000-0000-000020010000}"/>
    <cellStyle name="_WOC's Cash Forecasting 2010-11 V1.0  20th Oct totals agreed to 5+7" xfId="381" xr:uid="{00000000-0005-0000-0000-000021010000}"/>
    <cellStyle name="_WOC's Cash Forecasting 2011-12" xfId="382" xr:uid="{00000000-0005-0000-0000-000022010000}"/>
    <cellStyle name="_WWU Asset Information - December 2006 Valuation (2)" xfId="383" xr:uid="{00000000-0005-0000-0000-000023010000}"/>
    <cellStyle name="’Ê‰Ý [0.00]_Area" xfId="384" xr:uid="{00000000-0005-0000-0000-000024010000}"/>
    <cellStyle name="’Ê‰Ý_Area" xfId="385" xr:uid="{00000000-0005-0000-0000-000025010000}"/>
    <cellStyle name="£ BP" xfId="386" xr:uid="{00000000-0005-0000-0000-000026010000}"/>
    <cellStyle name="¥ JY" xfId="387" xr:uid="{00000000-0005-0000-0000-000027010000}"/>
    <cellStyle name="=C:\WINNT\SYSTEM32\COMMAND.COM" xfId="388" xr:uid="{00000000-0005-0000-0000-000028010000}"/>
    <cellStyle name="=C:\WINNT35\SYSTEM32\COMMAND.COM" xfId="389" xr:uid="{00000000-0005-0000-0000-000029010000}"/>
    <cellStyle name="=C:\WINNT35\SYSTEM32\COMMAND.COM 2" xfId="390" xr:uid="{00000000-0005-0000-0000-00002A010000}"/>
    <cellStyle name="•W_Area" xfId="391" xr:uid="{00000000-0005-0000-0000-00002B010000}"/>
    <cellStyle name="0,0_x000d__x000a_NA_x000d__x000a_" xfId="392" xr:uid="{00000000-0005-0000-0000-00002C010000}"/>
    <cellStyle name="1000s (0)" xfId="393" xr:uid="{00000000-0005-0000-0000-00002D010000}"/>
    <cellStyle name="20% - Accent1" xfId="27" builtinId="30" customBuiltin="1"/>
    <cellStyle name="20% - Accent1 2" xfId="394" xr:uid="{00000000-0005-0000-0000-00002F010000}"/>
    <cellStyle name="20% - Accent1 2 2" xfId="395" xr:uid="{00000000-0005-0000-0000-000030010000}"/>
    <cellStyle name="20% - Accent1 2 2 2" xfId="396" xr:uid="{00000000-0005-0000-0000-000031010000}"/>
    <cellStyle name="20% - Accent1 2 3" xfId="397" xr:uid="{00000000-0005-0000-0000-000032010000}"/>
    <cellStyle name="20% - Accent2" xfId="31" builtinId="34" customBuiltin="1"/>
    <cellStyle name="20% - Accent2 2" xfId="398" xr:uid="{00000000-0005-0000-0000-000034010000}"/>
    <cellStyle name="20% - Accent2 2 2" xfId="399" xr:uid="{00000000-0005-0000-0000-000035010000}"/>
    <cellStyle name="20% - Accent2 2 2 2" xfId="400" xr:uid="{00000000-0005-0000-0000-000036010000}"/>
    <cellStyle name="20% - Accent2 2 3" xfId="401" xr:uid="{00000000-0005-0000-0000-000037010000}"/>
    <cellStyle name="20% - Accent3" xfId="35" builtinId="38" customBuiltin="1"/>
    <cellStyle name="20% - Accent3 2" xfId="402" xr:uid="{00000000-0005-0000-0000-000039010000}"/>
    <cellStyle name="20% - Accent4" xfId="39" builtinId="42" customBuiltin="1"/>
    <cellStyle name="20% - Accent4 2" xfId="403" xr:uid="{00000000-0005-0000-0000-00003B010000}"/>
    <cellStyle name="20% - Accent5" xfId="43" builtinId="46" customBuiltin="1"/>
    <cellStyle name="20% - Accent5 2" xfId="404" xr:uid="{00000000-0005-0000-0000-00003D010000}"/>
    <cellStyle name="20% - Accent6" xfId="47" builtinId="50" customBuiltin="1"/>
    <cellStyle name="20% - Accent6 2" xfId="405" xr:uid="{00000000-0005-0000-0000-00003F010000}"/>
    <cellStyle name="40% - Accent1" xfId="28" builtinId="31" customBuiltin="1"/>
    <cellStyle name="40% - Accent1 2" xfId="406" xr:uid="{00000000-0005-0000-0000-000041010000}"/>
    <cellStyle name="40% - Accent2" xfId="32" builtinId="35" customBuiltin="1"/>
    <cellStyle name="40% - Accent2 2" xfId="407" xr:uid="{00000000-0005-0000-0000-000043010000}"/>
    <cellStyle name="40% - Accent3" xfId="36" builtinId="39" customBuiltin="1"/>
    <cellStyle name="40% - Accent3 2" xfId="408" xr:uid="{00000000-0005-0000-0000-000045010000}"/>
    <cellStyle name="40% - Accent4" xfId="40" builtinId="43" customBuiltin="1"/>
    <cellStyle name="40% - Accent4 2" xfId="409" xr:uid="{00000000-0005-0000-0000-000047010000}"/>
    <cellStyle name="40% - Accent5" xfId="44" builtinId="47" customBuiltin="1"/>
    <cellStyle name="40% - Accent5 2" xfId="410" xr:uid="{00000000-0005-0000-0000-000049010000}"/>
    <cellStyle name="40% - Accent5 2 2" xfId="411" xr:uid="{00000000-0005-0000-0000-00004A010000}"/>
    <cellStyle name="40% - Accent5 2 2 2" xfId="412" xr:uid="{00000000-0005-0000-0000-00004B010000}"/>
    <cellStyle name="40% - Accent5 2 3" xfId="413" xr:uid="{00000000-0005-0000-0000-00004C010000}"/>
    <cellStyle name="40% - Accent6" xfId="48" builtinId="51" customBuiltin="1"/>
    <cellStyle name="40% - Accent6 2" xfId="414" xr:uid="{00000000-0005-0000-0000-00004E010000}"/>
    <cellStyle name="60% - Accent1" xfId="29" builtinId="32" customBuiltin="1"/>
    <cellStyle name="60% - Accent1 2" xfId="415" xr:uid="{00000000-0005-0000-0000-000050010000}"/>
    <cellStyle name="60% - Accent2" xfId="33" builtinId="36" customBuiltin="1"/>
    <cellStyle name="60% - Accent2 2" xfId="416" xr:uid="{00000000-0005-0000-0000-000052010000}"/>
    <cellStyle name="60% - Accent3" xfId="37" builtinId="40" customBuiltin="1"/>
    <cellStyle name="60% - Accent3 2" xfId="417" xr:uid="{00000000-0005-0000-0000-000054010000}"/>
    <cellStyle name="60% - Accent4" xfId="41" builtinId="44" customBuiltin="1"/>
    <cellStyle name="60% - Accent4 2" xfId="418" xr:uid="{00000000-0005-0000-0000-000056010000}"/>
    <cellStyle name="60% - Accent5" xfId="45" builtinId="48" customBuiltin="1"/>
    <cellStyle name="60% - Accent5 2" xfId="419" xr:uid="{00000000-0005-0000-0000-000058010000}"/>
    <cellStyle name="60% - Accent6" xfId="49" builtinId="52" customBuiltin="1"/>
    <cellStyle name="60% - Accent6 2" xfId="420" xr:uid="{00000000-0005-0000-0000-00005A010000}"/>
    <cellStyle name="a125body" xfId="421" xr:uid="{00000000-0005-0000-0000-00005B010000}"/>
    <cellStyle name="a125body 2" xfId="422" xr:uid="{00000000-0005-0000-0000-00005C010000}"/>
    <cellStyle name="a125body 2 2" xfId="423" xr:uid="{00000000-0005-0000-0000-00005D010000}"/>
    <cellStyle name="a125body 3" xfId="424" xr:uid="{00000000-0005-0000-0000-00005E010000}"/>
    <cellStyle name="Accent1" xfId="26" builtinId="29" customBuiltin="1"/>
    <cellStyle name="Accent1 - 20%" xfId="425" xr:uid="{00000000-0005-0000-0000-000060010000}"/>
    <cellStyle name="Accent1 - 40%" xfId="426" xr:uid="{00000000-0005-0000-0000-000061010000}"/>
    <cellStyle name="Accent1 - 60%" xfId="427" xr:uid="{00000000-0005-0000-0000-000062010000}"/>
    <cellStyle name="Accent1 2" xfId="428" xr:uid="{00000000-0005-0000-0000-000063010000}"/>
    <cellStyle name="Accent1 3" xfId="429" xr:uid="{00000000-0005-0000-0000-000064010000}"/>
    <cellStyle name="Accent1 4" xfId="430" xr:uid="{00000000-0005-0000-0000-000065010000}"/>
    <cellStyle name="Accent1 5" xfId="431" xr:uid="{00000000-0005-0000-0000-000066010000}"/>
    <cellStyle name="Accent2" xfId="30" builtinId="33" customBuiltin="1"/>
    <cellStyle name="Accent2 - 20%" xfId="432" xr:uid="{00000000-0005-0000-0000-000068010000}"/>
    <cellStyle name="Accent2 - 40%" xfId="433" xr:uid="{00000000-0005-0000-0000-000069010000}"/>
    <cellStyle name="Accent2 - 60%" xfId="434" xr:uid="{00000000-0005-0000-0000-00006A010000}"/>
    <cellStyle name="Accent2 2" xfId="435" xr:uid="{00000000-0005-0000-0000-00006B010000}"/>
    <cellStyle name="Accent2 3" xfId="436" xr:uid="{00000000-0005-0000-0000-00006C010000}"/>
    <cellStyle name="Accent2 4" xfId="437" xr:uid="{00000000-0005-0000-0000-00006D010000}"/>
    <cellStyle name="Accent2 5" xfId="438" xr:uid="{00000000-0005-0000-0000-00006E010000}"/>
    <cellStyle name="Accent3" xfId="34" builtinId="37" customBuiltin="1"/>
    <cellStyle name="Accent3 - 20%" xfId="439" xr:uid="{00000000-0005-0000-0000-000070010000}"/>
    <cellStyle name="Accent3 - 40%" xfId="440" xr:uid="{00000000-0005-0000-0000-000071010000}"/>
    <cellStyle name="Accent3 - 60%" xfId="441" xr:uid="{00000000-0005-0000-0000-000072010000}"/>
    <cellStyle name="Accent3 2" xfId="442" xr:uid="{00000000-0005-0000-0000-000073010000}"/>
    <cellStyle name="Accent3 3" xfId="443" xr:uid="{00000000-0005-0000-0000-000074010000}"/>
    <cellStyle name="Accent3 4" xfId="444" xr:uid="{00000000-0005-0000-0000-000075010000}"/>
    <cellStyle name="Accent3 5" xfId="445" xr:uid="{00000000-0005-0000-0000-000076010000}"/>
    <cellStyle name="Accent4" xfId="38" builtinId="41" customBuiltin="1"/>
    <cellStyle name="Accent4 - 20%" xfId="446" xr:uid="{00000000-0005-0000-0000-000078010000}"/>
    <cellStyle name="Accent4 - 40%" xfId="447" xr:uid="{00000000-0005-0000-0000-000079010000}"/>
    <cellStyle name="Accent4 - 60%" xfId="448" xr:uid="{00000000-0005-0000-0000-00007A010000}"/>
    <cellStyle name="Accent4 2" xfId="449" xr:uid="{00000000-0005-0000-0000-00007B010000}"/>
    <cellStyle name="Accent4 3" xfId="450" xr:uid="{00000000-0005-0000-0000-00007C010000}"/>
    <cellStyle name="Accent4 4" xfId="451" xr:uid="{00000000-0005-0000-0000-00007D010000}"/>
    <cellStyle name="Accent4 5" xfId="452" xr:uid="{00000000-0005-0000-0000-00007E010000}"/>
    <cellStyle name="Accent5" xfId="42" builtinId="45" customBuiltin="1"/>
    <cellStyle name="Accent5 - 20%" xfId="453" xr:uid="{00000000-0005-0000-0000-000080010000}"/>
    <cellStyle name="Accent5 - 40%" xfId="454" xr:uid="{00000000-0005-0000-0000-000081010000}"/>
    <cellStyle name="Accent5 - 60%" xfId="455" xr:uid="{00000000-0005-0000-0000-000082010000}"/>
    <cellStyle name="Accent5 2" xfId="456" xr:uid="{00000000-0005-0000-0000-000083010000}"/>
    <cellStyle name="Accent5 3" xfId="457" xr:uid="{00000000-0005-0000-0000-000084010000}"/>
    <cellStyle name="Accent5 4" xfId="458" xr:uid="{00000000-0005-0000-0000-000085010000}"/>
    <cellStyle name="Accent5 5" xfId="459" xr:uid="{00000000-0005-0000-0000-000086010000}"/>
    <cellStyle name="Accent6" xfId="46" builtinId="49" customBuiltin="1"/>
    <cellStyle name="Accent6 - 20%" xfId="460" xr:uid="{00000000-0005-0000-0000-000088010000}"/>
    <cellStyle name="Accent6 - 40%" xfId="461" xr:uid="{00000000-0005-0000-0000-000089010000}"/>
    <cellStyle name="Accent6 - 60%" xfId="462" xr:uid="{00000000-0005-0000-0000-00008A010000}"/>
    <cellStyle name="Accent6 2" xfId="463" xr:uid="{00000000-0005-0000-0000-00008B010000}"/>
    <cellStyle name="Accent6 3" xfId="464" xr:uid="{00000000-0005-0000-0000-00008C010000}"/>
    <cellStyle name="Accent6 4" xfId="465" xr:uid="{00000000-0005-0000-0000-00008D010000}"/>
    <cellStyle name="Accent6 5" xfId="466" xr:uid="{00000000-0005-0000-0000-00008E010000}"/>
    <cellStyle name="Act_%1" xfId="467" xr:uid="{00000000-0005-0000-0000-00008F010000}"/>
    <cellStyle name="Activity" xfId="468" xr:uid="{00000000-0005-0000-0000-000090010000}"/>
    <cellStyle name="Activity 2" xfId="469" xr:uid="{00000000-0005-0000-0000-000091010000}"/>
    <cellStyle name="Activity 2 2" xfId="470" xr:uid="{00000000-0005-0000-0000-000092010000}"/>
    <cellStyle name="Activity 3" xfId="471" xr:uid="{00000000-0005-0000-0000-000093010000}"/>
    <cellStyle name="Affinity Percent" xfId="472" xr:uid="{00000000-0005-0000-0000-000094010000}"/>
    <cellStyle name="AIR calc" xfId="473" xr:uid="{00000000-0005-0000-0000-000095010000}"/>
    <cellStyle name="AIR calc 10" xfId="474" xr:uid="{00000000-0005-0000-0000-000096010000}"/>
    <cellStyle name="AIR calc 10 2" xfId="475" xr:uid="{00000000-0005-0000-0000-000097010000}"/>
    <cellStyle name="AIR calc 10 3" xfId="476" xr:uid="{00000000-0005-0000-0000-000098010000}"/>
    <cellStyle name="AIR calc 11" xfId="477" xr:uid="{00000000-0005-0000-0000-000099010000}"/>
    <cellStyle name="AIR calc 11 2" xfId="478" xr:uid="{00000000-0005-0000-0000-00009A010000}"/>
    <cellStyle name="AIR calc 11 3" xfId="479" xr:uid="{00000000-0005-0000-0000-00009B010000}"/>
    <cellStyle name="AIR calc 12" xfId="480" xr:uid="{00000000-0005-0000-0000-00009C010000}"/>
    <cellStyle name="AIR calc 12 2" xfId="481" xr:uid="{00000000-0005-0000-0000-00009D010000}"/>
    <cellStyle name="AIR calc 12 3" xfId="482" xr:uid="{00000000-0005-0000-0000-00009E010000}"/>
    <cellStyle name="AIR calc 13" xfId="483" xr:uid="{00000000-0005-0000-0000-00009F010000}"/>
    <cellStyle name="AIR calc 13 2" xfId="484" xr:uid="{00000000-0005-0000-0000-0000A0010000}"/>
    <cellStyle name="AIR calc 13 3" xfId="485" xr:uid="{00000000-0005-0000-0000-0000A1010000}"/>
    <cellStyle name="AIR calc 14" xfId="486" xr:uid="{00000000-0005-0000-0000-0000A2010000}"/>
    <cellStyle name="AIR calc 14 2" xfId="487" xr:uid="{00000000-0005-0000-0000-0000A3010000}"/>
    <cellStyle name="AIR calc 14 3" xfId="488" xr:uid="{00000000-0005-0000-0000-0000A4010000}"/>
    <cellStyle name="AIR calc 15" xfId="489" xr:uid="{00000000-0005-0000-0000-0000A5010000}"/>
    <cellStyle name="AIR calc 15 2" xfId="490" xr:uid="{00000000-0005-0000-0000-0000A6010000}"/>
    <cellStyle name="AIR calc 15 3" xfId="491" xr:uid="{00000000-0005-0000-0000-0000A7010000}"/>
    <cellStyle name="AIR calc 16" xfId="492" xr:uid="{00000000-0005-0000-0000-0000A8010000}"/>
    <cellStyle name="AIR calc 17" xfId="493" xr:uid="{00000000-0005-0000-0000-0000A9010000}"/>
    <cellStyle name="AIR calc 18" xfId="494" xr:uid="{00000000-0005-0000-0000-0000AA010000}"/>
    <cellStyle name="AIR calc 2" xfId="495" xr:uid="{00000000-0005-0000-0000-0000AB010000}"/>
    <cellStyle name="AIR calc 2 10" xfId="496" xr:uid="{00000000-0005-0000-0000-0000AC010000}"/>
    <cellStyle name="AIR calc 2 10 2" xfId="497" xr:uid="{00000000-0005-0000-0000-0000AD010000}"/>
    <cellStyle name="AIR calc 2 10 3" xfId="498" xr:uid="{00000000-0005-0000-0000-0000AE010000}"/>
    <cellStyle name="AIR calc 2 11" xfId="499" xr:uid="{00000000-0005-0000-0000-0000AF010000}"/>
    <cellStyle name="AIR calc 2 11 2" xfId="500" xr:uid="{00000000-0005-0000-0000-0000B0010000}"/>
    <cellStyle name="AIR calc 2 11 3" xfId="501" xr:uid="{00000000-0005-0000-0000-0000B1010000}"/>
    <cellStyle name="AIR calc 2 12" xfId="502" xr:uid="{00000000-0005-0000-0000-0000B2010000}"/>
    <cellStyle name="AIR calc 2 12 2" xfId="503" xr:uid="{00000000-0005-0000-0000-0000B3010000}"/>
    <cellStyle name="AIR calc 2 12 3" xfId="504" xr:uid="{00000000-0005-0000-0000-0000B4010000}"/>
    <cellStyle name="AIR calc 2 13" xfId="505" xr:uid="{00000000-0005-0000-0000-0000B5010000}"/>
    <cellStyle name="AIR calc 2 13 2" xfId="506" xr:uid="{00000000-0005-0000-0000-0000B6010000}"/>
    <cellStyle name="AIR calc 2 13 3" xfId="507" xr:uid="{00000000-0005-0000-0000-0000B7010000}"/>
    <cellStyle name="AIR calc 2 14" xfId="508" xr:uid="{00000000-0005-0000-0000-0000B8010000}"/>
    <cellStyle name="AIR calc 2 14 2" xfId="509" xr:uid="{00000000-0005-0000-0000-0000B9010000}"/>
    <cellStyle name="AIR calc 2 14 3" xfId="510" xr:uid="{00000000-0005-0000-0000-0000BA010000}"/>
    <cellStyle name="AIR calc 2 15" xfId="511" xr:uid="{00000000-0005-0000-0000-0000BB010000}"/>
    <cellStyle name="AIR calc 2 16" xfId="512" xr:uid="{00000000-0005-0000-0000-0000BC010000}"/>
    <cellStyle name="AIR calc 2 17" xfId="513" xr:uid="{00000000-0005-0000-0000-0000BD010000}"/>
    <cellStyle name="AIR calc 2 2" xfId="514" xr:uid="{00000000-0005-0000-0000-0000BE010000}"/>
    <cellStyle name="AIR calc 2 2 10" xfId="515" xr:uid="{00000000-0005-0000-0000-0000BF010000}"/>
    <cellStyle name="AIR calc 2 2 10 2" xfId="516" xr:uid="{00000000-0005-0000-0000-0000C0010000}"/>
    <cellStyle name="AIR calc 2 2 10 3" xfId="517" xr:uid="{00000000-0005-0000-0000-0000C1010000}"/>
    <cellStyle name="AIR calc 2 2 11" xfId="518" xr:uid="{00000000-0005-0000-0000-0000C2010000}"/>
    <cellStyle name="AIR calc 2 2 11 2" xfId="519" xr:uid="{00000000-0005-0000-0000-0000C3010000}"/>
    <cellStyle name="AIR calc 2 2 11 3" xfId="520" xr:uid="{00000000-0005-0000-0000-0000C4010000}"/>
    <cellStyle name="AIR calc 2 2 12" xfId="521" xr:uid="{00000000-0005-0000-0000-0000C5010000}"/>
    <cellStyle name="AIR calc 2 2 12 2" xfId="522" xr:uid="{00000000-0005-0000-0000-0000C6010000}"/>
    <cellStyle name="AIR calc 2 2 12 3" xfId="523" xr:uid="{00000000-0005-0000-0000-0000C7010000}"/>
    <cellStyle name="AIR calc 2 2 13" xfId="524" xr:uid="{00000000-0005-0000-0000-0000C8010000}"/>
    <cellStyle name="AIR calc 2 2 13 2" xfId="525" xr:uid="{00000000-0005-0000-0000-0000C9010000}"/>
    <cellStyle name="AIR calc 2 2 13 3" xfId="526" xr:uid="{00000000-0005-0000-0000-0000CA010000}"/>
    <cellStyle name="AIR calc 2 2 14" xfId="527" xr:uid="{00000000-0005-0000-0000-0000CB010000}"/>
    <cellStyle name="AIR calc 2 2 14 2" xfId="528" xr:uid="{00000000-0005-0000-0000-0000CC010000}"/>
    <cellStyle name="AIR calc 2 2 14 3" xfId="529" xr:uid="{00000000-0005-0000-0000-0000CD010000}"/>
    <cellStyle name="AIR calc 2 2 15" xfId="530" xr:uid="{00000000-0005-0000-0000-0000CE010000}"/>
    <cellStyle name="AIR calc 2 2 15 2" xfId="531" xr:uid="{00000000-0005-0000-0000-0000CF010000}"/>
    <cellStyle name="AIR calc 2 2 15 3" xfId="532" xr:uid="{00000000-0005-0000-0000-0000D0010000}"/>
    <cellStyle name="AIR calc 2 2 16" xfId="533" xr:uid="{00000000-0005-0000-0000-0000D1010000}"/>
    <cellStyle name="AIR calc 2 2 16 2" xfId="534" xr:uid="{00000000-0005-0000-0000-0000D2010000}"/>
    <cellStyle name="AIR calc 2 2 16 3" xfId="535" xr:uid="{00000000-0005-0000-0000-0000D3010000}"/>
    <cellStyle name="AIR calc 2 2 17" xfId="536" xr:uid="{00000000-0005-0000-0000-0000D4010000}"/>
    <cellStyle name="AIR calc 2 2 17 2" xfId="537" xr:uid="{00000000-0005-0000-0000-0000D5010000}"/>
    <cellStyle name="AIR calc 2 2 17 3" xfId="538" xr:uid="{00000000-0005-0000-0000-0000D6010000}"/>
    <cellStyle name="AIR calc 2 2 18" xfId="539" xr:uid="{00000000-0005-0000-0000-0000D7010000}"/>
    <cellStyle name="AIR calc 2 2 18 2" xfId="540" xr:uid="{00000000-0005-0000-0000-0000D8010000}"/>
    <cellStyle name="AIR calc 2 2 18 3" xfId="541" xr:uid="{00000000-0005-0000-0000-0000D9010000}"/>
    <cellStyle name="AIR calc 2 2 19" xfId="542" xr:uid="{00000000-0005-0000-0000-0000DA010000}"/>
    <cellStyle name="AIR calc 2 2 2" xfId="543" xr:uid="{00000000-0005-0000-0000-0000DB010000}"/>
    <cellStyle name="AIR calc 2 2 2 10" xfId="544" xr:uid="{00000000-0005-0000-0000-0000DC010000}"/>
    <cellStyle name="AIR calc 2 2 2 10 2" xfId="545" xr:uid="{00000000-0005-0000-0000-0000DD010000}"/>
    <cellStyle name="AIR calc 2 2 2 10 3" xfId="546" xr:uid="{00000000-0005-0000-0000-0000DE010000}"/>
    <cellStyle name="AIR calc 2 2 2 11" xfId="547" xr:uid="{00000000-0005-0000-0000-0000DF010000}"/>
    <cellStyle name="AIR calc 2 2 2 11 2" xfId="548" xr:uid="{00000000-0005-0000-0000-0000E0010000}"/>
    <cellStyle name="AIR calc 2 2 2 11 3" xfId="549" xr:uid="{00000000-0005-0000-0000-0000E1010000}"/>
    <cellStyle name="AIR calc 2 2 2 12" xfId="550" xr:uid="{00000000-0005-0000-0000-0000E2010000}"/>
    <cellStyle name="AIR calc 2 2 2 12 2" xfId="551" xr:uid="{00000000-0005-0000-0000-0000E3010000}"/>
    <cellStyle name="AIR calc 2 2 2 12 3" xfId="552" xr:uid="{00000000-0005-0000-0000-0000E4010000}"/>
    <cellStyle name="AIR calc 2 2 2 13" xfId="553" xr:uid="{00000000-0005-0000-0000-0000E5010000}"/>
    <cellStyle name="AIR calc 2 2 2 13 2" xfId="554" xr:uid="{00000000-0005-0000-0000-0000E6010000}"/>
    <cellStyle name="AIR calc 2 2 2 13 3" xfId="555" xr:uid="{00000000-0005-0000-0000-0000E7010000}"/>
    <cellStyle name="AIR calc 2 2 2 14" xfId="556" xr:uid="{00000000-0005-0000-0000-0000E8010000}"/>
    <cellStyle name="AIR calc 2 2 2 14 2" xfId="557" xr:uid="{00000000-0005-0000-0000-0000E9010000}"/>
    <cellStyle name="AIR calc 2 2 2 14 3" xfId="558" xr:uid="{00000000-0005-0000-0000-0000EA010000}"/>
    <cellStyle name="AIR calc 2 2 2 15" xfId="559" xr:uid="{00000000-0005-0000-0000-0000EB010000}"/>
    <cellStyle name="AIR calc 2 2 2 15 2" xfId="560" xr:uid="{00000000-0005-0000-0000-0000EC010000}"/>
    <cellStyle name="AIR calc 2 2 2 15 3" xfId="561" xr:uid="{00000000-0005-0000-0000-0000ED010000}"/>
    <cellStyle name="AIR calc 2 2 2 16" xfId="562" xr:uid="{00000000-0005-0000-0000-0000EE010000}"/>
    <cellStyle name="AIR calc 2 2 2 16 2" xfId="563" xr:uid="{00000000-0005-0000-0000-0000EF010000}"/>
    <cellStyle name="AIR calc 2 2 2 16 3" xfId="564" xr:uid="{00000000-0005-0000-0000-0000F0010000}"/>
    <cellStyle name="AIR calc 2 2 2 17" xfId="565" xr:uid="{00000000-0005-0000-0000-0000F1010000}"/>
    <cellStyle name="AIR calc 2 2 2 17 2" xfId="566" xr:uid="{00000000-0005-0000-0000-0000F2010000}"/>
    <cellStyle name="AIR calc 2 2 2 17 3" xfId="567" xr:uid="{00000000-0005-0000-0000-0000F3010000}"/>
    <cellStyle name="AIR calc 2 2 2 18" xfId="568" xr:uid="{00000000-0005-0000-0000-0000F4010000}"/>
    <cellStyle name="AIR calc 2 2 2 18 2" xfId="569" xr:uid="{00000000-0005-0000-0000-0000F5010000}"/>
    <cellStyle name="AIR calc 2 2 2 18 3" xfId="570" xr:uid="{00000000-0005-0000-0000-0000F6010000}"/>
    <cellStyle name="AIR calc 2 2 2 19" xfId="571" xr:uid="{00000000-0005-0000-0000-0000F7010000}"/>
    <cellStyle name="AIR calc 2 2 2 2" xfId="572" xr:uid="{00000000-0005-0000-0000-0000F8010000}"/>
    <cellStyle name="AIR calc 2 2 2 2 10" xfId="573" xr:uid="{00000000-0005-0000-0000-0000F9010000}"/>
    <cellStyle name="AIR calc 2 2 2 2 10 2" xfId="574" xr:uid="{00000000-0005-0000-0000-0000FA010000}"/>
    <cellStyle name="AIR calc 2 2 2 2 10 3" xfId="575" xr:uid="{00000000-0005-0000-0000-0000FB010000}"/>
    <cellStyle name="AIR calc 2 2 2 2 11" xfId="576" xr:uid="{00000000-0005-0000-0000-0000FC010000}"/>
    <cellStyle name="AIR calc 2 2 2 2 11 2" xfId="577" xr:uid="{00000000-0005-0000-0000-0000FD010000}"/>
    <cellStyle name="AIR calc 2 2 2 2 11 3" xfId="578" xr:uid="{00000000-0005-0000-0000-0000FE010000}"/>
    <cellStyle name="AIR calc 2 2 2 2 12" xfId="579" xr:uid="{00000000-0005-0000-0000-0000FF010000}"/>
    <cellStyle name="AIR calc 2 2 2 2 12 2" xfId="580" xr:uid="{00000000-0005-0000-0000-000000020000}"/>
    <cellStyle name="AIR calc 2 2 2 2 12 3" xfId="581" xr:uid="{00000000-0005-0000-0000-000001020000}"/>
    <cellStyle name="AIR calc 2 2 2 2 13" xfId="582" xr:uid="{00000000-0005-0000-0000-000002020000}"/>
    <cellStyle name="AIR calc 2 2 2 2 14" xfId="583" xr:uid="{00000000-0005-0000-0000-000003020000}"/>
    <cellStyle name="AIR calc 2 2 2 2 2" xfId="584" xr:uid="{00000000-0005-0000-0000-000004020000}"/>
    <cellStyle name="AIR calc 2 2 2 2 2 2" xfId="585" xr:uid="{00000000-0005-0000-0000-000005020000}"/>
    <cellStyle name="AIR calc 2 2 2 2 2 3" xfId="586" xr:uid="{00000000-0005-0000-0000-000006020000}"/>
    <cellStyle name="AIR calc 2 2 2 2 3" xfId="587" xr:uid="{00000000-0005-0000-0000-000007020000}"/>
    <cellStyle name="AIR calc 2 2 2 2 3 2" xfId="588" xr:uid="{00000000-0005-0000-0000-000008020000}"/>
    <cellStyle name="AIR calc 2 2 2 2 3 3" xfId="589" xr:uid="{00000000-0005-0000-0000-000009020000}"/>
    <cellStyle name="AIR calc 2 2 2 2 4" xfId="590" xr:uid="{00000000-0005-0000-0000-00000A020000}"/>
    <cellStyle name="AIR calc 2 2 2 2 4 2" xfId="591" xr:uid="{00000000-0005-0000-0000-00000B020000}"/>
    <cellStyle name="AIR calc 2 2 2 2 4 3" xfId="592" xr:uid="{00000000-0005-0000-0000-00000C020000}"/>
    <cellStyle name="AIR calc 2 2 2 2 5" xfId="593" xr:uid="{00000000-0005-0000-0000-00000D020000}"/>
    <cellStyle name="AIR calc 2 2 2 2 5 2" xfId="594" xr:uid="{00000000-0005-0000-0000-00000E020000}"/>
    <cellStyle name="AIR calc 2 2 2 2 5 3" xfId="595" xr:uid="{00000000-0005-0000-0000-00000F020000}"/>
    <cellStyle name="AIR calc 2 2 2 2 6" xfId="596" xr:uid="{00000000-0005-0000-0000-000010020000}"/>
    <cellStyle name="AIR calc 2 2 2 2 6 2" xfId="597" xr:uid="{00000000-0005-0000-0000-000011020000}"/>
    <cellStyle name="AIR calc 2 2 2 2 6 3" xfId="598" xr:uid="{00000000-0005-0000-0000-000012020000}"/>
    <cellStyle name="AIR calc 2 2 2 2 7" xfId="599" xr:uid="{00000000-0005-0000-0000-000013020000}"/>
    <cellStyle name="AIR calc 2 2 2 2 7 2" xfId="600" xr:uid="{00000000-0005-0000-0000-000014020000}"/>
    <cellStyle name="AIR calc 2 2 2 2 7 3" xfId="601" xr:uid="{00000000-0005-0000-0000-000015020000}"/>
    <cellStyle name="AIR calc 2 2 2 2 8" xfId="602" xr:uid="{00000000-0005-0000-0000-000016020000}"/>
    <cellStyle name="AIR calc 2 2 2 2 8 2" xfId="603" xr:uid="{00000000-0005-0000-0000-000017020000}"/>
    <cellStyle name="AIR calc 2 2 2 2 8 3" xfId="604" xr:uid="{00000000-0005-0000-0000-000018020000}"/>
    <cellStyle name="AIR calc 2 2 2 2 9" xfId="605" xr:uid="{00000000-0005-0000-0000-000019020000}"/>
    <cellStyle name="AIR calc 2 2 2 2 9 2" xfId="606" xr:uid="{00000000-0005-0000-0000-00001A020000}"/>
    <cellStyle name="AIR calc 2 2 2 2 9 3" xfId="607" xr:uid="{00000000-0005-0000-0000-00001B020000}"/>
    <cellStyle name="AIR calc 2 2 2 20" xfId="608" xr:uid="{00000000-0005-0000-0000-00001C020000}"/>
    <cellStyle name="AIR calc 2 2 2 3" xfId="609" xr:uid="{00000000-0005-0000-0000-00001D020000}"/>
    <cellStyle name="AIR calc 2 2 2 3 10" xfId="610" xr:uid="{00000000-0005-0000-0000-00001E020000}"/>
    <cellStyle name="AIR calc 2 2 2 3 10 2" xfId="611" xr:uid="{00000000-0005-0000-0000-00001F020000}"/>
    <cellStyle name="AIR calc 2 2 2 3 10 3" xfId="612" xr:uid="{00000000-0005-0000-0000-000020020000}"/>
    <cellStyle name="AIR calc 2 2 2 3 11" xfId="613" xr:uid="{00000000-0005-0000-0000-000021020000}"/>
    <cellStyle name="AIR calc 2 2 2 3 11 2" xfId="614" xr:uid="{00000000-0005-0000-0000-000022020000}"/>
    <cellStyle name="AIR calc 2 2 2 3 11 3" xfId="615" xr:uid="{00000000-0005-0000-0000-000023020000}"/>
    <cellStyle name="AIR calc 2 2 2 3 12" xfId="616" xr:uid="{00000000-0005-0000-0000-000024020000}"/>
    <cellStyle name="AIR calc 2 2 2 3 12 2" xfId="617" xr:uid="{00000000-0005-0000-0000-000025020000}"/>
    <cellStyle name="AIR calc 2 2 2 3 12 3" xfId="618" xr:uid="{00000000-0005-0000-0000-000026020000}"/>
    <cellStyle name="AIR calc 2 2 2 3 13" xfId="619" xr:uid="{00000000-0005-0000-0000-000027020000}"/>
    <cellStyle name="AIR calc 2 2 2 3 14" xfId="620" xr:uid="{00000000-0005-0000-0000-000028020000}"/>
    <cellStyle name="AIR calc 2 2 2 3 2" xfId="621" xr:uid="{00000000-0005-0000-0000-000029020000}"/>
    <cellStyle name="AIR calc 2 2 2 3 2 2" xfId="622" xr:uid="{00000000-0005-0000-0000-00002A020000}"/>
    <cellStyle name="AIR calc 2 2 2 3 2 3" xfId="623" xr:uid="{00000000-0005-0000-0000-00002B020000}"/>
    <cellStyle name="AIR calc 2 2 2 3 3" xfId="624" xr:uid="{00000000-0005-0000-0000-00002C020000}"/>
    <cellStyle name="AIR calc 2 2 2 3 3 2" xfId="625" xr:uid="{00000000-0005-0000-0000-00002D020000}"/>
    <cellStyle name="AIR calc 2 2 2 3 3 3" xfId="626" xr:uid="{00000000-0005-0000-0000-00002E020000}"/>
    <cellStyle name="AIR calc 2 2 2 3 4" xfId="627" xr:uid="{00000000-0005-0000-0000-00002F020000}"/>
    <cellStyle name="AIR calc 2 2 2 3 4 2" xfId="628" xr:uid="{00000000-0005-0000-0000-000030020000}"/>
    <cellStyle name="AIR calc 2 2 2 3 4 3" xfId="629" xr:uid="{00000000-0005-0000-0000-000031020000}"/>
    <cellStyle name="AIR calc 2 2 2 3 5" xfId="630" xr:uid="{00000000-0005-0000-0000-000032020000}"/>
    <cellStyle name="AIR calc 2 2 2 3 5 2" xfId="631" xr:uid="{00000000-0005-0000-0000-000033020000}"/>
    <cellStyle name="AIR calc 2 2 2 3 5 3" xfId="632" xr:uid="{00000000-0005-0000-0000-000034020000}"/>
    <cellStyle name="AIR calc 2 2 2 3 6" xfId="633" xr:uid="{00000000-0005-0000-0000-000035020000}"/>
    <cellStyle name="AIR calc 2 2 2 3 6 2" xfId="634" xr:uid="{00000000-0005-0000-0000-000036020000}"/>
    <cellStyle name="AIR calc 2 2 2 3 6 3" xfId="635" xr:uid="{00000000-0005-0000-0000-000037020000}"/>
    <cellStyle name="AIR calc 2 2 2 3 7" xfId="636" xr:uid="{00000000-0005-0000-0000-000038020000}"/>
    <cellStyle name="AIR calc 2 2 2 3 7 2" xfId="637" xr:uid="{00000000-0005-0000-0000-000039020000}"/>
    <cellStyle name="AIR calc 2 2 2 3 7 3" xfId="638" xr:uid="{00000000-0005-0000-0000-00003A020000}"/>
    <cellStyle name="AIR calc 2 2 2 3 8" xfId="639" xr:uid="{00000000-0005-0000-0000-00003B020000}"/>
    <cellStyle name="AIR calc 2 2 2 3 8 2" xfId="640" xr:uid="{00000000-0005-0000-0000-00003C020000}"/>
    <cellStyle name="AIR calc 2 2 2 3 8 3" xfId="641" xr:uid="{00000000-0005-0000-0000-00003D020000}"/>
    <cellStyle name="AIR calc 2 2 2 3 9" xfId="642" xr:uid="{00000000-0005-0000-0000-00003E020000}"/>
    <cellStyle name="AIR calc 2 2 2 3 9 2" xfId="643" xr:uid="{00000000-0005-0000-0000-00003F020000}"/>
    <cellStyle name="AIR calc 2 2 2 3 9 3" xfId="644" xr:uid="{00000000-0005-0000-0000-000040020000}"/>
    <cellStyle name="AIR calc 2 2 2 4" xfId="645" xr:uid="{00000000-0005-0000-0000-000041020000}"/>
    <cellStyle name="AIR calc 2 2 2 4 10" xfId="646" xr:uid="{00000000-0005-0000-0000-000042020000}"/>
    <cellStyle name="AIR calc 2 2 2 4 10 2" xfId="647" xr:uid="{00000000-0005-0000-0000-000043020000}"/>
    <cellStyle name="AIR calc 2 2 2 4 10 3" xfId="648" xr:uid="{00000000-0005-0000-0000-000044020000}"/>
    <cellStyle name="AIR calc 2 2 2 4 11" xfId="649" xr:uid="{00000000-0005-0000-0000-000045020000}"/>
    <cellStyle name="AIR calc 2 2 2 4 11 2" xfId="650" xr:uid="{00000000-0005-0000-0000-000046020000}"/>
    <cellStyle name="AIR calc 2 2 2 4 11 3" xfId="651" xr:uid="{00000000-0005-0000-0000-000047020000}"/>
    <cellStyle name="AIR calc 2 2 2 4 12" xfId="652" xr:uid="{00000000-0005-0000-0000-000048020000}"/>
    <cellStyle name="AIR calc 2 2 2 4 13" xfId="653" xr:uid="{00000000-0005-0000-0000-000049020000}"/>
    <cellStyle name="AIR calc 2 2 2 4 2" xfId="654" xr:uid="{00000000-0005-0000-0000-00004A020000}"/>
    <cellStyle name="AIR calc 2 2 2 4 2 2" xfId="655" xr:uid="{00000000-0005-0000-0000-00004B020000}"/>
    <cellStyle name="AIR calc 2 2 2 4 2 3" xfId="656" xr:uid="{00000000-0005-0000-0000-00004C020000}"/>
    <cellStyle name="AIR calc 2 2 2 4 3" xfId="657" xr:uid="{00000000-0005-0000-0000-00004D020000}"/>
    <cellStyle name="AIR calc 2 2 2 4 3 2" xfId="658" xr:uid="{00000000-0005-0000-0000-00004E020000}"/>
    <cellStyle name="AIR calc 2 2 2 4 3 3" xfId="659" xr:uid="{00000000-0005-0000-0000-00004F020000}"/>
    <cellStyle name="AIR calc 2 2 2 4 4" xfId="660" xr:uid="{00000000-0005-0000-0000-000050020000}"/>
    <cellStyle name="AIR calc 2 2 2 4 4 2" xfId="661" xr:uid="{00000000-0005-0000-0000-000051020000}"/>
    <cellStyle name="AIR calc 2 2 2 4 4 3" xfId="662" xr:uid="{00000000-0005-0000-0000-000052020000}"/>
    <cellStyle name="AIR calc 2 2 2 4 5" xfId="663" xr:uid="{00000000-0005-0000-0000-000053020000}"/>
    <cellStyle name="AIR calc 2 2 2 4 5 2" xfId="664" xr:uid="{00000000-0005-0000-0000-000054020000}"/>
    <cellStyle name="AIR calc 2 2 2 4 5 3" xfId="665" xr:uid="{00000000-0005-0000-0000-000055020000}"/>
    <cellStyle name="AIR calc 2 2 2 4 6" xfId="666" xr:uid="{00000000-0005-0000-0000-000056020000}"/>
    <cellStyle name="AIR calc 2 2 2 4 6 2" xfId="667" xr:uid="{00000000-0005-0000-0000-000057020000}"/>
    <cellStyle name="AIR calc 2 2 2 4 6 3" xfId="668" xr:uid="{00000000-0005-0000-0000-000058020000}"/>
    <cellStyle name="AIR calc 2 2 2 4 7" xfId="669" xr:uid="{00000000-0005-0000-0000-000059020000}"/>
    <cellStyle name="AIR calc 2 2 2 4 7 2" xfId="670" xr:uid="{00000000-0005-0000-0000-00005A020000}"/>
    <cellStyle name="AIR calc 2 2 2 4 7 3" xfId="671" xr:uid="{00000000-0005-0000-0000-00005B020000}"/>
    <cellStyle name="AIR calc 2 2 2 4 8" xfId="672" xr:uid="{00000000-0005-0000-0000-00005C020000}"/>
    <cellStyle name="AIR calc 2 2 2 4 8 2" xfId="673" xr:uid="{00000000-0005-0000-0000-00005D020000}"/>
    <cellStyle name="AIR calc 2 2 2 4 8 3" xfId="674" xr:uid="{00000000-0005-0000-0000-00005E020000}"/>
    <cellStyle name="AIR calc 2 2 2 4 9" xfId="675" xr:uid="{00000000-0005-0000-0000-00005F020000}"/>
    <cellStyle name="AIR calc 2 2 2 4 9 2" xfId="676" xr:uid="{00000000-0005-0000-0000-000060020000}"/>
    <cellStyle name="AIR calc 2 2 2 4 9 3" xfId="677" xr:uid="{00000000-0005-0000-0000-000061020000}"/>
    <cellStyle name="AIR calc 2 2 2 5" xfId="678" xr:uid="{00000000-0005-0000-0000-000062020000}"/>
    <cellStyle name="AIR calc 2 2 2 5 10" xfId="679" xr:uid="{00000000-0005-0000-0000-000063020000}"/>
    <cellStyle name="AIR calc 2 2 2 5 10 2" xfId="680" xr:uid="{00000000-0005-0000-0000-000064020000}"/>
    <cellStyle name="AIR calc 2 2 2 5 10 3" xfId="681" xr:uid="{00000000-0005-0000-0000-000065020000}"/>
    <cellStyle name="AIR calc 2 2 2 5 11" xfId="682" xr:uid="{00000000-0005-0000-0000-000066020000}"/>
    <cellStyle name="AIR calc 2 2 2 5 11 2" xfId="683" xr:uid="{00000000-0005-0000-0000-000067020000}"/>
    <cellStyle name="AIR calc 2 2 2 5 11 3" xfId="684" xr:uid="{00000000-0005-0000-0000-000068020000}"/>
    <cellStyle name="AIR calc 2 2 2 5 12" xfId="685" xr:uid="{00000000-0005-0000-0000-000069020000}"/>
    <cellStyle name="AIR calc 2 2 2 5 13" xfId="686" xr:uid="{00000000-0005-0000-0000-00006A020000}"/>
    <cellStyle name="AIR calc 2 2 2 5 2" xfId="687" xr:uid="{00000000-0005-0000-0000-00006B020000}"/>
    <cellStyle name="AIR calc 2 2 2 5 2 2" xfId="688" xr:uid="{00000000-0005-0000-0000-00006C020000}"/>
    <cellStyle name="AIR calc 2 2 2 5 2 3" xfId="689" xr:uid="{00000000-0005-0000-0000-00006D020000}"/>
    <cellStyle name="AIR calc 2 2 2 5 3" xfId="690" xr:uid="{00000000-0005-0000-0000-00006E020000}"/>
    <cellStyle name="AIR calc 2 2 2 5 3 2" xfId="691" xr:uid="{00000000-0005-0000-0000-00006F020000}"/>
    <cellStyle name="AIR calc 2 2 2 5 3 3" xfId="692" xr:uid="{00000000-0005-0000-0000-000070020000}"/>
    <cellStyle name="AIR calc 2 2 2 5 4" xfId="693" xr:uid="{00000000-0005-0000-0000-000071020000}"/>
    <cellStyle name="AIR calc 2 2 2 5 4 2" xfId="694" xr:uid="{00000000-0005-0000-0000-000072020000}"/>
    <cellStyle name="AIR calc 2 2 2 5 4 3" xfId="695" xr:uid="{00000000-0005-0000-0000-000073020000}"/>
    <cellStyle name="AIR calc 2 2 2 5 5" xfId="696" xr:uid="{00000000-0005-0000-0000-000074020000}"/>
    <cellStyle name="AIR calc 2 2 2 5 5 2" xfId="697" xr:uid="{00000000-0005-0000-0000-000075020000}"/>
    <cellStyle name="AIR calc 2 2 2 5 5 3" xfId="698" xr:uid="{00000000-0005-0000-0000-000076020000}"/>
    <cellStyle name="AIR calc 2 2 2 5 6" xfId="699" xr:uid="{00000000-0005-0000-0000-000077020000}"/>
    <cellStyle name="AIR calc 2 2 2 5 6 2" xfId="700" xr:uid="{00000000-0005-0000-0000-000078020000}"/>
    <cellStyle name="AIR calc 2 2 2 5 6 3" xfId="701" xr:uid="{00000000-0005-0000-0000-000079020000}"/>
    <cellStyle name="AIR calc 2 2 2 5 7" xfId="702" xr:uid="{00000000-0005-0000-0000-00007A020000}"/>
    <cellStyle name="AIR calc 2 2 2 5 7 2" xfId="703" xr:uid="{00000000-0005-0000-0000-00007B020000}"/>
    <cellStyle name="AIR calc 2 2 2 5 7 3" xfId="704" xr:uid="{00000000-0005-0000-0000-00007C020000}"/>
    <cellStyle name="AIR calc 2 2 2 5 8" xfId="705" xr:uid="{00000000-0005-0000-0000-00007D020000}"/>
    <cellStyle name="AIR calc 2 2 2 5 8 2" xfId="706" xr:uid="{00000000-0005-0000-0000-00007E020000}"/>
    <cellStyle name="AIR calc 2 2 2 5 8 3" xfId="707" xr:uid="{00000000-0005-0000-0000-00007F020000}"/>
    <cellStyle name="AIR calc 2 2 2 5 9" xfId="708" xr:uid="{00000000-0005-0000-0000-000080020000}"/>
    <cellStyle name="AIR calc 2 2 2 5 9 2" xfId="709" xr:uid="{00000000-0005-0000-0000-000081020000}"/>
    <cellStyle name="AIR calc 2 2 2 5 9 3" xfId="710" xr:uid="{00000000-0005-0000-0000-000082020000}"/>
    <cellStyle name="AIR calc 2 2 2 6" xfId="711" xr:uid="{00000000-0005-0000-0000-000083020000}"/>
    <cellStyle name="AIR calc 2 2 2 6 10" xfId="712" xr:uid="{00000000-0005-0000-0000-000084020000}"/>
    <cellStyle name="AIR calc 2 2 2 6 10 2" xfId="713" xr:uid="{00000000-0005-0000-0000-000085020000}"/>
    <cellStyle name="AIR calc 2 2 2 6 10 3" xfId="714" xr:uid="{00000000-0005-0000-0000-000086020000}"/>
    <cellStyle name="AIR calc 2 2 2 6 11" xfId="715" xr:uid="{00000000-0005-0000-0000-000087020000}"/>
    <cellStyle name="AIR calc 2 2 2 6 11 2" xfId="716" xr:uid="{00000000-0005-0000-0000-000088020000}"/>
    <cellStyle name="AIR calc 2 2 2 6 11 3" xfId="717" xr:uid="{00000000-0005-0000-0000-000089020000}"/>
    <cellStyle name="AIR calc 2 2 2 6 12" xfId="718" xr:uid="{00000000-0005-0000-0000-00008A020000}"/>
    <cellStyle name="AIR calc 2 2 2 6 13" xfId="719" xr:uid="{00000000-0005-0000-0000-00008B020000}"/>
    <cellStyle name="AIR calc 2 2 2 6 2" xfId="720" xr:uid="{00000000-0005-0000-0000-00008C020000}"/>
    <cellStyle name="AIR calc 2 2 2 6 2 2" xfId="721" xr:uid="{00000000-0005-0000-0000-00008D020000}"/>
    <cellStyle name="AIR calc 2 2 2 6 2 3" xfId="722" xr:uid="{00000000-0005-0000-0000-00008E020000}"/>
    <cellStyle name="AIR calc 2 2 2 6 3" xfId="723" xr:uid="{00000000-0005-0000-0000-00008F020000}"/>
    <cellStyle name="AIR calc 2 2 2 6 3 2" xfId="724" xr:uid="{00000000-0005-0000-0000-000090020000}"/>
    <cellStyle name="AIR calc 2 2 2 6 3 3" xfId="725" xr:uid="{00000000-0005-0000-0000-000091020000}"/>
    <cellStyle name="AIR calc 2 2 2 6 4" xfId="726" xr:uid="{00000000-0005-0000-0000-000092020000}"/>
    <cellStyle name="AIR calc 2 2 2 6 4 2" xfId="727" xr:uid="{00000000-0005-0000-0000-000093020000}"/>
    <cellStyle name="AIR calc 2 2 2 6 4 3" xfId="728" xr:uid="{00000000-0005-0000-0000-000094020000}"/>
    <cellStyle name="AIR calc 2 2 2 6 5" xfId="729" xr:uid="{00000000-0005-0000-0000-000095020000}"/>
    <cellStyle name="AIR calc 2 2 2 6 5 2" xfId="730" xr:uid="{00000000-0005-0000-0000-000096020000}"/>
    <cellStyle name="AIR calc 2 2 2 6 5 3" xfId="731" xr:uid="{00000000-0005-0000-0000-000097020000}"/>
    <cellStyle name="AIR calc 2 2 2 6 6" xfId="732" xr:uid="{00000000-0005-0000-0000-000098020000}"/>
    <cellStyle name="AIR calc 2 2 2 6 6 2" xfId="733" xr:uid="{00000000-0005-0000-0000-000099020000}"/>
    <cellStyle name="AIR calc 2 2 2 6 6 3" xfId="734" xr:uid="{00000000-0005-0000-0000-00009A020000}"/>
    <cellStyle name="AIR calc 2 2 2 6 7" xfId="735" xr:uid="{00000000-0005-0000-0000-00009B020000}"/>
    <cellStyle name="AIR calc 2 2 2 6 7 2" xfId="736" xr:uid="{00000000-0005-0000-0000-00009C020000}"/>
    <cellStyle name="AIR calc 2 2 2 6 7 3" xfId="737" xr:uid="{00000000-0005-0000-0000-00009D020000}"/>
    <cellStyle name="AIR calc 2 2 2 6 8" xfId="738" xr:uid="{00000000-0005-0000-0000-00009E020000}"/>
    <cellStyle name="AIR calc 2 2 2 6 8 2" xfId="739" xr:uid="{00000000-0005-0000-0000-00009F020000}"/>
    <cellStyle name="AIR calc 2 2 2 6 8 3" xfId="740" xr:uid="{00000000-0005-0000-0000-0000A0020000}"/>
    <cellStyle name="AIR calc 2 2 2 6 9" xfId="741" xr:uid="{00000000-0005-0000-0000-0000A1020000}"/>
    <cellStyle name="AIR calc 2 2 2 6 9 2" xfId="742" xr:uid="{00000000-0005-0000-0000-0000A2020000}"/>
    <cellStyle name="AIR calc 2 2 2 6 9 3" xfId="743" xr:uid="{00000000-0005-0000-0000-0000A3020000}"/>
    <cellStyle name="AIR calc 2 2 2 7" xfId="744" xr:uid="{00000000-0005-0000-0000-0000A4020000}"/>
    <cellStyle name="AIR calc 2 2 2 7 10" xfId="745" xr:uid="{00000000-0005-0000-0000-0000A5020000}"/>
    <cellStyle name="AIR calc 2 2 2 7 10 2" xfId="746" xr:uid="{00000000-0005-0000-0000-0000A6020000}"/>
    <cellStyle name="AIR calc 2 2 2 7 10 3" xfId="747" xr:uid="{00000000-0005-0000-0000-0000A7020000}"/>
    <cellStyle name="AIR calc 2 2 2 7 11" xfId="748" xr:uid="{00000000-0005-0000-0000-0000A8020000}"/>
    <cellStyle name="AIR calc 2 2 2 7 11 2" xfId="749" xr:uid="{00000000-0005-0000-0000-0000A9020000}"/>
    <cellStyle name="AIR calc 2 2 2 7 11 3" xfId="750" xr:uid="{00000000-0005-0000-0000-0000AA020000}"/>
    <cellStyle name="AIR calc 2 2 2 7 12" xfId="751" xr:uid="{00000000-0005-0000-0000-0000AB020000}"/>
    <cellStyle name="AIR calc 2 2 2 7 13" xfId="752" xr:uid="{00000000-0005-0000-0000-0000AC020000}"/>
    <cellStyle name="AIR calc 2 2 2 7 2" xfId="753" xr:uid="{00000000-0005-0000-0000-0000AD020000}"/>
    <cellStyle name="AIR calc 2 2 2 7 2 2" xfId="754" xr:uid="{00000000-0005-0000-0000-0000AE020000}"/>
    <cellStyle name="AIR calc 2 2 2 7 2 3" xfId="755" xr:uid="{00000000-0005-0000-0000-0000AF020000}"/>
    <cellStyle name="AIR calc 2 2 2 7 3" xfId="756" xr:uid="{00000000-0005-0000-0000-0000B0020000}"/>
    <cellStyle name="AIR calc 2 2 2 7 3 2" xfId="757" xr:uid="{00000000-0005-0000-0000-0000B1020000}"/>
    <cellStyle name="AIR calc 2 2 2 7 3 3" xfId="758" xr:uid="{00000000-0005-0000-0000-0000B2020000}"/>
    <cellStyle name="AIR calc 2 2 2 7 4" xfId="759" xr:uid="{00000000-0005-0000-0000-0000B3020000}"/>
    <cellStyle name="AIR calc 2 2 2 7 4 2" xfId="760" xr:uid="{00000000-0005-0000-0000-0000B4020000}"/>
    <cellStyle name="AIR calc 2 2 2 7 4 3" xfId="761" xr:uid="{00000000-0005-0000-0000-0000B5020000}"/>
    <cellStyle name="AIR calc 2 2 2 7 5" xfId="762" xr:uid="{00000000-0005-0000-0000-0000B6020000}"/>
    <cellStyle name="AIR calc 2 2 2 7 5 2" xfId="763" xr:uid="{00000000-0005-0000-0000-0000B7020000}"/>
    <cellStyle name="AIR calc 2 2 2 7 5 3" xfId="764" xr:uid="{00000000-0005-0000-0000-0000B8020000}"/>
    <cellStyle name="AIR calc 2 2 2 7 6" xfId="765" xr:uid="{00000000-0005-0000-0000-0000B9020000}"/>
    <cellStyle name="AIR calc 2 2 2 7 6 2" xfId="766" xr:uid="{00000000-0005-0000-0000-0000BA020000}"/>
    <cellStyle name="AIR calc 2 2 2 7 6 3" xfId="767" xr:uid="{00000000-0005-0000-0000-0000BB020000}"/>
    <cellStyle name="AIR calc 2 2 2 7 7" xfId="768" xr:uid="{00000000-0005-0000-0000-0000BC020000}"/>
    <cellStyle name="AIR calc 2 2 2 7 7 2" xfId="769" xr:uid="{00000000-0005-0000-0000-0000BD020000}"/>
    <cellStyle name="AIR calc 2 2 2 7 7 3" xfId="770" xr:uid="{00000000-0005-0000-0000-0000BE020000}"/>
    <cellStyle name="AIR calc 2 2 2 7 8" xfId="771" xr:uid="{00000000-0005-0000-0000-0000BF020000}"/>
    <cellStyle name="AIR calc 2 2 2 7 8 2" xfId="772" xr:uid="{00000000-0005-0000-0000-0000C0020000}"/>
    <cellStyle name="AIR calc 2 2 2 7 8 3" xfId="773" xr:uid="{00000000-0005-0000-0000-0000C1020000}"/>
    <cellStyle name="AIR calc 2 2 2 7 9" xfId="774" xr:uid="{00000000-0005-0000-0000-0000C2020000}"/>
    <cellStyle name="AIR calc 2 2 2 7 9 2" xfId="775" xr:uid="{00000000-0005-0000-0000-0000C3020000}"/>
    <cellStyle name="AIR calc 2 2 2 7 9 3" xfId="776" xr:uid="{00000000-0005-0000-0000-0000C4020000}"/>
    <cellStyle name="AIR calc 2 2 2 8" xfId="777" xr:uid="{00000000-0005-0000-0000-0000C5020000}"/>
    <cellStyle name="AIR calc 2 2 2 8 2" xfId="778" xr:uid="{00000000-0005-0000-0000-0000C6020000}"/>
    <cellStyle name="AIR calc 2 2 2 8 3" xfId="779" xr:uid="{00000000-0005-0000-0000-0000C7020000}"/>
    <cellStyle name="AIR calc 2 2 2 9" xfId="780" xr:uid="{00000000-0005-0000-0000-0000C8020000}"/>
    <cellStyle name="AIR calc 2 2 2 9 2" xfId="781" xr:uid="{00000000-0005-0000-0000-0000C9020000}"/>
    <cellStyle name="AIR calc 2 2 2 9 3" xfId="782" xr:uid="{00000000-0005-0000-0000-0000CA020000}"/>
    <cellStyle name="AIR calc 2 2 20" xfId="783" xr:uid="{00000000-0005-0000-0000-0000CB020000}"/>
    <cellStyle name="AIR calc 2 2 3" xfId="784" xr:uid="{00000000-0005-0000-0000-0000CC020000}"/>
    <cellStyle name="AIR calc 2 2 3 10" xfId="785" xr:uid="{00000000-0005-0000-0000-0000CD020000}"/>
    <cellStyle name="AIR calc 2 2 3 10 2" xfId="786" xr:uid="{00000000-0005-0000-0000-0000CE020000}"/>
    <cellStyle name="AIR calc 2 2 3 10 3" xfId="787" xr:uid="{00000000-0005-0000-0000-0000CF020000}"/>
    <cellStyle name="AIR calc 2 2 3 11" xfId="788" xr:uid="{00000000-0005-0000-0000-0000D0020000}"/>
    <cellStyle name="AIR calc 2 2 3 11 2" xfId="789" xr:uid="{00000000-0005-0000-0000-0000D1020000}"/>
    <cellStyle name="AIR calc 2 2 3 11 3" xfId="790" xr:uid="{00000000-0005-0000-0000-0000D2020000}"/>
    <cellStyle name="AIR calc 2 2 3 12" xfId="791" xr:uid="{00000000-0005-0000-0000-0000D3020000}"/>
    <cellStyle name="AIR calc 2 2 3 12 2" xfId="792" xr:uid="{00000000-0005-0000-0000-0000D4020000}"/>
    <cellStyle name="AIR calc 2 2 3 12 3" xfId="793" xr:uid="{00000000-0005-0000-0000-0000D5020000}"/>
    <cellStyle name="AIR calc 2 2 3 13" xfId="794" xr:uid="{00000000-0005-0000-0000-0000D6020000}"/>
    <cellStyle name="AIR calc 2 2 3 14" xfId="795" xr:uid="{00000000-0005-0000-0000-0000D7020000}"/>
    <cellStyle name="AIR calc 2 2 3 2" xfId="796" xr:uid="{00000000-0005-0000-0000-0000D8020000}"/>
    <cellStyle name="AIR calc 2 2 3 2 2" xfId="797" xr:uid="{00000000-0005-0000-0000-0000D9020000}"/>
    <cellStyle name="AIR calc 2 2 3 2 3" xfId="798" xr:uid="{00000000-0005-0000-0000-0000DA020000}"/>
    <cellStyle name="AIR calc 2 2 3 3" xfId="799" xr:uid="{00000000-0005-0000-0000-0000DB020000}"/>
    <cellStyle name="AIR calc 2 2 3 3 2" xfId="800" xr:uid="{00000000-0005-0000-0000-0000DC020000}"/>
    <cellStyle name="AIR calc 2 2 3 3 3" xfId="801" xr:uid="{00000000-0005-0000-0000-0000DD020000}"/>
    <cellStyle name="AIR calc 2 2 3 4" xfId="802" xr:uid="{00000000-0005-0000-0000-0000DE020000}"/>
    <cellStyle name="AIR calc 2 2 3 4 2" xfId="803" xr:uid="{00000000-0005-0000-0000-0000DF020000}"/>
    <cellStyle name="AIR calc 2 2 3 4 3" xfId="804" xr:uid="{00000000-0005-0000-0000-0000E0020000}"/>
    <cellStyle name="AIR calc 2 2 3 5" xfId="805" xr:uid="{00000000-0005-0000-0000-0000E1020000}"/>
    <cellStyle name="AIR calc 2 2 3 5 2" xfId="806" xr:uid="{00000000-0005-0000-0000-0000E2020000}"/>
    <cellStyle name="AIR calc 2 2 3 5 3" xfId="807" xr:uid="{00000000-0005-0000-0000-0000E3020000}"/>
    <cellStyle name="AIR calc 2 2 3 6" xfId="808" xr:uid="{00000000-0005-0000-0000-0000E4020000}"/>
    <cellStyle name="AIR calc 2 2 3 6 2" xfId="809" xr:uid="{00000000-0005-0000-0000-0000E5020000}"/>
    <cellStyle name="AIR calc 2 2 3 6 3" xfId="810" xr:uid="{00000000-0005-0000-0000-0000E6020000}"/>
    <cellStyle name="AIR calc 2 2 3 7" xfId="811" xr:uid="{00000000-0005-0000-0000-0000E7020000}"/>
    <cellStyle name="AIR calc 2 2 3 7 2" xfId="812" xr:uid="{00000000-0005-0000-0000-0000E8020000}"/>
    <cellStyle name="AIR calc 2 2 3 7 3" xfId="813" xr:uid="{00000000-0005-0000-0000-0000E9020000}"/>
    <cellStyle name="AIR calc 2 2 3 8" xfId="814" xr:uid="{00000000-0005-0000-0000-0000EA020000}"/>
    <cellStyle name="AIR calc 2 2 3 8 2" xfId="815" xr:uid="{00000000-0005-0000-0000-0000EB020000}"/>
    <cellStyle name="AIR calc 2 2 3 8 3" xfId="816" xr:uid="{00000000-0005-0000-0000-0000EC020000}"/>
    <cellStyle name="AIR calc 2 2 3 9" xfId="817" xr:uid="{00000000-0005-0000-0000-0000ED020000}"/>
    <cellStyle name="AIR calc 2 2 3 9 2" xfId="818" xr:uid="{00000000-0005-0000-0000-0000EE020000}"/>
    <cellStyle name="AIR calc 2 2 3 9 3" xfId="819" xr:uid="{00000000-0005-0000-0000-0000EF020000}"/>
    <cellStyle name="AIR calc 2 2 4" xfId="820" xr:uid="{00000000-0005-0000-0000-0000F0020000}"/>
    <cellStyle name="AIR calc 2 2 4 10" xfId="821" xr:uid="{00000000-0005-0000-0000-0000F1020000}"/>
    <cellStyle name="AIR calc 2 2 4 10 2" xfId="822" xr:uid="{00000000-0005-0000-0000-0000F2020000}"/>
    <cellStyle name="AIR calc 2 2 4 10 3" xfId="823" xr:uid="{00000000-0005-0000-0000-0000F3020000}"/>
    <cellStyle name="AIR calc 2 2 4 11" xfId="824" xr:uid="{00000000-0005-0000-0000-0000F4020000}"/>
    <cellStyle name="AIR calc 2 2 4 11 2" xfId="825" xr:uid="{00000000-0005-0000-0000-0000F5020000}"/>
    <cellStyle name="AIR calc 2 2 4 11 3" xfId="826" xr:uid="{00000000-0005-0000-0000-0000F6020000}"/>
    <cellStyle name="AIR calc 2 2 4 12" xfId="827" xr:uid="{00000000-0005-0000-0000-0000F7020000}"/>
    <cellStyle name="AIR calc 2 2 4 13" xfId="828" xr:uid="{00000000-0005-0000-0000-0000F8020000}"/>
    <cellStyle name="AIR calc 2 2 4 2" xfId="829" xr:uid="{00000000-0005-0000-0000-0000F9020000}"/>
    <cellStyle name="AIR calc 2 2 4 2 2" xfId="830" xr:uid="{00000000-0005-0000-0000-0000FA020000}"/>
    <cellStyle name="AIR calc 2 2 4 2 3" xfId="831" xr:uid="{00000000-0005-0000-0000-0000FB020000}"/>
    <cellStyle name="AIR calc 2 2 4 3" xfId="832" xr:uid="{00000000-0005-0000-0000-0000FC020000}"/>
    <cellStyle name="AIR calc 2 2 4 3 2" xfId="833" xr:uid="{00000000-0005-0000-0000-0000FD020000}"/>
    <cellStyle name="AIR calc 2 2 4 3 3" xfId="834" xr:uid="{00000000-0005-0000-0000-0000FE020000}"/>
    <cellStyle name="AIR calc 2 2 4 4" xfId="835" xr:uid="{00000000-0005-0000-0000-0000FF020000}"/>
    <cellStyle name="AIR calc 2 2 4 4 2" xfId="836" xr:uid="{00000000-0005-0000-0000-000000030000}"/>
    <cellStyle name="AIR calc 2 2 4 4 3" xfId="837" xr:uid="{00000000-0005-0000-0000-000001030000}"/>
    <cellStyle name="AIR calc 2 2 4 5" xfId="838" xr:uid="{00000000-0005-0000-0000-000002030000}"/>
    <cellStyle name="AIR calc 2 2 4 5 2" xfId="839" xr:uid="{00000000-0005-0000-0000-000003030000}"/>
    <cellStyle name="AIR calc 2 2 4 5 3" xfId="840" xr:uid="{00000000-0005-0000-0000-000004030000}"/>
    <cellStyle name="AIR calc 2 2 4 6" xfId="841" xr:uid="{00000000-0005-0000-0000-000005030000}"/>
    <cellStyle name="AIR calc 2 2 4 6 2" xfId="842" xr:uid="{00000000-0005-0000-0000-000006030000}"/>
    <cellStyle name="AIR calc 2 2 4 6 3" xfId="843" xr:uid="{00000000-0005-0000-0000-000007030000}"/>
    <cellStyle name="AIR calc 2 2 4 7" xfId="844" xr:uid="{00000000-0005-0000-0000-000008030000}"/>
    <cellStyle name="AIR calc 2 2 4 7 2" xfId="845" xr:uid="{00000000-0005-0000-0000-000009030000}"/>
    <cellStyle name="AIR calc 2 2 4 7 3" xfId="846" xr:uid="{00000000-0005-0000-0000-00000A030000}"/>
    <cellStyle name="AIR calc 2 2 4 8" xfId="847" xr:uid="{00000000-0005-0000-0000-00000B030000}"/>
    <cellStyle name="AIR calc 2 2 4 8 2" xfId="848" xr:uid="{00000000-0005-0000-0000-00000C030000}"/>
    <cellStyle name="AIR calc 2 2 4 8 3" xfId="849" xr:uid="{00000000-0005-0000-0000-00000D030000}"/>
    <cellStyle name="AIR calc 2 2 4 9" xfId="850" xr:uid="{00000000-0005-0000-0000-00000E030000}"/>
    <cellStyle name="AIR calc 2 2 4 9 2" xfId="851" xr:uid="{00000000-0005-0000-0000-00000F030000}"/>
    <cellStyle name="AIR calc 2 2 4 9 3" xfId="852" xr:uid="{00000000-0005-0000-0000-000010030000}"/>
    <cellStyle name="AIR calc 2 2 5" xfId="853" xr:uid="{00000000-0005-0000-0000-000011030000}"/>
    <cellStyle name="AIR calc 2 2 5 10" xfId="854" xr:uid="{00000000-0005-0000-0000-000012030000}"/>
    <cellStyle name="AIR calc 2 2 5 10 2" xfId="855" xr:uid="{00000000-0005-0000-0000-000013030000}"/>
    <cellStyle name="AIR calc 2 2 5 10 3" xfId="856" xr:uid="{00000000-0005-0000-0000-000014030000}"/>
    <cellStyle name="AIR calc 2 2 5 11" xfId="857" xr:uid="{00000000-0005-0000-0000-000015030000}"/>
    <cellStyle name="AIR calc 2 2 5 11 2" xfId="858" xr:uid="{00000000-0005-0000-0000-000016030000}"/>
    <cellStyle name="AIR calc 2 2 5 11 3" xfId="859" xr:uid="{00000000-0005-0000-0000-000017030000}"/>
    <cellStyle name="AIR calc 2 2 5 12" xfId="860" xr:uid="{00000000-0005-0000-0000-000018030000}"/>
    <cellStyle name="AIR calc 2 2 5 13" xfId="861" xr:uid="{00000000-0005-0000-0000-000019030000}"/>
    <cellStyle name="AIR calc 2 2 5 2" xfId="862" xr:uid="{00000000-0005-0000-0000-00001A030000}"/>
    <cellStyle name="AIR calc 2 2 5 2 2" xfId="863" xr:uid="{00000000-0005-0000-0000-00001B030000}"/>
    <cellStyle name="AIR calc 2 2 5 2 3" xfId="864" xr:uid="{00000000-0005-0000-0000-00001C030000}"/>
    <cellStyle name="AIR calc 2 2 5 3" xfId="865" xr:uid="{00000000-0005-0000-0000-00001D030000}"/>
    <cellStyle name="AIR calc 2 2 5 3 2" xfId="866" xr:uid="{00000000-0005-0000-0000-00001E030000}"/>
    <cellStyle name="AIR calc 2 2 5 3 3" xfId="867" xr:uid="{00000000-0005-0000-0000-00001F030000}"/>
    <cellStyle name="AIR calc 2 2 5 4" xfId="868" xr:uid="{00000000-0005-0000-0000-000020030000}"/>
    <cellStyle name="AIR calc 2 2 5 4 2" xfId="869" xr:uid="{00000000-0005-0000-0000-000021030000}"/>
    <cellStyle name="AIR calc 2 2 5 4 3" xfId="870" xr:uid="{00000000-0005-0000-0000-000022030000}"/>
    <cellStyle name="AIR calc 2 2 5 5" xfId="871" xr:uid="{00000000-0005-0000-0000-000023030000}"/>
    <cellStyle name="AIR calc 2 2 5 5 2" xfId="872" xr:uid="{00000000-0005-0000-0000-000024030000}"/>
    <cellStyle name="AIR calc 2 2 5 5 3" xfId="873" xr:uid="{00000000-0005-0000-0000-000025030000}"/>
    <cellStyle name="AIR calc 2 2 5 6" xfId="874" xr:uid="{00000000-0005-0000-0000-000026030000}"/>
    <cellStyle name="AIR calc 2 2 5 6 2" xfId="875" xr:uid="{00000000-0005-0000-0000-000027030000}"/>
    <cellStyle name="AIR calc 2 2 5 6 3" xfId="876" xr:uid="{00000000-0005-0000-0000-000028030000}"/>
    <cellStyle name="AIR calc 2 2 5 7" xfId="877" xr:uid="{00000000-0005-0000-0000-000029030000}"/>
    <cellStyle name="AIR calc 2 2 5 7 2" xfId="878" xr:uid="{00000000-0005-0000-0000-00002A030000}"/>
    <cellStyle name="AIR calc 2 2 5 7 3" xfId="879" xr:uid="{00000000-0005-0000-0000-00002B030000}"/>
    <cellStyle name="AIR calc 2 2 5 8" xfId="880" xr:uid="{00000000-0005-0000-0000-00002C030000}"/>
    <cellStyle name="AIR calc 2 2 5 8 2" xfId="881" xr:uid="{00000000-0005-0000-0000-00002D030000}"/>
    <cellStyle name="AIR calc 2 2 5 8 3" xfId="882" xr:uid="{00000000-0005-0000-0000-00002E030000}"/>
    <cellStyle name="AIR calc 2 2 5 9" xfId="883" xr:uid="{00000000-0005-0000-0000-00002F030000}"/>
    <cellStyle name="AIR calc 2 2 5 9 2" xfId="884" xr:uid="{00000000-0005-0000-0000-000030030000}"/>
    <cellStyle name="AIR calc 2 2 5 9 3" xfId="885" xr:uid="{00000000-0005-0000-0000-000031030000}"/>
    <cellStyle name="AIR calc 2 2 6" xfId="886" xr:uid="{00000000-0005-0000-0000-000032030000}"/>
    <cellStyle name="AIR calc 2 2 6 10" xfId="887" xr:uid="{00000000-0005-0000-0000-000033030000}"/>
    <cellStyle name="AIR calc 2 2 6 10 2" xfId="888" xr:uid="{00000000-0005-0000-0000-000034030000}"/>
    <cellStyle name="AIR calc 2 2 6 10 3" xfId="889" xr:uid="{00000000-0005-0000-0000-000035030000}"/>
    <cellStyle name="AIR calc 2 2 6 11" xfId="890" xr:uid="{00000000-0005-0000-0000-000036030000}"/>
    <cellStyle name="AIR calc 2 2 6 11 2" xfId="891" xr:uid="{00000000-0005-0000-0000-000037030000}"/>
    <cellStyle name="AIR calc 2 2 6 11 3" xfId="892" xr:uid="{00000000-0005-0000-0000-000038030000}"/>
    <cellStyle name="AIR calc 2 2 6 12" xfId="893" xr:uid="{00000000-0005-0000-0000-000039030000}"/>
    <cellStyle name="AIR calc 2 2 6 13" xfId="894" xr:uid="{00000000-0005-0000-0000-00003A030000}"/>
    <cellStyle name="AIR calc 2 2 6 2" xfId="895" xr:uid="{00000000-0005-0000-0000-00003B030000}"/>
    <cellStyle name="AIR calc 2 2 6 2 2" xfId="896" xr:uid="{00000000-0005-0000-0000-00003C030000}"/>
    <cellStyle name="AIR calc 2 2 6 2 3" xfId="897" xr:uid="{00000000-0005-0000-0000-00003D030000}"/>
    <cellStyle name="AIR calc 2 2 6 3" xfId="898" xr:uid="{00000000-0005-0000-0000-00003E030000}"/>
    <cellStyle name="AIR calc 2 2 6 3 2" xfId="899" xr:uid="{00000000-0005-0000-0000-00003F030000}"/>
    <cellStyle name="AIR calc 2 2 6 3 3" xfId="900" xr:uid="{00000000-0005-0000-0000-000040030000}"/>
    <cellStyle name="AIR calc 2 2 6 4" xfId="901" xr:uid="{00000000-0005-0000-0000-000041030000}"/>
    <cellStyle name="AIR calc 2 2 6 4 2" xfId="902" xr:uid="{00000000-0005-0000-0000-000042030000}"/>
    <cellStyle name="AIR calc 2 2 6 4 3" xfId="903" xr:uid="{00000000-0005-0000-0000-000043030000}"/>
    <cellStyle name="AIR calc 2 2 6 5" xfId="904" xr:uid="{00000000-0005-0000-0000-000044030000}"/>
    <cellStyle name="AIR calc 2 2 6 5 2" xfId="905" xr:uid="{00000000-0005-0000-0000-000045030000}"/>
    <cellStyle name="AIR calc 2 2 6 5 3" xfId="906" xr:uid="{00000000-0005-0000-0000-000046030000}"/>
    <cellStyle name="AIR calc 2 2 6 6" xfId="907" xr:uid="{00000000-0005-0000-0000-000047030000}"/>
    <cellStyle name="AIR calc 2 2 6 6 2" xfId="908" xr:uid="{00000000-0005-0000-0000-000048030000}"/>
    <cellStyle name="AIR calc 2 2 6 6 3" xfId="909" xr:uid="{00000000-0005-0000-0000-000049030000}"/>
    <cellStyle name="AIR calc 2 2 6 7" xfId="910" xr:uid="{00000000-0005-0000-0000-00004A030000}"/>
    <cellStyle name="AIR calc 2 2 6 7 2" xfId="911" xr:uid="{00000000-0005-0000-0000-00004B030000}"/>
    <cellStyle name="AIR calc 2 2 6 7 3" xfId="912" xr:uid="{00000000-0005-0000-0000-00004C030000}"/>
    <cellStyle name="AIR calc 2 2 6 8" xfId="913" xr:uid="{00000000-0005-0000-0000-00004D030000}"/>
    <cellStyle name="AIR calc 2 2 6 8 2" xfId="914" xr:uid="{00000000-0005-0000-0000-00004E030000}"/>
    <cellStyle name="AIR calc 2 2 6 8 3" xfId="915" xr:uid="{00000000-0005-0000-0000-00004F030000}"/>
    <cellStyle name="AIR calc 2 2 6 9" xfId="916" xr:uid="{00000000-0005-0000-0000-000050030000}"/>
    <cellStyle name="AIR calc 2 2 6 9 2" xfId="917" xr:uid="{00000000-0005-0000-0000-000051030000}"/>
    <cellStyle name="AIR calc 2 2 6 9 3" xfId="918" xr:uid="{00000000-0005-0000-0000-000052030000}"/>
    <cellStyle name="AIR calc 2 2 7" xfId="919" xr:uid="{00000000-0005-0000-0000-000053030000}"/>
    <cellStyle name="AIR calc 2 2 7 10" xfId="920" xr:uid="{00000000-0005-0000-0000-000054030000}"/>
    <cellStyle name="AIR calc 2 2 7 10 2" xfId="921" xr:uid="{00000000-0005-0000-0000-000055030000}"/>
    <cellStyle name="AIR calc 2 2 7 10 3" xfId="922" xr:uid="{00000000-0005-0000-0000-000056030000}"/>
    <cellStyle name="AIR calc 2 2 7 11" xfId="923" xr:uid="{00000000-0005-0000-0000-000057030000}"/>
    <cellStyle name="AIR calc 2 2 7 11 2" xfId="924" xr:uid="{00000000-0005-0000-0000-000058030000}"/>
    <cellStyle name="AIR calc 2 2 7 11 3" xfId="925" xr:uid="{00000000-0005-0000-0000-000059030000}"/>
    <cellStyle name="AIR calc 2 2 7 12" xfId="926" xr:uid="{00000000-0005-0000-0000-00005A030000}"/>
    <cellStyle name="AIR calc 2 2 7 13" xfId="927" xr:uid="{00000000-0005-0000-0000-00005B030000}"/>
    <cellStyle name="AIR calc 2 2 7 2" xfId="928" xr:uid="{00000000-0005-0000-0000-00005C030000}"/>
    <cellStyle name="AIR calc 2 2 7 2 2" xfId="929" xr:uid="{00000000-0005-0000-0000-00005D030000}"/>
    <cellStyle name="AIR calc 2 2 7 2 3" xfId="930" xr:uid="{00000000-0005-0000-0000-00005E030000}"/>
    <cellStyle name="AIR calc 2 2 7 3" xfId="931" xr:uid="{00000000-0005-0000-0000-00005F030000}"/>
    <cellStyle name="AIR calc 2 2 7 3 2" xfId="932" xr:uid="{00000000-0005-0000-0000-000060030000}"/>
    <cellStyle name="AIR calc 2 2 7 3 3" xfId="933" xr:uid="{00000000-0005-0000-0000-000061030000}"/>
    <cellStyle name="AIR calc 2 2 7 4" xfId="934" xr:uid="{00000000-0005-0000-0000-000062030000}"/>
    <cellStyle name="AIR calc 2 2 7 4 2" xfId="935" xr:uid="{00000000-0005-0000-0000-000063030000}"/>
    <cellStyle name="AIR calc 2 2 7 4 3" xfId="936" xr:uid="{00000000-0005-0000-0000-000064030000}"/>
    <cellStyle name="AIR calc 2 2 7 5" xfId="937" xr:uid="{00000000-0005-0000-0000-000065030000}"/>
    <cellStyle name="AIR calc 2 2 7 5 2" xfId="938" xr:uid="{00000000-0005-0000-0000-000066030000}"/>
    <cellStyle name="AIR calc 2 2 7 5 3" xfId="939" xr:uid="{00000000-0005-0000-0000-000067030000}"/>
    <cellStyle name="AIR calc 2 2 7 6" xfId="940" xr:uid="{00000000-0005-0000-0000-000068030000}"/>
    <cellStyle name="AIR calc 2 2 7 6 2" xfId="941" xr:uid="{00000000-0005-0000-0000-000069030000}"/>
    <cellStyle name="AIR calc 2 2 7 6 3" xfId="942" xr:uid="{00000000-0005-0000-0000-00006A030000}"/>
    <cellStyle name="AIR calc 2 2 7 7" xfId="943" xr:uid="{00000000-0005-0000-0000-00006B030000}"/>
    <cellStyle name="AIR calc 2 2 7 7 2" xfId="944" xr:uid="{00000000-0005-0000-0000-00006C030000}"/>
    <cellStyle name="AIR calc 2 2 7 7 3" xfId="945" xr:uid="{00000000-0005-0000-0000-00006D030000}"/>
    <cellStyle name="AIR calc 2 2 7 8" xfId="946" xr:uid="{00000000-0005-0000-0000-00006E030000}"/>
    <cellStyle name="AIR calc 2 2 7 8 2" xfId="947" xr:uid="{00000000-0005-0000-0000-00006F030000}"/>
    <cellStyle name="AIR calc 2 2 7 8 3" xfId="948" xr:uid="{00000000-0005-0000-0000-000070030000}"/>
    <cellStyle name="AIR calc 2 2 7 9" xfId="949" xr:uid="{00000000-0005-0000-0000-000071030000}"/>
    <cellStyle name="AIR calc 2 2 7 9 2" xfId="950" xr:uid="{00000000-0005-0000-0000-000072030000}"/>
    <cellStyle name="AIR calc 2 2 7 9 3" xfId="951" xr:uid="{00000000-0005-0000-0000-000073030000}"/>
    <cellStyle name="AIR calc 2 2 8" xfId="952" xr:uid="{00000000-0005-0000-0000-000074030000}"/>
    <cellStyle name="AIR calc 2 2 8 2" xfId="953" xr:uid="{00000000-0005-0000-0000-000075030000}"/>
    <cellStyle name="AIR calc 2 2 8 3" xfId="954" xr:uid="{00000000-0005-0000-0000-000076030000}"/>
    <cellStyle name="AIR calc 2 2 9" xfId="955" xr:uid="{00000000-0005-0000-0000-000077030000}"/>
    <cellStyle name="AIR calc 2 2 9 2" xfId="956" xr:uid="{00000000-0005-0000-0000-000078030000}"/>
    <cellStyle name="AIR calc 2 2 9 3" xfId="957" xr:uid="{00000000-0005-0000-0000-000079030000}"/>
    <cellStyle name="AIR calc 2 3" xfId="958" xr:uid="{00000000-0005-0000-0000-00007A030000}"/>
    <cellStyle name="AIR calc 2 3 10" xfId="959" xr:uid="{00000000-0005-0000-0000-00007B030000}"/>
    <cellStyle name="AIR calc 2 3 10 2" xfId="960" xr:uid="{00000000-0005-0000-0000-00007C030000}"/>
    <cellStyle name="AIR calc 2 3 10 3" xfId="961" xr:uid="{00000000-0005-0000-0000-00007D030000}"/>
    <cellStyle name="AIR calc 2 3 11" xfId="962" xr:uid="{00000000-0005-0000-0000-00007E030000}"/>
    <cellStyle name="AIR calc 2 3 11 2" xfId="963" xr:uid="{00000000-0005-0000-0000-00007F030000}"/>
    <cellStyle name="AIR calc 2 3 11 3" xfId="964" xr:uid="{00000000-0005-0000-0000-000080030000}"/>
    <cellStyle name="AIR calc 2 3 12" xfId="965" xr:uid="{00000000-0005-0000-0000-000081030000}"/>
    <cellStyle name="AIR calc 2 3 12 2" xfId="966" xr:uid="{00000000-0005-0000-0000-000082030000}"/>
    <cellStyle name="AIR calc 2 3 12 3" xfId="967" xr:uid="{00000000-0005-0000-0000-000083030000}"/>
    <cellStyle name="AIR calc 2 3 13" xfId="968" xr:uid="{00000000-0005-0000-0000-000084030000}"/>
    <cellStyle name="AIR calc 2 3 13 2" xfId="969" xr:uid="{00000000-0005-0000-0000-000085030000}"/>
    <cellStyle name="AIR calc 2 3 13 3" xfId="970" xr:uid="{00000000-0005-0000-0000-000086030000}"/>
    <cellStyle name="AIR calc 2 3 14" xfId="971" xr:uid="{00000000-0005-0000-0000-000087030000}"/>
    <cellStyle name="AIR calc 2 3 14 2" xfId="972" xr:uid="{00000000-0005-0000-0000-000088030000}"/>
    <cellStyle name="AIR calc 2 3 14 3" xfId="973" xr:uid="{00000000-0005-0000-0000-000089030000}"/>
    <cellStyle name="AIR calc 2 3 15" xfId="974" xr:uid="{00000000-0005-0000-0000-00008A030000}"/>
    <cellStyle name="AIR calc 2 3 15 2" xfId="975" xr:uid="{00000000-0005-0000-0000-00008B030000}"/>
    <cellStyle name="AIR calc 2 3 15 3" xfId="976" xr:uid="{00000000-0005-0000-0000-00008C030000}"/>
    <cellStyle name="AIR calc 2 3 16" xfId="977" xr:uid="{00000000-0005-0000-0000-00008D030000}"/>
    <cellStyle name="AIR calc 2 3 16 2" xfId="978" xr:uid="{00000000-0005-0000-0000-00008E030000}"/>
    <cellStyle name="AIR calc 2 3 16 3" xfId="979" xr:uid="{00000000-0005-0000-0000-00008F030000}"/>
    <cellStyle name="AIR calc 2 3 17" xfId="980" xr:uid="{00000000-0005-0000-0000-000090030000}"/>
    <cellStyle name="AIR calc 2 3 17 2" xfId="981" xr:uid="{00000000-0005-0000-0000-000091030000}"/>
    <cellStyle name="AIR calc 2 3 17 3" xfId="982" xr:uid="{00000000-0005-0000-0000-000092030000}"/>
    <cellStyle name="AIR calc 2 3 18" xfId="983" xr:uid="{00000000-0005-0000-0000-000093030000}"/>
    <cellStyle name="AIR calc 2 3 18 2" xfId="984" xr:uid="{00000000-0005-0000-0000-000094030000}"/>
    <cellStyle name="AIR calc 2 3 18 3" xfId="985" xr:uid="{00000000-0005-0000-0000-000095030000}"/>
    <cellStyle name="AIR calc 2 3 19" xfId="986" xr:uid="{00000000-0005-0000-0000-000096030000}"/>
    <cellStyle name="AIR calc 2 3 2" xfId="987" xr:uid="{00000000-0005-0000-0000-000097030000}"/>
    <cellStyle name="AIR calc 2 3 2 10" xfId="988" xr:uid="{00000000-0005-0000-0000-000098030000}"/>
    <cellStyle name="AIR calc 2 3 2 10 2" xfId="989" xr:uid="{00000000-0005-0000-0000-000099030000}"/>
    <cellStyle name="AIR calc 2 3 2 10 3" xfId="990" xr:uid="{00000000-0005-0000-0000-00009A030000}"/>
    <cellStyle name="AIR calc 2 3 2 11" xfId="991" xr:uid="{00000000-0005-0000-0000-00009B030000}"/>
    <cellStyle name="AIR calc 2 3 2 11 2" xfId="992" xr:uid="{00000000-0005-0000-0000-00009C030000}"/>
    <cellStyle name="AIR calc 2 3 2 11 3" xfId="993" xr:uid="{00000000-0005-0000-0000-00009D030000}"/>
    <cellStyle name="AIR calc 2 3 2 12" xfId="994" xr:uid="{00000000-0005-0000-0000-00009E030000}"/>
    <cellStyle name="AIR calc 2 3 2 12 2" xfId="995" xr:uid="{00000000-0005-0000-0000-00009F030000}"/>
    <cellStyle name="AIR calc 2 3 2 12 3" xfId="996" xr:uid="{00000000-0005-0000-0000-0000A0030000}"/>
    <cellStyle name="AIR calc 2 3 2 13" xfId="997" xr:uid="{00000000-0005-0000-0000-0000A1030000}"/>
    <cellStyle name="AIR calc 2 3 2 14" xfId="998" xr:uid="{00000000-0005-0000-0000-0000A2030000}"/>
    <cellStyle name="AIR calc 2 3 2 2" xfId="999" xr:uid="{00000000-0005-0000-0000-0000A3030000}"/>
    <cellStyle name="AIR calc 2 3 2 2 2" xfId="1000" xr:uid="{00000000-0005-0000-0000-0000A4030000}"/>
    <cellStyle name="AIR calc 2 3 2 2 3" xfId="1001" xr:uid="{00000000-0005-0000-0000-0000A5030000}"/>
    <cellStyle name="AIR calc 2 3 2 3" xfId="1002" xr:uid="{00000000-0005-0000-0000-0000A6030000}"/>
    <cellStyle name="AIR calc 2 3 2 3 2" xfId="1003" xr:uid="{00000000-0005-0000-0000-0000A7030000}"/>
    <cellStyle name="AIR calc 2 3 2 3 3" xfId="1004" xr:uid="{00000000-0005-0000-0000-0000A8030000}"/>
    <cellStyle name="AIR calc 2 3 2 4" xfId="1005" xr:uid="{00000000-0005-0000-0000-0000A9030000}"/>
    <cellStyle name="AIR calc 2 3 2 4 2" xfId="1006" xr:uid="{00000000-0005-0000-0000-0000AA030000}"/>
    <cellStyle name="AIR calc 2 3 2 4 3" xfId="1007" xr:uid="{00000000-0005-0000-0000-0000AB030000}"/>
    <cellStyle name="AIR calc 2 3 2 5" xfId="1008" xr:uid="{00000000-0005-0000-0000-0000AC030000}"/>
    <cellStyle name="AIR calc 2 3 2 5 2" xfId="1009" xr:uid="{00000000-0005-0000-0000-0000AD030000}"/>
    <cellStyle name="AIR calc 2 3 2 5 3" xfId="1010" xr:uid="{00000000-0005-0000-0000-0000AE030000}"/>
    <cellStyle name="AIR calc 2 3 2 6" xfId="1011" xr:uid="{00000000-0005-0000-0000-0000AF030000}"/>
    <cellStyle name="AIR calc 2 3 2 6 2" xfId="1012" xr:uid="{00000000-0005-0000-0000-0000B0030000}"/>
    <cellStyle name="AIR calc 2 3 2 6 3" xfId="1013" xr:uid="{00000000-0005-0000-0000-0000B1030000}"/>
    <cellStyle name="AIR calc 2 3 2 7" xfId="1014" xr:uid="{00000000-0005-0000-0000-0000B2030000}"/>
    <cellStyle name="AIR calc 2 3 2 7 2" xfId="1015" xr:uid="{00000000-0005-0000-0000-0000B3030000}"/>
    <cellStyle name="AIR calc 2 3 2 7 3" xfId="1016" xr:uid="{00000000-0005-0000-0000-0000B4030000}"/>
    <cellStyle name="AIR calc 2 3 2 8" xfId="1017" xr:uid="{00000000-0005-0000-0000-0000B5030000}"/>
    <cellStyle name="AIR calc 2 3 2 8 2" xfId="1018" xr:uid="{00000000-0005-0000-0000-0000B6030000}"/>
    <cellStyle name="AIR calc 2 3 2 8 3" xfId="1019" xr:uid="{00000000-0005-0000-0000-0000B7030000}"/>
    <cellStyle name="AIR calc 2 3 2 9" xfId="1020" xr:uid="{00000000-0005-0000-0000-0000B8030000}"/>
    <cellStyle name="AIR calc 2 3 2 9 2" xfId="1021" xr:uid="{00000000-0005-0000-0000-0000B9030000}"/>
    <cellStyle name="AIR calc 2 3 2 9 3" xfId="1022" xr:uid="{00000000-0005-0000-0000-0000BA030000}"/>
    <cellStyle name="AIR calc 2 3 20" xfId="1023" xr:uid="{00000000-0005-0000-0000-0000BB030000}"/>
    <cellStyle name="AIR calc 2 3 3" xfId="1024" xr:uid="{00000000-0005-0000-0000-0000BC030000}"/>
    <cellStyle name="AIR calc 2 3 3 10" xfId="1025" xr:uid="{00000000-0005-0000-0000-0000BD030000}"/>
    <cellStyle name="AIR calc 2 3 3 10 2" xfId="1026" xr:uid="{00000000-0005-0000-0000-0000BE030000}"/>
    <cellStyle name="AIR calc 2 3 3 10 3" xfId="1027" xr:uid="{00000000-0005-0000-0000-0000BF030000}"/>
    <cellStyle name="AIR calc 2 3 3 11" xfId="1028" xr:uid="{00000000-0005-0000-0000-0000C0030000}"/>
    <cellStyle name="AIR calc 2 3 3 11 2" xfId="1029" xr:uid="{00000000-0005-0000-0000-0000C1030000}"/>
    <cellStyle name="AIR calc 2 3 3 11 3" xfId="1030" xr:uid="{00000000-0005-0000-0000-0000C2030000}"/>
    <cellStyle name="AIR calc 2 3 3 12" xfId="1031" xr:uid="{00000000-0005-0000-0000-0000C3030000}"/>
    <cellStyle name="AIR calc 2 3 3 12 2" xfId="1032" xr:uid="{00000000-0005-0000-0000-0000C4030000}"/>
    <cellStyle name="AIR calc 2 3 3 12 3" xfId="1033" xr:uid="{00000000-0005-0000-0000-0000C5030000}"/>
    <cellStyle name="AIR calc 2 3 3 13" xfId="1034" xr:uid="{00000000-0005-0000-0000-0000C6030000}"/>
    <cellStyle name="AIR calc 2 3 3 14" xfId="1035" xr:uid="{00000000-0005-0000-0000-0000C7030000}"/>
    <cellStyle name="AIR calc 2 3 3 2" xfId="1036" xr:uid="{00000000-0005-0000-0000-0000C8030000}"/>
    <cellStyle name="AIR calc 2 3 3 2 2" xfId="1037" xr:uid="{00000000-0005-0000-0000-0000C9030000}"/>
    <cellStyle name="AIR calc 2 3 3 2 3" xfId="1038" xr:uid="{00000000-0005-0000-0000-0000CA030000}"/>
    <cellStyle name="AIR calc 2 3 3 3" xfId="1039" xr:uid="{00000000-0005-0000-0000-0000CB030000}"/>
    <cellStyle name="AIR calc 2 3 3 3 2" xfId="1040" xr:uid="{00000000-0005-0000-0000-0000CC030000}"/>
    <cellStyle name="AIR calc 2 3 3 3 3" xfId="1041" xr:uid="{00000000-0005-0000-0000-0000CD030000}"/>
    <cellStyle name="AIR calc 2 3 3 4" xfId="1042" xr:uid="{00000000-0005-0000-0000-0000CE030000}"/>
    <cellStyle name="AIR calc 2 3 3 4 2" xfId="1043" xr:uid="{00000000-0005-0000-0000-0000CF030000}"/>
    <cellStyle name="AIR calc 2 3 3 4 3" xfId="1044" xr:uid="{00000000-0005-0000-0000-0000D0030000}"/>
    <cellStyle name="AIR calc 2 3 3 5" xfId="1045" xr:uid="{00000000-0005-0000-0000-0000D1030000}"/>
    <cellStyle name="AIR calc 2 3 3 5 2" xfId="1046" xr:uid="{00000000-0005-0000-0000-0000D2030000}"/>
    <cellStyle name="AIR calc 2 3 3 5 3" xfId="1047" xr:uid="{00000000-0005-0000-0000-0000D3030000}"/>
    <cellStyle name="AIR calc 2 3 3 6" xfId="1048" xr:uid="{00000000-0005-0000-0000-0000D4030000}"/>
    <cellStyle name="AIR calc 2 3 3 6 2" xfId="1049" xr:uid="{00000000-0005-0000-0000-0000D5030000}"/>
    <cellStyle name="AIR calc 2 3 3 6 3" xfId="1050" xr:uid="{00000000-0005-0000-0000-0000D6030000}"/>
    <cellStyle name="AIR calc 2 3 3 7" xfId="1051" xr:uid="{00000000-0005-0000-0000-0000D7030000}"/>
    <cellStyle name="AIR calc 2 3 3 7 2" xfId="1052" xr:uid="{00000000-0005-0000-0000-0000D8030000}"/>
    <cellStyle name="AIR calc 2 3 3 7 3" xfId="1053" xr:uid="{00000000-0005-0000-0000-0000D9030000}"/>
    <cellStyle name="AIR calc 2 3 3 8" xfId="1054" xr:uid="{00000000-0005-0000-0000-0000DA030000}"/>
    <cellStyle name="AIR calc 2 3 3 8 2" xfId="1055" xr:uid="{00000000-0005-0000-0000-0000DB030000}"/>
    <cellStyle name="AIR calc 2 3 3 8 3" xfId="1056" xr:uid="{00000000-0005-0000-0000-0000DC030000}"/>
    <cellStyle name="AIR calc 2 3 3 9" xfId="1057" xr:uid="{00000000-0005-0000-0000-0000DD030000}"/>
    <cellStyle name="AIR calc 2 3 3 9 2" xfId="1058" xr:uid="{00000000-0005-0000-0000-0000DE030000}"/>
    <cellStyle name="AIR calc 2 3 3 9 3" xfId="1059" xr:uid="{00000000-0005-0000-0000-0000DF030000}"/>
    <cellStyle name="AIR calc 2 3 4" xfId="1060" xr:uid="{00000000-0005-0000-0000-0000E0030000}"/>
    <cellStyle name="AIR calc 2 3 4 10" xfId="1061" xr:uid="{00000000-0005-0000-0000-0000E1030000}"/>
    <cellStyle name="AIR calc 2 3 4 10 2" xfId="1062" xr:uid="{00000000-0005-0000-0000-0000E2030000}"/>
    <cellStyle name="AIR calc 2 3 4 10 3" xfId="1063" xr:uid="{00000000-0005-0000-0000-0000E3030000}"/>
    <cellStyle name="AIR calc 2 3 4 11" xfId="1064" xr:uid="{00000000-0005-0000-0000-0000E4030000}"/>
    <cellStyle name="AIR calc 2 3 4 11 2" xfId="1065" xr:uid="{00000000-0005-0000-0000-0000E5030000}"/>
    <cellStyle name="AIR calc 2 3 4 11 3" xfId="1066" xr:uid="{00000000-0005-0000-0000-0000E6030000}"/>
    <cellStyle name="AIR calc 2 3 4 12" xfId="1067" xr:uid="{00000000-0005-0000-0000-0000E7030000}"/>
    <cellStyle name="AIR calc 2 3 4 13" xfId="1068" xr:uid="{00000000-0005-0000-0000-0000E8030000}"/>
    <cellStyle name="AIR calc 2 3 4 2" xfId="1069" xr:uid="{00000000-0005-0000-0000-0000E9030000}"/>
    <cellStyle name="AIR calc 2 3 4 2 2" xfId="1070" xr:uid="{00000000-0005-0000-0000-0000EA030000}"/>
    <cellStyle name="AIR calc 2 3 4 2 3" xfId="1071" xr:uid="{00000000-0005-0000-0000-0000EB030000}"/>
    <cellStyle name="AIR calc 2 3 4 3" xfId="1072" xr:uid="{00000000-0005-0000-0000-0000EC030000}"/>
    <cellStyle name="AIR calc 2 3 4 3 2" xfId="1073" xr:uid="{00000000-0005-0000-0000-0000ED030000}"/>
    <cellStyle name="AIR calc 2 3 4 3 3" xfId="1074" xr:uid="{00000000-0005-0000-0000-0000EE030000}"/>
    <cellStyle name="AIR calc 2 3 4 4" xfId="1075" xr:uid="{00000000-0005-0000-0000-0000EF030000}"/>
    <cellStyle name="AIR calc 2 3 4 4 2" xfId="1076" xr:uid="{00000000-0005-0000-0000-0000F0030000}"/>
    <cellStyle name="AIR calc 2 3 4 4 3" xfId="1077" xr:uid="{00000000-0005-0000-0000-0000F1030000}"/>
    <cellStyle name="AIR calc 2 3 4 5" xfId="1078" xr:uid="{00000000-0005-0000-0000-0000F2030000}"/>
    <cellStyle name="AIR calc 2 3 4 5 2" xfId="1079" xr:uid="{00000000-0005-0000-0000-0000F3030000}"/>
    <cellStyle name="AIR calc 2 3 4 5 3" xfId="1080" xr:uid="{00000000-0005-0000-0000-0000F4030000}"/>
    <cellStyle name="AIR calc 2 3 4 6" xfId="1081" xr:uid="{00000000-0005-0000-0000-0000F5030000}"/>
    <cellStyle name="AIR calc 2 3 4 6 2" xfId="1082" xr:uid="{00000000-0005-0000-0000-0000F6030000}"/>
    <cellStyle name="AIR calc 2 3 4 6 3" xfId="1083" xr:uid="{00000000-0005-0000-0000-0000F7030000}"/>
    <cellStyle name="AIR calc 2 3 4 7" xfId="1084" xr:uid="{00000000-0005-0000-0000-0000F8030000}"/>
    <cellStyle name="AIR calc 2 3 4 7 2" xfId="1085" xr:uid="{00000000-0005-0000-0000-0000F9030000}"/>
    <cellStyle name="AIR calc 2 3 4 7 3" xfId="1086" xr:uid="{00000000-0005-0000-0000-0000FA030000}"/>
    <cellStyle name="AIR calc 2 3 4 8" xfId="1087" xr:uid="{00000000-0005-0000-0000-0000FB030000}"/>
    <cellStyle name="AIR calc 2 3 4 8 2" xfId="1088" xr:uid="{00000000-0005-0000-0000-0000FC030000}"/>
    <cellStyle name="AIR calc 2 3 4 8 3" xfId="1089" xr:uid="{00000000-0005-0000-0000-0000FD030000}"/>
    <cellStyle name="AIR calc 2 3 4 9" xfId="1090" xr:uid="{00000000-0005-0000-0000-0000FE030000}"/>
    <cellStyle name="AIR calc 2 3 4 9 2" xfId="1091" xr:uid="{00000000-0005-0000-0000-0000FF030000}"/>
    <cellStyle name="AIR calc 2 3 4 9 3" xfId="1092" xr:uid="{00000000-0005-0000-0000-000000040000}"/>
    <cellStyle name="AIR calc 2 3 5" xfId="1093" xr:uid="{00000000-0005-0000-0000-000001040000}"/>
    <cellStyle name="AIR calc 2 3 5 10" xfId="1094" xr:uid="{00000000-0005-0000-0000-000002040000}"/>
    <cellStyle name="AIR calc 2 3 5 10 2" xfId="1095" xr:uid="{00000000-0005-0000-0000-000003040000}"/>
    <cellStyle name="AIR calc 2 3 5 10 3" xfId="1096" xr:uid="{00000000-0005-0000-0000-000004040000}"/>
    <cellStyle name="AIR calc 2 3 5 11" xfId="1097" xr:uid="{00000000-0005-0000-0000-000005040000}"/>
    <cellStyle name="AIR calc 2 3 5 11 2" xfId="1098" xr:uid="{00000000-0005-0000-0000-000006040000}"/>
    <cellStyle name="AIR calc 2 3 5 11 3" xfId="1099" xr:uid="{00000000-0005-0000-0000-000007040000}"/>
    <cellStyle name="AIR calc 2 3 5 12" xfId="1100" xr:uid="{00000000-0005-0000-0000-000008040000}"/>
    <cellStyle name="AIR calc 2 3 5 13" xfId="1101" xr:uid="{00000000-0005-0000-0000-000009040000}"/>
    <cellStyle name="AIR calc 2 3 5 2" xfId="1102" xr:uid="{00000000-0005-0000-0000-00000A040000}"/>
    <cellStyle name="AIR calc 2 3 5 2 2" xfId="1103" xr:uid="{00000000-0005-0000-0000-00000B040000}"/>
    <cellStyle name="AIR calc 2 3 5 2 3" xfId="1104" xr:uid="{00000000-0005-0000-0000-00000C040000}"/>
    <cellStyle name="AIR calc 2 3 5 3" xfId="1105" xr:uid="{00000000-0005-0000-0000-00000D040000}"/>
    <cellStyle name="AIR calc 2 3 5 3 2" xfId="1106" xr:uid="{00000000-0005-0000-0000-00000E040000}"/>
    <cellStyle name="AIR calc 2 3 5 3 3" xfId="1107" xr:uid="{00000000-0005-0000-0000-00000F040000}"/>
    <cellStyle name="AIR calc 2 3 5 4" xfId="1108" xr:uid="{00000000-0005-0000-0000-000010040000}"/>
    <cellStyle name="AIR calc 2 3 5 4 2" xfId="1109" xr:uid="{00000000-0005-0000-0000-000011040000}"/>
    <cellStyle name="AIR calc 2 3 5 4 3" xfId="1110" xr:uid="{00000000-0005-0000-0000-000012040000}"/>
    <cellStyle name="AIR calc 2 3 5 5" xfId="1111" xr:uid="{00000000-0005-0000-0000-000013040000}"/>
    <cellStyle name="AIR calc 2 3 5 5 2" xfId="1112" xr:uid="{00000000-0005-0000-0000-000014040000}"/>
    <cellStyle name="AIR calc 2 3 5 5 3" xfId="1113" xr:uid="{00000000-0005-0000-0000-000015040000}"/>
    <cellStyle name="AIR calc 2 3 5 6" xfId="1114" xr:uid="{00000000-0005-0000-0000-000016040000}"/>
    <cellStyle name="AIR calc 2 3 5 6 2" xfId="1115" xr:uid="{00000000-0005-0000-0000-000017040000}"/>
    <cellStyle name="AIR calc 2 3 5 6 3" xfId="1116" xr:uid="{00000000-0005-0000-0000-000018040000}"/>
    <cellStyle name="AIR calc 2 3 5 7" xfId="1117" xr:uid="{00000000-0005-0000-0000-000019040000}"/>
    <cellStyle name="AIR calc 2 3 5 7 2" xfId="1118" xr:uid="{00000000-0005-0000-0000-00001A040000}"/>
    <cellStyle name="AIR calc 2 3 5 7 3" xfId="1119" xr:uid="{00000000-0005-0000-0000-00001B040000}"/>
    <cellStyle name="AIR calc 2 3 5 8" xfId="1120" xr:uid="{00000000-0005-0000-0000-00001C040000}"/>
    <cellStyle name="AIR calc 2 3 5 8 2" xfId="1121" xr:uid="{00000000-0005-0000-0000-00001D040000}"/>
    <cellStyle name="AIR calc 2 3 5 8 3" xfId="1122" xr:uid="{00000000-0005-0000-0000-00001E040000}"/>
    <cellStyle name="AIR calc 2 3 5 9" xfId="1123" xr:uid="{00000000-0005-0000-0000-00001F040000}"/>
    <cellStyle name="AIR calc 2 3 5 9 2" xfId="1124" xr:uid="{00000000-0005-0000-0000-000020040000}"/>
    <cellStyle name="AIR calc 2 3 5 9 3" xfId="1125" xr:uid="{00000000-0005-0000-0000-000021040000}"/>
    <cellStyle name="AIR calc 2 3 6" xfId="1126" xr:uid="{00000000-0005-0000-0000-000022040000}"/>
    <cellStyle name="AIR calc 2 3 6 10" xfId="1127" xr:uid="{00000000-0005-0000-0000-000023040000}"/>
    <cellStyle name="AIR calc 2 3 6 10 2" xfId="1128" xr:uid="{00000000-0005-0000-0000-000024040000}"/>
    <cellStyle name="AIR calc 2 3 6 10 3" xfId="1129" xr:uid="{00000000-0005-0000-0000-000025040000}"/>
    <cellStyle name="AIR calc 2 3 6 11" xfId="1130" xr:uid="{00000000-0005-0000-0000-000026040000}"/>
    <cellStyle name="AIR calc 2 3 6 11 2" xfId="1131" xr:uid="{00000000-0005-0000-0000-000027040000}"/>
    <cellStyle name="AIR calc 2 3 6 11 3" xfId="1132" xr:uid="{00000000-0005-0000-0000-000028040000}"/>
    <cellStyle name="AIR calc 2 3 6 12" xfId="1133" xr:uid="{00000000-0005-0000-0000-000029040000}"/>
    <cellStyle name="AIR calc 2 3 6 13" xfId="1134" xr:uid="{00000000-0005-0000-0000-00002A040000}"/>
    <cellStyle name="AIR calc 2 3 6 2" xfId="1135" xr:uid="{00000000-0005-0000-0000-00002B040000}"/>
    <cellStyle name="AIR calc 2 3 6 2 2" xfId="1136" xr:uid="{00000000-0005-0000-0000-00002C040000}"/>
    <cellStyle name="AIR calc 2 3 6 2 3" xfId="1137" xr:uid="{00000000-0005-0000-0000-00002D040000}"/>
    <cellStyle name="AIR calc 2 3 6 3" xfId="1138" xr:uid="{00000000-0005-0000-0000-00002E040000}"/>
    <cellStyle name="AIR calc 2 3 6 3 2" xfId="1139" xr:uid="{00000000-0005-0000-0000-00002F040000}"/>
    <cellStyle name="AIR calc 2 3 6 3 3" xfId="1140" xr:uid="{00000000-0005-0000-0000-000030040000}"/>
    <cellStyle name="AIR calc 2 3 6 4" xfId="1141" xr:uid="{00000000-0005-0000-0000-000031040000}"/>
    <cellStyle name="AIR calc 2 3 6 4 2" xfId="1142" xr:uid="{00000000-0005-0000-0000-000032040000}"/>
    <cellStyle name="AIR calc 2 3 6 4 3" xfId="1143" xr:uid="{00000000-0005-0000-0000-000033040000}"/>
    <cellStyle name="AIR calc 2 3 6 5" xfId="1144" xr:uid="{00000000-0005-0000-0000-000034040000}"/>
    <cellStyle name="AIR calc 2 3 6 5 2" xfId="1145" xr:uid="{00000000-0005-0000-0000-000035040000}"/>
    <cellStyle name="AIR calc 2 3 6 5 3" xfId="1146" xr:uid="{00000000-0005-0000-0000-000036040000}"/>
    <cellStyle name="AIR calc 2 3 6 6" xfId="1147" xr:uid="{00000000-0005-0000-0000-000037040000}"/>
    <cellStyle name="AIR calc 2 3 6 6 2" xfId="1148" xr:uid="{00000000-0005-0000-0000-000038040000}"/>
    <cellStyle name="AIR calc 2 3 6 6 3" xfId="1149" xr:uid="{00000000-0005-0000-0000-000039040000}"/>
    <cellStyle name="AIR calc 2 3 6 7" xfId="1150" xr:uid="{00000000-0005-0000-0000-00003A040000}"/>
    <cellStyle name="AIR calc 2 3 6 7 2" xfId="1151" xr:uid="{00000000-0005-0000-0000-00003B040000}"/>
    <cellStyle name="AIR calc 2 3 6 7 3" xfId="1152" xr:uid="{00000000-0005-0000-0000-00003C040000}"/>
    <cellStyle name="AIR calc 2 3 6 8" xfId="1153" xr:uid="{00000000-0005-0000-0000-00003D040000}"/>
    <cellStyle name="AIR calc 2 3 6 8 2" xfId="1154" xr:uid="{00000000-0005-0000-0000-00003E040000}"/>
    <cellStyle name="AIR calc 2 3 6 8 3" xfId="1155" xr:uid="{00000000-0005-0000-0000-00003F040000}"/>
    <cellStyle name="AIR calc 2 3 6 9" xfId="1156" xr:uid="{00000000-0005-0000-0000-000040040000}"/>
    <cellStyle name="AIR calc 2 3 6 9 2" xfId="1157" xr:uid="{00000000-0005-0000-0000-000041040000}"/>
    <cellStyle name="AIR calc 2 3 6 9 3" xfId="1158" xr:uid="{00000000-0005-0000-0000-000042040000}"/>
    <cellStyle name="AIR calc 2 3 7" xfId="1159" xr:uid="{00000000-0005-0000-0000-000043040000}"/>
    <cellStyle name="AIR calc 2 3 7 10" xfId="1160" xr:uid="{00000000-0005-0000-0000-000044040000}"/>
    <cellStyle name="AIR calc 2 3 7 10 2" xfId="1161" xr:uid="{00000000-0005-0000-0000-000045040000}"/>
    <cellStyle name="AIR calc 2 3 7 10 3" xfId="1162" xr:uid="{00000000-0005-0000-0000-000046040000}"/>
    <cellStyle name="AIR calc 2 3 7 11" xfId="1163" xr:uid="{00000000-0005-0000-0000-000047040000}"/>
    <cellStyle name="AIR calc 2 3 7 11 2" xfId="1164" xr:uid="{00000000-0005-0000-0000-000048040000}"/>
    <cellStyle name="AIR calc 2 3 7 11 3" xfId="1165" xr:uid="{00000000-0005-0000-0000-000049040000}"/>
    <cellStyle name="AIR calc 2 3 7 12" xfId="1166" xr:uid="{00000000-0005-0000-0000-00004A040000}"/>
    <cellStyle name="AIR calc 2 3 7 13" xfId="1167" xr:uid="{00000000-0005-0000-0000-00004B040000}"/>
    <cellStyle name="AIR calc 2 3 7 2" xfId="1168" xr:uid="{00000000-0005-0000-0000-00004C040000}"/>
    <cellStyle name="AIR calc 2 3 7 2 2" xfId="1169" xr:uid="{00000000-0005-0000-0000-00004D040000}"/>
    <cellStyle name="AIR calc 2 3 7 2 3" xfId="1170" xr:uid="{00000000-0005-0000-0000-00004E040000}"/>
    <cellStyle name="AIR calc 2 3 7 3" xfId="1171" xr:uid="{00000000-0005-0000-0000-00004F040000}"/>
    <cellStyle name="AIR calc 2 3 7 3 2" xfId="1172" xr:uid="{00000000-0005-0000-0000-000050040000}"/>
    <cellStyle name="AIR calc 2 3 7 3 3" xfId="1173" xr:uid="{00000000-0005-0000-0000-000051040000}"/>
    <cellStyle name="AIR calc 2 3 7 4" xfId="1174" xr:uid="{00000000-0005-0000-0000-000052040000}"/>
    <cellStyle name="AIR calc 2 3 7 4 2" xfId="1175" xr:uid="{00000000-0005-0000-0000-000053040000}"/>
    <cellStyle name="AIR calc 2 3 7 4 3" xfId="1176" xr:uid="{00000000-0005-0000-0000-000054040000}"/>
    <cellStyle name="AIR calc 2 3 7 5" xfId="1177" xr:uid="{00000000-0005-0000-0000-000055040000}"/>
    <cellStyle name="AIR calc 2 3 7 5 2" xfId="1178" xr:uid="{00000000-0005-0000-0000-000056040000}"/>
    <cellStyle name="AIR calc 2 3 7 5 3" xfId="1179" xr:uid="{00000000-0005-0000-0000-000057040000}"/>
    <cellStyle name="AIR calc 2 3 7 6" xfId="1180" xr:uid="{00000000-0005-0000-0000-000058040000}"/>
    <cellStyle name="AIR calc 2 3 7 6 2" xfId="1181" xr:uid="{00000000-0005-0000-0000-000059040000}"/>
    <cellStyle name="AIR calc 2 3 7 6 3" xfId="1182" xr:uid="{00000000-0005-0000-0000-00005A040000}"/>
    <cellStyle name="AIR calc 2 3 7 7" xfId="1183" xr:uid="{00000000-0005-0000-0000-00005B040000}"/>
    <cellStyle name="AIR calc 2 3 7 7 2" xfId="1184" xr:uid="{00000000-0005-0000-0000-00005C040000}"/>
    <cellStyle name="AIR calc 2 3 7 7 3" xfId="1185" xr:uid="{00000000-0005-0000-0000-00005D040000}"/>
    <cellStyle name="AIR calc 2 3 7 8" xfId="1186" xr:uid="{00000000-0005-0000-0000-00005E040000}"/>
    <cellStyle name="AIR calc 2 3 7 8 2" xfId="1187" xr:uid="{00000000-0005-0000-0000-00005F040000}"/>
    <cellStyle name="AIR calc 2 3 7 8 3" xfId="1188" xr:uid="{00000000-0005-0000-0000-000060040000}"/>
    <cellStyle name="AIR calc 2 3 7 9" xfId="1189" xr:uid="{00000000-0005-0000-0000-000061040000}"/>
    <cellStyle name="AIR calc 2 3 7 9 2" xfId="1190" xr:uid="{00000000-0005-0000-0000-000062040000}"/>
    <cellStyle name="AIR calc 2 3 7 9 3" xfId="1191" xr:uid="{00000000-0005-0000-0000-000063040000}"/>
    <cellStyle name="AIR calc 2 3 8" xfId="1192" xr:uid="{00000000-0005-0000-0000-000064040000}"/>
    <cellStyle name="AIR calc 2 3 8 2" xfId="1193" xr:uid="{00000000-0005-0000-0000-000065040000}"/>
    <cellStyle name="AIR calc 2 3 8 3" xfId="1194" xr:uid="{00000000-0005-0000-0000-000066040000}"/>
    <cellStyle name="AIR calc 2 3 9" xfId="1195" xr:uid="{00000000-0005-0000-0000-000067040000}"/>
    <cellStyle name="AIR calc 2 3 9 2" xfId="1196" xr:uid="{00000000-0005-0000-0000-000068040000}"/>
    <cellStyle name="AIR calc 2 3 9 3" xfId="1197" xr:uid="{00000000-0005-0000-0000-000069040000}"/>
    <cellStyle name="AIR calc 2 4" xfId="1198" xr:uid="{00000000-0005-0000-0000-00006A040000}"/>
    <cellStyle name="AIR calc 2 4 10" xfId="1199" xr:uid="{00000000-0005-0000-0000-00006B040000}"/>
    <cellStyle name="AIR calc 2 4 10 2" xfId="1200" xr:uid="{00000000-0005-0000-0000-00006C040000}"/>
    <cellStyle name="AIR calc 2 4 10 3" xfId="1201" xr:uid="{00000000-0005-0000-0000-00006D040000}"/>
    <cellStyle name="AIR calc 2 4 11" xfId="1202" xr:uid="{00000000-0005-0000-0000-00006E040000}"/>
    <cellStyle name="AIR calc 2 4 11 2" xfId="1203" xr:uid="{00000000-0005-0000-0000-00006F040000}"/>
    <cellStyle name="AIR calc 2 4 11 3" xfId="1204" xr:uid="{00000000-0005-0000-0000-000070040000}"/>
    <cellStyle name="AIR calc 2 4 12" xfId="1205" xr:uid="{00000000-0005-0000-0000-000071040000}"/>
    <cellStyle name="AIR calc 2 4 12 2" xfId="1206" xr:uid="{00000000-0005-0000-0000-000072040000}"/>
    <cellStyle name="AIR calc 2 4 12 3" xfId="1207" xr:uid="{00000000-0005-0000-0000-000073040000}"/>
    <cellStyle name="AIR calc 2 4 13" xfId="1208" xr:uid="{00000000-0005-0000-0000-000074040000}"/>
    <cellStyle name="AIR calc 2 4 13 2" xfId="1209" xr:uid="{00000000-0005-0000-0000-000075040000}"/>
    <cellStyle name="AIR calc 2 4 13 3" xfId="1210" xr:uid="{00000000-0005-0000-0000-000076040000}"/>
    <cellStyle name="AIR calc 2 4 14" xfId="1211" xr:uid="{00000000-0005-0000-0000-000077040000}"/>
    <cellStyle name="AIR calc 2 4 14 2" xfId="1212" xr:uid="{00000000-0005-0000-0000-000078040000}"/>
    <cellStyle name="AIR calc 2 4 14 3" xfId="1213" xr:uid="{00000000-0005-0000-0000-000079040000}"/>
    <cellStyle name="AIR calc 2 4 15" xfId="1214" xr:uid="{00000000-0005-0000-0000-00007A040000}"/>
    <cellStyle name="AIR calc 2 4 15 2" xfId="1215" xr:uid="{00000000-0005-0000-0000-00007B040000}"/>
    <cellStyle name="AIR calc 2 4 15 3" xfId="1216" xr:uid="{00000000-0005-0000-0000-00007C040000}"/>
    <cellStyle name="AIR calc 2 4 16" xfId="1217" xr:uid="{00000000-0005-0000-0000-00007D040000}"/>
    <cellStyle name="AIR calc 2 4 16 2" xfId="1218" xr:uid="{00000000-0005-0000-0000-00007E040000}"/>
    <cellStyle name="AIR calc 2 4 16 3" xfId="1219" xr:uid="{00000000-0005-0000-0000-00007F040000}"/>
    <cellStyle name="AIR calc 2 4 17" xfId="1220" xr:uid="{00000000-0005-0000-0000-000080040000}"/>
    <cellStyle name="AIR calc 2 4 17 2" xfId="1221" xr:uid="{00000000-0005-0000-0000-000081040000}"/>
    <cellStyle name="AIR calc 2 4 17 3" xfId="1222" xr:uid="{00000000-0005-0000-0000-000082040000}"/>
    <cellStyle name="AIR calc 2 4 18" xfId="1223" xr:uid="{00000000-0005-0000-0000-000083040000}"/>
    <cellStyle name="AIR calc 2 4 18 2" xfId="1224" xr:uid="{00000000-0005-0000-0000-000084040000}"/>
    <cellStyle name="AIR calc 2 4 18 3" xfId="1225" xr:uid="{00000000-0005-0000-0000-000085040000}"/>
    <cellStyle name="AIR calc 2 4 19" xfId="1226" xr:uid="{00000000-0005-0000-0000-000086040000}"/>
    <cellStyle name="AIR calc 2 4 2" xfId="1227" xr:uid="{00000000-0005-0000-0000-000087040000}"/>
    <cellStyle name="AIR calc 2 4 2 10" xfId="1228" xr:uid="{00000000-0005-0000-0000-000088040000}"/>
    <cellStyle name="AIR calc 2 4 2 10 2" xfId="1229" xr:uid="{00000000-0005-0000-0000-000089040000}"/>
    <cellStyle name="AIR calc 2 4 2 10 3" xfId="1230" xr:uid="{00000000-0005-0000-0000-00008A040000}"/>
    <cellStyle name="AIR calc 2 4 2 11" xfId="1231" xr:uid="{00000000-0005-0000-0000-00008B040000}"/>
    <cellStyle name="AIR calc 2 4 2 11 2" xfId="1232" xr:uid="{00000000-0005-0000-0000-00008C040000}"/>
    <cellStyle name="AIR calc 2 4 2 11 3" xfId="1233" xr:uid="{00000000-0005-0000-0000-00008D040000}"/>
    <cellStyle name="AIR calc 2 4 2 12" xfId="1234" xr:uid="{00000000-0005-0000-0000-00008E040000}"/>
    <cellStyle name="AIR calc 2 4 2 12 2" xfId="1235" xr:uid="{00000000-0005-0000-0000-00008F040000}"/>
    <cellStyle name="AIR calc 2 4 2 12 3" xfId="1236" xr:uid="{00000000-0005-0000-0000-000090040000}"/>
    <cellStyle name="AIR calc 2 4 2 13" xfId="1237" xr:uid="{00000000-0005-0000-0000-000091040000}"/>
    <cellStyle name="AIR calc 2 4 2 14" xfId="1238" xr:uid="{00000000-0005-0000-0000-000092040000}"/>
    <cellStyle name="AIR calc 2 4 2 2" xfId="1239" xr:uid="{00000000-0005-0000-0000-000093040000}"/>
    <cellStyle name="AIR calc 2 4 2 2 2" xfId="1240" xr:uid="{00000000-0005-0000-0000-000094040000}"/>
    <cellStyle name="AIR calc 2 4 2 2 3" xfId="1241" xr:uid="{00000000-0005-0000-0000-000095040000}"/>
    <cellStyle name="AIR calc 2 4 2 3" xfId="1242" xr:uid="{00000000-0005-0000-0000-000096040000}"/>
    <cellStyle name="AIR calc 2 4 2 3 2" xfId="1243" xr:uid="{00000000-0005-0000-0000-000097040000}"/>
    <cellStyle name="AIR calc 2 4 2 3 3" xfId="1244" xr:uid="{00000000-0005-0000-0000-000098040000}"/>
    <cellStyle name="AIR calc 2 4 2 4" xfId="1245" xr:uid="{00000000-0005-0000-0000-000099040000}"/>
    <cellStyle name="AIR calc 2 4 2 4 2" xfId="1246" xr:uid="{00000000-0005-0000-0000-00009A040000}"/>
    <cellStyle name="AIR calc 2 4 2 4 3" xfId="1247" xr:uid="{00000000-0005-0000-0000-00009B040000}"/>
    <cellStyle name="AIR calc 2 4 2 5" xfId="1248" xr:uid="{00000000-0005-0000-0000-00009C040000}"/>
    <cellStyle name="AIR calc 2 4 2 5 2" xfId="1249" xr:uid="{00000000-0005-0000-0000-00009D040000}"/>
    <cellStyle name="AIR calc 2 4 2 5 3" xfId="1250" xr:uid="{00000000-0005-0000-0000-00009E040000}"/>
    <cellStyle name="AIR calc 2 4 2 6" xfId="1251" xr:uid="{00000000-0005-0000-0000-00009F040000}"/>
    <cellStyle name="AIR calc 2 4 2 6 2" xfId="1252" xr:uid="{00000000-0005-0000-0000-0000A0040000}"/>
    <cellStyle name="AIR calc 2 4 2 6 3" xfId="1253" xr:uid="{00000000-0005-0000-0000-0000A1040000}"/>
    <cellStyle name="AIR calc 2 4 2 7" xfId="1254" xr:uid="{00000000-0005-0000-0000-0000A2040000}"/>
    <cellStyle name="AIR calc 2 4 2 7 2" xfId="1255" xr:uid="{00000000-0005-0000-0000-0000A3040000}"/>
    <cellStyle name="AIR calc 2 4 2 7 3" xfId="1256" xr:uid="{00000000-0005-0000-0000-0000A4040000}"/>
    <cellStyle name="AIR calc 2 4 2 8" xfId="1257" xr:uid="{00000000-0005-0000-0000-0000A5040000}"/>
    <cellStyle name="AIR calc 2 4 2 8 2" xfId="1258" xr:uid="{00000000-0005-0000-0000-0000A6040000}"/>
    <cellStyle name="AIR calc 2 4 2 8 3" xfId="1259" xr:uid="{00000000-0005-0000-0000-0000A7040000}"/>
    <cellStyle name="AIR calc 2 4 2 9" xfId="1260" xr:uid="{00000000-0005-0000-0000-0000A8040000}"/>
    <cellStyle name="AIR calc 2 4 2 9 2" xfId="1261" xr:uid="{00000000-0005-0000-0000-0000A9040000}"/>
    <cellStyle name="AIR calc 2 4 2 9 3" xfId="1262" xr:uid="{00000000-0005-0000-0000-0000AA040000}"/>
    <cellStyle name="AIR calc 2 4 20" xfId="1263" xr:uid="{00000000-0005-0000-0000-0000AB040000}"/>
    <cellStyle name="AIR calc 2 4 3" xfId="1264" xr:uid="{00000000-0005-0000-0000-0000AC040000}"/>
    <cellStyle name="AIR calc 2 4 3 10" xfId="1265" xr:uid="{00000000-0005-0000-0000-0000AD040000}"/>
    <cellStyle name="AIR calc 2 4 3 10 2" xfId="1266" xr:uid="{00000000-0005-0000-0000-0000AE040000}"/>
    <cellStyle name="AIR calc 2 4 3 10 3" xfId="1267" xr:uid="{00000000-0005-0000-0000-0000AF040000}"/>
    <cellStyle name="AIR calc 2 4 3 11" xfId="1268" xr:uid="{00000000-0005-0000-0000-0000B0040000}"/>
    <cellStyle name="AIR calc 2 4 3 11 2" xfId="1269" xr:uid="{00000000-0005-0000-0000-0000B1040000}"/>
    <cellStyle name="AIR calc 2 4 3 11 3" xfId="1270" xr:uid="{00000000-0005-0000-0000-0000B2040000}"/>
    <cellStyle name="AIR calc 2 4 3 12" xfId="1271" xr:uid="{00000000-0005-0000-0000-0000B3040000}"/>
    <cellStyle name="AIR calc 2 4 3 12 2" xfId="1272" xr:uid="{00000000-0005-0000-0000-0000B4040000}"/>
    <cellStyle name="AIR calc 2 4 3 12 3" xfId="1273" xr:uid="{00000000-0005-0000-0000-0000B5040000}"/>
    <cellStyle name="AIR calc 2 4 3 13" xfId="1274" xr:uid="{00000000-0005-0000-0000-0000B6040000}"/>
    <cellStyle name="AIR calc 2 4 3 14" xfId="1275" xr:uid="{00000000-0005-0000-0000-0000B7040000}"/>
    <cellStyle name="AIR calc 2 4 3 2" xfId="1276" xr:uid="{00000000-0005-0000-0000-0000B8040000}"/>
    <cellStyle name="AIR calc 2 4 3 2 2" xfId="1277" xr:uid="{00000000-0005-0000-0000-0000B9040000}"/>
    <cellStyle name="AIR calc 2 4 3 2 3" xfId="1278" xr:uid="{00000000-0005-0000-0000-0000BA040000}"/>
    <cellStyle name="AIR calc 2 4 3 3" xfId="1279" xr:uid="{00000000-0005-0000-0000-0000BB040000}"/>
    <cellStyle name="AIR calc 2 4 3 3 2" xfId="1280" xr:uid="{00000000-0005-0000-0000-0000BC040000}"/>
    <cellStyle name="AIR calc 2 4 3 3 3" xfId="1281" xr:uid="{00000000-0005-0000-0000-0000BD040000}"/>
    <cellStyle name="AIR calc 2 4 3 4" xfId="1282" xr:uid="{00000000-0005-0000-0000-0000BE040000}"/>
    <cellStyle name="AIR calc 2 4 3 4 2" xfId="1283" xr:uid="{00000000-0005-0000-0000-0000BF040000}"/>
    <cellStyle name="AIR calc 2 4 3 4 3" xfId="1284" xr:uid="{00000000-0005-0000-0000-0000C0040000}"/>
    <cellStyle name="AIR calc 2 4 3 5" xfId="1285" xr:uid="{00000000-0005-0000-0000-0000C1040000}"/>
    <cellStyle name="AIR calc 2 4 3 5 2" xfId="1286" xr:uid="{00000000-0005-0000-0000-0000C2040000}"/>
    <cellStyle name="AIR calc 2 4 3 5 3" xfId="1287" xr:uid="{00000000-0005-0000-0000-0000C3040000}"/>
    <cellStyle name="AIR calc 2 4 3 6" xfId="1288" xr:uid="{00000000-0005-0000-0000-0000C4040000}"/>
    <cellStyle name="AIR calc 2 4 3 6 2" xfId="1289" xr:uid="{00000000-0005-0000-0000-0000C5040000}"/>
    <cellStyle name="AIR calc 2 4 3 6 3" xfId="1290" xr:uid="{00000000-0005-0000-0000-0000C6040000}"/>
    <cellStyle name="AIR calc 2 4 3 7" xfId="1291" xr:uid="{00000000-0005-0000-0000-0000C7040000}"/>
    <cellStyle name="AIR calc 2 4 3 7 2" xfId="1292" xr:uid="{00000000-0005-0000-0000-0000C8040000}"/>
    <cellStyle name="AIR calc 2 4 3 7 3" xfId="1293" xr:uid="{00000000-0005-0000-0000-0000C9040000}"/>
    <cellStyle name="AIR calc 2 4 3 8" xfId="1294" xr:uid="{00000000-0005-0000-0000-0000CA040000}"/>
    <cellStyle name="AIR calc 2 4 3 8 2" xfId="1295" xr:uid="{00000000-0005-0000-0000-0000CB040000}"/>
    <cellStyle name="AIR calc 2 4 3 8 3" xfId="1296" xr:uid="{00000000-0005-0000-0000-0000CC040000}"/>
    <cellStyle name="AIR calc 2 4 3 9" xfId="1297" xr:uid="{00000000-0005-0000-0000-0000CD040000}"/>
    <cellStyle name="AIR calc 2 4 3 9 2" xfId="1298" xr:uid="{00000000-0005-0000-0000-0000CE040000}"/>
    <cellStyle name="AIR calc 2 4 3 9 3" xfId="1299" xr:uid="{00000000-0005-0000-0000-0000CF040000}"/>
    <cellStyle name="AIR calc 2 4 4" xfId="1300" xr:uid="{00000000-0005-0000-0000-0000D0040000}"/>
    <cellStyle name="AIR calc 2 4 4 10" xfId="1301" xr:uid="{00000000-0005-0000-0000-0000D1040000}"/>
    <cellStyle name="AIR calc 2 4 4 10 2" xfId="1302" xr:uid="{00000000-0005-0000-0000-0000D2040000}"/>
    <cellStyle name="AIR calc 2 4 4 10 3" xfId="1303" xr:uid="{00000000-0005-0000-0000-0000D3040000}"/>
    <cellStyle name="AIR calc 2 4 4 11" xfId="1304" xr:uid="{00000000-0005-0000-0000-0000D4040000}"/>
    <cellStyle name="AIR calc 2 4 4 11 2" xfId="1305" xr:uid="{00000000-0005-0000-0000-0000D5040000}"/>
    <cellStyle name="AIR calc 2 4 4 11 3" xfId="1306" xr:uid="{00000000-0005-0000-0000-0000D6040000}"/>
    <cellStyle name="AIR calc 2 4 4 12" xfId="1307" xr:uid="{00000000-0005-0000-0000-0000D7040000}"/>
    <cellStyle name="AIR calc 2 4 4 13" xfId="1308" xr:uid="{00000000-0005-0000-0000-0000D8040000}"/>
    <cellStyle name="AIR calc 2 4 4 2" xfId="1309" xr:uid="{00000000-0005-0000-0000-0000D9040000}"/>
    <cellStyle name="AIR calc 2 4 4 2 2" xfId="1310" xr:uid="{00000000-0005-0000-0000-0000DA040000}"/>
    <cellStyle name="AIR calc 2 4 4 2 3" xfId="1311" xr:uid="{00000000-0005-0000-0000-0000DB040000}"/>
    <cellStyle name="AIR calc 2 4 4 3" xfId="1312" xr:uid="{00000000-0005-0000-0000-0000DC040000}"/>
    <cellStyle name="AIR calc 2 4 4 3 2" xfId="1313" xr:uid="{00000000-0005-0000-0000-0000DD040000}"/>
    <cellStyle name="AIR calc 2 4 4 3 3" xfId="1314" xr:uid="{00000000-0005-0000-0000-0000DE040000}"/>
    <cellStyle name="AIR calc 2 4 4 4" xfId="1315" xr:uid="{00000000-0005-0000-0000-0000DF040000}"/>
    <cellStyle name="AIR calc 2 4 4 4 2" xfId="1316" xr:uid="{00000000-0005-0000-0000-0000E0040000}"/>
    <cellStyle name="AIR calc 2 4 4 4 3" xfId="1317" xr:uid="{00000000-0005-0000-0000-0000E1040000}"/>
    <cellStyle name="AIR calc 2 4 4 5" xfId="1318" xr:uid="{00000000-0005-0000-0000-0000E2040000}"/>
    <cellStyle name="AIR calc 2 4 4 5 2" xfId="1319" xr:uid="{00000000-0005-0000-0000-0000E3040000}"/>
    <cellStyle name="AIR calc 2 4 4 5 3" xfId="1320" xr:uid="{00000000-0005-0000-0000-0000E4040000}"/>
    <cellStyle name="AIR calc 2 4 4 6" xfId="1321" xr:uid="{00000000-0005-0000-0000-0000E5040000}"/>
    <cellStyle name="AIR calc 2 4 4 6 2" xfId="1322" xr:uid="{00000000-0005-0000-0000-0000E6040000}"/>
    <cellStyle name="AIR calc 2 4 4 6 3" xfId="1323" xr:uid="{00000000-0005-0000-0000-0000E7040000}"/>
    <cellStyle name="AIR calc 2 4 4 7" xfId="1324" xr:uid="{00000000-0005-0000-0000-0000E8040000}"/>
    <cellStyle name="AIR calc 2 4 4 7 2" xfId="1325" xr:uid="{00000000-0005-0000-0000-0000E9040000}"/>
    <cellStyle name="AIR calc 2 4 4 7 3" xfId="1326" xr:uid="{00000000-0005-0000-0000-0000EA040000}"/>
    <cellStyle name="AIR calc 2 4 4 8" xfId="1327" xr:uid="{00000000-0005-0000-0000-0000EB040000}"/>
    <cellStyle name="AIR calc 2 4 4 8 2" xfId="1328" xr:uid="{00000000-0005-0000-0000-0000EC040000}"/>
    <cellStyle name="AIR calc 2 4 4 8 3" xfId="1329" xr:uid="{00000000-0005-0000-0000-0000ED040000}"/>
    <cellStyle name="AIR calc 2 4 4 9" xfId="1330" xr:uid="{00000000-0005-0000-0000-0000EE040000}"/>
    <cellStyle name="AIR calc 2 4 4 9 2" xfId="1331" xr:uid="{00000000-0005-0000-0000-0000EF040000}"/>
    <cellStyle name="AIR calc 2 4 4 9 3" xfId="1332" xr:uid="{00000000-0005-0000-0000-0000F0040000}"/>
    <cellStyle name="AIR calc 2 4 5" xfId="1333" xr:uid="{00000000-0005-0000-0000-0000F1040000}"/>
    <cellStyle name="AIR calc 2 4 5 10" xfId="1334" xr:uid="{00000000-0005-0000-0000-0000F2040000}"/>
    <cellStyle name="AIR calc 2 4 5 10 2" xfId="1335" xr:uid="{00000000-0005-0000-0000-0000F3040000}"/>
    <cellStyle name="AIR calc 2 4 5 10 3" xfId="1336" xr:uid="{00000000-0005-0000-0000-0000F4040000}"/>
    <cellStyle name="AIR calc 2 4 5 11" xfId="1337" xr:uid="{00000000-0005-0000-0000-0000F5040000}"/>
    <cellStyle name="AIR calc 2 4 5 11 2" xfId="1338" xr:uid="{00000000-0005-0000-0000-0000F6040000}"/>
    <cellStyle name="AIR calc 2 4 5 11 3" xfId="1339" xr:uid="{00000000-0005-0000-0000-0000F7040000}"/>
    <cellStyle name="AIR calc 2 4 5 12" xfId="1340" xr:uid="{00000000-0005-0000-0000-0000F8040000}"/>
    <cellStyle name="AIR calc 2 4 5 13" xfId="1341" xr:uid="{00000000-0005-0000-0000-0000F9040000}"/>
    <cellStyle name="AIR calc 2 4 5 2" xfId="1342" xr:uid="{00000000-0005-0000-0000-0000FA040000}"/>
    <cellStyle name="AIR calc 2 4 5 2 2" xfId="1343" xr:uid="{00000000-0005-0000-0000-0000FB040000}"/>
    <cellStyle name="AIR calc 2 4 5 2 3" xfId="1344" xr:uid="{00000000-0005-0000-0000-0000FC040000}"/>
    <cellStyle name="AIR calc 2 4 5 3" xfId="1345" xr:uid="{00000000-0005-0000-0000-0000FD040000}"/>
    <cellStyle name="AIR calc 2 4 5 3 2" xfId="1346" xr:uid="{00000000-0005-0000-0000-0000FE040000}"/>
    <cellStyle name="AIR calc 2 4 5 3 3" xfId="1347" xr:uid="{00000000-0005-0000-0000-0000FF040000}"/>
    <cellStyle name="AIR calc 2 4 5 4" xfId="1348" xr:uid="{00000000-0005-0000-0000-000000050000}"/>
    <cellStyle name="AIR calc 2 4 5 4 2" xfId="1349" xr:uid="{00000000-0005-0000-0000-000001050000}"/>
    <cellStyle name="AIR calc 2 4 5 4 3" xfId="1350" xr:uid="{00000000-0005-0000-0000-000002050000}"/>
    <cellStyle name="AIR calc 2 4 5 5" xfId="1351" xr:uid="{00000000-0005-0000-0000-000003050000}"/>
    <cellStyle name="AIR calc 2 4 5 5 2" xfId="1352" xr:uid="{00000000-0005-0000-0000-000004050000}"/>
    <cellStyle name="AIR calc 2 4 5 5 3" xfId="1353" xr:uid="{00000000-0005-0000-0000-000005050000}"/>
    <cellStyle name="AIR calc 2 4 5 6" xfId="1354" xr:uid="{00000000-0005-0000-0000-000006050000}"/>
    <cellStyle name="AIR calc 2 4 5 6 2" xfId="1355" xr:uid="{00000000-0005-0000-0000-000007050000}"/>
    <cellStyle name="AIR calc 2 4 5 6 3" xfId="1356" xr:uid="{00000000-0005-0000-0000-000008050000}"/>
    <cellStyle name="AIR calc 2 4 5 7" xfId="1357" xr:uid="{00000000-0005-0000-0000-000009050000}"/>
    <cellStyle name="AIR calc 2 4 5 7 2" xfId="1358" xr:uid="{00000000-0005-0000-0000-00000A050000}"/>
    <cellStyle name="AIR calc 2 4 5 7 3" xfId="1359" xr:uid="{00000000-0005-0000-0000-00000B050000}"/>
    <cellStyle name="AIR calc 2 4 5 8" xfId="1360" xr:uid="{00000000-0005-0000-0000-00000C050000}"/>
    <cellStyle name="AIR calc 2 4 5 8 2" xfId="1361" xr:uid="{00000000-0005-0000-0000-00000D050000}"/>
    <cellStyle name="AIR calc 2 4 5 8 3" xfId="1362" xr:uid="{00000000-0005-0000-0000-00000E050000}"/>
    <cellStyle name="AIR calc 2 4 5 9" xfId="1363" xr:uid="{00000000-0005-0000-0000-00000F050000}"/>
    <cellStyle name="AIR calc 2 4 5 9 2" xfId="1364" xr:uid="{00000000-0005-0000-0000-000010050000}"/>
    <cellStyle name="AIR calc 2 4 5 9 3" xfId="1365" xr:uid="{00000000-0005-0000-0000-000011050000}"/>
    <cellStyle name="AIR calc 2 4 6" xfId="1366" xr:uid="{00000000-0005-0000-0000-000012050000}"/>
    <cellStyle name="AIR calc 2 4 6 10" xfId="1367" xr:uid="{00000000-0005-0000-0000-000013050000}"/>
    <cellStyle name="AIR calc 2 4 6 10 2" xfId="1368" xr:uid="{00000000-0005-0000-0000-000014050000}"/>
    <cellStyle name="AIR calc 2 4 6 10 3" xfId="1369" xr:uid="{00000000-0005-0000-0000-000015050000}"/>
    <cellStyle name="AIR calc 2 4 6 11" xfId="1370" xr:uid="{00000000-0005-0000-0000-000016050000}"/>
    <cellStyle name="AIR calc 2 4 6 11 2" xfId="1371" xr:uid="{00000000-0005-0000-0000-000017050000}"/>
    <cellStyle name="AIR calc 2 4 6 11 3" xfId="1372" xr:uid="{00000000-0005-0000-0000-000018050000}"/>
    <cellStyle name="AIR calc 2 4 6 12" xfId="1373" xr:uid="{00000000-0005-0000-0000-000019050000}"/>
    <cellStyle name="AIR calc 2 4 6 13" xfId="1374" xr:uid="{00000000-0005-0000-0000-00001A050000}"/>
    <cellStyle name="AIR calc 2 4 6 2" xfId="1375" xr:uid="{00000000-0005-0000-0000-00001B050000}"/>
    <cellStyle name="AIR calc 2 4 6 2 2" xfId="1376" xr:uid="{00000000-0005-0000-0000-00001C050000}"/>
    <cellStyle name="AIR calc 2 4 6 2 3" xfId="1377" xr:uid="{00000000-0005-0000-0000-00001D050000}"/>
    <cellStyle name="AIR calc 2 4 6 3" xfId="1378" xr:uid="{00000000-0005-0000-0000-00001E050000}"/>
    <cellStyle name="AIR calc 2 4 6 3 2" xfId="1379" xr:uid="{00000000-0005-0000-0000-00001F050000}"/>
    <cellStyle name="AIR calc 2 4 6 3 3" xfId="1380" xr:uid="{00000000-0005-0000-0000-000020050000}"/>
    <cellStyle name="AIR calc 2 4 6 4" xfId="1381" xr:uid="{00000000-0005-0000-0000-000021050000}"/>
    <cellStyle name="AIR calc 2 4 6 4 2" xfId="1382" xr:uid="{00000000-0005-0000-0000-000022050000}"/>
    <cellStyle name="AIR calc 2 4 6 4 3" xfId="1383" xr:uid="{00000000-0005-0000-0000-000023050000}"/>
    <cellStyle name="AIR calc 2 4 6 5" xfId="1384" xr:uid="{00000000-0005-0000-0000-000024050000}"/>
    <cellStyle name="AIR calc 2 4 6 5 2" xfId="1385" xr:uid="{00000000-0005-0000-0000-000025050000}"/>
    <cellStyle name="AIR calc 2 4 6 5 3" xfId="1386" xr:uid="{00000000-0005-0000-0000-000026050000}"/>
    <cellStyle name="AIR calc 2 4 6 6" xfId="1387" xr:uid="{00000000-0005-0000-0000-000027050000}"/>
    <cellStyle name="AIR calc 2 4 6 6 2" xfId="1388" xr:uid="{00000000-0005-0000-0000-000028050000}"/>
    <cellStyle name="AIR calc 2 4 6 6 3" xfId="1389" xr:uid="{00000000-0005-0000-0000-000029050000}"/>
    <cellStyle name="AIR calc 2 4 6 7" xfId="1390" xr:uid="{00000000-0005-0000-0000-00002A050000}"/>
    <cellStyle name="AIR calc 2 4 6 7 2" xfId="1391" xr:uid="{00000000-0005-0000-0000-00002B050000}"/>
    <cellStyle name="AIR calc 2 4 6 7 3" xfId="1392" xr:uid="{00000000-0005-0000-0000-00002C050000}"/>
    <cellStyle name="AIR calc 2 4 6 8" xfId="1393" xr:uid="{00000000-0005-0000-0000-00002D050000}"/>
    <cellStyle name="AIR calc 2 4 6 8 2" xfId="1394" xr:uid="{00000000-0005-0000-0000-00002E050000}"/>
    <cellStyle name="AIR calc 2 4 6 8 3" xfId="1395" xr:uid="{00000000-0005-0000-0000-00002F050000}"/>
    <cellStyle name="AIR calc 2 4 6 9" xfId="1396" xr:uid="{00000000-0005-0000-0000-000030050000}"/>
    <cellStyle name="AIR calc 2 4 6 9 2" xfId="1397" xr:uid="{00000000-0005-0000-0000-000031050000}"/>
    <cellStyle name="AIR calc 2 4 6 9 3" xfId="1398" xr:uid="{00000000-0005-0000-0000-000032050000}"/>
    <cellStyle name="AIR calc 2 4 7" xfId="1399" xr:uid="{00000000-0005-0000-0000-000033050000}"/>
    <cellStyle name="AIR calc 2 4 7 10" xfId="1400" xr:uid="{00000000-0005-0000-0000-000034050000}"/>
    <cellStyle name="AIR calc 2 4 7 10 2" xfId="1401" xr:uid="{00000000-0005-0000-0000-000035050000}"/>
    <cellStyle name="AIR calc 2 4 7 10 3" xfId="1402" xr:uid="{00000000-0005-0000-0000-000036050000}"/>
    <cellStyle name="AIR calc 2 4 7 11" xfId="1403" xr:uid="{00000000-0005-0000-0000-000037050000}"/>
    <cellStyle name="AIR calc 2 4 7 11 2" xfId="1404" xr:uid="{00000000-0005-0000-0000-000038050000}"/>
    <cellStyle name="AIR calc 2 4 7 11 3" xfId="1405" xr:uid="{00000000-0005-0000-0000-000039050000}"/>
    <cellStyle name="AIR calc 2 4 7 12" xfId="1406" xr:uid="{00000000-0005-0000-0000-00003A050000}"/>
    <cellStyle name="AIR calc 2 4 7 13" xfId="1407" xr:uid="{00000000-0005-0000-0000-00003B050000}"/>
    <cellStyle name="AIR calc 2 4 7 2" xfId="1408" xr:uid="{00000000-0005-0000-0000-00003C050000}"/>
    <cellStyle name="AIR calc 2 4 7 2 2" xfId="1409" xr:uid="{00000000-0005-0000-0000-00003D050000}"/>
    <cellStyle name="AIR calc 2 4 7 2 3" xfId="1410" xr:uid="{00000000-0005-0000-0000-00003E050000}"/>
    <cellStyle name="AIR calc 2 4 7 3" xfId="1411" xr:uid="{00000000-0005-0000-0000-00003F050000}"/>
    <cellStyle name="AIR calc 2 4 7 3 2" xfId="1412" xr:uid="{00000000-0005-0000-0000-000040050000}"/>
    <cellStyle name="AIR calc 2 4 7 3 3" xfId="1413" xr:uid="{00000000-0005-0000-0000-000041050000}"/>
    <cellStyle name="AIR calc 2 4 7 4" xfId="1414" xr:uid="{00000000-0005-0000-0000-000042050000}"/>
    <cellStyle name="AIR calc 2 4 7 4 2" xfId="1415" xr:uid="{00000000-0005-0000-0000-000043050000}"/>
    <cellStyle name="AIR calc 2 4 7 4 3" xfId="1416" xr:uid="{00000000-0005-0000-0000-000044050000}"/>
    <cellStyle name="AIR calc 2 4 7 5" xfId="1417" xr:uid="{00000000-0005-0000-0000-000045050000}"/>
    <cellStyle name="AIR calc 2 4 7 5 2" xfId="1418" xr:uid="{00000000-0005-0000-0000-000046050000}"/>
    <cellStyle name="AIR calc 2 4 7 5 3" xfId="1419" xr:uid="{00000000-0005-0000-0000-000047050000}"/>
    <cellStyle name="AIR calc 2 4 7 6" xfId="1420" xr:uid="{00000000-0005-0000-0000-000048050000}"/>
    <cellStyle name="AIR calc 2 4 7 6 2" xfId="1421" xr:uid="{00000000-0005-0000-0000-000049050000}"/>
    <cellStyle name="AIR calc 2 4 7 6 3" xfId="1422" xr:uid="{00000000-0005-0000-0000-00004A050000}"/>
    <cellStyle name="AIR calc 2 4 7 7" xfId="1423" xr:uid="{00000000-0005-0000-0000-00004B050000}"/>
    <cellStyle name="AIR calc 2 4 7 7 2" xfId="1424" xr:uid="{00000000-0005-0000-0000-00004C050000}"/>
    <cellStyle name="AIR calc 2 4 7 7 3" xfId="1425" xr:uid="{00000000-0005-0000-0000-00004D050000}"/>
    <cellStyle name="AIR calc 2 4 7 8" xfId="1426" xr:uid="{00000000-0005-0000-0000-00004E050000}"/>
    <cellStyle name="AIR calc 2 4 7 8 2" xfId="1427" xr:uid="{00000000-0005-0000-0000-00004F050000}"/>
    <cellStyle name="AIR calc 2 4 7 8 3" xfId="1428" xr:uid="{00000000-0005-0000-0000-000050050000}"/>
    <cellStyle name="AIR calc 2 4 7 9" xfId="1429" xr:uid="{00000000-0005-0000-0000-000051050000}"/>
    <cellStyle name="AIR calc 2 4 7 9 2" xfId="1430" xr:uid="{00000000-0005-0000-0000-000052050000}"/>
    <cellStyle name="AIR calc 2 4 7 9 3" xfId="1431" xr:uid="{00000000-0005-0000-0000-000053050000}"/>
    <cellStyle name="AIR calc 2 4 8" xfId="1432" xr:uid="{00000000-0005-0000-0000-000054050000}"/>
    <cellStyle name="AIR calc 2 4 8 2" xfId="1433" xr:uid="{00000000-0005-0000-0000-000055050000}"/>
    <cellStyle name="AIR calc 2 4 8 3" xfId="1434" xr:uid="{00000000-0005-0000-0000-000056050000}"/>
    <cellStyle name="AIR calc 2 4 9" xfId="1435" xr:uid="{00000000-0005-0000-0000-000057050000}"/>
    <cellStyle name="AIR calc 2 4 9 2" xfId="1436" xr:uid="{00000000-0005-0000-0000-000058050000}"/>
    <cellStyle name="AIR calc 2 4 9 3" xfId="1437" xr:uid="{00000000-0005-0000-0000-000059050000}"/>
    <cellStyle name="AIR calc 2 5" xfId="1438" xr:uid="{00000000-0005-0000-0000-00005A050000}"/>
    <cellStyle name="AIR calc 2 5 10" xfId="1439" xr:uid="{00000000-0005-0000-0000-00005B050000}"/>
    <cellStyle name="AIR calc 2 5 10 2" xfId="1440" xr:uid="{00000000-0005-0000-0000-00005C050000}"/>
    <cellStyle name="AIR calc 2 5 10 3" xfId="1441" xr:uid="{00000000-0005-0000-0000-00005D050000}"/>
    <cellStyle name="AIR calc 2 5 11" xfId="1442" xr:uid="{00000000-0005-0000-0000-00005E050000}"/>
    <cellStyle name="AIR calc 2 5 11 2" xfId="1443" xr:uid="{00000000-0005-0000-0000-00005F050000}"/>
    <cellStyle name="AIR calc 2 5 11 3" xfId="1444" xr:uid="{00000000-0005-0000-0000-000060050000}"/>
    <cellStyle name="AIR calc 2 5 12" xfId="1445" xr:uid="{00000000-0005-0000-0000-000061050000}"/>
    <cellStyle name="AIR calc 2 5 12 2" xfId="1446" xr:uid="{00000000-0005-0000-0000-000062050000}"/>
    <cellStyle name="AIR calc 2 5 12 3" xfId="1447" xr:uid="{00000000-0005-0000-0000-000063050000}"/>
    <cellStyle name="AIR calc 2 5 13" xfId="1448" xr:uid="{00000000-0005-0000-0000-000064050000}"/>
    <cellStyle name="AIR calc 2 5 13 2" xfId="1449" xr:uid="{00000000-0005-0000-0000-000065050000}"/>
    <cellStyle name="AIR calc 2 5 13 3" xfId="1450" xr:uid="{00000000-0005-0000-0000-000066050000}"/>
    <cellStyle name="AIR calc 2 5 14" xfId="1451" xr:uid="{00000000-0005-0000-0000-000067050000}"/>
    <cellStyle name="AIR calc 2 5 14 2" xfId="1452" xr:uid="{00000000-0005-0000-0000-000068050000}"/>
    <cellStyle name="AIR calc 2 5 14 3" xfId="1453" xr:uid="{00000000-0005-0000-0000-000069050000}"/>
    <cellStyle name="AIR calc 2 5 15" xfId="1454" xr:uid="{00000000-0005-0000-0000-00006A050000}"/>
    <cellStyle name="AIR calc 2 5 15 2" xfId="1455" xr:uid="{00000000-0005-0000-0000-00006B050000}"/>
    <cellStyle name="AIR calc 2 5 15 3" xfId="1456" xr:uid="{00000000-0005-0000-0000-00006C050000}"/>
    <cellStyle name="AIR calc 2 5 16" xfId="1457" xr:uid="{00000000-0005-0000-0000-00006D050000}"/>
    <cellStyle name="AIR calc 2 5 16 2" xfId="1458" xr:uid="{00000000-0005-0000-0000-00006E050000}"/>
    <cellStyle name="AIR calc 2 5 16 3" xfId="1459" xr:uid="{00000000-0005-0000-0000-00006F050000}"/>
    <cellStyle name="AIR calc 2 5 17" xfId="1460" xr:uid="{00000000-0005-0000-0000-000070050000}"/>
    <cellStyle name="AIR calc 2 5 17 2" xfId="1461" xr:uid="{00000000-0005-0000-0000-000071050000}"/>
    <cellStyle name="AIR calc 2 5 17 3" xfId="1462" xr:uid="{00000000-0005-0000-0000-000072050000}"/>
    <cellStyle name="AIR calc 2 5 18" xfId="1463" xr:uid="{00000000-0005-0000-0000-000073050000}"/>
    <cellStyle name="AIR calc 2 5 18 2" xfId="1464" xr:uid="{00000000-0005-0000-0000-000074050000}"/>
    <cellStyle name="AIR calc 2 5 18 3" xfId="1465" xr:uid="{00000000-0005-0000-0000-000075050000}"/>
    <cellStyle name="AIR calc 2 5 19" xfId="1466" xr:uid="{00000000-0005-0000-0000-000076050000}"/>
    <cellStyle name="AIR calc 2 5 2" xfId="1467" xr:uid="{00000000-0005-0000-0000-000077050000}"/>
    <cellStyle name="AIR calc 2 5 2 10" xfId="1468" xr:uid="{00000000-0005-0000-0000-000078050000}"/>
    <cellStyle name="AIR calc 2 5 2 10 2" xfId="1469" xr:uid="{00000000-0005-0000-0000-000079050000}"/>
    <cellStyle name="AIR calc 2 5 2 10 3" xfId="1470" xr:uid="{00000000-0005-0000-0000-00007A050000}"/>
    <cellStyle name="AIR calc 2 5 2 11" xfId="1471" xr:uid="{00000000-0005-0000-0000-00007B050000}"/>
    <cellStyle name="AIR calc 2 5 2 11 2" xfId="1472" xr:uid="{00000000-0005-0000-0000-00007C050000}"/>
    <cellStyle name="AIR calc 2 5 2 11 3" xfId="1473" xr:uid="{00000000-0005-0000-0000-00007D050000}"/>
    <cellStyle name="AIR calc 2 5 2 12" xfId="1474" xr:uid="{00000000-0005-0000-0000-00007E050000}"/>
    <cellStyle name="AIR calc 2 5 2 12 2" xfId="1475" xr:uid="{00000000-0005-0000-0000-00007F050000}"/>
    <cellStyle name="AIR calc 2 5 2 12 3" xfId="1476" xr:uid="{00000000-0005-0000-0000-000080050000}"/>
    <cellStyle name="AIR calc 2 5 2 13" xfId="1477" xr:uid="{00000000-0005-0000-0000-000081050000}"/>
    <cellStyle name="AIR calc 2 5 2 14" xfId="1478" xr:uid="{00000000-0005-0000-0000-000082050000}"/>
    <cellStyle name="AIR calc 2 5 2 2" xfId="1479" xr:uid="{00000000-0005-0000-0000-000083050000}"/>
    <cellStyle name="AIR calc 2 5 2 2 2" xfId="1480" xr:uid="{00000000-0005-0000-0000-000084050000}"/>
    <cellStyle name="AIR calc 2 5 2 2 3" xfId="1481" xr:uid="{00000000-0005-0000-0000-000085050000}"/>
    <cellStyle name="AIR calc 2 5 2 3" xfId="1482" xr:uid="{00000000-0005-0000-0000-000086050000}"/>
    <cellStyle name="AIR calc 2 5 2 3 2" xfId="1483" xr:uid="{00000000-0005-0000-0000-000087050000}"/>
    <cellStyle name="AIR calc 2 5 2 3 3" xfId="1484" xr:uid="{00000000-0005-0000-0000-000088050000}"/>
    <cellStyle name="AIR calc 2 5 2 4" xfId="1485" xr:uid="{00000000-0005-0000-0000-000089050000}"/>
    <cellStyle name="AIR calc 2 5 2 4 2" xfId="1486" xr:uid="{00000000-0005-0000-0000-00008A050000}"/>
    <cellStyle name="AIR calc 2 5 2 4 3" xfId="1487" xr:uid="{00000000-0005-0000-0000-00008B050000}"/>
    <cellStyle name="AIR calc 2 5 2 5" xfId="1488" xr:uid="{00000000-0005-0000-0000-00008C050000}"/>
    <cellStyle name="AIR calc 2 5 2 5 2" xfId="1489" xr:uid="{00000000-0005-0000-0000-00008D050000}"/>
    <cellStyle name="AIR calc 2 5 2 5 3" xfId="1490" xr:uid="{00000000-0005-0000-0000-00008E050000}"/>
    <cellStyle name="AIR calc 2 5 2 6" xfId="1491" xr:uid="{00000000-0005-0000-0000-00008F050000}"/>
    <cellStyle name="AIR calc 2 5 2 6 2" xfId="1492" xr:uid="{00000000-0005-0000-0000-000090050000}"/>
    <cellStyle name="AIR calc 2 5 2 6 3" xfId="1493" xr:uid="{00000000-0005-0000-0000-000091050000}"/>
    <cellStyle name="AIR calc 2 5 2 7" xfId="1494" xr:uid="{00000000-0005-0000-0000-000092050000}"/>
    <cellStyle name="AIR calc 2 5 2 7 2" xfId="1495" xr:uid="{00000000-0005-0000-0000-000093050000}"/>
    <cellStyle name="AIR calc 2 5 2 7 3" xfId="1496" xr:uid="{00000000-0005-0000-0000-000094050000}"/>
    <cellStyle name="AIR calc 2 5 2 8" xfId="1497" xr:uid="{00000000-0005-0000-0000-000095050000}"/>
    <cellStyle name="AIR calc 2 5 2 8 2" xfId="1498" xr:uid="{00000000-0005-0000-0000-000096050000}"/>
    <cellStyle name="AIR calc 2 5 2 8 3" xfId="1499" xr:uid="{00000000-0005-0000-0000-000097050000}"/>
    <cellStyle name="AIR calc 2 5 2 9" xfId="1500" xr:uid="{00000000-0005-0000-0000-000098050000}"/>
    <cellStyle name="AIR calc 2 5 2 9 2" xfId="1501" xr:uid="{00000000-0005-0000-0000-000099050000}"/>
    <cellStyle name="AIR calc 2 5 2 9 3" xfId="1502" xr:uid="{00000000-0005-0000-0000-00009A050000}"/>
    <cellStyle name="AIR calc 2 5 20" xfId="1503" xr:uid="{00000000-0005-0000-0000-00009B050000}"/>
    <cellStyle name="AIR calc 2 5 3" xfId="1504" xr:uid="{00000000-0005-0000-0000-00009C050000}"/>
    <cellStyle name="AIR calc 2 5 3 10" xfId="1505" xr:uid="{00000000-0005-0000-0000-00009D050000}"/>
    <cellStyle name="AIR calc 2 5 3 10 2" xfId="1506" xr:uid="{00000000-0005-0000-0000-00009E050000}"/>
    <cellStyle name="AIR calc 2 5 3 10 3" xfId="1507" xr:uid="{00000000-0005-0000-0000-00009F050000}"/>
    <cellStyle name="AIR calc 2 5 3 11" xfId="1508" xr:uid="{00000000-0005-0000-0000-0000A0050000}"/>
    <cellStyle name="AIR calc 2 5 3 11 2" xfId="1509" xr:uid="{00000000-0005-0000-0000-0000A1050000}"/>
    <cellStyle name="AIR calc 2 5 3 11 3" xfId="1510" xr:uid="{00000000-0005-0000-0000-0000A2050000}"/>
    <cellStyle name="AIR calc 2 5 3 12" xfId="1511" xr:uid="{00000000-0005-0000-0000-0000A3050000}"/>
    <cellStyle name="AIR calc 2 5 3 12 2" xfId="1512" xr:uid="{00000000-0005-0000-0000-0000A4050000}"/>
    <cellStyle name="AIR calc 2 5 3 12 3" xfId="1513" xr:uid="{00000000-0005-0000-0000-0000A5050000}"/>
    <cellStyle name="AIR calc 2 5 3 13" xfId="1514" xr:uid="{00000000-0005-0000-0000-0000A6050000}"/>
    <cellStyle name="AIR calc 2 5 3 14" xfId="1515" xr:uid="{00000000-0005-0000-0000-0000A7050000}"/>
    <cellStyle name="AIR calc 2 5 3 2" xfId="1516" xr:uid="{00000000-0005-0000-0000-0000A8050000}"/>
    <cellStyle name="AIR calc 2 5 3 2 2" xfId="1517" xr:uid="{00000000-0005-0000-0000-0000A9050000}"/>
    <cellStyle name="AIR calc 2 5 3 2 3" xfId="1518" xr:uid="{00000000-0005-0000-0000-0000AA050000}"/>
    <cellStyle name="AIR calc 2 5 3 3" xfId="1519" xr:uid="{00000000-0005-0000-0000-0000AB050000}"/>
    <cellStyle name="AIR calc 2 5 3 3 2" xfId="1520" xr:uid="{00000000-0005-0000-0000-0000AC050000}"/>
    <cellStyle name="AIR calc 2 5 3 3 3" xfId="1521" xr:uid="{00000000-0005-0000-0000-0000AD050000}"/>
    <cellStyle name="AIR calc 2 5 3 4" xfId="1522" xr:uid="{00000000-0005-0000-0000-0000AE050000}"/>
    <cellStyle name="AIR calc 2 5 3 4 2" xfId="1523" xr:uid="{00000000-0005-0000-0000-0000AF050000}"/>
    <cellStyle name="AIR calc 2 5 3 4 3" xfId="1524" xr:uid="{00000000-0005-0000-0000-0000B0050000}"/>
    <cellStyle name="AIR calc 2 5 3 5" xfId="1525" xr:uid="{00000000-0005-0000-0000-0000B1050000}"/>
    <cellStyle name="AIR calc 2 5 3 5 2" xfId="1526" xr:uid="{00000000-0005-0000-0000-0000B2050000}"/>
    <cellStyle name="AIR calc 2 5 3 5 3" xfId="1527" xr:uid="{00000000-0005-0000-0000-0000B3050000}"/>
    <cellStyle name="AIR calc 2 5 3 6" xfId="1528" xr:uid="{00000000-0005-0000-0000-0000B4050000}"/>
    <cellStyle name="AIR calc 2 5 3 6 2" xfId="1529" xr:uid="{00000000-0005-0000-0000-0000B5050000}"/>
    <cellStyle name="AIR calc 2 5 3 6 3" xfId="1530" xr:uid="{00000000-0005-0000-0000-0000B6050000}"/>
    <cellStyle name="AIR calc 2 5 3 7" xfId="1531" xr:uid="{00000000-0005-0000-0000-0000B7050000}"/>
    <cellStyle name="AIR calc 2 5 3 7 2" xfId="1532" xr:uid="{00000000-0005-0000-0000-0000B8050000}"/>
    <cellStyle name="AIR calc 2 5 3 7 3" xfId="1533" xr:uid="{00000000-0005-0000-0000-0000B9050000}"/>
    <cellStyle name="AIR calc 2 5 3 8" xfId="1534" xr:uid="{00000000-0005-0000-0000-0000BA050000}"/>
    <cellStyle name="AIR calc 2 5 3 8 2" xfId="1535" xr:uid="{00000000-0005-0000-0000-0000BB050000}"/>
    <cellStyle name="AIR calc 2 5 3 8 3" xfId="1536" xr:uid="{00000000-0005-0000-0000-0000BC050000}"/>
    <cellStyle name="AIR calc 2 5 3 9" xfId="1537" xr:uid="{00000000-0005-0000-0000-0000BD050000}"/>
    <cellStyle name="AIR calc 2 5 3 9 2" xfId="1538" xr:uid="{00000000-0005-0000-0000-0000BE050000}"/>
    <cellStyle name="AIR calc 2 5 3 9 3" xfId="1539" xr:uid="{00000000-0005-0000-0000-0000BF050000}"/>
    <cellStyle name="AIR calc 2 5 4" xfId="1540" xr:uid="{00000000-0005-0000-0000-0000C0050000}"/>
    <cellStyle name="AIR calc 2 5 4 10" xfId="1541" xr:uid="{00000000-0005-0000-0000-0000C1050000}"/>
    <cellStyle name="AIR calc 2 5 4 10 2" xfId="1542" xr:uid="{00000000-0005-0000-0000-0000C2050000}"/>
    <cellStyle name="AIR calc 2 5 4 10 3" xfId="1543" xr:uid="{00000000-0005-0000-0000-0000C3050000}"/>
    <cellStyle name="AIR calc 2 5 4 11" xfId="1544" xr:uid="{00000000-0005-0000-0000-0000C4050000}"/>
    <cellStyle name="AIR calc 2 5 4 11 2" xfId="1545" xr:uid="{00000000-0005-0000-0000-0000C5050000}"/>
    <cellStyle name="AIR calc 2 5 4 11 3" xfId="1546" xr:uid="{00000000-0005-0000-0000-0000C6050000}"/>
    <cellStyle name="AIR calc 2 5 4 12" xfId="1547" xr:uid="{00000000-0005-0000-0000-0000C7050000}"/>
    <cellStyle name="AIR calc 2 5 4 13" xfId="1548" xr:uid="{00000000-0005-0000-0000-0000C8050000}"/>
    <cellStyle name="AIR calc 2 5 4 2" xfId="1549" xr:uid="{00000000-0005-0000-0000-0000C9050000}"/>
    <cellStyle name="AIR calc 2 5 4 2 2" xfId="1550" xr:uid="{00000000-0005-0000-0000-0000CA050000}"/>
    <cellStyle name="AIR calc 2 5 4 2 3" xfId="1551" xr:uid="{00000000-0005-0000-0000-0000CB050000}"/>
    <cellStyle name="AIR calc 2 5 4 3" xfId="1552" xr:uid="{00000000-0005-0000-0000-0000CC050000}"/>
    <cellStyle name="AIR calc 2 5 4 3 2" xfId="1553" xr:uid="{00000000-0005-0000-0000-0000CD050000}"/>
    <cellStyle name="AIR calc 2 5 4 3 3" xfId="1554" xr:uid="{00000000-0005-0000-0000-0000CE050000}"/>
    <cellStyle name="AIR calc 2 5 4 4" xfId="1555" xr:uid="{00000000-0005-0000-0000-0000CF050000}"/>
    <cellStyle name="AIR calc 2 5 4 4 2" xfId="1556" xr:uid="{00000000-0005-0000-0000-0000D0050000}"/>
    <cellStyle name="AIR calc 2 5 4 4 3" xfId="1557" xr:uid="{00000000-0005-0000-0000-0000D1050000}"/>
    <cellStyle name="AIR calc 2 5 4 5" xfId="1558" xr:uid="{00000000-0005-0000-0000-0000D2050000}"/>
    <cellStyle name="AIR calc 2 5 4 5 2" xfId="1559" xr:uid="{00000000-0005-0000-0000-0000D3050000}"/>
    <cellStyle name="AIR calc 2 5 4 5 3" xfId="1560" xr:uid="{00000000-0005-0000-0000-0000D4050000}"/>
    <cellStyle name="AIR calc 2 5 4 6" xfId="1561" xr:uid="{00000000-0005-0000-0000-0000D5050000}"/>
    <cellStyle name="AIR calc 2 5 4 6 2" xfId="1562" xr:uid="{00000000-0005-0000-0000-0000D6050000}"/>
    <cellStyle name="AIR calc 2 5 4 6 3" xfId="1563" xr:uid="{00000000-0005-0000-0000-0000D7050000}"/>
    <cellStyle name="AIR calc 2 5 4 7" xfId="1564" xr:uid="{00000000-0005-0000-0000-0000D8050000}"/>
    <cellStyle name="AIR calc 2 5 4 7 2" xfId="1565" xr:uid="{00000000-0005-0000-0000-0000D9050000}"/>
    <cellStyle name="AIR calc 2 5 4 7 3" xfId="1566" xr:uid="{00000000-0005-0000-0000-0000DA050000}"/>
    <cellStyle name="AIR calc 2 5 4 8" xfId="1567" xr:uid="{00000000-0005-0000-0000-0000DB050000}"/>
    <cellStyle name="AIR calc 2 5 4 8 2" xfId="1568" xr:uid="{00000000-0005-0000-0000-0000DC050000}"/>
    <cellStyle name="AIR calc 2 5 4 8 3" xfId="1569" xr:uid="{00000000-0005-0000-0000-0000DD050000}"/>
    <cellStyle name="AIR calc 2 5 4 9" xfId="1570" xr:uid="{00000000-0005-0000-0000-0000DE050000}"/>
    <cellStyle name="AIR calc 2 5 4 9 2" xfId="1571" xr:uid="{00000000-0005-0000-0000-0000DF050000}"/>
    <cellStyle name="AIR calc 2 5 4 9 3" xfId="1572" xr:uid="{00000000-0005-0000-0000-0000E0050000}"/>
    <cellStyle name="AIR calc 2 5 5" xfId="1573" xr:uid="{00000000-0005-0000-0000-0000E1050000}"/>
    <cellStyle name="AIR calc 2 5 5 10" xfId="1574" xr:uid="{00000000-0005-0000-0000-0000E2050000}"/>
    <cellStyle name="AIR calc 2 5 5 10 2" xfId="1575" xr:uid="{00000000-0005-0000-0000-0000E3050000}"/>
    <cellStyle name="AIR calc 2 5 5 10 3" xfId="1576" xr:uid="{00000000-0005-0000-0000-0000E4050000}"/>
    <cellStyle name="AIR calc 2 5 5 11" xfId="1577" xr:uid="{00000000-0005-0000-0000-0000E5050000}"/>
    <cellStyle name="AIR calc 2 5 5 11 2" xfId="1578" xr:uid="{00000000-0005-0000-0000-0000E6050000}"/>
    <cellStyle name="AIR calc 2 5 5 11 3" xfId="1579" xr:uid="{00000000-0005-0000-0000-0000E7050000}"/>
    <cellStyle name="AIR calc 2 5 5 12" xfId="1580" xr:uid="{00000000-0005-0000-0000-0000E8050000}"/>
    <cellStyle name="AIR calc 2 5 5 13" xfId="1581" xr:uid="{00000000-0005-0000-0000-0000E9050000}"/>
    <cellStyle name="AIR calc 2 5 5 2" xfId="1582" xr:uid="{00000000-0005-0000-0000-0000EA050000}"/>
    <cellStyle name="AIR calc 2 5 5 2 2" xfId="1583" xr:uid="{00000000-0005-0000-0000-0000EB050000}"/>
    <cellStyle name="AIR calc 2 5 5 2 3" xfId="1584" xr:uid="{00000000-0005-0000-0000-0000EC050000}"/>
    <cellStyle name="AIR calc 2 5 5 3" xfId="1585" xr:uid="{00000000-0005-0000-0000-0000ED050000}"/>
    <cellStyle name="AIR calc 2 5 5 3 2" xfId="1586" xr:uid="{00000000-0005-0000-0000-0000EE050000}"/>
    <cellStyle name="AIR calc 2 5 5 3 3" xfId="1587" xr:uid="{00000000-0005-0000-0000-0000EF050000}"/>
    <cellStyle name="AIR calc 2 5 5 4" xfId="1588" xr:uid="{00000000-0005-0000-0000-0000F0050000}"/>
    <cellStyle name="AIR calc 2 5 5 4 2" xfId="1589" xr:uid="{00000000-0005-0000-0000-0000F1050000}"/>
    <cellStyle name="AIR calc 2 5 5 4 3" xfId="1590" xr:uid="{00000000-0005-0000-0000-0000F2050000}"/>
    <cellStyle name="AIR calc 2 5 5 5" xfId="1591" xr:uid="{00000000-0005-0000-0000-0000F3050000}"/>
    <cellStyle name="AIR calc 2 5 5 5 2" xfId="1592" xr:uid="{00000000-0005-0000-0000-0000F4050000}"/>
    <cellStyle name="AIR calc 2 5 5 5 3" xfId="1593" xr:uid="{00000000-0005-0000-0000-0000F5050000}"/>
    <cellStyle name="AIR calc 2 5 5 6" xfId="1594" xr:uid="{00000000-0005-0000-0000-0000F6050000}"/>
    <cellStyle name="AIR calc 2 5 5 6 2" xfId="1595" xr:uid="{00000000-0005-0000-0000-0000F7050000}"/>
    <cellStyle name="AIR calc 2 5 5 6 3" xfId="1596" xr:uid="{00000000-0005-0000-0000-0000F8050000}"/>
    <cellStyle name="AIR calc 2 5 5 7" xfId="1597" xr:uid="{00000000-0005-0000-0000-0000F9050000}"/>
    <cellStyle name="AIR calc 2 5 5 7 2" xfId="1598" xr:uid="{00000000-0005-0000-0000-0000FA050000}"/>
    <cellStyle name="AIR calc 2 5 5 7 3" xfId="1599" xr:uid="{00000000-0005-0000-0000-0000FB050000}"/>
    <cellStyle name="AIR calc 2 5 5 8" xfId="1600" xr:uid="{00000000-0005-0000-0000-0000FC050000}"/>
    <cellStyle name="AIR calc 2 5 5 8 2" xfId="1601" xr:uid="{00000000-0005-0000-0000-0000FD050000}"/>
    <cellStyle name="AIR calc 2 5 5 8 3" xfId="1602" xr:uid="{00000000-0005-0000-0000-0000FE050000}"/>
    <cellStyle name="AIR calc 2 5 5 9" xfId="1603" xr:uid="{00000000-0005-0000-0000-0000FF050000}"/>
    <cellStyle name="AIR calc 2 5 5 9 2" xfId="1604" xr:uid="{00000000-0005-0000-0000-000000060000}"/>
    <cellStyle name="AIR calc 2 5 5 9 3" xfId="1605" xr:uid="{00000000-0005-0000-0000-000001060000}"/>
    <cellStyle name="AIR calc 2 5 6" xfId="1606" xr:uid="{00000000-0005-0000-0000-000002060000}"/>
    <cellStyle name="AIR calc 2 5 6 10" xfId="1607" xr:uid="{00000000-0005-0000-0000-000003060000}"/>
    <cellStyle name="AIR calc 2 5 6 10 2" xfId="1608" xr:uid="{00000000-0005-0000-0000-000004060000}"/>
    <cellStyle name="AIR calc 2 5 6 10 3" xfId="1609" xr:uid="{00000000-0005-0000-0000-000005060000}"/>
    <cellStyle name="AIR calc 2 5 6 11" xfId="1610" xr:uid="{00000000-0005-0000-0000-000006060000}"/>
    <cellStyle name="AIR calc 2 5 6 11 2" xfId="1611" xr:uid="{00000000-0005-0000-0000-000007060000}"/>
    <cellStyle name="AIR calc 2 5 6 11 3" xfId="1612" xr:uid="{00000000-0005-0000-0000-000008060000}"/>
    <cellStyle name="AIR calc 2 5 6 12" xfId="1613" xr:uid="{00000000-0005-0000-0000-000009060000}"/>
    <cellStyle name="AIR calc 2 5 6 13" xfId="1614" xr:uid="{00000000-0005-0000-0000-00000A060000}"/>
    <cellStyle name="AIR calc 2 5 6 2" xfId="1615" xr:uid="{00000000-0005-0000-0000-00000B060000}"/>
    <cellStyle name="AIR calc 2 5 6 2 2" xfId="1616" xr:uid="{00000000-0005-0000-0000-00000C060000}"/>
    <cellStyle name="AIR calc 2 5 6 2 3" xfId="1617" xr:uid="{00000000-0005-0000-0000-00000D060000}"/>
    <cellStyle name="AIR calc 2 5 6 3" xfId="1618" xr:uid="{00000000-0005-0000-0000-00000E060000}"/>
    <cellStyle name="AIR calc 2 5 6 3 2" xfId="1619" xr:uid="{00000000-0005-0000-0000-00000F060000}"/>
    <cellStyle name="AIR calc 2 5 6 3 3" xfId="1620" xr:uid="{00000000-0005-0000-0000-000010060000}"/>
    <cellStyle name="AIR calc 2 5 6 4" xfId="1621" xr:uid="{00000000-0005-0000-0000-000011060000}"/>
    <cellStyle name="AIR calc 2 5 6 4 2" xfId="1622" xr:uid="{00000000-0005-0000-0000-000012060000}"/>
    <cellStyle name="AIR calc 2 5 6 4 3" xfId="1623" xr:uid="{00000000-0005-0000-0000-000013060000}"/>
    <cellStyle name="AIR calc 2 5 6 5" xfId="1624" xr:uid="{00000000-0005-0000-0000-000014060000}"/>
    <cellStyle name="AIR calc 2 5 6 5 2" xfId="1625" xr:uid="{00000000-0005-0000-0000-000015060000}"/>
    <cellStyle name="AIR calc 2 5 6 5 3" xfId="1626" xr:uid="{00000000-0005-0000-0000-000016060000}"/>
    <cellStyle name="AIR calc 2 5 6 6" xfId="1627" xr:uid="{00000000-0005-0000-0000-000017060000}"/>
    <cellStyle name="AIR calc 2 5 6 6 2" xfId="1628" xr:uid="{00000000-0005-0000-0000-000018060000}"/>
    <cellStyle name="AIR calc 2 5 6 6 3" xfId="1629" xr:uid="{00000000-0005-0000-0000-000019060000}"/>
    <cellStyle name="AIR calc 2 5 6 7" xfId="1630" xr:uid="{00000000-0005-0000-0000-00001A060000}"/>
    <cellStyle name="AIR calc 2 5 6 7 2" xfId="1631" xr:uid="{00000000-0005-0000-0000-00001B060000}"/>
    <cellStyle name="AIR calc 2 5 6 7 3" xfId="1632" xr:uid="{00000000-0005-0000-0000-00001C060000}"/>
    <cellStyle name="AIR calc 2 5 6 8" xfId="1633" xr:uid="{00000000-0005-0000-0000-00001D060000}"/>
    <cellStyle name="AIR calc 2 5 6 8 2" xfId="1634" xr:uid="{00000000-0005-0000-0000-00001E060000}"/>
    <cellStyle name="AIR calc 2 5 6 8 3" xfId="1635" xr:uid="{00000000-0005-0000-0000-00001F060000}"/>
    <cellStyle name="AIR calc 2 5 6 9" xfId="1636" xr:uid="{00000000-0005-0000-0000-000020060000}"/>
    <cellStyle name="AIR calc 2 5 6 9 2" xfId="1637" xr:uid="{00000000-0005-0000-0000-000021060000}"/>
    <cellStyle name="AIR calc 2 5 6 9 3" xfId="1638" xr:uid="{00000000-0005-0000-0000-000022060000}"/>
    <cellStyle name="AIR calc 2 5 7" xfId="1639" xr:uid="{00000000-0005-0000-0000-000023060000}"/>
    <cellStyle name="AIR calc 2 5 7 10" xfId="1640" xr:uid="{00000000-0005-0000-0000-000024060000}"/>
    <cellStyle name="AIR calc 2 5 7 10 2" xfId="1641" xr:uid="{00000000-0005-0000-0000-000025060000}"/>
    <cellStyle name="AIR calc 2 5 7 10 3" xfId="1642" xr:uid="{00000000-0005-0000-0000-000026060000}"/>
    <cellStyle name="AIR calc 2 5 7 11" xfId="1643" xr:uid="{00000000-0005-0000-0000-000027060000}"/>
    <cellStyle name="AIR calc 2 5 7 11 2" xfId="1644" xr:uid="{00000000-0005-0000-0000-000028060000}"/>
    <cellStyle name="AIR calc 2 5 7 11 3" xfId="1645" xr:uid="{00000000-0005-0000-0000-000029060000}"/>
    <cellStyle name="AIR calc 2 5 7 12" xfId="1646" xr:uid="{00000000-0005-0000-0000-00002A060000}"/>
    <cellStyle name="AIR calc 2 5 7 13" xfId="1647" xr:uid="{00000000-0005-0000-0000-00002B060000}"/>
    <cellStyle name="AIR calc 2 5 7 2" xfId="1648" xr:uid="{00000000-0005-0000-0000-00002C060000}"/>
    <cellStyle name="AIR calc 2 5 7 2 2" xfId="1649" xr:uid="{00000000-0005-0000-0000-00002D060000}"/>
    <cellStyle name="AIR calc 2 5 7 2 3" xfId="1650" xr:uid="{00000000-0005-0000-0000-00002E060000}"/>
    <cellStyle name="AIR calc 2 5 7 3" xfId="1651" xr:uid="{00000000-0005-0000-0000-00002F060000}"/>
    <cellStyle name="AIR calc 2 5 7 3 2" xfId="1652" xr:uid="{00000000-0005-0000-0000-000030060000}"/>
    <cellStyle name="AIR calc 2 5 7 3 3" xfId="1653" xr:uid="{00000000-0005-0000-0000-000031060000}"/>
    <cellStyle name="AIR calc 2 5 7 4" xfId="1654" xr:uid="{00000000-0005-0000-0000-000032060000}"/>
    <cellStyle name="AIR calc 2 5 7 4 2" xfId="1655" xr:uid="{00000000-0005-0000-0000-000033060000}"/>
    <cellStyle name="AIR calc 2 5 7 4 3" xfId="1656" xr:uid="{00000000-0005-0000-0000-000034060000}"/>
    <cellStyle name="AIR calc 2 5 7 5" xfId="1657" xr:uid="{00000000-0005-0000-0000-000035060000}"/>
    <cellStyle name="AIR calc 2 5 7 5 2" xfId="1658" xr:uid="{00000000-0005-0000-0000-000036060000}"/>
    <cellStyle name="AIR calc 2 5 7 5 3" xfId="1659" xr:uid="{00000000-0005-0000-0000-000037060000}"/>
    <cellStyle name="AIR calc 2 5 7 6" xfId="1660" xr:uid="{00000000-0005-0000-0000-000038060000}"/>
    <cellStyle name="AIR calc 2 5 7 6 2" xfId="1661" xr:uid="{00000000-0005-0000-0000-000039060000}"/>
    <cellStyle name="AIR calc 2 5 7 6 3" xfId="1662" xr:uid="{00000000-0005-0000-0000-00003A060000}"/>
    <cellStyle name="AIR calc 2 5 7 7" xfId="1663" xr:uid="{00000000-0005-0000-0000-00003B060000}"/>
    <cellStyle name="AIR calc 2 5 7 7 2" xfId="1664" xr:uid="{00000000-0005-0000-0000-00003C060000}"/>
    <cellStyle name="AIR calc 2 5 7 7 3" xfId="1665" xr:uid="{00000000-0005-0000-0000-00003D060000}"/>
    <cellStyle name="AIR calc 2 5 7 8" xfId="1666" xr:uid="{00000000-0005-0000-0000-00003E060000}"/>
    <cellStyle name="AIR calc 2 5 7 8 2" xfId="1667" xr:uid="{00000000-0005-0000-0000-00003F060000}"/>
    <cellStyle name="AIR calc 2 5 7 8 3" xfId="1668" xr:uid="{00000000-0005-0000-0000-000040060000}"/>
    <cellStyle name="AIR calc 2 5 7 9" xfId="1669" xr:uid="{00000000-0005-0000-0000-000041060000}"/>
    <cellStyle name="AIR calc 2 5 7 9 2" xfId="1670" xr:uid="{00000000-0005-0000-0000-000042060000}"/>
    <cellStyle name="AIR calc 2 5 7 9 3" xfId="1671" xr:uid="{00000000-0005-0000-0000-000043060000}"/>
    <cellStyle name="AIR calc 2 5 8" xfId="1672" xr:uid="{00000000-0005-0000-0000-000044060000}"/>
    <cellStyle name="AIR calc 2 5 8 2" xfId="1673" xr:uid="{00000000-0005-0000-0000-000045060000}"/>
    <cellStyle name="AIR calc 2 5 8 3" xfId="1674" xr:uid="{00000000-0005-0000-0000-000046060000}"/>
    <cellStyle name="AIR calc 2 5 9" xfId="1675" xr:uid="{00000000-0005-0000-0000-000047060000}"/>
    <cellStyle name="AIR calc 2 5 9 2" xfId="1676" xr:uid="{00000000-0005-0000-0000-000048060000}"/>
    <cellStyle name="AIR calc 2 5 9 3" xfId="1677" xr:uid="{00000000-0005-0000-0000-000049060000}"/>
    <cellStyle name="AIR calc 2 6" xfId="1678" xr:uid="{00000000-0005-0000-0000-00004A060000}"/>
    <cellStyle name="AIR calc 2 6 10" xfId="1679" xr:uid="{00000000-0005-0000-0000-00004B060000}"/>
    <cellStyle name="AIR calc 2 6 10 2" xfId="1680" xr:uid="{00000000-0005-0000-0000-00004C060000}"/>
    <cellStyle name="AIR calc 2 6 10 3" xfId="1681" xr:uid="{00000000-0005-0000-0000-00004D060000}"/>
    <cellStyle name="AIR calc 2 6 11" xfId="1682" xr:uid="{00000000-0005-0000-0000-00004E060000}"/>
    <cellStyle name="AIR calc 2 6 11 2" xfId="1683" xr:uid="{00000000-0005-0000-0000-00004F060000}"/>
    <cellStyle name="AIR calc 2 6 11 3" xfId="1684" xr:uid="{00000000-0005-0000-0000-000050060000}"/>
    <cellStyle name="AIR calc 2 6 12" xfId="1685" xr:uid="{00000000-0005-0000-0000-000051060000}"/>
    <cellStyle name="AIR calc 2 6 12 2" xfId="1686" xr:uid="{00000000-0005-0000-0000-000052060000}"/>
    <cellStyle name="AIR calc 2 6 12 3" xfId="1687" xr:uid="{00000000-0005-0000-0000-000053060000}"/>
    <cellStyle name="AIR calc 2 6 13" xfId="1688" xr:uid="{00000000-0005-0000-0000-000054060000}"/>
    <cellStyle name="AIR calc 2 6 13 2" xfId="1689" xr:uid="{00000000-0005-0000-0000-000055060000}"/>
    <cellStyle name="AIR calc 2 6 13 3" xfId="1690" xr:uid="{00000000-0005-0000-0000-000056060000}"/>
    <cellStyle name="AIR calc 2 6 14" xfId="1691" xr:uid="{00000000-0005-0000-0000-000057060000}"/>
    <cellStyle name="AIR calc 2 6 14 2" xfId="1692" xr:uid="{00000000-0005-0000-0000-000058060000}"/>
    <cellStyle name="AIR calc 2 6 14 3" xfId="1693" xr:uid="{00000000-0005-0000-0000-000059060000}"/>
    <cellStyle name="AIR calc 2 6 15" xfId="1694" xr:uid="{00000000-0005-0000-0000-00005A060000}"/>
    <cellStyle name="AIR calc 2 6 15 2" xfId="1695" xr:uid="{00000000-0005-0000-0000-00005B060000}"/>
    <cellStyle name="AIR calc 2 6 15 3" xfId="1696" xr:uid="{00000000-0005-0000-0000-00005C060000}"/>
    <cellStyle name="AIR calc 2 6 16" xfId="1697" xr:uid="{00000000-0005-0000-0000-00005D060000}"/>
    <cellStyle name="AIR calc 2 6 16 2" xfId="1698" xr:uid="{00000000-0005-0000-0000-00005E060000}"/>
    <cellStyle name="AIR calc 2 6 16 3" xfId="1699" xr:uid="{00000000-0005-0000-0000-00005F060000}"/>
    <cellStyle name="AIR calc 2 6 17" xfId="1700" xr:uid="{00000000-0005-0000-0000-000060060000}"/>
    <cellStyle name="AIR calc 2 6 17 2" xfId="1701" xr:uid="{00000000-0005-0000-0000-000061060000}"/>
    <cellStyle name="AIR calc 2 6 17 3" xfId="1702" xr:uid="{00000000-0005-0000-0000-000062060000}"/>
    <cellStyle name="AIR calc 2 6 18" xfId="1703" xr:uid="{00000000-0005-0000-0000-000063060000}"/>
    <cellStyle name="AIR calc 2 6 18 2" xfId="1704" xr:uid="{00000000-0005-0000-0000-000064060000}"/>
    <cellStyle name="AIR calc 2 6 18 3" xfId="1705" xr:uid="{00000000-0005-0000-0000-000065060000}"/>
    <cellStyle name="AIR calc 2 6 19" xfId="1706" xr:uid="{00000000-0005-0000-0000-000066060000}"/>
    <cellStyle name="AIR calc 2 6 2" xfId="1707" xr:uid="{00000000-0005-0000-0000-000067060000}"/>
    <cellStyle name="AIR calc 2 6 2 10" xfId="1708" xr:uid="{00000000-0005-0000-0000-000068060000}"/>
    <cellStyle name="AIR calc 2 6 2 10 2" xfId="1709" xr:uid="{00000000-0005-0000-0000-000069060000}"/>
    <cellStyle name="AIR calc 2 6 2 10 3" xfId="1710" xr:uid="{00000000-0005-0000-0000-00006A060000}"/>
    <cellStyle name="AIR calc 2 6 2 11" xfId="1711" xr:uid="{00000000-0005-0000-0000-00006B060000}"/>
    <cellStyle name="AIR calc 2 6 2 11 2" xfId="1712" xr:uid="{00000000-0005-0000-0000-00006C060000}"/>
    <cellStyle name="AIR calc 2 6 2 11 3" xfId="1713" xr:uid="{00000000-0005-0000-0000-00006D060000}"/>
    <cellStyle name="AIR calc 2 6 2 12" xfId="1714" xr:uid="{00000000-0005-0000-0000-00006E060000}"/>
    <cellStyle name="AIR calc 2 6 2 12 2" xfId="1715" xr:uid="{00000000-0005-0000-0000-00006F060000}"/>
    <cellStyle name="AIR calc 2 6 2 12 3" xfId="1716" xr:uid="{00000000-0005-0000-0000-000070060000}"/>
    <cellStyle name="AIR calc 2 6 2 13" xfId="1717" xr:uid="{00000000-0005-0000-0000-000071060000}"/>
    <cellStyle name="AIR calc 2 6 2 14" xfId="1718" xr:uid="{00000000-0005-0000-0000-000072060000}"/>
    <cellStyle name="AIR calc 2 6 2 2" xfId="1719" xr:uid="{00000000-0005-0000-0000-000073060000}"/>
    <cellStyle name="AIR calc 2 6 2 2 2" xfId="1720" xr:uid="{00000000-0005-0000-0000-000074060000}"/>
    <cellStyle name="AIR calc 2 6 2 2 3" xfId="1721" xr:uid="{00000000-0005-0000-0000-000075060000}"/>
    <cellStyle name="AIR calc 2 6 2 3" xfId="1722" xr:uid="{00000000-0005-0000-0000-000076060000}"/>
    <cellStyle name="AIR calc 2 6 2 3 2" xfId="1723" xr:uid="{00000000-0005-0000-0000-000077060000}"/>
    <cellStyle name="AIR calc 2 6 2 3 3" xfId="1724" xr:uid="{00000000-0005-0000-0000-000078060000}"/>
    <cellStyle name="AIR calc 2 6 2 4" xfId="1725" xr:uid="{00000000-0005-0000-0000-000079060000}"/>
    <cellStyle name="AIR calc 2 6 2 4 2" xfId="1726" xr:uid="{00000000-0005-0000-0000-00007A060000}"/>
    <cellStyle name="AIR calc 2 6 2 4 3" xfId="1727" xr:uid="{00000000-0005-0000-0000-00007B060000}"/>
    <cellStyle name="AIR calc 2 6 2 5" xfId="1728" xr:uid="{00000000-0005-0000-0000-00007C060000}"/>
    <cellStyle name="AIR calc 2 6 2 5 2" xfId="1729" xr:uid="{00000000-0005-0000-0000-00007D060000}"/>
    <cellStyle name="AIR calc 2 6 2 5 3" xfId="1730" xr:uid="{00000000-0005-0000-0000-00007E060000}"/>
    <cellStyle name="AIR calc 2 6 2 6" xfId="1731" xr:uid="{00000000-0005-0000-0000-00007F060000}"/>
    <cellStyle name="AIR calc 2 6 2 6 2" xfId="1732" xr:uid="{00000000-0005-0000-0000-000080060000}"/>
    <cellStyle name="AIR calc 2 6 2 6 3" xfId="1733" xr:uid="{00000000-0005-0000-0000-000081060000}"/>
    <cellStyle name="AIR calc 2 6 2 7" xfId="1734" xr:uid="{00000000-0005-0000-0000-000082060000}"/>
    <cellStyle name="AIR calc 2 6 2 7 2" xfId="1735" xr:uid="{00000000-0005-0000-0000-000083060000}"/>
    <cellStyle name="AIR calc 2 6 2 7 3" xfId="1736" xr:uid="{00000000-0005-0000-0000-000084060000}"/>
    <cellStyle name="AIR calc 2 6 2 8" xfId="1737" xr:uid="{00000000-0005-0000-0000-000085060000}"/>
    <cellStyle name="AIR calc 2 6 2 8 2" xfId="1738" xr:uid="{00000000-0005-0000-0000-000086060000}"/>
    <cellStyle name="AIR calc 2 6 2 8 3" xfId="1739" xr:uid="{00000000-0005-0000-0000-000087060000}"/>
    <cellStyle name="AIR calc 2 6 2 9" xfId="1740" xr:uid="{00000000-0005-0000-0000-000088060000}"/>
    <cellStyle name="AIR calc 2 6 2 9 2" xfId="1741" xr:uid="{00000000-0005-0000-0000-000089060000}"/>
    <cellStyle name="AIR calc 2 6 2 9 3" xfId="1742" xr:uid="{00000000-0005-0000-0000-00008A060000}"/>
    <cellStyle name="AIR calc 2 6 20" xfId="1743" xr:uid="{00000000-0005-0000-0000-00008B060000}"/>
    <cellStyle name="AIR calc 2 6 3" xfId="1744" xr:uid="{00000000-0005-0000-0000-00008C060000}"/>
    <cellStyle name="AIR calc 2 6 3 10" xfId="1745" xr:uid="{00000000-0005-0000-0000-00008D060000}"/>
    <cellStyle name="AIR calc 2 6 3 10 2" xfId="1746" xr:uid="{00000000-0005-0000-0000-00008E060000}"/>
    <cellStyle name="AIR calc 2 6 3 10 3" xfId="1747" xr:uid="{00000000-0005-0000-0000-00008F060000}"/>
    <cellStyle name="AIR calc 2 6 3 11" xfId="1748" xr:uid="{00000000-0005-0000-0000-000090060000}"/>
    <cellStyle name="AIR calc 2 6 3 11 2" xfId="1749" xr:uid="{00000000-0005-0000-0000-000091060000}"/>
    <cellStyle name="AIR calc 2 6 3 11 3" xfId="1750" xr:uid="{00000000-0005-0000-0000-000092060000}"/>
    <cellStyle name="AIR calc 2 6 3 12" xfId="1751" xr:uid="{00000000-0005-0000-0000-000093060000}"/>
    <cellStyle name="AIR calc 2 6 3 12 2" xfId="1752" xr:uid="{00000000-0005-0000-0000-000094060000}"/>
    <cellStyle name="AIR calc 2 6 3 12 3" xfId="1753" xr:uid="{00000000-0005-0000-0000-000095060000}"/>
    <cellStyle name="AIR calc 2 6 3 13" xfId="1754" xr:uid="{00000000-0005-0000-0000-000096060000}"/>
    <cellStyle name="AIR calc 2 6 3 14" xfId="1755" xr:uid="{00000000-0005-0000-0000-000097060000}"/>
    <cellStyle name="AIR calc 2 6 3 2" xfId="1756" xr:uid="{00000000-0005-0000-0000-000098060000}"/>
    <cellStyle name="AIR calc 2 6 3 2 2" xfId="1757" xr:uid="{00000000-0005-0000-0000-000099060000}"/>
    <cellStyle name="AIR calc 2 6 3 2 3" xfId="1758" xr:uid="{00000000-0005-0000-0000-00009A060000}"/>
    <cellStyle name="AIR calc 2 6 3 3" xfId="1759" xr:uid="{00000000-0005-0000-0000-00009B060000}"/>
    <cellStyle name="AIR calc 2 6 3 3 2" xfId="1760" xr:uid="{00000000-0005-0000-0000-00009C060000}"/>
    <cellStyle name="AIR calc 2 6 3 3 3" xfId="1761" xr:uid="{00000000-0005-0000-0000-00009D060000}"/>
    <cellStyle name="AIR calc 2 6 3 4" xfId="1762" xr:uid="{00000000-0005-0000-0000-00009E060000}"/>
    <cellStyle name="AIR calc 2 6 3 4 2" xfId="1763" xr:uid="{00000000-0005-0000-0000-00009F060000}"/>
    <cellStyle name="AIR calc 2 6 3 4 3" xfId="1764" xr:uid="{00000000-0005-0000-0000-0000A0060000}"/>
    <cellStyle name="AIR calc 2 6 3 5" xfId="1765" xr:uid="{00000000-0005-0000-0000-0000A1060000}"/>
    <cellStyle name="AIR calc 2 6 3 5 2" xfId="1766" xr:uid="{00000000-0005-0000-0000-0000A2060000}"/>
    <cellStyle name="AIR calc 2 6 3 5 3" xfId="1767" xr:uid="{00000000-0005-0000-0000-0000A3060000}"/>
    <cellStyle name="AIR calc 2 6 3 6" xfId="1768" xr:uid="{00000000-0005-0000-0000-0000A4060000}"/>
    <cellStyle name="AIR calc 2 6 3 6 2" xfId="1769" xr:uid="{00000000-0005-0000-0000-0000A5060000}"/>
    <cellStyle name="AIR calc 2 6 3 6 3" xfId="1770" xr:uid="{00000000-0005-0000-0000-0000A6060000}"/>
    <cellStyle name="AIR calc 2 6 3 7" xfId="1771" xr:uid="{00000000-0005-0000-0000-0000A7060000}"/>
    <cellStyle name="AIR calc 2 6 3 7 2" xfId="1772" xr:uid="{00000000-0005-0000-0000-0000A8060000}"/>
    <cellStyle name="AIR calc 2 6 3 7 3" xfId="1773" xr:uid="{00000000-0005-0000-0000-0000A9060000}"/>
    <cellStyle name="AIR calc 2 6 3 8" xfId="1774" xr:uid="{00000000-0005-0000-0000-0000AA060000}"/>
    <cellStyle name="AIR calc 2 6 3 8 2" xfId="1775" xr:uid="{00000000-0005-0000-0000-0000AB060000}"/>
    <cellStyle name="AIR calc 2 6 3 8 3" xfId="1776" xr:uid="{00000000-0005-0000-0000-0000AC060000}"/>
    <cellStyle name="AIR calc 2 6 3 9" xfId="1777" xr:uid="{00000000-0005-0000-0000-0000AD060000}"/>
    <cellStyle name="AIR calc 2 6 3 9 2" xfId="1778" xr:uid="{00000000-0005-0000-0000-0000AE060000}"/>
    <cellStyle name="AIR calc 2 6 3 9 3" xfId="1779" xr:uid="{00000000-0005-0000-0000-0000AF060000}"/>
    <cellStyle name="AIR calc 2 6 4" xfId="1780" xr:uid="{00000000-0005-0000-0000-0000B0060000}"/>
    <cellStyle name="AIR calc 2 6 4 10" xfId="1781" xr:uid="{00000000-0005-0000-0000-0000B1060000}"/>
    <cellStyle name="AIR calc 2 6 4 10 2" xfId="1782" xr:uid="{00000000-0005-0000-0000-0000B2060000}"/>
    <cellStyle name="AIR calc 2 6 4 10 3" xfId="1783" xr:uid="{00000000-0005-0000-0000-0000B3060000}"/>
    <cellStyle name="AIR calc 2 6 4 11" xfId="1784" xr:uid="{00000000-0005-0000-0000-0000B4060000}"/>
    <cellStyle name="AIR calc 2 6 4 11 2" xfId="1785" xr:uid="{00000000-0005-0000-0000-0000B5060000}"/>
    <cellStyle name="AIR calc 2 6 4 11 3" xfId="1786" xr:uid="{00000000-0005-0000-0000-0000B6060000}"/>
    <cellStyle name="AIR calc 2 6 4 12" xfId="1787" xr:uid="{00000000-0005-0000-0000-0000B7060000}"/>
    <cellStyle name="AIR calc 2 6 4 13" xfId="1788" xr:uid="{00000000-0005-0000-0000-0000B8060000}"/>
    <cellStyle name="AIR calc 2 6 4 2" xfId="1789" xr:uid="{00000000-0005-0000-0000-0000B9060000}"/>
    <cellStyle name="AIR calc 2 6 4 2 2" xfId="1790" xr:uid="{00000000-0005-0000-0000-0000BA060000}"/>
    <cellStyle name="AIR calc 2 6 4 2 3" xfId="1791" xr:uid="{00000000-0005-0000-0000-0000BB060000}"/>
    <cellStyle name="AIR calc 2 6 4 3" xfId="1792" xr:uid="{00000000-0005-0000-0000-0000BC060000}"/>
    <cellStyle name="AIR calc 2 6 4 3 2" xfId="1793" xr:uid="{00000000-0005-0000-0000-0000BD060000}"/>
    <cellStyle name="AIR calc 2 6 4 3 3" xfId="1794" xr:uid="{00000000-0005-0000-0000-0000BE060000}"/>
    <cellStyle name="AIR calc 2 6 4 4" xfId="1795" xr:uid="{00000000-0005-0000-0000-0000BF060000}"/>
    <cellStyle name="AIR calc 2 6 4 4 2" xfId="1796" xr:uid="{00000000-0005-0000-0000-0000C0060000}"/>
    <cellStyle name="AIR calc 2 6 4 4 3" xfId="1797" xr:uid="{00000000-0005-0000-0000-0000C1060000}"/>
    <cellStyle name="AIR calc 2 6 4 5" xfId="1798" xr:uid="{00000000-0005-0000-0000-0000C2060000}"/>
    <cellStyle name="AIR calc 2 6 4 5 2" xfId="1799" xr:uid="{00000000-0005-0000-0000-0000C3060000}"/>
    <cellStyle name="AIR calc 2 6 4 5 3" xfId="1800" xr:uid="{00000000-0005-0000-0000-0000C4060000}"/>
    <cellStyle name="AIR calc 2 6 4 6" xfId="1801" xr:uid="{00000000-0005-0000-0000-0000C5060000}"/>
    <cellStyle name="AIR calc 2 6 4 6 2" xfId="1802" xr:uid="{00000000-0005-0000-0000-0000C6060000}"/>
    <cellStyle name="AIR calc 2 6 4 6 3" xfId="1803" xr:uid="{00000000-0005-0000-0000-0000C7060000}"/>
    <cellStyle name="AIR calc 2 6 4 7" xfId="1804" xr:uid="{00000000-0005-0000-0000-0000C8060000}"/>
    <cellStyle name="AIR calc 2 6 4 7 2" xfId="1805" xr:uid="{00000000-0005-0000-0000-0000C9060000}"/>
    <cellStyle name="AIR calc 2 6 4 7 3" xfId="1806" xr:uid="{00000000-0005-0000-0000-0000CA060000}"/>
    <cellStyle name="AIR calc 2 6 4 8" xfId="1807" xr:uid="{00000000-0005-0000-0000-0000CB060000}"/>
    <cellStyle name="AIR calc 2 6 4 8 2" xfId="1808" xr:uid="{00000000-0005-0000-0000-0000CC060000}"/>
    <cellStyle name="AIR calc 2 6 4 8 3" xfId="1809" xr:uid="{00000000-0005-0000-0000-0000CD060000}"/>
    <cellStyle name="AIR calc 2 6 4 9" xfId="1810" xr:uid="{00000000-0005-0000-0000-0000CE060000}"/>
    <cellStyle name="AIR calc 2 6 4 9 2" xfId="1811" xr:uid="{00000000-0005-0000-0000-0000CF060000}"/>
    <cellStyle name="AIR calc 2 6 4 9 3" xfId="1812" xr:uid="{00000000-0005-0000-0000-0000D0060000}"/>
    <cellStyle name="AIR calc 2 6 5" xfId="1813" xr:uid="{00000000-0005-0000-0000-0000D1060000}"/>
    <cellStyle name="AIR calc 2 6 5 10" xfId="1814" xr:uid="{00000000-0005-0000-0000-0000D2060000}"/>
    <cellStyle name="AIR calc 2 6 5 10 2" xfId="1815" xr:uid="{00000000-0005-0000-0000-0000D3060000}"/>
    <cellStyle name="AIR calc 2 6 5 10 3" xfId="1816" xr:uid="{00000000-0005-0000-0000-0000D4060000}"/>
    <cellStyle name="AIR calc 2 6 5 11" xfId="1817" xr:uid="{00000000-0005-0000-0000-0000D5060000}"/>
    <cellStyle name="AIR calc 2 6 5 11 2" xfId="1818" xr:uid="{00000000-0005-0000-0000-0000D6060000}"/>
    <cellStyle name="AIR calc 2 6 5 11 3" xfId="1819" xr:uid="{00000000-0005-0000-0000-0000D7060000}"/>
    <cellStyle name="AIR calc 2 6 5 12" xfId="1820" xr:uid="{00000000-0005-0000-0000-0000D8060000}"/>
    <cellStyle name="AIR calc 2 6 5 13" xfId="1821" xr:uid="{00000000-0005-0000-0000-0000D9060000}"/>
    <cellStyle name="AIR calc 2 6 5 2" xfId="1822" xr:uid="{00000000-0005-0000-0000-0000DA060000}"/>
    <cellStyle name="AIR calc 2 6 5 2 2" xfId="1823" xr:uid="{00000000-0005-0000-0000-0000DB060000}"/>
    <cellStyle name="AIR calc 2 6 5 2 3" xfId="1824" xr:uid="{00000000-0005-0000-0000-0000DC060000}"/>
    <cellStyle name="AIR calc 2 6 5 3" xfId="1825" xr:uid="{00000000-0005-0000-0000-0000DD060000}"/>
    <cellStyle name="AIR calc 2 6 5 3 2" xfId="1826" xr:uid="{00000000-0005-0000-0000-0000DE060000}"/>
    <cellStyle name="AIR calc 2 6 5 3 3" xfId="1827" xr:uid="{00000000-0005-0000-0000-0000DF060000}"/>
    <cellStyle name="AIR calc 2 6 5 4" xfId="1828" xr:uid="{00000000-0005-0000-0000-0000E0060000}"/>
    <cellStyle name="AIR calc 2 6 5 4 2" xfId="1829" xr:uid="{00000000-0005-0000-0000-0000E1060000}"/>
    <cellStyle name="AIR calc 2 6 5 4 3" xfId="1830" xr:uid="{00000000-0005-0000-0000-0000E2060000}"/>
    <cellStyle name="AIR calc 2 6 5 5" xfId="1831" xr:uid="{00000000-0005-0000-0000-0000E3060000}"/>
    <cellStyle name="AIR calc 2 6 5 5 2" xfId="1832" xr:uid="{00000000-0005-0000-0000-0000E4060000}"/>
    <cellStyle name="AIR calc 2 6 5 5 3" xfId="1833" xr:uid="{00000000-0005-0000-0000-0000E5060000}"/>
    <cellStyle name="AIR calc 2 6 5 6" xfId="1834" xr:uid="{00000000-0005-0000-0000-0000E6060000}"/>
    <cellStyle name="AIR calc 2 6 5 6 2" xfId="1835" xr:uid="{00000000-0005-0000-0000-0000E7060000}"/>
    <cellStyle name="AIR calc 2 6 5 6 3" xfId="1836" xr:uid="{00000000-0005-0000-0000-0000E8060000}"/>
    <cellStyle name="AIR calc 2 6 5 7" xfId="1837" xr:uid="{00000000-0005-0000-0000-0000E9060000}"/>
    <cellStyle name="AIR calc 2 6 5 7 2" xfId="1838" xr:uid="{00000000-0005-0000-0000-0000EA060000}"/>
    <cellStyle name="AIR calc 2 6 5 7 3" xfId="1839" xr:uid="{00000000-0005-0000-0000-0000EB060000}"/>
    <cellStyle name="AIR calc 2 6 5 8" xfId="1840" xr:uid="{00000000-0005-0000-0000-0000EC060000}"/>
    <cellStyle name="AIR calc 2 6 5 8 2" xfId="1841" xr:uid="{00000000-0005-0000-0000-0000ED060000}"/>
    <cellStyle name="AIR calc 2 6 5 8 3" xfId="1842" xr:uid="{00000000-0005-0000-0000-0000EE060000}"/>
    <cellStyle name="AIR calc 2 6 5 9" xfId="1843" xr:uid="{00000000-0005-0000-0000-0000EF060000}"/>
    <cellStyle name="AIR calc 2 6 5 9 2" xfId="1844" xr:uid="{00000000-0005-0000-0000-0000F0060000}"/>
    <cellStyle name="AIR calc 2 6 5 9 3" xfId="1845" xr:uid="{00000000-0005-0000-0000-0000F1060000}"/>
    <cellStyle name="AIR calc 2 6 6" xfId="1846" xr:uid="{00000000-0005-0000-0000-0000F2060000}"/>
    <cellStyle name="AIR calc 2 6 6 10" xfId="1847" xr:uid="{00000000-0005-0000-0000-0000F3060000}"/>
    <cellStyle name="AIR calc 2 6 6 10 2" xfId="1848" xr:uid="{00000000-0005-0000-0000-0000F4060000}"/>
    <cellStyle name="AIR calc 2 6 6 10 3" xfId="1849" xr:uid="{00000000-0005-0000-0000-0000F5060000}"/>
    <cellStyle name="AIR calc 2 6 6 11" xfId="1850" xr:uid="{00000000-0005-0000-0000-0000F6060000}"/>
    <cellStyle name="AIR calc 2 6 6 11 2" xfId="1851" xr:uid="{00000000-0005-0000-0000-0000F7060000}"/>
    <cellStyle name="AIR calc 2 6 6 11 3" xfId="1852" xr:uid="{00000000-0005-0000-0000-0000F8060000}"/>
    <cellStyle name="AIR calc 2 6 6 12" xfId="1853" xr:uid="{00000000-0005-0000-0000-0000F9060000}"/>
    <cellStyle name="AIR calc 2 6 6 13" xfId="1854" xr:uid="{00000000-0005-0000-0000-0000FA060000}"/>
    <cellStyle name="AIR calc 2 6 6 2" xfId="1855" xr:uid="{00000000-0005-0000-0000-0000FB060000}"/>
    <cellStyle name="AIR calc 2 6 6 2 2" xfId="1856" xr:uid="{00000000-0005-0000-0000-0000FC060000}"/>
    <cellStyle name="AIR calc 2 6 6 2 3" xfId="1857" xr:uid="{00000000-0005-0000-0000-0000FD060000}"/>
    <cellStyle name="AIR calc 2 6 6 3" xfId="1858" xr:uid="{00000000-0005-0000-0000-0000FE060000}"/>
    <cellStyle name="AIR calc 2 6 6 3 2" xfId="1859" xr:uid="{00000000-0005-0000-0000-0000FF060000}"/>
    <cellStyle name="AIR calc 2 6 6 3 3" xfId="1860" xr:uid="{00000000-0005-0000-0000-000000070000}"/>
    <cellStyle name="AIR calc 2 6 6 4" xfId="1861" xr:uid="{00000000-0005-0000-0000-000001070000}"/>
    <cellStyle name="AIR calc 2 6 6 4 2" xfId="1862" xr:uid="{00000000-0005-0000-0000-000002070000}"/>
    <cellStyle name="AIR calc 2 6 6 4 3" xfId="1863" xr:uid="{00000000-0005-0000-0000-000003070000}"/>
    <cellStyle name="AIR calc 2 6 6 5" xfId="1864" xr:uid="{00000000-0005-0000-0000-000004070000}"/>
    <cellStyle name="AIR calc 2 6 6 5 2" xfId="1865" xr:uid="{00000000-0005-0000-0000-000005070000}"/>
    <cellStyle name="AIR calc 2 6 6 5 3" xfId="1866" xr:uid="{00000000-0005-0000-0000-000006070000}"/>
    <cellStyle name="AIR calc 2 6 6 6" xfId="1867" xr:uid="{00000000-0005-0000-0000-000007070000}"/>
    <cellStyle name="AIR calc 2 6 6 6 2" xfId="1868" xr:uid="{00000000-0005-0000-0000-000008070000}"/>
    <cellStyle name="AIR calc 2 6 6 6 3" xfId="1869" xr:uid="{00000000-0005-0000-0000-000009070000}"/>
    <cellStyle name="AIR calc 2 6 6 7" xfId="1870" xr:uid="{00000000-0005-0000-0000-00000A070000}"/>
    <cellStyle name="AIR calc 2 6 6 7 2" xfId="1871" xr:uid="{00000000-0005-0000-0000-00000B070000}"/>
    <cellStyle name="AIR calc 2 6 6 7 3" xfId="1872" xr:uid="{00000000-0005-0000-0000-00000C070000}"/>
    <cellStyle name="AIR calc 2 6 6 8" xfId="1873" xr:uid="{00000000-0005-0000-0000-00000D070000}"/>
    <cellStyle name="AIR calc 2 6 6 8 2" xfId="1874" xr:uid="{00000000-0005-0000-0000-00000E070000}"/>
    <cellStyle name="AIR calc 2 6 6 8 3" xfId="1875" xr:uid="{00000000-0005-0000-0000-00000F070000}"/>
    <cellStyle name="AIR calc 2 6 6 9" xfId="1876" xr:uid="{00000000-0005-0000-0000-000010070000}"/>
    <cellStyle name="AIR calc 2 6 6 9 2" xfId="1877" xr:uid="{00000000-0005-0000-0000-000011070000}"/>
    <cellStyle name="AIR calc 2 6 6 9 3" xfId="1878" xr:uid="{00000000-0005-0000-0000-000012070000}"/>
    <cellStyle name="AIR calc 2 6 7" xfId="1879" xr:uid="{00000000-0005-0000-0000-000013070000}"/>
    <cellStyle name="AIR calc 2 6 7 10" xfId="1880" xr:uid="{00000000-0005-0000-0000-000014070000}"/>
    <cellStyle name="AIR calc 2 6 7 10 2" xfId="1881" xr:uid="{00000000-0005-0000-0000-000015070000}"/>
    <cellStyle name="AIR calc 2 6 7 10 3" xfId="1882" xr:uid="{00000000-0005-0000-0000-000016070000}"/>
    <cellStyle name="AIR calc 2 6 7 11" xfId="1883" xr:uid="{00000000-0005-0000-0000-000017070000}"/>
    <cellStyle name="AIR calc 2 6 7 11 2" xfId="1884" xr:uid="{00000000-0005-0000-0000-000018070000}"/>
    <cellStyle name="AIR calc 2 6 7 11 3" xfId="1885" xr:uid="{00000000-0005-0000-0000-000019070000}"/>
    <cellStyle name="AIR calc 2 6 7 12" xfId="1886" xr:uid="{00000000-0005-0000-0000-00001A070000}"/>
    <cellStyle name="AIR calc 2 6 7 13" xfId="1887" xr:uid="{00000000-0005-0000-0000-00001B070000}"/>
    <cellStyle name="AIR calc 2 6 7 2" xfId="1888" xr:uid="{00000000-0005-0000-0000-00001C070000}"/>
    <cellStyle name="AIR calc 2 6 7 2 2" xfId="1889" xr:uid="{00000000-0005-0000-0000-00001D070000}"/>
    <cellStyle name="AIR calc 2 6 7 2 3" xfId="1890" xr:uid="{00000000-0005-0000-0000-00001E070000}"/>
    <cellStyle name="AIR calc 2 6 7 3" xfId="1891" xr:uid="{00000000-0005-0000-0000-00001F070000}"/>
    <cellStyle name="AIR calc 2 6 7 3 2" xfId="1892" xr:uid="{00000000-0005-0000-0000-000020070000}"/>
    <cellStyle name="AIR calc 2 6 7 3 3" xfId="1893" xr:uid="{00000000-0005-0000-0000-000021070000}"/>
    <cellStyle name="AIR calc 2 6 7 4" xfId="1894" xr:uid="{00000000-0005-0000-0000-000022070000}"/>
    <cellStyle name="AIR calc 2 6 7 4 2" xfId="1895" xr:uid="{00000000-0005-0000-0000-000023070000}"/>
    <cellStyle name="AIR calc 2 6 7 4 3" xfId="1896" xr:uid="{00000000-0005-0000-0000-000024070000}"/>
    <cellStyle name="AIR calc 2 6 7 5" xfId="1897" xr:uid="{00000000-0005-0000-0000-000025070000}"/>
    <cellStyle name="AIR calc 2 6 7 5 2" xfId="1898" xr:uid="{00000000-0005-0000-0000-000026070000}"/>
    <cellStyle name="AIR calc 2 6 7 5 3" xfId="1899" xr:uid="{00000000-0005-0000-0000-000027070000}"/>
    <cellStyle name="AIR calc 2 6 7 6" xfId="1900" xr:uid="{00000000-0005-0000-0000-000028070000}"/>
    <cellStyle name="AIR calc 2 6 7 6 2" xfId="1901" xr:uid="{00000000-0005-0000-0000-000029070000}"/>
    <cellStyle name="AIR calc 2 6 7 6 3" xfId="1902" xr:uid="{00000000-0005-0000-0000-00002A070000}"/>
    <cellStyle name="AIR calc 2 6 7 7" xfId="1903" xr:uid="{00000000-0005-0000-0000-00002B070000}"/>
    <cellStyle name="AIR calc 2 6 7 7 2" xfId="1904" xr:uid="{00000000-0005-0000-0000-00002C070000}"/>
    <cellStyle name="AIR calc 2 6 7 7 3" xfId="1905" xr:uid="{00000000-0005-0000-0000-00002D070000}"/>
    <cellStyle name="AIR calc 2 6 7 8" xfId="1906" xr:uid="{00000000-0005-0000-0000-00002E070000}"/>
    <cellStyle name="AIR calc 2 6 7 8 2" xfId="1907" xr:uid="{00000000-0005-0000-0000-00002F070000}"/>
    <cellStyle name="AIR calc 2 6 7 8 3" xfId="1908" xr:uid="{00000000-0005-0000-0000-000030070000}"/>
    <cellStyle name="AIR calc 2 6 7 9" xfId="1909" xr:uid="{00000000-0005-0000-0000-000031070000}"/>
    <cellStyle name="AIR calc 2 6 7 9 2" xfId="1910" xr:uid="{00000000-0005-0000-0000-000032070000}"/>
    <cellStyle name="AIR calc 2 6 7 9 3" xfId="1911" xr:uid="{00000000-0005-0000-0000-000033070000}"/>
    <cellStyle name="AIR calc 2 6 8" xfId="1912" xr:uid="{00000000-0005-0000-0000-000034070000}"/>
    <cellStyle name="AIR calc 2 6 8 2" xfId="1913" xr:uid="{00000000-0005-0000-0000-000035070000}"/>
    <cellStyle name="AIR calc 2 6 8 3" xfId="1914" xr:uid="{00000000-0005-0000-0000-000036070000}"/>
    <cellStyle name="AIR calc 2 6 9" xfId="1915" xr:uid="{00000000-0005-0000-0000-000037070000}"/>
    <cellStyle name="AIR calc 2 6 9 2" xfId="1916" xr:uid="{00000000-0005-0000-0000-000038070000}"/>
    <cellStyle name="AIR calc 2 6 9 3" xfId="1917" xr:uid="{00000000-0005-0000-0000-000039070000}"/>
    <cellStyle name="AIR calc 2 7" xfId="1918" xr:uid="{00000000-0005-0000-0000-00003A070000}"/>
    <cellStyle name="AIR calc 2 7 10" xfId="1919" xr:uid="{00000000-0005-0000-0000-00003B070000}"/>
    <cellStyle name="AIR calc 2 7 10 2" xfId="1920" xr:uid="{00000000-0005-0000-0000-00003C070000}"/>
    <cellStyle name="AIR calc 2 7 10 3" xfId="1921" xr:uid="{00000000-0005-0000-0000-00003D070000}"/>
    <cellStyle name="AIR calc 2 7 11" xfId="1922" xr:uid="{00000000-0005-0000-0000-00003E070000}"/>
    <cellStyle name="AIR calc 2 7 11 2" xfId="1923" xr:uid="{00000000-0005-0000-0000-00003F070000}"/>
    <cellStyle name="AIR calc 2 7 11 3" xfId="1924" xr:uid="{00000000-0005-0000-0000-000040070000}"/>
    <cellStyle name="AIR calc 2 7 12" xfId="1925" xr:uid="{00000000-0005-0000-0000-000041070000}"/>
    <cellStyle name="AIR calc 2 7 13" xfId="1926" xr:uid="{00000000-0005-0000-0000-000042070000}"/>
    <cellStyle name="AIR calc 2 7 2" xfId="1927" xr:uid="{00000000-0005-0000-0000-000043070000}"/>
    <cellStyle name="AIR calc 2 7 2 2" xfId="1928" xr:uid="{00000000-0005-0000-0000-000044070000}"/>
    <cellStyle name="AIR calc 2 7 2 3" xfId="1929" xr:uid="{00000000-0005-0000-0000-000045070000}"/>
    <cellStyle name="AIR calc 2 7 3" xfId="1930" xr:uid="{00000000-0005-0000-0000-000046070000}"/>
    <cellStyle name="AIR calc 2 7 3 2" xfId="1931" xr:uid="{00000000-0005-0000-0000-000047070000}"/>
    <cellStyle name="AIR calc 2 7 3 3" xfId="1932" xr:uid="{00000000-0005-0000-0000-000048070000}"/>
    <cellStyle name="AIR calc 2 7 4" xfId="1933" xr:uid="{00000000-0005-0000-0000-000049070000}"/>
    <cellStyle name="AIR calc 2 7 4 2" xfId="1934" xr:uid="{00000000-0005-0000-0000-00004A070000}"/>
    <cellStyle name="AIR calc 2 7 4 3" xfId="1935" xr:uid="{00000000-0005-0000-0000-00004B070000}"/>
    <cellStyle name="AIR calc 2 7 5" xfId="1936" xr:uid="{00000000-0005-0000-0000-00004C070000}"/>
    <cellStyle name="AIR calc 2 7 5 2" xfId="1937" xr:uid="{00000000-0005-0000-0000-00004D070000}"/>
    <cellStyle name="AIR calc 2 7 5 3" xfId="1938" xr:uid="{00000000-0005-0000-0000-00004E070000}"/>
    <cellStyle name="AIR calc 2 7 6" xfId="1939" xr:uid="{00000000-0005-0000-0000-00004F070000}"/>
    <cellStyle name="AIR calc 2 7 6 2" xfId="1940" xr:uid="{00000000-0005-0000-0000-000050070000}"/>
    <cellStyle name="AIR calc 2 7 6 3" xfId="1941" xr:uid="{00000000-0005-0000-0000-000051070000}"/>
    <cellStyle name="AIR calc 2 7 7" xfId="1942" xr:uid="{00000000-0005-0000-0000-000052070000}"/>
    <cellStyle name="AIR calc 2 7 7 2" xfId="1943" xr:uid="{00000000-0005-0000-0000-000053070000}"/>
    <cellStyle name="AIR calc 2 7 7 3" xfId="1944" xr:uid="{00000000-0005-0000-0000-000054070000}"/>
    <cellStyle name="AIR calc 2 7 8" xfId="1945" xr:uid="{00000000-0005-0000-0000-000055070000}"/>
    <cellStyle name="AIR calc 2 7 8 2" xfId="1946" xr:uid="{00000000-0005-0000-0000-000056070000}"/>
    <cellStyle name="AIR calc 2 7 8 3" xfId="1947" xr:uid="{00000000-0005-0000-0000-000057070000}"/>
    <cellStyle name="AIR calc 2 7 9" xfId="1948" xr:uid="{00000000-0005-0000-0000-000058070000}"/>
    <cellStyle name="AIR calc 2 7 9 2" xfId="1949" xr:uid="{00000000-0005-0000-0000-000059070000}"/>
    <cellStyle name="AIR calc 2 7 9 3" xfId="1950" xr:uid="{00000000-0005-0000-0000-00005A070000}"/>
    <cellStyle name="AIR calc 2 8" xfId="1951" xr:uid="{00000000-0005-0000-0000-00005B070000}"/>
    <cellStyle name="AIR calc 2 8 2" xfId="1952" xr:uid="{00000000-0005-0000-0000-00005C070000}"/>
    <cellStyle name="AIR calc 2 8 3" xfId="1953" xr:uid="{00000000-0005-0000-0000-00005D070000}"/>
    <cellStyle name="AIR calc 2 9" xfId="1954" xr:uid="{00000000-0005-0000-0000-00005E070000}"/>
    <cellStyle name="AIR calc 2 9 2" xfId="1955" xr:uid="{00000000-0005-0000-0000-00005F070000}"/>
    <cellStyle name="AIR calc 2 9 3" xfId="1956" xr:uid="{00000000-0005-0000-0000-000060070000}"/>
    <cellStyle name="AIR calc 3" xfId="1957" xr:uid="{00000000-0005-0000-0000-000061070000}"/>
    <cellStyle name="AIR calc 3 10" xfId="1958" xr:uid="{00000000-0005-0000-0000-000062070000}"/>
    <cellStyle name="AIR calc 3 10 2" xfId="1959" xr:uid="{00000000-0005-0000-0000-000063070000}"/>
    <cellStyle name="AIR calc 3 10 3" xfId="1960" xr:uid="{00000000-0005-0000-0000-000064070000}"/>
    <cellStyle name="AIR calc 3 11" xfId="1961" xr:uid="{00000000-0005-0000-0000-000065070000}"/>
    <cellStyle name="AIR calc 3 11 2" xfId="1962" xr:uid="{00000000-0005-0000-0000-000066070000}"/>
    <cellStyle name="AIR calc 3 11 3" xfId="1963" xr:uid="{00000000-0005-0000-0000-000067070000}"/>
    <cellStyle name="AIR calc 3 12" xfId="1964" xr:uid="{00000000-0005-0000-0000-000068070000}"/>
    <cellStyle name="AIR calc 3 12 2" xfId="1965" xr:uid="{00000000-0005-0000-0000-000069070000}"/>
    <cellStyle name="AIR calc 3 12 3" xfId="1966" xr:uid="{00000000-0005-0000-0000-00006A070000}"/>
    <cellStyle name="AIR calc 3 13" xfId="1967" xr:uid="{00000000-0005-0000-0000-00006B070000}"/>
    <cellStyle name="AIR calc 3 13 2" xfId="1968" xr:uid="{00000000-0005-0000-0000-00006C070000}"/>
    <cellStyle name="AIR calc 3 13 3" xfId="1969" xr:uid="{00000000-0005-0000-0000-00006D070000}"/>
    <cellStyle name="AIR calc 3 14" xfId="1970" xr:uid="{00000000-0005-0000-0000-00006E070000}"/>
    <cellStyle name="AIR calc 3 14 2" xfId="1971" xr:uid="{00000000-0005-0000-0000-00006F070000}"/>
    <cellStyle name="AIR calc 3 14 3" xfId="1972" xr:uid="{00000000-0005-0000-0000-000070070000}"/>
    <cellStyle name="AIR calc 3 15" xfId="1973" xr:uid="{00000000-0005-0000-0000-000071070000}"/>
    <cellStyle name="AIR calc 3 15 2" xfId="1974" xr:uid="{00000000-0005-0000-0000-000072070000}"/>
    <cellStyle name="AIR calc 3 15 3" xfId="1975" xr:uid="{00000000-0005-0000-0000-000073070000}"/>
    <cellStyle name="AIR calc 3 16" xfId="1976" xr:uid="{00000000-0005-0000-0000-000074070000}"/>
    <cellStyle name="AIR calc 3 16 2" xfId="1977" xr:uid="{00000000-0005-0000-0000-000075070000}"/>
    <cellStyle name="AIR calc 3 16 3" xfId="1978" xr:uid="{00000000-0005-0000-0000-000076070000}"/>
    <cellStyle name="AIR calc 3 17" xfId="1979" xr:uid="{00000000-0005-0000-0000-000077070000}"/>
    <cellStyle name="AIR calc 3 17 2" xfId="1980" xr:uid="{00000000-0005-0000-0000-000078070000}"/>
    <cellStyle name="AIR calc 3 17 3" xfId="1981" xr:uid="{00000000-0005-0000-0000-000079070000}"/>
    <cellStyle name="AIR calc 3 18" xfId="1982" xr:uid="{00000000-0005-0000-0000-00007A070000}"/>
    <cellStyle name="AIR calc 3 18 2" xfId="1983" xr:uid="{00000000-0005-0000-0000-00007B070000}"/>
    <cellStyle name="AIR calc 3 18 3" xfId="1984" xr:uid="{00000000-0005-0000-0000-00007C070000}"/>
    <cellStyle name="AIR calc 3 19" xfId="1985" xr:uid="{00000000-0005-0000-0000-00007D070000}"/>
    <cellStyle name="AIR calc 3 2" xfId="1986" xr:uid="{00000000-0005-0000-0000-00007E070000}"/>
    <cellStyle name="AIR calc 3 2 10" xfId="1987" xr:uid="{00000000-0005-0000-0000-00007F070000}"/>
    <cellStyle name="AIR calc 3 2 10 2" xfId="1988" xr:uid="{00000000-0005-0000-0000-000080070000}"/>
    <cellStyle name="AIR calc 3 2 10 3" xfId="1989" xr:uid="{00000000-0005-0000-0000-000081070000}"/>
    <cellStyle name="AIR calc 3 2 11" xfId="1990" xr:uid="{00000000-0005-0000-0000-000082070000}"/>
    <cellStyle name="AIR calc 3 2 11 2" xfId="1991" xr:uid="{00000000-0005-0000-0000-000083070000}"/>
    <cellStyle name="AIR calc 3 2 11 3" xfId="1992" xr:uid="{00000000-0005-0000-0000-000084070000}"/>
    <cellStyle name="AIR calc 3 2 12" xfId="1993" xr:uid="{00000000-0005-0000-0000-000085070000}"/>
    <cellStyle name="AIR calc 3 2 12 2" xfId="1994" xr:uid="{00000000-0005-0000-0000-000086070000}"/>
    <cellStyle name="AIR calc 3 2 12 3" xfId="1995" xr:uid="{00000000-0005-0000-0000-000087070000}"/>
    <cellStyle name="AIR calc 3 2 13" xfId="1996" xr:uid="{00000000-0005-0000-0000-000088070000}"/>
    <cellStyle name="AIR calc 3 2 13 2" xfId="1997" xr:uid="{00000000-0005-0000-0000-000089070000}"/>
    <cellStyle name="AIR calc 3 2 13 3" xfId="1998" xr:uid="{00000000-0005-0000-0000-00008A070000}"/>
    <cellStyle name="AIR calc 3 2 14" xfId="1999" xr:uid="{00000000-0005-0000-0000-00008B070000}"/>
    <cellStyle name="AIR calc 3 2 14 2" xfId="2000" xr:uid="{00000000-0005-0000-0000-00008C070000}"/>
    <cellStyle name="AIR calc 3 2 14 3" xfId="2001" xr:uid="{00000000-0005-0000-0000-00008D070000}"/>
    <cellStyle name="AIR calc 3 2 15" xfId="2002" xr:uid="{00000000-0005-0000-0000-00008E070000}"/>
    <cellStyle name="AIR calc 3 2 15 2" xfId="2003" xr:uid="{00000000-0005-0000-0000-00008F070000}"/>
    <cellStyle name="AIR calc 3 2 15 3" xfId="2004" xr:uid="{00000000-0005-0000-0000-000090070000}"/>
    <cellStyle name="AIR calc 3 2 16" xfId="2005" xr:uid="{00000000-0005-0000-0000-000091070000}"/>
    <cellStyle name="AIR calc 3 2 16 2" xfId="2006" xr:uid="{00000000-0005-0000-0000-000092070000}"/>
    <cellStyle name="AIR calc 3 2 16 3" xfId="2007" xr:uid="{00000000-0005-0000-0000-000093070000}"/>
    <cellStyle name="AIR calc 3 2 17" xfId="2008" xr:uid="{00000000-0005-0000-0000-000094070000}"/>
    <cellStyle name="AIR calc 3 2 17 2" xfId="2009" xr:uid="{00000000-0005-0000-0000-000095070000}"/>
    <cellStyle name="AIR calc 3 2 17 3" xfId="2010" xr:uid="{00000000-0005-0000-0000-000096070000}"/>
    <cellStyle name="AIR calc 3 2 18" xfId="2011" xr:uid="{00000000-0005-0000-0000-000097070000}"/>
    <cellStyle name="AIR calc 3 2 18 2" xfId="2012" xr:uid="{00000000-0005-0000-0000-000098070000}"/>
    <cellStyle name="AIR calc 3 2 18 3" xfId="2013" xr:uid="{00000000-0005-0000-0000-000099070000}"/>
    <cellStyle name="AIR calc 3 2 19" xfId="2014" xr:uid="{00000000-0005-0000-0000-00009A070000}"/>
    <cellStyle name="AIR calc 3 2 2" xfId="2015" xr:uid="{00000000-0005-0000-0000-00009B070000}"/>
    <cellStyle name="AIR calc 3 2 2 10" xfId="2016" xr:uid="{00000000-0005-0000-0000-00009C070000}"/>
    <cellStyle name="AIR calc 3 2 2 10 2" xfId="2017" xr:uid="{00000000-0005-0000-0000-00009D070000}"/>
    <cellStyle name="AIR calc 3 2 2 10 3" xfId="2018" xr:uid="{00000000-0005-0000-0000-00009E070000}"/>
    <cellStyle name="AIR calc 3 2 2 11" xfId="2019" xr:uid="{00000000-0005-0000-0000-00009F070000}"/>
    <cellStyle name="AIR calc 3 2 2 11 2" xfId="2020" xr:uid="{00000000-0005-0000-0000-0000A0070000}"/>
    <cellStyle name="AIR calc 3 2 2 11 3" xfId="2021" xr:uid="{00000000-0005-0000-0000-0000A1070000}"/>
    <cellStyle name="AIR calc 3 2 2 12" xfId="2022" xr:uid="{00000000-0005-0000-0000-0000A2070000}"/>
    <cellStyle name="AIR calc 3 2 2 12 2" xfId="2023" xr:uid="{00000000-0005-0000-0000-0000A3070000}"/>
    <cellStyle name="AIR calc 3 2 2 12 3" xfId="2024" xr:uid="{00000000-0005-0000-0000-0000A4070000}"/>
    <cellStyle name="AIR calc 3 2 2 13" xfId="2025" xr:uid="{00000000-0005-0000-0000-0000A5070000}"/>
    <cellStyle name="AIR calc 3 2 2 14" xfId="2026" xr:uid="{00000000-0005-0000-0000-0000A6070000}"/>
    <cellStyle name="AIR calc 3 2 2 2" xfId="2027" xr:uid="{00000000-0005-0000-0000-0000A7070000}"/>
    <cellStyle name="AIR calc 3 2 2 2 2" xfId="2028" xr:uid="{00000000-0005-0000-0000-0000A8070000}"/>
    <cellStyle name="AIR calc 3 2 2 2 3" xfId="2029" xr:uid="{00000000-0005-0000-0000-0000A9070000}"/>
    <cellStyle name="AIR calc 3 2 2 3" xfId="2030" xr:uid="{00000000-0005-0000-0000-0000AA070000}"/>
    <cellStyle name="AIR calc 3 2 2 3 2" xfId="2031" xr:uid="{00000000-0005-0000-0000-0000AB070000}"/>
    <cellStyle name="AIR calc 3 2 2 3 3" xfId="2032" xr:uid="{00000000-0005-0000-0000-0000AC070000}"/>
    <cellStyle name="AIR calc 3 2 2 4" xfId="2033" xr:uid="{00000000-0005-0000-0000-0000AD070000}"/>
    <cellStyle name="AIR calc 3 2 2 4 2" xfId="2034" xr:uid="{00000000-0005-0000-0000-0000AE070000}"/>
    <cellStyle name="AIR calc 3 2 2 4 3" xfId="2035" xr:uid="{00000000-0005-0000-0000-0000AF070000}"/>
    <cellStyle name="AIR calc 3 2 2 5" xfId="2036" xr:uid="{00000000-0005-0000-0000-0000B0070000}"/>
    <cellStyle name="AIR calc 3 2 2 5 2" xfId="2037" xr:uid="{00000000-0005-0000-0000-0000B1070000}"/>
    <cellStyle name="AIR calc 3 2 2 5 3" xfId="2038" xr:uid="{00000000-0005-0000-0000-0000B2070000}"/>
    <cellStyle name="AIR calc 3 2 2 6" xfId="2039" xr:uid="{00000000-0005-0000-0000-0000B3070000}"/>
    <cellStyle name="AIR calc 3 2 2 6 2" xfId="2040" xr:uid="{00000000-0005-0000-0000-0000B4070000}"/>
    <cellStyle name="AIR calc 3 2 2 6 3" xfId="2041" xr:uid="{00000000-0005-0000-0000-0000B5070000}"/>
    <cellStyle name="AIR calc 3 2 2 7" xfId="2042" xr:uid="{00000000-0005-0000-0000-0000B6070000}"/>
    <cellStyle name="AIR calc 3 2 2 7 2" xfId="2043" xr:uid="{00000000-0005-0000-0000-0000B7070000}"/>
    <cellStyle name="AIR calc 3 2 2 7 3" xfId="2044" xr:uid="{00000000-0005-0000-0000-0000B8070000}"/>
    <cellStyle name="AIR calc 3 2 2 8" xfId="2045" xr:uid="{00000000-0005-0000-0000-0000B9070000}"/>
    <cellStyle name="AIR calc 3 2 2 8 2" xfId="2046" xr:uid="{00000000-0005-0000-0000-0000BA070000}"/>
    <cellStyle name="AIR calc 3 2 2 8 3" xfId="2047" xr:uid="{00000000-0005-0000-0000-0000BB070000}"/>
    <cellStyle name="AIR calc 3 2 2 9" xfId="2048" xr:uid="{00000000-0005-0000-0000-0000BC070000}"/>
    <cellStyle name="AIR calc 3 2 2 9 2" xfId="2049" xr:uid="{00000000-0005-0000-0000-0000BD070000}"/>
    <cellStyle name="AIR calc 3 2 2 9 3" xfId="2050" xr:uid="{00000000-0005-0000-0000-0000BE070000}"/>
    <cellStyle name="AIR calc 3 2 20" xfId="2051" xr:uid="{00000000-0005-0000-0000-0000BF070000}"/>
    <cellStyle name="AIR calc 3 2 3" xfId="2052" xr:uid="{00000000-0005-0000-0000-0000C0070000}"/>
    <cellStyle name="AIR calc 3 2 3 10" xfId="2053" xr:uid="{00000000-0005-0000-0000-0000C1070000}"/>
    <cellStyle name="AIR calc 3 2 3 10 2" xfId="2054" xr:uid="{00000000-0005-0000-0000-0000C2070000}"/>
    <cellStyle name="AIR calc 3 2 3 10 3" xfId="2055" xr:uid="{00000000-0005-0000-0000-0000C3070000}"/>
    <cellStyle name="AIR calc 3 2 3 11" xfId="2056" xr:uid="{00000000-0005-0000-0000-0000C4070000}"/>
    <cellStyle name="AIR calc 3 2 3 11 2" xfId="2057" xr:uid="{00000000-0005-0000-0000-0000C5070000}"/>
    <cellStyle name="AIR calc 3 2 3 11 3" xfId="2058" xr:uid="{00000000-0005-0000-0000-0000C6070000}"/>
    <cellStyle name="AIR calc 3 2 3 12" xfId="2059" xr:uid="{00000000-0005-0000-0000-0000C7070000}"/>
    <cellStyle name="AIR calc 3 2 3 12 2" xfId="2060" xr:uid="{00000000-0005-0000-0000-0000C8070000}"/>
    <cellStyle name="AIR calc 3 2 3 12 3" xfId="2061" xr:uid="{00000000-0005-0000-0000-0000C9070000}"/>
    <cellStyle name="AIR calc 3 2 3 13" xfId="2062" xr:uid="{00000000-0005-0000-0000-0000CA070000}"/>
    <cellStyle name="AIR calc 3 2 3 14" xfId="2063" xr:uid="{00000000-0005-0000-0000-0000CB070000}"/>
    <cellStyle name="AIR calc 3 2 3 2" xfId="2064" xr:uid="{00000000-0005-0000-0000-0000CC070000}"/>
    <cellStyle name="AIR calc 3 2 3 2 2" xfId="2065" xr:uid="{00000000-0005-0000-0000-0000CD070000}"/>
    <cellStyle name="AIR calc 3 2 3 2 3" xfId="2066" xr:uid="{00000000-0005-0000-0000-0000CE070000}"/>
    <cellStyle name="AIR calc 3 2 3 3" xfId="2067" xr:uid="{00000000-0005-0000-0000-0000CF070000}"/>
    <cellStyle name="AIR calc 3 2 3 3 2" xfId="2068" xr:uid="{00000000-0005-0000-0000-0000D0070000}"/>
    <cellStyle name="AIR calc 3 2 3 3 3" xfId="2069" xr:uid="{00000000-0005-0000-0000-0000D1070000}"/>
    <cellStyle name="AIR calc 3 2 3 4" xfId="2070" xr:uid="{00000000-0005-0000-0000-0000D2070000}"/>
    <cellStyle name="AIR calc 3 2 3 4 2" xfId="2071" xr:uid="{00000000-0005-0000-0000-0000D3070000}"/>
    <cellStyle name="AIR calc 3 2 3 4 3" xfId="2072" xr:uid="{00000000-0005-0000-0000-0000D4070000}"/>
    <cellStyle name="AIR calc 3 2 3 5" xfId="2073" xr:uid="{00000000-0005-0000-0000-0000D5070000}"/>
    <cellStyle name="AIR calc 3 2 3 5 2" xfId="2074" xr:uid="{00000000-0005-0000-0000-0000D6070000}"/>
    <cellStyle name="AIR calc 3 2 3 5 3" xfId="2075" xr:uid="{00000000-0005-0000-0000-0000D7070000}"/>
    <cellStyle name="AIR calc 3 2 3 6" xfId="2076" xr:uid="{00000000-0005-0000-0000-0000D8070000}"/>
    <cellStyle name="AIR calc 3 2 3 6 2" xfId="2077" xr:uid="{00000000-0005-0000-0000-0000D9070000}"/>
    <cellStyle name="AIR calc 3 2 3 6 3" xfId="2078" xr:uid="{00000000-0005-0000-0000-0000DA070000}"/>
    <cellStyle name="AIR calc 3 2 3 7" xfId="2079" xr:uid="{00000000-0005-0000-0000-0000DB070000}"/>
    <cellStyle name="AIR calc 3 2 3 7 2" xfId="2080" xr:uid="{00000000-0005-0000-0000-0000DC070000}"/>
    <cellStyle name="AIR calc 3 2 3 7 3" xfId="2081" xr:uid="{00000000-0005-0000-0000-0000DD070000}"/>
    <cellStyle name="AIR calc 3 2 3 8" xfId="2082" xr:uid="{00000000-0005-0000-0000-0000DE070000}"/>
    <cellStyle name="AIR calc 3 2 3 8 2" xfId="2083" xr:uid="{00000000-0005-0000-0000-0000DF070000}"/>
    <cellStyle name="AIR calc 3 2 3 8 3" xfId="2084" xr:uid="{00000000-0005-0000-0000-0000E0070000}"/>
    <cellStyle name="AIR calc 3 2 3 9" xfId="2085" xr:uid="{00000000-0005-0000-0000-0000E1070000}"/>
    <cellStyle name="AIR calc 3 2 3 9 2" xfId="2086" xr:uid="{00000000-0005-0000-0000-0000E2070000}"/>
    <cellStyle name="AIR calc 3 2 3 9 3" xfId="2087" xr:uid="{00000000-0005-0000-0000-0000E3070000}"/>
    <cellStyle name="AIR calc 3 2 4" xfId="2088" xr:uid="{00000000-0005-0000-0000-0000E4070000}"/>
    <cellStyle name="AIR calc 3 2 4 10" xfId="2089" xr:uid="{00000000-0005-0000-0000-0000E5070000}"/>
    <cellStyle name="AIR calc 3 2 4 10 2" xfId="2090" xr:uid="{00000000-0005-0000-0000-0000E6070000}"/>
    <cellStyle name="AIR calc 3 2 4 10 3" xfId="2091" xr:uid="{00000000-0005-0000-0000-0000E7070000}"/>
    <cellStyle name="AIR calc 3 2 4 11" xfId="2092" xr:uid="{00000000-0005-0000-0000-0000E8070000}"/>
    <cellStyle name="AIR calc 3 2 4 11 2" xfId="2093" xr:uid="{00000000-0005-0000-0000-0000E9070000}"/>
    <cellStyle name="AIR calc 3 2 4 11 3" xfId="2094" xr:uid="{00000000-0005-0000-0000-0000EA070000}"/>
    <cellStyle name="AIR calc 3 2 4 12" xfId="2095" xr:uid="{00000000-0005-0000-0000-0000EB070000}"/>
    <cellStyle name="AIR calc 3 2 4 13" xfId="2096" xr:uid="{00000000-0005-0000-0000-0000EC070000}"/>
    <cellStyle name="AIR calc 3 2 4 2" xfId="2097" xr:uid="{00000000-0005-0000-0000-0000ED070000}"/>
    <cellStyle name="AIR calc 3 2 4 2 2" xfId="2098" xr:uid="{00000000-0005-0000-0000-0000EE070000}"/>
    <cellStyle name="AIR calc 3 2 4 2 3" xfId="2099" xr:uid="{00000000-0005-0000-0000-0000EF070000}"/>
    <cellStyle name="AIR calc 3 2 4 3" xfId="2100" xr:uid="{00000000-0005-0000-0000-0000F0070000}"/>
    <cellStyle name="AIR calc 3 2 4 3 2" xfId="2101" xr:uid="{00000000-0005-0000-0000-0000F1070000}"/>
    <cellStyle name="AIR calc 3 2 4 3 3" xfId="2102" xr:uid="{00000000-0005-0000-0000-0000F2070000}"/>
    <cellStyle name="AIR calc 3 2 4 4" xfId="2103" xr:uid="{00000000-0005-0000-0000-0000F3070000}"/>
    <cellStyle name="AIR calc 3 2 4 4 2" xfId="2104" xr:uid="{00000000-0005-0000-0000-0000F4070000}"/>
    <cellStyle name="AIR calc 3 2 4 4 3" xfId="2105" xr:uid="{00000000-0005-0000-0000-0000F5070000}"/>
    <cellStyle name="AIR calc 3 2 4 5" xfId="2106" xr:uid="{00000000-0005-0000-0000-0000F6070000}"/>
    <cellStyle name="AIR calc 3 2 4 5 2" xfId="2107" xr:uid="{00000000-0005-0000-0000-0000F7070000}"/>
    <cellStyle name="AIR calc 3 2 4 5 3" xfId="2108" xr:uid="{00000000-0005-0000-0000-0000F8070000}"/>
    <cellStyle name="AIR calc 3 2 4 6" xfId="2109" xr:uid="{00000000-0005-0000-0000-0000F9070000}"/>
    <cellStyle name="AIR calc 3 2 4 6 2" xfId="2110" xr:uid="{00000000-0005-0000-0000-0000FA070000}"/>
    <cellStyle name="AIR calc 3 2 4 6 3" xfId="2111" xr:uid="{00000000-0005-0000-0000-0000FB070000}"/>
    <cellStyle name="AIR calc 3 2 4 7" xfId="2112" xr:uid="{00000000-0005-0000-0000-0000FC070000}"/>
    <cellStyle name="AIR calc 3 2 4 7 2" xfId="2113" xr:uid="{00000000-0005-0000-0000-0000FD070000}"/>
    <cellStyle name="AIR calc 3 2 4 7 3" xfId="2114" xr:uid="{00000000-0005-0000-0000-0000FE070000}"/>
    <cellStyle name="AIR calc 3 2 4 8" xfId="2115" xr:uid="{00000000-0005-0000-0000-0000FF070000}"/>
    <cellStyle name="AIR calc 3 2 4 8 2" xfId="2116" xr:uid="{00000000-0005-0000-0000-000000080000}"/>
    <cellStyle name="AIR calc 3 2 4 8 3" xfId="2117" xr:uid="{00000000-0005-0000-0000-000001080000}"/>
    <cellStyle name="AIR calc 3 2 4 9" xfId="2118" xr:uid="{00000000-0005-0000-0000-000002080000}"/>
    <cellStyle name="AIR calc 3 2 4 9 2" xfId="2119" xr:uid="{00000000-0005-0000-0000-000003080000}"/>
    <cellStyle name="AIR calc 3 2 4 9 3" xfId="2120" xr:uid="{00000000-0005-0000-0000-000004080000}"/>
    <cellStyle name="AIR calc 3 2 5" xfId="2121" xr:uid="{00000000-0005-0000-0000-000005080000}"/>
    <cellStyle name="AIR calc 3 2 5 10" xfId="2122" xr:uid="{00000000-0005-0000-0000-000006080000}"/>
    <cellStyle name="AIR calc 3 2 5 10 2" xfId="2123" xr:uid="{00000000-0005-0000-0000-000007080000}"/>
    <cellStyle name="AIR calc 3 2 5 10 3" xfId="2124" xr:uid="{00000000-0005-0000-0000-000008080000}"/>
    <cellStyle name="AIR calc 3 2 5 11" xfId="2125" xr:uid="{00000000-0005-0000-0000-000009080000}"/>
    <cellStyle name="AIR calc 3 2 5 11 2" xfId="2126" xr:uid="{00000000-0005-0000-0000-00000A080000}"/>
    <cellStyle name="AIR calc 3 2 5 11 3" xfId="2127" xr:uid="{00000000-0005-0000-0000-00000B080000}"/>
    <cellStyle name="AIR calc 3 2 5 12" xfId="2128" xr:uid="{00000000-0005-0000-0000-00000C080000}"/>
    <cellStyle name="AIR calc 3 2 5 13" xfId="2129" xr:uid="{00000000-0005-0000-0000-00000D080000}"/>
    <cellStyle name="AIR calc 3 2 5 2" xfId="2130" xr:uid="{00000000-0005-0000-0000-00000E080000}"/>
    <cellStyle name="AIR calc 3 2 5 2 2" xfId="2131" xr:uid="{00000000-0005-0000-0000-00000F080000}"/>
    <cellStyle name="AIR calc 3 2 5 2 3" xfId="2132" xr:uid="{00000000-0005-0000-0000-000010080000}"/>
    <cellStyle name="AIR calc 3 2 5 3" xfId="2133" xr:uid="{00000000-0005-0000-0000-000011080000}"/>
    <cellStyle name="AIR calc 3 2 5 3 2" xfId="2134" xr:uid="{00000000-0005-0000-0000-000012080000}"/>
    <cellStyle name="AIR calc 3 2 5 3 3" xfId="2135" xr:uid="{00000000-0005-0000-0000-000013080000}"/>
    <cellStyle name="AIR calc 3 2 5 4" xfId="2136" xr:uid="{00000000-0005-0000-0000-000014080000}"/>
    <cellStyle name="AIR calc 3 2 5 4 2" xfId="2137" xr:uid="{00000000-0005-0000-0000-000015080000}"/>
    <cellStyle name="AIR calc 3 2 5 4 3" xfId="2138" xr:uid="{00000000-0005-0000-0000-000016080000}"/>
    <cellStyle name="AIR calc 3 2 5 5" xfId="2139" xr:uid="{00000000-0005-0000-0000-000017080000}"/>
    <cellStyle name="AIR calc 3 2 5 5 2" xfId="2140" xr:uid="{00000000-0005-0000-0000-000018080000}"/>
    <cellStyle name="AIR calc 3 2 5 5 3" xfId="2141" xr:uid="{00000000-0005-0000-0000-000019080000}"/>
    <cellStyle name="AIR calc 3 2 5 6" xfId="2142" xr:uid="{00000000-0005-0000-0000-00001A080000}"/>
    <cellStyle name="AIR calc 3 2 5 6 2" xfId="2143" xr:uid="{00000000-0005-0000-0000-00001B080000}"/>
    <cellStyle name="AIR calc 3 2 5 6 3" xfId="2144" xr:uid="{00000000-0005-0000-0000-00001C080000}"/>
    <cellStyle name="AIR calc 3 2 5 7" xfId="2145" xr:uid="{00000000-0005-0000-0000-00001D080000}"/>
    <cellStyle name="AIR calc 3 2 5 7 2" xfId="2146" xr:uid="{00000000-0005-0000-0000-00001E080000}"/>
    <cellStyle name="AIR calc 3 2 5 7 3" xfId="2147" xr:uid="{00000000-0005-0000-0000-00001F080000}"/>
    <cellStyle name="AIR calc 3 2 5 8" xfId="2148" xr:uid="{00000000-0005-0000-0000-000020080000}"/>
    <cellStyle name="AIR calc 3 2 5 8 2" xfId="2149" xr:uid="{00000000-0005-0000-0000-000021080000}"/>
    <cellStyle name="AIR calc 3 2 5 8 3" xfId="2150" xr:uid="{00000000-0005-0000-0000-000022080000}"/>
    <cellStyle name="AIR calc 3 2 5 9" xfId="2151" xr:uid="{00000000-0005-0000-0000-000023080000}"/>
    <cellStyle name="AIR calc 3 2 5 9 2" xfId="2152" xr:uid="{00000000-0005-0000-0000-000024080000}"/>
    <cellStyle name="AIR calc 3 2 5 9 3" xfId="2153" xr:uid="{00000000-0005-0000-0000-000025080000}"/>
    <cellStyle name="AIR calc 3 2 6" xfId="2154" xr:uid="{00000000-0005-0000-0000-000026080000}"/>
    <cellStyle name="AIR calc 3 2 6 10" xfId="2155" xr:uid="{00000000-0005-0000-0000-000027080000}"/>
    <cellStyle name="AIR calc 3 2 6 10 2" xfId="2156" xr:uid="{00000000-0005-0000-0000-000028080000}"/>
    <cellStyle name="AIR calc 3 2 6 10 3" xfId="2157" xr:uid="{00000000-0005-0000-0000-000029080000}"/>
    <cellStyle name="AIR calc 3 2 6 11" xfId="2158" xr:uid="{00000000-0005-0000-0000-00002A080000}"/>
    <cellStyle name="AIR calc 3 2 6 11 2" xfId="2159" xr:uid="{00000000-0005-0000-0000-00002B080000}"/>
    <cellStyle name="AIR calc 3 2 6 11 3" xfId="2160" xr:uid="{00000000-0005-0000-0000-00002C080000}"/>
    <cellStyle name="AIR calc 3 2 6 12" xfId="2161" xr:uid="{00000000-0005-0000-0000-00002D080000}"/>
    <cellStyle name="AIR calc 3 2 6 13" xfId="2162" xr:uid="{00000000-0005-0000-0000-00002E080000}"/>
    <cellStyle name="AIR calc 3 2 6 2" xfId="2163" xr:uid="{00000000-0005-0000-0000-00002F080000}"/>
    <cellStyle name="AIR calc 3 2 6 2 2" xfId="2164" xr:uid="{00000000-0005-0000-0000-000030080000}"/>
    <cellStyle name="AIR calc 3 2 6 2 3" xfId="2165" xr:uid="{00000000-0005-0000-0000-000031080000}"/>
    <cellStyle name="AIR calc 3 2 6 3" xfId="2166" xr:uid="{00000000-0005-0000-0000-000032080000}"/>
    <cellStyle name="AIR calc 3 2 6 3 2" xfId="2167" xr:uid="{00000000-0005-0000-0000-000033080000}"/>
    <cellStyle name="AIR calc 3 2 6 3 3" xfId="2168" xr:uid="{00000000-0005-0000-0000-000034080000}"/>
    <cellStyle name="AIR calc 3 2 6 4" xfId="2169" xr:uid="{00000000-0005-0000-0000-000035080000}"/>
    <cellStyle name="AIR calc 3 2 6 4 2" xfId="2170" xr:uid="{00000000-0005-0000-0000-000036080000}"/>
    <cellStyle name="AIR calc 3 2 6 4 3" xfId="2171" xr:uid="{00000000-0005-0000-0000-000037080000}"/>
    <cellStyle name="AIR calc 3 2 6 5" xfId="2172" xr:uid="{00000000-0005-0000-0000-000038080000}"/>
    <cellStyle name="AIR calc 3 2 6 5 2" xfId="2173" xr:uid="{00000000-0005-0000-0000-000039080000}"/>
    <cellStyle name="AIR calc 3 2 6 5 3" xfId="2174" xr:uid="{00000000-0005-0000-0000-00003A080000}"/>
    <cellStyle name="AIR calc 3 2 6 6" xfId="2175" xr:uid="{00000000-0005-0000-0000-00003B080000}"/>
    <cellStyle name="AIR calc 3 2 6 6 2" xfId="2176" xr:uid="{00000000-0005-0000-0000-00003C080000}"/>
    <cellStyle name="AIR calc 3 2 6 6 3" xfId="2177" xr:uid="{00000000-0005-0000-0000-00003D080000}"/>
    <cellStyle name="AIR calc 3 2 6 7" xfId="2178" xr:uid="{00000000-0005-0000-0000-00003E080000}"/>
    <cellStyle name="AIR calc 3 2 6 7 2" xfId="2179" xr:uid="{00000000-0005-0000-0000-00003F080000}"/>
    <cellStyle name="AIR calc 3 2 6 7 3" xfId="2180" xr:uid="{00000000-0005-0000-0000-000040080000}"/>
    <cellStyle name="AIR calc 3 2 6 8" xfId="2181" xr:uid="{00000000-0005-0000-0000-000041080000}"/>
    <cellStyle name="AIR calc 3 2 6 8 2" xfId="2182" xr:uid="{00000000-0005-0000-0000-000042080000}"/>
    <cellStyle name="AIR calc 3 2 6 8 3" xfId="2183" xr:uid="{00000000-0005-0000-0000-000043080000}"/>
    <cellStyle name="AIR calc 3 2 6 9" xfId="2184" xr:uid="{00000000-0005-0000-0000-000044080000}"/>
    <cellStyle name="AIR calc 3 2 6 9 2" xfId="2185" xr:uid="{00000000-0005-0000-0000-000045080000}"/>
    <cellStyle name="AIR calc 3 2 6 9 3" xfId="2186" xr:uid="{00000000-0005-0000-0000-000046080000}"/>
    <cellStyle name="AIR calc 3 2 7" xfId="2187" xr:uid="{00000000-0005-0000-0000-000047080000}"/>
    <cellStyle name="AIR calc 3 2 7 10" xfId="2188" xr:uid="{00000000-0005-0000-0000-000048080000}"/>
    <cellStyle name="AIR calc 3 2 7 10 2" xfId="2189" xr:uid="{00000000-0005-0000-0000-000049080000}"/>
    <cellStyle name="AIR calc 3 2 7 10 3" xfId="2190" xr:uid="{00000000-0005-0000-0000-00004A080000}"/>
    <cellStyle name="AIR calc 3 2 7 11" xfId="2191" xr:uid="{00000000-0005-0000-0000-00004B080000}"/>
    <cellStyle name="AIR calc 3 2 7 11 2" xfId="2192" xr:uid="{00000000-0005-0000-0000-00004C080000}"/>
    <cellStyle name="AIR calc 3 2 7 11 3" xfId="2193" xr:uid="{00000000-0005-0000-0000-00004D080000}"/>
    <cellStyle name="AIR calc 3 2 7 12" xfId="2194" xr:uid="{00000000-0005-0000-0000-00004E080000}"/>
    <cellStyle name="AIR calc 3 2 7 13" xfId="2195" xr:uid="{00000000-0005-0000-0000-00004F080000}"/>
    <cellStyle name="AIR calc 3 2 7 2" xfId="2196" xr:uid="{00000000-0005-0000-0000-000050080000}"/>
    <cellStyle name="AIR calc 3 2 7 2 2" xfId="2197" xr:uid="{00000000-0005-0000-0000-000051080000}"/>
    <cellStyle name="AIR calc 3 2 7 2 3" xfId="2198" xr:uid="{00000000-0005-0000-0000-000052080000}"/>
    <cellStyle name="AIR calc 3 2 7 3" xfId="2199" xr:uid="{00000000-0005-0000-0000-000053080000}"/>
    <cellStyle name="AIR calc 3 2 7 3 2" xfId="2200" xr:uid="{00000000-0005-0000-0000-000054080000}"/>
    <cellStyle name="AIR calc 3 2 7 3 3" xfId="2201" xr:uid="{00000000-0005-0000-0000-000055080000}"/>
    <cellStyle name="AIR calc 3 2 7 4" xfId="2202" xr:uid="{00000000-0005-0000-0000-000056080000}"/>
    <cellStyle name="AIR calc 3 2 7 4 2" xfId="2203" xr:uid="{00000000-0005-0000-0000-000057080000}"/>
    <cellStyle name="AIR calc 3 2 7 4 3" xfId="2204" xr:uid="{00000000-0005-0000-0000-000058080000}"/>
    <cellStyle name="AIR calc 3 2 7 5" xfId="2205" xr:uid="{00000000-0005-0000-0000-000059080000}"/>
    <cellStyle name="AIR calc 3 2 7 5 2" xfId="2206" xr:uid="{00000000-0005-0000-0000-00005A080000}"/>
    <cellStyle name="AIR calc 3 2 7 5 3" xfId="2207" xr:uid="{00000000-0005-0000-0000-00005B080000}"/>
    <cellStyle name="AIR calc 3 2 7 6" xfId="2208" xr:uid="{00000000-0005-0000-0000-00005C080000}"/>
    <cellStyle name="AIR calc 3 2 7 6 2" xfId="2209" xr:uid="{00000000-0005-0000-0000-00005D080000}"/>
    <cellStyle name="AIR calc 3 2 7 6 3" xfId="2210" xr:uid="{00000000-0005-0000-0000-00005E080000}"/>
    <cellStyle name="AIR calc 3 2 7 7" xfId="2211" xr:uid="{00000000-0005-0000-0000-00005F080000}"/>
    <cellStyle name="AIR calc 3 2 7 7 2" xfId="2212" xr:uid="{00000000-0005-0000-0000-000060080000}"/>
    <cellStyle name="AIR calc 3 2 7 7 3" xfId="2213" xr:uid="{00000000-0005-0000-0000-000061080000}"/>
    <cellStyle name="AIR calc 3 2 7 8" xfId="2214" xr:uid="{00000000-0005-0000-0000-000062080000}"/>
    <cellStyle name="AIR calc 3 2 7 8 2" xfId="2215" xr:uid="{00000000-0005-0000-0000-000063080000}"/>
    <cellStyle name="AIR calc 3 2 7 8 3" xfId="2216" xr:uid="{00000000-0005-0000-0000-000064080000}"/>
    <cellStyle name="AIR calc 3 2 7 9" xfId="2217" xr:uid="{00000000-0005-0000-0000-000065080000}"/>
    <cellStyle name="AIR calc 3 2 7 9 2" xfId="2218" xr:uid="{00000000-0005-0000-0000-000066080000}"/>
    <cellStyle name="AIR calc 3 2 7 9 3" xfId="2219" xr:uid="{00000000-0005-0000-0000-000067080000}"/>
    <cellStyle name="AIR calc 3 2 8" xfId="2220" xr:uid="{00000000-0005-0000-0000-000068080000}"/>
    <cellStyle name="AIR calc 3 2 8 2" xfId="2221" xr:uid="{00000000-0005-0000-0000-000069080000}"/>
    <cellStyle name="AIR calc 3 2 8 3" xfId="2222" xr:uid="{00000000-0005-0000-0000-00006A080000}"/>
    <cellStyle name="AIR calc 3 2 9" xfId="2223" xr:uid="{00000000-0005-0000-0000-00006B080000}"/>
    <cellStyle name="AIR calc 3 2 9 2" xfId="2224" xr:uid="{00000000-0005-0000-0000-00006C080000}"/>
    <cellStyle name="AIR calc 3 2 9 3" xfId="2225" xr:uid="{00000000-0005-0000-0000-00006D080000}"/>
    <cellStyle name="AIR calc 3 20" xfId="2226" xr:uid="{00000000-0005-0000-0000-00006E080000}"/>
    <cellStyle name="AIR calc 3 3" xfId="2227" xr:uid="{00000000-0005-0000-0000-00006F080000}"/>
    <cellStyle name="AIR calc 3 3 10" xfId="2228" xr:uid="{00000000-0005-0000-0000-000070080000}"/>
    <cellStyle name="AIR calc 3 3 10 2" xfId="2229" xr:uid="{00000000-0005-0000-0000-000071080000}"/>
    <cellStyle name="AIR calc 3 3 10 3" xfId="2230" xr:uid="{00000000-0005-0000-0000-000072080000}"/>
    <cellStyle name="AIR calc 3 3 11" xfId="2231" xr:uid="{00000000-0005-0000-0000-000073080000}"/>
    <cellStyle name="AIR calc 3 3 11 2" xfId="2232" xr:uid="{00000000-0005-0000-0000-000074080000}"/>
    <cellStyle name="AIR calc 3 3 11 3" xfId="2233" xr:uid="{00000000-0005-0000-0000-000075080000}"/>
    <cellStyle name="AIR calc 3 3 12" xfId="2234" xr:uid="{00000000-0005-0000-0000-000076080000}"/>
    <cellStyle name="AIR calc 3 3 12 2" xfId="2235" xr:uid="{00000000-0005-0000-0000-000077080000}"/>
    <cellStyle name="AIR calc 3 3 12 3" xfId="2236" xr:uid="{00000000-0005-0000-0000-000078080000}"/>
    <cellStyle name="AIR calc 3 3 13" xfId="2237" xr:uid="{00000000-0005-0000-0000-000079080000}"/>
    <cellStyle name="AIR calc 3 3 14" xfId="2238" xr:uid="{00000000-0005-0000-0000-00007A080000}"/>
    <cellStyle name="AIR calc 3 3 2" xfId="2239" xr:uid="{00000000-0005-0000-0000-00007B080000}"/>
    <cellStyle name="AIR calc 3 3 2 2" xfId="2240" xr:uid="{00000000-0005-0000-0000-00007C080000}"/>
    <cellStyle name="AIR calc 3 3 2 3" xfId="2241" xr:uid="{00000000-0005-0000-0000-00007D080000}"/>
    <cellStyle name="AIR calc 3 3 3" xfId="2242" xr:uid="{00000000-0005-0000-0000-00007E080000}"/>
    <cellStyle name="AIR calc 3 3 3 2" xfId="2243" xr:uid="{00000000-0005-0000-0000-00007F080000}"/>
    <cellStyle name="AIR calc 3 3 3 3" xfId="2244" xr:uid="{00000000-0005-0000-0000-000080080000}"/>
    <cellStyle name="AIR calc 3 3 4" xfId="2245" xr:uid="{00000000-0005-0000-0000-000081080000}"/>
    <cellStyle name="AIR calc 3 3 4 2" xfId="2246" xr:uid="{00000000-0005-0000-0000-000082080000}"/>
    <cellStyle name="AIR calc 3 3 4 3" xfId="2247" xr:uid="{00000000-0005-0000-0000-000083080000}"/>
    <cellStyle name="AIR calc 3 3 5" xfId="2248" xr:uid="{00000000-0005-0000-0000-000084080000}"/>
    <cellStyle name="AIR calc 3 3 5 2" xfId="2249" xr:uid="{00000000-0005-0000-0000-000085080000}"/>
    <cellStyle name="AIR calc 3 3 5 3" xfId="2250" xr:uid="{00000000-0005-0000-0000-000086080000}"/>
    <cellStyle name="AIR calc 3 3 6" xfId="2251" xr:uid="{00000000-0005-0000-0000-000087080000}"/>
    <cellStyle name="AIR calc 3 3 6 2" xfId="2252" xr:uid="{00000000-0005-0000-0000-000088080000}"/>
    <cellStyle name="AIR calc 3 3 6 3" xfId="2253" xr:uid="{00000000-0005-0000-0000-000089080000}"/>
    <cellStyle name="AIR calc 3 3 7" xfId="2254" xr:uid="{00000000-0005-0000-0000-00008A080000}"/>
    <cellStyle name="AIR calc 3 3 7 2" xfId="2255" xr:uid="{00000000-0005-0000-0000-00008B080000}"/>
    <cellStyle name="AIR calc 3 3 7 3" xfId="2256" xr:uid="{00000000-0005-0000-0000-00008C080000}"/>
    <cellStyle name="AIR calc 3 3 8" xfId="2257" xr:uid="{00000000-0005-0000-0000-00008D080000}"/>
    <cellStyle name="AIR calc 3 3 8 2" xfId="2258" xr:uid="{00000000-0005-0000-0000-00008E080000}"/>
    <cellStyle name="AIR calc 3 3 8 3" xfId="2259" xr:uid="{00000000-0005-0000-0000-00008F080000}"/>
    <cellStyle name="AIR calc 3 3 9" xfId="2260" xr:uid="{00000000-0005-0000-0000-000090080000}"/>
    <cellStyle name="AIR calc 3 3 9 2" xfId="2261" xr:uid="{00000000-0005-0000-0000-000091080000}"/>
    <cellStyle name="AIR calc 3 3 9 3" xfId="2262" xr:uid="{00000000-0005-0000-0000-000092080000}"/>
    <cellStyle name="AIR calc 3 4" xfId="2263" xr:uid="{00000000-0005-0000-0000-000093080000}"/>
    <cellStyle name="AIR calc 3 4 10" xfId="2264" xr:uid="{00000000-0005-0000-0000-000094080000}"/>
    <cellStyle name="AIR calc 3 4 10 2" xfId="2265" xr:uid="{00000000-0005-0000-0000-000095080000}"/>
    <cellStyle name="AIR calc 3 4 10 3" xfId="2266" xr:uid="{00000000-0005-0000-0000-000096080000}"/>
    <cellStyle name="AIR calc 3 4 11" xfId="2267" xr:uid="{00000000-0005-0000-0000-000097080000}"/>
    <cellStyle name="AIR calc 3 4 11 2" xfId="2268" xr:uid="{00000000-0005-0000-0000-000098080000}"/>
    <cellStyle name="AIR calc 3 4 11 3" xfId="2269" xr:uid="{00000000-0005-0000-0000-000099080000}"/>
    <cellStyle name="AIR calc 3 4 12" xfId="2270" xr:uid="{00000000-0005-0000-0000-00009A080000}"/>
    <cellStyle name="AIR calc 3 4 13" xfId="2271" xr:uid="{00000000-0005-0000-0000-00009B080000}"/>
    <cellStyle name="AIR calc 3 4 2" xfId="2272" xr:uid="{00000000-0005-0000-0000-00009C080000}"/>
    <cellStyle name="AIR calc 3 4 2 2" xfId="2273" xr:uid="{00000000-0005-0000-0000-00009D080000}"/>
    <cellStyle name="AIR calc 3 4 2 3" xfId="2274" xr:uid="{00000000-0005-0000-0000-00009E080000}"/>
    <cellStyle name="AIR calc 3 4 3" xfId="2275" xr:uid="{00000000-0005-0000-0000-00009F080000}"/>
    <cellStyle name="AIR calc 3 4 3 2" xfId="2276" xr:uid="{00000000-0005-0000-0000-0000A0080000}"/>
    <cellStyle name="AIR calc 3 4 3 3" xfId="2277" xr:uid="{00000000-0005-0000-0000-0000A1080000}"/>
    <cellStyle name="AIR calc 3 4 4" xfId="2278" xr:uid="{00000000-0005-0000-0000-0000A2080000}"/>
    <cellStyle name="AIR calc 3 4 4 2" xfId="2279" xr:uid="{00000000-0005-0000-0000-0000A3080000}"/>
    <cellStyle name="AIR calc 3 4 4 3" xfId="2280" xr:uid="{00000000-0005-0000-0000-0000A4080000}"/>
    <cellStyle name="AIR calc 3 4 5" xfId="2281" xr:uid="{00000000-0005-0000-0000-0000A5080000}"/>
    <cellStyle name="AIR calc 3 4 5 2" xfId="2282" xr:uid="{00000000-0005-0000-0000-0000A6080000}"/>
    <cellStyle name="AIR calc 3 4 5 3" xfId="2283" xr:uid="{00000000-0005-0000-0000-0000A7080000}"/>
    <cellStyle name="AIR calc 3 4 6" xfId="2284" xr:uid="{00000000-0005-0000-0000-0000A8080000}"/>
    <cellStyle name="AIR calc 3 4 6 2" xfId="2285" xr:uid="{00000000-0005-0000-0000-0000A9080000}"/>
    <cellStyle name="AIR calc 3 4 6 3" xfId="2286" xr:uid="{00000000-0005-0000-0000-0000AA080000}"/>
    <cellStyle name="AIR calc 3 4 7" xfId="2287" xr:uid="{00000000-0005-0000-0000-0000AB080000}"/>
    <cellStyle name="AIR calc 3 4 7 2" xfId="2288" xr:uid="{00000000-0005-0000-0000-0000AC080000}"/>
    <cellStyle name="AIR calc 3 4 7 3" xfId="2289" xr:uid="{00000000-0005-0000-0000-0000AD080000}"/>
    <cellStyle name="AIR calc 3 4 8" xfId="2290" xr:uid="{00000000-0005-0000-0000-0000AE080000}"/>
    <cellStyle name="AIR calc 3 4 8 2" xfId="2291" xr:uid="{00000000-0005-0000-0000-0000AF080000}"/>
    <cellStyle name="AIR calc 3 4 8 3" xfId="2292" xr:uid="{00000000-0005-0000-0000-0000B0080000}"/>
    <cellStyle name="AIR calc 3 4 9" xfId="2293" xr:uid="{00000000-0005-0000-0000-0000B1080000}"/>
    <cellStyle name="AIR calc 3 4 9 2" xfId="2294" xr:uid="{00000000-0005-0000-0000-0000B2080000}"/>
    <cellStyle name="AIR calc 3 4 9 3" xfId="2295" xr:uid="{00000000-0005-0000-0000-0000B3080000}"/>
    <cellStyle name="AIR calc 3 5" xfId="2296" xr:uid="{00000000-0005-0000-0000-0000B4080000}"/>
    <cellStyle name="AIR calc 3 5 10" xfId="2297" xr:uid="{00000000-0005-0000-0000-0000B5080000}"/>
    <cellStyle name="AIR calc 3 5 10 2" xfId="2298" xr:uid="{00000000-0005-0000-0000-0000B6080000}"/>
    <cellStyle name="AIR calc 3 5 10 3" xfId="2299" xr:uid="{00000000-0005-0000-0000-0000B7080000}"/>
    <cellStyle name="AIR calc 3 5 11" xfId="2300" xr:uid="{00000000-0005-0000-0000-0000B8080000}"/>
    <cellStyle name="AIR calc 3 5 11 2" xfId="2301" xr:uid="{00000000-0005-0000-0000-0000B9080000}"/>
    <cellStyle name="AIR calc 3 5 11 3" xfId="2302" xr:uid="{00000000-0005-0000-0000-0000BA080000}"/>
    <cellStyle name="AIR calc 3 5 12" xfId="2303" xr:uid="{00000000-0005-0000-0000-0000BB080000}"/>
    <cellStyle name="AIR calc 3 5 13" xfId="2304" xr:uid="{00000000-0005-0000-0000-0000BC080000}"/>
    <cellStyle name="AIR calc 3 5 2" xfId="2305" xr:uid="{00000000-0005-0000-0000-0000BD080000}"/>
    <cellStyle name="AIR calc 3 5 2 2" xfId="2306" xr:uid="{00000000-0005-0000-0000-0000BE080000}"/>
    <cellStyle name="AIR calc 3 5 2 3" xfId="2307" xr:uid="{00000000-0005-0000-0000-0000BF080000}"/>
    <cellStyle name="AIR calc 3 5 3" xfId="2308" xr:uid="{00000000-0005-0000-0000-0000C0080000}"/>
    <cellStyle name="AIR calc 3 5 3 2" xfId="2309" xr:uid="{00000000-0005-0000-0000-0000C1080000}"/>
    <cellStyle name="AIR calc 3 5 3 3" xfId="2310" xr:uid="{00000000-0005-0000-0000-0000C2080000}"/>
    <cellStyle name="AIR calc 3 5 4" xfId="2311" xr:uid="{00000000-0005-0000-0000-0000C3080000}"/>
    <cellStyle name="AIR calc 3 5 4 2" xfId="2312" xr:uid="{00000000-0005-0000-0000-0000C4080000}"/>
    <cellStyle name="AIR calc 3 5 4 3" xfId="2313" xr:uid="{00000000-0005-0000-0000-0000C5080000}"/>
    <cellStyle name="AIR calc 3 5 5" xfId="2314" xr:uid="{00000000-0005-0000-0000-0000C6080000}"/>
    <cellStyle name="AIR calc 3 5 5 2" xfId="2315" xr:uid="{00000000-0005-0000-0000-0000C7080000}"/>
    <cellStyle name="AIR calc 3 5 5 3" xfId="2316" xr:uid="{00000000-0005-0000-0000-0000C8080000}"/>
    <cellStyle name="AIR calc 3 5 6" xfId="2317" xr:uid="{00000000-0005-0000-0000-0000C9080000}"/>
    <cellStyle name="AIR calc 3 5 6 2" xfId="2318" xr:uid="{00000000-0005-0000-0000-0000CA080000}"/>
    <cellStyle name="AIR calc 3 5 6 3" xfId="2319" xr:uid="{00000000-0005-0000-0000-0000CB080000}"/>
    <cellStyle name="AIR calc 3 5 7" xfId="2320" xr:uid="{00000000-0005-0000-0000-0000CC080000}"/>
    <cellStyle name="AIR calc 3 5 7 2" xfId="2321" xr:uid="{00000000-0005-0000-0000-0000CD080000}"/>
    <cellStyle name="AIR calc 3 5 7 3" xfId="2322" xr:uid="{00000000-0005-0000-0000-0000CE080000}"/>
    <cellStyle name="AIR calc 3 5 8" xfId="2323" xr:uid="{00000000-0005-0000-0000-0000CF080000}"/>
    <cellStyle name="AIR calc 3 5 8 2" xfId="2324" xr:uid="{00000000-0005-0000-0000-0000D0080000}"/>
    <cellStyle name="AIR calc 3 5 8 3" xfId="2325" xr:uid="{00000000-0005-0000-0000-0000D1080000}"/>
    <cellStyle name="AIR calc 3 5 9" xfId="2326" xr:uid="{00000000-0005-0000-0000-0000D2080000}"/>
    <cellStyle name="AIR calc 3 5 9 2" xfId="2327" xr:uid="{00000000-0005-0000-0000-0000D3080000}"/>
    <cellStyle name="AIR calc 3 5 9 3" xfId="2328" xr:uid="{00000000-0005-0000-0000-0000D4080000}"/>
    <cellStyle name="AIR calc 3 6" xfId="2329" xr:uid="{00000000-0005-0000-0000-0000D5080000}"/>
    <cellStyle name="AIR calc 3 6 10" xfId="2330" xr:uid="{00000000-0005-0000-0000-0000D6080000}"/>
    <cellStyle name="AIR calc 3 6 10 2" xfId="2331" xr:uid="{00000000-0005-0000-0000-0000D7080000}"/>
    <cellStyle name="AIR calc 3 6 10 3" xfId="2332" xr:uid="{00000000-0005-0000-0000-0000D8080000}"/>
    <cellStyle name="AIR calc 3 6 11" xfId="2333" xr:uid="{00000000-0005-0000-0000-0000D9080000}"/>
    <cellStyle name="AIR calc 3 6 11 2" xfId="2334" xr:uid="{00000000-0005-0000-0000-0000DA080000}"/>
    <cellStyle name="AIR calc 3 6 11 3" xfId="2335" xr:uid="{00000000-0005-0000-0000-0000DB080000}"/>
    <cellStyle name="AIR calc 3 6 12" xfId="2336" xr:uid="{00000000-0005-0000-0000-0000DC080000}"/>
    <cellStyle name="AIR calc 3 6 13" xfId="2337" xr:uid="{00000000-0005-0000-0000-0000DD080000}"/>
    <cellStyle name="AIR calc 3 6 2" xfId="2338" xr:uid="{00000000-0005-0000-0000-0000DE080000}"/>
    <cellStyle name="AIR calc 3 6 2 2" xfId="2339" xr:uid="{00000000-0005-0000-0000-0000DF080000}"/>
    <cellStyle name="AIR calc 3 6 2 3" xfId="2340" xr:uid="{00000000-0005-0000-0000-0000E0080000}"/>
    <cellStyle name="AIR calc 3 6 3" xfId="2341" xr:uid="{00000000-0005-0000-0000-0000E1080000}"/>
    <cellStyle name="AIR calc 3 6 3 2" xfId="2342" xr:uid="{00000000-0005-0000-0000-0000E2080000}"/>
    <cellStyle name="AIR calc 3 6 3 3" xfId="2343" xr:uid="{00000000-0005-0000-0000-0000E3080000}"/>
    <cellStyle name="AIR calc 3 6 4" xfId="2344" xr:uid="{00000000-0005-0000-0000-0000E4080000}"/>
    <cellStyle name="AIR calc 3 6 4 2" xfId="2345" xr:uid="{00000000-0005-0000-0000-0000E5080000}"/>
    <cellStyle name="AIR calc 3 6 4 3" xfId="2346" xr:uid="{00000000-0005-0000-0000-0000E6080000}"/>
    <cellStyle name="AIR calc 3 6 5" xfId="2347" xr:uid="{00000000-0005-0000-0000-0000E7080000}"/>
    <cellStyle name="AIR calc 3 6 5 2" xfId="2348" xr:uid="{00000000-0005-0000-0000-0000E8080000}"/>
    <cellStyle name="AIR calc 3 6 5 3" xfId="2349" xr:uid="{00000000-0005-0000-0000-0000E9080000}"/>
    <cellStyle name="AIR calc 3 6 6" xfId="2350" xr:uid="{00000000-0005-0000-0000-0000EA080000}"/>
    <cellStyle name="AIR calc 3 6 6 2" xfId="2351" xr:uid="{00000000-0005-0000-0000-0000EB080000}"/>
    <cellStyle name="AIR calc 3 6 6 3" xfId="2352" xr:uid="{00000000-0005-0000-0000-0000EC080000}"/>
    <cellStyle name="AIR calc 3 6 7" xfId="2353" xr:uid="{00000000-0005-0000-0000-0000ED080000}"/>
    <cellStyle name="AIR calc 3 6 7 2" xfId="2354" xr:uid="{00000000-0005-0000-0000-0000EE080000}"/>
    <cellStyle name="AIR calc 3 6 7 3" xfId="2355" xr:uid="{00000000-0005-0000-0000-0000EF080000}"/>
    <cellStyle name="AIR calc 3 6 8" xfId="2356" xr:uid="{00000000-0005-0000-0000-0000F0080000}"/>
    <cellStyle name="AIR calc 3 6 8 2" xfId="2357" xr:uid="{00000000-0005-0000-0000-0000F1080000}"/>
    <cellStyle name="AIR calc 3 6 8 3" xfId="2358" xr:uid="{00000000-0005-0000-0000-0000F2080000}"/>
    <cellStyle name="AIR calc 3 6 9" xfId="2359" xr:uid="{00000000-0005-0000-0000-0000F3080000}"/>
    <cellStyle name="AIR calc 3 6 9 2" xfId="2360" xr:uid="{00000000-0005-0000-0000-0000F4080000}"/>
    <cellStyle name="AIR calc 3 6 9 3" xfId="2361" xr:uid="{00000000-0005-0000-0000-0000F5080000}"/>
    <cellStyle name="AIR calc 3 7" xfId="2362" xr:uid="{00000000-0005-0000-0000-0000F6080000}"/>
    <cellStyle name="AIR calc 3 7 10" xfId="2363" xr:uid="{00000000-0005-0000-0000-0000F7080000}"/>
    <cellStyle name="AIR calc 3 7 10 2" xfId="2364" xr:uid="{00000000-0005-0000-0000-0000F8080000}"/>
    <cellStyle name="AIR calc 3 7 10 3" xfId="2365" xr:uid="{00000000-0005-0000-0000-0000F9080000}"/>
    <cellStyle name="AIR calc 3 7 11" xfId="2366" xr:uid="{00000000-0005-0000-0000-0000FA080000}"/>
    <cellStyle name="AIR calc 3 7 11 2" xfId="2367" xr:uid="{00000000-0005-0000-0000-0000FB080000}"/>
    <cellStyle name="AIR calc 3 7 11 3" xfId="2368" xr:uid="{00000000-0005-0000-0000-0000FC080000}"/>
    <cellStyle name="AIR calc 3 7 12" xfId="2369" xr:uid="{00000000-0005-0000-0000-0000FD080000}"/>
    <cellStyle name="AIR calc 3 7 13" xfId="2370" xr:uid="{00000000-0005-0000-0000-0000FE080000}"/>
    <cellStyle name="AIR calc 3 7 2" xfId="2371" xr:uid="{00000000-0005-0000-0000-0000FF080000}"/>
    <cellStyle name="AIR calc 3 7 2 2" xfId="2372" xr:uid="{00000000-0005-0000-0000-000000090000}"/>
    <cellStyle name="AIR calc 3 7 2 3" xfId="2373" xr:uid="{00000000-0005-0000-0000-000001090000}"/>
    <cellStyle name="AIR calc 3 7 3" xfId="2374" xr:uid="{00000000-0005-0000-0000-000002090000}"/>
    <cellStyle name="AIR calc 3 7 3 2" xfId="2375" xr:uid="{00000000-0005-0000-0000-000003090000}"/>
    <cellStyle name="AIR calc 3 7 3 3" xfId="2376" xr:uid="{00000000-0005-0000-0000-000004090000}"/>
    <cellStyle name="AIR calc 3 7 4" xfId="2377" xr:uid="{00000000-0005-0000-0000-000005090000}"/>
    <cellStyle name="AIR calc 3 7 4 2" xfId="2378" xr:uid="{00000000-0005-0000-0000-000006090000}"/>
    <cellStyle name="AIR calc 3 7 4 3" xfId="2379" xr:uid="{00000000-0005-0000-0000-000007090000}"/>
    <cellStyle name="AIR calc 3 7 5" xfId="2380" xr:uid="{00000000-0005-0000-0000-000008090000}"/>
    <cellStyle name="AIR calc 3 7 5 2" xfId="2381" xr:uid="{00000000-0005-0000-0000-000009090000}"/>
    <cellStyle name="AIR calc 3 7 5 3" xfId="2382" xr:uid="{00000000-0005-0000-0000-00000A090000}"/>
    <cellStyle name="AIR calc 3 7 6" xfId="2383" xr:uid="{00000000-0005-0000-0000-00000B090000}"/>
    <cellStyle name="AIR calc 3 7 6 2" xfId="2384" xr:uid="{00000000-0005-0000-0000-00000C090000}"/>
    <cellStyle name="AIR calc 3 7 6 3" xfId="2385" xr:uid="{00000000-0005-0000-0000-00000D090000}"/>
    <cellStyle name="AIR calc 3 7 7" xfId="2386" xr:uid="{00000000-0005-0000-0000-00000E090000}"/>
    <cellStyle name="AIR calc 3 7 7 2" xfId="2387" xr:uid="{00000000-0005-0000-0000-00000F090000}"/>
    <cellStyle name="AIR calc 3 7 7 3" xfId="2388" xr:uid="{00000000-0005-0000-0000-000010090000}"/>
    <cellStyle name="AIR calc 3 7 8" xfId="2389" xr:uid="{00000000-0005-0000-0000-000011090000}"/>
    <cellStyle name="AIR calc 3 7 8 2" xfId="2390" xr:uid="{00000000-0005-0000-0000-000012090000}"/>
    <cellStyle name="AIR calc 3 7 8 3" xfId="2391" xr:uid="{00000000-0005-0000-0000-000013090000}"/>
    <cellStyle name="AIR calc 3 7 9" xfId="2392" xr:uid="{00000000-0005-0000-0000-000014090000}"/>
    <cellStyle name="AIR calc 3 7 9 2" xfId="2393" xr:uid="{00000000-0005-0000-0000-000015090000}"/>
    <cellStyle name="AIR calc 3 7 9 3" xfId="2394" xr:uid="{00000000-0005-0000-0000-000016090000}"/>
    <cellStyle name="AIR calc 3 8" xfId="2395" xr:uid="{00000000-0005-0000-0000-000017090000}"/>
    <cellStyle name="AIR calc 3 8 2" xfId="2396" xr:uid="{00000000-0005-0000-0000-000018090000}"/>
    <cellStyle name="AIR calc 3 8 3" xfId="2397" xr:uid="{00000000-0005-0000-0000-000019090000}"/>
    <cellStyle name="AIR calc 3 9" xfId="2398" xr:uid="{00000000-0005-0000-0000-00001A090000}"/>
    <cellStyle name="AIR calc 3 9 2" xfId="2399" xr:uid="{00000000-0005-0000-0000-00001B090000}"/>
    <cellStyle name="AIR calc 3 9 3" xfId="2400" xr:uid="{00000000-0005-0000-0000-00001C090000}"/>
    <cellStyle name="AIR calc 4" xfId="2401" xr:uid="{00000000-0005-0000-0000-00001D090000}"/>
    <cellStyle name="AIR calc 4 10" xfId="2402" xr:uid="{00000000-0005-0000-0000-00001E090000}"/>
    <cellStyle name="AIR calc 4 10 2" xfId="2403" xr:uid="{00000000-0005-0000-0000-00001F090000}"/>
    <cellStyle name="AIR calc 4 10 3" xfId="2404" xr:uid="{00000000-0005-0000-0000-000020090000}"/>
    <cellStyle name="AIR calc 4 11" xfId="2405" xr:uid="{00000000-0005-0000-0000-000021090000}"/>
    <cellStyle name="AIR calc 4 11 2" xfId="2406" xr:uid="{00000000-0005-0000-0000-000022090000}"/>
    <cellStyle name="AIR calc 4 11 3" xfId="2407" xr:uid="{00000000-0005-0000-0000-000023090000}"/>
    <cellStyle name="AIR calc 4 12" xfId="2408" xr:uid="{00000000-0005-0000-0000-000024090000}"/>
    <cellStyle name="AIR calc 4 12 2" xfId="2409" xr:uid="{00000000-0005-0000-0000-000025090000}"/>
    <cellStyle name="AIR calc 4 12 3" xfId="2410" xr:uid="{00000000-0005-0000-0000-000026090000}"/>
    <cellStyle name="AIR calc 4 13" xfId="2411" xr:uid="{00000000-0005-0000-0000-000027090000}"/>
    <cellStyle name="AIR calc 4 13 2" xfId="2412" xr:uid="{00000000-0005-0000-0000-000028090000}"/>
    <cellStyle name="AIR calc 4 13 3" xfId="2413" xr:uid="{00000000-0005-0000-0000-000029090000}"/>
    <cellStyle name="AIR calc 4 14" xfId="2414" xr:uid="{00000000-0005-0000-0000-00002A090000}"/>
    <cellStyle name="AIR calc 4 14 2" xfId="2415" xr:uid="{00000000-0005-0000-0000-00002B090000}"/>
    <cellStyle name="AIR calc 4 14 3" xfId="2416" xr:uid="{00000000-0005-0000-0000-00002C090000}"/>
    <cellStyle name="AIR calc 4 15" xfId="2417" xr:uid="{00000000-0005-0000-0000-00002D090000}"/>
    <cellStyle name="AIR calc 4 15 2" xfId="2418" xr:uid="{00000000-0005-0000-0000-00002E090000}"/>
    <cellStyle name="AIR calc 4 15 3" xfId="2419" xr:uid="{00000000-0005-0000-0000-00002F090000}"/>
    <cellStyle name="AIR calc 4 16" xfId="2420" xr:uid="{00000000-0005-0000-0000-000030090000}"/>
    <cellStyle name="AIR calc 4 16 2" xfId="2421" xr:uid="{00000000-0005-0000-0000-000031090000}"/>
    <cellStyle name="AIR calc 4 16 3" xfId="2422" xr:uid="{00000000-0005-0000-0000-000032090000}"/>
    <cellStyle name="AIR calc 4 17" xfId="2423" xr:uid="{00000000-0005-0000-0000-000033090000}"/>
    <cellStyle name="AIR calc 4 17 2" xfId="2424" xr:uid="{00000000-0005-0000-0000-000034090000}"/>
    <cellStyle name="AIR calc 4 17 3" xfId="2425" xr:uid="{00000000-0005-0000-0000-000035090000}"/>
    <cellStyle name="AIR calc 4 18" xfId="2426" xr:uid="{00000000-0005-0000-0000-000036090000}"/>
    <cellStyle name="AIR calc 4 18 2" xfId="2427" xr:uid="{00000000-0005-0000-0000-000037090000}"/>
    <cellStyle name="AIR calc 4 18 3" xfId="2428" xr:uid="{00000000-0005-0000-0000-000038090000}"/>
    <cellStyle name="AIR calc 4 19" xfId="2429" xr:uid="{00000000-0005-0000-0000-000039090000}"/>
    <cellStyle name="AIR calc 4 2" xfId="2430" xr:uid="{00000000-0005-0000-0000-00003A090000}"/>
    <cellStyle name="AIR calc 4 2 10" xfId="2431" xr:uid="{00000000-0005-0000-0000-00003B090000}"/>
    <cellStyle name="AIR calc 4 2 10 2" xfId="2432" xr:uid="{00000000-0005-0000-0000-00003C090000}"/>
    <cellStyle name="AIR calc 4 2 10 3" xfId="2433" xr:uid="{00000000-0005-0000-0000-00003D090000}"/>
    <cellStyle name="AIR calc 4 2 11" xfId="2434" xr:uid="{00000000-0005-0000-0000-00003E090000}"/>
    <cellStyle name="AIR calc 4 2 11 2" xfId="2435" xr:uid="{00000000-0005-0000-0000-00003F090000}"/>
    <cellStyle name="AIR calc 4 2 11 3" xfId="2436" xr:uid="{00000000-0005-0000-0000-000040090000}"/>
    <cellStyle name="AIR calc 4 2 12" xfId="2437" xr:uid="{00000000-0005-0000-0000-000041090000}"/>
    <cellStyle name="AIR calc 4 2 12 2" xfId="2438" xr:uid="{00000000-0005-0000-0000-000042090000}"/>
    <cellStyle name="AIR calc 4 2 12 3" xfId="2439" xr:uid="{00000000-0005-0000-0000-000043090000}"/>
    <cellStyle name="AIR calc 4 2 13" xfId="2440" xr:uid="{00000000-0005-0000-0000-000044090000}"/>
    <cellStyle name="AIR calc 4 2 14" xfId="2441" xr:uid="{00000000-0005-0000-0000-000045090000}"/>
    <cellStyle name="AIR calc 4 2 2" xfId="2442" xr:uid="{00000000-0005-0000-0000-000046090000}"/>
    <cellStyle name="AIR calc 4 2 2 2" xfId="2443" xr:uid="{00000000-0005-0000-0000-000047090000}"/>
    <cellStyle name="AIR calc 4 2 2 3" xfId="2444" xr:uid="{00000000-0005-0000-0000-000048090000}"/>
    <cellStyle name="AIR calc 4 2 3" xfId="2445" xr:uid="{00000000-0005-0000-0000-000049090000}"/>
    <cellStyle name="AIR calc 4 2 3 2" xfId="2446" xr:uid="{00000000-0005-0000-0000-00004A090000}"/>
    <cellStyle name="AIR calc 4 2 3 3" xfId="2447" xr:uid="{00000000-0005-0000-0000-00004B090000}"/>
    <cellStyle name="AIR calc 4 2 4" xfId="2448" xr:uid="{00000000-0005-0000-0000-00004C090000}"/>
    <cellStyle name="AIR calc 4 2 4 2" xfId="2449" xr:uid="{00000000-0005-0000-0000-00004D090000}"/>
    <cellStyle name="AIR calc 4 2 4 3" xfId="2450" xr:uid="{00000000-0005-0000-0000-00004E090000}"/>
    <cellStyle name="AIR calc 4 2 5" xfId="2451" xr:uid="{00000000-0005-0000-0000-00004F090000}"/>
    <cellStyle name="AIR calc 4 2 5 2" xfId="2452" xr:uid="{00000000-0005-0000-0000-000050090000}"/>
    <cellStyle name="AIR calc 4 2 5 3" xfId="2453" xr:uid="{00000000-0005-0000-0000-000051090000}"/>
    <cellStyle name="AIR calc 4 2 6" xfId="2454" xr:uid="{00000000-0005-0000-0000-000052090000}"/>
    <cellStyle name="AIR calc 4 2 6 2" xfId="2455" xr:uid="{00000000-0005-0000-0000-000053090000}"/>
    <cellStyle name="AIR calc 4 2 6 3" xfId="2456" xr:uid="{00000000-0005-0000-0000-000054090000}"/>
    <cellStyle name="AIR calc 4 2 7" xfId="2457" xr:uid="{00000000-0005-0000-0000-000055090000}"/>
    <cellStyle name="AIR calc 4 2 7 2" xfId="2458" xr:uid="{00000000-0005-0000-0000-000056090000}"/>
    <cellStyle name="AIR calc 4 2 7 3" xfId="2459" xr:uid="{00000000-0005-0000-0000-000057090000}"/>
    <cellStyle name="AIR calc 4 2 8" xfId="2460" xr:uid="{00000000-0005-0000-0000-000058090000}"/>
    <cellStyle name="AIR calc 4 2 8 2" xfId="2461" xr:uid="{00000000-0005-0000-0000-000059090000}"/>
    <cellStyle name="AIR calc 4 2 8 3" xfId="2462" xr:uid="{00000000-0005-0000-0000-00005A090000}"/>
    <cellStyle name="AIR calc 4 2 9" xfId="2463" xr:uid="{00000000-0005-0000-0000-00005B090000}"/>
    <cellStyle name="AIR calc 4 2 9 2" xfId="2464" xr:uid="{00000000-0005-0000-0000-00005C090000}"/>
    <cellStyle name="AIR calc 4 2 9 3" xfId="2465" xr:uid="{00000000-0005-0000-0000-00005D090000}"/>
    <cellStyle name="AIR calc 4 20" xfId="2466" xr:uid="{00000000-0005-0000-0000-00005E090000}"/>
    <cellStyle name="AIR calc 4 3" xfId="2467" xr:uid="{00000000-0005-0000-0000-00005F090000}"/>
    <cellStyle name="AIR calc 4 3 10" xfId="2468" xr:uid="{00000000-0005-0000-0000-000060090000}"/>
    <cellStyle name="AIR calc 4 3 10 2" xfId="2469" xr:uid="{00000000-0005-0000-0000-000061090000}"/>
    <cellStyle name="AIR calc 4 3 10 3" xfId="2470" xr:uid="{00000000-0005-0000-0000-000062090000}"/>
    <cellStyle name="AIR calc 4 3 11" xfId="2471" xr:uid="{00000000-0005-0000-0000-000063090000}"/>
    <cellStyle name="AIR calc 4 3 11 2" xfId="2472" xr:uid="{00000000-0005-0000-0000-000064090000}"/>
    <cellStyle name="AIR calc 4 3 11 3" xfId="2473" xr:uid="{00000000-0005-0000-0000-000065090000}"/>
    <cellStyle name="AIR calc 4 3 12" xfId="2474" xr:uid="{00000000-0005-0000-0000-000066090000}"/>
    <cellStyle name="AIR calc 4 3 12 2" xfId="2475" xr:uid="{00000000-0005-0000-0000-000067090000}"/>
    <cellStyle name="AIR calc 4 3 12 3" xfId="2476" xr:uid="{00000000-0005-0000-0000-000068090000}"/>
    <cellStyle name="AIR calc 4 3 13" xfId="2477" xr:uid="{00000000-0005-0000-0000-000069090000}"/>
    <cellStyle name="AIR calc 4 3 14" xfId="2478" xr:uid="{00000000-0005-0000-0000-00006A090000}"/>
    <cellStyle name="AIR calc 4 3 2" xfId="2479" xr:uid="{00000000-0005-0000-0000-00006B090000}"/>
    <cellStyle name="AIR calc 4 3 2 2" xfId="2480" xr:uid="{00000000-0005-0000-0000-00006C090000}"/>
    <cellStyle name="AIR calc 4 3 2 3" xfId="2481" xr:uid="{00000000-0005-0000-0000-00006D090000}"/>
    <cellStyle name="AIR calc 4 3 3" xfId="2482" xr:uid="{00000000-0005-0000-0000-00006E090000}"/>
    <cellStyle name="AIR calc 4 3 3 2" xfId="2483" xr:uid="{00000000-0005-0000-0000-00006F090000}"/>
    <cellStyle name="AIR calc 4 3 3 3" xfId="2484" xr:uid="{00000000-0005-0000-0000-000070090000}"/>
    <cellStyle name="AIR calc 4 3 4" xfId="2485" xr:uid="{00000000-0005-0000-0000-000071090000}"/>
    <cellStyle name="AIR calc 4 3 4 2" xfId="2486" xr:uid="{00000000-0005-0000-0000-000072090000}"/>
    <cellStyle name="AIR calc 4 3 4 3" xfId="2487" xr:uid="{00000000-0005-0000-0000-000073090000}"/>
    <cellStyle name="AIR calc 4 3 5" xfId="2488" xr:uid="{00000000-0005-0000-0000-000074090000}"/>
    <cellStyle name="AIR calc 4 3 5 2" xfId="2489" xr:uid="{00000000-0005-0000-0000-000075090000}"/>
    <cellStyle name="AIR calc 4 3 5 3" xfId="2490" xr:uid="{00000000-0005-0000-0000-000076090000}"/>
    <cellStyle name="AIR calc 4 3 6" xfId="2491" xr:uid="{00000000-0005-0000-0000-000077090000}"/>
    <cellStyle name="AIR calc 4 3 6 2" xfId="2492" xr:uid="{00000000-0005-0000-0000-000078090000}"/>
    <cellStyle name="AIR calc 4 3 6 3" xfId="2493" xr:uid="{00000000-0005-0000-0000-000079090000}"/>
    <cellStyle name="AIR calc 4 3 7" xfId="2494" xr:uid="{00000000-0005-0000-0000-00007A090000}"/>
    <cellStyle name="AIR calc 4 3 7 2" xfId="2495" xr:uid="{00000000-0005-0000-0000-00007B090000}"/>
    <cellStyle name="AIR calc 4 3 7 3" xfId="2496" xr:uid="{00000000-0005-0000-0000-00007C090000}"/>
    <cellStyle name="AIR calc 4 3 8" xfId="2497" xr:uid="{00000000-0005-0000-0000-00007D090000}"/>
    <cellStyle name="AIR calc 4 3 8 2" xfId="2498" xr:uid="{00000000-0005-0000-0000-00007E090000}"/>
    <cellStyle name="AIR calc 4 3 8 3" xfId="2499" xr:uid="{00000000-0005-0000-0000-00007F090000}"/>
    <cellStyle name="AIR calc 4 3 9" xfId="2500" xr:uid="{00000000-0005-0000-0000-000080090000}"/>
    <cellStyle name="AIR calc 4 3 9 2" xfId="2501" xr:uid="{00000000-0005-0000-0000-000081090000}"/>
    <cellStyle name="AIR calc 4 3 9 3" xfId="2502" xr:uid="{00000000-0005-0000-0000-000082090000}"/>
    <cellStyle name="AIR calc 4 4" xfId="2503" xr:uid="{00000000-0005-0000-0000-000083090000}"/>
    <cellStyle name="AIR calc 4 4 10" xfId="2504" xr:uid="{00000000-0005-0000-0000-000084090000}"/>
    <cellStyle name="AIR calc 4 4 10 2" xfId="2505" xr:uid="{00000000-0005-0000-0000-000085090000}"/>
    <cellStyle name="AIR calc 4 4 10 3" xfId="2506" xr:uid="{00000000-0005-0000-0000-000086090000}"/>
    <cellStyle name="AIR calc 4 4 11" xfId="2507" xr:uid="{00000000-0005-0000-0000-000087090000}"/>
    <cellStyle name="AIR calc 4 4 11 2" xfId="2508" xr:uid="{00000000-0005-0000-0000-000088090000}"/>
    <cellStyle name="AIR calc 4 4 11 3" xfId="2509" xr:uid="{00000000-0005-0000-0000-000089090000}"/>
    <cellStyle name="AIR calc 4 4 12" xfId="2510" xr:uid="{00000000-0005-0000-0000-00008A090000}"/>
    <cellStyle name="AIR calc 4 4 13" xfId="2511" xr:uid="{00000000-0005-0000-0000-00008B090000}"/>
    <cellStyle name="AIR calc 4 4 2" xfId="2512" xr:uid="{00000000-0005-0000-0000-00008C090000}"/>
    <cellStyle name="AIR calc 4 4 2 2" xfId="2513" xr:uid="{00000000-0005-0000-0000-00008D090000}"/>
    <cellStyle name="AIR calc 4 4 2 3" xfId="2514" xr:uid="{00000000-0005-0000-0000-00008E090000}"/>
    <cellStyle name="AIR calc 4 4 3" xfId="2515" xr:uid="{00000000-0005-0000-0000-00008F090000}"/>
    <cellStyle name="AIR calc 4 4 3 2" xfId="2516" xr:uid="{00000000-0005-0000-0000-000090090000}"/>
    <cellStyle name="AIR calc 4 4 3 3" xfId="2517" xr:uid="{00000000-0005-0000-0000-000091090000}"/>
    <cellStyle name="AIR calc 4 4 4" xfId="2518" xr:uid="{00000000-0005-0000-0000-000092090000}"/>
    <cellStyle name="AIR calc 4 4 4 2" xfId="2519" xr:uid="{00000000-0005-0000-0000-000093090000}"/>
    <cellStyle name="AIR calc 4 4 4 3" xfId="2520" xr:uid="{00000000-0005-0000-0000-000094090000}"/>
    <cellStyle name="AIR calc 4 4 5" xfId="2521" xr:uid="{00000000-0005-0000-0000-000095090000}"/>
    <cellStyle name="AIR calc 4 4 5 2" xfId="2522" xr:uid="{00000000-0005-0000-0000-000096090000}"/>
    <cellStyle name="AIR calc 4 4 5 3" xfId="2523" xr:uid="{00000000-0005-0000-0000-000097090000}"/>
    <cellStyle name="AIR calc 4 4 6" xfId="2524" xr:uid="{00000000-0005-0000-0000-000098090000}"/>
    <cellStyle name="AIR calc 4 4 6 2" xfId="2525" xr:uid="{00000000-0005-0000-0000-000099090000}"/>
    <cellStyle name="AIR calc 4 4 6 3" xfId="2526" xr:uid="{00000000-0005-0000-0000-00009A090000}"/>
    <cellStyle name="AIR calc 4 4 7" xfId="2527" xr:uid="{00000000-0005-0000-0000-00009B090000}"/>
    <cellStyle name="AIR calc 4 4 7 2" xfId="2528" xr:uid="{00000000-0005-0000-0000-00009C090000}"/>
    <cellStyle name="AIR calc 4 4 7 3" xfId="2529" xr:uid="{00000000-0005-0000-0000-00009D090000}"/>
    <cellStyle name="AIR calc 4 4 8" xfId="2530" xr:uid="{00000000-0005-0000-0000-00009E090000}"/>
    <cellStyle name="AIR calc 4 4 8 2" xfId="2531" xr:uid="{00000000-0005-0000-0000-00009F090000}"/>
    <cellStyle name="AIR calc 4 4 8 3" xfId="2532" xr:uid="{00000000-0005-0000-0000-0000A0090000}"/>
    <cellStyle name="AIR calc 4 4 9" xfId="2533" xr:uid="{00000000-0005-0000-0000-0000A1090000}"/>
    <cellStyle name="AIR calc 4 4 9 2" xfId="2534" xr:uid="{00000000-0005-0000-0000-0000A2090000}"/>
    <cellStyle name="AIR calc 4 4 9 3" xfId="2535" xr:uid="{00000000-0005-0000-0000-0000A3090000}"/>
    <cellStyle name="AIR calc 4 5" xfId="2536" xr:uid="{00000000-0005-0000-0000-0000A4090000}"/>
    <cellStyle name="AIR calc 4 5 10" xfId="2537" xr:uid="{00000000-0005-0000-0000-0000A5090000}"/>
    <cellStyle name="AIR calc 4 5 10 2" xfId="2538" xr:uid="{00000000-0005-0000-0000-0000A6090000}"/>
    <cellStyle name="AIR calc 4 5 10 3" xfId="2539" xr:uid="{00000000-0005-0000-0000-0000A7090000}"/>
    <cellStyle name="AIR calc 4 5 11" xfId="2540" xr:uid="{00000000-0005-0000-0000-0000A8090000}"/>
    <cellStyle name="AIR calc 4 5 11 2" xfId="2541" xr:uid="{00000000-0005-0000-0000-0000A9090000}"/>
    <cellStyle name="AIR calc 4 5 11 3" xfId="2542" xr:uid="{00000000-0005-0000-0000-0000AA090000}"/>
    <cellStyle name="AIR calc 4 5 12" xfId="2543" xr:uid="{00000000-0005-0000-0000-0000AB090000}"/>
    <cellStyle name="AIR calc 4 5 13" xfId="2544" xr:uid="{00000000-0005-0000-0000-0000AC090000}"/>
    <cellStyle name="AIR calc 4 5 2" xfId="2545" xr:uid="{00000000-0005-0000-0000-0000AD090000}"/>
    <cellStyle name="AIR calc 4 5 2 2" xfId="2546" xr:uid="{00000000-0005-0000-0000-0000AE090000}"/>
    <cellStyle name="AIR calc 4 5 2 3" xfId="2547" xr:uid="{00000000-0005-0000-0000-0000AF090000}"/>
    <cellStyle name="AIR calc 4 5 3" xfId="2548" xr:uid="{00000000-0005-0000-0000-0000B0090000}"/>
    <cellStyle name="AIR calc 4 5 3 2" xfId="2549" xr:uid="{00000000-0005-0000-0000-0000B1090000}"/>
    <cellStyle name="AIR calc 4 5 3 3" xfId="2550" xr:uid="{00000000-0005-0000-0000-0000B2090000}"/>
    <cellStyle name="AIR calc 4 5 4" xfId="2551" xr:uid="{00000000-0005-0000-0000-0000B3090000}"/>
    <cellStyle name="AIR calc 4 5 4 2" xfId="2552" xr:uid="{00000000-0005-0000-0000-0000B4090000}"/>
    <cellStyle name="AIR calc 4 5 4 3" xfId="2553" xr:uid="{00000000-0005-0000-0000-0000B5090000}"/>
    <cellStyle name="AIR calc 4 5 5" xfId="2554" xr:uid="{00000000-0005-0000-0000-0000B6090000}"/>
    <cellStyle name="AIR calc 4 5 5 2" xfId="2555" xr:uid="{00000000-0005-0000-0000-0000B7090000}"/>
    <cellStyle name="AIR calc 4 5 5 3" xfId="2556" xr:uid="{00000000-0005-0000-0000-0000B8090000}"/>
    <cellStyle name="AIR calc 4 5 6" xfId="2557" xr:uid="{00000000-0005-0000-0000-0000B9090000}"/>
    <cellStyle name="AIR calc 4 5 6 2" xfId="2558" xr:uid="{00000000-0005-0000-0000-0000BA090000}"/>
    <cellStyle name="AIR calc 4 5 6 3" xfId="2559" xr:uid="{00000000-0005-0000-0000-0000BB090000}"/>
    <cellStyle name="AIR calc 4 5 7" xfId="2560" xr:uid="{00000000-0005-0000-0000-0000BC090000}"/>
    <cellStyle name="AIR calc 4 5 7 2" xfId="2561" xr:uid="{00000000-0005-0000-0000-0000BD090000}"/>
    <cellStyle name="AIR calc 4 5 7 3" xfId="2562" xr:uid="{00000000-0005-0000-0000-0000BE090000}"/>
    <cellStyle name="AIR calc 4 5 8" xfId="2563" xr:uid="{00000000-0005-0000-0000-0000BF090000}"/>
    <cellStyle name="AIR calc 4 5 8 2" xfId="2564" xr:uid="{00000000-0005-0000-0000-0000C0090000}"/>
    <cellStyle name="AIR calc 4 5 8 3" xfId="2565" xr:uid="{00000000-0005-0000-0000-0000C1090000}"/>
    <cellStyle name="AIR calc 4 5 9" xfId="2566" xr:uid="{00000000-0005-0000-0000-0000C2090000}"/>
    <cellStyle name="AIR calc 4 5 9 2" xfId="2567" xr:uid="{00000000-0005-0000-0000-0000C3090000}"/>
    <cellStyle name="AIR calc 4 5 9 3" xfId="2568" xr:uid="{00000000-0005-0000-0000-0000C4090000}"/>
    <cellStyle name="AIR calc 4 6" xfId="2569" xr:uid="{00000000-0005-0000-0000-0000C5090000}"/>
    <cellStyle name="AIR calc 4 6 10" xfId="2570" xr:uid="{00000000-0005-0000-0000-0000C6090000}"/>
    <cellStyle name="AIR calc 4 6 10 2" xfId="2571" xr:uid="{00000000-0005-0000-0000-0000C7090000}"/>
    <cellStyle name="AIR calc 4 6 10 3" xfId="2572" xr:uid="{00000000-0005-0000-0000-0000C8090000}"/>
    <cellStyle name="AIR calc 4 6 11" xfId="2573" xr:uid="{00000000-0005-0000-0000-0000C9090000}"/>
    <cellStyle name="AIR calc 4 6 11 2" xfId="2574" xr:uid="{00000000-0005-0000-0000-0000CA090000}"/>
    <cellStyle name="AIR calc 4 6 11 3" xfId="2575" xr:uid="{00000000-0005-0000-0000-0000CB090000}"/>
    <cellStyle name="AIR calc 4 6 12" xfId="2576" xr:uid="{00000000-0005-0000-0000-0000CC090000}"/>
    <cellStyle name="AIR calc 4 6 13" xfId="2577" xr:uid="{00000000-0005-0000-0000-0000CD090000}"/>
    <cellStyle name="AIR calc 4 6 2" xfId="2578" xr:uid="{00000000-0005-0000-0000-0000CE090000}"/>
    <cellStyle name="AIR calc 4 6 2 2" xfId="2579" xr:uid="{00000000-0005-0000-0000-0000CF090000}"/>
    <cellStyle name="AIR calc 4 6 2 3" xfId="2580" xr:uid="{00000000-0005-0000-0000-0000D0090000}"/>
    <cellStyle name="AIR calc 4 6 3" xfId="2581" xr:uid="{00000000-0005-0000-0000-0000D1090000}"/>
    <cellStyle name="AIR calc 4 6 3 2" xfId="2582" xr:uid="{00000000-0005-0000-0000-0000D2090000}"/>
    <cellStyle name="AIR calc 4 6 3 3" xfId="2583" xr:uid="{00000000-0005-0000-0000-0000D3090000}"/>
    <cellStyle name="AIR calc 4 6 4" xfId="2584" xr:uid="{00000000-0005-0000-0000-0000D4090000}"/>
    <cellStyle name="AIR calc 4 6 4 2" xfId="2585" xr:uid="{00000000-0005-0000-0000-0000D5090000}"/>
    <cellStyle name="AIR calc 4 6 4 3" xfId="2586" xr:uid="{00000000-0005-0000-0000-0000D6090000}"/>
    <cellStyle name="AIR calc 4 6 5" xfId="2587" xr:uid="{00000000-0005-0000-0000-0000D7090000}"/>
    <cellStyle name="AIR calc 4 6 5 2" xfId="2588" xr:uid="{00000000-0005-0000-0000-0000D8090000}"/>
    <cellStyle name="AIR calc 4 6 5 3" xfId="2589" xr:uid="{00000000-0005-0000-0000-0000D9090000}"/>
    <cellStyle name="AIR calc 4 6 6" xfId="2590" xr:uid="{00000000-0005-0000-0000-0000DA090000}"/>
    <cellStyle name="AIR calc 4 6 6 2" xfId="2591" xr:uid="{00000000-0005-0000-0000-0000DB090000}"/>
    <cellStyle name="AIR calc 4 6 6 3" xfId="2592" xr:uid="{00000000-0005-0000-0000-0000DC090000}"/>
    <cellStyle name="AIR calc 4 6 7" xfId="2593" xr:uid="{00000000-0005-0000-0000-0000DD090000}"/>
    <cellStyle name="AIR calc 4 6 7 2" xfId="2594" xr:uid="{00000000-0005-0000-0000-0000DE090000}"/>
    <cellStyle name="AIR calc 4 6 7 3" xfId="2595" xr:uid="{00000000-0005-0000-0000-0000DF090000}"/>
    <cellStyle name="AIR calc 4 6 8" xfId="2596" xr:uid="{00000000-0005-0000-0000-0000E0090000}"/>
    <cellStyle name="AIR calc 4 6 8 2" xfId="2597" xr:uid="{00000000-0005-0000-0000-0000E1090000}"/>
    <cellStyle name="AIR calc 4 6 8 3" xfId="2598" xr:uid="{00000000-0005-0000-0000-0000E2090000}"/>
    <cellStyle name="AIR calc 4 6 9" xfId="2599" xr:uid="{00000000-0005-0000-0000-0000E3090000}"/>
    <cellStyle name="AIR calc 4 6 9 2" xfId="2600" xr:uid="{00000000-0005-0000-0000-0000E4090000}"/>
    <cellStyle name="AIR calc 4 6 9 3" xfId="2601" xr:uid="{00000000-0005-0000-0000-0000E5090000}"/>
    <cellStyle name="AIR calc 4 7" xfId="2602" xr:uid="{00000000-0005-0000-0000-0000E6090000}"/>
    <cellStyle name="AIR calc 4 7 10" xfId="2603" xr:uid="{00000000-0005-0000-0000-0000E7090000}"/>
    <cellStyle name="AIR calc 4 7 10 2" xfId="2604" xr:uid="{00000000-0005-0000-0000-0000E8090000}"/>
    <cellStyle name="AIR calc 4 7 10 3" xfId="2605" xr:uid="{00000000-0005-0000-0000-0000E9090000}"/>
    <cellStyle name="AIR calc 4 7 11" xfId="2606" xr:uid="{00000000-0005-0000-0000-0000EA090000}"/>
    <cellStyle name="AIR calc 4 7 11 2" xfId="2607" xr:uid="{00000000-0005-0000-0000-0000EB090000}"/>
    <cellStyle name="AIR calc 4 7 11 3" xfId="2608" xr:uid="{00000000-0005-0000-0000-0000EC090000}"/>
    <cellStyle name="AIR calc 4 7 12" xfId="2609" xr:uid="{00000000-0005-0000-0000-0000ED090000}"/>
    <cellStyle name="AIR calc 4 7 13" xfId="2610" xr:uid="{00000000-0005-0000-0000-0000EE090000}"/>
    <cellStyle name="AIR calc 4 7 2" xfId="2611" xr:uid="{00000000-0005-0000-0000-0000EF090000}"/>
    <cellStyle name="AIR calc 4 7 2 2" xfId="2612" xr:uid="{00000000-0005-0000-0000-0000F0090000}"/>
    <cellStyle name="AIR calc 4 7 2 3" xfId="2613" xr:uid="{00000000-0005-0000-0000-0000F1090000}"/>
    <cellStyle name="AIR calc 4 7 3" xfId="2614" xr:uid="{00000000-0005-0000-0000-0000F2090000}"/>
    <cellStyle name="AIR calc 4 7 3 2" xfId="2615" xr:uid="{00000000-0005-0000-0000-0000F3090000}"/>
    <cellStyle name="AIR calc 4 7 3 3" xfId="2616" xr:uid="{00000000-0005-0000-0000-0000F4090000}"/>
    <cellStyle name="AIR calc 4 7 4" xfId="2617" xr:uid="{00000000-0005-0000-0000-0000F5090000}"/>
    <cellStyle name="AIR calc 4 7 4 2" xfId="2618" xr:uid="{00000000-0005-0000-0000-0000F6090000}"/>
    <cellStyle name="AIR calc 4 7 4 3" xfId="2619" xr:uid="{00000000-0005-0000-0000-0000F7090000}"/>
    <cellStyle name="AIR calc 4 7 5" xfId="2620" xr:uid="{00000000-0005-0000-0000-0000F8090000}"/>
    <cellStyle name="AIR calc 4 7 5 2" xfId="2621" xr:uid="{00000000-0005-0000-0000-0000F9090000}"/>
    <cellStyle name="AIR calc 4 7 5 3" xfId="2622" xr:uid="{00000000-0005-0000-0000-0000FA090000}"/>
    <cellStyle name="AIR calc 4 7 6" xfId="2623" xr:uid="{00000000-0005-0000-0000-0000FB090000}"/>
    <cellStyle name="AIR calc 4 7 6 2" xfId="2624" xr:uid="{00000000-0005-0000-0000-0000FC090000}"/>
    <cellStyle name="AIR calc 4 7 6 3" xfId="2625" xr:uid="{00000000-0005-0000-0000-0000FD090000}"/>
    <cellStyle name="AIR calc 4 7 7" xfId="2626" xr:uid="{00000000-0005-0000-0000-0000FE090000}"/>
    <cellStyle name="AIR calc 4 7 7 2" xfId="2627" xr:uid="{00000000-0005-0000-0000-0000FF090000}"/>
    <cellStyle name="AIR calc 4 7 7 3" xfId="2628" xr:uid="{00000000-0005-0000-0000-0000000A0000}"/>
    <cellStyle name="AIR calc 4 7 8" xfId="2629" xr:uid="{00000000-0005-0000-0000-0000010A0000}"/>
    <cellStyle name="AIR calc 4 7 8 2" xfId="2630" xr:uid="{00000000-0005-0000-0000-0000020A0000}"/>
    <cellStyle name="AIR calc 4 7 8 3" xfId="2631" xr:uid="{00000000-0005-0000-0000-0000030A0000}"/>
    <cellStyle name="AIR calc 4 7 9" xfId="2632" xr:uid="{00000000-0005-0000-0000-0000040A0000}"/>
    <cellStyle name="AIR calc 4 7 9 2" xfId="2633" xr:uid="{00000000-0005-0000-0000-0000050A0000}"/>
    <cellStyle name="AIR calc 4 7 9 3" xfId="2634" xr:uid="{00000000-0005-0000-0000-0000060A0000}"/>
    <cellStyle name="AIR calc 4 8" xfId="2635" xr:uid="{00000000-0005-0000-0000-0000070A0000}"/>
    <cellStyle name="AIR calc 4 8 2" xfId="2636" xr:uid="{00000000-0005-0000-0000-0000080A0000}"/>
    <cellStyle name="AIR calc 4 8 3" xfId="2637" xr:uid="{00000000-0005-0000-0000-0000090A0000}"/>
    <cellStyle name="AIR calc 4 9" xfId="2638" xr:uid="{00000000-0005-0000-0000-00000A0A0000}"/>
    <cellStyle name="AIR calc 4 9 2" xfId="2639" xr:uid="{00000000-0005-0000-0000-00000B0A0000}"/>
    <cellStyle name="AIR calc 4 9 3" xfId="2640" xr:uid="{00000000-0005-0000-0000-00000C0A0000}"/>
    <cellStyle name="AIR calc 5" xfId="2641" xr:uid="{00000000-0005-0000-0000-00000D0A0000}"/>
    <cellStyle name="AIR calc 5 10" xfId="2642" xr:uid="{00000000-0005-0000-0000-00000E0A0000}"/>
    <cellStyle name="AIR calc 5 10 2" xfId="2643" xr:uid="{00000000-0005-0000-0000-00000F0A0000}"/>
    <cellStyle name="AIR calc 5 10 3" xfId="2644" xr:uid="{00000000-0005-0000-0000-0000100A0000}"/>
    <cellStyle name="AIR calc 5 11" xfId="2645" xr:uid="{00000000-0005-0000-0000-0000110A0000}"/>
    <cellStyle name="AIR calc 5 11 2" xfId="2646" xr:uid="{00000000-0005-0000-0000-0000120A0000}"/>
    <cellStyle name="AIR calc 5 11 3" xfId="2647" xr:uid="{00000000-0005-0000-0000-0000130A0000}"/>
    <cellStyle name="AIR calc 5 12" xfId="2648" xr:uid="{00000000-0005-0000-0000-0000140A0000}"/>
    <cellStyle name="AIR calc 5 12 2" xfId="2649" xr:uid="{00000000-0005-0000-0000-0000150A0000}"/>
    <cellStyle name="AIR calc 5 12 3" xfId="2650" xr:uid="{00000000-0005-0000-0000-0000160A0000}"/>
    <cellStyle name="AIR calc 5 13" xfId="2651" xr:uid="{00000000-0005-0000-0000-0000170A0000}"/>
    <cellStyle name="AIR calc 5 13 2" xfId="2652" xr:uid="{00000000-0005-0000-0000-0000180A0000}"/>
    <cellStyle name="AIR calc 5 13 3" xfId="2653" xr:uid="{00000000-0005-0000-0000-0000190A0000}"/>
    <cellStyle name="AIR calc 5 14" xfId="2654" xr:uid="{00000000-0005-0000-0000-00001A0A0000}"/>
    <cellStyle name="AIR calc 5 14 2" xfId="2655" xr:uid="{00000000-0005-0000-0000-00001B0A0000}"/>
    <cellStyle name="AIR calc 5 14 3" xfId="2656" xr:uid="{00000000-0005-0000-0000-00001C0A0000}"/>
    <cellStyle name="AIR calc 5 15" xfId="2657" xr:uid="{00000000-0005-0000-0000-00001D0A0000}"/>
    <cellStyle name="AIR calc 5 15 2" xfId="2658" xr:uid="{00000000-0005-0000-0000-00001E0A0000}"/>
    <cellStyle name="AIR calc 5 15 3" xfId="2659" xr:uid="{00000000-0005-0000-0000-00001F0A0000}"/>
    <cellStyle name="AIR calc 5 16" xfId="2660" xr:uid="{00000000-0005-0000-0000-0000200A0000}"/>
    <cellStyle name="AIR calc 5 16 2" xfId="2661" xr:uid="{00000000-0005-0000-0000-0000210A0000}"/>
    <cellStyle name="AIR calc 5 16 3" xfId="2662" xr:uid="{00000000-0005-0000-0000-0000220A0000}"/>
    <cellStyle name="AIR calc 5 17" xfId="2663" xr:uid="{00000000-0005-0000-0000-0000230A0000}"/>
    <cellStyle name="AIR calc 5 17 2" xfId="2664" xr:uid="{00000000-0005-0000-0000-0000240A0000}"/>
    <cellStyle name="AIR calc 5 17 3" xfId="2665" xr:uid="{00000000-0005-0000-0000-0000250A0000}"/>
    <cellStyle name="AIR calc 5 18" xfId="2666" xr:uid="{00000000-0005-0000-0000-0000260A0000}"/>
    <cellStyle name="AIR calc 5 18 2" xfId="2667" xr:uid="{00000000-0005-0000-0000-0000270A0000}"/>
    <cellStyle name="AIR calc 5 18 3" xfId="2668" xr:uid="{00000000-0005-0000-0000-0000280A0000}"/>
    <cellStyle name="AIR calc 5 19" xfId="2669" xr:uid="{00000000-0005-0000-0000-0000290A0000}"/>
    <cellStyle name="AIR calc 5 2" xfId="2670" xr:uid="{00000000-0005-0000-0000-00002A0A0000}"/>
    <cellStyle name="AIR calc 5 2 10" xfId="2671" xr:uid="{00000000-0005-0000-0000-00002B0A0000}"/>
    <cellStyle name="AIR calc 5 2 10 2" xfId="2672" xr:uid="{00000000-0005-0000-0000-00002C0A0000}"/>
    <cellStyle name="AIR calc 5 2 10 3" xfId="2673" xr:uid="{00000000-0005-0000-0000-00002D0A0000}"/>
    <cellStyle name="AIR calc 5 2 11" xfId="2674" xr:uid="{00000000-0005-0000-0000-00002E0A0000}"/>
    <cellStyle name="AIR calc 5 2 11 2" xfId="2675" xr:uid="{00000000-0005-0000-0000-00002F0A0000}"/>
    <cellStyle name="AIR calc 5 2 11 3" xfId="2676" xr:uid="{00000000-0005-0000-0000-0000300A0000}"/>
    <cellStyle name="AIR calc 5 2 12" xfId="2677" xr:uid="{00000000-0005-0000-0000-0000310A0000}"/>
    <cellStyle name="AIR calc 5 2 12 2" xfId="2678" xr:uid="{00000000-0005-0000-0000-0000320A0000}"/>
    <cellStyle name="AIR calc 5 2 12 3" xfId="2679" xr:uid="{00000000-0005-0000-0000-0000330A0000}"/>
    <cellStyle name="AIR calc 5 2 13" xfId="2680" xr:uid="{00000000-0005-0000-0000-0000340A0000}"/>
    <cellStyle name="AIR calc 5 2 14" xfId="2681" xr:uid="{00000000-0005-0000-0000-0000350A0000}"/>
    <cellStyle name="AIR calc 5 2 2" xfId="2682" xr:uid="{00000000-0005-0000-0000-0000360A0000}"/>
    <cellStyle name="AIR calc 5 2 2 2" xfId="2683" xr:uid="{00000000-0005-0000-0000-0000370A0000}"/>
    <cellStyle name="AIR calc 5 2 2 3" xfId="2684" xr:uid="{00000000-0005-0000-0000-0000380A0000}"/>
    <cellStyle name="AIR calc 5 2 3" xfId="2685" xr:uid="{00000000-0005-0000-0000-0000390A0000}"/>
    <cellStyle name="AIR calc 5 2 3 2" xfId="2686" xr:uid="{00000000-0005-0000-0000-00003A0A0000}"/>
    <cellStyle name="AIR calc 5 2 3 3" xfId="2687" xr:uid="{00000000-0005-0000-0000-00003B0A0000}"/>
    <cellStyle name="AIR calc 5 2 4" xfId="2688" xr:uid="{00000000-0005-0000-0000-00003C0A0000}"/>
    <cellStyle name="AIR calc 5 2 4 2" xfId="2689" xr:uid="{00000000-0005-0000-0000-00003D0A0000}"/>
    <cellStyle name="AIR calc 5 2 4 3" xfId="2690" xr:uid="{00000000-0005-0000-0000-00003E0A0000}"/>
    <cellStyle name="AIR calc 5 2 5" xfId="2691" xr:uid="{00000000-0005-0000-0000-00003F0A0000}"/>
    <cellStyle name="AIR calc 5 2 5 2" xfId="2692" xr:uid="{00000000-0005-0000-0000-0000400A0000}"/>
    <cellStyle name="AIR calc 5 2 5 3" xfId="2693" xr:uid="{00000000-0005-0000-0000-0000410A0000}"/>
    <cellStyle name="AIR calc 5 2 6" xfId="2694" xr:uid="{00000000-0005-0000-0000-0000420A0000}"/>
    <cellStyle name="AIR calc 5 2 6 2" xfId="2695" xr:uid="{00000000-0005-0000-0000-0000430A0000}"/>
    <cellStyle name="AIR calc 5 2 6 3" xfId="2696" xr:uid="{00000000-0005-0000-0000-0000440A0000}"/>
    <cellStyle name="AIR calc 5 2 7" xfId="2697" xr:uid="{00000000-0005-0000-0000-0000450A0000}"/>
    <cellStyle name="AIR calc 5 2 7 2" xfId="2698" xr:uid="{00000000-0005-0000-0000-0000460A0000}"/>
    <cellStyle name="AIR calc 5 2 7 3" xfId="2699" xr:uid="{00000000-0005-0000-0000-0000470A0000}"/>
    <cellStyle name="AIR calc 5 2 8" xfId="2700" xr:uid="{00000000-0005-0000-0000-0000480A0000}"/>
    <cellStyle name="AIR calc 5 2 8 2" xfId="2701" xr:uid="{00000000-0005-0000-0000-0000490A0000}"/>
    <cellStyle name="AIR calc 5 2 8 3" xfId="2702" xr:uid="{00000000-0005-0000-0000-00004A0A0000}"/>
    <cellStyle name="AIR calc 5 2 9" xfId="2703" xr:uid="{00000000-0005-0000-0000-00004B0A0000}"/>
    <cellStyle name="AIR calc 5 2 9 2" xfId="2704" xr:uid="{00000000-0005-0000-0000-00004C0A0000}"/>
    <cellStyle name="AIR calc 5 2 9 3" xfId="2705" xr:uid="{00000000-0005-0000-0000-00004D0A0000}"/>
    <cellStyle name="AIR calc 5 20" xfId="2706" xr:uid="{00000000-0005-0000-0000-00004E0A0000}"/>
    <cellStyle name="AIR calc 5 3" xfId="2707" xr:uid="{00000000-0005-0000-0000-00004F0A0000}"/>
    <cellStyle name="AIR calc 5 3 10" xfId="2708" xr:uid="{00000000-0005-0000-0000-0000500A0000}"/>
    <cellStyle name="AIR calc 5 3 10 2" xfId="2709" xr:uid="{00000000-0005-0000-0000-0000510A0000}"/>
    <cellStyle name="AIR calc 5 3 10 3" xfId="2710" xr:uid="{00000000-0005-0000-0000-0000520A0000}"/>
    <cellStyle name="AIR calc 5 3 11" xfId="2711" xr:uid="{00000000-0005-0000-0000-0000530A0000}"/>
    <cellStyle name="AIR calc 5 3 11 2" xfId="2712" xr:uid="{00000000-0005-0000-0000-0000540A0000}"/>
    <cellStyle name="AIR calc 5 3 11 3" xfId="2713" xr:uid="{00000000-0005-0000-0000-0000550A0000}"/>
    <cellStyle name="AIR calc 5 3 12" xfId="2714" xr:uid="{00000000-0005-0000-0000-0000560A0000}"/>
    <cellStyle name="AIR calc 5 3 12 2" xfId="2715" xr:uid="{00000000-0005-0000-0000-0000570A0000}"/>
    <cellStyle name="AIR calc 5 3 12 3" xfId="2716" xr:uid="{00000000-0005-0000-0000-0000580A0000}"/>
    <cellStyle name="AIR calc 5 3 13" xfId="2717" xr:uid="{00000000-0005-0000-0000-0000590A0000}"/>
    <cellStyle name="AIR calc 5 3 14" xfId="2718" xr:uid="{00000000-0005-0000-0000-00005A0A0000}"/>
    <cellStyle name="AIR calc 5 3 2" xfId="2719" xr:uid="{00000000-0005-0000-0000-00005B0A0000}"/>
    <cellStyle name="AIR calc 5 3 2 2" xfId="2720" xr:uid="{00000000-0005-0000-0000-00005C0A0000}"/>
    <cellStyle name="AIR calc 5 3 2 3" xfId="2721" xr:uid="{00000000-0005-0000-0000-00005D0A0000}"/>
    <cellStyle name="AIR calc 5 3 3" xfId="2722" xr:uid="{00000000-0005-0000-0000-00005E0A0000}"/>
    <cellStyle name="AIR calc 5 3 3 2" xfId="2723" xr:uid="{00000000-0005-0000-0000-00005F0A0000}"/>
    <cellStyle name="AIR calc 5 3 3 3" xfId="2724" xr:uid="{00000000-0005-0000-0000-0000600A0000}"/>
    <cellStyle name="AIR calc 5 3 4" xfId="2725" xr:uid="{00000000-0005-0000-0000-0000610A0000}"/>
    <cellStyle name="AIR calc 5 3 4 2" xfId="2726" xr:uid="{00000000-0005-0000-0000-0000620A0000}"/>
    <cellStyle name="AIR calc 5 3 4 3" xfId="2727" xr:uid="{00000000-0005-0000-0000-0000630A0000}"/>
    <cellStyle name="AIR calc 5 3 5" xfId="2728" xr:uid="{00000000-0005-0000-0000-0000640A0000}"/>
    <cellStyle name="AIR calc 5 3 5 2" xfId="2729" xr:uid="{00000000-0005-0000-0000-0000650A0000}"/>
    <cellStyle name="AIR calc 5 3 5 3" xfId="2730" xr:uid="{00000000-0005-0000-0000-0000660A0000}"/>
    <cellStyle name="AIR calc 5 3 6" xfId="2731" xr:uid="{00000000-0005-0000-0000-0000670A0000}"/>
    <cellStyle name="AIR calc 5 3 6 2" xfId="2732" xr:uid="{00000000-0005-0000-0000-0000680A0000}"/>
    <cellStyle name="AIR calc 5 3 6 3" xfId="2733" xr:uid="{00000000-0005-0000-0000-0000690A0000}"/>
    <cellStyle name="AIR calc 5 3 7" xfId="2734" xr:uid="{00000000-0005-0000-0000-00006A0A0000}"/>
    <cellStyle name="AIR calc 5 3 7 2" xfId="2735" xr:uid="{00000000-0005-0000-0000-00006B0A0000}"/>
    <cellStyle name="AIR calc 5 3 7 3" xfId="2736" xr:uid="{00000000-0005-0000-0000-00006C0A0000}"/>
    <cellStyle name="AIR calc 5 3 8" xfId="2737" xr:uid="{00000000-0005-0000-0000-00006D0A0000}"/>
    <cellStyle name="AIR calc 5 3 8 2" xfId="2738" xr:uid="{00000000-0005-0000-0000-00006E0A0000}"/>
    <cellStyle name="AIR calc 5 3 8 3" xfId="2739" xr:uid="{00000000-0005-0000-0000-00006F0A0000}"/>
    <cellStyle name="AIR calc 5 3 9" xfId="2740" xr:uid="{00000000-0005-0000-0000-0000700A0000}"/>
    <cellStyle name="AIR calc 5 3 9 2" xfId="2741" xr:uid="{00000000-0005-0000-0000-0000710A0000}"/>
    <cellStyle name="AIR calc 5 3 9 3" xfId="2742" xr:uid="{00000000-0005-0000-0000-0000720A0000}"/>
    <cellStyle name="AIR calc 5 4" xfId="2743" xr:uid="{00000000-0005-0000-0000-0000730A0000}"/>
    <cellStyle name="AIR calc 5 4 10" xfId="2744" xr:uid="{00000000-0005-0000-0000-0000740A0000}"/>
    <cellStyle name="AIR calc 5 4 10 2" xfId="2745" xr:uid="{00000000-0005-0000-0000-0000750A0000}"/>
    <cellStyle name="AIR calc 5 4 10 3" xfId="2746" xr:uid="{00000000-0005-0000-0000-0000760A0000}"/>
    <cellStyle name="AIR calc 5 4 11" xfId="2747" xr:uid="{00000000-0005-0000-0000-0000770A0000}"/>
    <cellStyle name="AIR calc 5 4 11 2" xfId="2748" xr:uid="{00000000-0005-0000-0000-0000780A0000}"/>
    <cellStyle name="AIR calc 5 4 11 3" xfId="2749" xr:uid="{00000000-0005-0000-0000-0000790A0000}"/>
    <cellStyle name="AIR calc 5 4 12" xfId="2750" xr:uid="{00000000-0005-0000-0000-00007A0A0000}"/>
    <cellStyle name="AIR calc 5 4 13" xfId="2751" xr:uid="{00000000-0005-0000-0000-00007B0A0000}"/>
    <cellStyle name="AIR calc 5 4 2" xfId="2752" xr:uid="{00000000-0005-0000-0000-00007C0A0000}"/>
    <cellStyle name="AIR calc 5 4 2 2" xfId="2753" xr:uid="{00000000-0005-0000-0000-00007D0A0000}"/>
    <cellStyle name="AIR calc 5 4 2 3" xfId="2754" xr:uid="{00000000-0005-0000-0000-00007E0A0000}"/>
    <cellStyle name="AIR calc 5 4 3" xfId="2755" xr:uid="{00000000-0005-0000-0000-00007F0A0000}"/>
    <cellStyle name="AIR calc 5 4 3 2" xfId="2756" xr:uid="{00000000-0005-0000-0000-0000800A0000}"/>
    <cellStyle name="AIR calc 5 4 3 3" xfId="2757" xr:uid="{00000000-0005-0000-0000-0000810A0000}"/>
    <cellStyle name="AIR calc 5 4 4" xfId="2758" xr:uid="{00000000-0005-0000-0000-0000820A0000}"/>
    <cellStyle name="AIR calc 5 4 4 2" xfId="2759" xr:uid="{00000000-0005-0000-0000-0000830A0000}"/>
    <cellStyle name="AIR calc 5 4 4 3" xfId="2760" xr:uid="{00000000-0005-0000-0000-0000840A0000}"/>
    <cellStyle name="AIR calc 5 4 5" xfId="2761" xr:uid="{00000000-0005-0000-0000-0000850A0000}"/>
    <cellStyle name="AIR calc 5 4 5 2" xfId="2762" xr:uid="{00000000-0005-0000-0000-0000860A0000}"/>
    <cellStyle name="AIR calc 5 4 5 3" xfId="2763" xr:uid="{00000000-0005-0000-0000-0000870A0000}"/>
    <cellStyle name="AIR calc 5 4 6" xfId="2764" xr:uid="{00000000-0005-0000-0000-0000880A0000}"/>
    <cellStyle name="AIR calc 5 4 6 2" xfId="2765" xr:uid="{00000000-0005-0000-0000-0000890A0000}"/>
    <cellStyle name="AIR calc 5 4 6 3" xfId="2766" xr:uid="{00000000-0005-0000-0000-00008A0A0000}"/>
    <cellStyle name="AIR calc 5 4 7" xfId="2767" xr:uid="{00000000-0005-0000-0000-00008B0A0000}"/>
    <cellStyle name="AIR calc 5 4 7 2" xfId="2768" xr:uid="{00000000-0005-0000-0000-00008C0A0000}"/>
    <cellStyle name="AIR calc 5 4 7 3" xfId="2769" xr:uid="{00000000-0005-0000-0000-00008D0A0000}"/>
    <cellStyle name="AIR calc 5 4 8" xfId="2770" xr:uid="{00000000-0005-0000-0000-00008E0A0000}"/>
    <cellStyle name="AIR calc 5 4 8 2" xfId="2771" xr:uid="{00000000-0005-0000-0000-00008F0A0000}"/>
    <cellStyle name="AIR calc 5 4 8 3" xfId="2772" xr:uid="{00000000-0005-0000-0000-0000900A0000}"/>
    <cellStyle name="AIR calc 5 4 9" xfId="2773" xr:uid="{00000000-0005-0000-0000-0000910A0000}"/>
    <cellStyle name="AIR calc 5 4 9 2" xfId="2774" xr:uid="{00000000-0005-0000-0000-0000920A0000}"/>
    <cellStyle name="AIR calc 5 4 9 3" xfId="2775" xr:uid="{00000000-0005-0000-0000-0000930A0000}"/>
    <cellStyle name="AIR calc 5 5" xfId="2776" xr:uid="{00000000-0005-0000-0000-0000940A0000}"/>
    <cellStyle name="AIR calc 5 5 10" xfId="2777" xr:uid="{00000000-0005-0000-0000-0000950A0000}"/>
    <cellStyle name="AIR calc 5 5 10 2" xfId="2778" xr:uid="{00000000-0005-0000-0000-0000960A0000}"/>
    <cellStyle name="AIR calc 5 5 10 3" xfId="2779" xr:uid="{00000000-0005-0000-0000-0000970A0000}"/>
    <cellStyle name="AIR calc 5 5 11" xfId="2780" xr:uid="{00000000-0005-0000-0000-0000980A0000}"/>
    <cellStyle name="AIR calc 5 5 11 2" xfId="2781" xr:uid="{00000000-0005-0000-0000-0000990A0000}"/>
    <cellStyle name="AIR calc 5 5 11 3" xfId="2782" xr:uid="{00000000-0005-0000-0000-00009A0A0000}"/>
    <cellStyle name="AIR calc 5 5 12" xfId="2783" xr:uid="{00000000-0005-0000-0000-00009B0A0000}"/>
    <cellStyle name="AIR calc 5 5 13" xfId="2784" xr:uid="{00000000-0005-0000-0000-00009C0A0000}"/>
    <cellStyle name="AIR calc 5 5 2" xfId="2785" xr:uid="{00000000-0005-0000-0000-00009D0A0000}"/>
    <cellStyle name="AIR calc 5 5 2 2" xfId="2786" xr:uid="{00000000-0005-0000-0000-00009E0A0000}"/>
    <cellStyle name="AIR calc 5 5 2 3" xfId="2787" xr:uid="{00000000-0005-0000-0000-00009F0A0000}"/>
    <cellStyle name="AIR calc 5 5 3" xfId="2788" xr:uid="{00000000-0005-0000-0000-0000A00A0000}"/>
    <cellStyle name="AIR calc 5 5 3 2" xfId="2789" xr:uid="{00000000-0005-0000-0000-0000A10A0000}"/>
    <cellStyle name="AIR calc 5 5 3 3" xfId="2790" xr:uid="{00000000-0005-0000-0000-0000A20A0000}"/>
    <cellStyle name="AIR calc 5 5 4" xfId="2791" xr:uid="{00000000-0005-0000-0000-0000A30A0000}"/>
    <cellStyle name="AIR calc 5 5 4 2" xfId="2792" xr:uid="{00000000-0005-0000-0000-0000A40A0000}"/>
    <cellStyle name="AIR calc 5 5 4 3" xfId="2793" xr:uid="{00000000-0005-0000-0000-0000A50A0000}"/>
    <cellStyle name="AIR calc 5 5 5" xfId="2794" xr:uid="{00000000-0005-0000-0000-0000A60A0000}"/>
    <cellStyle name="AIR calc 5 5 5 2" xfId="2795" xr:uid="{00000000-0005-0000-0000-0000A70A0000}"/>
    <cellStyle name="AIR calc 5 5 5 3" xfId="2796" xr:uid="{00000000-0005-0000-0000-0000A80A0000}"/>
    <cellStyle name="AIR calc 5 5 6" xfId="2797" xr:uid="{00000000-0005-0000-0000-0000A90A0000}"/>
    <cellStyle name="AIR calc 5 5 6 2" xfId="2798" xr:uid="{00000000-0005-0000-0000-0000AA0A0000}"/>
    <cellStyle name="AIR calc 5 5 6 3" xfId="2799" xr:uid="{00000000-0005-0000-0000-0000AB0A0000}"/>
    <cellStyle name="AIR calc 5 5 7" xfId="2800" xr:uid="{00000000-0005-0000-0000-0000AC0A0000}"/>
    <cellStyle name="AIR calc 5 5 7 2" xfId="2801" xr:uid="{00000000-0005-0000-0000-0000AD0A0000}"/>
    <cellStyle name="AIR calc 5 5 7 3" xfId="2802" xr:uid="{00000000-0005-0000-0000-0000AE0A0000}"/>
    <cellStyle name="AIR calc 5 5 8" xfId="2803" xr:uid="{00000000-0005-0000-0000-0000AF0A0000}"/>
    <cellStyle name="AIR calc 5 5 8 2" xfId="2804" xr:uid="{00000000-0005-0000-0000-0000B00A0000}"/>
    <cellStyle name="AIR calc 5 5 8 3" xfId="2805" xr:uid="{00000000-0005-0000-0000-0000B10A0000}"/>
    <cellStyle name="AIR calc 5 5 9" xfId="2806" xr:uid="{00000000-0005-0000-0000-0000B20A0000}"/>
    <cellStyle name="AIR calc 5 5 9 2" xfId="2807" xr:uid="{00000000-0005-0000-0000-0000B30A0000}"/>
    <cellStyle name="AIR calc 5 5 9 3" xfId="2808" xr:uid="{00000000-0005-0000-0000-0000B40A0000}"/>
    <cellStyle name="AIR calc 5 6" xfId="2809" xr:uid="{00000000-0005-0000-0000-0000B50A0000}"/>
    <cellStyle name="AIR calc 5 6 10" xfId="2810" xr:uid="{00000000-0005-0000-0000-0000B60A0000}"/>
    <cellStyle name="AIR calc 5 6 10 2" xfId="2811" xr:uid="{00000000-0005-0000-0000-0000B70A0000}"/>
    <cellStyle name="AIR calc 5 6 10 3" xfId="2812" xr:uid="{00000000-0005-0000-0000-0000B80A0000}"/>
    <cellStyle name="AIR calc 5 6 11" xfId="2813" xr:uid="{00000000-0005-0000-0000-0000B90A0000}"/>
    <cellStyle name="AIR calc 5 6 11 2" xfId="2814" xr:uid="{00000000-0005-0000-0000-0000BA0A0000}"/>
    <cellStyle name="AIR calc 5 6 11 3" xfId="2815" xr:uid="{00000000-0005-0000-0000-0000BB0A0000}"/>
    <cellStyle name="AIR calc 5 6 12" xfId="2816" xr:uid="{00000000-0005-0000-0000-0000BC0A0000}"/>
    <cellStyle name="AIR calc 5 6 13" xfId="2817" xr:uid="{00000000-0005-0000-0000-0000BD0A0000}"/>
    <cellStyle name="AIR calc 5 6 2" xfId="2818" xr:uid="{00000000-0005-0000-0000-0000BE0A0000}"/>
    <cellStyle name="AIR calc 5 6 2 2" xfId="2819" xr:uid="{00000000-0005-0000-0000-0000BF0A0000}"/>
    <cellStyle name="AIR calc 5 6 2 3" xfId="2820" xr:uid="{00000000-0005-0000-0000-0000C00A0000}"/>
    <cellStyle name="AIR calc 5 6 3" xfId="2821" xr:uid="{00000000-0005-0000-0000-0000C10A0000}"/>
    <cellStyle name="AIR calc 5 6 3 2" xfId="2822" xr:uid="{00000000-0005-0000-0000-0000C20A0000}"/>
    <cellStyle name="AIR calc 5 6 3 3" xfId="2823" xr:uid="{00000000-0005-0000-0000-0000C30A0000}"/>
    <cellStyle name="AIR calc 5 6 4" xfId="2824" xr:uid="{00000000-0005-0000-0000-0000C40A0000}"/>
    <cellStyle name="AIR calc 5 6 4 2" xfId="2825" xr:uid="{00000000-0005-0000-0000-0000C50A0000}"/>
    <cellStyle name="AIR calc 5 6 4 3" xfId="2826" xr:uid="{00000000-0005-0000-0000-0000C60A0000}"/>
    <cellStyle name="AIR calc 5 6 5" xfId="2827" xr:uid="{00000000-0005-0000-0000-0000C70A0000}"/>
    <cellStyle name="AIR calc 5 6 5 2" xfId="2828" xr:uid="{00000000-0005-0000-0000-0000C80A0000}"/>
    <cellStyle name="AIR calc 5 6 5 3" xfId="2829" xr:uid="{00000000-0005-0000-0000-0000C90A0000}"/>
    <cellStyle name="AIR calc 5 6 6" xfId="2830" xr:uid="{00000000-0005-0000-0000-0000CA0A0000}"/>
    <cellStyle name="AIR calc 5 6 6 2" xfId="2831" xr:uid="{00000000-0005-0000-0000-0000CB0A0000}"/>
    <cellStyle name="AIR calc 5 6 6 3" xfId="2832" xr:uid="{00000000-0005-0000-0000-0000CC0A0000}"/>
    <cellStyle name="AIR calc 5 6 7" xfId="2833" xr:uid="{00000000-0005-0000-0000-0000CD0A0000}"/>
    <cellStyle name="AIR calc 5 6 7 2" xfId="2834" xr:uid="{00000000-0005-0000-0000-0000CE0A0000}"/>
    <cellStyle name="AIR calc 5 6 7 3" xfId="2835" xr:uid="{00000000-0005-0000-0000-0000CF0A0000}"/>
    <cellStyle name="AIR calc 5 6 8" xfId="2836" xr:uid="{00000000-0005-0000-0000-0000D00A0000}"/>
    <cellStyle name="AIR calc 5 6 8 2" xfId="2837" xr:uid="{00000000-0005-0000-0000-0000D10A0000}"/>
    <cellStyle name="AIR calc 5 6 8 3" xfId="2838" xr:uid="{00000000-0005-0000-0000-0000D20A0000}"/>
    <cellStyle name="AIR calc 5 6 9" xfId="2839" xr:uid="{00000000-0005-0000-0000-0000D30A0000}"/>
    <cellStyle name="AIR calc 5 6 9 2" xfId="2840" xr:uid="{00000000-0005-0000-0000-0000D40A0000}"/>
    <cellStyle name="AIR calc 5 6 9 3" xfId="2841" xr:uid="{00000000-0005-0000-0000-0000D50A0000}"/>
    <cellStyle name="AIR calc 5 7" xfId="2842" xr:uid="{00000000-0005-0000-0000-0000D60A0000}"/>
    <cellStyle name="AIR calc 5 7 10" xfId="2843" xr:uid="{00000000-0005-0000-0000-0000D70A0000}"/>
    <cellStyle name="AIR calc 5 7 10 2" xfId="2844" xr:uid="{00000000-0005-0000-0000-0000D80A0000}"/>
    <cellStyle name="AIR calc 5 7 10 3" xfId="2845" xr:uid="{00000000-0005-0000-0000-0000D90A0000}"/>
    <cellStyle name="AIR calc 5 7 11" xfId="2846" xr:uid="{00000000-0005-0000-0000-0000DA0A0000}"/>
    <cellStyle name="AIR calc 5 7 11 2" xfId="2847" xr:uid="{00000000-0005-0000-0000-0000DB0A0000}"/>
    <cellStyle name="AIR calc 5 7 11 3" xfId="2848" xr:uid="{00000000-0005-0000-0000-0000DC0A0000}"/>
    <cellStyle name="AIR calc 5 7 12" xfId="2849" xr:uid="{00000000-0005-0000-0000-0000DD0A0000}"/>
    <cellStyle name="AIR calc 5 7 13" xfId="2850" xr:uid="{00000000-0005-0000-0000-0000DE0A0000}"/>
    <cellStyle name="AIR calc 5 7 2" xfId="2851" xr:uid="{00000000-0005-0000-0000-0000DF0A0000}"/>
    <cellStyle name="AIR calc 5 7 2 2" xfId="2852" xr:uid="{00000000-0005-0000-0000-0000E00A0000}"/>
    <cellStyle name="AIR calc 5 7 2 3" xfId="2853" xr:uid="{00000000-0005-0000-0000-0000E10A0000}"/>
    <cellStyle name="AIR calc 5 7 3" xfId="2854" xr:uid="{00000000-0005-0000-0000-0000E20A0000}"/>
    <cellStyle name="AIR calc 5 7 3 2" xfId="2855" xr:uid="{00000000-0005-0000-0000-0000E30A0000}"/>
    <cellStyle name="AIR calc 5 7 3 3" xfId="2856" xr:uid="{00000000-0005-0000-0000-0000E40A0000}"/>
    <cellStyle name="AIR calc 5 7 4" xfId="2857" xr:uid="{00000000-0005-0000-0000-0000E50A0000}"/>
    <cellStyle name="AIR calc 5 7 4 2" xfId="2858" xr:uid="{00000000-0005-0000-0000-0000E60A0000}"/>
    <cellStyle name="AIR calc 5 7 4 3" xfId="2859" xr:uid="{00000000-0005-0000-0000-0000E70A0000}"/>
    <cellStyle name="AIR calc 5 7 5" xfId="2860" xr:uid="{00000000-0005-0000-0000-0000E80A0000}"/>
    <cellStyle name="AIR calc 5 7 5 2" xfId="2861" xr:uid="{00000000-0005-0000-0000-0000E90A0000}"/>
    <cellStyle name="AIR calc 5 7 5 3" xfId="2862" xr:uid="{00000000-0005-0000-0000-0000EA0A0000}"/>
    <cellStyle name="AIR calc 5 7 6" xfId="2863" xr:uid="{00000000-0005-0000-0000-0000EB0A0000}"/>
    <cellStyle name="AIR calc 5 7 6 2" xfId="2864" xr:uid="{00000000-0005-0000-0000-0000EC0A0000}"/>
    <cellStyle name="AIR calc 5 7 6 3" xfId="2865" xr:uid="{00000000-0005-0000-0000-0000ED0A0000}"/>
    <cellStyle name="AIR calc 5 7 7" xfId="2866" xr:uid="{00000000-0005-0000-0000-0000EE0A0000}"/>
    <cellStyle name="AIR calc 5 7 7 2" xfId="2867" xr:uid="{00000000-0005-0000-0000-0000EF0A0000}"/>
    <cellStyle name="AIR calc 5 7 7 3" xfId="2868" xr:uid="{00000000-0005-0000-0000-0000F00A0000}"/>
    <cellStyle name="AIR calc 5 7 8" xfId="2869" xr:uid="{00000000-0005-0000-0000-0000F10A0000}"/>
    <cellStyle name="AIR calc 5 7 8 2" xfId="2870" xr:uid="{00000000-0005-0000-0000-0000F20A0000}"/>
    <cellStyle name="AIR calc 5 7 8 3" xfId="2871" xr:uid="{00000000-0005-0000-0000-0000F30A0000}"/>
    <cellStyle name="AIR calc 5 7 9" xfId="2872" xr:uid="{00000000-0005-0000-0000-0000F40A0000}"/>
    <cellStyle name="AIR calc 5 7 9 2" xfId="2873" xr:uid="{00000000-0005-0000-0000-0000F50A0000}"/>
    <cellStyle name="AIR calc 5 7 9 3" xfId="2874" xr:uid="{00000000-0005-0000-0000-0000F60A0000}"/>
    <cellStyle name="AIR calc 5 8" xfId="2875" xr:uid="{00000000-0005-0000-0000-0000F70A0000}"/>
    <cellStyle name="AIR calc 5 8 2" xfId="2876" xr:uid="{00000000-0005-0000-0000-0000F80A0000}"/>
    <cellStyle name="AIR calc 5 8 3" xfId="2877" xr:uid="{00000000-0005-0000-0000-0000F90A0000}"/>
    <cellStyle name="AIR calc 5 9" xfId="2878" xr:uid="{00000000-0005-0000-0000-0000FA0A0000}"/>
    <cellStyle name="AIR calc 5 9 2" xfId="2879" xr:uid="{00000000-0005-0000-0000-0000FB0A0000}"/>
    <cellStyle name="AIR calc 5 9 3" xfId="2880" xr:uid="{00000000-0005-0000-0000-0000FC0A0000}"/>
    <cellStyle name="AIR calc 6" xfId="2881" xr:uid="{00000000-0005-0000-0000-0000FD0A0000}"/>
    <cellStyle name="AIR calc 6 10" xfId="2882" xr:uid="{00000000-0005-0000-0000-0000FE0A0000}"/>
    <cellStyle name="AIR calc 6 10 2" xfId="2883" xr:uid="{00000000-0005-0000-0000-0000FF0A0000}"/>
    <cellStyle name="AIR calc 6 10 3" xfId="2884" xr:uid="{00000000-0005-0000-0000-0000000B0000}"/>
    <cellStyle name="AIR calc 6 11" xfId="2885" xr:uid="{00000000-0005-0000-0000-0000010B0000}"/>
    <cellStyle name="AIR calc 6 11 2" xfId="2886" xr:uid="{00000000-0005-0000-0000-0000020B0000}"/>
    <cellStyle name="AIR calc 6 11 3" xfId="2887" xr:uid="{00000000-0005-0000-0000-0000030B0000}"/>
    <cellStyle name="AIR calc 6 12" xfId="2888" xr:uid="{00000000-0005-0000-0000-0000040B0000}"/>
    <cellStyle name="AIR calc 6 12 2" xfId="2889" xr:uid="{00000000-0005-0000-0000-0000050B0000}"/>
    <cellStyle name="AIR calc 6 12 3" xfId="2890" xr:uid="{00000000-0005-0000-0000-0000060B0000}"/>
    <cellStyle name="AIR calc 6 13" xfId="2891" xr:uid="{00000000-0005-0000-0000-0000070B0000}"/>
    <cellStyle name="AIR calc 6 13 2" xfId="2892" xr:uid="{00000000-0005-0000-0000-0000080B0000}"/>
    <cellStyle name="AIR calc 6 13 3" xfId="2893" xr:uid="{00000000-0005-0000-0000-0000090B0000}"/>
    <cellStyle name="AIR calc 6 14" xfId="2894" xr:uid="{00000000-0005-0000-0000-00000A0B0000}"/>
    <cellStyle name="AIR calc 6 14 2" xfId="2895" xr:uid="{00000000-0005-0000-0000-00000B0B0000}"/>
    <cellStyle name="AIR calc 6 14 3" xfId="2896" xr:uid="{00000000-0005-0000-0000-00000C0B0000}"/>
    <cellStyle name="AIR calc 6 15" xfId="2897" xr:uid="{00000000-0005-0000-0000-00000D0B0000}"/>
    <cellStyle name="AIR calc 6 15 2" xfId="2898" xr:uid="{00000000-0005-0000-0000-00000E0B0000}"/>
    <cellStyle name="AIR calc 6 15 3" xfId="2899" xr:uid="{00000000-0005-0000-0000-00000F0B0000}"/>
    <cellStyle name="AIR calc 6 16" xfId="2900" xr:uid="{00000000-0005-0000-0000-0000100B0000}"/>
    <cellStyle name="AIR calc 6 16 2" xfId="2901" xr:uid="{00000000-0005-0000-0000-0000110B0000}"/>
    <cellStyle name="AIR calc 6 16 3" xfId="2902" xr:uid="{00000000-0005-0000-0000-0000120B0000}"/>
    <cellStyle name="AIR calc 6 17" xfId="2903" xr:uid="{00000000-0005-0000-0000-0000130B0000}"/>
    <cellStyle name="AIR calc 6 17 2" xfId="2904" xr:uid="{00000000-0005-0000-0000-0000140B0000}"/>
    <cellStyle name="AIR calc 6 17 3" xfId="2905" xr:uid="{00000000-0005-0000-0000-0000150B0000}"/>
    <cellStyle name="AIR calc 6 18" xfId="2906" xr:uid="{00000000-0005-0000-0000-0000160B0000}"/>
    <cellStyle name="AIR calc 6 18 2" xfId="2907" xr:uid="{00000000-0005-0000-0000-0000170B0000}"/>
    <cellStyle name="AIR calc 6 18 3" xfId="2908" xr:uid="{00000000-0005-0000-0000-0000180B0000}"/>
    <cellStyle name="AIR calc 6 19" xfId="2909" xr:uid="{00000000-0005-0000-0000-0000190B0000}"/>
    <cellStyle name="AIR calc 6 2" xfId="2910" xr:uid="{00000000-0005-0000-0000-00001A0B0000}"/>
    <cellStyle name="AIR calc 6 2 10" xfId="2911" xr:uid="{00000000-0005-0000-0000-00001B0B0000}"/>
    <cellStyle name="AIR calc 6 2 10 2" xfId="2912" xr:uid="{00000000-0005-0000-0000-00001C0B0000}"/>
    <cellStyle name="AIR calc 6 2 10 3" xfId="2913" xr:uid="{00000000-0005-0000-0000-00001D0B0000}"/>
    <cellStyle name="AIR calc 6 2 11" xfId="2914" xr:uid="{00000000-0005-0000-0000-00001E0B0000}"/>
    <cellStyle name="AIR calc 6 2 11 2" xfId="2915" xr:uid="{00000000-0005-0000-0000-00001F0B0000}"/>
    <cellStyle name="AIR calc 6 2 11 3" xfId="2916" xr:uid="{00000000-0005-0000-0000-0000200B0000}"/>
    <cellStyle name="AIR calc 6 2 12" xfId="2917" xr:uid="{00000000-0005-0000-0000-0000210B0000}"/>
    <cellStyle name="AIR calc 6 2 12 2" xfId="2918" xr:uid="{00000000-0005-0000-0000-0000220B0000}"/>
    <cellStyle name="AIR calc 6 2 12 3" xfId="2919" xr:uid="{00000000-0005-0000-0000-0000230B0000}"/>
    <cellStyle name="AIR calc 6 2 13" xfId="2920" xr:uid="{00000000-0005-0000-0000-0000240B0000}"/>
    <cellStyle name="AIR calc 6 2 14" xfId="2921" xr:uid="{00000000-0005-0000-0000-0000250B0000}"/>
    <cellStyle name="AIR calc 6 2 2" xfId="2922" xr:uid="{00000000-0005-0000-0000-0000260B0000}"/>
    <cellStyle name="AIR calc 6 2 2 2" xfId="2923" xr:uid="{00000000-0005-0000-0000-0000270B0000}"/>
    <cellStyle name="AIR calc 6 2 2 3" xfId="2924" xr:uid="{00000000-0005-0000-0000-0000280B0000}"/>
    <cellStyle name="AIR calc 6 2 3" xfId="2925" xr:uid="{00000000-0005-0000-0000-0000290B0000}"/>
    <cellStyle name="AIR calc 6 2 3 2" xfId="2926" xr:uid="{00000000-0005-0000-0000-00002A0B0000}"/>
    <cellStyle name="AIR calc 6 2 3 3" xfId="2927" xr:uid="{00000000-0005-0000-0000-00002B0B0000}"/>
    <cellStyle name="AIR calc 6 2 4" xfId="2928" xr:uid="{00000000-0005-0000-0000-00002C0B0000}"/>
    <cellStyle name="AIR calc 6 2 4 2" xfId="2929" xr:uid="{00000000-0005-0000-0000-00002D0B0000}"/>
    <cellStyle name="AIR calc 6 2 4 3" xfId="2930" xr:uid="{00000000-0005-0000-0000-00002E0B0000}"/>
    <cellStyle name="AIR calc 6 2 5" xfId="2931" xr:uid="{00000000-0005-0000-0000-00002F0B0000}"/>
    <cellStyle name="AIR calc 6 2 5 2" xfId="2932" xr:uid="{00000000-0005-0000-0000-0000300B0000}"/>
    <cellStyle name="AIR calc 6 2 5 3" xfId="2933" xr:uid="{00000000-0005-0000-0000-0000310B0000}"/>
    <cellStyle name="AIR calc 6 2 6" xfId="2934" xr:uid="{00000000-0005-0000-0000-0000320B0000}"/>
    <cellStyle name="AIR calc 6 2 6 2" xfId="2935" xr:uid="{00000000-0005-0000-0000-0000330B0000}"/>
    <cellStyle name="AIR calc 6 2 6 3" xfId="2936" xr:uid="{00000000-0005-0000-0000-0000340B0000}"/>
    <cellStyle name="AIR calc 6 2 7" xfId="2937" xr:uid="{00000000-0005-0000-0000-0000350B0000}"/>
    <cellStyle name="AIR calc 6 2 7 2" xfId="2938" xr:uid="{00000000-0005-0000-0000-0000360B0000}"/>
    <cellStyle name="AIR calc 6 2 7 3" xfId="2939" xr:uid="{00000000-0005-0000-0000-0000370B0000}"/>
    <cellStyle name="AIR calc 6 2 8" xfId="2940" xr:uid="{00000000-0005-0000-0000-0000380B0000}"/>
    <cellStyle name="AIR calc 6 2 8 2" xfId="2941" xr:uid="{00000000-0005-0000-0000-0000390B0000}"/>
    <cellStyle name="AIR calc 6 2 8 3" xfId="2942" xr:uid="{00000000-0005-0000-0000-00003A0B0000}"/>
    <cellStyle name="AIR calc 6 2 9" xfId="2943" xr:uid="{00000000-0005-0000-0000-00003B0B0000}"/>
    <cellStyle name="AIR calc 6 2 9 2" xfId="2944" xr:uid="{00000000-0005-0000-0000-00003C0B0000}"/>
    <cellStyle name="AIR calc 6 2 9 3" xfId="2945" xr:uid="{00000000-0005-0000-0000-00003D0B0000}"/>
    <cellStyle name="AIR calc 6 20" xfId="2946" xr:uid="{00000000-0005-0000-0000-00003E0B0000}"/>
    <cellStyle name="AIR calc 6 3" xfId="2947" xr:uid="{00000000-0005-0000-0000-00003F0B0000}"/>
    <cellStyle name="AIR calc 6 3 10" xfId="2948" xr:uid="{00000000-0005-0000-0000-0000400B0000}"/>
    <cellStyle name="AIR calc 6 3 10 2" xfId="2949" xr:uid="{00000000-0005-0000-0000-0000410B0000}"/>
    <cellStyle name="AIR calc 6 3 10 3" xfId="2950" xr:uid="{00000000-0005-0000-0000-0000420B0000}"/>
    <cellStyle name="AIR calc 6 3 11" xfId="2951" xr:uid="{00000000-0005-0000-0000-0000430B0000}"/>
    <cellStyle name="AIR calc 6 3 11 2" xfId="2952" xr:uid="{00000000-0005-0000-0000-0000440B0000}"/>
    <cellStyle name="AIR calc 6 3 11 3" xfId="2953" xr:uid="{00000000-0005-0000-0000-0000450B0000}"/>
    <cellStyle name="AIR calc 6 3 12" xfId="2954" xr:uid="{00000000-0005-0000-0000-0000460B0000}"/>
    <cellStyle name="AIR calc 6 3 12 2" xfId="2955" xr:uid="{00000000-0005-0000-0000-0000470B0000}"/>
    <cellStyle name="AIR calc 6 3 12 3" xfId="2956" xr:uid="{00000000-0005-0000-0000-0000480B0000}"/>
    <cellStyle name="AIR calc 6 3 13" xfId="2957" xr:uid="{00000000-0005-0000-0000-0000490B0000}"/>
    <cellStyle name="AIR calc 6 3 14" xfId="2958" xr:uid="{00000000-0005-0000-0000-00004A0B0000}"/>
    <cellStyle name="AIR calc 6 3 2" xfId="2959" xr:uid="{00000000-0005-0000-0000-00004B0B0000}"/>
    <cellStyle name="AIR calc 6 3 2 2" xfId="2960" xr:uid="{00000000-0005-0000-0000-00004C0B0000}"/>
    <cellStyle name="AIR calc 6 3 2 3" xfId="2961" xr:uid="{00000000-0005-0000-0000-00004D0B0000}"/>
    <cellStyle name="AIR calc 6 3 3" xfId="2962" xr:uid="{00000000-0005-0000-0000-00004E0B0000}"/>
    <cellStyle name="AIR calc 6 3 3 2" xfId="2963" xr:uid="{00000000-0005-0000-0000-00004F0B0000}"/>
    <cellStyle name="AIR calc 6 3 3 3" xfId="2964" xr:uid="{00000000-0005-0000-0000-0000500B0000}"/>
    <cellStyle name="AIR calc 6 3 4" xfId="2965" xr:uid="{00000000-0005-0000-0000-0000510B0000}"/>
    <cellStyle name="AIR calc 6 3 4 2" xfId="2966" xr:uid="{00000000-0005-0000-0000-0000520B0000}"/>
    <cellStyle name="AIR calc 6 3 4 3" xfId="2967" xr:uid="{00000000-0005-0000-0000-0000530B0000}"/>
    <cellStyle name="AIR calc 6 3 5" xfId="2968" xr:uid="{00000000-0005-0000-0000-0000540B0000}"/>
    <cellStyle name="AIR calc 6 3 5 2" xfId="2969" xr:uid="{00000000-0005-0000-0000-0000550B0000}"/>
    <cellStyle name="AIR calc 6 3 5 3" xfId="2970" xr:uid="{00000000-0005-0000-0000-0000560B0000}"/>
    <cellStyle name="AIR calc 6 3 6" xfId="2971" xr:uid="{00000000-0005-0000-0000-0000570B0000}"/>
    <cellStyle name="AIR calc 6 3 6 2" xfId="2972" xr:uid="{00000000-0005-0000-0000-0000580B0000}"/>
    <cellStyle name="AIR calc 6 3 6 3" xfId="2973" xr:uid="{00000000-0005-0000-0000-0000590B0000}"/>
    <cellStyle name="AIR calc 6 3 7" xfId="2974" xr:uid="{00000000-0005-0000-0000-00005A0B0000}"/>
    <cellStyle name="AIR calc 6 3 7 2" xfId="2975" xr:uid="{00000000-0005-0000-0000-00005B0B0000}"/>
    <cellStyle name="AIR calc 6 3 7 3" xfId="2976" xr:uid="{00000000-0005-0000-0000-00005C0B0000}"/>
    <cellStyle name="AIR calc 6 3 8" xfId="2977" xr:uid="{00000000-0005-0000-0000-00005D0B0000}"/>
    <cellStyle name="AIR calc 6 3 8 2" xfId="2978" xr:uid="{00000000-0005-0000-0000-00005E0B0000}"/>
    <cellStyle name="AIR calc 6 3 8 3" xfId="2979" xr:uid="{00000000-0005-0000-0000-00005F0B0000}"/>
    <cellStyle name="AIR calc 6 3 9" xfId="2980" xr:uid="{00000000-0005-0000-0000-0000600B0000}"/>
    <cellStyle name="AIR calc 6 3 9 2" xfId="2981" xr:uid="{00000000-0005-0000-0000-0000610B0000}"/>
    <cellStyle name="AIR calc 6 3 9 3" xfId="2982" xr:uid="{00000000-0005-0000-0000-0000620B0000}"/>
    <cellStyle name="AIR calc 6 4" xfId="2983" xr:uid="{00000000-0005-0000-0000-0000630B0000}"/>
    <cellStyle name="AIR calc 6 4 10" xfId="2984" xr:uid="{00000000-0005-0000-0000-0000640B0000}"/>
    <cellStyle name="AIR calc 6 4 10 2" xfId="2985" xr:uid="{00000000-0005-0000-0000-0000650B0000}"/>
    <cellStyle name="AIR calc 6 4 10 3" xfId="2986" xr:uid="{00000000-0005-0000-0000-0000660B0000}"/>
    <cellStyle name="AIR calc 6 4 11" xfId="2987" xr:uid="{00000000-0005-0000-0000-0000670B0000}"/>
    <cellStyle name="AIR calc 6 4 11 2" xfId="2988" xr:uid="{00000000-0005-0000-0000-0000680B0000}"/>
    <cellStyle name="AIR calc 6 4 11 3" xfId="2989" xr:uid="{00000000-0005-0000-0000-0000690B0000}"/>
    <cellStyle name="AIR calc 6 4 12" xfId="2990" xr:uid="{00000000-0005-0000-0000-00006A0B0000}"/>
    <cellStyle name="AIR calc 6 4 13" xfId="2991" xr:uid="{00000000-0005-0000-0000-00006B0B0000}"/>
    <cellStyle name="AIR calc 6 4 2" xfId="2992" xr:uid="{00000000-0005-0000-0000-00006C0B0000}"/>
    <cellStyle name="AIR calc 6 4 2 2" xfId="2993" xr:uid="{00000000-0005-0000-0000-00006D0B0000}"/>
    <cellStyle name="AIR calc 6 4 2 3" xfId="2994" xr:uid="{00000000-0005-0000-0000-00006E0B0000}"/>
    <cellStyle name="AIR calc 6 4 3" xfId="2995" xr:uid="{00000000-0005-0000-0000-00006F0B0000}"/>
    <cellStyle name="AIR calc 6 4 3 2" xfId="2996" xr:uid="{00000000-0005-0000-0000-0000700B0000}"/>
    <cellStyle name="AIR calc 6 4 3 3" xfId="2997" xr:uid="{00000000-0005-0000-0000-0000710B0000}"/>
    <cellStyle name="AIR calc 6 4 4" xfId="2998" xr:uid="{00000000-0005-0000-0000-0000720B0000}"/>
    <cellStyle name="AIR calc 6 4 4 2" xfId="2999" xr:uid="{00000000-0005-0000-0000-0000730B0000}"/>
    <cellStyle name="AIR calc 6 4 4 3" xfId="3000" xr:uid="{00000000-0005-0000-0000-0000740B0000}"/>
    <cellStyle name="AIR calc 6 4 5" xfId="3001" xr:uid="{00000000-0005-0000-0000-0000750B0000}"/>
    <cellStyle name="AIR calc 6 4 5 2" xfId="3002" xr:uid="{00000000-0005-0000-0000-0000760B0000}"/>
    <cellStyle name="AIR calc 6 4 5 3" xfId="3003" xr:uid="{00000000-0005-0000-0000-0000770B0000}"/>
    <cellStyle name="AIR calc 6 4 6" xfId="3004" xr:uid="{00000000-0005-0000-0000-0000780B0000}"/>
    <cellStyle name="AIR calc 6 4 6 2" xfId="3005" xr:uid="{00000000-0005-0000-0000-0000790B0000}"/>
    <cellStyle name="AIR calc 6 4 6 3" xfId="3006" xr:uid="{00000000-0005-0000-0000-00007A0B0000}"/>
    <cellStyle name="AIR calc 6 4 7" xfId="3007" xr:uid="{00000000-0005-0000-0000-00007B0B0000}"/>
    <cellStyle name="AIR calc 6 4 7 2" xfId="3008" xr:uid="{00000000-0005-0000-0000-00007C0B0000}"/>
    <cellStyle name="AIR calc 6 4 7 3" xfId="3009" xr:uid="{00000000-0005-0000-0000-00007D0B0000}"/>
    <cellStyle name="AIR calc 6 4 8" xfId="3010" xr:uid="{00000000-0005-0000-0000-00007E0B0000}"/>
    <cellStyle name="AIR calc 6 4 8 2" xfId="3011" xr:uid="{00000000-0005-0000-0000-00007F0B0000}"/>
    <cellStyle name="AIR calc 6 4 8 3" xfId="3012" xr:uid="{00000000-0005-0000-0000-0000800B0000}"/>
    <cellStyle name="AIR calc 6 4 9" xfId="3013" xr:uid="{00000000-0005-0000-0000-0000810B0000}"/>
    <cellStyle name="AIR calc 6 4 9 2" xfId="3014" xr:uid="{00000000-0005-0000-0000-0000820B0000}"/>
    <cellStyle name="AIR calc 6 4 9 3" xfId="3015" xr:uid="{00000000-0005-0000-0000-0000830B0000}"/>
    <cellStyle name="AIR calc 6 5" xfId="3016" xr:uid="{00000000-0005-0000-0000-0000840B0000}"/>
    <cellStyle name="AIR calc 6 5 10" xfId="3017" xr:uid="{00000000-0005-0000-0000-0000850B0000}"/>
    <cellStyle name="AIR calc 6 5 10 2" xfId="3018" xr:uid="{00000000-0005-0000-0000-0000860B0000}"/>
    <cellStyle name="AIR calc 6 5 10 3" xfId="3019" xr:uid="{00000000-0005-0000-0000-0000870B0000}"/>
    <cellStyle name="AIR calc 6 5 11" xfId="3020" xr:uid="{00000000-0005-0000-0000-0000880B0000}"/>
    <cellStyle name="AIR calc 6 5 11 2" xfId="3021" xr:uid="{00000000-0005-0000-0000-0000890B0000}"/>
    <cellStyle name="AIR calc 6 5 11 3" xfId="3022" xr:uid="{00000000-0005-0000-0000-00008A0B0000}"/>
    <cellStyle name="AIR calc 6 5 12" xfId="3023" xr:uid="{00000000-0005-0000-0000-00008B0B0000}"/>
    <cellStyle name="AIR calc 6 5 13" xfId="3024" xr:uid="{00000000-0005-0000-0000-00008C0B0000}"/>
    <cellStyle name="AIR calc 6 5 2" xfId="3025" xr:uid="{00000000-0005-0000-0000-00008D0B0000}"/>
    <cellStyle name="AIR calc 6 5 2 2" xfId="3026" xr:uid="{00000000-0005-0000-0000-00008E0B0000}"/>
    <cellStyle name="AIR calc 6 5 2 3" xfId="3027" xr:uid="{00000000-0005-0000-0000-00008F0B0000}"/>
    <cellStyle name="AIR calc 6 5 3" xfId="3028" xr:uid="{00000000-0005-0000-0000-0000900B0000}"/>
    <cellStyle name="AIR calc 6 5 3 2" xfId="3029" xr:uid="{00000000-0005-0000-0000-0000910B0000}"/>
    <cellStyle name="AIR calc 6 5 3 3" xfId="3030" xr:uid="{00000000-0005-0000-0000-0000920B0000}"/>
    <cellStyle name="AIR calc 6 5 4" xfId="3031" xr:uid="{00000000-0005-0000-0000-0000930B0000}"/>
    <cellStyle name="AIR calc 6 5 4 2" xfId="3032" xr:uid="{00000000-0005-0000-0000-0000940B0000}"/>
    <cellStyle name="AIR calc 6 5 4 3" xfId="3033" xr:uid="{00000000-0005-0000-0000-0000950B0000}"/>
    <cellStyle name="AIR calc 6 5 5" xfId="3034" xr:uid="{00000000-0005-0000-0000-0000960B0000}"/>
    <cellStyle name="AIR calc 6 5 5 2" xfId="3035" xr:uid="{00000000-0005-0000-0000-0000970B0000}"/>
    <cellStyle name="AIR calc 6 5 5 3" xfId="3036" xr:uid="{00000000-0005-0000-0000-0000980B0000}"/>
    <cellStyle name="AIR calc 6 5 6" xfId="3037" xr:uid="{00000000-0005-0000-0000-0000990B0000}"/>
    <cellStyle name="AIR calc 6 5 6 2" xfId="3038" xr:uid="{00000000-0005-0000-0000-00009A0B0000}"/>
    <cellStyle name="AIR calc 6 5 6 3" xfId="3039" xr:uid="{00000000-0005-0000-0000-00009B0B0000}"/>
    <cellStyle name="AIR calc 6 5 7" xfId="3040" xr:uid="{00000000-0005-0000-0000-00009C0B0000}"/>
    <cellStyle name="AIR calc 6 5 7 2" xfId="3041" xr:uid="{00000000-0005-0000-0000-00009D0B0000}"/>
    <cellStyle name="AIR calc 6 5 7 3" xfId="3042" xr:uid="{00000000-0005-0000-0000-00009E0B0000}"/>
    <cellStyle name="AIR calc 6 5 8" xfId="3043" xr:uid="{00000000-0005-0000-0000-00009F0B0000}"/>
    <cellStyle name="AIR calc 6 5 8 2" xfId="3044" xr:uid="{00000000-0005-0000-0000-0000A00B0000}"/>
    <cellStyle name="AIR calc 6 5 8 3" xfId="3045" xr:uid="{00000000-0005-0000-0000-0000A10B0000}"/>
    <cellStyle name="AIR calc 6 5 9" xfId="3046" xr:uid="{00000000-0005-0000-0000-0000A20B0000}"/>
    <cellStyle name="AIR calc 6 5 9 2" xfId="3047" xr:uid="{00000000-0005-0000-0000-0000A30B0000}"/>
    <cellStyle name="AIR calc 6 5 9 3" xfId="3048" xr:uid="{00000000-0005-0000-0000-0000A40B0000}"/>
    <cellStyle name="AIR calc 6 6" xfId="3049" xr:uid="{00000000-0005-0000-0000-0000A50B0000}"/>
    <cellStyle name="AIR calc 6 6 10" xfId="3050" xr:uid="{00000000-0005-0000-0000-0000A60B0000}"/>
    <cellStyle name="AIR calc 6 6 10 2" xfId="3051" xr:uid="{00000000-0005-0000-0000-0000A70B0000}"/>
    <cellStyle name="AIR calc 6 6 10 3" xfId="3052" xr:uid="{00000000-0005-0000-0000-0000A80B0000}"/>
    <cellStyle name="AIR calc 6 6 11" xfId="3053" xr:uid="{00000000-0005-0000-0000-0000A90B0000}"/>
    <cellStyle name="AIR calc 6 6 11 2" xfId="3054" xr:uid="{00000000-0005-0000-0000-0000AA0B0000}"/>
    <cellStyle name="AIR calc 6 6 11 3" xfId="3055" xr:uid="{00000000-0005-0000-0000-0000AB0B0000}"/>
    <cellStyle name="AIR calc 6 6 12" xfId="3056" xr:uid="{00000000-0005-0000-0000-0000AC0B0000}"/>
    <cellStyle name="AIR calc 6 6 13" xfId="3057" xr:uid="{00000000-0005-0000-0000-0000AD0B0000}"/>
    <cellStyle name="AIR calc 6 6 2" xfId="3058" xr:uid="{00000000-0005-0000-0000-0000AE0B0000}"/>
    <cellStyle name="AIR calc 6 6 2 2" xfId="3059" xr:uid="{00000000-0005-0000-0000-0000AF0B0000}"/>
    <cellStyle name="AIR calc 6 6 2 3" xfId="3060" xr:uid="{00000000-0005-0000-0000-0000B00B0000}"/>
    <cellStyle name="AIR calc 6 6 3" xfId="3061" xr:uid="{00000000-0005-0000-0000-0000B10B0000}"/>
    <cellStyle name="AIR calc 6 6 3 2" xfId="3062" xr:uid="{00000000-0005-0000-0000-0000B20B0000}"/>
    <cellStyle name="AIR calc 6 6 3 3" xfId="3063" xr:uid="{00000000-0005-0000-0000-0000B30B0000}"/>
    <cellStyle name="AIR calc 6 6 4" xfId="3064" xr:uid="{00000000-0005-0000-0000-0000B40B0000}"/>
    <cellStyle name="AIR calc 6 6 4 2" xfId="3065" xr:uid="{00000000-0005-0000-0000-0000B50B0000}"/>
    <cellStyle name="AIR calc 6 6 4 3" xfId="3066" xr:uid="{00000000-0005-0000-0000-0000B60B0000}"/>
    <cellStyle name="AIR calc 6 6 5" xfId="3067" xr:uid="{00000000-0005-0000-0000-0000B70B0000}"/>
    <cellStyle name="AIR calc 6 6 5 2" xfId="3068" xr:uid="{00000000-0005-0000-0000-0000B80B0000}"/>
    <cellStyle name="AIR calc 6 6 5 3" xfId="3069" xr:uid="{00000000-0005-0000-0000-0000B90B0000}"/>
    <cellStyle name="AIR calc 6 6 6" xfId="3070" xr:uid="{00000000-0005-0000-0000-0000BA0B0000}"/>
    <cellStyle name="AIR calc 6 6 6 2" xfId="3071" xr:uid="{00000000-0005-0000-0000-0000BB0B0000}"/>
    <cellStyle name="AIR calc 6 6 6 3" xfId="3072" xr:uid="{00000000-0005-0000-0000-0000BC0B0000}"/>
    <cellStyle name="AIR calc 6 6 7" xfId="3073" xr:uid="{00000000-0005-0000-0000-0000BD0B0000}"/>
    <cellStyle name="AIR calc 6 6 7 2" xfId="3074" xr:uid="{00000000-0005-0000-0000-0000BE0B0000}"/>
    <cellStyle name="AIR calc 6 6 7 3" xfId="3075" xr:uid="{00000000-0005-0000-0000-0000BF0B0000}"/>
    <cellStyle name="AIR calc 6 6 8" xfId="3076" xr:uid="{00000000-0005-0000-0000-0000C00B0000}"/>
    <cellStyle name="AIR calc 6 6 8 2" xfId="3077" xr:uid="{00000000-0005-0000-0000-0000C10B0000}"/>
    <cellStyle name="AIR calc 6 6 8 3" xfId="3078" xr:uid="{00000000-0005-0000-0000-0000C20B0000}"/>
    <cellStyle name="AIR calc 6 6 9" xfId="3079" xr:uid="{00000000-0005-0000-0000-0000C30B0000}"/>
    <cellStyle name="AIR calc 6 6 9 2" xfId="3080" xr:uid="{00000000-0005-0000-0000-0000C40B0000}"/>
    <cellStyle name="AIR calc 6 6 9 3" xfId="3081" xr:uid="{00000000-0005-0000-0000-0000C50B0000}"/>
    <cellStyle name="AIR calc 6 7" xfId="3082" xr:uid="{00000000-0005-0000-0000-0000C60B0000}"/>
    <cellStyle name="AIR calc 6 7 10" xfId="3083" xr:uid="{00000000-0005-0000-0000-0000C70B0000}"/>
    <cellStyle name="AIR calc 6 7 10 2" xfId="3084" xr:uid="{00000000-0005-0000-0000-0000C80B0000}"/>
    <cellStyle name="AIR calc 6 7 10 3" xfId="3085" xr:uid="{00000000-0005-0000-0000-0000C90B0000}"/>
    <cellStyle name="AIR calc 6 7 11" xfId="3086" xr:uid="{00000000-0005-0000-0000-0000CA0B0000}"/>
    <cellStyle name="AIR calc 6 7 11 2" xfId="3087" xr:uid="{00000000-0005-0000-0000-0000CB0B0000}"/>
    <cellStyle name="AIR calc 6 7 11 3" xfId="3088" xr:uid="{00000000-0005-0000-0000-0000CC0B0000}"/>
    <cellStyle name="AIR calc 6 7 12" xfId="3089" xr:uid="{00000000-0005-0000-0000-0000CD0B0000}"/>
    <cellStyle name="AIR calc 6 7 13" xfId="3090" xr:uid="{00000000-0005-0000-0000-0000CE0B0000}"/>
    <cellStyle name="AIR calc 6 7 2" xfId="3091" xr:uid="{00000000-0005-0000-0000-0000CF0B0000}"/>
    <cellStyle name="AIR calc 6 7 2 2" xfId="3092" xr:uid="{00000000-0005-0000-0000-0000D00B0000}"/>
    <cellStyle name="AIR calc 6 7 2 3" xfId="3093" xr:uid="{00000000-0005-0000-0000-0000D10B0000}"/>
    <cellStyle name="AIR calc 6 7 3" xfId="3094" xr:uid="{00000000-0005-0000-0000-0000D20B0000}"/>
    <cellStyle name="AIR calc 6 7 3 2" xfId="3095" xr:uid="{00000000-0005-0000-0000-0000D30B0000}"/>
    <cellStyle name="AIR calc 6 7 3 3" xfId="3096" xr:uid="{00000000-0005-0000-0000-0000D40B0000}"/>
    <cellStyle name="AIR calc 6 7 4" xfId="3097" xr:uid="{00000000-0005-0000-0000-0000D50B0000}"/>
    <cellStyle name="AIR calc 6 7 4 2" xfId="3098" xr:uid="{00000000-0005-0000-0000-0000D60B0000}"/>
    <cellStyle name="AIR calc 6 7 4 3" xfId="3099" xr:uid="{00000000-0005-0000-0000-0000D70B0000}"/>
    <cellStyle name="AIR calc 6 7 5" xfId="3100" xr:uid="{00000000-0005-0000-0000-0000D80B0000}"/>
    <cellStyle name="AIR calc 6 7 5 2" xfId="3101" xr:uid="{00000000-0005-0000-0000-0000D90B0000}"/>
    <cellStyle name="AIR calc 6 7 5 3" xfId="3102" xr:uid="{00000000-0005-0000-0000-0000DA0B0000}"/>
    <cellStyle name="AIR calc 6 7 6" xfId="3103" xr:uid="{00000000-0005-0000-0000-0000DB0B0000}"/>
    <cellStyle name="AIR calc 6 7 6 2" xfId="3104" xr:uid="{00000000-0005-0000-0000-0000DC0B0000}"/>
    <cellStyle name="AIR calc 6 7 6 3" xfId="3105" xr:uid="{00000000-0005-0000-0000-0000DD0B0000}"/>
    <cellStyle name="AIR calc 6 7 7" xfId="3106" xr:uid="{00000000-0005-0000-0000-0000DE0B0000}"/>
    <cellStyle name="AIR calc 6 7 7 2" xfId="3107" xr:uid="{00000000-0005-0000-0000-0000DF0B0000}"/>
    <cellStyle name="AIR calc 6 7 7 3" xfId="3108" xr:uid="{00000000-0005-0000-0000-0000E00B0000}"/>
    <cellStyle name="AIR calc 6 7 8" xfId="3109" xr:uid="{00000000-0005-0000-0000-0000E10B0000}"/>
    <cellStyle name="AIR calc 6 7 8 2" xfId="3110" xr:uid="{00000000-0005-0000-0000-0000E20B0000}"/>
    <cellStyle name="AIR calc 6 7 8 3" xfId="3111" xr:uid="{00000000-0005-0000-0000-0000E30B0000}"/>
    <cellStyle name="AIR calc 6 7 9" xfId="3112" xr:uid="{00000000-0005-0000-0000-0000E40B0000}"/>
    <cellStyle name="AIR calc 6 7 9 2" xfId="3113" xr:uid="{00000000-0005-0000-0000-0000E50B0000}"/>
    <cellStyle name="AIR calc 6 7 9 3" xfId="3114" xr:uid="{00000000-0005-0000-0000-0000E60B0000}"/>
    <cellStyle name="AIR calc 6 8" xfId="3115" xr:uid="{00000000-0005-0000-0000-0000E70B0000}"/>
    <cellStyle name="AIR calc 6 8 2" xfId="3116" xr:uid="{00000000-0005-0000-0000-0000E80B0000}"/>
    <cellStyle name="AIR calc 6 8 3" xfId="3117" xr:uid="{00000000-0005-0000-0000-0000E90B0000}"/>
    <cellStyle name="AIR calc 6 9" xfId="3118" xr:uid="{00000000-0005-0000-0000-0000EA0B0000}"/>
    <cellStyle name="AIR calc 6 9 2" xfId="3119" xr:uid="{00000000-0005-0000-0000-0000EB0B0000}"/>
    <cellStyle name="AIR calc 6 9 3" xfId="3120" xr:uid="{00000000-0005-0000-0000-0000EC0B0000}"/>
    <cellStyle name="AIR calc 7" xfId="3121" xr:uid="{00000000-0005-0000-0000-0000ED0B0000}"/>
    <cellStyle name="AIR calc 7 10" xfId="3122" xr:uid="{00000000-0005-0000-0000-0000EE0B0000}"/>
    <cellStyle name="AIR calc 7 10 2" xfId="3123" xr:uid="{00000000-0005-0000-0000-0000EF0B0000}"/>
    <cellStyle name="AIR calc 7 10 3" xfId="3124" xr:uid="{00000000-0005-0000-0000-0000F00B0000}"/>
    <cellStyle name="AIR calc 7 11" xfId="3125" xr:uid="{00000000-0005-0000-0000-0000F10B0000}"/>
    <cellStyle name="AIR calc 7 11 2" xfId="3126" xr:uid="{00000000-0005-0000-0000-0000F20B0000}"/>
    <cellStyle name="AIR calc 7 11 3" xfId="3127" xr:uid="{00000000-0005-0000-0000-0000F30B0000}"/>
    <cellStyle name="AIR calc 7 12" xfId="3128" xr:uid="{00000000-0005-0000-0000-0000F40B0000}"/>
    <cellStyle name="AIR calc 7 12 2" xfId="3129" xr:uid="{00000000-0005-0000-0000-0000F50B0000}"/>
    <cellStyle name="AIR calc 7 12 3" xfId="3130" xr:uid="{00000000-0005-0000-0000-0000F60B0000}"/>
    <cellStyle name="AIR calc 7 13" xfId="3131" xr:uid="{00000000-0005-0000-0000-0000F70B0000}"/>
    <cellStyle name="AIR calc 7 13 2" xfId="3132" xr:uid="{00000000-0005-0000-0000-0000F80B0000}"/>
    <cellStyle name="AIR calc 7 13 3" xfId="3133" xr:uid="{00000000-0005-0000-0000-0000F90B0000}"/>
    <cellStyle name="AIR calc 7 14" xfId="3134" xr:uid="{00000000-0005-0000-0000-0000FA0B0000}"/>
    <cellStyle name="AIR calc 7 14 2" xfId="3135" xr:uid="{00000000-0005-0000-0000-0000FB0B0000}"/>
    <cellStyle name="AIR calc 7 14 3" xfId="3136" xr:uid="{00000000-0005-0000-0000-0000FC0B0000}"/>
    <cellStyle name="AIR calc 7 15" xfId="3137" xr:uid="{00000000-0005-0000-0000-0000FD0B0000}"/>
    <cellStyle name="AIR calc 7 15 2" xfId="3138" xr:uid="{00000000-0005-0000-0000-0000FE0B0000}"/>
    <cellStyle name="AIR calc 7 15 3" xfId="3139" xr:uid="{00000000-0005-0000-0000-0000FF0B0000}"/>
    <cellStyle name="AIR calc 7 16" xfId="3140" xr:uid="{00000000-0005-0000-0000-0000000C0000}"/>
    <cellStyle name="AIR calc 7 16 2" xfId="3141" xr:uid="{00000000-0005-0000-0000-0000010C0000}"/>
    <cellStyle name="AIR calc 7 16 3" xfId="3142" xr:uid="{00000000-0005-0000-0000-0000020C0000}"/>
    <cellStyle name="AIR calc 7 17" xfId="3143" xr:uid="{00000000-0005-0000-0000-0000030C0000}"/>
    <cellStyle name="AIR calc 7 17 2" xfId="3144" xr:uid="{00000000-0005-0000-0000-0000040C0000}"/>
    <cellStyle name="AIR calc 7 17 3" xfId="3145" xr:uid="{00000000-0005-0000-0000-0000050C0000}"/>
    <cellStyle name="AIR calc 7 18" xfId="3146" xr:uid="{00000000-0005-0000-0000-0000060C0000}"/>
    <cellStyle name="AIR calc 7 18 2" xfId="3147" xr:uid="{00000000-0005-0000-0000-0000070C0000}"/>
    <cellStyle name="AIR calc 7 18 3" xfId="3148" xr:uid="{00000000-0005-0000-0000-0000080C0000}"/>
    <cellStyle name="AIR calc 7 19" xfId="3149" xr:uid="{00000000-0005-0000-0000-0000090C0000}"/>
    <cellStyle name="AIR calc 7 2" xfId="3150" xr:uid="{00000000-0005-0000-0000-00000A0C0000}"/>
    <cellStyle name="AIR calc 7 2 10" xfId="3151" xr:uid="{00000000-0005-0000-0000-00000B0C0000}"/>
    <cellStyle name="AIR calc 7 2 10 2" xfId="3152" xr:uid="{00000000-0005-0000-0000-00000C0C0000}"/>
    <cellStyle name="AIR calc 7 2 10 3" xfId="3153" xr:uid="{00000000-0005-0000-0000-00000D0C0000}"/>
    <cellStyle name="AIR calc 7 2 11" xfId="3154" xr:uid="{00000000-0005-0000-0000-00000E0C0000}"/>
    <cellStyle name="AIR calc 7 2 11 2" xfId="3155" xr:uid="{00000000-0005-0000-0000-00000F0C0000}"/>
    <cellStyle name="AIR calc 7 2 11 3" xfId="3156" xr:uid="{00000000-0005-0000-0000-0000100C0000}"/>
    <cellStyle name="AIR calc 7 2 12" xfId="3157" xr:uid="{00000000-0005-0000-0000-0000110C0000}"/>
    <cellStyle name="AIR calc 7 2 12 2" xfId="3158" xr:uid="{00000000-0005-0000-0000-0000120C0000}"/>
    <cellStyle name="AIR calc 7 2 12 3" xfId="3159" xr:uid="{00000000-0005-0000-0000-0000130C0000}"/>
    <cellStyle name="AIR calc 7 2 13" xfId="3160" xr:uid="{00000000-0005-0000-0000-0000140C0000}"/>
    <cellStyle name="AIR calc 7 2 14" xfId="3161" xr:uid="{00000000-0005-0000-0000-0000150C0000}"/>
    <cellStyle name="AIR calc 7 2 2" xfId="3162" xr:uid="{00000000-0005-0000-0000-0000160C0000}"/>
    <cellStyle name="AIR calc 7 2 2 2" xfId="3163" xr:uid="{00000000-0005-0000-0000-0000170C0000}"/>
    <cellStyle name="AIR calc 7 2 2 3" xfId="3164" xr:uid="{00000000-0005-0000-0000-0000180C0000}"/>
    <cellStyle name="AIR calc 7 2 3" xfId="3165" xr:uid="{00000000-0005-0000-0000-0000190C0000}"/>
    <cellStyle name="AIR calc 7 2 3 2" xfId="3166" xr:uid="{00000000-0005-0000-0000-00001A0C0000}"/>
    <cellStyle name="AIR calc 7 2 3 3" xfId="3167" xr:uid="{00000000-0005-0000-0000-00001B0C0000}"/>
    <cellStyle name="AIR calc 7 2 4" xfId="3168" xr:uid="{00000000-0005-0000-0000-00001C0C0000}"/>
    <cellStyle name="AIR calc 7 2 4 2" xfId="3169" xr:uid="{00000000-0005-0000-0000-00001D0C0000}"/>
    <cellStyle name="AIR calc 7 2 4 3" xfId="3170" xr:uid="{00000000-0005-0000-0000-00001E0C0000}"/>
    <cellStyle name="AIR calc 7 2 5" xfId="3171" xr:uid="{00000000-0005-0000-0000-00001F0C0000}"/>
    <cellStyle name="AIR calc 7 2 5 2" xfId="3172" xr:uid="{00000000-0005-0000-0000-0000200C0000}"/>
    <cellStyle name="AIR calc 7 2 5 3" xfId="3173" xr:uid="{00000000-0005-0000-0000-0000210C0000}"/>
    <cellStyle name="AIR calc 7 2 6" xfId="3174" xr:uid="{00000000-0005-0000-0000-0000220C0000}"/>
    <cellStyle name="AIR calc 7 2 6 2" xfId="3175" xr:uid="{00000000-0005-0000-0000-0000230C0000}"/>
    <cellStyle name="AIR calc 7 2 6 3" xfId="3176" xr:uid="{00000000-0005-0000-0000-0000240C0000}"/>
    <cellStyle name="AIR calc 7 2 7" xfId="3177" xr:uid="{00000000-0005-0000-0000-0000250C0000}"/>
    <cellStyle name="AIR calc 7 2 7 2" xfId="3178" xr:uid="{00000000-0005-0000-0000-0000260C0000}"/>
    <cellStyle name="AIR calc 7 2 7 3" xfId="3179" xr:uid="{00000000-0005-0000-0000-0000270C0000}"/>
    <cellStyle name="AIR calc 7 2 8" xfId="3180" xr:uid="{00000000-0005-0000-0000-0000280C0000}"/>
    <cellStyle name="AIR calc 7 2 8 2" xfId="3181" xr:uid="{00000000-0005-0000-0000-0000290C0000}"/>
    <cellStyle name="AIR calc 7 2 8 3" xfId="3182" xr:uid="{00000000-0005-0000-0000-00002A0C0000}"/>
    <cellStyle name="AIR calc 7 2 9" xfId="3183" xr:uid="{00000000-0005-0000-0000-00002B0C0000}"/>
    <cellStyle name="AIR calc 7 2 9 2" xfId="3184" xr:uid="{00000000-0005-0000-0000-00002C0C0000}"/>
    <cellStyle name="AIR calc 7 2 9 3" xfId="3185" xr:uid="{00000000-0005-0000-0000-00002D0C0000}"/>
    <cellStyle name="AIR calc 7 20" xfId="3186" xr:uid="{00000000-0005-0000-0000-00002E0C0000}"/>
    <cellStyle name="AIR calc 7 3" xfId="3187" xr:uid="{00000000-0005-0000-0000-00002F0C0000}"/>
    <cellStyle name="AIR calc 7 3 10" xfId="3188" xr:uid="{00000000-0005-0000-0000-0000300C0000}"/>
    <cellStyle name="AIR calc 7 3 10 2" xfId="3189" xr:uid="{00000000-0005-0000-0000-0000310C0000}"/>
    <cellStyle name="AIR calc 7 3 10 3" xfId="3190" xr:uid="{00000000-0005-0000-0000-0000320C0000}"/>
    <cellStyle name="AIR calc 7 3 11" xfId="3191" xr:uid="{00000000-0005-0000-0000-0000330C0000}"/>
    <cellStyle name="AIR calc 7 3 11 2" xfId="3192" xr:uid="{00000000-0005-0000-0000-0000340C0000}"/>
    <cellStyle name="AIR calc 7 3 11 3" xfId="3193" xr:uid="{00000000-0005-0000-0000-0000350C0000}"/>
    <cellStyle name="AIR calc 7 3 12" xfId="3194" xr:uid="{00000000-0005-0000-0000-0000360C0000}"/>
    <cellStyle name="AIR calc 7 3 12 2" xfId="3195" xr:uid="{00000000-0005-0000-0000-0000370C0000}"/>
    <cellStyle name="AIR calc 7 3 12 3" xfId="3196" xr:uid="{00000000-0005-0000-0000-0000380C0000}"/>
    <cellStyle name="AIR calc 7 3 13" xfId="3197" xr:uid="{00000000-0005-0000-0000-0000390C0000}"/>
    <cellStyle name="AIR calc 7 3 14" xfId="3198" xr:uid="{00000000-0005-0000-0000-00003A0C0000}"/>
    <cellStyle name="AIR calc 7 3 2" xfId="3199" xr:uid="{00000000-0005-0000-0000-00003B0C0000}"/>
    <cellStyle name="AIR calc 7 3 2 2" xfId="3200" xr:uid="{00000000-0005-0000-0000-00003C0C0000}"/>
    <cellStyle name="AIR calc 7 3 2 3" xfId="3201" xr:uid="{00000000-0005-0000-0000-00003D0C0000}"/>
    <cellStyle name="AIR calc 7 3 3" xfId="3202" xr:uid="{00000000-0005-0000-0000-00003E0C0000}"/>
    <cellStyle name="AIR calc 7 3 3 2" xfId="3203" xr:uid="{00000000-0005-0000-0000-00003F0C0000}"/>
    <cellStyle name="AIR calc 7 3 3 3" xfId="3204" xr:uid="{00000000-0005-0000-0000-0000400C0000}"/>
    <cellStyle name="AIR calc 7 3 4" xfId="3205" xr:uid="{00000000-0005-0000-0000-0000410C0000}"/>
    <cellStyle name="AIR calc 7 3 4 2" xfId="3206" xr:uid="{00000000-0005-0000-0000-0000420C0000}"/>
    <cellStyle name="AIR calc 7 3 4 3" xfId="3207" xr:uid="{00000000-0005-0000-0000-0000430C0000}"/>
    <cellStyle name="AIR calc 7 3 5" xfId="3208" xr:uid="{00000000-0005-0000-0000-0000440C0000}"/>
    <cellStyle name="AIR calc 7 3 5 2" xfId="3209" xr:uid="{00000000-0005-0000-0000-0000450C0000}"/>
    <cellStyle name="AIR calc 7 3 5 3" xfId="3210" xr:uid="{00000000-0005-0000-0000-0000460C0000}"/>
    <cellStyle name="AIR calc 7 3 6" xfId="3211" xr:uid="{00000000-0005-0000-0000-0000470C0000}"/>
    <cellStyle name="AIR calc 7 3 6 2" xfId="3212" xr:uid="{00000000-0005-0000-0000-0000480C0000}"/>
    <cellStyle name="AIR calc 7 3 6 3" xfId="3213" xr:uid="{00000000-0005-0000-0000-0000490C0000}"/>
    <cellStyle name="AIR calc 7 3 7" xfId="3214" xr:uid="{00000000-0005-0000-0000-00004A0C0000}"/>
    <cellStyle name="AIR calc 7 3 7 2" xfId="3215" xr:uid="{00000000-0005-0000-0000-00004B0C0000}"/>
    <cellStyle name="AIR calc 7 3 7 3" xfId="3216" xr:uid="{00000000-0005-0000-0000-00004C0C0000}"/>
    <cellStyle name="AIR calc 7 3 8" xfId="3217" xr:uid="{00000000-0005-0000-0000-00004D0C0000}"/>
    <cellStyle name="AIR calc 7 3 8 2" xfId="3218" xr:uid="{00000000-0005-0000-0000-00004E0C0000}"/>
    <cellStyle name="AIR calc 7 3 8 3" xfId="3219" xr:uid="{00000000-0005-0000-0000-00004F0C0000}"/>
    <cellStyle name="AIR calc 7 3 9" xfId="3220" xr:uid="{00000000-0005-0000-0000-0000500C0000}"/>
    <cellStyle name="AIR calc 7 3 9 2" xfId="3221" xr:uid="{00000000-0005-0000-0000-0000510C0000}"/>
    <cellStyle name="AIR calc 7 3 9 3" xfId="3222" xr:uid="{00000000-0005-0000-0000-0000520C0000}"/>
    <cellStyle name="AIR calc 7 4" xfId="3223" xr:uid="{00000000-0005-0000-0000-0000530C0000}"/>
    <cellStyle name="AIR calc 7 4 10" xfId="3224" xr:uid="{00000000-0005-0000-0000-0000540C0000}"/>
    <cellStyle name="AIR calc 7 4 10 2" xfId="3225" xr:uid="{00000000-0005-0000-0000-0000550C0000}"/>
    <cellStyle name="AIR calc 7 4 10 3" xfId="3226" xr:uid="{00000000-0005-0000-0000-0000560C0000}"/>
    <cellStyle name="AIR calc 7 4 11" xfId="3227" xr:uid="{00000000-0005-0000-0000-0000570C0000}"/>
    <cellStyle name="AIR calc 7 4 11 2" xfId="3228" xr:uid="{00000000-0005-0000-0000-0000580C0000}"/>
    <cellStyle name="AIR calc 7 4 11 3" xfId="3229" xr:uid="{00000000-0005-0000-0000-0000590C0000}"/>
    <cellStyle name="AIR calc 7 4 12" xfId="3230" xr:uid="{00000000-0005-0000-0000-00005A0C0000}"/>
    <cellStyle name="AIR calc 7 4 13" xfId="3231" xr:uid="{00000000-0005-0000-0000-00005B0C0000}"/>
    <cellStyle name="AIR calc 7 4 2" xfId="3232" xr:uid="{00000000-0005-0000-0000-00005C0C0000}"/>
    <cellStyle name="AIR calc 7 4 2 2" xfId="3233" xr:uid="{00000000-0005-0000-0000-00005D0C0000}"/>
    <cellStyle name="AIR calc 7 4 2 3" xfId="3234" xr:uid="{00000000-0005-0000-0000-00005E0C0000}"/>
    <cellStyle name="AIR calc 7 4 3" xfId="3235" xr:uid="{00000000-0005-0000-0000-00005F0C0000}"/>
    <cellStyle name="AIR calc 7 4 3 2" xfId="3236" xr:uid="{00000000-0005-0000-0000-0000600C0000}"/>
    <cellStyle name="AIR calc 7 4 3 3" xfId="3237" xr:uid="{00000000-0005-0000-0000-0000610C0000}"/>
    <cellStyle name="AIR calc 7 4 4" xfId="3238" xr:uid="{00000000-0005-0000-0000-0000620C0000}"/>
    <cellStyle name="AIR calc 7 4 4 2" xfId="3239" xr:uid="{00000000-0005-0000-0000-0000630C0000}"/>
    <cellStyle name="AIR calc 7 4 4 3" xfId="3240" xr:uid="{00000000-0005-0000-0000-0000640C0000}"/>
    <cellStyle name="AIR calc 7 4 5" xfId="3241" xr:uid="{00000000-0005-0000-0000-0000650C0000}"/>
    <cellStyle name="AIR calc 7 4 5 2" xfId="3242" xr:uid="{00000000-0005-0000-0000-0000660C0000}"/>
    <cellStyle name="AIR calc 7 4 5 3" xfId="3243" xr:uid="{00000000-0005-0000-0000-0000670C0000}"/>
    <cellStyle name="AIR calc 7 4 6" xfId="3244" xr:uid="{00000000-0005-0000-0000-0000680C0000}"/>
    <cellStyle name="AIR calc 7 4 6 2" xfId="3245" xr:uid="{00000000-0005-0000-0000-0000690C0000}"/>
    <cellStyle name="AIR calc 7 4 6 3" xfId="3246" xr:uid="{00000000-0005-0000-0000-00006A0C0000}"/>
    <cellStyle name="AIR calc 7 4 7" xfId="3247" xr:uid="{00000000-0005-0000-0000-00006B0C0000}"/>
    <cellStyle name="AIR calc 7 4 7 2" xfId="3248" xr:uid="{00000000-0005-0000-0000-00006C0C0000}"/>
    <cellStyle name="AIR calc 7 4 7 3" xfId="3249" xr:uid="{00000000-0005-0000-0000-00006D0C0000}"/>
    <cellStyle name="AIR calc 7 4 8" xfId="3250" xr:uid="{00000000-0005-0000-0000-00006E0C0000}"/>
    <cellStyle name="AIR calc 7 4 8 2" xfId="3251" xr:uid="{00000000-0005-0000-0000-00006F0C0000}"/>
    <cellStyle name="AIR calc 7 4 8 3" xfId="3252" xr:uid="{00000000-0005-0000-0000-0000700C0000}"/>
    <cellStyle name="AIR calc 7 4 9" xfId="3253" xr:uid="{00000000-0005-0000-0000-0000710C0000}"/>
    <cellStyle name="AIR calc 7 4 9 2" xfId="3254" xr:uid="{00000000-0005-0000-0000-0000720C0000}"/>
    <cellStyle name="AIR calc 7 4 9 3" xfId="3255" xr:uid="{00000000-0005-0000-0000-0000730C0000}"/>
    <cellStyle name="AIR calc 7 5" xfId="3256" xr:uid="{00000000-0005-0000-0000-0000740C0000}"/>
    <cellStyle name="AIR calc 7 5 10" xfId="3257" xr:uid="{00000000-0005-0000-0000-0000750C0000}"/>
    <cellStyle name="AIR calc 7 5 10 2" xfId="3258" xr:uid="{00000000-0005-0000-0000-0000760C0000}"/>
    <cellStyle name="AIR calc 7 5 10 3" xfId="3259" xr:uid="{00000000-0005-0000-0000-0000770C0000}"/>
    <cellStyle name="AIR calc 7 5 11" xfId="3260" xr:uid="{00000000-0005-0000-0000-0000780C0000}"/>
    <cellStyle name="AIR calc 7 5 11 2" xfId="3261" xr:uid="{00000000-0005-0000-0000-0000790C0000}"/>
    <cellStyle name="AIR calc 7 5 11 3" xfId="3262" xr:uid="{00000000-0005-0000-0000-00007A0C0000}"/>
    <cellStyle name="AIR calc 7 5 12" xfId="3263" xr:uid="{00000000-0005-0000-0000-00007B0C0000}"/>
    <cellStyle name="AIR calc 7 5 13" xfId="3264" xr:uid="{00000000-0005-0000-0000-00007C0C0000}"/>
    <cellStyle name="AIR calc 7 5 2" xfId="3265" xr:uid="{00000000-0005-0000-0000-00007D0C0000}"/>
    <cellStyle name="AIR calc 7 5 2 2" xfId="3266" xr:uid="{00000000-0005-0000-0000-00007E0C0000}"/>
    <cellStyle name="AIR calc 7 5 2 3" xfId="3267" xr:uid="{00000000-0005-0000-0000-00007F0C0000}"/>
    <cellStyle name="AIR calc 7 5 3" xfId="3268" xr:uid="{00000000-0005-0000-0000-0000800C0000}"/>
    <cellStyle name="AIR calc 7 5 3 2" xfId="3269" xr:uid="{00000000-0005-0000-0000-0000810C0000}"/>
    <cellStyle name="AIR calc 7 5 3 3" xfId="3270" xr:uid="{00000000-0005-0000-0000-0000820C0000}"/>
    <cellStyle name="AIR calc 7 5 4" xfId="3271" xr:uid="{00000000-0005-0000-0000-0000830C0000}"/>
    <cellStyle name="AIR calc 7 5 4 2" xfId="3272" xr:uid="{00000000-0005-0000-0000-0000840C0000}"/>
    <cellStyle name="AIR calc 7 5 4 3" xfId="3273" xr:uid="{00000000-0005-0000-0000-0000850C0000}"/>
    <cellStyle name="AIR calc 7 5 5" xfId="3274" xr:uid="{00000000-0005-0000-0000-0000860C0000}"/>
    <cellStyle name="AIR calc 7 5 5 2" xfId="3275" xr:uid="{00000000-0005-0000-0000-0000870C0000}"/>
    <cellStyle name="AIR calc 7 5 5 3" xfId="3276" xr:uid="{00000000-0005-0000-0000-0000880C0000}"/>
    <cellStyle name="AIR calc 7 5 6" xfId="3277" xr:uid="{00000000-0005-0000-0000-0000890C0000}"/>
    <cellStyle name="AIR calc 7 5 6 2" xfId="3278" xr:uid="{00000000-0005-0000-0000-00008A0C0000}"/>
    <cellStyle name="AIR calc 7 5 6 3" xfId="3279" xr:uid="{00000000-0005-0000-0000-00008B0C0000}"/>
    <cellStyle name="AIR calc 7 5 7" xfId="3280" xr:uid="{00000000-0005-0000-0000-00008C0C0000}"/>
    <cellStyle name="AIR calc 7 5 7 2" xfId="3281" xr:uid="{00000000-0005-0000-0000-00008D0C0000}"/>
    <cellStyle name="AIR calc 7 5 7 3" xfId="3282" xr:uid="{00000000-0005-0000-0000-00008E0C0000}"/>
    <cellStyle name="AIR calc 7 5 8" xfId="3283" xr:uid="{00000000-0005-0000-0000-00008F0C0000}"/>
    <cellStyle name="AIR calc 7 5 8 2" xfId="3284" xr:uid="{00000000-0005-0000-0000-0000900C0000}"/>
    <cellStyle name="AIR calc 7 5 8 3" xfId="3285" xr:uid="{00000000-0005-0000-0000-0000910C0000}"/>
    <cellStyle name="AIR calc 7 5 9" xfId="3286" xr:uid="{00000000-0005-0000-0000-0000920C0000}"/>
    <cellStyle name="AIR calc 7 5 9 2" xfId="3287" xr:uid="{00000000-0005-0000-0000-0000930C0000}"/>
    <cellStyle name="AIR calc 7 5 9 3" xfId="3288" xr:uid="{00000000-0005-0000-0000-0000940C0000}"/>
    <cellStyle name="AIR calc 7 6" xfId="3289" xr:uid="{00000000-0005-0000-0000-0000950C0000}"/>
    <cellStyle name="AIR calc 7 6 10" xfId="3290" xr:uid="{00000000-0005-0000-0000-0000960C0000}"/>
    <cellStyle name="AIR calc 7 6 10 2" xfId="3291" xr:uid="{00000000-0005-0000-0000-0000970C0000}"/>
    <cellStyle name="AIR calc 7 6 10 3" xfId="3292" xr:uid="{00000000-0005-0000-0000-0000980C0000}"/>
    <cellStyle name="AIR calc 7 6 11" xfId="3293" xr:uid="{00000000-0005-0000-0000-0000990C0000}"/>
    <cellStyle name="AIR calc 7 6 11 2" xfId="3294" xr:uid="{00000000-0005-0000-0000-00009A0C0000}"/>
    <cellStyle name="AIR calc 7 6 11 3" xfId="3295" xr:uid="{00000000-0005-0000-0000-00009B0C0000}"/>
    <cellStyle name="AIR calc 7 6 12" xfId="3296" xr:uid="{00000000-0005-0000-0000-00009C0C0000}"/>
    <cellStyle name="AIR calc 7 6 13" xfId="3297" xr:uid="{00000000-0005-0000-0000-00009D0C0000}"/>
    <cellStyle name="AIR calc 7 6 2" xfId="3298" xr:uid="{00000000-0005-0000-0000-00009E0C0000}"/>
    <cellStyle name="AIR calc 7 6 2 2" xfId="3299" xr:uid="{00000000-0005-0000-0000-00009F0C0000}"/>
    <cellStyle name="AIR calc 7 6 2 3" xfId="3300" xr:uid="{00000000-0005-0000-0000-0000A00C0000}"/>
    <cellStyle name="AIR calc 7 6 3" xfId="3301" xr:uid="{00000000-0005-0000-0000-0000A10C0000}"/>
    <cellStyle name="AIR calc 7 6 3 2" xfId="3302" xr:uid="{00000000-0005-0000-0000-0000A20C0000}"/>
    <cellStyle name="AIR calc 7 6 3 3" xfId="3303" xr:uid="{00000000-0005-0000-0000-0000A30C0000}"/>
    <cellStyle name="AIR calc 7 6 4" xfId="3304" xr:uid="{00000000-0005-0000-0000-0000A40C0000}"/>
    <cellStyle name="AIR calc 7 6 4 2" xfId="3305" xr:uid="{00000000-0005-0000-0000-0000A50C0000}"/>
    <cellStyle name="AIR calc 7 6 4 3" xfId="3306" xr:uid="{00000000-0005-0000-0000-0000A60C0000}"/>
    <cellStyle name="AIR calc 7 6 5" xfId="3307" xr:uid="{00000000-0005-0000-0000-0000A70C0000}"/>
    <cellStyle name="AIR calc 7 6 5 2" xfId="3308" xr:uid="{00000000-0005-0000-0000-0000A80C0000}"/>
    <cellStyle name="AIR calc 7 6 5 3" xfId="3309" xr:uid="{00000000-0005-0000-0000-0000A90C0000}"/>
    <cellStyle name="AIR calc 7 6 6" xfId="3310" xr:uid="{00000000-0005-0000-0000-0000AA0C0000}"/>
    <cellStyle name="AIR calc 7 6 6 2" xfId="3311" xr:uid="{00000000-0005-0000-0000-0000AB0C0000}"/>
    <cellStyle name="AIR calc 7 6 6 3" xfId="3312" xr:uid="{00000000-0005-0000-0000-0000AC0C0000}"/>
    <cellStyle name="AIR calc 7 6 7" xfId="3313" xr:uid="{00000000-0005-0000-0000-0000AD0C0000}"/>
    <cellStyle name="AIR calc 7 6 7 2" xfId="3314" xr:uid="{00000000-0005-0000-0000-0000AE0C0000}"/>
    <cellStyle name="AIR calc 7 6 7 3" xfId="3315" xr:uid="{00000000-0005-0000-0000-0000AF0C0000}"/>
    <cellStyle name="AIR calc 7 6 8" xfId="3316" xr:uid="{00000000-0005-0000-0000-0000B00C0000}"/>
    <cellStyle name="AIR calc 7 6 8 2" xfId="3317" xr:uid="{00000000-0005-0000-0000-0000B10C0000}"/>
    <cellStyle name="AIR calc 7 6 8 3" xfId="3318" xr:uid="{00000000-0005-0000-0000-0000B20C0000}"/>
    <cellStyle name="AIR calc 7 6 9" xfId="3319" xr:uid="{00000000-0005-0000-0000-0000B30C0000}"/>
    <cellStyle name="AIR calc 7 6 9 2" xfId="3320" xr:uid="{00000000-0005-0000-0000-0000B40C0000}"/>
    <cellStyle name="AIR calc 7 6 9 3" xfId="3321" xr:uid="{00000000-0005-0000-0000-0000B50C0000}"/>
    <cellStyle name="AIR calc 7 7" xfId="3322" xr:uid="{00000000-0005-0000-0000-0000B60C0000}"/>
    <cellStyle name="AIR calc 7 7 10" xfId="3323" xr:uid="{00000000-0005-0000-0000-0000B70C0000}"/>
    <cellStyle name="AIR calc 7 7 10 2" xfId="3324" xr:uid="{00000000-0005-0000-0000-0000B80C0000}"/>
    <cellStyle name="AIR calc 7 7 10 3" xfId="3325" xr:uid="{00000000-0005-0000-0000-0000B90C0000}"/>
    <cellStyle name="AIR calc 7 7 11" xfId="3326" xr:uid="{00000000-0005-0000-0000-0000BA0C0000}"/>
    <cellStyle name="AIR calc 7 7 11 2" xfId="3327" xr:uid="{00000000-0005-0000-0000-0000BB0C0000}"/>
    <cellStyle name="AIR calc 7 7 11 3" xfId="3328" xr:uid="{00000000-0005-0000-0000-0000BC0C0000}"/>
    <cellStyle name="AIR calc 7 7 12" xfId="3329" xr:uid="{00000000-0005-0000-0000-0000BD0C0000}"/>
    <cellStyle name="AIR calc 7 7 13" xfId="3330" xr:uid="{00000000-0005-0000-0000-0000BE0C0000}"/>
    <cellStyle name="AIR calc 7 7 2" xfId="3331" xr:uid="{00000000-0005-0000-0000-0000BF0C0000}"/>
    <cellStyle name="AIR calc 7 7 2 2" xfId="3332" xr:uid="{00000000-0005-0000-0000-0000C00C0000}"/>
    <cellStyle name="AIR calc 7 7 2 3" xfId="3333" xr:uid="{00000000-0005-0000-0000-0000C10C0000}"/>
    <cellStyle name="AIR calc 7 7 3" xfId="3334" xr:uid="{00000000-0005-0000-0000-0000C20C0000}"/>
    <cellStyle name="AIR calc 7 7 3 2" xfId="3335" xr:uid="{00000000-0005-0000-0000-0000C30C0000}"/>
    <cellStyle name="AIR calc 7 7 3 3" xfId="3336" xr:uid="{00000000-0005-0000-0000-0000C40C0000}"/>
    <cellStyle name="AIR calc 7 7 4" xfId="3337" xr:uid="{00000000-0005-0000-0000-0000C50C0000}"/>
    <cellStyle name="AIR calc 7 7 4 2" xfId="3338" xr:uid="{00000000-0005-0000-0000-0000C60C0000}"/>
    <cellStyle name="AIR calc 7 7 4 3" xfId="3339" xr:uid="{00000000-0005-0000-0000-0000C70C0000}"/>
    <cellStyle name="AIR calc 7 7 5" xfId="3340" xr:uid="{00000000-0005-0000-0000-0000C80C0000}"/>
    <cellStyle name="AIR calc 7 7 5 2" xfId="3341" xr:uid="{00000000-0005-0000-0000-0000C90C0000}"/>
    <cellStyle name="AIR calc 7 7 5 3" xfId="3342" xr:uid="{00000000-0005-0000-0000-0000CA0C0000}"/>
    <cellStyle name="AIR calc 7 7 6" xfId="3343" xr:uid="{00000000-0005-0000-0000-0000CB0C0000}"/>
    <cellStyle name="AIR calc 7 7 6 2" xfId="3344" xr:uid="{00000000-0005-0000-0000-0000CC0C0000}"/>
    <cellStyle name="AIR calc 7 7 6 3" xfId="3345" xr:uid="{00000000-0005-0000-0000-0000CD0C0000}"/>
    <cellStyle name="AIR calc 7 7 7" xfId="3346" xr:uid="{00000000-0005-0000-0000-0000CE0C0000}"/>
    <cellStyle name="AIR calc 7 7 7 2" xfId="3347" xr:uid="{00000000-0005-0000-0000-0000CF0C0000}"/>
    <cellStyle name="AIR calc 7 7 7 3" xfId="3348" xr:uid="{00000000-0005-0000-0000-0000D00C0000}"/>
    <cellStyle name="AIR calc 7 7 8" xfId="3349" xr:uid="{00000000-0005-0000-0000-0000D10C0000}"/>
    <cellStyle name="AIR calc 7 7 8 2" xfId="3350" xr:uid="{00000000-0005-0000-0000-0000D20C0000}"/>
    <cellStyle name="AIR calc 7 7 8 3" xfId="3351" xr:uid="{00000000-0005-0000-0000-0000D30C0000}"/>
    <cellStyle name="AIR calc 7 7 9" xfId="3352" xr:uid="{00000000-0005-0000-0000-0000D40C0000}"/>
    <cellStyle name="AIR calc 7 7 9 2" xfId="3353" xr:uid="{00000000-0005-0000-0000-0000D50C0000}"/>
    <cellStyle name="AIR calc 7 7 9 3" xfId="3354" xr:uid="{00000000-0005-0000-0000-0000D60C0000}"/>
    <cellStyle name="AIR calc 7 8" xfId="3355" xr:uid="{00000000-0005-0000-0000-0000D70C0000}"/>
    <cellStyle name="AIR calc 7 8 2" xfId="3356" xr:uid="{00000000-0005-0000-0000-0000D80C0000}"/>
    <cellStyle name="AIR calc 7 8 3" xfId="3357" xr:uid="{00000000-0005-0000-0000-0000D90C0000}"/>
    <cellStyle name="AIR calc 7 9" xfId="3358" xr:uid="{00000000-0005-0000-0000-0000DA0C0000}"/>
    <cellStyle name="AIR calc 7 9 2" xfId="3359" xr:uid="{00000000-0005-0000-0000-0000DB0C0000}"/>
    <cellStyle name="AIR calc 7 9 3" xfId="3360" xr:uid="{00000000-0005-0000-0000-0000DC0C0000}"/>
    <cellStyle name="AIR calc 8" xfId="3361" xr:uid="{00000000-0005-0000-0000-0000DD0C0000}"/>
    <cellStyle name="AIR calc 8 10" xfId="3362" xr:uid="{00000000-0005-0000-0000-0000DE0C0000}"/>
    <cellStyle name="AIR calc 8 10 2" xfId="3363" xr:uid="{00000000-0005-0000-0000-0000DF0C0000}"/>
    <cellStyle name="AIR calc 8 10 3" xfId="3364" xr:uid="{00000000-0005-0000-0000-0000E00C0000}"/>
    <cellStyle name="AIR calc 8 11" xfId="3365" xr:uid="{00000000-0005-0000-0000-0000E10C0000}"/>
    <cellStyle name="AIR calc 8 11 2" xfId="3366" xr:uid="{00000000-0005-0000-0000-0000E20C0000}"/>
    <cellStyle name="AIR calc 8 11 3" xfId="3367" xr:uid="{00000000-0005-0000-0000-0000E30C0000}"/>
    <cellStyle name="AIR calc 8 12" xfId="3368" xr:uid="{00000000-0005-0000-0000-0000E40C0000}"/>
    <cellStyle name="AIR calc 8 13" xfId="3369" xr:uid="{00000000-0005-0000-0000-0000E50C0000}"/>
    <cellStyle name="AIR calc 8 2" xfId="3370" xr:uid="{00000000-0005-0000-0000-0000E60C0000}"/>
    <cellStyle name="AIR calc 8 2 2" xfId="3371" xr:uid="{00000000-0005-0000-0000-0000E70C0000}"/>
    <cellStyle name="AIR calc 8 2 3" xfId="3372" xr:uid="{00000000-0005-0000-0000-0000E80C0000}"/>
    <cellStyle name="AIR calc 8 3" xfId="3373" xr:uid="{00000000-0005-0000-0000-0000E90C0000}"/>
    <cellStyle name="AIR calc 8 3 2" xfId="3374" xr:uid="{00000000-0005-0000-0000-0000EA0C0000}"/>
    <cellStyle name="AIR calc 8 3 3" xfId="3375" xr:uid="{00000000-0005-0000-0000-0000EB0C0000}"/>
    <cellStyle name="AIR calc 8 4" xfId="3376" xr:uid="{00000000-0005-0000-0000-0000EC0C0000}"/>
    <cellStyle name="AIR calc 8 4 2" xfId="3377" xr:uid="{00000000-0005-0000-0000-0000ED0C0000}"/>
    <cellStyle name="AIR calc 8 4 3" xfId="3378" xr:uid="{00000000-0005-0000-0000-0000EE0C0000}"/>
    <cellStyle name="AIR calc 8 5" xfId="3379" xr:uid="{00000000-0005-0000-0000-0000EF0C0000}"/>
    <cellStyle name="AIR calc 8 5 2" xfId="3380" xr:uid="{00000000-0005-0000-0000-0000F00C0000}"/>
    <cellStyle name="AIR calc 8 5 3" xfId="3381" xr:uid="{00000000-0005-0000-0000-0000F10C0000}"/>
    <cellStyle name="AIR calc 8 6" xfId="3382" xr:uid="{00000000-0005-0000-0000-0000F20C0000}"/>
    <cellStyle name="AIR calc 8 6 2" xfId="3383" xr:uid="{00000000-0005-0000-0000-0000F30C0000}"/>
    <cellStyle name="AIR calc 8 6 3" xfId="3384" xr:uid="{00000000-0005-0000-0000-0000F40C0000}"/>
    <cellStyle name="AIR calc 8 7" xfId="3385" xr:uid="{00000000-0005-0000-0000-0000F50C0000}"/>
    <cellStyle name="AIR calc 8 7 2" xfId="3386" xr:uid="{00000000-0005-0000-0000-0000F60C0000}"/>
    <cellStyle name="AIR calc 8 7 3" xfId="3387" xr:uid="{00000000-0005-0000-0000-0000F70C0000}"/>
    <cellStyle name="AIR calc 8 8" xfId="3388" xr:uid="{00000000-0005-0000-0000-0000F80C0000}"/>
    <cellStyle name="AIR calc 8 8 2" xfId="3389" xr:uid="{00000000-0005-0000-0000-0000F90C0000}"/>
    <cellStyle name="AIR calc 8 8 3" xfId="3390" xr:uid="{00000000-0005-0000-0000-0000FA0C0000}"/>
    <cellStyle name="AIR calc 8 9" xfId="3391" xr:uid="{00000000-0005-0000-0000-0000FB0C0000}"/>
    <cellStyle name="AIR calc 8 9 2" xfId="3392" xr:uid="{00000000-0005-0000-0000-0000FC0C0000}"/>
    <cellStyle name="AIR calc 8 9 3" xfId="3393" xr:uid="{00000000-0005-0000-0000-0000FD0C0000}"/>
    <cellStyle name="AIR calc 9" xfId="3394" xr:uid="{00000000-0005-0000-0000-0000FE0C0000}"/>
    <cellStyle name="AIR calc 9 2" xfId="3395" xr:uid="{00000000-0005-0000-0000-0000FF0C0000}"/>
    <cellStyle name="AIR calc 9 3" xfId="3396" xr:uid="{00000000-0005-0000-0000-0000000D0000}"/>
    <cellStyle name="AIR copied" xfId="3397" xr:uid="{00000000-0005-0000-0000-0000010D0000}"/>
    <cellStyle name="AIR copied 10" xfId="3398" xr:uid="{00000000-0005-0000-0000-0000020D0000}"/>
    <cellStyle name="AIR copied 10 2" xfId="3399" xr:uid="{00000000-0005-0000-0000-0000030D0000}"/>
    <cellStyle name="AIR copied 10 3" xfId="3400" xr:uid="{00000000-0005-0000-0000-0000040D0000}"/>
    <cellStyle name="AIR copied 11" xfId="3401" xr:uid="{00000000-0005-0000-0000-0000050D0000}"/>
    <cellStyle name="AIR copied 11 2" xfId="3402" xr:uid="{00000000-0005-0000-0000-0000060D0000}"/>
    <cellStyle name="AIR copied 11 3" xfId="3403" xr:uid="{00000000-0005-0000-0000-0000070D0000}"/>
    <cellStyle name="AIR copied 12" xfId="3404" xr:uid="{00000000-0005-0000-0000-0000080D0000}"/>
    <cellStyle name="AIR copied 12 2" xfId="3405" xr:uid="{00000000-0005-0000-0000-0000090D0000}"/>
    <cellStyle name="AIR copied 12 3" xfId="3406" xr:uid="{00000000-0005-0000-0000-00000A0D0000}"/>
    <cellStyle name="AIR copied 13" xfId="3407" xr:uid="{00000000-0005-0000-0000-00000B0D0000}"/>
    <cellStyle name="AIR copied 13 2" xfId="3408" xr:uid="{00000000-0005-0000-0000-00000C0D0000}"/>
    <cellStyle name="AIR copied 13 3" xfId="3409" xr:uid="{00000000-0005-0000-0000-00000D0D0000}"/>
    <cellStyle name="AIR copied 14" xfId="3410" xr:uid="{00000000-0005-0000-0000-00000E0D0000}"/>
    <cellStyle name="AIR copied 14 2" xfId="3411" xr:uid="{00000000-0005-0000-0000-00000F0D0000}"/>
    <cellStyle name="AIR copied 14 3" xfId="3412" xr:uid="{00000000-0005-0000-0000-0000100D0000}"/>
    <cellStyle name="AIR copied 15" xfId="3413" xr:uid="{00000000-0005-0000-0000-0000110D0000}"/>
    <cellStyle name="AIR copied 15 2" xfId="3414" xr:uid="{00000000-0005-0000-0000-0000120D0000}"/>
    <cellStyle name="AIR copied 15 3" xfId="3415" xr:uid="{00000000-0005-0000-0000-0000130D0000}"/>
    <cellStyle name="AIR copied 16" xfId="3416" xr:uid="{00000000-0005-0000-0000-0000140D0000}"/>
    <cellStyle name="AIR copied 17" xfId="3417" xr:uid="{00000000-0005-0000-0000-0000150D0000}"/>
    <cellStyle name="AIR copied 18" xfId="3418" xr:uid="{00000000-0005-0000-0000-0000160D0000}"/>
    <cellStyle name="AIR copied 2" xfId="3419" xr:uid="{00000000-0005-0000-0000-0000170D0000}"/>
    <cellStyle name="AIR copied 2 10" xfId="3420" xr:uid="{00000000-0005-0000-0000-0000180D0000}"/>
    <cellStyle name="AIR copied 2 10 2" xfId="3421" xr:uid="{00000000-0005-0000-0000-0000190D0000}"/>
    <cellStyle name="AIR copied 2 10 3" xfId="3422" xr:uid="{00000000-0005-0000-0000-00001A0D0000}"/>
    <cellStyle name="AIR copied 2 11" xfId="3423" xr:uid="{00000000-0005-0000-0000-00001B0D0000}"/>
    <cellStyle name="AIR copied 2 11 2" xfId="3424" xr:uid="{00000000-0005-0000-0000-00001C0D0000}"/>
    <cellStyle name="AIR copied 2 11 3" xfId="3425" xr:uid="{00000000-0005-0000-0000-00001D0D0000}"/>
    <cellStyle name="AIR copied 2 12" xfId="3426" xr:uid="{00000000-0005-0000-0000-00001E0D0000}"/>
    <cellStyle name="AIR copied 2 12 2" xfId="3427" xr:uid="{00000000-0005-0000-0000-00001F0D0000}"/>
    <cellStyle name="AIR copied 2 12 3" xfId="3428" xr:uid="{00000000-0005-0000-0000-0000200D0000}"/>
    <cellStyle name="AIR copied 2 13" xfId="3429" xr:uid="{00000000-0005-0000-0000-0000210D0000}"/>
    <cellStyle name="AIR copied 2 13 2" xfId="3430" xr:uid="{00000000-0005-0000-0000-0000220D0000}"/>
    <cellStyle name="AIR copied 2 13 3" xfId="3431" xr:uid="{00000000-0005-0000-0000-0000230D0000}"/>
    <cellStyle name="AIR copied 2 14" xfId="3432" xr:uid="{00000000-0005-0000-0000-0000240D0000}"/>
    <cellStyle name="AIR copied 2 14 2" xfId="3433" xr:uid="{00000000-0005-0000-0000-0000250D0000}"/>
    <cellStyle name="AIR copied 2 14 3" xfId="3434" xr:uid="{00000000-0005-0000-0000-0000260D0000}"/>
    <cellStyle name="AIR copied 2 15" xfId="3435" xr:uid="{00000000-0005-0000-0000-0000270D0000}"/>
    <cellStyle name="AIR copied 2 16" xfId="3436" xr:uid="{00000000-0005-0000-0000-0000280D0000}"/>
    <cellStyle name="AIR copied 2 17" xfId="3437" xr:uid="{00000000-0005-0000-0000-0000290D0000}"/>
    <cellStyle name="AIR copied 2 2" xfId="3438" xr:uid="{00000000-0005-0000-0000-00002A0D0000}"/>
    <cellStyle name="AIR copied 2 2 10" xfId="3439" xr:uid="{00000000-0005-0000-0000-00002B0D0000}"/>
    <cellStyle name="AIR copied 2 2 10 2" xfId="3440" xr:uid="{00000000-0005-0000-0000-00002C0D0000}"/>
    <cellStyle name="AIR copied 2 2 10 3" xfId="3441" xr:uid="{00000000-0005-0000-0000-00002D0D0000}"/>
    <cellStyle name="AIR copied 2 2 11" xfId="3442" xr:uid="{00000000-0005-0000-0000-00002E0D0000}"/>
    <cellStyle name="AIR copied 2 2 11 2" xfId="3443" xr:uid="{00000000-0005-0000-0000-00002F0D0000}"/>
    <cellStyle name="AIR copied 2 2 11 3" xfId="3444" xr:uid="{00000000-0005-0000-0000-0000300D0000}"/>
    <cellStyle name="AIR copied 2 2 12" xfId="3445" xr:uid="{00000000-0005-0000-0000-0000310D0000}"/>
    <cellStyle name="AIR copied 2 2 12 2" xfId="3446" xr:uid="{00000000-0005-0000-0000-0000320D0000}"/>
    <cellStyle name="AIR copied 2 2 12 3" xfId="3447" xr:uid="{00000000-0005-0000-0000-0000330D0000}"/>
    <cellStyle name="AIR copied 2 2 13" xfId="3448" xr:uid="{00000000-0005-0000-0000-0000340D0000}"/>
    <cellStyle name="AIR copied 2 2 13 2" xfId="3449" xr:uid="{00000000-0005-0000-0000-0000350D0000}"/>
    <cellStyle name="AIR copied 2 2 13 3" xfId="3450" xr:uid="{00000000-0005-0000-0000-0000360D0000}"/>
    <cellStyle name="AIR copied 2 2 14" xfId="3451" xr:uid="{00000000-0005-0000-0000-0000370D0000}"/>
    <cellStyle name="AIR copied 2 2 14 2" xfId="3452" xr:uid="{00000000-0005-0000-0000-0000380D0000}"/>
    <cellStyle name="AIR copied 2 2 14 3" xfId="3453" xr:uid="{00000000-0005-0000-0000-0000390D0000}"/>
    <cellStyle name="AIR copied 2 2 15" xfId="3454" xr:uid="{00000000-0005-0000-0000-00003A0D0000}"/>
    <cellStyle name="AIR copied 2 2 15 2" xfId="3455" xr:uid="{00000000-0005-0000-0000-00003B0D0000}"/>
    <cellStyle name="AIR copied 2 2 15 3" xfId="3456" xr:uid="{00000000-0005-0000-0000-00003C0D0000}"/>
    <cellStyle name="AIR copied 2 2 16" xfId="3457" xr:uid="{00000000-0005-0000-0000-00003D0D0000}"/>
    <cellStyle name="AIR copied 2 2 16 2" xfId="3458" xr:uid="{00000000-0005-0000-0000-00003E0D0000}"/>
    <cellStyle name="AIR copied 2 2 16 3" xfId="3459" xr:uid="{00000000-0005-0000-0000-00003F0D0000}"/>
    <cellStyle name="AIR copied 2 2 17" xfId="3460" xr:uid="{00000000-0005-0000-0000-0000400D0000}"/>
    <cellStyle name="AIR copied 2 2 17 2" xfId="3461" xr:uid="{00000000-0005-0000-0000-0000410D0000}"/>
    <cellStyle name="AIR copied 2 2 17 3" xfId="3462" xr:uid="{00000000-0005-0000-0000-0000420D0000}"/>
    <cellStyle name="AIR copied 2 2 18" xfId="3463" xr:uid="{00000000-0005-0000-0000-0000430D0000}"/>
    <cellStyle name="AIR copied 2 2 18 2" xfId="3464" xr:uid="{00000000-0005-0000-0000-0000440D0000}"/>
    <cellStyle name="AIR copied 2 2 18 3" xfId="3465" xr:uid="{00000000-0005-0000-0000-0000450D0000}"/>
    <cellStyle name="AIR copied 2 2 19" xfId="3466" xr:uid="{00000000-0005-0000-0000-0000460D0000}"/>
    <cellStyle name="AIR copied 2 2 2" xfId="3467" xr:uid="{00000000-0005-0000-0000-0000470D0000}"/>
    <cellStyle name="AIR copied 2 2 2 10" xfId="3468" xr:uid="{00000000-0005-0000-0000-0000480D0000}"/>
    <cellStyle name="AIR copied 2 2 2 10 2" xfId="3469" xr:uid="{00000000-0005-0000-0000-0000490D0000}"/>
    <cellStyle name="AIR copied 2 2 2 10 3" xfId="3470" xr:uid="{00000000-0005-0000-0000-00004A0D0000}"/>
    <cellStyle name="AIR copied 2 2 2 11" xfId="3471" xr:uid="{00000000-0005-0000-0000-00004B0D0000}"/>
    <cellStyle name="AIR copied 2 2 2 11 2" xfId="3472" xr:uid="{00000000-0005-0000-0000-00004C0D0000}"/>
    <cellStyle name="AIR copied 2 2 2 11 3" xfId="3473" xr:uid="{00000000-0005-0000-0000-00004D0D0000}"/>
    <cellStyle name="AIR copied 2 2 2 12" xfId="3474" xr:uid="{00000000-0005-0000-0000-00004E0D0000}"/>
    <cellStyle name="AIR copied 2 2 2 12 2" xfId="3475" xr:uid="{00000000-0005-0000-0000-00004F0D0000}"/>
    <cellStyle name="AIR copied 2 2 2 12 3" xfId="3476" xr:uid="{00000000-0005-0000-0000-0000500D0000}"/>
    <cellStyle name="AIR copied 2 2 2 13" xfId="3477" xr:uid="{00000000-0005-0000-0000-0000510D0000}"/>
    <cellStyle name="AIR copied 2 2 2 13 2" xfId="3478" xr:uid="{00000000-0005-0000-0000-0000520D0000}"/>
    <cellStyle name="AIR copied 2 2 2 13 3" xfId="3479" xr:uid="{00000000-0005-0000-0000-0000530D0000}"/>
    <cellStyle name="AIR copied 2 2 2 14" xfId="3480" xr:uid="{00000000-0005-0000-0000-0000540D0000}"/>
    <cellStyle name="AIR copied 2 2 2 14 2" xfId="3481" xr:uid="{00000000-0005-0000-0000-0000550D0000}"/>
    <cellStyle name="AIR copied 2 2 2 14 3" xfId="3482" xr:uid="{00000000-0005-0000-0000-0000560D0000}"/>
    <cellStyle name="AIR copied 2 2 2 15" xfId="3483" xr:uid="{00000000-0005-0000-0000-0000570D0000}"/>
    <cellStyle name="AIR copied 2 2 2 15 2" xfId="3484" xr:uid="{00000000-0005-0000-0000-0000580D0000}"/>
    <cellStyle name="AIR copied 2 2 2 15 3" xfId="3485" xr:uid="{00000000-0005-0000-0000-0000590D0000}"/>
    <cellStyle name="AIR copied 2 2 2 16" xfId="3486" xr:uid="{00000000-0005-0000-0000-00005A0D0000}"/>
    <cellStyle name="AIR copied 2 2 2 16 2" xfId="3487" xr:uid="{00000000-0005-0000-0000-00005B0D0000}"/>
    <cellStyle name="AIR copied 2 2 2 16 3" xfId="3488" xr:uid="{00000000-0005-0000-0000-00005C0D0000}"/>
    <cellStyle name="AIR copied 2 2 2 17" xfId="3489" xr:uid="{00000000-0005-0000-0000-00005D0D0000}"/>
    <cellStyle name="AIR copied 2 2 2 17 2" xfId="3490" xr:uid="{00000000-0005-0000-0000-00005E0D0000}"/>
    <cellStyle name="AIR copied 2 2 2 17 3" xfId="3491" xr:uid="{00000000-0005-0000-0000-00005F0D0000}"/>
    <cellStyle name="AIR copied 2 2 2 18" xfId="3492" xr:uid="{00000000-0005-0000-0000-0000600D0000}"/>
    <cellStyle name="AIR copied 2 2 2 18 2" xfId="3493" xr:uid="{00000000-0005-0000-0000-0000610D0000}"/>
    <cellStyle name="AIR copied 2 2 2 18 3" xfId="3494" xr:uid="{00000000-0005-0000-0000-0000620D0000}"/>
    <cellStyle name="AIR copied 2 2 2 19" xfId="3495" xr:uid="{00000000-0005-0000-0000-0000630D0000}"/>
    <cellStyle name="AIR copied 2 2 2 2" xfId="3496" xr:uid="{00000000-0005-0000-0000-0000640D0000}"/>
    <cellStyle name="AIR copied 2 2 2 2 10" xfId="3497" xr:uid="{00000000-0005-0000-0000-0000650D0000}"/>
    <cellStyle name="AIR copied 2 2 2 2 10 2" xfId="3498" xr:uid="{00000000-0005-0000-0000-0000660D0000}"/>
    <cellStyle name="AIR copied 2 2 2 2 10 3" xfId="3499" xr:uid="{00000000-0005-0000-0000-0000670D0000}"/>
    <cellStyle name="AIR copied 2 2 2 2 11" xfId="3500" xr:uid="{00000000-0005-0000-0000-0000680D0000}"/>
    <cellStyle name="AIR copied 2 2 2 2 11 2" xfId="3501" xr:uid="{00000000-0005-0000-0000-0000690D0000}"/>
    <cellStyle name="AIR copied 2 2 2 2 11 3" xfId="3502" xr:uid="{00000000-0005-0000-0000-00006A0D0000}"/>
    <cellStyle name="AIR copied 2 2 2 2 12" xfId="3503" xr:uid="{00000000-0005-0000-0000-00006B0D0000}"/>
    <cellStyle name="AIR copied 2 2 2 2 12 2" xfId="3504" xr:uid="{00000000-0005-0000-0000-00006C0D0000}"/>
    <cellStyle name="AIR copied 2 2 2 2 12 3" xfId="3505" xr:uid="{00000000-0005-0000-0000-00006D0D0000}"/>
    <cellStyle name="AIR copied 2 2 2 2 13" xfId="3506" xr:uid="{00000000-0005-0000-0000-00006E0D0000}"/>
    <cellStyle name="AIR copied 2 2 2 2 14" xfId="3507" xr:uid="{00000000-0005-0000-0000-00006F0D0000}"/>
    <cellStyle name="AIR copied 2 2 2 2 2" xfId="3508" xr:uid="{00000000-0005-0000-0000-0000700D0000}"/>
    <cellStyle name="AIR copied 2 2 2 2 2 2" xfId="3509" xr:uid="{00000000-0005-0000-0000-0000710D0000}"/>
    <cellStyle name="AIR copied 2 2 2 2 2 3" xfId="3510" xr:uid="{00000000-0005-0000-0000-0000720D0000}"/>
    <cellStyle name="AIR copied 2 2 2 2 3" xfId="3511" xr:uid="{00000000-0005-0000-0000-0000730D0000}"/>
    <cellStyle name="AIR copied 2 2 2 2 3 2" xfId="3512" xr:uid="{00000000-0005-0000-0000-0000740D0000}"/>
    <cellStyle name="AIR copied 2 2 2 2 3 3" xfId="3513" xr:uid="{00000000-0005-0000-0000-0000750D0000}"/>
    <cellStyle name="AIR copied 2 2 2 2 4" xfId="3514" xr:uid="{00000000-0005-0000-0000-0000760D0000}"/>
    <cellStyle name="AIR copied 2 2 2 2 4 2" xfId="3515" xr:uid="{00000000-0005-0000-0000-0000770D0000}"/>
    <cellStyle name="AIR copied 2 2 2 2 4 3" xfId="3516" xr:uid="{00000000-0005-0000-0000-0000780D0000}"/>
    <cellStyle name="AIR copied 2 2 2 2 5" xfId="3517" xr:uid="{00000000-0005-0000-0000-0000790D0000}"/>
    <cellStyle name="AIR copied 2 2 2 2 5 2" xfId="3518" xr:uid="{00000000-0005-0000-0000-00007A0D0000}"/>
    <cellStyle name="AIR copied 2 2 2 2 5 3" xfId="3519" xr:uid="{00000000-0005-0000-0000-00007B0D0000}"/>
    <cellStyle name="AIR copied 2 2 2 2 6" xfId="3520" xr:uid="{00000000-0005-0000-0000-00007C0D0000}"/>
    <cellStyle name="AIR copied 2 2 2 2 6 2" xfId="3521" xr:uid="{00000000-0005-0000-0000-00007D0D0000}"/>
    <cellStyle name="AIR copied 2 2 2 2 6 3" xfId="3522" xr:uid="{00000000-0005-0000-0000-00007E0D0000}"/>
    <cellStyle name="AIR copied 2 2 2 2 7" xfId="3523" xr:uid="{00000000-0005-0000-0000-00007F0D0000}"/>
    <cellStyle name="AIR copied 2 2 2 2 7 2" xfId="3524" xr:uid="{00000000-0005-0000-0000-0000800D0000}"/>
    <cellStyle name="AIR copied 2 2 2 2 7 3" xfId="3525" xr:uid="{00000000-0005-0000-0000-0000810D0000}"/>
    <cellStyle name="AIR copied 2 2 2 2 8" xfId="3526" xr:uid="{00000000-0005-0000-0000-0000820D0000}"/>
    <cellStyle name="AIR copied 2 2 2 2 8 2" xfId="3527" xr:uid="{00000000-0005-0000-0000-0000830D0000}"/>
    <cellStyle name="AIR copied 2 2 2 2 8 3" xfId="3528" xr:uid="{00000000-0005-0000-0000-0000840D0000}"/>
    <cellStyle name="AIR copied 2 2 2 2 9" xfId="3529" xr:uid="{00000000-0005-0000-0000-0000850D0000}"/>
    <cellStyle name="AIR copied 2 2 2 2 9 2" xfId="3530" xr:uid="{00000000-0005-0000-0000-0000860D0000}"/>
    <cellStyle name="AIR copied 2 2 2 2 9 3" xfId="3531" xr:uid="{00000000-0005-0000-0000-0000870D0000}"/>
    <cellStyle name="AIR copied 2 2 2 20" xfId="3532" xr:uid="{00000000-0005-0000-0000-0000880D0000}"/>
    <cellStyle name="AIR copied 2 2 2 3" xfId="3533" xr:uid="{00000000-0005-0000-0000-0000890D0000}"/>
    <cellStyle name="AIR copied 2 2 2 3 10" xfId="3534" xr:uid="{00000000-0005-0000-0000-00008A0D0000}"/>
    <cellStyle name="AIR copied 2 2 2 3 10 2" xfId="3535" xr:uid="{00000000-0005-0000-0000-00008B0D0000}"/>
    <cellStyle name="AIR copied 2 2 2 3 10 3" xfId="3536" xr:uid="{00000000-0005-0000-0000-00008C0D0000}"/>
    <cellStyle name="AIR copied 2 2 2 3 11" xfId="3537" xr:uid="{00000000-0005-0000-0000-00008D0D0000}"/>
    <cellStyle name="AIR copied 2 2 2 3 11 2" xfId="3538" xr:uid="{00000000-0005-0000-0000-00008E0D0000}"/>
    <cellStyle name="AIR copied 2 2 2 3 11 3" xfId="3539" xr:uid="{00000000-0005-0000-0000-00008F0D0000}"/>
    <cellStyle name="AIR copied 2 2 2 3 12" xfId="3540" xr:uid="{00000000-0005-0000-0000-0000900D0000}"/>
    <cellStyle name="AIR copied 2 2 2 3 12 2" xfId="3541" xr:uid="{00000000-0005-0000-0000-0000910D0000}"/>
    <cellStyle name="AIR copied 2 2 2 3 12 3" xfId="3542" xr:uid="{00000000-0005-0000-0000-0000920D0000}"/>
    <cellStyle name="AIR copied 2 2 2 3 13" xfId="3543" xr:uid="{00000000-0005-0000-0000-0000930D0000}"/>
    <cellStyle name="AIR copied 2 2 2 3 14" xfId="3544" xr:uid="{00000000-0005-0000-0000-0000940D0000}"/>
    <cellStyle name="AIR copied 2 2 2 3 2" xfId="3545" xr:uid="{00000000-0005-0000-0000-0000950D0000}"/>
    <cellStyle name="AIR copied 2 2 2 3 2 2" xfId="3546" xr:uid="{00000000-0005-0000-0000-0000960D0000}"/>
    <cellStyle name="AIR copied 2 2 2 3 2 3" xfId="3547" xr:uid="{00000000-0005-0000-0000-0000970D0000}"/>
    <cellStyle name="AIR copied 2 2 2 3 3" xfId="3548" xr:uid="{00000000-0005-0000-0000-0000980D0000}"/>
    <cellStyle name="AIR copied 2 2 2 3 3 2" xfId="3549" xr:uid="{00000000-0005-0000-0000-0000990D0000}"/>
    <cellStyle name="AIR copied 2 2 2 3 3 3" xfId="3550" xr:uid="{00000000-0005-0000-0000-00009A0D0000}"/>
    <cellStyle name="AIR copied 2 2 2 3 4" xfId="3551" xr:uid="{00000000-0005-0000-0000-00009B0D0000}"/>
    <cellStyle name="AIR copied 2 2 2 3 4 2" xfId="3552" xr:uid="{00000000-0005-0000-0000-00009C0D0000}"/>
    <cellStyle name="AIR copied 2 2 2 3 4 3" xfId="3553" xr:uid="{00000000-0005-0000-0000-00009D0D0000}"/>
    <cellStyle name="AIR copied 2 2 2 3 5" xfId="3554" xr:uid="{00000000-0005-0000-0000-00009E0D0000}"/>
    <cellStyle name="AIR copied 2 2 2 3 5 2" xfId="3555" xr:uid="{00000000-0005-0000-0000-00009F0D0000}"/>
    <cellStyle name="AIR copied 2 2 2 3 5 3" xfId="3556" xr:uid="{00000000-0005-0000-0000-0000A00D0000}"/>
    <cellStyle name="AIR copied 2 2 2 3 6" xfId="3557" xr:uid="{00000000-0005-0000-0000-0000A10D0000}"/>
    <cellStyle name="AIR copied 2 2 2 3 6 2" xfId="3558" xr:uid="{00000000-0005-0000-0000-0000A20D0000}"/>
    <cellStyle name="AIR copied 2 2 2 3 6 3" xfId="3559" xr:uid="{00000000-0005-0000-0000-0000A30D0000}"/>
    <cellStyle name="AIR copied 2 2 2 3 7" xfId="3560" xr:uid="{00000000-0005-0000-0000-0000A40D0000}"/>
    <cellStyle name="AIR copied 2 2 2 3 7 2" xfId="3561" xr:uid="{00000000-0005-0000-0000-0000A50D0000}"/>
    <cellStyle name="AIR copied 2 2 2 3 7 3" xfId="3562" xr:uid="{00000000-0005-0000-0000-0000A60D0000}"/>
    <cellStyle name="AIR copied 2 2 2 3 8" xfId="3563" xr:uid="{00000000-0005-0000-0000-0000A70D0000}"/>
    <cellStyle name="AIR copied 2 2 2 3 8 2" xfId="3564" xr:uid="{00000000-0005-0000-0000-0000A80D0000}"/>
    <cellStyle name="AIR copied 2 2 2 3 8 3" xfId="3565" xr:uid="{00000000-0005-0000-0000-0000A90D0000}"/>
    <cellStyle name="AIR copied 2 2 2 3 9" xfId="3566" xr:uid="{00000000-0005-0000-0000-0000AA0D0000}"/>
    <cellStyle name="AIR copied 2 2 2 3 9 2" xfId="3567" xr:uid="{00000000-0005-0000-0000-0000AB0D0000}"/>
    <cellStyle name="AIR copied 2 2 2 3 9 3" xfId="3568" xr:uid="{00000000-0005-0000-0000-0000AC0D0000}"/>
    <cellStyle name="AIR copied 2 2 2 4" xfId="3569" xr:uid="{00000000-0005-0000-0000-0000AD0D0000}"/>
    <cellStyle name="AIR copied 2 2 2 4 10" xfId="3570" xr:uid="{00000000-0005-0000-0000-0000AE0D0000}"/>
    <cellStyle name="AIR copied 2 2 2 4 10 2" xfId="3571" xr:uid="{00000000-0005-0000-0000-0000AF0D0000}"/>
    <cellStyle name="AIR copied 2 2 2 4 10 3" xfId="3572" xr:uid="{00000000-0005-0000-0000-0000B00D0000}"/>
    <cellStyle name="AIR copied 2 2 2 4 11" xfId="3573" xr:uid="{00000000-0005-0000-0000-0000B10D0000}"/>
    <cellStyle name="AIR copied 2 2 2 4 11 2" xfId="3574" xr:uid="{00000000-0005-0000-0000-0000B20D0000}"/>
    <cellStyle name="AIR copied 2 2 2 4 11 3" xfId="3575" xr:uid="{00000000-0005-0000-0000-0000B30D0000}"/>
    <cellStyle name="AIR copied 2 2 2 4 12" xfId="3576" xr:uid="{00000000-0005-0000-0000-0000B40D0000}"/>
    <cellStyle name="AIR copied 2 2 2 4 13" xfId="3577" xr:uid="{00000000-0005-0000-0000-0000B50D0000}"/>
    <cellStyle name="AIR copied 2 2 2 4 2" xfId="3578" xr:uid="{00000000-0005-0000-0000-0000B60D0000}"/>
    <cellStyle name="AIR copied 2 2 2 4 2 2" xfId="3579" xr:uid="{00000000-0005-0000-0000-0000B70D0000}"/>
    <cellStyle name="AIR copied 2 2 2 4 2 3" xfId="3580" xr:uid="{00000000-0005-0000-0000-0000B80D0000}"/>
    <cellStyle name="AIR copied 2 2 2 4 3" xfId="3581" xr:uid="{00000000-0005-0000-0000-0000B90D0000}"/>
    <cellStyle name="AIR copied 2 2 2 4 3 2" xfId="3582" xr:uid="{00000000-0005-0000-0000-0000BA0D0000}"/>
    <cellStyle name="AIR copied 2 2 2 4 3 3" xfId="3583" xr:uid="{00000000-0005-0000-0000-0000BB0D0000}"/>
    <cellStyle name="AIR copied 2 2 2 4 4" xfId="3584" xr:uid="{00000000-0005-0000-0000-0000BC0D0000}"/>
    <cellStyle name="AIR copied 2 2 2 4 4 2" xfId="3585" xr:uid="{00000000-0005-0000-0000-0000BD0D0000}"/>
    <cellStyle name="AIR copied 2 2 2 4 4 3" xfId="3586" xr:uid="{00000000-0005-0000-0000-0000BE0D0000}"/>
    <cellStyle name="AIR copied 2 2 2 4 5" xfId="3587" xr:uid="{00000000-0005-0000-0000-0000BF0D0000}"/>
    <cellStyle name="AIR copied 2 2 2 4 5 2" xfId="3588" xr:uid="{00000000-0005-0000-0000-0000C00D0000}"/>
    <cellStyle name="AIR copied 2 2 2 4 5 3" xfId="3589" xr:uid="{00000000-0005-0000-0000-0000C10D0000}"/>
    <cellStyle name="AIR copied 2 2 2 4 6" xfId="3590" xr:uid="{00000000-0005-0000-0000-0000C20D0000}"/>
    <cellStyle name="AIR copied 2 2 2 4 6 2" xfId="3591" xr:uid="{00000000-0005-0000-0000-0000C30D0000}"/>
    <cellStyle name="AIR copied 2 2 2 4 6 3" xfId="3592" xr:uid="{00000000-0005-0000-0000-0000C40D0000}"/>
    <cellStyle name="AIR copied 2 2 2 4 7" xfId="3593" xr:uid="{00000000-0005-0000-0000-0000C50D0000}"/>
    <cellStyle name="AIR copied 2 2 2 4 7 2" xfId="3594" xr:uid="{00000000-0005-0000-0000-0000C60D0000}"/>
    <cellStyle name="AIR copied 2 2 2 4 7 3" xfId="3595" xr:uid="{00000000-0005-0000-0000-0000C70D0000}"/>
    <cellStyle name="AIR copied 2 2 2 4 8" xfId="3596" xr:uid="{00000000-0005-0000-0000-0000C80D0000}"/>
    <cellStyle name="AIR copied 2 2 2 4 8 2" xfId="3597" xr:uid="{00000000-0005-0000-0000-0000C90D0000}"/>
    <cellStyle name="AIR copied 2 2 2 4 8 3" xfId="3598" xr:uid="{00000000-0005-0000-0000-0000CA0D0000}"/>
    <cellStyle name="AIR copied 2 2 2 4 9" xfId="3599" xr:uid="{00000000-0005-0000-0000-0000CB0D0000}"/>
    <cellStyle name="AIR copied 2 2 2 4 9 2" xfId="3600" xr:uid="{00000000-0005-0000-0000-0000CC0D0000}"/>
    <cellStyle name="AIR copied 2 2 2 4 9 3" xfId="3601" xr:uid="{00000000-0005-0000-0000-0000CD0D0000}"/>
    <cellStyle name="AIR copied 2 2 2 5" xfId="3602" xr:uid="{00000000-0005-0000-0000-0000CE0D0000}"/>
    <cellStyle name="AIR copied 2 2 2 5 10" xfId="3603" xr:uid="{00000000-0005-0000-0000-0000CF0D0000}"/>
    <cellStyle name="AIR copied 2 2 2 5 10 2" xfId="3604" xr:uid="{00000000-0005-0000-0000-0000D00D0000}"/>
    <cellStyle name="AIR copied 2 2 2 5 10 3" xfId="3605" xr:uid="{00000000-0005-0000-0000-0000D10D0000}"/>
    <cellStyle name="AIR copied 2 2 2 5 11" xfId="3606" xr:uid="{00000000-0005-0000-0000-0000D20D0000}"/>
    <cellStyle name="AIR copied 2 2 2 5 11 2" xfId="3607" xr:uid="{00000000-0005-0000-0000-0000D30D0000}"/>
    <cellStyle name="AIR copied 2 2 2 5 11 3" xfId="3608" xr:uid="{00000000-0005-0000-0000-0000D40D0000}"/>
    <cellStyle name="AIR copied 2 2 2 5 12" xfId="3609" xr:uid="{00000000-0005-0000-0000-0000D50D0000}"/>
    <cellStyle name="AIR copied 2 2 2 5 13" xfId="3610" xr:uid="{00000000-0005-0000-0000-0000D60D0000}"/>
    <cellStyle name="AIR copied 2 2 2 5 2" xfId="3611" xr:uid="{00000000-0005-0000-0000-0000D70D0000}"/>
    <cellStyle name="AIR copied 2 2 2 5 2 2" xfId="3612" xr:uid="{00000000-0005-0000-0000-0000D80D0000}"/>
    <cellStyle name="AIR copied 2 2 2 5 2 3" xfId="3613" xr:uid="{00000000-0005-0000-0000-0000D90D0000}"/>
    <cellStyle name="AIR copied 2 2 2 5 3" xfId="3614" xr:uid="{00000000-0005-0000-0000-0000DA0D0000}"/>
    <cellStyle name="AIR copied 2 2 2 5 3 2" xfId="3615" xr:uid="{00000000-0005-0000-0000-0000DB0D0000}"/>
    <cellStyle name="AIR copied 2 2 2 5 3 3" xfId="3616" xr:uid="{00000000-0005-0000-0000-0000DC0D0000}"/>
    <cellStyle name="AIR copied 2 2 2 5 4" xfId="3617" xr:uid="{00000000-0005-0000-0000-0000DD0D0000}"/>
    <cellStyle name="AIR copied 2 2 2 5 4 2" xfId="3618" xr:uid="{00000000-0005-0000-0000-0000DE0D0000}"/>
    <cellStyle name="AIR copied 2 2 2 5 4 3" xfId="3619" xr:uid="{00000000-0005-0000-0000-0000DF0D0000}"/>
    <cellStyle name="AIR copied 2 2 2 5 5" xfId="3620" xr:uid="{00000000-0005-0000-0000-0000E00D0000}"/>
    <cellStyle name="AIR copied 2 2 2 5 5 2" xfId="3621" xr:uid="{00000000-0005-0000-0000-0000E10D0000}"/>
    <cellStyle name="AIR copied 2 2 2 5 5 3" xfId="3622" xr:uid="{00000000-0005-0000-0000-0000E20D0000}"/>
    <cellStyle name="AIR copied 2 2 2 5 6" xfId="3623" xr:uid="{00000000-0005-0000-0000-0000E30D0000}"/>
    <cellStyle name="AIR copied 2 2 2 5 6 2" xfId="3624" xr:uid="{00000000-0005-0000-0000-0000E40D0000}"/>
    <cellStyle name="AIR copied 2 2 2 5 6 3" xfId="3625" xr:uid="{00000000-0005-0000-0000-0000E50D0000}"/>
    <cellStyle name="AIR copied 2 2 2 5 7" xfId="3626" xr:uid="{00000000-0005-0000-0000-0000E60D0000}"/>
    <cellStyle name="AIR copied 2 2 2 5 7 2" xfId="3627" xr:uid="{00000000-0005-0000-0000-0000E70D0000}"/>
    <cellStyle name="AIR copied 2 2 2 5 7 3" xfId="3628" xr:uid="{00000000-0005-0000-0000-0000E80D0000}"/>
    <cellStyle name="AIR copied 2 2 2 5 8" xfId="3629" xr:uid="{00000000-0005-0000-0000-0000E90D0000}"/>
    <cellStyle name="AIR copied 2 2 2 5 8 2" xfId="3630" xr:uid="{00000000-0005-0000-0000-0000EA0D0000}"/>
    <cellStyle name="AIR copied 2 2 2 5 8 3" xfId="3631" xr:uid="{00000000-0005-0000-0000-0000EB0D0000}"/>
    <cellStyle name="AIR copied 2 2 2 5 9" xfId="3632" xr:uid="{00000000-0005-0000-0000-0000EC0D0000}"/>
    <cellStyle name="AIR copied 2 2 2 5 9 2" xfId="3633" xr:uid="{00000000-0005-0000-0000-0000ED0D0000}"/>
    <cellStyle name="AIR copied 2 2 2 5 9 3" xfId="3634" xr:uid="{00000000-0005-0000-0000-0000EE0D0000}"/>
    <cellStyle name="AIR copied 2 2 2 6" xfId="3635" xr:uid="{00000000-0005-0000-0000-0000EF0D0000}"/>
    <cellStyle name="AIR copied 2 2 2 6 10" xfId="3636" xr:uid="{00000000-0005-0000-0000-0000F00D0000}"/>
    <cellStyle name="AIR copied 2 2 2 6 10 2" xfId="3637" xr:uid="{00000000-0005-0000-0000-0000F10D0000}"/>
    <cellStyle name="AIR copied 2 2 2 6 10 3" xfId="3638" xr:uid="{00000000-0005-0000-0000-0000F20D0000}"/>
    <cellStyle name="AIR copied 2 2 2 6 11" xfId="3639" xr:uid="{00000000-0005-0000-0000-0000F30D0000}"/>
    <cellStyle name="AIR copied 2 2 2 6 11 2" xfId="3640" xr:uid="{00000000-0005-0000-0000-0000F40D0000}"/>
    <cellStyle name="AIR copied 2 2 2 6 11 3" xfId="3641" xr:uid="{00000000-0005-0000-0000-0000F50D0000}"/>
    <cellStyle name="AIR copied 2 2 2 6 12" xfId="3642" xr:uid="{00000000-0005-0000-0000-0000F60D0000}"/>
    <cellStyle name="AIR copied 2 2 2 6 13" xfId="3643" xr:uid="{00000000-0005-0000-0000-0000F70D0000}"/>
    <cellStyle name="AIR copied 2 2 2 6 2" xfId="3644" xr:uid="{00000000-0005-0000-0000-0000F80D0000}"/>
    <cellStyle name="AIR copied 2 2 2 6 2 2" xfId="3645" xr:uid="{00000000-0005-0000-0000-0000F90D0000}"/>
    <cellStyle name="AIR copied 2 2 2 6 2 3" xfId="3646" xr:uid="{00000000-0005-0000-0000-0000FA0D0000}"/>
    <cellStyle name="AIR copied 2 2 2 6 3" xfId="3647" xr:uid="{00000000-0005-0000-0000-0000FB0D0000}"/>
    <cellStyle name="AIR copied 2 2 2 6 3 2" xfId="3648" xr:uid="{00000000-0005-0000-0000-0000FC0D0000}"/>
    <cellStyle name="AIR copied 2 2 2 6 3 3" xfId="3649" xr:uid="{00000000-0005-0000-0000-0000FD0D0000}"/>
    <cellStyle name="AIR copied 2 2 2 6 4" xfId="3650" xr:uid="{00000000-0005-0000-0000-0000FE0D0000}"/>
    <cellStyle name="AIR copied 2 2 2 6 4 2" xfId="3651" xr:uid="{00000000-0005-0000-0000-0000FF0D0000}"/>
    <cellStyle name="AIR copied 2 2 2 6 4 3" xfId="3652" xr:uid="{00000000-0005-0000-0000-0000000E0000}"/>
    <cellStyle name="AIR copied 2 2 2 6 5" xfId="3653" xr:uid="{00000000-0005-0000-0000-0000010E0000}"/>
    <cellStyle name="AIR copied 2 2 2 6 5 2" xfId="3654" xr:uid="{00000000-0005-0000-0000-0000020E0000}"/>
    <cellStyle name="AIR copied 2 2 2 6 5 3" xfId="3655" xr:uid="{00000000-0005-0000-0000-0000030E0000}"/>
    <cellStyle name="AIR copied 2 2 2 6 6" xfId="3656" xr:uid="{00000000-0005-0000-0000-0000040E0000}"/>
    <cellStyle name="AIR copied 2 2 2 6 6 2" xfId="3657" xr:uid="{00000000-0005-0000-0000-0000050E0000}"/>
    <cellStyle name="AIR copied 2 2 2 6 6 3" xfId="3658" xr:uid="{00000000-0005-0000-0000-0000060E0000}"/>
    <cellStyle name="AIR copied 2 2 2 6 7" xfId="3659" xr:uid="{00000000-0005-0000-0000-0000070E0000}"/>
    <cellStyle name="AIR copied 2 2 2 6 7 2" xfId="3660" xr:uid="{00000000-0005-0000-0000-0000080E0000}"/>
    <cellStyle name="AIR copied 2 2 2 6 7 3" xfId="3661" xr:uid="{00000000-0005-0000-0000-0000090E0000}"/>
    <cellStyle name="AIR copied 2 2 2 6 8" xfId="3662" xr:uid="{00000000-0005-0000-0000-00000A0E0000}"/>
    <cellStyle name="AIR copied 2 2 2 6 8 2" xfId="3663" xr:uid="{00000000-0005-0000-0000-00000B0E0000}"/>
    <cellStyle name="AIR copied 2 2 2 6 8 3" xfId="3664" xr:uid="{00000000-0005-0000-0000-00000C0E0000}"/>
    <cellStyle name="AIR copied 2 2 2 6 9" xfId="3665" xr:uid="{00000000-0005-0000-0000-00000D0E0000}"/>
    <cellStyle name="AIR copied 2 2 2 6 9 2" xfId="3666" xr:uid="{00000000-0005-0000-0000-00000E0E0000}"/>
    <cellStyle name="AIR copied 2 2 2 6 9 3" xfId="3667" xr:uid="{00000000-0005-0000-0000-00000F0E0000}"/>
    <cellStyle name="AIR copied 2 2 2 7" xfId="3668" xr:uid="{00000000-0005-0000-0000-0000100E0000}"/>
    <cellStyle name="AIR copied 2 2 2 7 10" xfId="3669" xr:uid="{00000000-0005-0000-0000-0000110E0000}"/>
    <cellStyle name="AIR copied 2 2 2 7 10 2" xfId="3670" xr:uid="{00000000-0005-0000-0000-0000120E0000}"/>
    <cellStyle name="AIR copied 2 2 2 7 10 3" xfId="3671" xr:uid="{00000000-0005-0000-0000-0000130E0000}"/>
    <cellStyle name="AIR copied 2 2 2 7 11" xfId="3672" xr:uid="{00000000-0005-0000-0000-0000140E0000}"/>
    <cellStyle name="AIR copied 2 2 2 7 11 2" xfId="3673" xr:uid="{00000000-0005-0000-0000-0000150E0000}"/>
    <cellStyle name="AIR copied 2 2 2 7 11 3" xfId="3674" xr:uid="{00000000-0005-0000-0000-0000160E0000}"/>
    <cellStyle name="AIR copied 2 2 2 7 12" xfId="3675" xr:uid="{00000000-0005-0000-0000-0000170E0000}"/>
    <cellStyle name="AIR copied 2 2 2 7 13" xfId="3676" xr:uid="{00000000-0005-0000-0000-0000180E0000}"/>
    <cellStyle name="AIR copied 2 2 2 7 2" xfId="3677" xr:uid="{00000000-0005-0000-0000-0000190E0000}"/>
    <cellStyle name="AIR copied 2 2 2 7 2 2" xfId="3678" xr:uid="{00000000-0005-0000-0000-00001A0E0000}"/>
    <cellStyle name="AIR copied 2 2 2 7 2 3" xfId="3679" xr:uid="{00000000-0005-0000-0000-00001B0E0000}"/>
    <cellStyle name="AIR copied 2 2 2 7 3" xfId="3680" xr:uid="{00000000-0005-0000-0000-00001C0E0000}"/>
    <cellStyle name="AIR copied 2 2 2 7 3 2" xfId="3681" xr:uid="{00000000-0005-0000-0000-00001D0E0000}"/>
    <cellStyle name="AIR copied 2 2 2 7 3 3" xfId="3682" xr:uid="{00000000-0005-0000-0000-00001E0E0000}"/>
    <cellStyle name="AIR copied 2 2 2 7 4" xfId="3683" xr:uid="{00000000-0005-0000-0000-00001F0E0000}"/>
    <cellStyle name="AIR copied 2 2 2 7 4 2" xfId="3684" xr:uid="{00000000-0005-0000-0000-0000200E0000}"/>
    <cellStyle name="AIR copied 2 2 2 7 4 3" xfId="3685" xr:uid="{00000000-0005-0000-0000-0000210E0000}"/>
    <cellStyle name="AIR copied 2 2 2 7 5" xfId="3686" xr:uid="{00000000-0005-0000-0000-0000220E0000}"/>
    <cellStyle name="AIR copied 2 2 2 7 5 2" xfId="3687" xr:uid="{00000000-0005-0000-0000-0000230E0000}"/>
    <cellStyle name="AIR copied 2 2 2 7 5 3" xfId="3688" xr:uid="{00000000-0005-0000-0000-0000240E0000}"/>
    <cellStyle name="AIR copied 2 2 2 7 6" xfId="3689" xr:uid="{00000000-0005-0000-0000-0000250E0000}"/>
    <cellStyle name="AIR copied 2 2 2 7 6 2" xfId="3690" xr:uid="{00000000-0005-0000-0000-0000260E0000}"/>
    <cellStyle name="AIR copied 2 2 2 7 6 3" xfId="3691" xr:uid="{00000000-0005-0000-0000-0000270E0000}"/>
    <cellStyle name="AIR copied 2 2 2 7 7" xfId="3692" xr:uid="{00000000-0005-0000-0000-0000280E0000}"/>
    <cellStyle name="AIR copied 2 2 2 7 7 2" xfId="3693" xr:uid="{00000000-0005-0000-0000-0000290E0000}"/>
    <cellStyle name="AIR copied 2 2 2 7 7 3" xfId="3694" xr:uid="{00000000-0005-0000-0000-00002A0E0000}"/>
    <cellStyle name="AIR copied 2 2 2 7 8" xfId="3695" xr:uid="{00000000-0005-0000-0000-00002B0E0000}"/>
    <cellStyle name="AIR copied 2 2 2 7 8 2" xfId="3696" xr:uid="{00000000-0005-0000-0000-00002C0E0000}"/>
    <cellStyle name="AIR copied 2 2 2 7 8 3" xfId="3697" xr:uid="{00000000-0005-0000-0000-00002D0E0000}"/>
    <cellStyle name="AIR copied 2 2 2 7 9" xfId="3698" xr:uid="{00000000-0005-0000-0000-00002E0E0000}"/>
    <cellStyle name="AIR copied 2 2 2 7 9 2" xfId="3699" xr:uid="{00000000-0005-0000-0000-00002F0E0000}"/>
    <cellStyle name="AIR copied 2 2 2 7 9 3" xfId="3700" xr:uid="{00000000-0005-0000-0000-0000300E0000}"/>
    <cellStyle name="AIR copied 2 2 2 8" xfId="3701" xr:uid="{00000000-0005-0000-0000-0000310E0000}"/>
    <cellStyle name="AIR copied 2 2 2 8 2" xfId="3702" xr:uid="{00000000-0005-0000-0000-0000320E0000}"/>
    <cellStyle name="AIR copied 2 2 2 8 3" xfId="3703" xr:uid="{00000000-0005-0000-0000-0000330E0000}"/>
    <cellStyle name="AIR copied 2 2 2 9" xfId="3704" xr:uid="{00000000-0005-0000-0000-0000340E0000}"/>
    <cellStyle name="AIR copied 2 2 2 9 2" xfId="3705" xr:uid="{00000000-0005-0000-0000-0000350E0000}"/>
    <cellStyle name="AIR copied 2 2 2 9 3" xfId="3706" xr:uid="{00000000-0005-0000-0000-0000360E0000}"/>
    <cellStyle name="AIR copied 2 2 20" xfId="3707" xr:uid="{00000000-0005-0000-0000-0000370E0000}"/>
    <cellStyle name="AIR copied 2 2 3" xfId="3708" xr:uid="{00000000-0005-0000-0000-0000380E0000}"/>
    <cellStyle name="AIR copied 2 2 3 10" xfId="3709" xr:uid="{00000000-0005-0000-0000-0000390E0000}"/>
    <cellStyle name="AIR copied 2 2 3 10 2" xfId="3710" xr:uid="{00000000-0005-0000-0000-00003A0E0000}"/>
    <cellStyle name="AIR copied 2 2 3 10 3" xfId="3711" xr:uid="{00000000-0005-0000-0000-00003B0E0000}"/>
    <cellStyle name="AIR copied 2 2 3 11" xfId="3712" xr:uid="{00000000-0005-0000-0000-00003C0E0000}"/>
    <cellStyle name="AIR copied 2 2 3 11 2" xfId="3713" xr:uid="{00000000-0005-0000-0000-00003D0E0000}"/>
    <cellStyle name="AIR copied 2 2 3 11 3" xfId="3714" xr:uid="{00000000-0005-0000-0000-00003E0E0000}"/>
    <cellStyle name="AIR copied 2 2 3 12" xfId="3715" xr:uid="{00000000-0005-0000-0000-00003F0E0000}"/>
    <cellStyle name="AIR copied 2 2 3 12 2" xfId="3716" xr:uid="{00000000-0005-0000-0000-0000400E0000}"/>
    <cellStyle name="AIR copied 2 2 3 12 3" xfId="3717" xr:uid="{00000000-0005-0000-0000-0000410E0000}"/>
    <cellStyle name="AIR copied 2 2 3 13" xfId="3718" xr:uid="{00000000-0005-0000-0000-0000420E0000}"/>
    <cellStyle name="AIR copied 2 2 3 14" xfId="3719" xr:uid="{00000000-0005-0000-0000-0000430E0000}"/>
    <cellStyle name="AIR copied 2 2 3 2" xfId="3720" xr:uid="{00000000-0005-0000-0000-0000440E0000}"/>
    <cellStyle name="AIR copied 2 2 3 2 2" xfId="3721" xr:uid="{00000000-0005-0000-0000-0000450E0000}"/>
    <cellStyle name="AIR copied 2 2 3 2 3" xfId="3722" xr:uid="{00000000-0005-0000-0000-0000460E0000}"/>
    <cellStyle name="AIR copied 2 2 3 3" xfId="3723" xr:uid="{00000000-0005-0000-0000-0000470E0000}"/>
    <cellStyle name="AIR copied 2 2 3 3 2" xfId="3724" xr:uid="{00000000-0005-0000-0000-0000480E0000}"/>
    <cellStyle name="AIR copied 2 2 3 3 3" xfId="3725" xr:uid="{00000000-0005-0000-0000-0000490E0000}"/>
    <cellStyle name="AIR copied 2 2 3 4" xfId="3726" xr:uid="{00000000-0005-0000-0000-00004A0E0000}"/>
    <cellStyle name="AIR copied 2 2 3 4 2" xfId="3727" xr:uid="{00000000-0005-0000-0000-00004B0E0000}"/>
    <cellStyle name="AIR copied 2 2 3 4 3" xfId="3728" xr:uid="{00000000-0005-0000-0000-00004C0E0000}"/>
    <cellStyle name="AIR copied 2 2 3 5" xfId="3729" xr:uid="{00000000-0005-0000-0000-00004D0E0000}"/>
    <cellStyle name="AIR copied 2 2 3 5 2" xfId="3730" xr:uid="{00000000-0005-0000-0000-00004E0E0000}"/>
    <cellStyle name="AIR copied 2 2 3 5 3" xfId="3731" xr:uid="{00000000-0005-0000-0000-00004F0E0000}"/>
    <cellStyle name="AIR copied 2 2 3 6" xfId="3732" xr:uid="{00000000-0005-0000-0000-0000500E0000}"/>
    <cellStyle name="AIR copied 2 2 3 6 2" xfId="3733" xr:uid="{00000000-0005-0000-0000-0000510E0000}"/>
    <cellStyle name="AIR copied 2 2 3 6 3" xfId="3734" xr:uid="{00000000-0005-0000-0000-0000520E0000}"/>
    <cellStyle name="AIR copied 2 2 3 7" xfId="3735" xr:uid="{00000000-0005-0000-0000-0000530E0000}"/>
    <cellStyle name="AIR copied 2 2 3 7 2" xfId="3736" xr:uid="{00000000-0005-0000-0000-0000540E0000}"/>
    <cellStyle name="AIR copied 2 2 3 7 3" xfId="3737" xr:uid="{00000000-0005-0000-0000-0000550E0000}"/>
    <cellStyle name="AIR copied 2 2 3 8" xfId="3738" xr:uid="{00000000-0005-0000-0000-0000560E0000}"/>
    <cellStyle name="AIR copied 2 2 3 8 2" xfId="3739" xr:uid="{00000000-0005-0000-0000-0000570E0000}"/>
    <cellStyle name="AIR copied 2 2 3 8 3" xfId="3740" xr:uid="{00000000-0005-0000-0000-0000580E0000}"/>
    <cellStyle name="AIR copied 2 2 3 9" xfId="3741" xr:uid="{00000000-0005-0000-0000-0000590E0000}"/>
    <cellStyle name="AIR copied 2 2 3 9 2" xfId="3742" xr:uid="{00000000-0005-0000-0000-00005A0E0000}"/>
    <cellStyle name="AIR copied 2 2 3 9 3" xfId="3743" xr:uid="{00000000-0005-0000-0000-00005B0E0000}"/>
    <cellStyle name="AIR copied 2 2 4" xfId="3744" xr:uid="{00000000-0005-0000-0000-00005C0E0000}"/>
    <cellStyle name="AIR copied 2 2 4 10" xfId="3745" xr:uid="{00000000-0005-0000-0000-00005D0E0000}"/>
    <cellStyle name="AIR copied 2 2 4 10 2" xfId="3746" xr:uid="{00000000-0005-0000-0000-00005E0E0000}"/>
    <cellStyle name="AIR copied 2 2 4 10 3" xfId="3747" xr:uid="{00000000-0005-0000-0000-00005F0E0000}"/>
    <cellStyle name="AIR copied 2 2 4 11" xfId="3748" xr:uid="{00000000-0005-0000-0000-0000600E0000}"/>
    <cellStyle name="AIR copied 2 2 4 11 2" xfId="3749" xr:uid="{00000000-0005-0000-0000-0000610E0000}"/>
    <cellStyle name="AIR copied 2 2 4 11 3" xfId="3750" xr:uid="{00000000-0005-0000-0000-0000620E0000}"/>
    <cellStyle name="AIR copied 2 2 4 12" xfId="3751" xr:uid="{00000000-0005-0000-0000-0000630E0000}"/>
    <cellStyle name="AIR copied 2 2 4 13" xfId="3752" xr:uid="{00000000-0005-0000-0000-0000640E0000}"/>
    <cellStyle name="AIR copied 2 2 4 2" xfId="3753" xr:uid="{00000000-0005-0000-0000-0000650E0000}"/>
    <cellStyle name="AIR copied 2 2 4 2 2" xfId="3754" xr:uid="{00000000-0005-0000-0000-0000660E0000}"/>
    <cellStyle name="AIR copied 2 2 4 2 3" xfId="3755" xr:uid="{00000000-0005-0000-0000-0000670E0000}"/>
    <cellStyle name="AIR copied 2 2 4 3" xfId="3756" xr:uid="{00000000-0005-0000-0000-0000680E0000}"/>
    <cellStyle name="AIR copied 2 2 4 3 2" xfId="3757" xr:uid="{00000000-0005-0000-0000-0000690E0000}"/>
    <cellStyle name="AIR copied 2 2 4 3 3" xfId="3758" xr:uid="{00000000-0005-0000-0000-00006A0E0000}"/>
    <cellStyle name="AIR copied 2 2 4 4" xfId="3759" xr:uid="{00000000-0005-0000-0000-00006B0E0000}"/>
    <cellStyle name="AIR copied 2 2 4 4 2" xfId="3760" xr:uid="{00000000-0005-0000-0000-00006C0E0000}"/>
    <cellStyle name="AIR copied 2 2 4 4 3" xfId="3761" xr:uid="{00000000-0005-0000-0000-00006D0E0000}"/>
    <cellStyle name="AIR copied 2 2 4 5" xfId="3762" xr:uid="{00000000-0005-0000-0000-00006E0E0000}"/>
    <cellStyle name="AIR copied 2 2 4 5 2" xfId="3763" xr:uid="{00000000-0005-0000-0000-00006F0E0000}"/>
    <cellStyle name="AIR copied 2 2 4 5 3" xfId="3764" xr:uid="{00000000-0005-0000-0000-0000700E0000}"/>
    <cellStyle name="AIR copied 2 2 4 6" xfId="3765" xr:uid="{00000000-0005-0000-0000-0000710E0000}"/>
    <cellStyle name="AIR copied 2 2 4 6 2" xfId="3766" xr:uid="{00000000-0005-0000-0000-0000720E0000}"/>
    <cellStyle name="AIR copied 2 2 4 6 3" xfId="3767" xr:uid="{00000000-0005-0000-0000-0000730E0000}"/>
    <cellStyle name="AIR copied 2 2 4 7" xfId="3768" xr:uid="{00000000-0005-0000-0000-0000740E0000}"/>
    <cellStyle name="AIR copied 2 2 4 7 2" xfId="3769" xr:uid="{00000000-0005-0000-0000-0000750E0000}"/>
    <cellStyle name="AIR copied 2 2 4 7 3" xfId="3770" xr:uid="{00000000-0005-0000-0000-0000760E0000}"/>
    <cellStyle name="AIR copied 2 2 4 8" xfId="3771" xr:uid="{00000000-0005-0000-0000-0000770E0000}"/>
    <cellStyle name="AIR copied 2 2 4 8 2" xfId="3772" xr:uid="{00000000-0005-0000-0000-0000780E0000}"/>
    <cellStyle name="AIR copied 2 2 4 8 3" xfId="3773" xr:uid="{00000000-0005-0000-0000-0000790E0000}"/>
    <cellStyle name="AIR copied 2 2 4 9" xfId="3774" xr:uid="{00000000-0005-0000-0000-00007A0E0000}"/>
    <cellStyle name="AIR copied 2 2 4 9 2" xfId="3775" xr:uid="{00000000-0005-0000-0000-00007B0E0000}"/>
    <cellStyle name="AIR copied 2 2 4 9 3" xfId="3776" xr:uid="{00000000-0005-0000-0000-00007C0E0000}"/>
    <cellStyle name="AIR copied 2 2 5" xfId="3777" xr:uid="{00000000-0005-0000-0000-00007D0E0000}"/>
    <cellStyle name="AIR copied 2 2 5 10" xfId="3778" xr:uid="{00000000-0005-0000-0000-00007E0E0000}"/>
    <cellStyle name="AIR copied 2 2 5 10 2" xfId="3779" xr:uid="{00000000-0005-0000-0000-00007F0E0000}"/>
    <cellStyle name="AIR copied 2 2 5 10 3" xfId="3780" xr:uid="{00000000-0005-0000-0000-0000800E0000}"/>
    <cellStyle name="AIR copied 2 2 5 11" xfId="3781" xr:uid="{00000000-0005-0000-0000-0000810E0000}"/>
    <cellStyle name="AIR copied 2 2 5 11 2" xfId="3782" xr:uid="{00000000-0005-0000-0000-0000820E0000}"/>
    <cellStyle name="AIR copied 2 2 5 11 3" xfId="3783" xr:uid="{00000000-0005-0000-0000-0000830E0000}"/>
    <cellStyle name="AIR copied 2 2 5 12" xfId="3784" xr:uid="{00000000-0005-0000-0000-0000840E0000}"/>
    <cellStyle name="AIR copied 2 2 5 13" xfId="3785" xr:uid="{00000000-0005-0000-0000-0000850E0000}"/>
    <cellStyle name="AIR copied 2 2 5 2" xfId="3786" xr:uid="{00000000-0005-0000-0000-0000860E0000}"/>
    <cellStyle name="AIR copied 2 2 5 2 2" xfId="3787" xr:uid="{00000000-0005-0000-0000-0000870E0000}"/>
    <cellStyle name="AIR copied 2 2 5 2 3" xfId="3788" xr:uid="{00000000-0005-0000-0000-0000880E0000}"/>
    <cellStyle name="AIR copied 2 2 5 3" xfId="3789" xr:uid="{00000000-0005-0000-0000-0000890E0000}"/>
    <cellStyle name="AIR copied 2 2 5 3 2" xfId="3790" xr:uid="{00000000-0005-0000-0000-00008A0E0000}"/>
    <cellStyle name="AIR copied 2 2 5 3 3" xfId="3791" xr:uid="{00000000-0005-0000-0000-00008B0E0000}"/>
    <cellStyle name="AIR copied 2 2 5 4" xfId="3792" xr:uid="{00000000-0005-0000-0000-00008C0E0000}"/>
    <cellStyle name="AIR copied 2 2 5 4 2" xfId="3793" xr:uid="{00000000-0005-0000-0000-00008D0E0000}"/>
    <cellStyle name="AIR copied 2 2 5 4 3" xfId="3794" xr:uid="{00000000-0005-0000-0000-00008E0E0000}"/>
    <cellStyle name="AIR copied 2 2 5 5" xfId="3795" xr:uid="{00000000-0005-0000-0000-00008F0E0000}"/>
    <cellStyle name="AIR copied 2 2 5 5 2" xfId="3796" xr:uid="{00000000-0005-0000-0000-0000900E0000}"/>
    <cellStyle name="AIR copied 2 2 5 5 3" xfId="3797" xr:uid="{00000000-0005-0000-0000-0000910E0000}"/>
    <cellStyle name="AIR copied 2 2 5 6" xfId="3798" xr:uid="{00000000-0005-0000-0000-0000920E0000}"/>
    <cellStyle name="AIR copied 2 2 5 6 2" xfId="3799" xr:uid="{00000000-0005-0000-0000-0000930E0000}"/>
    <cellStyle name="AIR copied 2 2 5 6 3" xfId="3800" xr:uid="{00000000-0005-0000-0000-0000940E0000}"/>
    <cellStyle name="AIR copied 2 2 5 7" xfId="3801" xr:uid="{00000000-0005-0000-0000-0000950E0000}"/>
    <cellStyle name="AIR copied 2 2 5 7 2" xfId="3802" xr:uid="{00000000-0005-0000-0000-0000960E0000}"/>
    <cellStyle name="AIR copied 2 2 5 7 3" xfId="3803" xr:uid="{00000000-0005-0000-0000-0000970E0000}"/>
    <cellStyle name="AIR copied 2 2 5 8" xfId="3804" xr:uid="{00000000-0005-0000-0000-0000980E0000}"/>
    <cellStyle name="AIR copied 2 2 5 8 2" xfId="3805" xr:uid="{00000000-0005-0000-0000-0000990E0000}"/>
    <cellStyle name="AIR copied 2 2 5 8 3" xfId="3806" xr:uid="{00000000-0005-0000-0000-00009A0E0000}"/>
    <cellStyle name="AIR copied 2 2 5 9" xfId="3807" xr:uid="{00000000-0005-0000-0000-00009B0E0000}"/>
    <cellStyle name="AIR copied 2 2 5 9 2" xfId="3808" xr:uid="{00000000-0005-0000-0000-00009C0E0000}"/>
    <cellStyle name="AIR copied 2 2 5 9 3" xfId="3809" xr:uid="{00000000-0005-0000-0000-00009D0E0000}"/>
    <cellStyle name="AIR copied 2 2 6" xfId="3810" xr:uid="{00000000-0005-0000-0000-00009E0E0000}"/>
    <cellStyle name="AIR copied 2 2 6 10" xfId="3811" xr:uid="{00000000-0005-0000-0000-00009F0E0000}"/>
    <cellStyle name="AIR copied 2 2 6 10 2" xfId="3812" xr:uid="{00000000-0005-0000-0000-0000A00E0000}"/>
    <cellStyle name="AIR copied 2 2 6 10 3" xfId="3813" xr:uid="{00000000-0005-0000-0000-0000A10E0000}"/>
    <cellStyle name="AIR copied 2 2 6 11" xfId="3814" xr:uid="{00000000-0005-0000-0000-0000A20E0000}"/>
    <cellStyle name="AIR copied 2 2 6 11 2" xfId="3815" xr:uid="{00000000-0005-0000-0000-0000A30E0000}"/>
    <cellStyle name="AIR copied 2 2 6 11 3" xfId="3816" xr:uid="{00000000-0005-0000-0000-0000A40E0000}"/>
    <cellStyle name="AIR copied 2 2 6 12" xfId="3817" xr:uid="{00000000-0005-0000-0000-0000A50E0000}"/>
    <cellStyle name="AIR copied 2 2 6 13" xfId="3818" xr:uid="{00000000-0005-0000-0000-0000A60E0000}"/>
    <cellStyle name="AIR copied 2 2 6 2" xfId="3819" xr:uid="{00000000-0005-0000-0000-0000A70E0000}"/>
    <cellStyle name="AIR copied 2 2 6 2 2" xfId="3820" xr:uid="{00000000-0005-0000-0000-0000A80E0000}"/>
    <cellStyle name="AIR copied 2 2 6 2 3" xfId="3821" xr:uid="{00000000-0005-0000-0000-0000A90E0000}"/>
    <cellStyle name="AIR copied 2 2 6 3" xfId="3822" xr:uid="{00000000-0005-0000-0000-0000AA0E0000}"/>
    <cellStyle name="AIR copied 2 2 6 3 2" xfId="3823" xr:uid="{00000000-0005-0000-0000-0000AB0E0000}"/>
    <cellStyle name="AIR copied 2 2 6 3 3" xfId="3824" xr:uid="{00000000-0005-0000-0000-0000AC0E0000}"/>
    <cellStyle name="AIR copied 2 2 6 4" xfId="3825" xr:uid="{00000000-0005-0000-0000-0000AD0E0000}"/>
    <cellStyle name="AIR copied 2 2 6 4 2" xfId="3826" xr:uid="{00000000-0005-0000-0000-0000AE0E0000}"/>
    <cellStyle name="AIR copied 2 2 6 4 3" xfId="3827" xr:uid="{00000000-0005-0000-0000-0000AF0E0000}"/>
    <cellStyle name="AIR copied 2 2 6 5" xfId="3828" xr:uid="{00000000-0005-0000-0000-0000B00E0000}"/>
    <cellStyle name="AIR copied 2 2 6 5 2" xfId="3829" xr:uid="{00000000-0005-0000-0000-0000B10E0000}"/>
    <cellStyle name="AIR copied 2 2 6 5 3" xfId="3830" xr:uid="{00000000-0005-0000-0000-0000B20E0000}"/>
    <cellStyle name="AIR copied 2 2 6 6" xfId="3831" xr:uid="{00000000-0005-0000-0000-0000B30E0000}"/>
    <cellStyle name="AIR copied 2 2 6 6 2" xfId="3832" xr:uid="{00000000-0005-0000-0000-0000B40E0000}"/>
    <cellStyle name="AIR copied 2 2 6 6 3" xfId="3833" xr:uid="{00000000-0005-0000-0000-0000B50E0000}"/>
    <cellStyle name="AIR copied 2 2 6 7" xfId="3834" xr:uid="{00000000-0005-0000-0000-0000B60E0000}"/>
    <cellStyle name="AIR copied 2 2 6 7 2" xfId="3835" xr:uid="{00000000-0005-0000-0000-0000B70E0000}"/>
    <cellStyle name="AIR copied 2 2 6 7 3" xfId="3836" xr:uid="{00000000-0005-0000-0000-0000B80E0000}"/>
    <cellStyle name="AIR copied 2 2 6 8" xfId="3837" xr:uid="{00000000-0005-0000-0000-0000B90E0000}"/>
    <cellStyle name="AIR copied 2 2 6 8 2" xfId="3838" xr:uid="{00000000-0005-0000-0000-0000BA0E0000}"/>
    <cellStyle name="AIR copied 2 2 6 8 3" xfId="3839" xr:uid="{00000000-0005-0000-0000-0000BB0E0000}"/>
    <cellStyle name="AIR copied 2 2 6 9" xfId="3840" xr:uid="{00000000-0005-0000-0000-0000BC0E0000}"/>
    <cellStyle name="AIR copied 2 2 6 9 2" xfId="3841" xr:uid="{00000000-0005-0000-0000-0000BD0E0000}"/>
    <cellStyle name="AIR copied 2 2 6 9 3" xfId="3842" xr:uid="{00000000-0005-0000-0000-0000BE0E0000}"/>
    <cellStyle name="AIR copied 2 2 7" xfId="3843" xr:uid="{00000000-0005-0000-0000-0000BF0E0000}"/>
    <cellStyle name="AIR copied 2 2 7 10" xfId="3844" xr:uid="{00000000-0005-0000-0000-0000C00E0000}"/>
    <cellStyle name="AIR copied 2 2 7 10 2" xfId="3845" xr:uid="{00000000-0005-0000-0000-0000C10E0000}"/>
    <cellStyle name="AIR copied 2 2 7 10 3" xfId="3846" xr:uid="{00000000-0005-0000-0000-0000C20E0000}"/>
    <cellStyle name="AIR copied 2 2 7 11" xfId="3847" xr:uid="{00000000-0005-0000-0000-0000C30E0000}"/>
    <cellStyle name="AIR copied 2 2 7 11 2" xfId="3848" xr:uid="{00000000-0005-0000-0000-0000C40E0000}"/>
    <cellStyle name="AIR copied 2 2 7 11 3" xfId="3849" xr:uid="{00000000-0005-0000-0000-0000C50E0000}"/>
    <cellStyle name="AIR copied 2 2 7 12" xfId="3850" xr:uid="{00000000-0005-0000-0000-0000C60E0000}"/>
    <cellStyle name="AIR copied 2 2 7 13" xfId="3851" xr:uid="{00000000-0005-0000-0000-0000C70E0000}"/>
    <cellStyle name="AIR copied 2 2 7 2" xfId="3852" xr:uid="{00000000-0005-0000-0000-0000C80E0000}"/>
    <cellStyle name="AIR copied 2 2 7 2 2" xfId="3853" xr:uid="{00000000-0005-0000-0000-0000C90E0000}"/>
    <cellStyle name="AIR copied 2 2 7 2 3" xfId="3854" xr:uid="{00000000-0005-0000-0000-0000CA0E0000}"/>
    <cellStyle name="AIR copied 2 2 7 3" xfId="3855" xr:uid="{00000000-0005-0000-0000-0000CB0E0000}"/>
    <cellStyle name="AIR copied 2 2 7 3 2" xfId="3856" xr:uid="{00000000-0005-0000-0000-0000CC0E0000}"/>
    <cellStyle name="AIR copied 2 2 7 3 3" xfId="3857" xr:uid="{00000000-0005-0000-0000-0000CD0E0000}"/>
    <cellStyle name="AIR copied 2 2 7 4" xfId="3858" xr:uid="{00000000-0005-0000-0000-0000CE0E0000}"/>
    <cellStyle name="AIR copied 2 2 7 4 2" xfId="3859" xr:uid="{00000000-0005-0000-0000-0000CF0E0000}"/>
    <cellStyle name="AIR copied 2 2 7 4 3" xfId="3860" xr:uid="{00000000-0005-0000-0000-0000D00E0000}"/>
    <cellStyle name="AIR copied 2 2 7 5" xfId="3861" xr:uid="{00000000-0005-0000-0000-0000D10E0000}"/>
    <cellStyle name="AIR copied 2 2 7 5 2" xfId="3862" xr:uid="{00000000-0005-0000-0000-0000D20E0000}"/>
    <cellStyle name="AIR copied 2 2 7 5 3" xfId="3863" xr:uid="{00000000-0005-0000-0000-0000D30E0000}"/>
    <cellStyle name="AIR copied 2 2 7 6" xfId="3864" xr:uid="{00000000-0005-0000-0000-0000D40E0000}"/>
    <cellStyle name="AIR copied 2 2 7 6 2" xfId="3865" xr:uid="{00000000-0005-0000-0000-0000D50E0000}"/>
    <cellStyle name="AIR copied 2 2 7 6 3" xfId="3866" xr:uid="{00000000-0005-0000-0000-0000D60E0000}"/>
    <cellStyle name="AIR copied 2 2 7 7" xfId="3867" xr:uid="{00000000-0005-0000-0000-0000D70E0000}"/>
    <cellStyle name="AIR copied 2 2 7 7 2" xfId="3868" xr:uid="{00000000-0005-0000-0000-0000D80E0000}"/>
    <cellStyle name="AIR copied 2 2 7 7 3" xfId="3869" xr:uid="{00000000-0005-0000-0000-0000D90E0000}"/>
    <cellStyle name="AIR copied 2 2 7 8" xfId="3870" xr:uid="{00000000-0005-0000-0000-0000DA0E0000}"/>
    <cellStyle name="AIR copied 2 2 7 8 2" xfId="3871" xr:uid="{00000000-0005-0000-0000-0000DB0E0000}"/>
    <cellStyle name="AIR copied 2 2 7 8 3" xfId="3872" xr:uid="{00000000-0005-0000-0000-0000DC0E0000}"/>
    <cellStyle name="AIR copied 2 2 7 9" xfId="3873" xr:uid="{00000000-0005-0000-0000-0000DD0E0000}"/>
    <cellStyle name="AIR copied 2 2 7 9 2" xfId="3874" xr:uid="{00000000-0005-0000-0000-0000DE0E0000}"/>
    <cellStyle name="AIR copied 2 2 7 9 3" xfId="3875" xr:uid="{00000000-0005-0000-0000-0000DF0E0000}"/>
    <cellStyle name="AIR copied 2 2 8" xfId="3876" xr:uid="{00000000-0005-0000-0000-0000E00E0000}"/>
    <cellStyle name="AIR copied 2 2 8 2" xfId="3877" xr:uid="{00000000-0005-0000-0000-0000E10E0000}"/>
    <cellStyle name="AIR copied 2 2 8 3" xfId="3878" xr:uid="{00000000-0005-0000-0000-0000E20E0000}"/>
    <cellStyle name="AIR copied 2 2 9" xfId="3879" xr:uid="{00000000-0005-0000-0000-0000E30E0000}"/>
    <cellStyle name="AIR copied 2 2 9 2" xfId="3880" xr:uid="{00000000-0005-0000-0000-0000E40E0000}"/>
    <cellStyle name="AIR copied 2 2 9 3" xfId="3881" xr:uid="{00000000-0005-0000-0000-0000E50E0000}"/>
    <cellStyle name="AIR copied 2 3" xfId="3882" xr:uid="{00000000-0005-0000-0000-0000E60E0000}"/>
    <cellStyle name="AIR copied 2 3 10" xfId="3883" xr:uid="{00000000-0005-0000-0000-0000E70E0000}"/>
    <cellStyle name="AIR copied 2 3 10 2" xfId="3884" xr:uid="{00000000-0005-0000-0000-0000E80E0000}"/>
    <cellStyle name="AIR copied 2 3 10 3" xfId="3885" xr:uid="{00000000-0005-0000-0000-0000E90E0000}"/>
    <cellStyle name="AIR copied 2 3 11" xfId="3886" xr:uid="{00000000-0005-0000-0000-0000EA0E0000}"/>
    <cellStyle name="AIR copied 2 3 11 2" xfId="3887" xr:uid="{00000000-0005-0000-0000-0000EB0E0000}"/>
    <cellStyle name="AIR copied 2 3 11 3" xfId="3888" xr:uid="{00000000-0005-0000-0000-0000EC0E0000}"/>
    <cellStyle name="AIR copied 2 3 12" xfId="3889" xr:uid="{00000000-0005-0000-0000-0000ED0E0000}"/>
    <cellStyle name="AIR copied 2 3 12 2" xfId="3890" xr:uid="{00000000-0005-0000-0000-0000EE0E0000}"/>
    <cellStyle name="AIR copied 2 3 12 3" xfId="3891" xr:uid="{00000000-0005-0000-0000-0000EF0E0000}"/>
    <cellStyle name="AIR copied 2 3 13" xfId="3892" xr:uid="{00000000-0005-0000-0000-0000F00E0000}"/>
    <cellStyle name="AIR copied 2 3 13 2" xfId="3893" xr:uid="{00000000-0005-0000-0000-0000F10E0000}"/>
    <cellStyle name="AIR copied 2 3 13 3" xfId="3894" xr:uid="{00000000-0005-0000-0000-0000F20E0000}"/>
    <cellStyle name="AIR copied 2 3 14" xfId="3895" xr:uid="{00000000-0005-0000-0000-0000F30E0000}"/>
    <cellStyle name="AIR copied 2 3 14 2" xfId="3896" xr:uid="{00000000-0005-0000-0000-0000F40E0000}"/>
    <cellStyle name="AIR copied 2 3 14 3" xfId="3897" xr:uid="{00000000-0005-0000-0000-0000F50E0000}"/>
    <cellStyle name="AIR copied 2 3 15" xfId="3898" xr:uid="{00000000-0005-0000-0000-0000F60E0000}"/>
    <cellStyle name="AIR copied 2 3 15 2" xfId="3899" xr:uid="{00000000-0005-0000-0000-0000F70E0000}"/>
    <cellStyle name="AIR copied 2 3 15 3" xfId="3900" xr:uid="{00000000-0005-0000-0000-0000F80E0000}"/>
    <cellStyle name="AIR copied 2 3 16" xfId="3901" xr:uid="{00000000-0005-0000-0000-0000F90E0000}"/>
    <cellStyle name="AIR copied 2 3 16 2" xfId="3902" xr:uid="{00000000-0005-0000-0000-0000FA0E0000}"/>
    <cellStyle name="AIR copied 2 3 16 3" xfId="3903" xr:uid="{00000000-0005-0000-0000-0000FB0E0000}"/>
    <cellStyle name="AIR copied 2 3 17" xfId="3904" xr:uid="{00000000-0005-0000-0000-0000FC0E0000}"/>
    <cellStyle name="AIR copied 2 3 17 2" xfId="3905" xr:uid="{00000000-0005-0000-0000-0000FD0E0000}"/>
    <cellStyle name="AIR copied 2 3 17 3" xfId="3906" xr:uid="{00000000-0005-0000-0000-0000FE0E0000}"/>
    <cellStyle name="AIR copied 2 3 18" xfId="3907" xr:uid="{00000000-0005-0000-0000-0000FF0E0000}"/>
    <cellStyle name="AIR copied 2 3 18 2" xfId="3908" xr:uid="{00000000-0005-0000-0000-0000000F0000}"/>
    <cellStyle name="AIR copied 2 3 18 3" xfId="3909" xr:uid="{00000000-0005-0000-0000-0000010F0000}"/>
    <cellStyle name="AIR copied 2 3 19" xfId="3910" xr:uid="{00000000-0005-0000-0000-0000020F0000}"/>
    <cellStyle name="AIR copied 2 3 2" xfId="3911" xr:uid="{00000000-0005-0000-0000-0000030F0000}"/>
    <cellStyle name="AIR copied 2 3 2 10" xfId="3912" xr:uid="{00000000-0005-0000-0000-0000040F0000}"/>
    <cellStyle name="AIR copied 2 3 2 10 2" xfId="3913" xr:uid="{00000000-0005-0000-0000-0000050F0000}"/>
    <cellStyle name="AIR copied 2 3 2 10 3" xfId="3914" xr:uid="{00000000-0005-0000-0000-0000060F0000}"/>
    <cellStyle name="AIR copied 2 3 2 11" xfId="3915" xr:uid="{00000000-0005-0000-0000-0000070F0000}"/>
    <cellStyle name="AIR copied 2 3 2 11 2" xfId="3916" xr:uid="{00000000-0005-0000-0000-0000080F0000}"/>
    <cellStyle name="AIR copied 2 3 2 11 3" xfId="3917" xr:uid="{00000000-0005-0000-0000-0000090F0000}"/>
    <cellStyle name="AIR copied 2 3 2 12" xfId="3918" xr:uid="{00000000-0005-0000-0000-00000A0F0000}"/>
    <cellStyle name="AIR copied 2 3 2 12 2" xfId="3919" xr:uid="{00000000-0005-0000-0000-00000B0F0000}"/>
    <cellStyle name="AIR copied 2 3 2 12 3" xfId="3920" xr:uid="{00000000-0005-0000-0000-00000C0F0000}"/>
    <cellStyle name="AIR copied 2 3 2 13" xfId="3921" xr:uid="{00000000-0005-0000-0000-00000D0F0000}"/>
    <cellStyle name="AIR copied 2 3 2 14" xfId="3922" xr:uid="{00000000-0005-0000-0000-00000E0F0000}"/>
    <cellStyle name="AIR copied 2 3 2 2" xfId="3923" xr:uid="{00000000-0005-0000-0000-00000F0F0000}"/>
    <cellStyle name="AIR copied 2 3 2 2 2" xfId="3924" xr:uid="{00000000-0005-0000-0000-0000100F0000}"/>
    <cellStyle name="AIR copied 2 3 2 2 3" xfId="3925" xr:uid="{00000000-0005-0000-0000-0000110F0000}"/>
    <cellStyle name="AIR copied 2 3 2 3" xfId="3926" xr:uid="{00000000-0005-0000-0000-0000120F0000}"/>
    <cellStyle name="AIR copied 2 3 2 3 2" xfId="3927" xr:uid="{00000000-0005-0000-0000-0000130F0000}"/>
    <cellStyle name="AIR copied 2 3 2 3 3" xfId="3928" xr:uid="{00000000-0005-0000-0000-0000140F0000}"/>
    <cellStyle name="AIR copied 2 3 2 4" xfId="3929" xr:uid="{00000000-0005-0000-0000-0000150F0000}"/>
    <cellStyle name="AIR copied 2 3 2 4 2" xfId="3930" xr:uid="{00000000-0005-0000-0000-0000160F0000}"/>
    <cellStyle name="AIR copied 2 3 2 4 3" xfId="3931" xr:uid="{00000000-0005-0000-0000-0000170F0000}"/>
    <cellStyle name="AIR copied 2 3 2 5" xfId="3932" xr:uid="{00000000-0005-0000-0000-0000180F0000}"/>
    <cellStyle name="AIR copied 2 3 2 5 2" xfId="3933" xr:uid="{00000000-0005-0000-0000-0000190F0000}"/>
    <cellStyle name="AIR copied 2 3 2 5 3" xfId="3934" xr:uid="{00000000-0005-0000-0000-00001A0F0000}"/>
    <cellStyle name="AIR copied 2 3 2 6" xfId="3935" xr:uid="{00000000-0005-0000-0000-00001B0F0000}"/>
    <cellStyle name="AIR copied 2 3 2 6 2" xfId="3936" xr:uid="{00000000-0005-0000-0000-00001C0F0000}"/>
    <cellStyle name="AIR copied 2 3 2 6 3" xfId="3937" xr:uid="{00000000-0005-0000-0000-00001D0F0000}"/>
    <cellStyle name="AIR copied 2 3 2 7" xfId="3938" xr:uid="{00000000-0005-0000-0000-00001E0F0000}"/>
    <cellStyle name="AIR copied 2 3 2 7 2" xfId="3939" xr:uid="{00000000-0005-0000-0000-00001F0F0000}"/>
    <cellStyle name="AIR copied 2 3 2 7 3" xfId="3940" xr:uid="{00000000-0005-0000-0000-0000200F0000}"/>
    <cellStyle name="AIR copied 2 3 2 8" xfId="3941" xr:uid="{00000000-0005-0000-0000-0000210F0000}"/>
    <cellStyle name="AIR copied 2 3 2 8 2" xfId="3942" xr:uid="{00000000-0005-0000-0000-0000220F0000}"/>
    <cellStyle name="AIR copied 2 3 2 8 3" xfId="3943" xr:uid="{00000000-0005-0000-0000-0000230F0000}"/>
    <cellStyle name="AIR copied 2 3 2 9" xfId="3944" xr:uid="{00000000-0005-0000-0000-0000240F0000}"/>
    <cellStyle name="AIR copied 2 3 2 9 2" xfId="3945" xr:uid="{00000000-0005-0000-0000-0000250F0000}"/>
    <cellStyle name="AIR copied 2 3 2 9 3" xfId="3946" xr:uid="{00000000-0005-0000-0000-0000260F0000}"/>
    <cellStyle name="AIR copied 2 3 20" xfId="3947" xr:uid="{00000000-0005-0000-0000-0000270F0000}"/>
    <cellStyle name="AIR copied 2 3 3" xfId="3948" xr:uid="{00000000-0005-0000-0000-0000280F0000}"/>
    <cellStyle name="AIR copied 2 3 3 10" xfId="3949" xr:uid="{00000000-0005-0000-0000-0000290F0000}"/>
    <cellStyle name="AIR copied 2 3 3 10 2" xfId="3950" xr:uid="{00000000-0005-0000-0000-00002A0F0000}"/>
    <cellStyle name="AIR copied 2 3 3 10 3" xfId="3951" xr:uid="{00000000-0005-0000-0000-00002B0F0000}"/>
    <cellStyle name="AIR copied 2 3 3 11" xfId="3952" xr:uid="{00000000-0005-0000-0000-00002C0F0000}"/>
    <cellStyle name="AIR copied 2 3 3 11 2" xfId="3953" xr:uid="{00000000-0005-0000-0000-00002D0F0000}"/>
    <cellStyle name="AIR copied 2 3 3 11 3" xfId="3954" xr:uid="{00000000-0005-0000-0000-00002E0F0000}"/>
    <cellStyle name="AIR copied 2 3 3 12" xfId="3955" xr:uid="{00000000-0005-0000-0000-00002F0F0000}"/>
    <cellStyle name="AIR copied 2 3 3 12 2" xfId="3956" xr:uid="{00000000-0005-0000-0000-0000300F0000}"/>
    <cellStyle name="AIR copied 2 3 3 12 3" xfId="3957" xr:uid="{00000000-0005-0000-0000-0000310F0000}"/>
    <cellStyle name="AIR copied 2 3 3 13" xfId="3958" xr:uid="{00000000-0005-0000-0000-0000320F0000}"/>
    <cellStyle name="AIR copied 2 3 3 14" xfId="3959" xr:uid="{00000000-0005-0000-0000-0000330F0000}"/>
    <cellStyle name="AIR copied 2 3 3 2" xfId="3960" xr:uid="{00000000-0005-0000-0000-0000340F0000}"/>
    <cellStyle name="AIR copied 2 3 3 2 2" xfId="3961" xr:uid="{00000000-0005-0000-0000-0000350F0000}"/>
    <cellStyle name="AIR copied 2 3 3 2 3" xfId="3962" xr:uid="{00000000-0005-0000-0000-0000360F0000}"/>
    <cellStyle name="AIR copied 2 3 3 3" xfId="3963" xr:uid="{00000000-0005-0000-0000-0000370F0000}"/>
    <cellStyle name="AIR copied 2 3 3 3 2" xfId="3964" xr:uid="{00000000-0005-0000-0000-0000380F0000}"/>
    <cellStyle name="AIR copied 2 3 3 3 3" xfId="3965" xr:uid="{00000000-0005-0000-0000-0000390F0000}"/>
    <cellStyle name="AIR copied 2 3 3 4" xfId="3966" xr:uid="{00000000-0005-0000-0000-00003A0F0000}"/>
    <cellStyle name="AIR copied 2 3 3 4 2" xfId="3967" xr:uid="{00000000-0005-0000-0000-00003B0F0000}"/>
    <cellStyle name="AIR copied 2 3 3 4 3" xfId="3968" xr:uid="{00000000-0005-0000-0000-00003C0F0000}"/>
    <cellStyle name="AIR copied 2 3 3 5" xfId="3969" xr:uid="{00000000-0005-0000-0000-00003D0F0000}"/>
    <cellStyle name="AIR copied 2 3 3 5 2" xfId="3970" xr:uid="{00000000-0005-0000-0000-00003E0F0000}"/>
    <cellStyle name="AIR copied 2 3 3 5 3" xfId="3971" xr:uid="{00000000-0005-0000-0000-00003F0F0000}"/>
    <cellStyle name="AIR copied 2 3 3 6" xfId="3972" xr:uid="{00000000-0005-0000-0000-0000400F0000}"/>
    <cellStyle name="AIR copied 2 3 3 6 2" xfId="3973" xr:uid="{00000000-0005-0000-0000-0000410F0000}"/>
    <cellStyle name="AIR copied 2 3 3 6 3" xfId="3974" xr:uid="{00000000-0005-0000-0000-0000420F0000}"/>
    <cellStyle name="AIR copied 2 3 3 7" xfId="3975" xr:uid="{00000000-0005-0000-0000-0000430F0000}"/>
    <cellStyle name="AIR copied 2 3 3 7 2" xfId="3976" xr:uid="{00000000-0005-0000-0000-0000440F0000}"/>
    <cellStyle name="AIR copied 2 3 3 7 3" xfId="3977" xr:uid="{00000000-0005-0000-0000-0000450F0000}"/>
    <cellStyle name="AIR copied 2 3 3 8" xfId="3978" xr:uid="{00000000-0005-0000-0000-0000460F0000}"/>
    <cellStyle name="AIR copied 2 3 3 8 2" xfId="3979" xr:uid="{00000000-0005-0000-0000-0000470F0000}"/>
    <cellStyle name="AIR copied 2 3 3 8 3" xfId="3980" xr:uid="{00000000-0005-0000-0000-0000480F0000}"/>
    <cellStyle name="AIR copied 2 3 3 9" xfId="3981" xr:uid="{00000000-0005-0000-0000-0000490F0000}"/>
    <cellStyle name="AIR copied 2 3 3 9 2" xfId="3982" xr:uid="{00000000-0005-0000-0000-00004A0F0000}"/>
    <cellStyle name="AIR copied 2 3 3 9 3" xfId="3983" xr:uid="{00000000-0005-0000-0000-00004B0F0000}"/>
    <cellStyle name="AIR copied 2 3 4" xfId="3984" xr:uid="{00000000-0005-0000-0000-00004C0F0000}"/>
    <cellStyle name="AIR copied 2 3 4 10" xfId="3985" xr:uid="{00000000-0005-0000-0000-00004D0F0000}"/>
    <cellStyle name="AIR copied 2 3 4 10 2" xfId="3986" xr:uid="{00000000-0005-0000-0000-00004E0F0000}"/>
    <cellStyle name="AIR copied 2 3 4 10 3" xfId="3987" xr:uid="{00000000-0005-0000-0000-00004F0F0000}"/>
    <cellStyle name="AIR copied 2 3 4 11" xfId="3988" xr:uid="{00000000-0005-0000-0000-0000500F0000}"/>
    <cellStyle name="AIR copied 2 3 4 11 2" xfId="3989" xr:uid="{00000000-0005-0000-0000-0000510F0000}"/>
    <cellStyle name="AIR copied 2 3 4 11 3" xfId="3990" xr:uid="{00000000-0005-0000-0000-0000520F0000}"/>
    <cellStyle name="AIR copied 2 3 4 12" xfId="3991" xr:uid="{00000000-0005-0000-0000-0000530F0000}"/>
    <cellStyle name="AIR copied 2 3 4 13" xfId="3992" xr:uid="{00000000-0005-0000-0000-0000540F0000}"/>
    <cellStyle name="AIR copied 2 3 4 2" xfId="3993" xr:uid="{00000000-0005-0000-0000-0000550F0000}"/>
    <cellStyle name="AIR copied 2 3 4 2 2" xfId="3994" xr:uid="{00000000-0005-0000-0000-0000560F0000}"/>
    <cellStyle name="AIR copied 2 3 4 2 3" xfId="3995" xr:uid="{00000000-0005-0000-0000-0000570F0000}"/>
    <cellStyle name="AIR copied 2 3 4 3" xfId="3996" xr:uid="{00000000-0005-0000-0000-0000580F0000}"/>
    <cellStyle name="AIR copied 2 3 4 3 2" xfId="3997" xr:uid="{00000000-0005-0000-0000-0000590F0000}"/>
    <cellStyle name="AIR copied 2 3 4 3 3" xfId="3998" xr:uid="{00000000-0005-0000-0000-00005A0F0000}"/>
    <cellStyle name="AIR copied 2 3 4 4" xfId="3999" xr:uid="{00000000-0005-0000-0000-00005B0F0000}"/>
    <cellStyle name="AIR copied 2 3 4 4 2" xfId="4000" xr:uid="{00000000-0005-0000-0000-00005C0F0000}"/>
    <cellStyle name="AIR copied 2 3 4 4 3" xfId="4001" xr:uid="{00000000-0005-0000-0000-00005D0F0000}"/>
    <cellStyle name="AIR copied 2 3 4 5" xfId="4002" xr:uid="{00000000-0005-0000-0000-00005E0F0000}"/>
    <cellStyle name="AIR copied 2 3 4 5 2" xfId="4003" xr:uid="{00000000-0005-0000-0000-00005F0F0000}"/>
    <cellStyle name="AIR copied 2 3 4 5 3" xfId="4004" xr:uid="{00000000-0005-0000-0000-0000600F0000}"/>
    <cellStyle name="AIR copied 2 3 4 6" xfId="4005" xr:uid="{00000000-0005-0000-0000-0000610F0000}"/>
    <cellStyle name="AIR copied 2 3 4 6 2" xfId="4006" xr:uid="{00000000-0005-0000-0000-0000620F0000}"/>
    <cellStyle name="AIR copied 2 3 4 6 3" xfId="4007" xr:uid="{00000000-0005-0000-0000-0000630F0000}"/>
    <cellStyle name="AIR copied 2 3 4 7" xfId="4008" xr:uid="{00000000-0005-0000-0000-0000640F0000}"/>
    <cellStyle name="AIR copied 2 3 4 7 2" xfId="4009" xr:uid="{00000000-0005-0000-0000-0000650F0000}"/>
    <cellStyle name="AIR copied 2 3 4 7 3" xfId="4010" xr:uid="{00000000-0005-0000-0000-0000660F0000}"/>
    <cellStyle name="AIR copied 2 3 4 8" xfId="4011" xr:uid="{00000000-0005-0000-0000-0000670F0000}"/>
    <cellStyle name="AIR copied 2 3 4 8 2" xfId="4012" xr:uid="{00000000-0005-0000-0000-0000680F0000}"/>
    <cellStyle name="AIR copied 2 3 4 8 3" xfId="4013" xr:uid="{00000000-0005-0000-0000-0000690F0000}"/>
    <cellStyle name="AIR copied 2 3 4 9" xfId="4014" xr:uid="{00000000-0005-0000-0000-00006A0F0000}"/>
    <cellStyle name="AIR copied 2 3 4 9 2" xfId="4015" xr:uid="{00000000-0005-0000-0000-00006B0F0000}"/>
    <cellStyle name="AIR copied 2 3 4 9 3" xfId="4016" xr:uid="{00000000-0005-0000-0000-00006C0F0000}"/>
    <cellStyle name="AIR copied 2 3 5" xfId="4017" xr:uid="{00000000-0005-0000-0000-00006D0F0000}"/>
    <cellStyle name="AIR copied 2 3 5 10" xfId="4018" xr:uid="{00000000-0005-0000-0000-00006E0F0000}"/>
    <cellStyle name="AIR copied 2 3 5 10 2" xfId="4019" xr:uid="{00000000-0005-0000-0000-00006F0F0000}"/>
    <cellStyle name="AIR copied 2 3 5 10 3" xfId="4020" xr:uid="{00000000-0005-0000-0000-0000700F0000}"/>
    <cellStyle name="AIR copied 2 3 5 11" xfId="4021" xr:uid="{00000000-0005-0000-0000-0000710F0000}"/>
    <cellStyle name="AIR copied 2 3 5 11 2" xfId="4022" xr:uid="{00000000-0005-0000-0000-0000720F0000}"/>
    <cellStyle name="AIR copied 2 3 5 11 3" xfId="4023" xr:uid="{00000000-0005-0000-0000-0000730F0000}"/>
    <cellStyle name="AIR copied 2 3 5 12" xfId="4024" xr:uid="{00000000-0005-0000-0000-0000740F0000}"/>
    <cellStyle name="AIR copied 2 3 5 13" xfId="4025" xr:uid="{00000000-0005-0000-0000-0000750F0000}"/>
    <cellStyle name="AIR copied 2 3 5 2" xfId="4026" xr:uid="{00000000-0005-0000-0000-0000760F0000}"/>
    <cellStyle name="AIR copied 2 3 5 2 2" xfId="4027" xr:uid="{00000000-0005-0000-0000-0000770F0000}"/>
    <cellStyle name="AIR copied 2 3 5 2 3" xfId="4028" xr:uid="{00000000-0005-0000-0000-0000780F0000}"/>
    <cellStyle name="AIR copied 2 3 5 3" xfId="4029" xr:uid="{00000000-0005-0000-0000-0000790F0000}"/>
    <cellStyle name="AIR copied 2 3 5 3 2" xfId="4030" xr:uid="{00000000-0005-0000-0000-00007A0F0000}"/>
    <cellStyle name="AIR copied 2 3 5 3 3" xfId="4031" xr:uid="{00000000-0005-0000-0000-00007B0F0000}"/>
    <cellStyle name="AIR copied 2 3 5 4" xfId="4032" xr:uid="{00000000-0005-0000-0000-00007C0F0000}"/>
    <cellStyle name="AIR copied 2 3 5 4 2" xfId="4033" xr:uid="{00000000-0005-0000-0000-00007D0F0000}"/>
    <cellStyle name="AIR copied 2 3 5 4 3" xfId="4034" xr:uid="{00000000-0005-0000-0000-00007E0F0000}"/>
    <cellStyle name="AIR copied 2 3 5 5" xfId="4035" xr:uid="{00000000-0005-0000-0000-00007F0F0000}"/>
    <cellStyle name="AIR copied 2 3 5 5 2" xfId="4036" xr:uid="{00000000-0005-0000-0000-0000800F0000}"/>
    <cellStyle name="AIR copied 2 3 5 5 3" xfId="4037" xr:uid="{00000000-0005-0000-0000-0000810F0000}"/>
    <cellStyle name="AIR copied 2 3 5 6" xfId="4038" xr:uid="{00000000-0005-0000-0000-0000820F0000}"/>
    <cellStyle name="AIR copied 2 3 5 6 2" xfId="4039" xr:uid="{00000000-0005-0000-0000-0000830F0000}"/>
    <cellStyle name="AIR copied 2 3 5 6 3" xfId="4040" xr:uid="{00000000-0005-0000-0000-0000840F0000}"/>
    <cellStyle name="AIR copied 2 3 5 7" xfId="4041" xr:uid="{00000000-0005-0000-0000-0000850F0000}"/>
    <cellStyle name="AIR copied 2 3 5 7 2" xfId="4042" xr:uid="{00000000-0005-0000-0000-0000860F0000}"/>
    <cellStyle name="AIR copied 2 3 5 7 3" xfId="4043" xr:uid="{00000000-0005-0000-0000-0000870F0000}"/>
    <cellStyle name="AIR copied 2 3 5 8" xfId="4044" xr:uid="{00000000-0005-0000-0000-0000880F0000}"/>
    <cellStyle name="AIR copied 2 3 5 8 2" xfId="4045" xr:uid="{00000000-0005-0000-0000-0000890F0000}"/>
    <cellStyle name="AIR copied 2 3 5 8 3" xfId="4046" xr:uid="{00000000-0005-0000-0000-00008A0F0000}"/>
    <cellStyle name="AIR copied 2 3 5 9" xfId="4047" xr:uid="{00000000-0005-0000-0000-00008B0F0000}"/>
    <cellStyle name="AIR copied 2 3 5 9 2" xfId="4048" xr:uid="{00000000-0005-0000-0000-00008C0F0000}"/>
    <cellStyle name="AIR copied 2 3 5 9 3" xfId="4049" xr:uid="{00000000-0005-0000-0000-00008D0F0000}"/>
    <cellStyle name="AIR copied 2 3 6" xfId="4050" xr:uid="{00000000-0005-0000-0000-00008E0F0000}"/>
    <cellStyle name="AIR copied 2 3 6 10" xfId="4051" xr:uid="{00000000-0005-0000-0000-00008F0F0000}"/>
    <cellStyle name="AIR copied 2 3 6 10 2" xfId="4052" xr:uid="{00000000-0005-0000-0000-0000900F0000}"/>
    <cellStyle name="AIR copied 2 3 6 10 3" xfId="4053" xr:uid="{00000000-0005-0000-0000-0000910F0000}"/>
    <cellStyle name="AIR copied 2 3 6 11" xfId="4054" xr:uid="{00000000-0005-0000-0000-0000920F0000}"/>
    <cellStyle name="AIR copied 2 3 6 11 2" xfId="4055" xr:uid="{00000000-0005-0000-0000-0000930F0000}"/>
    <cellStyle name="AIR copied 2 3 6 11 3" xfId="4056" xr:uid="{00000000-0005-0000-0000-0000940F0000}"/>
    <cellStyle name="AIR copied 2 3 6 12" xfId="4057" xr:uid="{00000000-0005-0000-0000-0000950F0000}"/>
    <cellStyle name="AIR copied 2 3 6 13" xfId="4058" xr:uid="{00000000-0005-0000-0000-0000960F0000}"/>
    <cellStyle name="AIR copied 2 3 6 2" xfId="4059" xr:uid="{00000000-0005-0000-0000-0000970F0000}"/>
    <cellStyle name="AIR copied 2 3 6 2 2" xfId="4060" xr:uid="{00000000-0005-0000-0000-0000980F0000}"/>
    <cellStyle name="AIR copied 2 3 6 2 3" xfId="4061" xr:uid="{00000000-0005-0000-0000-0000990F0000}"/>
    <cellStyle name="AIR copied 2 3 6 3" xfId="4062" xr:uid="{00000000-0005-0000-0000-00009A0F0000}"/>
    <cellStyle name="AIR copied 2 3 6 3 2" xfId="4063" xr:uid="{00000000-0005-0000-0000-00009B0F0000}"/>
    <cellStyle name="AIR copied 2 3 6 3 3" xfId="4064" xr:uid="{00000000-0005-0000-0000-00009C0F0000}"/>
    <cellStyle name="AIR copied 2 3 6 4" xfId="4065" xr:uid="{00000000-0005-0000-0000-00009D0F0000}"/>
    <cellStyle name="AIR copied 2 3 6 4 2" xfId="4066" xr:uid="{00000000-0005-0000-0000-00009E0F0000}"/>
    <cellStyle name="AIR copied 2 3 6 4 3" xfId="4067" xr:uid="{00000000-0005-0000-0000-00009F0F0000}"/>
    <cellStyle name="AIR copied 2 3 6 5" xfId="4068" xr:uid="{00000000-0005-0000-0000-0000A00F0000}"/>
    <cellStyle name="AIR copied 2 3 6 5 2" xfId="4069" xr:uid="{00000000-0005-0000-0000-0000A10F0000}"/>
    <cellStyle name="AIR copied 2 3 6 5 3" xfId="4070" xr:uid="{00000000-0005-0000-0000-0000A20F0000}"/>
    <cellStyle name="AIR copied 2 3 6 6" xfId="4071" xr:uid="{00000000-0005-0000-0000-0000A30F0000}"/>
    <cellStyle name="AIR copied 2 3 6 6 2" xfId="4072" xr:uid="{00000000-0005-0000-0000-0000A40F0000}"/>
    <cellStyle name="AIR copied 2 3 6 6 3" xfId="4073" xr:uid="{00000000-0005-0000-0000-0000A50F0000}"/>
    <cellStyle name="AIR copied 2 3 6 7" xfId="4074" xr:uid="{00000000-0005-0000-0000-0000A60F0000}"/>
    <cellStyle name="AIR copied 2 3 6 7 2" xfId="4075" xr:uid="{00000000-0005-0000-0000-0000A70F0000}"/>
    <cellStyle name="AIR copied 2 3 6 7 3" xfId="4076" xr:uid="{00000000-0005-0000-0000-0000A80F0000}"/>
    <cellStyle name="AIR copied 2 3 6 8" xfId="4077" xr:uid="{00000000-0005-0000-0000-0000A90F0000}"/>
    <cellStyle name="AIR copied 2 3 6 8 2" xfId="4078" xr:uid="{00000000-0005-0000-0000-0000AA0F0000}"/>
    <cellStyle name="AIR copied 2 3 6 8 3" xfId="4079" xr:uid="{00000000-0005-0000-0000-0000AB0F0000}"/>
    <cellStyle name="AIR copied 2 3 6 9" xfId="4080" xr:uid="{00000000-0005-0000-0000-0000AC0F0000}"/>
    <cellStyle name="AIR copied 2 3 6 9 2" xfId="4081" xr:uid="{00000000-0005-0000-0000-0000AD0F0000}"/>
    <cellStyle name="AIR copied 2 3 6 9 3" xfId="4082" xr:uid="{00000000-0005-0000-0000-0000AE0F0000}"/>
    <cellStyle name="AIR copied 2 3 7" xfId="4083" xr:uid="{00000000-0005-0000-0000-0000AF0F0000}"/>
    <cellStyle name="AIR copied 2 3 7 10" xfId="4084" xr:uid="{00000000-0005-0000-0000-0000B00F0000}"/>
    <cellStyle name="AIR copied 2 3 7 10 2" xfId="4085" xr:uid="{00000000-0005-0000-0000-0000B10F0000}"/>
    <cellStyle name="AIR copied 2 3 7 10 3" xfId="4086" xr:uid="{00000000-0005-0000-0000-0000B20F0000}"/>
    <cellStyle name="AIR copied 2 3 7 11" xfId="4087" xr:uid="{00000000-0005-0000-0000-0000B30F0000}"/>
    <cellStyle name="AIR copied 2 3 7 11 2" xfId="4088" xr:uid="{00000000-0005-0000-0000-0000B40F0000}"/>
    <cellStyle name="AIR copied 2 3 7 11 3" xfId="4089" xr:uid="{00000000-0005-0000-0000-0000B50F0000}"/>
    <cellStyle name="AIR copied 2 3 7 12" xfId="4090" xr:uid="{00000000-0005-0000-0000-0000B60F0000}"/>
    <cellStyle name="AIR copied 2 3 7 13" xfId="4091" xr:uid="{00000000-0005-0000-0000-0000B70F0000}"/>
    <cellStyle name="AIR copied 2 3 7 2" xfId="4092" xr:uid="{00000000-0005-0000-0000-0000B80F0000}"/>
    <cellStyle name="AIR copied 2 3 7 2 2" xfId="4093" xr:uid="{00000000-0005-0000-0000-0000B90F0000}"/>
    <cellStyle name="AIR copied 2 3 7 2 3" xfId="4094" xr:uid="{00000000-0005-0000-0000-0000BA0F0000}"/>
    <cellStyle name="AIR copied 2 3 7 3" xfId="4095" xr:uid="{00000000-0005-0000-0000-0000BB0F0000}"/>
    <cellStyle name="AIR copied 2 3 7 3 2" xfId="4096" xr:uid="{00000000-0005-0000-0000-0000BC0F0000}"/>
    <cellStyle name="AIR copied 2 3 7 3 3" xfId="4097" xr:uid="{00000000-0005-0000-0000-0000BD0F0000}"/>
    <cellStyle name="AIR copied 2 3 7 4" xfId="4098" xr:uid="{00000000-0005-0000-0000-0000BE0F0000}"/>
    <cellStyle name="AIR copied 2 3 7 4 2" xfId="4099" xr:uid="{00000000-0005-0000-0000-0000BF0F0000}"/>
    <cellStyle name="AIR copied 2 3 7 4 3" xfId="4100" xr:uid="{00000000-0005-0000-0000-0000C00F0000}"/>
    <cellStyle name="AIR copied 2 3 7 5" xfId="4101" xr:uid="{00000000-0005-0000-0000-0000C10F0000}"/>
    <cellStyle name="AIR copied 2 3 7 5 2" xfId="4102" xr:uid="{00000000-0005-0000-0000-0000C20F0000}"/>
    <cellStyle name="AIR copied 2 3 7 5 3" xfId="4103" xr:uid="{00000000-0005-0000-0000-0000C30F0000}"/>
    <cellStyle name="AIR copied 2 3 7 6" xfId="4104" xr:uid="{00000000-0005-0000-0000-0000C40F0000}"/>
    <cellStyle name="AIR copied 2 3 7 6 2" xfId="4105" xr:uid="{00000000-0005-0000-0000-0000C50F0000}"/>
    <cellStyle name="AIR copied 2 3 7 6 3" xfId="4106" xr:uid="{00000000-0005-0000-0000-0000C60F0000}"/>
    <cellStyle name="AIR copied 2 3 7 7" xfId="4107" xr:uid="{00000000-0005-0000-0000-0000C70F0000}"/>
    <cellStyle name="AIR copied 2 3 7 7 2" xfId="4108" xr:uid="{00000000-0005-0000-0000-0000C80F0000}"/>
    <cellStyle name="AIR copied 2 3 7 7 3" xfId="4109" xr:uid="{00000000-0005-0000-0000-0000C90F0000}"/>
    <cellStyle name="AIR copied 2 3 7 8" xfId="4110" xr:uid="{00000000-0005-0000-0000-0000CA0F0000}"/>
    <cellStyle name="AIR copied 2 3 7 8 2" xfId="4111" xr:uid="{00000000-0005-0000-0000-0000CB0F0000}"/>
    <cellStyle name="AIR copied 2 3 7 8 3" xfId="4112" xr:uid="{00000000-0005-0000-0000-0000CC0F0000}"/>
    <cellStyle name="AIR copied 2 3 7 9" xfId="4113" xr:uid="{00000000-0005-0000-0000-0000CD0F0000}"/>
    <cellStyle name="AIR copied 2 3 7 9 2" xfId="4114" xr:uid="{00000000-0005-0000-0000-0000CE0F0000}"/>
    <cellStyle name="AIR copied 2 3 7 9 3" xfId="4115" xr:uid="{00000000-0005-0000-0000-0000CF0F0000}"/>
    <cellStyle name="AIR copied 2 3 8" xfId="4116" xr:uid="{00000000-0005-0000-0000-0000D00F0000}"/>
    <cellStyle name="AIR copied 2 3 8 2" xfId="4117" xr:uid="{00000000-0005-0000-0000-0000D10F0000}"/>
    <cellStyle name="AIR copied 2 3 8 3" xfId="4118" xr:uid="{00000000-0005-0000-0000-0000D20F0000}"/>
    <cellStyle name="AIR copied 2 3 9" xfId="4119" xr:uid="{00000000-0005-0000-0000-0000D30F0000}"/>
    <cellStyle name="AIR copied 2 3 9 2" xfId="4120" xr:uid="{00000000-0005-0000-0000-0000D40F0000}"/>
    <cellStyle name="AIR copied 2 3 9 3" xfId="4121" xr:uid="{00000000-0005-0000-0000-0000D50F0000}"/>
    <cellStyle name="AIR copied 2 4" xfId="4122" xr:uid="{00000000-0005-0000-0000-0000D60F0000}"/>
    <cellStyle name="AIR copied 2 4 10" xfId="4123" xr:uid="{00000000-0005-0000-0000-0000D70F0000}"/>
    <cellStyle name="AIR copied 2 4 10 2" xfId="4124" xr:uid="{00000000-0005-0000-0000-0000D80F0000}"/>
    <cellStyle name="AIR copied 2 4 10 3" xfId="4125" xr:uid="{00000000-0005-0000-0000-0000D90F0000}"/>
    <cellStyle name="AIR copied 2 4 11" xfId="4126" xr:uid="{00000000-0005-0000-0000-0000DA0F0000}"/>
    <cellStyle name="AIR copied 2 4 11 2" xfId="4127" xr:uid="{00000000-0005-0000-0000-0000DB0F0000}"/>
    <cellStyle name="AIR copied 2 4 11 3" xfId="4128" xr:uid="{00000000-0005-0000-0000-0000DC0F0000}"/>
    <cellStyle name="AIR copied 2 4 12" xfId="4129" xr:uid="{00000000-0005-0000-0000-0000DD0F0000}"/>
    <cellStyle name="AIR copied 2 4 12 2" xfId="4130" xr:uid="{00000000-0005-0000-0000-0000DE0F0000}"/>
    <cellStyle name="AIR copied 2 4 12 3" xfId="4131" xr:uid="{00000000-0005-0000-0000-0000DF0F0000}"/>
    <cellStyle name="AIR copied 2 4 13" xfId="4132" xr:uid="{00000000-0005-0000-0000-0000E00F0000}"/>
    <cellStyle name="AIR copied 2 4 13 2" xfId="4133" xr:uid="{00000000-0005-0000-0000-0000E10F0000}"/>
    <cellStyle name="AIR copied 2 4 13 3" xfId="4134" xr:uid="{00000000-0005-0000-0000-0000E20F0000}"/>
    <cellStyle name="AIR copied 2 4 14" xfId="4135" xr:uid="{00000000-0005-0000-0000-0000E30F0000}"/>
    <cellStyle name="AIR copied 2 4 14 2" xfId="4136" xr:uid="{00000000-0005-0000-0000-0000E40F0000}"/>
    <cellStyle name="AIR copied 2 4 14 3" xfId="4137" xr:uid="{00000000-0005-0000-0000-0000E50F0000}"/>
    <cellStyle name="AIR copied 2 4 15" xfId="4138" xr:uid="{00000000-0005-0000-0000-0000E60F0000}"/>
    <cellStyle name="AIR copied 2 4 15 2" xfId="4139" xr:uid="{00000000-0005-0000-0000-0000E70F0000}"/>
    <cellStyle name="AIR copied 2 4 15 3" xfId="4140" xr:uid="{00000000-0005-0000-0000-0000E80F0000}"/>
    <cellStyle name="AIR copied 2 4 16" xfId="4141" xr:uid="{00000000-0005-0000-0000-0000E90F0000}"/>
    <cellStyle name="AIR copied 2 4 16 2" xfId="4142" xr:uid="{00000000-0005-0000-0000-0000EA0F0000}"/>
    <cellStyle name="AIR copied 2 4 16 3" xfId="4143" xr:uid="{00000000-0005-0000-0000-0000EB0F0000}"/>
    <cellStyle name="AIR copied 2 4 17" xfId="4144" xr:uid="{00000000-0005-0000-0000-0000EC0F0000}"/>
    <cellStyle name="AIR copied 2 4 17 2" xfId="4145" xr:uid="{00000000-0005-0000-0000-0000ED0F0000}"/>
    <cellStyle name="AIR copied 2 4 17 3" xfId="4146" xr:uid="{00000000-0005-0000-0000-0000EE0F0000}"/>
    <cellStyle name="AIR copied 2 4 18" xfId="4147" xr:uid="{00000000-0005-0000-0000-0000EF0F0000}"/>
    <cellStyle name="AIR copied 2 4 18 2" xfId="4148" xr:uid="{00000000-0005-0000-0000-0000F00F0000}"/>
    <cellStyle name="AIR copied 2 4 18 3" xfId="4149" xr:uid="{00000000-0005-0000-0000-0000F10F0000}"/>
    <cellStyle name="AIR copied 2 4 19" xfId="4150" xr:uid="{00000000-0005-0000-0000-0000F20F0000}"/>
    <cellStyle name="AIR copied 2 4 2" xfId="4151" xr:uid="{00000000-0005-0000-0000-0000F30F0000}"/>
    <cellStyle name="AIR copied 2 4 2 10" xfId="4152" xr:uid="{00000000-0005-0000-0000-0000F40F0000}"/>
    <cellStyle name="AIR copied 2 4 2 10 2" xfId="4153" xr:uid="{00000000-0005-0000-0000-0000F50F0000}"/>
    <cellStyle name="AIR copied 2 4 2 10 3" xfId="4154" xr:uid="{00000000-0005-0000-0000-0000F60F0000}"/>
    <cellStyle name="AIR copied 2 4 2 11" xfId="4155" xr:uid="{00000000-0005-0000-0000-0000F70F0000}"/>
    <cellStyle name="AIR copied 2 4 2 11 2" xfId="4156" xr:uid="{00000000-0005-0000-0000-0000F80F0000}"/>
    <cellStyle name="AIR copied 2 4 2 11 3" xfId="4157" xr:uid="{00000000-0005-0000-0000-0000F90F0000}"/>
    <cellStyle name="AIR copied 2 4 2 12" xfId="4158" xr:uid="{00000000-0005-0000-0000-0000FA0F0000}"/>
    <cellStyle name="AIR copied 2 4 2 12 2" xfId="4159" xr:uid="{00000000-0005-0000-0000-0000FB0F0000}"/>
    <cellStyle name="AIR copied 2 4 2 12 3" xfId="4160" xr:uid="{00000000-0005-0000-0000-0000FC0F0000}"/>
    <cellStyle name="AIR copied 2 4 2 13" xfId="4161" xr:uid="{00000000-0005-0000-0000-0000FD0F0000}"/>
    <cellStyle name="AIR copied 2 4 2 14" xfId="4162" xr:uid="{00000000-0005-0000-0000-0000FE0F0000}"/>
    <cellStyle name="AIR copied 2 4 2 2" xfId="4163" xr:uid="{00000000-0005-0000-0000-0000FF0F0000}"/>
    <cellStyle name="AIR copied 2 4 2 2 2" xfId="4164" xr:uid="{00000000-0005-0000-0000-000000100000}"/>
    <cellStyle name="AIR copied 2 4 2 2 3" xfId="4165" xr:uid="{00000000-0005-0000-0000-000001100000}"/>
    <cellStyle name="AIR copied 2 4 2 3" xfId="4166" xr:uid="{00000000-0005-0000-0000-000002100000}"/>
    <cellStyle name="AIR copied 2 4 2 3 2" xfId="4167" xr:uid="{00000000-0005-0000-0000-000003100000}"/>
    <cellStyle name="AIR copied 2 4 2 3 3" xfId="4168" xr:uid="{00000000-0005-0000-0000-000004100000}"/>
    <cellStyle name="AIR copied 2 4 2 4" xfId="4169" xr:uid="{00000000-0005-0000-0000-000005100000}"/>
    <cellStyle name="AIR copied 2 4 2 4 2" xfId="4170" xr:uid="{00000000-0005-0000-0000-000006100000}"/>
    <cellStyle name="AIR copied 2 4 2 4 3" xfId="4171" xr:uid="{00000000-0005-0000-0000-000007100000}"/>
    <cellStyle name="AIR copied 2 4 2 5" xfId="4172" xr:uid="{00000000-0005-0000-0000-000008100000}"/>
    <cellStyle name="AIR copied 2 4 2 5 2" xfId="4173" xr:uid="{00000000-0005-0000-0000-000009100000}"/>
    <cellStyle name="AIR copied 2 4 2 5 3" xfId="4174" xr:uid="{00000000-0005-0000-0000-00000A100000}"/>
    <cellStyle name="AIR copied 2 4 2 6" xfId="4175" xr:uid="{00000000-0005-0000-0000-00000B100000}"/>
    <cellStyle name="AIR copied 2 4 2 6 2" xfId="4176" xr:uid="{00000000-0005-0000-0000-00000C100000}"/>
    <cellStyle name="AIR copied 2 4 2 6 3" xfId="4177" xr:uid="{00000000-0005-0000-0000-00000D100000}"/>
    <cellStyle name="AIR copied 2 4 2 7" xfId="4178" xr:uid="{00000000-0005-0000-0000-00000E100000}"/>
    <cellStyle name="AIR copied 2 4 2 7 2" xfId="4179" xr:uid="{00000000-0005-0000-0000-00000F100000}"/>
    <cellStyle name="AIR copied 2 4 2 7 3" xfId="4180" xr:uid="{00000000-0005-0000-0000-000010100000}"/>
    <cellStyle name="AIR copied 2 4 2 8" xfId="4181" xr:uid="{00000000-0005-0000-0000-000011100000}"/>
    <cellStyle name="AIR copied 2 4 2 8 2" xfId="4182" xr:uid="{00000000-0005-0000-0000-000012100000}"/>
    <cellStyle name="AIR copied 2 4 2 8 3" xfId="4183" xr:uid="{00000000-0005-0000-0000-000013100000}"/>
    <cellStyle name="AIR copied 2 4 2 9" xfId="4184" xr:uid="{00000000-0005-0000-0000-000014100000}"/>
    <cellStyle name="AIR copied 2 4 2 9 2" xfId="4185" xr:uid="{00000000-0005-0000-0000-000015100000}"/>
    <cellStyle name="AIR copied 2 4 2 9 3" xfId="4186" xr:uid="{00000000-0005-0000-0000-000016100000}"/>
    <cellStyle name="AIR copied 2 4 20" xfId="4187" xr:uid="{00000000-0005-0000-0000-000017100000}"/>
    <cellStyle name="AIR copied 2 4 3" xfId="4188" xr:uid="{00000000-0005-0000-0000-000018100000}"/>
    <cellStyle name="AIR copied 2 4 3 10" xfId="4189" xr:uid="{00000000-0005-0000-0000-000019100000}"/>
    <cellStyle name="AIR copied 2 4 3 10 2" xfId="4190" xr:uid="{00000000-0005-0000-0000-00001A100000}"/>
    <cellStyle name="AIR copied 2 4 3 10 3" xfId="4191" xr:uid="{00000000-0005-0000-0000-00001B100000}"/>
    <cellStyle name="AIR copied 2 4 3 11" xfId="4192" xr:uid="{00000000-0005-0000-0000-00001C100000}"/>
    <cellStyle name="AIR copied 2 4 3 11 2" xfId="4193" xr:uid="{00000000-0005-0000-0000-00001D100000}"/>
    <cellStyle name="AIR copied 2 4 3 11 3" xfId="4194" xr:uid="{00000000-0005-0000-0000-00001E100000}"/>
    <cellStyle name="AIR copied 2 4 3 12" xfId="4195" xr:uid="{00000000-0005-0000-0000-00001F100000}"/>
    <cellStyle name="AIR copied 2 4 3 12 2" xfId="4196" xr:uid="{00000000-0005-0000-0000-000020100000}"/>
    <cellStyle name="AIR copied 2 4 3 12 3" xfId="4197" xr:uid="{00000000-0005-0000-0000-000021100000}"/>
    <cellStyle name="AIR copied 2 4 3 13" xfId="4198" xr:uid="{00000000-0005-0000-0000-000022100000}"/>
    <cellStyle name="AIR copied 2 4 3 14" xfId="4199" xr:uid="{00000000-0005-0000-0000-000023100000}"/>
    <cellStyle name="AIR copied 2 4 3 2" xfId="4200" xr:uid="{00000000-0005-0000-0000-000024100000}"/>
    <cellStyle name="AIR copied 2 4 3 2 2" xfId="4201" xr:uid="{00000000-0005-0000-0000-000025100000}"/>
    <cellStyle name="AIR copied 2 4 3 2 3" xfId="4202" xr:uid="{00000000-0005-0000-0000-000026100000}"/>
    <cellStyle name="AIR copied 2 4 3 3" xfId="4203" xr:uid="{00000000-0005-0000-0000-000027100000}"/>
    <cellStyle name="AIR copied 2 4 3 3 2" xfId="4204" xr:uid="{00000000-0005-0000-0000-000028100000}"/>
    <cellStyle name="AIR copied 2 4 3 3 3" xfId="4205" xr:uid="{00000000-0005-0000-0000-000029100000}"/>
    <cellStyle name="AIR copied 2 4 3 4" xfId="4206" xr:uid="{00000000-0005-0000-0000-00002A100000}"/>
    <cellStyle name="AIR copied 2 4 3 4 2" xfId="4207" xr:uid="{00000000-0005-0000-0000-00002B100000}"/>
    <cellStyle name="AIR copied 2 4 3 4 3" xfId="4208" xr:uid="{00000000-0005-0000-0000-00002C100000}"/>
    <cellStyle name="AIR copied 2 4 3 5" xfId="4209" xr:uid="{00000000-0005-0000-0000-00002D100000}"/>
    <cellStyle name="AIR copied 2 4 3 5 2" xfId="4210" xr:uid="{00000000-0005-0000-0000-00002E100000}"/>
    <cellStyle name="AIR copied 2 4 3 5 3" xfId="4211" xr:uid="{00000000-0005-0000-0000-00002F100000}"/>
    <cellStyle name="AIR copied 2 4 3 6" xfId="4212" xr:uid="{00000000-0005-0000-0000-000030100000}"/>
    <cellStyle name="AIR copied 2 4 3 6 2" xfId="4213" xr:uid="{00000000-0005-0000-0000-000031100000}"/>
    <cellStyle name="AIR copied 2 4 3 6 3" xfId="4214" xr:uid="{00000000-0005-0000-0000-000032100000}"/>
    <cellStyle name="AIR copied 2 4 3 7" xfId="4215" xr:uid="{00000000-0005-0000-0000-000033100000}"/>
    <cellStyle name="AIR copied 2 4 3 7 2" xfId="4216" xr:uid="{00000000-0005-0000-0000-000034100000}"/>
    <cellStyle name="AIR copied 2 4 3 7 3" xfId="4217" xr:uid="{00000000-0005-0000-0000-000035100000}"/>
    <cellStyle name="AIR copied 2 4 3 8" xfId="4218" xr:uid="{00000000-0005-0000-0000-000036100000}"/>
    <cellStyle name="AIR copied 2 4 3 8 2" xfId="4219" xr:uid="{00000000-0005-0000-0000-000037100000}"/>
    <cellStyle name="AIR copied 2 4 3 8 3" xfId="4220" xr:uid="{00000000-0005-0000-0000-000038100000}"/>
    <cellStyle name="AIR copied 2 4 3 9" xfId="4221" xr:uid="{00000000-0005-0000-0000-000039100000}"/>
    <cellStyle name="AIR copied 2 4 3 9 2" xfId="4222" xr:uid="{00000000-0005-0000-0000-00003A100000}"/>
    <cellStyle name="AIR copied 2 4 3 9 3" xfId="4223" xr:uid="{00000000-0005-0000-0000-00003B100000}"/>
    <cellStyle name="AIR copied 2 4 4" xfId="4224" xr:uid="{00000000-0005-0000-0000-00003C100000}"/>
    <cellStyle name="AIR copied 2 4 4 10" xfId="4225" xr:uid="{00000000-0005-0000-0000-00003D100000}"/>
    <cellStyle name="AIR copied 2 4 4 10 2" xfId="4226" xr:uid="{00000000-0005-0000-0000-00003E100000}"/>
    <cellStyle name="AIR copied 2 4 4 10 3" xfId="4227" xr:uid="{00000000-0005-0000-0000-00003F100000}"/>
    <cellStyle name="AIR copied 2 4 4 11" xfId="4228" xr:uid="{00000000-0005-0000-0000-000040100000}"/>
    <cellStyle name="AIR copied 2 4 4 11 2" xfId="4229" xr:uid="{00000000-0005-0000-0000-000041100000}"/>
    <cellStyle name="AIR copied 2 4 4 11 3" xfId="4230" xr:uid="{00000000-0005-0000-0000-000042100000}"/>
    <cellStyle name="AIR copied 2 4 4 12" xfId="4231" xr:uid="{00000000-0005-0000-0000-000043100000}"/>
    <cellStyle name="AIR copied 2 4 4 13" xfId="4232" xr:uid="{00000000-0005-0000-0000-000044100000}"/>
    <cellStyle name="AIR copied 2 4 4 2" xfId="4233" xr:uid="{00000000-0005-0000-0000-000045100000}"/>
    <cellStyle name="AIR copied 2 4 4 2 2" xfId="4234" xr:uid="{00000000-0005-0000-0000-000046100000}"/>
    <cellStyle name="AIR copied 2 4 4 2 3" xfId="4235" xr:uid="{00000000-0005-0000-0000-000047100000}"/>
    <cellStyle name="AIR copied 2 4 4 3" xfId="4236" xr:uid="{00000000-0005-0000-0000-000048100000}"/>
    <cellStyle name="AIR copied 2 4 4 3 2" xfId="4237" xr:uid="{00000000-0005-0000-0000-000049100000}"/>
    <cellStyle name="AIR copied 2 4 4 3 3" xfId="4238" xr:uid="{00000000-0005-0000-0000-00004A100000}"/>
    <cellStyle name="AIR copied 2 4 4 4" xfId="4239" xr:uid="{00000000-0005-0000-0000-00004B100000}"/>
    <cellStyle name="AIR copied 2 4 4 4 2" xfId="4240" xr:uid="{00000000-0005-0000-0000-00004C100000}"/>
    <cellStyle name="AIR copied 2 4 4 4 3" xfId="4241" xr:uid="{00000000-0005-0000-0000-00004D100000}"/>
    <cellStyle name="AIR copied 2 4 4 5" xfId="4242" xr:uid="{00000000-0005-0000-0000-00004E100000}"/>
    <cellStyle name="AIR copied 2 4 4 5 2" xfId="4243" xr:uid="{00000000-0005-0000-0000-00004F100000}"/>
    <cellStyle name="AIR copied 2 4 4 5 3" xfId="4244" xr:uid="{00000000-0005-0000-0000-000050100000}"/>
    <cellStyle name="AIR copied 2 4 4 6" xfId="4245" xr:uid="{00000000-0005-0000-0000-000051100000}"/>
    <cellStyle name="AIR copied 2 4 4 6 2" xfId="4246" xr:uid="{00000000-0005-0000-0000-000052100000}"/>
    <cellStyle name="AIR copied 2 4 4 6 3" xfId="4247" xr:uid="{00000000-0005-0000-0000-000053100000}"/>
    <cellStyle name="AIR copied 2 4 4 7" xfId="4248" xr:uid="{00000000-0005-0000-0000-000054100000}"/>
    <cellStyle name="AIR copied 2 4 4 7 2" xfId="4249" xr:uid="{00000000-0005-0000-0000-000055100000}"/>
    <cellStyle name="AIR copied 2 4 4 7 3" xfId="4250" xr:uid="{00000000-0005-0000-0000-000056100000}"/>
    <cellStyle name="AIR copied 2 4 4 8" xfId="4251" xr:uid="{00000000-0005-0000-0000-000057100000}"/>
    <cellStyle name="AIR copied 2 4 4 8 2" xfId="4252" xr:uid="{00000000-0005-0000-0000-000058100000}"/>
    <cellStyle name="AIR copied 2 4 4 8 3" xfId="4253" xr:uid="{00000000-0005-0000-0000-000059100000}"/>
    <cellStyle name="AIR copied 2 4 4 9" xfId="4254" xr:uid="{00000000-0005-0000-0000-00005A100000}"/>
    <cellStyle name="AIR copied 2 4 4 9 2" xfId="4255" xr:uid="{00000000-0005-0000-0000-00005B100000}"/>
    <cellStyle name="AIR copied 2 4 4 9 3" xfId="4256" xr:uid="{00000000-0005-0000-0000-00005C100000}"/>
    <cellStyle name="AIR copied 2 4 5" xfId="4257" xr:uid="{00000000-0005-0000-0000-00005D100000}"/>
    <cellStyle name="AIR copied 2 4 5 10" xfId="4258" xr:uid="{00000000-0005-0000-0000-00005E100000}"/>
    <cellStyle name="AIR copied 2 4 5 10 2" xfId="4259" xr:uid="{00000000-0005-0000-0000-00005F100000}"/>
    <cellStyle name="AIR copied 2 4 5 10 3" xfId="4260" xr:uid="{00000000-0005-0000-0000-000060100000}"/>
    <cellStyle name="AIR copied 2 4 5 11" xfId="4261" xr:uid="{00000000-0005-0000-0000-000061100000}"/>
    <cellStyle name="AIR copied 2 4 5 11 2" xfId="4262" xr:uid="{00000000-0005-0000-0000-000062100000}"/>
    <cellStyle name="AIR copied 2 4 5 11 3" xfId="4263" xr:uid="{00000000-0005-0000-0000-000063100000}"/>
    <cellStyle name="AIR copied 2 4 5 12" xfId="4264" xr:uid="{00000000-0005-0000-0000-000064100000}"/>
    <cellStyle name="AIR copied 2 4 5 13" xfId="4265" xr:uid="{00000000-0005-0000-0000-000065100000}"/>
    <cellStyle name="AIR copied 2 4 5 2" xfId="4266" xr:uid="{00000000-0005-0000-0000-000066100000}"/>
    <cellStyle name="AIR copied 2 4 5 2 2" xfId="4267" xr:uid="{00000000-0005-0000-0000-000067100000}"/>
    <cellStyle name="AIR copied 2 4 5 2 3" xfId="4268" xr:uid="{00000000-0005-0000-0000-000068100000}"/>
    <cellStyle name="AIR copied 2 4 5 3" xfId="4269" xr:uid="{00000000-0005-0000-0000-000069100000}"/>
    <cellStyle name="AIR copied 2 4 5 3 2" xfId="4270" xr:uid="{00000000-0005-0000-0000-00006A100000}"/>
    <cellStyle name="AIR copied 2 4 5 3 3" xfId="4271" xr:uid="{00000000-0005-0000-0000-00006B100000}"/>
    <cellStyle name="AIR copied 2 4 5 4" xfId="4272" xr:uid="{00000000-0005-0000-0000-00006C100000}"/>
    <cellStyle name="AIR copied 2 4 5 4 2" xfId="4273" xr:uid="{00000000-0005-0000-0000-00006D100000}"/>
    <cellStyle name="AIR copied 2 4 5 4 3" xfId="4274" xr:uid="{00000000-0005-0000-0000-00006E100000}"/>
    <cellStyle name="AIR copied 2 4 5 5" xfId="4275" xr:uid="{00000000-0005-0000-0000-00006F100000}"/>
    <cellStyle name="AIR copied 2 4 5 5 2" xfId="4276" xr:uid="{00000000-0005-0000-0000-000070100000}"/>
    <cellStyle name="AIR copied 2 4 5 5 3" xfId="4277" xr:uid="{00000000-0005-0000-0000-000071100000}"/>
    <cellStyle name="AIR copied 2 4 5 6" xfId="4278" xr:uid="{00000000-0005-0000-0000-000072100000}"/>
    <cellStyle name="AIR copied 2 4 5 6 2" xfId="4279" xr:uid="{00000000-0005-0000-0000-000073100000}"/>
    <cellStyle name="AIR copied 2 4 5 6 3" xfId="4280" xr:uid="{00000000-0005-0000-0000-000074100000}"/>
    <cellStyle name="AIR copied 2 4 5 7" xfId="4281" xr:uid="{00000000-0005-0000-0000-000075100000}"/>
    <cellStyle name="AIR copied 2 4 5 7 2" xfId="4282" xr:uid="{00000000-0005-0000-0000-000076100000}"/>
    <cellStyle name="AIR copied 2 4 5 7 3" xfId="4283" xr:uid="{00000000-0005-0000-0000-000077100000}"/>
    <cellStyle name="AIR copied 2 4 5 8" xfId="4284" xr:uid="{00000000-0005-0000-0000-000078100000}"/>
    <cellStyle name="AIR copied 2 4 5 8 2" xfId="4285" xr:uid="{00000000-0005-0000-0000-000079100000}"/>
    <cellStyle name="AIR copied 2 4 5 8 3" xfId="4286" xr:uid="{00000000-0005-0000-0000-00007A100000}"/>
    <cellStyle name="AIR copied 2 4 5 9" xfId="4287" xr:uid="{00000000-0005-0000-0000-00007B100000}"/>
    <cellStyle name="AIR copied 2 4 5 9 2" xfId="4288" xr:uid="{00000000-0005-0000-0000-00007C100000}"/>
    <cellStyle name="AIR copied 2 4 5 9 3" xfId="4289" xr:uid="{00000000-0005-0000-0000-00007D100000}"/>
    <cellStyle name="AIR copied 2 4 6" xfId="4290" xr:uid="{00000000-0005-0000-0000-00007E100000}"/>
    <cellStyle name="AIR copied 2 4 6 10" xfId="4291" xr:uid="{00000000-0005-0000-0000-00007F100000}"/>
    <cellStyle name="AIR copied 2 4 6 10 2" xfId="4292" xr:uid="{00000000-0005-0000-0000-000080100000}"/>
    <cellStyle name="AIR copied 2 4 6 10 3" xfId="4293" xr:uid="{00000000-0005-0000-0000-000081100000}"/>
    <cellStyle name="AIR copied 2 4 6 11" xfId="4294" xr:uid="{00000000-0005-0000-0000-000082100000}"/>
    <cellStyle name="AIR copied 2 4 6 11 2" xfId="4295" xr:uid="{00000000-0005-0000-0000-000083100000}"/>
    <cellStyle name="AIR copied 2 4 6 11 3" xfId="4296" xr:uid="{00000000-0005-0000-0000-000084100000}"/>
    <cellStyle name="AIR copied 2 4 6 12" xfId="4297" xr:uid="{00000000-0005-0000-0000-000085100000}"/>
    <cellStyle name="AIR copied 2 4 6 13" xfId="4298" xr:uid="{00000000-0005-0000-0000-000086100000}"/>
    <cellStyle name="AIR copied 2 4 6 2" xfId="4299" xr:uid="{00000000-0005-0000-0000-000087100000}"/>
    <cellStyle name="AIR copied 2 4 6 2 2" xfId="4300" xr:uid="{00000000-0005-0000-0000-000088100000}"/>
    <cellStyle name="AIR copied 2 4 6 2 3" xfId="4301" xr:uid="{00000000-0005-0000-0000-000089100000}"/>
    <cellStyle name="AIR copied 2 4 6 3" xfId="4302" xr:uid="{00000000-0005-0000-0000-00008A100000}"/>
    <cellStyle name="AIR copied 2 4 6 3 2" xfId="4303" xr:uid="{00000000-0005-0000-0000-00008B100000}"/>
    <cellStyle name="AIR copied 2 4 6 3 3" xfId="4304" xr:uid="{00000000-0005-0000-0000-00008C100000}"/>
    <cellStyle name="AIR copied 2 4 6 4" xfId="4305" xr:uid="{00000000-0005-0000-0000-00008D100000}"/>
    <cellStyle name="AIR copied 2 4 6 4 2" xfId="4306" xr:uid="{00000000-0005-0000-0000-00008E100000}"/>
    <cellStyle name="AIR copied 2 4 6 4 3" xfId="4307" xr:uid="{00000000-0005-0000-0000-00008F100000}"/>
    <cellStyle name="AIR copied 2 4 6 5" xfId="4308" xr:uid="{00000000-0005-0000-0000-000090100000}"/>
    <cellStyle name="AIR copied 2 4 6 5 2" xfId="4309" xr:uid="{00000000-0005-0000-0000-000091100000}"/>
    <cellStyle name="AIR copied 2 4 6 5 3" xfId="4310" xr:uid="{00000000-0005-0000-0000-000092100000}"/>
    <cellStyle name="AIR copied 2 4 6 6" xfId="4311" xr:uid="{00000000-0005-0000-0000-000093100000}"/>
    <cellStyle name="AIR copied 2 4 6 6 2" xfId="4312" xr:uid="{00000000-0005-0000-0000-000094100000}"/>
    <cellStyle name="AIR copied 2 4 6 6 3" xfId="4313" xr:uid="{00000000-0005-0000-0000-000095100000}"/>
    <cellStyle name="AIR copied 2 4 6 7" xfId="4314" xr:uid="{00000000-0005-0000-0000-000096100000}"/>
    <cellStyle name="AIR copied 2 4 6 7 2" xfId="4315" xr:uid="{00000000-0005-0000-0000-000097100000}"/>
    <cellStyle name="AIR copied 2 4 6 7 3" xfId="4316" xr:uid="{00000000-0005-0000-0000-000098100000}"/>
    <cellStyle name="AIR copied 2 4 6 8" xfId="4317" xr:uid="{00000000-0005-0000-0000-000099100000}"/>
    <cellStyle name="AIR copied 2 4 6 8 2" xfId="4318" xr:uid="{00000000-0005-0000-0000-00009A100000}"/>
    <cellStyle name="AIR copied 2 4 6 8 3" xfId="4319" xr:uid="{00000000-0005-0000-0000-00009B100000}"/>
    <cellStyle name="AIR copied 2 4 6 9" xfId="4320" xr:uid="{00000000-0005-0000-0000-00009C100000}"/>
    <cellStyle name="AIR copied 2 4 6 9 2" xfId="4321" xr:uid="{00000000-0005-0000-0000-00009D100000}"/>
    <cellStyle name="AIR copied 2 4 6 9 3" xfId="4322" xr:uid="{00000000-0005-0000-0000-00009E100000}"/>
    <cellStyle name="AIR copied 2 4 7" xfId="4323" xr:uid="{00000000-0005-0000-0000-00009F100000}"/>
    <cellStyle name="AIR copied 2 4 7 10" xfId="4324" xr:uid="{00000000-0005-0000-0000-0000A0100000}"/>
    <cellStyle name="AIR copied 2 4 7 10 2" xfId="4325" xr:uid="{00000000-0005-0000-0000-0000A1100000}"/>
    <cellStyle name="AIR copied 2 4 7 10 3" xfId="4326" xr:uid="{00000000-0005-0000-0000-0000A2100000}"/>
    <cellStyle name="AIR copied 2 4 7 11" xfId="4327" xr:uid="{00000000-0005-0000-0000-0000A3100000}"/>
    <cellStyle name="AIR copied 2 4 7 11 2" xfId="4328" xr:uid="{00000000-0005-0000-0000-0000A4100000}"/>
    <cellStyle name="AIR copied 2 4 7 11 3" xfId="4329" xr:uid="{00000000-0005-0000-0000-0000A5100000}"/>
    <cellStyle name="AIR copied 2 4 7 12" xfId="4330" xr:uid="{00000000-0005-0000-0000-0000A6100000}"/>
    <cellStyle name="AIR copied 2 4 7 13" xfId="4331" xr:uid="{00000000-0005-0000-0000-0000A7100000}"/>
    <cellStyle name="AIR copied 2 4 7 2" xfId="4332" xr:uid="{00000000-0005-0000-0000-0000A8100000}"/>
    <cellStyle name="AIR copied 2 4 7 2 2" xfId="4333" xr:uid="{00000000-0005-0000-0000-0000A9100000}"/>
    <cellStyle name="AIR copied 2 4 7 2 3" xfId="4334" xr:uid="{00000000-0005-0000-0000-0000AA100000}"/>
    <cellStyle name="AIR copied 2 4 7 3" xfId="4335" xr:uid="{00000000-0005-0000-0000-0000AB100000}"/>
    <cellStyle name="AIR copied 2 4 7 3 2" xfId="4336" xr:uid="{00000000-0005-0000-0000-0000AC100000}"/>
    <cellStyle name="AIR copied 2 4 7 3 3" xfId="4337" xr:uid="{00000000-0005-0000-0000-0000AD100000}"/>
    <cellStyle name="AIR copied 2 4 7 4" xfId="4338" xr:uid="{00000000-0005-0000-0000-0000AE100000}"/>
    <cellStyle name="AIR copied 2 4 7 4 2" xfId="4339" xr:uid="{00000000-0005-0000-0000-0000AF100000}"/>
    <cellStyle name="AIR copied 2 4 7 4 3" xfId="4340" xr:uid="{00000000-0005-0000-0000-0000B0100000}"/>
    <cellStyle name="AIR copied 2 4 7 5" xfId="4341" xr:uid="{00000000-0005-0000-0000-0000B1100000}"/>
    <cellStyle name="AIR copied 2 4 7 5 2" xfId="4342" xr:uid="{00000000-0005-0000-0000-0000B2100000}"/>
    <cellStyle name="AIR copied 2 4 7 5 3" xfId="4343" xr:uid="{00000000-0005-0000-0000-0000B3100000}"/>
    <cellStyle name="AIR copied 2 4 7 6" xfId="4344" xr:uid="{00000000-0005-0000-0000-0000B4100000}"/>
    <cellStyle name="AIR copied 2 4 7 6 2" xfId="4345" xr:uid="{00000000-0005-0000-0000-0000B5100000}"/>
    <cellStyle name="AIR copied 2 4 7 6 3" xfId="4346" xr:uid="{00000000-0005-0000-0000-0000B6100000}"/>
    <cellStyle name="AIR copied 2 4 7 7" xfId="4347" xr:uid="{00000000-0005-0000-0000-0000B7100000}"/>
    <cellStyle name="AIR copied 2 4 7 7 2" xfId="4348" xr:uid="{00000000-0005-0000-0000-0000B8100000}"/>
    <cellStyle name="AIR copied 2 4 7 7 3" xfId="4349" xr:uid="{00000000-0005-0000-0000-0000B9100000}"/>
    <cellStyle name="AIR copied 2 4 7 8" xfId="4350" xr:uid="{00000000-0005-0000-0000-0000BA100000}"/>
    <cellStyle name="AIR copied 2 4 7 8 2" xfId="4351" xr:uid="{00000000-0005-0000-0000-0000BB100000}"/>
    <cellStyle name="AIR copied 2 4 7 8 3" xfId="4352" xr:uid="{00000000-0005-0000-0000-0000BC100000}"/>
    <cellStyle name="AIR copied 2 4 7 9" xfId="4353" xr:uid="{00000000-0005-0000-0000-0000BD100000}"/>
    <cellStyle name="AIR copied 2 4 7 9 2" xfId="4354" xr:uid="{00000000-0005-0000-0000-0000BE100000}"/>
    <cellStyle name="AIR copied 2 4 7 9 3" xfId="4355" xr:uid="{00000000-0005-0000-0000-0000BF100000}"/>
    <cellStyle name="AIR copied 2 4 8" xfId="4356" xr:uid="{00000000-0005-0000-0000-0000C0100000}"/>
    <cellStyle name="AIR copied 2 4 8 2" xfId="4357" xr:uid="{00000000-0005-0000-0000-0000C1100000}"/>
    <cellStyle name="AIR copied 2 4 8 3" xfId="4358" xr:uid="{00000000-0005-0000-0000-0000C2100000}"/>
    <cellStyle name="AIR copied 2 4 9" xfId="4359" xr:uid="{00000000-0005-0000-0000-0000C3100000}"/>
    <cellStyle name="AIR copied 2 4 9 2" xfId="4360" xr:uid="{00000000-0005-0000-0000-0000C4100000}"/>
    <cellStyle name="AIR copied 2 4 9 3" xfId="4361" xr:uid="{00000000-0005-0000-0000-0000C5100000}"/>
    <cellStyle name="AIR copied 2 5" xfId="4362" xr:uid="{00000000-0005-0000-0000-0000C6100000}"/>
    <cellStyle name="AIR copied 2 5 10" xfId="4363" xr:uid="{00000000-0005-0000-0000-0000C7100000}"/>
    <cellStyle name="AIR copied 2 5 10 2" xfId="4364" xr:uid="{00000000-0005-0000-0000-0000C8100000}"/>
    <cellStyle name="AIR copied 2 5 10 3" xfId="4365" xr:uid="{00000000-0005-0000-0000-0000C9100000}"/>
    <cellStyle name="AIR copied 2 5 11" xfId="4366" xr:uid="{00000000-0005-0000-0000-0000CA100000}"/>
    <cellStyle name="AIR copied 2 5 11 2" xfId="4367" xr:uid="{00000000-0005-0000-0000-0000CB100000}"/>
    <cellStyle name="AIR copied 2 5 11 3" xfId="4368" xr:uid="{00000000-0005-0000-0000-0000CC100000}"/>
    <cellStyle name="AIR copied 2 5 12" xfId="4369" xr:uid="{00000000-0005-0000-0000-0000CD100000}"/>
    <cellStyle name="AIR copied 2 5 12 2" xfId="4370" xr:uid="{00000000-0005-0000-0000-0000CE100000}"/>
    <cellStyle name="AIR copied 2 5 12 3" xfId="4371" xr:uid="{00000000-0005-0000-0000-0000CF100000}"/>
    <cellStyle name="AIR copied 2 5 13" xfId="4372" xr:uid="{00000000-0005-0000-0000-0000D0100000}"/>
    <cellStyle name="AIR copied 2 5 13 2" xfId="4373" xr:uid="{00000000-0005-0000-0000-0000D1100000}"/>
    <cellStyle name="AIR copied 2 5 13 3" xfId="4374" xr:uid="{00000000-0005-0000-0000-0000D2100000}"/>
    <cellStyle name="AIR copied 2 5 14" xfId="4375" xr:uid="{00000000-0005-0000-0000-0000D3100000}"/>
    <cellStyle name="AIR copied 2 5 14 2" xfId="4376" xr:uid="{00000000-0005-0000-0000-0000D4100000}"/>
    <cellStyle name="AIR copied 2 5 14 3" xfId="4377" xr:uid="{00000000-0005-0000-0000-0000D5100000}"/>
    <cellStyle name="AIR copied 2 5 15" xfId="4378" xr:uid="{00000000-0005-0000-0000-0000D6100000}"/>
    <cellStyle name="AIR copied 2 5 15 2" xfId="4379" xr:uid="{00000000-0005-0000-0000-0000D7100000}"/>
    <cellStyle name="AIR copied 2 5 15 3" xfId="4380" xr:uid="{00000000-0005-0000-0000-0000D8100000}"/>
    <cellStyle name="AIR copied 2 5 16" xfId="4381" xr:uid="{00000000-0005-0000-0000-0000D9100000}"/>
    <cellStyle name="AIR copied 2 5 16 2" xfId="4382" xr:uid="{00000000-0005-0000-0000-0000DA100000}"/>
    <cellStyle name="AIR copied 2 5 16 3" xfId="4383" xr:uid="{00000000-0005-0000-0000-0000DB100000}"/>
    <cellStyle name="AIR copied 2 5 17" xfId="4384" xr:uid="{00000000-0005-0000-0000-0000DC100000}"/>
    <cellStyle name="AIR copied 2 5 17 2" xfId="4385" xr:uid="{00000000-0005-0000-0000-0000DD100000}"/>
    <cellStyle name="AIR copied 2 5 17 3" xfId="4386" xr:uid="{00000000-0005-0000-0000-0000DE100000}"/>
    <cellStyle name="AIR copied 2 5 18" xfId="4387" xr:uid="{00000000-0005-0000-0000-0000DF100000}"/>
    <cellStyle name="AIR copied 2 5 18 2" xfId="4388" xr:uid="{00000000-0005-0000-0000-0000E0100000}"/>
    <cellStyle name="AIR copied 2 5 18 3" xfId="4389" xr:uid="{00000000-0005-0000-0000-0000E1100000}"/>
    <cellStyle name="AIR copied 2 5 19" xfId="4390" xr:uid="{00000000-0005-0000-0000-0000E2100000}"/>
    <cellStyle name="AIR copied 2 5 2" xfId="4391" xr:uid="{00000000-0005-0000-0000-0000E3100000}"/>
    <cellStyle name="AIR copied 2 5 2 10" xfId="4392" xr:uid="{00000000-0005-0000-0000-0000E4100000}"/>
    <cellStyle name="AIR copied 2 5 2 10 2" xfId="4393" xr:uid="{00000000-0005-0000-0000-0000E5100000}"/>
    <cellStyle name="AIR copied 2 5 2 10 3" xfId="4394" xr:uid="{00000000-0005-0000-0000-0000E6100000}"/>
    <cellStyle name="AIR copied 2 5 2 11" xfId="4395" xr:uid="{00000000-0005-0000-0000-0000E7100000}"/>
    <cellStyle name="AIR copied 2 5 2 11 2" xfId="4396" xr:uid="{00000000-0005-0000-0000-0000E8100000}"/>
    <cellStyle name="AIR copied 2 5 2 11 3" xfId="4397" xr:uid="{00000000-0005-0000-0000-0000E9100000}"/>
    <cellStyle name="AIR copied 2 5 2 12" xfId="4398" xr:uid="{00000000-0005-0000-0000-0000EA100000}"/>
    <cellStyle name="AIR copied 2 5 2 12 2" xfId="4399" xr:uid="{00000000-0005-0000-0000-0000EB100000}"/>
    <cellStyle name="AIR copied 2 5 2 12 3" xfId="4400" xr:uid="{00000000-0005-0000-0000-0000EC100000}"/>
    <cellStyle name="AIR copied 2 5 2 13" xfId="4401" xr:uid="{00000000-0005-0000-0000-0000ED100000}"/>
    <cellStyle name="AIR copied 2 5 2 14" xfId="4402" xr:uid="{00000000-0005-0000-0000-0000EE100000}"/>
    <cellStyle name="AIR copied 2 5 2 2" xfId="4403" xr:uid="{00000000-0005-0000-0000-0000EF100000}"/>
    <cellStyle name="AIR copied 2 5 2 2 2" xfId="4404" xr:uid="{00000000-0005-0000-0000-0000F0100000}"/>
    <cellStyle name="AIR copied 2 5 2 2 3" xfId="4405" xr:uid="{00000000-0005-0000-0000-0000F1100000}"/>
    <cellStyle name="AIR copied 2 5 2 3" xfId="4406" xr:uid="{00000000-0005-0000-0000-0000F2100000}"/>
    <cellStyle name="AIR copied 2 5 2 3 2" xfId="4407" xr:uid="{00000000-0005-0000-0000-0000F3100000}"/>
    <cellStyle name="AIR copied 2 5 2 3 3" xfId="4408" xr:uid="{00000000-0005-0000-0000-0000F4100000}"/>
    <cellStyle name="AIR copied 2 5 2 4" xfId="4409" xr:uid="{00000000-0005-0000-0000-0000F5100000}"/>
    <cellStyle name="AIR copied 2 5 2 4 2" xfId="4410" xr:uid="{00000000-0005-0000-0000-0000F6100000}"/>
    <cellStyle name="AIR copied 2 5 2 4 3" xfId="4411" xr:uid="{00000000-0005-0000-0000-0000F7100000}"/>
    <cellStyle name="AIR copied 2 5 2 5" xfId="4412" xr:uid="{00000000-0005-0000-0000-0000F8100000}"/>
    <cellStyle name="AIR copied 2 5 2 5 2" xfId="4413" xr:uid="{00000000-0005-0000-0000-0000F9100000}"/>
    <cellStyle name="AIR copied 2 5 2 5 3" xfId="4414" xr:uid="{00000000-0005-0000-0000-0000FA100000}"/>
    <cellStyle name="AIR copied 2 5 2 6" xfId="4415" xr:uid="{00000000-0005-0000-0000-0000FB100000}"/>
    <cellStyle name="AIR copied 2 5 2 6 2" xfId="4416" xr:uid="{00000000-0005-0000-0000-0000FC100000}"/>
    <cellStyle name="AIR copied 2 5 2 6 3" xfId="4417" xr:uid="{00000000-0005-0000-0000-0000FD100000}"/>
    <cellStyle name="AIR copied 2 5 2 7" xfId="4418" xr:uid="{00000000-0005-0000-0000-0000FE100000}"/>
    <cellStyle name="AIR copied 2 5 2 7 2" xfId="4419" xr:uid="{00000000-0005-0000-0000-0000FF100000}"/>
    <cellStyle name="AIR copied 2 5 2 7 3" xfId="4420" xr:uid="{00000000-0005-0000-0000-000000110000}"/>
    <cellStyle name="AIR copied 2 5 2 8" xfId="4421" xr:uid="{00000000-0005-0000-0000-000001110000}"/>
    <cellStyle name="AIR copied 2 5 2 8 2" xfId="4422" xr:uid="{00000000-0005-0000-0000-000002110000}"/>
    <cellStyle name="AIR copied 2 5 2 8 3" xfId="4423" xr:uid="{00000000-0005-0000-0000-000003110000}"/>
    <cellStyle name="AIR copied 2 5 2 9" xfId="4424" xr:uid="{00000000-0005-0000-0000-000004110000}"/>
    <cellStyle name="AIR copied 2 5 2 9 2" xfId="4425" xr:uid="{00000000-0005-0000-0000-000005110000}"/>
    <cellStyle name="AIR copied 2 5 2 9 3" xfId="4426" xr:uid="{00000000-0005-0000-0000-000006110000}"/>
    <cellStyle name="AIR copied 2 5 20" xfId="4427" xr:uid="{00000000-0005-0000-0000-000007110000}"/>
    <cellStyle name="AIR copied 2 5 3" xfId="4428" xr:uid="{00000000-0005-0000-0000-000008110000}"/>
    <cellStyle name="AIR copied 2 5 3 10" xfId="4429" xr:uid="{00000000-0005-0000-0000-000009110000}"/>
    <cellStyle name="AIR copied 2 5 3 10 2" xfId="4430" xr:uid="{00000000-0005-0000-0000-00000A110000}"/>
    <cellStyle name="AIR copied 2 5 3 10 3" xfId="4431" xr:uid="{00000000-0005-0000-0000-00000B110000}"/>
    <cellStyle name="AIR copied 2 5 3 11" xfId="4432" xr:uid="{00000000-0005-0000-0000-00000C110000}"/>
    <cellStyle name="AIR copied 2 5 3 11 2" xfId="4433" xr:uid="{00000000-0005-0000-0000-00000D110000}"/>
    <cellStyle name="AIR copied 2 5 3 11 3" xfId="4434" xr:uid="{00000000-0005-0000-0000-00000E110000}"/>
    <cellStyle name="AIR copied 2 5 3 12" xfId="4435" xr:uid="{00000000-0005-0000-0000-00000F110000}"/>
    <cellStyle name="AIR copied 2 5 3 12 2" xfId="4436" xr:uid="{00000000-0005-0000-0000-000010110000}"/>
    <cellStyle name="AIR copied 2 5 3 12 3" xfId="4437" xr:uid="{00000000-0005-0000-0000-000011110000}"/>
    <cellStyle name="AIR copied 2 5 3 13" xfId="4438" xr:uid="{00000000-0005-0000-0000-000012110000}"/>
    <cellStyle name="AIR copied 2 5 3 14" xfId="4439" xr:uid="{00000000-0005-0000-0000-000013110000}"/>
    <cellStyle name="AIR copied 2 5 3 2" xfId="4440" xr:uid="{00000000-0005-0000-0000-000014110000}"/>
    <cellStyle name="AIR copied 2 5 3 2 2" xfId="4441" xr:uid="{00000000-0005-0000-0000-000015110000}"/>
    <cellStyle name="AIR copied 2 5 3 2 3" xfId="4442" xr:uid="{00000000-0005-0000-0000-000016110000}"/>
    <cellStyle name="AIR copied 2 5 3 3" xfId="4443" xr:uid="{00000000-0005-0000-0000-000017110000}"/>
    <cellStyle name="AIR copied 2 5 3 3 2" xfId="4444" xr:uid="{00000000-0005-0000-0000-000018110000}"/>
    <cellStyle name="AIR copied 2 5 3 3 3" xfId="4445" xr:uid="{00000000-0005-0000-0000-000019110000}"/>
    <cellStyle name="AIR copied 2 5 3 4" xfId="4446" xr:uid="{00000000-0005-0000-0000-00001A110000}"/>
    <cellStyle name="AIR copied 2 5 3 4 2" xfId="4447" xr:uid="{00000000-0005-0000-0000-00001B110000}"/>
    <cellStyle name="AIR copied 2 5 3 4 3" xfId="4448" xr:uid="{00000000-0005-0000-0000-00001C110000}"/>
    <cellStyle name="AIR copied 2 5 3 5" xfId="4449" xr:uid="{00000000-0005-0000-0000-00001D110000}"/>
    <cellStyle name="AIR copied 2 5 3 5 2" xfId="4450" xr:uid="{00000000-0005-0000-0000-00001E110000}"/>
    <cellStyle name="AIR copied 2 5 3 5 3" xfId="4451" xr:uid="{00000000-0005-0000-0000-00001F110000}"/>
    <cellStyle name="AIR copied 2 5 3 6" xfId="4452" xr:uid="{00000000-0005-0000-0000-000020110000}"/>
    <cellStyle name="AIR copied 2 5 3 6 2" xfId="4453" xr:uid="{00000000-0005-0000-0000-000021110000}"/>
    <cellStyle name="AIR copied 2 5 3 6 3" xfId="4454" xr:uid="{00000000-0005-0000-0000-000022110000}"/>
    <cellStyle name="AIR copied 2 5 3 7" xfId="4455" xr:uid="{00000000-0005-0000-0000-000023110000}"/>
    <cellStyle name="AIR copied 2 5 3 7 2" xfId="4456" xr:uid="{00000000-0005-0000-0000-000024110000}"/>
    <cellStyle name="AIR copied 2 5 3 7 3" xfId="4457" xr:uid="{00000000-0005-0000-0000-000025110000}"/>
    <cellStyle name="AIR copied 2 5 3 8" xfId="4458" xr:uid="{00000000-0005-0000-0000-000026110000}"/>
    <cellStyle name="AIR copied 2 5 3 8 2" xfId="4459" xr:uid="{00000000-0005-0000-0000-000027110000}"/>
    <cellStyle name="AIR copied 2 5 3 8 3" xfId="4460" xr:uid="{00000000-0005-0000-0000-000028110000}"/>
    <cellStyle name="AIR copied 2 5 3 9" xfId="4461" xr:uid="{00000000-0005-0000-0000-000029110000}"/>
    <cellStyle name="AIR copied 2 5 3 9 2" xfId="4462" xr:uid="{00000000-0005-0000-0000-00002A110000}"/>
    <cellStyle name="AIR copied 2 5 3 9 3" xfId="4463" xr:uid="{00000000-0005-0000-0000-00002B110000}"/>
    <cellStyle name="AIR copied 2 5 4" xfId="4464" xr:uid="{00000000-0005-0000-0000-00002C110000}"/>
    <cellStyle name="AIR copied 2 5 4 10" xfId="4465" xr:uid="{00000000-0005-0000-0000-00002D110000}"/>
    <cellStyle name="AIR copied 2 5 4 10 2" xfId="4466" xr:uid="{00000000-0005-0000-0000-00002E110000}"/>
    <cellStyle name="AIR copied 2 5 4 10 3" xfId="4467" xr:uid="{00000000-0005-0000-0000-00002F110000}"/>
    <cellStyle name="AIR copied 2 5 4 11" xfId="4468" xr:uid="{00000000-0005-0000-0000-000030110000}"/>
    <cellStyle name="AIR copied 2 5 4 11 2" xfId="4469" xr:uid="{00000000-0005-0000-0000-000031110000}"/>
    <cellStyle name="AIR copied 2 5 4 11 3" xfId="4470" xr:uid="{00000000-0005-0000-0000-000032110000}"/>
    <cellStyle name="AIR copied 2 5 4 12" xfId="4471" xr:uid="{00000000-0005-0000-0000-000033110000}"/>
    <cellStyle name="AIR copied 2 5 4 13" xfId="4472" xr:uid="{00000000-0005-0000-0000-000034110000}"/>
    <cellStyle name="AIR copied 2 5 4 2" xfId="4473" xr:uid="{00000000-0005-0000-0000-000035110000}"/>
    <cellStyle name="AIR copied 2 5 4 2 2" xfId="4474" xr:uid="{00000000-0005-0000-0000-000036110000}"/>
    <cellStyle name="AIR copied 2 5 4 2 3" xfId="4475" xr:uid="{00000000-0005-0000-0000-000037110000}"/>
    <cellStyle name="AIR copied 2 5 4 3" xfId="4476" xr:uid="{00000000-0005-0000-0000-000038110000}"/>
    <cellStyle name="AIR copied 2 5 4 3 2" xfId="4477" xr:uid="{00000000-0005-0000-0000-000039110000}"/>
    <cellStyle name="AIR copied 2 5 4 3 3" xfId="4478" xr:uid="{00000000-0005-0000-0000-00003A110000}"/>
    <cellStyle name="AIR copied 2 5 4 4" xfId="4479" xr:uid="{00000000-0005-0000-0000-00003B110000}"/>
    <cellStyle name="AIR copied 2 5 4 4 2" xfId="4480" xr:uid="{00000000-0005-0000-0000-00003C110000}"/>
    <cellStyle name="AIR copied 2 5 4 4 3" xfId="4481" xr:uid="{00000000-0005-0000-0000-00003D110000}"/>
    <cellStyle name="AIR copied 2 5 4 5" xfId="4482" xr:uid="{00000000-0005-0000-0000-00003E110000}"/>
    <cellStyle name="AIR copied 2 5 4 5 2" xfId="4483" xr:uid="{00000000-0005-0000-0000-00003F110000}"/>
    <cellStyle name="AIR copied 2 5 4 5 3" xfId="4484" xr:uid="{00000000-0005-0000-0000-000040110000}"/>
    <cellStyle name="AIR copied 2 5 4 6" xfId="4485" xr:uid="{00000000-0005-0000-0000-000041110000}"/>
    <cellStyle name="AIR copied 2 5 4 6 2" xfId="4486" xr:uid="{00000000-0005-0000-0000-000042110000}"/>
    <cellStyle name="AIR copied 2 5 4 6 3" xfId="4487" xr:uid="{00000000-0005-0000-0000-000043110000}"/>
    <cellStyle name="AIR copied 2 5 4 7" xfId="4488" xr:uid="{00000000-0005-0000-0000-000044110000}"/>
    <cellStyle name="AIR copied 2 5 4 7 2" xfId="4489" xr:uid="{00000000-0005-0000-0000-000045110000}"/>
    <cellStyle name="AIR copied 2 5 4 7 3" xfId="4490" xr:uid="{00000000-0005-0000-0000-000046110000}"/>
    <cellStyle name="AIR copied 2 5 4 8" xfId="4491" xr:uid="{00000000-0005-0000-0000-000047110000}"/>
    <cellStyle name="AIR copied 2 5 4 8 2" xfId="4492" xr:uid="{00000000-0005-0000-0000-000048110000}"/>
    <cellStyle name="AIR copied 2 5 4 8 3" xfId="4493" xr:uid="{00000000-0005-0000-0000-000049110000}"/>
    <cellStyle name="AIR copied 2 5 4 9" xfId="4494" xr:uid="{00000000-0005-0000-0000-00004A110000}"/>
    <cellStyle name="AIR copied 2 5 4 9 2" xfId="4495" xr:uid="{00000000-0005-0000-0000-00004B110000}"/>
    <cellStyle name="AIR copied 2 5 4 9 3" xfId="4496" xr:uid="{00000000-0005-0000-0000-00004C110000}"/>
    <cellStyle name="AIR copied 2 5 5" xfId="4497" xr:uid="{00000000-0005-0000-0000-00004D110000}"/>
    <cellStyle name="AIR copied 2 5 5 10" xfId="4498" xr:uid="{00000000-0005-0000-0000-00004E110000}"/>
    <cellStyle name="AIR copied 2 5 5 10 2" xfId="4499" xr:uid="{00000000-0005-0000-0000-00004F110000}"/>
    <cellStyle name="AIR copied 2 5 5 10 3" xfId="4500" xr:uid="{00000000-0005-0000-0000-000050110000}"/>
    <cellStyle name="AIR copied 2 5 5 11" xfId="4501" xr:uid="{00000000-0005-0000-0000-000051110000}"/>
    <cellStyle name="AIR copied 2 5 5 11 2" xfId="4502" xr:uid="{00000000-0005-0000-0000-000052110000}"/>
    <cellStyle name="AIR copied 2 5 5 11 3" xfId="4503" xr:uid="{00000000-0005-0000-0000-000053110000}"/>
    <cellStyle name="AIR copied 2 5 5 12" xfId="4504" xr:uid="{00000000-0005-0000-0000-000054110000}"/>
    <cellStyle name="AIR copied 2 5 5 13" xfId="4505" xr:uid="{00000000-0005-0000-0000-000055110000}"/>
    <cellStyle name="AIR copied 2 5 5 2" xfId="4506" xr:uid="{00000000-0005-0000-0000-000056110000}"/>
    <cellStyle name="AIR copied 2 5 5 2 2" xfId="4507" xr:uid="{00000000-0005-0000-0000-000057110000}"/>
    <cellStyle name="AIR copied 2 5 5 2 3" xfId="4508" xr:uid="{00000000-0005-0000-0000-000058110000}"/>
    <cellStyle name="AIR copied 2 5 5 3" xfId="4509" xr:uid="{00000000-0005-0000-0000-000059110000}"/>
    <cellStyle name="AIR copied 2 5 5 3 2" xfId="4510" xr:uid="{00000000-0005-0000-0000-00005A110000}"/>
    <cellStyle name="AIR copied 2 5 5 3 3" xfId="4511" xr:uid="{00000000-0005-0000-0000-00005B110000}"/>
    <cellStyle name="AIR copied 2 5 5 4" xfId="4512" xr:uid="{00000000-0005-0000-0000-00005C110000}"/>
    <cellStyle name="AIR copied 2 5 5 4 2" xfId="4513" xr:uid="{00000000-0005-0000-0000-00005D110000}"/>
    <cellStyle name="AIR copied 2 5 5 4 3" xfId="4514" xr:uid="{00000000-0005-0000-0000-00005E110000}"/>
    <cellStyle name="AIR copied 2 5 5 5" xfId="4515" xr:uid="{00000000-0005-0000-0000-00005F110000}"/>
    <cellStyle name="AIR copied 2 5 5 5 2" xfId="4516" xr:uid="{00000000-0005-0000-0000-000060110000}"/>
    <cellStyle name="AIR copied 2 5 5 5 3" xfId="4517" xr:uid="{00000000-0005-0000-0000-000061110000}"/>
    <cellStyle name="AIR copied 2 5 5 6" xfId="4518" xr:uid="{00000000-0005-0000-0000-000062110000}"/>
    <cellStyle name="AIR copied 2 5 5 6 2" xfId="4519" xr:uid="{00000000-0005-0000-0000-000063110000}"/>
    <cellStyle name="AIR copied 2 5 5 6 3" xfId="4520" xr:uid="{00000000-0005-0000-0000-000064110000}"/>
    <cellStyle name="AIR copied 2 5 5 7" xfId="4521" xr:uid="{00000000-0005-0000-0000-000065110000}"/>
    <cellStyle name="AIR copied 2 5 5 7 2" xfId="4522" xr:uid="{00000000-0005-0000-0000-000066110000}"/>
    <cellStyle name="AIR copied 2 5 5 7 3" xfId="4523" xr:uid="{00000000-0005-0000-0000-000067110000}"/>
    <cellStyle name="AIR copied 2 5 5 8" xfId="4524" xr:uid="{00000000-0005-0000-0000-000068110000}"/>
    <cellStyle name="AIR copied 2 5 5 8 2" xfId="4525" xr:uid="{00000000-0005-0000-0000-000069110000}"/>
    <cellStyle name="AIR copied 2 5 5 8 3" xfId="4526" xr:uid="{00000000-0005-0000-0000-00006A110000}"/>
    <cellStyle name="AIR copied 2 5 5 9" xfId="4527" xr:uid="{00000000-0005-0000-0000-00006B110000}"/>
    <cellStyle name="AIR copied 2 5 5 9 2" xfId="4528" xr:uid="{00000000-0005-0000-0000-00006C110000}"/>
    <cellStyle name="AIR copied 2 5 5 9 3" xfId="4529" xr:uid="{00000000-0005-0000-0000-00006D110000}"/>
    <cellStyle name="AIR copied 2 5 6" xfId="4530" xr:uid="{00000000-0005-0000-0000-00006E110000}"/>
    <cellStyle name="AIR copied 2 5 6 10" xfId="4531" xr:uid="{00000000-0005-0000-0000-00006F110000}"/>
    <cellStyle name="AIR copied 2 5 6 10 2" xfId="4532" xr:uid="{00000000-0005-0000-0000-000070110000}"/>
    <cellStyle name="AIR copied 2 5 6 10 3" xfId="4533" xr:uid="{00000000-0005-0000-0000-000071110000}"/>
    <cellStyle name="AIR copied 2 5 6 11" xfId="4534" xr:uid="{00000000-0005-0000-0000-000072110000}"/>
    <cellStyle name="AIR copied 2 5 6 11 2" xfId="4535" xr:uid="{00000000-0005-0000-0000-000073110000}"/>
    <cellStyle name="AIR copied 2 5 6 11 3" xfId="4536" xr:uid="{00000000-0005-0000-0000-000074110000}"/>
    <cellStyle name="AIR copied 2 5 6 12" xfId="4537" xr:uid="{00000000-0005-0000-0000-000075110000}"/>
    <cellStyle name="AIR copied 2 5 6 13" xfId="4538" xr:uid="{00000000-0005-0000-0000-000076110000}"/>
    <cellStyle name="AIR copied 2 5 6 2" xfId="4539" xr:uid="{00000000-0005-0000-0000-000077110000}"/>
    <cellStyle name="AIR copied 2 5 6 2 2" xfId="4540" xr:uid="{00000000-0005-0000-0000-000078110000}"/>
    <cellStyle name="AIR copied 2 5 6 2 3" xfId="4541" xr:uid="{00000000-0005-0000-0000-000079110000}"/>
    <cellStyle name="AIR copied 2 5 6 3" xfId="4542" xr:uid="{00000000-0005-0000-0000-00007A110000}"/>
    <cellStyle name="AIR copied 2 5 6 3 2" xfId="4543" xr:uid="{00000000-0005-0000-0000-00007B110000}"/>
    <cellStyle name="AIR copied 2 5 6 3 3" xfId="4544" xr:uid="{00000000-0005-0000-0000-00007C110000}"/>
    <cellStyle name="AIR copied 2 5 6 4" xfId="4545" xr:uid="{00000000-0005-0000-0000-00007D110000}"/>
    <cellStyle name="AIR copied 2 5 6 4 2" xfId="4546" xr:uid="{00000000-0005-0000-0000-00007E110000}"/>
    <cellStyle name="AIR copied 2 5 6 4 3" xfId="4547" xr:uid="{00000000-0005-0000-0000-00007F110000}"/>
    <cellStyle name="AIR copied 2 5 6 5" xfId="4548" xr:uid="{00000000-0005-0000-0000-000080110000}"/>
    <cellStyle name="AIR copied 2 5 6 5 2" xfId="4549" xr:uid="{00000000-0005-0000-0000-000081110000}"/>
    <cellStyle name="AIR copied 2 5 6 5 3" xfId="4550" xr:uid="{00000000-0005-0000-0000-000082110000}"/>
    <cellStyle name="AIR copied 2 5 6 6" xfId="4551" xr:uid="{00000000-0005-0000-0000-000083110000}"/>
    <cellStyle name="AIR copied 2 5 6 6 2" xfId="4552" xr:uid="{00000000-0005-0000-0000-000084110000}"/>
    <cellStyle name="AIR copied 2 5 6 6 3" xfId="4553" xr:uid="{00000000-0005-0000-0000-000085110000}"/>
    <cellStyle name="AIR copied 2 5 6 7" xfId="4554" xr:uid="{00000000-0005-0000-0000-000086110000}"/>
    <cellStyle name="AIR copied 2 5 6 7 2" xfId="4555" xr:uid="{00000000-0005-0000-0000-000087110000}"/>
    <cellStyle name="AIR copied 2 5 6 7 3" xfId="4556" xr:uid="{00000000-0005-0000-0000-000088110000}"/>
    <cellStyle name="AIR copied 2 5 6 8" xfId="4557" xr:uid="{00000000-0005-0000-0000-000089110000}"/>
    <cellStyle name="AIR copied 2 5 6 8 2" xfId="4558" xr:uid="{00000000-0005-0000-0000-00008A110000}"/>
    <cellStyle name="AIR copied 2 5 6 8 3" xfId="4559" xr:uid="{00000000-0005-0000-0000-00008B110000}"/>
    <cellStyle name="AIR copied 2 5 6 9" xfId="4560" xr:uid="{00000000-0005-0000-0000-00008C110000}"/>
    <cellStyle name="AIR copied 2 5 6 9 2" xfId="4561" xr:uid="{00000000-0005-0000-0000-00008D110000}"/>
    <cellStyle name="AIR copied 2 5 6 9 3" xfId="4562" xr:uid="{00000000-0005-0000-0000-00008E110000}"/>
    <cellStyle name="AIR copied 2 5 7" xfId="4563" xr:uid="{00000000-0005-0000-0000-00008F110000}"/>
    <cellStyle name="AIR copied 2 5 7 10" xfId="4564" xr:uid="{00000000-0005-0000-0000-000090110000}"/>
    <cellStyle name="AIR copied 2 5 7 10 2" xfId="4565" xr:uid="{00000000-0005-0000-0000-000091110000}"/>
    <cellStyle name="AIR copied 2 5 7 10 3" xfId="4566" xr:uid="{00000000-0005-0000-0000-000092110000}"/>
    <cellStyle name="AIR copied 2 5 7 11" xfId="4567" xr:uid="{00000000-0005-0000-0000-000093110000}"/>
    <cellStyle name="AIR copied 2 5 7 11 2" xfId="4568" xr:uid="{00000000-0005-0000-0000-000094110000}"/>
    <cellStyle name="AIR copied 2 5 7 11 3" xfId="4569" xr:uid="{00000000-0005-0000-0000-000095110000}"/>
    <cellStyle name="AIR copied 2 5 7 12" xfId="4570" xr:uid="{00000000-0005-0000-0000-000096110000}"/>
    <cellStyle name="AIR copied 2 5 7 13" xfId="4571" xr:uid="{00000000-0005-0000-0000-000097110000}"/>
    <cellStyle name="AIR copied 2 5 7 2" xfId="4572" xr:uid="{00000000-0005-0000-0000-000098110000}"/>
    <cellStyle name="AIR copied 2 5 7 2 2" xfId="4573" xr:uid="{00000000-0005-0000-0000-000099110000}"/>
    <cellStyle name="AIR copied 2 5 7 2 3" xfId="4574" xr:uid="{00000000-0005-0000-0000-00009A110000}"/>
    <cellStyle name="AIR copied 2 5 7 3" xfId="4575" xr:uid="{00000000-0005-0000-0000-00009B110000}"/>
    <cellStyle name="AIR copied 2 5 7 3 2" xfId="4576" xr:uid="{00000000-0005-0000-0000-00009C110000}"/>
    <cellStyle name="AIR copied 2 5 7 3 3" xfId="4577" xr:uid="{00000000-0005-0000-0000-00009D110000}"/>
    <cellStyle name="AIR copied 2 5 7 4" xfId="4578" xr:uid="{00000000-0005-0000-0000-00009E110000}"/>
    <cellStyle name="AIR copied 2 5 7 4 2" xfId="4579" xr:uid="{00000000-0005-0000-0000-00009F110000}"/>
    <cellStyle name="AIR copied 2 5 7 4 3" xfId="4580" xr:uid="{00000000-0005-0000-0000-0000A0110000}"/>
    <cellStyle name="AIR copied 2 5 7 5" xfId="4581" xr:uid="{00000000-0005-0000-0000-0000A1110000}"/>
    <cellStyle name="AIR copied 2 5 7 5 2" xfId="4582" xr:uid="{00000000-0005-0000-0000-0000A2110000}"/>
    <cellStyle name="AIR copied 2 5 7 5 3" xfId="4583" xr:uid="{00000000-0005-0000-0000-0000A3110000}"/>
    <cellStyle name="AIR copied 2 5 7 6" xfId="4584" xr:uid="{00000000-0005-0000-0000-0000A4110000}"/>
    <cellStyle name="AIR copied 2 5 7 6 2" xfId="4585" xr:uid="{00000000-0005-0000-0000-0000A5110000}"/>
    <cellStyle name="AIR copied 2 5 7 6 3" xfId="4586" xr:uid="{00000000-0005-0000-0000-0000A6110000}"/>
    <cellStyle name="AIR copied 2 5 7 7" xfId="4587" xr:uid="{00000000-0005-0000-0000-0000A7110000}"/>
    <cellStyle name="AIR copied 2 5 7 7 2" xfId="4588" xr:uid="{00000000-0005-0000-0000-0000A8110000}"/>
    <cellStyle name="AIR copied 2 5 7 7 3" xfId="4589" xr:uid="{00000000-0005-0000-0000-0000A9110000}"/>
    <cellStyle name="AIR copied 2 5 7 8" xfId="4590" xr:uid="{00000000-0005-0000-0000-0000AA110000}"/>
    <cellStyle name="AIR copied 2 5 7 8 2" xfId="4591" xr:uid="{00000000-0005-0000-0000-0000AB110000}"/>
    <cellStyle name="AIR copied 2 5 7 8 3" xfId="4592" xr:uid="{00000000-0005-0000-0000-0000AC110000}"/>
    <cellStyle name="AIR copied 2 5 7 9" xfId="4593" xr:uid="{00000000-0005-0000-0000-0000AD110000}"/>
    <cellStyle name="AIR copied 2 5 7 9 2" xfId="4594" xr:uid="{00000000-0005-0000-0000-0000AE110000}"/>
    <cellStyle name="AIR copied 2 5 7 9 3" xfId="4595" xr:uid="{00000000-0005-0000-0000-0000AF110000}"/>
    <cellStyle name="AIR copied 2 5 8" xfId="4596" xr:uid="{00000000-0005-0000-0000-0000B0110000}"/>
    <cellStyle name="AIR copied 2 5 8 2" xfId="4597" xr:uid="{00000000-0005-0000-0000-0000B1110000}"/>
    <cellStyle name="AIR copied 2 5 8 3" xfId="4598" xr:uid="{00000000-0005-0000-0000-0000B2110000}"/>
    <cellStyle name="AIR copied 2 5 9" xfId="4599" xr:uid="{00000000-0005-0000-0000-0000B3110000}"/>
    <cellStyle name="AIR copied 2 5 9 2" xfId="4600" xr:uid="{00000000-0005-0000-0000-0000B4110000}"/>
    <cellStyle name="AIR copied 2 5 9 3" xfId="4601" xr:uid="{00000000-0005-0000-0000-0000B5110000}"/>
    <cellStyle name="AIR copied 2 6" xfId="4602" xr:uid="{00000000-0005-0000-0000-0000B6110000}"/>
    <cellStyle name="AIR copied 2 6 10" xfId="4603" xr:uid="{00000000-0005-0000-0000-0000B7110000}"/>
    <cellStyle name="AIR copied 2 6 10 2" xfId="4604" xr:uid="{00000000-0005-0000-0000-0000B8110000}"/>
    <cellStyle name="AIR copied 2 6 10 3" xfId="4605" xr:uid="{00000000-0005-0000-0000-0000B9110000}"/>
    <cellStyle name="AIR copied 2 6 11" xfId="4606" xr:uid="{00000000-0005-0000-0000-0000BA110000}"/>
    <cellStyle name="AIR copied 2 6 11 2" xfId="4607" xr:uid="{00000000-0005-0000-0000-0000BB110000}"/>
    <cellStyle name="AIR copied 2 6 11 3" xfId="4608" xr:uid="{00000000-0005-0000-0000-0000BC110000}"/>
    <cellStyle name="AIR copied 2 6 12" xfId="4609" xr:uid="{00000000-0005-0000-0000-0000BD110000}"/>
    <cellStyle name="AIR copied 2 6 12 2" xfId="4610" xr:uid="{00000000-0005-0000-0000-0000BE110000}"/>
    <cellStyle name="AIR copied 2 6 12 3" xfId="4611" xr:uid="{00000000-0005-0000-0000-0000BF110000}"/>
    <cellStyle name="AIR copied 2 6 13" xfId="4612" xr:uid="{00000000-0005-0000-0000-0000C0110000}"/>
    <cellStyle name="AIR copied 2 6 13 2" xfId="4613" xr:uid="{00000000-0005-0000-0000-0000C1110000}"/>
    <cellStyle name="AIR copied 2 6 13 3" xfId="4614" xr:uid="{00000000-0005-0000-0000-0000C2110000}"/>
    <cellStyle name="AIR copied 2 6 14" xfId="4615" xr:uid="{00000000-0005-0000-0000-0000C3110000}"/>
    <cellStyle name="AIR copied 2 6 14 2" xfId="4616" xr:uid="{00000000-0005-0000-0000-0000C4110000}"/>
    <cellStyle name="AIR copied 2 6 14 3" xfId="4617" xr:uid="{00000000-0005-0000-0000-0000C5110000}"/>
    <cellStyle name="AIR copied 2 6 15" xfId="4618" xr:uid="{00000000-0005-0000-0000-0000C6110000}"/>
    <cellStyle name="AIR copied 2 6 15 2" xfId="4619" xr:uid="{00000000-0005-0000-0000-0000C7110000}"/>
    <cellStyle name="AIR copied 2 6 15 3" xfId="4620" xr:uid="{00000000-0005-0000-0000-0000C8110000}"/>
    <cellStyle name="AIR copied 2 6 16" xfId="4621" xr:uid="{00000000-0005-0000-0000-0000C9110000}"/>
    <cellStyle name="AIR copied 2 6 16 2" xfId="4622" xr:uid="{00000000-0005-0000-0000-0000CA110000}"/>
    <cellStyle name="AIR copied 2 6 16 3" xfId="4623" xr:uid="{00000000-0005-0000-0000-0000CB110000}"/>
    <cellStyle name="AIR copied 2 6 17" xfId="4624" xr:uid="{00000000-0005-0000-0000-0000CC110000}"/>
    <cellStyle name="AIR copied 2 6 17 2" xfId="4625" xr:uid="{00000000-0005-0000-0000-0000CD110000}"/>
    <cellStyle name="AIR copied 2 6 17 3" xfId="4626" xr:uid="{00000000-0005-0000-0000-0000CE110000}"/>
    <cellStyle name="AIR copied 2 6 18" xfId="4627" xr:uid="{00000000-0005-0000-0000-0000CF110000}"/>
    <cellStyle name="AIR copied 2 6 18 2" xfId="4628" xr:uid="{00000000-0005-0000-0000-0000D0110000}"/>
    <cellStyle name="AIR copied 2 6 18 3" xfId="4629" xr:uid="{00000000-0005-0000-0000-0000D1110000}"/>
    <cellStyle name="AIR copied 2 6 19" xfId="4630" xr:uid="{00000000-0005-0000-0000-0000D2110000}"/>
    <cellStyle name="AIR copied 2 6 2" xfId="4631" xr:uid="{00000000-0005-0000-0000-0000D3110000}"/>
    <cellStyle name="AIR copied 2 6 2 10" xfId="4632" xr:uid="{00000000-0005-0000-0000-0000D4110000}"/>
    <cellStyle name="AIR copied 2 6 2 10 2" xfId="4633" xr:uid="{00000000-0005-0000-0000-0000D5110000}"/>
    <cellStyle name="AIR copied 2 6 2 10 3" xfId="4634" xr:uid="{00000000-0005-0000-0000-0000D6110000}"/>
    <cellStyle name="AIR copied 2 6 2 11" xfId="4635" xr:uid="{00000000-0005-0000-0000-0000D7110000}"/>
    <cellStyle name="AIR copied 2 6 2 11 2" xfId="4636" xr:uid="{00000000-0005-0000-0000-0000D8110000}"/>
    <cellStyle name="AIR copied 2 6 2 11 3" xfId="4637" xr:uid="{00000000-0005-0000-0000-0000D9110000}"/>
    <cellStyle name="AIR copied 2 6 2 12" xfId="4638" xr:uid="{00000000-0005-0000-0000-0000DA110000}"/>
    <cellStyle name="AIR copied 2 6 2 12 2" xfId="4639" xr:uid="{00000000-0005-0000-0000-0000DB110000}"/>
    <cellStyle name="AIR copied 2 6 2 12 3" xfId="4640" xr:uid="{00000000-0005-0000-0000-0000DC110000}"/>
    <cellStyle name="AIR copied 2 6 2 13" xfId="4641" xr:uid="{00000000-0005-0000-0000-0000DD110000}"/>
    <cellStyle name="AIR copied 2 6 2 14" xfId="4642" xr:uid="{00000000-0005-0000-0000-0000DE110000}"/>
    <cellStyle name="AIR copied 2 6 2 2" xfId="4643" xr:uid="{00000000-0005-0000-0000-0000DF110000}"/>
    <cellStyle name="AIR copied 2 6 2 2 2" xfId="4644" xr:uid="{00000000-0005-0000-0000-0000E0110000}"/>
    <cellStyle name="AIR copied 2 6 2 2 3" xfId="4645" xr:uid="{00000000-0005-0000-0000-0000E1110000}"/>
    <cellStyle name="AIR copied 2 6 2 3" xfId="4646" xr:uid="{00000000-0005-0000-0000-0000E2110000}"/>
    <cellStyle name="AIR copied 2 6 2 3 2" xfId="4647" xr:uid="{00000000-0005-0000-0000-0000E3110000}"/>
    <cellStyle name="AIR copied 2 6 2 3 3" xfId="4648" xr:uid="{00000000-0005-0000-0000-0000E4110000}"/>
    <cellStyle name="AIR copied 2 6 2 4" xfId="4649" xr:uid="{00000000-0005-0000-0000-0000E5110000}"/>
    <cellStyle name="AIR copied 2 6 2 4 2" xfId="4650" xr:uid="{00000000-0005-0000-0000-0000E6110000}"/>
    <cellStyle name="AIR copied 2 6 2 4 3" xfId="4651" xr:uid="{00000000-0005-0000-0000-0000E7110000}"/>
    <cellStyle name="AIR copied 2 6 2 5" xfId="4652" xr:uid="{00000000-0005-0000-0000-0000E8110000}"/>
    <cellStyle name="AIR copied 2 6 2 5 2" xfId="4653" xr:uid="{00000000-0005-0000-0000-0000E9110000}"/>
    <cellStyle name="AIR copied 2 6 2 5 3" xfId="4654" xr:uid="{00000000-0005-0000-0000-0000EA110000}"/>
    <cellStyle name="AIR copied 2 6 2 6" xfId="4655" xr:uid="{00000000-0005-0000-0000-0000EB110000}"/>
    <cellStyle name="AIR copied 2 6 2 6 2" xfId="4656" xr:uid="{00000000-0005-0000-0000-0000EC110000}"/>
    <cellStyle name="AIR copied 2 6 2 6 3" xfId="4657" xr:uid="{00000000-0005-0000-0000-0000ED110000}"/>
    <cellStyle name="AIR copied 2 6 2 7" xfId="4658" xr:uid="{00000000-0005-0000-0000-0000EE110000}"/>
    <cellStyle name="AIR copied 2 6 2 7 2" xfId="4659" xr:uid="{00000000-0005-0000-0000-0000EF110000}"/>
    <cellStyle name="AIR copied 2 6 2 7 3" xfId="4660" xr:uid="{00000000-0005-0000-0000-0000F0110000}"/>
    <cellStyle name="AIR copied 2 6 2 8" xfId="4661" xr:uid="{00000000-0005-0000-0000-0000F1110000}"/>
    <cellStyle name="AIR copied 2 6 2 8 2" xfId="4662" xr:uid="{00000000-0005-0000-0000-0000F2110000}"/>
    <cellStyle name="AIR copied 2 6 2 8 3" xfId="4663" xr:uid="{00000000-0005-0000-0000-0000F3110000}"/>
    <cellStyle name="AIR copied 2 6 2 9" xfId="4664" xr:uid="{00000000-0005-0000-0000-0000F4110000}"/>
    <cellStyle name="AIR copied 2 6 2 9 2" xfId="4665" xr:uid="{00000000-0005-0000-0000-0000F5110000}"/>
    <cellStyle name="AIR copied 2 6 2 9 3" xfId="4666" xr:uid="{00000000-0005-0000-0000-0000F6110000}"/>
    <cellStyle name="AIR copied 2 6 20" xfId="4667" xr:uid="{00000000-0005-0000-0000-0000F7110000}"/>
    <cellStyle name="AIR copied 2 6 3" xfId="4668" xr:uid="{00000000-0005-0000-0000-0000F8110000}"/>
    <cellStyle name="AIR copied 2 6 3 10" xfId="4669" xr:uid="{00000000-0005-0000-0000-0000F9110000}"/>
    <cellStyle name="AIR copied 2 6 3 10 2" xfId="4670" xr:uid="{00000000-0005-0000-0000-0000FA110000}"/>
    <cellStyle name="AIR copied 2 6 3 10 3" xfId="4671" xr:uid="{00000000-0005-0000-0000-0000FB110000}"/>
    <cellStyle name="AIR copied 2 6 3 11" xfId="4672" xr:uid="{00000000-0005-0000-0000-0000FC110000}"/>
    <cellStyle name="AIR copied 2 6 3 11 2" xfId="4673" xr:uid="{00000000-0005-0000-0000-0000FD110000}"/>
    <cellStyle name="AIR copied 2 6 3 11 3" xfId="4674" xr:uid="{00000000-0005-0000-0000-0000FE110000}"/>
    <cellStyle name="AIR copied 2 6 3 12" xfId="4675" xr:uid="{00000000-0005-0000-0000-0000FF110000}"/>
    <cellStyle name="AIR copied 2 6 3 12 2" xfId="4676" xr:uid="{00000000-0005-0000-0000-000000120000}"/>
    <cellStyle name="AIR copied 2 6 3 12 3" xfId="4677" xr:uid="{00000000-0005-0000-0000-000001120000}"/>
    <cellStyle name="AIR copied 2 6 3 13" xfId="4678" xr:uid="{00000000-0005-0000-0000-000002120000}"/>
    <cellStyle name="AIR copied 2 6 3 14" xfId="4679" xr:uid="{00000000-0005-0000-0000-000003120000}"/>
    <cellStyle name="AIR copied 2 6 3 2" xfId="4680" xr:uid="{00000000-0005-0000-0000-000004120000}"/>
    <cellStyle name="AIR copied 2 6 3 2 2" xfId="4681" xr:uid="{00000000-0005-0000-0000-000005120000}"/>
    <cellStyle name="AIR copied 2 6 3 2 3" xfId="4682" xr:uid="{00000000-0005-0000-0000-000006120000}"/>
    <cellStyle name="AIR copied 2 6 3 3" xfId="4683" xr:uid="{00000000-0005-0000-0000-000007120000}"/>
    <cellStyle name="AIR copied 2 6 3 3 2" xfId="4684" xr:uid="{00000000-0005-0000-0000-000008120000}"/>
    <cellStyle name="AIR copied 2 6 3 3 3" xfId="4685" xr:uid="{00000000-0005-0000-0000-000009120000}"/>
    <cellStyle name="AIR copied 2 6 3 4" xfId="4686" xr:uid="{00000000-0005-0000-0000-00000A120000}"/>
    <cellStyle name="AIR copied 2 6 3 4 2" xfId="4687" xr:uid="{00000000-0005-0000-0000-00000B120000}"/>
    <cellStyle name="AIR copied 2 6 3 4 3" xfId="4688" xr:uid="{00000000-0005-0000-0000-00000C120000}"/>
    <cellStyle name="AIR copied 2 6 3 5" xfId="4689" xr:uid="{00000000-0005-0000-0000-00000D120000}"/>
    <cellStyle name="AIR copied 2 6 3 5 2" xfId="4690" xr:uid="{00000000-0005-0000-0000-00000E120000}"/>
    <cellStyle name="AIR copied 2 6 3 5 3" xfId="4691" xr:uid="{00000000-0005-0000-0000-00000F120000}"/>
    <cellStyle name="AIR copied 2 6 3 6" xfId="4692" xr:uid="{00000000-0005-0000-0000-000010120000}"/>
    <cellStyle name="AIR copied 2 6 3 6 2" xfId="4693" xr:uid="{00000000-0005-0000-0000-000011120000}"/>
    <cellStyle name="AIR copied 2 6 3 6 3" xfId="4694" xr:uid="{00000000-0005-0000-0000-000012120000}"/>
    <cellStyle name="AIR copied 2 6 3 7" xfId="4695" xr:uid="{00000000-0005-0000-0000-000013120000}"/>
    <cellStyle name="AIR copied 2 6 3 7 2" xfId="4696" xr:uid="{00000000-0005-0000-0000-000014120000}"/>
    <cellStyle name="AIR copied 2 6 3 7 3" xfId="4697" xr:uid="{00000000-0005-0000-0000-000015120000}"/>
    <cellStyle name="AIR copied 2 6 3 8" xfId="4698" xr:uid="{00000000-0005-0000-0000-000016120000}"/>
    <cellStyle name="AIR copied 2 6 3 8 2" xfId="4699" xr:uid="{00000000-0005-0000-0000-000017120000}"/>
    <cellStyle name="AIR copied 2 6 3 8 3" xfId="4700" xr:uid="{00000000-0005-0000-0000-000018120000}"/>
    <cellStyle name="AIR copied 2 6 3 9" xfId="4701" xr:uid="{00000000-0005-0000-0000-000019120000}"/>
    <cellStyle name="AIR copied 2 6 3 9 2" xfId="4702" xr:uid="{00000000-0005-0000-0000-00001A120000}"/>
    <cellStyle name="AIR copied 2 6 3 9 3" xfId="4703" xr:uid="{00000000-0005-0000-0000-00001B120000}"/>
    <cellStyle name="AIR copied 2 6 4" xfId="4704" xr:uid="{00000000-0005-0000-0000-00001C120000}"/>
    <cellStyle name="AIR copied 2 6 4 10" xfId="4705" xr:uid="{00000000-0005-0000-0000-00001D120000}"/>
    <cellStyle name="AIR copied 2 6 4 10 2" xfId="4706" xr:uid="{00000000-0005-0000-0000-00001E120000}"/>
    <cellStyle name="AIR copied 2 6 4 10 3" xfId="4707" xr:uid="{00000000-0005-0000-0000-00001F120000}"/>
    <cellStyle name="AIR copied 2 6 4 11" xfId="4708" xr:uid="{00000000-0005-0000-0000-000020120000}"/>
    <cellStyle name="AIR copied 2 6 4 11 2" xfId="4709" xr:uid="{00000000-0005-0000-0000-000021120000}"/>
    <cellStyle name="AIR copied 2 6 4 11 3" xfId="4710" xr:uid="{00000000-0005-0000-0000-000022120000}"/>
    <cellStyle name="AIR copied 2 6 4 12" xfId="4711" xr:uid="{00000000-0005-0000-0000-000023120000}"/>
    <cellStyle name="AIR copied 2 6 4 13" xfId="4712" xr:uid="{00000000-0005-0000-0000-000024120000}"/>
    <cellStyle name="AIR copied 2 6 4 2" xfId="4713" xr:uid="{00000000-0005-0000-0000-000025120000}"/>
    <cellStyle name="AIR copied 2 6 4 2 2" xfId="4714" xr:uid="{00000000-0005-0000-0000-000026120000}"/>
    <cellStyle name="AIR copied 2 6 4 2 3" xfId="4715" xr:uid="{00000000-0005-0000-0000-000027120000}"/>
    <cellStyle name="AIR copied 2 6 4 3" xfId="4716" xr:uid="{00000000-0005-0000-0000-000028120000}"/>
    <cellStyle name="AIR copied 2 6 4 3 2" xfId="4717" xr:uid="{00000000-0005-0000-0000-000029120000}"/>
    <cellStyle name="AIR copied 2 6 4 3 3" xfId="4718" xr:uid="{00000000-0005-0000-0000-00002A120000}"/>
    <cellStyle name="AIR copied 2 6 4 4" xfId="4719" xr:uid="{00000000-0005-0000-0000-00002B120000}"/>
    <cellStyle name="AIR copied 2 6 4 4 2" xfId="4720" xr:uid="{00000000-0005-0000-0000-00002C120000}"/>
    <cellStyle name="AIR copied 2 6 4 4 3" xfId="4721" xr:uid="{00000000-0005-0000-0000-00002D120000}"/>
    <cellStyle name="AIR copied 2 6 4 5" xfId="4722" xr:uid="{00000000-0005-0000-0000-00002E120000}"/>
    <cellStyle name="AIR copied 2 6 4 5 2" xfId="4723" xr:uid="{00000000-0005-0000-0000-00002F120000}"/>
    <cellStyle name="AIR copied 2 6 4 5 3" xfId="4724" xr:uid="{00000000-0005-0000-0000-000030120000}"/>
    <cellStyle name="AIR copied 2 6 4 6" xfId="4725" xr:uid="{00000000-0005-0000-0000-000031120000}"/>
    <cellStyle name="AIR copied 2 6 4 6 2" xfId="4726" xr:uid="{00000000-0005-0000-0000-000032120000}"/>
    <cellStyle name="AIR copied 2 6 4 6 3" xfId="4727" xr:uid="{00000000-0005-0000-0000-000033120000}"/>
    <cellStyle name="AIR copied 2 6 4 7" xfId="4728" xr:uid="{00000000-0005-0000-0000-000034120000}"/>
    <cellStyle name="AIR copied 2 6 4 7 2" xfId="4729" xr:uid="{00000000-0005-0000-0000-000035120000}"/>
    <cellStyle name="AIR copied 2 6 4 7 3" xfId="4730" xr:uid="{00000000-0005-0000-0000-000036120000}"/>
    <cellStyle name="AIR copied 2 6 4 8" xfId="4731" xr:uid="{00000000-0005-0000-0000-000037120000}"/>
    <cellStyle name="AIR copied 2 6 4 8 2" xfId="4732" xr:uid="{00000000-0005-0000-0000-000038120000}"/>
    <cellStyle name="AIR copied 2 6 4 8 3" xfId="4733" xr:uid="{00000000-0005-0000-0000-000039120000}"/>
    <cellStyle name="AIR copied 2 6 4 9" xfId="4734" xr:uid="{00000000-0005-0000-0000-00003A120000}"/>
    <cellStyle name="AIR copied 2 6 4 9 2" xfId="4735" xr:uid="{00000000-0005-0000-0000-00003B120000}"/>
    <cellStyle name="AIR copied 2 6 4 9 3" xfId="4736" xr:uid="{00000000-0005-0000-0000-00003C120000}"/>
    <cellStyle name="AIR copied 2 6 5" xfId="4737" xr:uid="{00000000-0005-0000-0000-00003D120000}"/>
    <cellStyle name="AIR copied 2 6 5 10" xfId="4738" xr:uid="{00000000-0005-0000-0000-00003E120000}"/>
    <cellStyle name="AIR copied 2 6 5 10 2" xfId="4739" xr:uid="{00000000-0005-0000-0000-00003F120000}"/>
    <cellStyle name="AIR copied 2 6 5 10 3" xfId="4740" xr:uid="{00000000-0005-0000-0000-000040120000}"/>
    <cellStyle name="AIR copied 2 6 5 11" xfId="4741" xr:uid="{00000000-0005-0000-0000-000041120000}"/>
    <cellStyle name="AIR copied 2 6 5 11 2" xfId="4742" xr:uid="{00000000-0005-0000-0000-000042120000}"/>
    <cellStyle name="AIR copied 2 6 5 11 3" xfId="4743" xr:uid="{00000000-0005-0000-0000-000043120000}"/>
    <cellStyle name="AIR copied 2 6 5 12" xfId="4744" xr:uid="{00000000-0005-0000-0000-000044120000}"/>
    <cellStyle name="AIR copied 2 6 5 13" xfId="4745" xr:uid="{00000000-0005-0000-0000-000045120000}"/>
    <cellStyle name="AIR copied 2 6 5 2" xfId="4746" xr:uid="{00000000-0005-0000-0000-000046120000}"/>
    <cellStyle name="AIR copied 2 6 5 2 2" xfId="4747" xr:uid="{00000000-0005-0000-0000-000047120000}"/>
    <cellStyle name="AIR copied 2 6 5 2 3" xfId="4748" xr:uid="{00000000-0005-0000-0000-000048120000}"/>
    <cellStyle name="AIR copied 2 6 5 3" xfId="4749" xr:uid="{00000000-0005-0000-0000-000049120000}"/>
    <cellStyle name="AIR copied 2 6 5 3 2" xfId="4750" xr:uid="{00000000-0005-0000-0000-00004A120000}"/>
    <cellStyle name="AIR copied 2 6 5 3 3" xfId="4751" xr:uid="{00000000-0005-0000-0000-00004B120000}"/>
    <cellStyle name="AIR copied 2 6 5 4" xfId="4752" xr:uid="{00000000-0005-0000-0000-00004C120000}"/>
    <cellStyle name="AIR copied 2 6 5 4 2" xfId="4753" xr:uid="{00000000-0005-0000-0000-00004D120000}"/>
    <cellStyle name="AIR copied 2 6 5 4 3" xfId="4754" xr:uid="{00000000-0005-0000-0000-00004E120000}"/>
    <cellStyle name="AIR copied 2 6 5 5" xfId="4755" xr:uid="{00000000-0005-0000-0000-00004F120000}"/>
    <cellStyle name="AIR copied 2 6 5 5 2" xfId="4756" xr:uid="{00000000-0005-0000-0000-000050120000}"/>
    <cellStyle name="AIR copied 2 6 5 5 3" xfId="4757" xr:uid="{00000000-0005-0000-0000-000051120000}"/>
    <cellStyle name="AIR copied 2 6 5 6" xfId="4758" xr:uid="{00000000-0005-0000-0000-000052120000}"/>
    <cellStyle name="AIR copied 2 6 5 6 2" xfId="4759" xr:uid="{00000000-0005-0000-0000-000053120000}"/>
    <cellStyle name="AIR copied 2 6 5 6 3" xfId="4760" xr:uid="{00000000-0005-0000-0000-000054120000}"/>
    <cellStyle name="AIR copied 2 6 5 7" xfId="4761" xr:uid="{00000000-0005-0000-0000-000055120000}"/>
    <cellStyle name="AIR copied 2 6 5 7 2" xfId="4762" xr:uid="{00000000-0005-0000-0000-000056120000}"/>
    <cellStyle name="AIR copied 2 6 5 7 3" xfId="4763" xr:uid="{00000000-0005-0000-0000-000057120000}"/>
    <cellStyle name="AIR copied 2 6 5 8" xfId="4764" xr:uid="{00000000-0005-0000-0000-000058120000}"/>
    <cellStyle name="AIR copied 2 6 5 8 2" xfId="4765" xr:uid="{00000000-0005-0000-0000-000059120000}"/>
    <cellStyle name="AIR copied 2 6 5 8 3" xfId="4766" xr:uid="{00000000-0005-0000-0000-00005A120000}"/>
    <cellStyle name="AIR copied 2 6 5 9" xfId="4767" xr:uid="{00000000-0005-0000-0000-00005B120000}"/>
    <cellStyle name="AIR copied 2 6 5 9 2" xfId="4768" xr:uid="{00000000-0005-0000-0000-00005C120000}"/>
    <cellStyle name="AIR copied 2 6 5 9 3" xfId="4769" xr:uid="{00000000-0005-0000-0000-00005D120000}"/>
    <cellStyle name="AIR copied 2 6 6" xfId="4770" xr:uid="{00000000-0005-0000-0000-00005E120000}"/>
    <cellStyle name="AIR copied 2 6 6 10" xfId="4771" xr:uid="{00000000-0005-0000-0000-00005F120000}"/>
    <cellStyle name="AIR copied 2 6 6 10 2" xfId="4772" xr:uid="{00000000-0005-0000-0000-000060120000}"/>
    <cellStyle name="AIR copied 2 6 6 10 3" xfId="4773" xr:uid="{00000000-0005-0000-0000-000061120000}"/>
    <cellStyle name="AIR copied 2 6 6 11" xfId="4774" xr:uid="{00000000-0005-0000-0000-000062120000}"/>
    <cellStyle name="AIR copied 2 6 6 11 2" xfId="4775" xr:uid="{00000000-0005-0000-0000-000063120000}"/>
    <cellStyle name="AIR copied 2 6 6 11 3" xfId="4776" xr:uid="{00000000-0005-0000-0000-000064120000}"/>
    <cellStyle name="AIR copied 2 6 6 12" xfId="4777" xr:uid="{00000000-0005-0000-0000-000065120000}"/>
    <cellStyle name="AIR copied 2 6 6 13" xfId="4778" xr:uid="{00000000-0005-0000-0000-000066120000}"/>
    <cellStyle name="AIR copied 2 6 6 2" xfId="4779" xr:uid="{00000000-0005-0000-0000-000067120000}"/>
    <cellStyle name="AIR copied 2 6 6 2 2" xfId="4780" xr:uid="{00000000-0005-0000-0000-000068120000}"/>
    <cellStyle name="AIR copied 2 6 6 2 3" xfId="4781" xr:uid="{00000000-0005-0000-0000-000069120000}"/>
    <cellStyle name="AIR copied 2 6 6 3" xfId="4782" xr:uid="{00000000-0005-0000-0000-00006A120000}"/>
    <cellStyle name="AIR copied 2 6 6 3 2" xfId="4783" xr:uid="{00000000-0005-0000-0000-00006B120000}"/>
    <cellStyle name="AIR copied 2 6 6 3 3" xfId="4784" xr:uid="{00000000-0005-0000-0000-00006C120000}"/>
    <cellStyle name="AIR copied 2 6 6 4" xfId="4785" xr:uid="{00000000-0005-0000-0000-00006D120000}"/>
    <cellStyle name="AIR copied 2 6 6 4 2" xfId="4786" xr:uid="{00000000-0005-0000-0000-00006E120000}"/>
    <cellStyle name="AIR copied 2 6 6 4 3" xfId="4787" xr:uid="{00000000-0005-0000-0000-00006F120000}"/>
    <cellStyle name="AIR copied 2 6 6 5" xfId="4788" xr:uid="{00000000-0005-0000-0000-000070120000}"/>
    <cellStyle name="AIR copied 2 6 6 5 2" xfId="4789" xr:uid="{00000000-0005-0000-0000-000071120000}"/>
    <cellStyle name="AIR copied 2 6 6 5 3" xfId="4790" xr:uid="{00000000-0005-0000-0000-000072120000}"/>
    <cellStyle name="AIR copied 2 6 6 6" xfId="4791" xr:uid="{00000000-0005-0000-0000-000073120000}"/>
    <cellStyle name="AIR copied 2 6 6 6 2" xfId="4792" xr:uid="{00000000-0005-0000-0000-000074120000}"/>
    <cellStyle name="AIR copied 2 6 6 6 3" xfId="4793" xr:uid="{00000000-0005-0000-0000-000075120000}"/>
    <cellStyle name="AIR copied 2 6 6 7" xfId="4794" xr:uid="{00000000-0005-0000-0000-000076120000}"/>
    <cellStyle name="AIR copied 2 6 6 7 2" xfId="4795" xr:uid="{00000000-0005-0000-0000-000077120000}"/>
    <cellStyle name="AIR copied 2 6 6 7 3" xfId="4796" xr:uid="{00000000-0005-0000-0000-000078120000}"/>
    <cellStyle name="AIR copied 2 6 6 8" xfId="4797" xr:uid="{00000000-0005-0000-0000-000079120000}"/>
    <cellStyle name="AIR copied 2 6 6 8 2" xfId="4798" xr:uid="{00000000-0005-0000-0000-00007A120000}"/>
    <cellStyle name="AIR copied 2 6 6 8 3" xfId="4799" xr:uid="{00000000-0005-0000-0000-00007B120000}"/>
    <cellStyle name="AIR copied 2 6 6 9" xfId="4800" xr:uid="{00000000-0005-0000-0000-00007C120000}"/>
    <cellStyle name="AIR copied 2 6 6 9 2" xfId="4801" xr:uid="{00000000-0005-0000-0000-00007D120000}"/>
    <cellStyle name="AIR copied 2 6 6 9 3" xfId="4802" xr:uid="{00000000-0005-0000-0000-00007E120000}"/>
    <cellStyle name="AIR copied 2 6 7" xfId="4803" xr:uid="{00000000-0005-0000-0000-00007F120000}"/>
    <cellStyle name="AIR copied 2 6 7 10" xfId="4804" xr:uid="{00000000-0005-0000-0000-000080120000}"/>
    <cellStyle name="AIR copied 2 6 7 10 2" xfId="4805" xr:uid="{00000000-0005-0000-0000-000081120000}"/>
    <cellStyle name="AIR copied 2 6 7 10 3" xfId="4806" xr:uid="{00000000-0005-0000-0000-000082120000}"/>
    <cellStyle name="AIR copied 2 6 7 11" xfId="4807" xr:uid="{00000000-0005-0000-0000-000083120000}"/>
    <cellStyle name="AIR copied 2 6 7 11 2" xfId="4808" xr:uid="{00000000-0005-0000-0000-000084120000}"/>
    <cellStyle name="AIR copied 2 6 7 11 3" xfId="4809" xr:uid="{00000000-0005-0000-0000-000085120000}"/>
    <cellStyle name="AIR copied 2 6 7 12" xfId="4810" xr:uid="{00000000-0005-0000-0000-000086120000}"/>
    <cellStyle name="AIR copied 2 6 7 13" xfId="4811" xr:uid="{00000000-0005-0000-0000-000087120000}"/>
    <cellStyle name="AIR copied 2 6 7 2" xfId="4812" xr:uid="{00000000-0005-0000-0000-000088120000}"/>
    <cellStyle name="AIR copied 2 6 7 2 2" xfId="4813" xr:uid="{00000000-0005-0000-0000-000089120000}"/>
    <cellStyle name="AIR copied 2 6 7 2 3" xfId="4814" xr:uid="{00000000-0005-0000-0000-00008A120000}"/>
    <cellStyle name="AIR copied 2 6 7 3" xfId="4815" xr:uid="{00000000-0005-0000-0000-00008B120000}"/>
    <cellStyle name="AIR copied 2 6 7 3 2" xfId="4816" xr:uid="{00000000-0005-0000-0000-00008C120000}"/>
    <cellStyle name="AIR copied 2 6 7 3 3" xfId="4817" xr:uid="{00000000-0005-0000-0000-00008D120000}"/>
    <cellStyle name="AIR copied 2 6 7 4" xfId="4818" xr:uid="{00000000-0005-0000-0000-00008E120000}"/>
    <cellStyle name="AIR copied 2 6 7 4 2" xfId="4819" xr:uid="{00000000-0005-0000-0000-00008F120000}"/>
    <cellStyle name="AIR copied 2 6 7 4 3" xfId="4820" xr:uid="{00000000-0005-0000-0000-000090120000}"/>
    <cellStyle name="AIR copied 2 6 7 5" xfId="4821" xr:uid="{00000000-0005-0000-0000-000091120000}"/>
    <cellStyle name="AIR copied 2 6 7 5 2" xfId="4822" xr:uid="{00000000-0005-0000-0000-000092120000}"/>
    <cellStyle name="AIR copied 2 6 7 5 3" xfId="4823" xr:uid="{00000000-0005-0000-0000-000093120000}"/>
    <cellStyle name="AIR copied 2 6 7 6" xfId="4824" xr:uid="{00000000-0005-0000-0000-000094120000}"/>
    <cellStyle name="AIR copied 2 6 7 6 2" xfId="4825" xr:uid="{00000000-0005-0000-0000-000095120000}"/>
    <cellStyle name="AIR copied 2 6 7 6 3" xfId="4826" xr:uid="{00000000-0005-0000-0000-000096120000}"/>
    <cellStyle name="AIR copied 2 6 7 7" xfId="4827" xr:uid="{00000000-0005-0000-0000-000097120000}"/>
    <cellStyle name="AIR copied 2 6 7 7 2" xfId="4828" xr:uid="{00000000-0005-0000-0000-000098120000}"/>
    <cellStyle name="AIR copied 2 6 7 7 3" xfId="4829" xr:uid="{00000000-0005-0000-0000-000099120000}"/>
    <cellStyle name="AIR copied 2 6 7 8" xfId="4830" xr:uid="{00000000-0005-0000-0000-00009A120000}"/>
    <cellStyle name="AIR copied 2 6 7 8 2" xfId="4831" xr:uid="{00000000-0005-0000-0000-00009B120000}"/>
    <cellStyle name="AIR copied 2 6 7 8 3" xfId="4832" xr:uid="{00000000-0005-0000-0000-00009C120000}"/>
    <cellStyle name="AIR copied 2 6 7 9" xfId="4833" xr:uid="{00000000-0005-0000-0000-00009D120000}"/>
    <cellStyle name="AIR copied 2 6 7 9 2" xfId="4834" xr:uid="{00000000-0005-0000-0000-00009E120000}"/>
    <cellStyle name="AIR copied 2 6 7 9 3" xfId="4835" xr:uid="{00000000-0005-0000-0000-00009F120000}"/>
    <cellStyle name="AIR copied 2 6 8" xfId="4836" xr:uid="{00000000-0005-0000-0000-0000A0120000}"/>
    <cellStyle name="AIR copied 2 6 8 2" xfId="4837" xr:uid="{00000000-0005-0000-0000-0000A1120000}"/>
    <cellStyle name="AIR copied 2 6 8 3" xfId="4838" xr:uid="{00000000-0005-0000-0000-0000A2120000}"/>
    <cellStyle name="AIR copied 2 6 9" xfId="4839" xr:uid="{00000000-0005-0000-0000-0000A3120000}"/>
    <cellStyle name="AIR copied 2 6 9 2" xfId="4840" xr:uid="{00000000-0005-0000-0000-0000A4120000}"/>
    <cellStyle name="AIR copied 2 6 9 3" xfId="4841" xr:uid="{00000000-0005-0000-0000-0000A5120000}"/>
    <cellStyle name="AIR copied 2 7" xfId="4842" xr:uid="{00000000-0005-0000-0000-0000A6120000}"/>
    <cellStyle name="AIR copied 2 7 10" xfId="4843" xr:uid="{00000000-0005-0000-0000-0000A7120000}"/>
    <cellStyle name="AIR copied 2 7 10 2" xfId="4844" xr:uid="{00000000-0005-0000-0000-0000A8120000}"/>
    <cellStyle name="AIR copied 2 7 10 3" xfId="4845" xr:uid="{00000000-0005-0000-0000-0000A9120000}"/>
    <cellStyle name="AIR copied 2 7 11" xfId="4846" xr:uid="{00000000-0005-0000-0000-0000AA120000}"/>
    <cellStyle name="AIR copied 2 7 11 2" xfId="4847" xr:uid="{00000000-0005-0000-0000-0000AB120000}"/>
    <cellStyle name="AIR copied 2 7 11 3" xfId="4848" xr:uid="{00000000-0005-0000-0000-0000AC120000}"/>
    <cellStyle name="AIR copied 2 7 12" xfId="4849" xr:uid="{00000000-0005-0000-0000-0000AD120000}"/>
    <cellStyle name="AIR copied 2 7 13" xfId="4850" xr:uid="{00000000-0005-0000-0000-0000AE120000}"/>
    <cellStyle name="AIR copied 2 7 2" xfId="4851" xr:uid="{00000000-0005-0000-0000-0000AF120000}"/>
    <cellStyle name="AIR copied 2 7 2 2" xfId="4852" xr:uid="{00000000-0005-0000-0000-0000B0120000}"/>
    <cellStyle name="AIR copied 2 7 2 3" xfId="4853" xr:uid="{00000000-0005-0000-0000-0000B1120000}"/>
    <cellStyle name="AIR copied 2 7 3" xfId="4854" xr:uid="{00000000-0005-0000-0000-0000B2120000}"/>
    <cellStyle name="AIR copied 2 7 3 2" xfId="4855" xr:uid="{00000000-0005-0000-0000-0000B3120000}"/>
    <cellStyle name="AIR copied 2 7 3 3" xfId="4856" xr:uid="{00000000-0005-0000-0000-0000B4120000}"/>
    <cellStyle name="AIR copied 2 7 4" xfId="4857" xr:uid="{00000000-0005-0000-0000-0000B5120000}"/>
    <cellStyle name="AIR copied 2 7 4 2" xfId="4858" xr:uid="{00000000-0005-0000-0000-0000B6120000}"/>
    <cellStyle name="AIR copied 2 7 4 3" xfId="4859" xr:uid="{00000000-0005-0000-0000-0000B7120000}"/>
    <cellStyle name="AIR copied 2 7 5" xfId="4860" xr:uid="{00000000-0005-0000-0000-0000B8120000}"/>
    <cellStyle name="AIR copied 2 7 5 2" xfId="4861" xr:uid="{00000000-0005-0000-0000-0000B9120000}"/>
    <cellStyle name="AIR copied 2 7 5 3" xfId="4862" xr:uid="{00000000-0005-0000-0000-0000BA120000}"/>
    <cellStyle name="AIR copied 2 7 6" xfId="4863" xr:uid="{00000000-0005-0000-0000-0000BB120000}"/>
    <cellStyle name="AIR copied 2 7 6 2" xfId="4864" xr:uid="{00000000-0005-0000-0000-0000BC120000}"/>
    <cellStyle name="AIR copied 2 7 6 3" xfId="4865" xr:uid="{00000000-0005-0000-0000-0000BD120000}"/>
    <cellStyle name="AIR copied 2 7 7" xfId="4866" xr:uid="{00000000-0005-0000-0000-0000BE120000}"/>
    <cellStyle name="AIR copied 2 7 7 2" xfId="4867" xr:uid="{00000000-0005-0000-0000-0000BF120000}"/>
    <cellStyle name="AIR copied 2 7 7 3" xfId="4868" xr:uid="{00000000-0005-0000-0000-0000C0120000}"/>
    <cellStyle name="AIR copied 2 7 8" xfId="4869" xr:uid="{00000000-0005-0000-0000-0000C1120000}"/>
    <cellStyle name="AIR copied 2 7 8 2" xfId="4870" xr:uid="{00000000-0005-0000-0000-0000C2120000}"/>
    <cellStyle name="AIR copied 2 7 8 3" xfId="4871" xr:uid="{00000000-0005-0000-0000-0000C3120000}"/>
    <cellStyle name="AIR copied 2 7 9" xfId="4872" xr:uid="{00000000-0005-0000-0000-0000C4120000}"/>
    <cellStyle name="AIR copied 2 7 9 2" xfId="4873" xr:uid="{00000000-0005-0000-0000-0000C5120000}"/>
    <cellStyle name="AIR copied 2 7 9 3" xfId="4874" xr:uid="{00000000-0005-0000-0000-0000C6120000}"/>
    <cellStyle name="AIR copied 2 8" xfId="4875" xr:uid="{00000000-0005-0000-0000-0000C7120000}"/>
    <cellStyle name="AIR copied 2 8 2" xfId="4876" xr:uid="{00000000-0005-0000-0000-0000C8120000}"/>
    <cellStyle name="AIR copied 2 8 3" xfId="4877" xr:uid="{00000000-0005-0000-0000-0000C9120000}"/>
    <cellStyle name="AIR copied 2 9" xfId="4878" xr:uid="{00000000-0005-0000-0000-0000CA120000}"/>
    <cellStyle name="AIR copied 2 9 2" xfId="4879" xr:uid="{00000000-0005-0000-0000-0000CB120000}"/>
    <cellStyle name="AIR copied 2 9 3" xfId="4880" xr:uid="{00000000-0005-0000-0000-0000CC120000}"/>
    <cellStyle name="AIR copied 3" xfId="4881" xr:uid="{00000000-0005-0000-0000-0000CD120000}"/>
    <cellStyle name="AIR copied 3 10" xfId="4882" xr:uid="{00000000-0005-0000-0000-0000CE120000}"/>
    <cellStyle name="AIR copied 3 10 2" xfId="4883" xr:uid="{00000000-0005-0000-0000-0000CF120000}"/>
    <cellStyle name="AIR copied 3 10 3" xfId="4884" xr:uid="{00000000-0005-0000-0000-0000D0120000}"/>
    <cellStyle name="AIR copied 3 11" xfId="4885" xr:uid="{00000000-0005-0000-0000-0000D1120000}"/>
    <cellStyle name="AIR copied 3 11 2" xfId="4886" xr:uid="{00000000-0005-0000-0000-0000D2120000}"/>
    <cellStyle name="AIR copied 3 11 3" xfId="4887" xr:uid="{00000000-0005-0000-0000-0000D3120000}"/>
    <cellStyle name="AIR copied 3 12" xfId="4888" xr:uid="{00000000-0005-0000-0000-0000D4120000}"/>
    <cellStyle name="AIR copied 3 12 2" xfId="4889" xr:uid="{00000000-0005-0000-0000-0000D5120000}"/>
    <cellStyle name="AIR copied 3 12 3" xfId="4890" xr:uid="{00000000-0005-0000-0000-0000D6120000}"/>
    <cellStyle name="AIR copied 3 13" xfId="4891" xr:uid="{00000000-0005-0000-0000-0000D7120000}"/>
    <cellStyle name="AIR copied 3 13 2" xfId="4892" xr:uid="{00000000-0005-0000-0000-0000D8120000}"/>
    <cellStyle name="AIR copied 3 13 3" xfId="4893" xr:uid="{00000000-0005-0000-0000-0000D9120000}"/>
    <cellStyle name="AIR copied 3 14" xfId="4894" xr:uid="{00000000-0005-0000-0000-0000DA120000}"/>
    <cellStyle name="AIR copied 3 14 2" xfId="4895" xr:uid="{00000000-0005-0000-0000-0000DB120000}"/>
    <cellStyle name="AIR copied 3 14 3" xfId="4896" xr:uid="{00000000-0005-0000-0000-0000DC120000}"/>
    <cellStyle name="AIR copied 3 15" xfId="4897" xr:uid="{00000000-0005-0000-0000-0000DD120000}"/>
    <cellStyle name="AIR copied 3 15 2" xfId="4898" xr:uid="{00000000-0005-0000-0000-0000DE120000}"/>
    <cellStyle name="AIR copied 3 15 3" xfId="4899" xr:uid="{00000000-0005-0000-0000-0000DF120000}"/>
    <cellStyle name="AIR copied 3 16" xfId="4900" xr:uid="{00000000-0005-0000-0000-0000E0120000}"/>
    <cellStyle name="AIR copied 3 16 2" xfId="4901" xr:uid="{00000000-0005-0000-0000-0000E1120000}"/>
    <cellStyle name="AIR copied 3 16 3" xfId="4902" xr:uid="{00000000-0005-0000-0000-0000E2120000}"/>
    <cellStyle name="AIR copied 3 17" xfId="4903" xr:uid="{00000000-0005-0000-0000-0000E3120000}"/>
    <cellStyle name="AIR copied 3 17 2" xfId="4904" xr:uid="{00000000-0005-0000-0000-0000E4120000}"/>
    <cellStyle name="AIR copied 3 17 3" xfId="4905" xr:uid="{00000000-0005-0000-0000-0000E5120000}"/>
    <cellStyle name="AIR copied 3 18" xfId="4906" xr:uid="{00000000-0005-0000-0000-0000E6120000}"/>
    <cellStyle name="AIR copied 3 18 2" xfId="4907" xr:uid="{00000000-0005-0000-0000-0000E7120000}"/>
    <cellStyle name="AIR copied 3 18 3" xfId="4908" xr:uid="{00000000-0005-0000-0000-0000E8120000}"/>
    <cellStyle name="AIR copied 3 19" xfId="4909" xr:uid="{00000000-0005-0000-0000-0000E9120000}"/>
    <cellStyle name="AIR copied 3 2" xfId="4910" xr:uid="{00000000-0005-0000-0000-0000EA120000}"/>
    <cellStyle name="AIR copied 3 2 10" xfId="4911" xr:uid="{00000000-0005-0000-0000-0000EB120000}"/>
    <cellStyle name="AIR copied 3 2 10 2" xfId="4912" xr:uid="{00000000-0005-0000-0000-0000EC120000}"/>
    <cellStyle name="AIR copied 3 2 10 3" xfId="4913" xr:uid="{00000000-0005-0000-0000-0000ED120000}"/>
    <cellStyle name="AIR copied 3 2 11" xfId="4914" xr:uid="{00000000-0005-0000-0000-0000EE120000}"/>
    <cellStyle name="AIR copied 3 2 11 2" xfId="4915" xr:uid="{00000000-0005-0000-0000-0000EF120000}"/>
    <cellStyle name="AIR copied 3 2 11 3" xfId="4916" xr:uid="{00000000-0005-0000-0000-0000F0120000}"/>
    <cellStyle name="AIR copied 3 2 12" xfId="4917" xr:uid="{00000000-0005-0000-0000-0000F1120000}"/>
    <cellStyle name="AIR copied 3 2 12 2" xfId="4918" xr:uid="{00000000-0005-0000-0000-0000F2120000}"/>
    <cellStyle name="AIR copied 3 2 12 3" xfId="4919" xr:uid="{00000000-0005-0000-0000-0000F3120000}"/>
    <cellStyle name="AIR copied 3 2 13" xfId="4920" xr:uid="{00000000-0005-0000-0000-0000F4120000}"/>
    <cellStyle name="AIR copied 3 2 13 2" xfId="4921" xr:uid="{00000000-0005-0000-0000-0000F5120000}"/>
    <cellStyle name="AIR copied 3 2 13 3" xfId="4922" xr:uid="{00000000-0005-0000-0000-0000F6120000}"/>
    <cellStyle name="AIR copied 3 2 14" xfId="4923" xr:uid="{00000000-0005-0000-0000-0000F7120000}"/>
    <cellStyle name="AIR copied 3 2 14 2" xfId="4924" xr:uid="{00000000-0005-0000-0000-0000F8120000}"/>
    <cellStyle name="AIR copied 3 2 14 3" xfId="4925" xr:uid="{00000000-0005-0000-0000-0000F9120000}"/>
    <cellStyle name="AIR copied 3 2 15" xfId="4926" xr:uid="{00000000-0005-0000-0000-0000FA120000}"/>
    <cellStyle name="AIR copied 3 2 15 2" xfId="4927" xr:uid="{00000000-0005-0000-0000-0000FB120000}"/>
    <cellStyle name="AIR copied 3 2 15 3" xfId="4928" xr:uid="{00000000-0005-0000-0000-0000FC120000}"/>
    <cellStyle name="AIR copied 3 2 16" xfId="4929" xr:uid="{00000000-0005-0000-0000-0000FD120000}"/>
    <cellStyle name="AIR copied 3 2 16 2" xfId="4930" xr:uid="{00000000-0005-0000-0000-0000FE120000}"/>
    <cellStyle name="AIR copied 3 2 16 3" xfId="4931" xr:uid="{00000000-0005-0000-0000-0000FF120000}"/>
    <cellStyle name="AIR copied 3 2 17" xfId="4932" xr:uid="{00000000-0005-0000-0000-000000130000}"/>
    <cellStyle name="AIR copied 3 2 17 2" xfId="4933" xr:uid="{00000000-0005-0000-0000-000001130000}"/>
    <cellStyle name="AIR copied 3 2 17 3" xfId="4934" xr:uid="{00000000-0005-0000-0000-000002130000}"/>
    <cellStyle name="AIR copied 3 2 18" xfId="4935" xr:uid="{00000000-0005-0000-0000-000003130000}"/>
    <cellStyle name="AIR copied 3 2 18 2" xfId="4936" xr:uid="{00000000-0005-0000-0000-000004130000}"/>
    <cellStyle name="AIR copied 3 2 18 3" xfId="4937" xr:uid="{00000000-0005-0000-0000-000005130000}"/>
    <cellStyle name="AIR copied 3 2 19" xfId="4938" xr:uid="{00000000-0005-0000-0000-000006130000}"/>
    <cellStyle name="AIR copied 3 2 2" xfId="4939" xr:uid="{00000000-0005-0000-0000-000007130000}"/>
    <cellStyle name="AIR copied 3 2 2 10" xfId="4940" xr:uid="{00000000-0005-0000-0000-000008130000}"/>
    <cellStyle name="AIR copied 3 2 2 10 2" xfId="4941" xr:uid="{00000000-0005-0000-0000-000009130000}"/>
    <cellStyle name="AIR copied 3 2 2 10 3" xfId="4942" xr:uid="{00000000-0005-0000-0000-00000A130000}"/>
    <cellStyle name="AIR copied 3 2 2 11" xfId="4943" xr:uid="{00000000-0005-0000-0000-00000B130000}"/>
    <cellStyle name="AIR copied 3 2 2 11 2" xfId="4944" xr:uid="{00000000-0005-0000-0000-00000C130000}"/>
    <cellStyle name="AIR copied 3 2 2 11 3" xfId="4945" xr:uid="{00000000-0005-0000-0000-00000D130000}"/>
    <cellStyle name="AIR copied 3 2 2 12" xfId="4946" xr:uid="{00000000-0005-0000-0000-00000E130000}"/>
    <cellStyle name="AIR copied 3 2 2 12 2" xfId="4947" xr:uid="{00000000-0005-0000-0000-00000F130000}"/>
    <cellStyle name="AIR copied 3 2 2 12 3" xfId="4948" xr:uid="{00000000-0005-0000-0000-000010130000}"/>
    <cellStyle name="AIR copied 3 2 2 13" xfId="4949" xr:uid="{00000000-0005-0000-0000-000011130000}"/>
    <cellStyle name="AIR copied 3 2 2 14" xfId="4950" xr:uid="{00000000-0005-0000-0000-000012130000}"/>
    <cellStyle name="AIR copied 3 2 2 2" xfId="4951" xr:uid="{00000000-0005-0000-0000-000013130000}"/>
    <cellStyle name="AIR copied 3 2 2 2 2" xfId="4952" xr:uid="{00000000-0005-0000-0000-000014130000}"/>
    <cellStyle name="AIR copied 3 2 2 2 3" xfId="4953" xr:uid="{00000000-0005-0000-0000-000015130000}"/>
    <cellStyle name="AIR copied 3 2 2 3" xfId="4954" xr:uid="{00000000-0005-0000-0000-000016130000}"/>
    <cellStyle name="AIR copied 3 2 2 3 2" xfId="4955" xr:uid="{00000000-0005-0000-0000-000017130000}"/>
    <cellStyle name="AIR copied 3 2 2 3 3" xfId="4956" xr:uid="{00000000-0005-0000-0000-000018130000}"/>
    <cellStyle name="AIR copied 3 2 2 4" xfId="4957" xr:uid="{00000000-0005-0000-0000-000019130000}"/>
    <cellStyle name="AIR copied 3 2 2 4 2" xfId="4958" xr:uid="{00000000-0005-0000-0000-00001A130000}"/>
    <cellStyle name="AIR copied 3 2 2 4 3" xfId="4959" xr:uid="{00000000-0005-0000-0000-00001B130000}"/>
    <cellStyle name="AIR copied 3 2 2 5" xfId="4960" xr:uid="{00000000-0005-0000-0000-00001C130000}"/>
    <cellStyle name="AIR copied 3 2 2 5 2" xfId="4961" xr:uid="{00000000-0005-0000-0000-00001D130000}"/>
    <cellStyle name="AIR copied 3 2 2 5 3" xfId="4962" xr:uid="{00000000-0005-0000-0000-00001E130000}"/>
    <cellStyle name="AIR copied 3 2 2 6" xfId="4963" xr:uid="{00000000-0005-0000-0000-00001F130000}"/>
    <cellStyle name="AIR copied 3 2 2 6 2" xfId="4964" xr:uid="{00000000-0005-0000-0000-000020130000}"/>
    <cellStyle name="AIR copied 3 2 2 6 3" xfId="4965" xr:uid="{00000000-0005-0000-0000-000021130000}"/>
    <cellStyle name="AIR copied 3 2 2 7" xfId="4966" xr:uid="{00000000-0005-0000-0000-000022130000}"/>
    <cellStyle name="AIR copied 3 2 2 7 2" xfId="4967" xr:uid="{00000000-0005-0000-0000-000023130000}"/>
    <cellStyle name="AIR copied 3 2 2 7 3" xfId="4968" xr:uid="{00000000-0005-0000-0000-000024130000}"/>
    <cellStyle name="AIR copied 3 2 2 8" xfId="4969" xr:uid="{00000000-0005-0000-0000-000025130000}"/>
    <cellStyle name="AIR copied 3 2 2 8 2" xfId="4970" xr:uid="{00000000-0005-0000-0000-000026130000}"/>
    <cellStyle name="AIR copied 3 2 2 8 3" xfId="4971" xr:uid="{00000000-0005-0000-0000-000027130000}"/>
    <cellStyle name="AIR copied 3 2 2 9" xfId="4972" xr:uid="{00000000-0005-0000-0000-000028130000}"/>
    <cellStyle name="AIR copied 3 2 2 9 2" xfId="4973" xr:uid="{00000000-0005-0000-0000-000029130000}"/>
    <cellStyle name="AIR copied 3 2 2 9 3" xfId="4974" xr:uid="{00000000-0005-0000-0000-00002A130000}"/>
    <cellStyle name="AIR copied 3 2 20" xfId="4975" xr:uid="{00000000-0005-0000-0000-00002B130000}"/>
    <cellStyle name="AIR copied 3 2 3" xfId="4976" xr:uid="{00000000-0005-0000-0000-00002C130000}"/>
    <cellStyle name="AIR copied 3 2 3 10" xfId="4977" xr:uid="{00000000-0005-0000-0000-00002D130000}"/>
    <cellStyle name="AIR copied 3 2 3 10 2" xfId="4978" xr:uid="{00000000-0005-0000-0000-00002E130000}"/>
    <cellStyle name="AIR copied 3 2 3 10 3" xfId="4979" xr:uid="{00000000-0005-0000-0000-00002F130000}"/>
    <cellStyle name="AIR copied 3 2 3 11" xfId="4980" xr:uid="{00000000-0005-0000-0000-000030130000}"/>
    <cellStyle name="AIR copied 3 2 3 11 2" xfId="4981" xr:uid="{00000000-0005-0000-0000-000031130000}"/>
    <cellStyle name="AIR copied 3 2 3 11 3" xfId="4982" xr:uid="{00000000-0005-0000-0000-000032130000}"/>
    <cellStyle name="AIR copied 3 2 3 12" xfId="4983" xr:uid="{00000000-0005-0000-0000-000033130000}"/>
    <cellStyle name="AIR copied 3 2 3 12 2" xfId="4984" xr:uid="{00000000-0005-0000-0000-000034130000}"/>
    <cellStyle name="AIR copied 3 2 3 12 3" xfId="4985" xr:uid="{00000000-0005-0000-0000-000035130000}"/>
    <cellStyle name="AIR copied 3 2 3 13" xfId="4986" xr:uid="{00000000-0005-0000-0000-000036130000}"/>
    <cellStyle name="AIR copied 3 2 3 14" xfId="4987" xr:uid="{00000000-0005-0000-0000-000037130000}"/>
    <cellStyle name="AIR copied 3 2 3 2" xfId="4988" xr:uid="{00000000-0005-0000-0000-000038130000}"/>
    <cellStyle name="AIR copied 3 2 3 2 2" xfId="4989" xr:uid="{00000000-0005-0000-0000-000039130000}"/>
    <cellStyle name="AIR copied 3 2 3 2 3" xfId="4990" xr:uid="{00000000-0005-0000-0000-00003A130000}"/>
    <cellStyle name="AIR copied 3 2 3 3" xfId="4991" xr:uid="{00000000-0005-0000-0000-00003B130000}"/>
    <cellStyle name="AIR copied 3 2 3 3 2" xfId="4992" xr:uid="{00000000-0005-0000-0000-00003C130000}"/>
    <cellStyle name="AIR copied 3 2 3 3 3" xfId="4993" xr:uid="{00000000-0005-0000-0000-00003D130000}"/>
    <cellStyle name="AIR copied 3 2 3 4" xfId="4994" xr:uid="{00000000-0005-0000-0000-00003E130000}"/>
    <cellStyle name="AIR copied 3 2 3 4 2" xfId="4995" xr:uid="{00000000-0005-0000-0000-00003F130000}"/>
    <cellStyle name="AIR copied 3 2 3 4 3" xfId="4996" xr:uid="{00000000-0005-0000-0000-000040130000}"/>
    <cellStyle name="AIR copied 3 2 3 5" xfId="4997" xr:uid="{00000000-0005-0000-0000-000041130000}"/>
    <cellStyle name="AIR copied 3 2 3 5 2" xfId="4998" xr:uid="{00000000-0005-0000-0000-000042130000}"/>
    <cellStyle name="AIR copied 3 2 3 5 3" xfId="4999" xr:uid="{00000000-0005-0000-0000-000043130000}"/>
    <cellStyle name="AIR copied 3 2 3 6" xfId="5000" xr:uid="{00000000-0005-0000-0000-000044130000}"/>
    <cellStyle name="AIR copied 3 2 3 6 2" xfId="5001" xr:uid="{00000000-0005-0000-0000-000045130000}"/>
    <cellStyle name="AIR copied 3 2 3 6 3" xfId="5002" xr:uid="{00000000-0005-0000-0000-000046130000}"/>
    <cellStyle name="AIR copied 3 2 3 7" xfId="5003" xr:uid="{00000000-0005-0000-0000-000047130000}"/>
    <cellStyle name="AIR copied 3 2 3 7 2" xfId="5004" xr:uid="{00000000-0005-0000-0000-000048130000}"/>
    <cellStyle name="AIR copied 3 2 3 7 3" xfId="5005" xr:uid="{00000000-0005-0000-0000-000049130000}"/>
    <cellStyle name="AIR copied 3 2 3 8" xfId="5006" xr:uid="{00000000-0005-0000-0000-00004A130000}"/>
    <cellStyle name="AIR copied 3 2 3 8 2" xfId="5007" xr:uid="{00000000-0005-0000-0000-00004B130000}"/>
    <cellStyle name="AIR copied 3 2 3 8 3" xfId="5008" xr:uid="{00000000-0005-0000-0000-00004C130000}"/>
    <cellStyle name="AIR copied 3 2 3 9" xfId="5009" xr:uid="{00000000-0005-0000-0000-00004D130000}"/>
    <cellStyle name="AIR copied 3 2 3 9 2" xfId="5010" xr:uid="{00000000-0005-0000-0000-00004E130000}"/>
    <cellStyle name="AIR copied 3 2 3 9 3" xfId="5011" xr:uid="{00000000-0005-0000-0000-00004F130000}"/>
    <cellStyle name="AIR copied 3 2 4" xfId="5012" xr:uid="{00000000-0005-0000-0000-000050130000}"/>
    <cellStyle name="AIR copied 3 2 4 10" xfId="5013" xr:uid="{00000000-0005-0000-0000-000051130000}"/>
    <cellStyle name="AIR copied 3 2 4 10 2" xfId="5014" xr:uid="{00000000-0005-0000-0000-000052130000}"/>
    <cellStyle name="AIR copied 3 2 4 10 3" xfId="5015" xr:uid="{00000000-0005-0000-0000-000053130000}"/>
    <cellStyle name="AIR copied 3 2 4 11" xfId="5016" xr:uid="{00000000-0005-0000-0000-000054130000}"/>
    <cellStyle name="AIR copied 3 2 4 11 2" xfId="5017" xr:uid="{00000000-0005-0000-0000-000055130000}"/>
    <cellStyle name="AIR copied 3 2 4 11 3" xfId="5018" xr:uid="{00000000-0005-0000-0000-000056130000}"/>
    <cellStyle name="AIR copied 3 2 4 12" xfId="5019" xr:uid="{00000000-0005-0000-0000-000057130000}"/>
    <cellStyle name="AIR copied 3 2 4 13" xfId="5020" xr:uid="{00000000-0005-0000-0000-000058130000}"/>
    <cellStyle name="AIR copied 3 2 4 2" xfId="5021" xr:uid="{00000000-0005-0000-0000-000059130000}"/>
    <cellStyle name="AIR copied 3 2 4 2 2" xfId="5022" xr:uid="{00000000-0005-0000-0000-00005A130000}"/>
    <cellStyle name="AIR copied 3 2 4 2 3" xfId="5023" xr:uid="{00000000-0005-0000-0000-00005B130000}"/>
    <cellStyle name="AIR copied 3 2 4 3" xfId="5024" xr:uid="{00000000-0005-0000-0000-00005C130000}"/>
    <cellStyle name="AIR copied 3 2 4 3 2" xfId="5025" xr:uid="{00000000-0005-0000-0000-00005D130000}"/>
    <cellStyle name="AIR copied 3 2 4 3 3" xfId="5026" xr:uid="{00000000-0005-0000-0000-00005E130000}"/>
    <cellStyle name="AIR copied 3 2 4 4" xfId="5027" xr:uid="{00000000-0005-0000-0000-00005F130000}"/>
    <cellStyle name="AIR copied 3 2 4 4 2" xfId="5028" xr:uid="{00000000-0005-0000-0000-000060130000}"/>
    <cellStyle name="AIR copied 3 2 4 4 3" xfId="5029" xr:uid="{00000000-0005-0000-0000-000061130000}"/>
    <cellStyle name="AIR copied 3 2 4 5" xfId="5030" xr:uid="{00000000-0005-0000-0000-000062130000}"/>
    <cellStyle name="AIR copied 3 2 4 5 2" xfId="5031" xr:uid="{00000000-0005-0000-0000-000063130000}"/>
    <cellStyle name="AIR copied 3 2 4 5 3" xfId="5032" xr:uid="{00000000-0005-0000-0000-000064130000}"/>
    <cellStyle name="AIR copied 3 2 4 6" xfId="5033" xr:uid="{00000000-0005-0000-0000-000065130000}"/>
    <cellStyle name="AIR copied 3 2 4 6 2" xfId="5034" xr:uid="{00000000-0005-0000-0000-000066130000}"/>
    <cellStyle name="AIR copied 3 2 4 6 3" xfId="5035" xr:uid="{00000000-0005-0000-0000-000067130000}"/>
    <cellStyle name="AIR copied 3 2 4 7" xfId="5036" xr:uid="{00000000-0005-0000-0000-000068130000}"/>
    <cellStyle name="AIR copied 3 2 4 7 2" xfId="5037" xr:uid="{00000000-0005-0000-0000-000069130000}"/>
    <cellStyle name="AIR copied 3 2 4 7 3" xfId="5038" xr:uid="{00000000-0005-0000-0000-00006A130000}"/>
    <cellStyle name="AIR copied 3 2 4 8" xfId="5039" xr:uid="{00000000-0005-0000-0000-00006B130000}"/>
    <cellStyle name="AIR copied 3 2 4 8 2" xfId="5040" xr:uid="{00000000-0005-0000-0000-00006C130000}"/>
    <cellStyle name="AIR copied 3 2 4 8 3" xfId="5041" xr:uid="{00000000-0005-0000-0000-00006D130000}"/>
    <cellStyle name="AIR copied 3 2 4 9" xfId="5042" xr:uid="{00000000-0005-0000-0000-00006E130000}"/>
    <cellStyle name="AIR copied 3 2 4 9 2" xfId="5043" xr:uid="{00000000-0005-0000-0000-00006F130000}"/>
    <cellStyle name="AIR copied 3 2 4 9 3" xfId="5044" xr:uid="{00000000-0005-0000-0000-000070130000}"/>
    <cellStyle name="AIR copied 3 2 5" xfId="5045" xr:uid="{00000000-0005-0000-0000-000071130000}"/>
    <cellStyle name="AIR copied 3 2 5 10" xfId="5046" xr:uid="{00000000-0005-0000-0000-000072130000}"/>
    <cellStyle name="AIR copied 3 2 5 10 2" xfId="5047" xr:uid="{00000000-0005-0000-0000-000073130000}"/>
    <cellStyle name="AIR copied 3 2 5 10 3" xfId="5048" xr:uid="{00000000-0005-0000-0000-000074130000}"/>
    <cellStyle name="AIR copied 3 2 5 11" xfId="5049" xr:uid="{00000000-0005-0000-0000-000075130000}"/>
    <cellStyle name="AIR copied 3 2 5 11 2" xfId="5050" xr:uid="{00000000-0005-0000-0000-000076130000}"/>
    <cellStyle name="AIR copied 3 2 5 11 3" xfId="5051" xr:uid="{00000000-0005-0000-0000-000077130000}"/>
    <cellStyle name="AIR copied 3 2 5 12" xfId="5052" xr:uid="{00000000-0005-0000-0000-000078130000}"/>
    <cellStyle name="AIR copied 3 2 5 13" xfId="5053" xr:uid="{00000000-0005-0000-0000-000079130000}"/>
    <cellStyle name="AIR copied 3 2 5 2" xfId="5054" xr:uid="{00000000-0005-0000-0000-00007A130000}"/>
    <cellStyle name="AIR copied 3 2 5 2 2" xfId="5055" xr:uid="{00000000-0005-0000-0000-00007B130000}"/>
    <cellStyle name="AIR copied 3 2 5 2 3" xfId="5056" xr:uid="{00000000-0005-0000-0000-00007C130000}"/>
    <cellStyle name="AIR copied 3 2 5 3" xfId="5057" xr:uid="{00000000-0005-0000-0000-00007D130000}"/>
    <cellStyle name="AIR copied 3 2 5 3 2" xfId="5058" xr:uid="{00000000-0005-0000-0000-00007E130000}"/>
    <cellStyle name="AIR copied 3 2 5 3 3" xfId="5059" xr:uid="{00000000-0005-0000-0000-00007F130000}"/>
    <cellStyle name="AIR copied 3 2 5 4" xfId="5060" xr:uid="{00000000-0005-0000-0000-000080130000}"/>
    <cellStyle name="AIR copied 3 2 5 4 2" xfId="5061" xr:uid="{00000000-0005-0000-0000-000081130000}"/>
    <cellStyle name="AIR copied 3 2 5 4 3" xfId="5062" xr:uid="{00000000-0005-0000-0000-000082130000}"/>
    <cellStyle name="AIR copied 3 2 5 5" xfId="5063" xr:uid="{00000000-0005-0000-0000-000083130000}"/>
    <cellStyle name="AIR copied 3 2 5 5 2" xfId="5064" xr:uid="{00000000-0005-0000-0000-000084130000}"/>
    <cellStyle name="AIR copied 3 2 5 5 3" xfId="5065" xr:uid="{00000000-0005-0000-0000-000085130000}"/>
    <cellStyle name="AIR copied 3 2 5 6" xfId="5066" xr:uid="{00000000-0005-0000-0000-000086130000}"/>
    <cellStyle name="AIR copied 3 2 5 6 2" xfId="5067" xr:uid="{00000000-0005-0000-0000-000087130000}"/>
    <cellStyle name="AIR copied 3 2 5 6 3" xfId="5068" xr:uid="{00000000-0005-0000-0000-000088130000}"/>
    <cellStyle name="AIR copied 3 2 5 7" xfId="5069" xr:uid="{00000000-0005-0000-0000-000089130000}"/>
    <cellStyle name="AIR copied 3 2 5 7 2" xfId="5070" xr:uid="{00000000-0005-0000-0000-00008A130000}"/>
    <cellStyle name="AIR copied 3 2 5 7 3" xfId="5071" xr:uid="{00000000-0005-0000-0000-00008B130000}"/>
    <cellStyle name="AIR copied 3 2 5 8" xfId="5072" xr:uid="{00000000-0005-0000-0000-00008C130000}"/>
    <cellStyle name="AIR copied 3 2 5 8 2" xfId="5073" xr:uid="{00000000-0005-0000-0000-00008D130000}"/>
    <cellStyle name="AIR copied 3 2 5 8 3" xfId="5074" xr:uid="{00000000-0005-0000-0000-00008E130000}"/>
    <cellStyle name="AIR copied 3 2 5 9" xfId="5075" xr:uid="{00000000-0005-0000-0000-00008F130000}"/>
    <cellStyle name="AIR copied 3 2 5 9 2" xfId="5076" xr:uid="{00000000-0005-0000-0000-000090130000}"/>
    <cellStyle name="AIR copied 3 2 5 9 3" xfId="5077" xr:uid="{00000000-0005-0000-0000-000091130000}"/>
    <cellStyle name="AIR copied 3 2 6" xfId="5078" xr:uid="{00000000-0005-0000-0000-000092130000}"/>
    <cellStyle name="AIR copied 3 2 6 10" xfId="5079" xr:uid="{00000000-0005-0000-0000-000093130000}"/>
    <cellStyle name="AIR copied 3 2 6 10 2" xfId="5080" xr:uid="{00000000-0005-0000-0000-000094130000}"/>
    <cellStyle name="AIR copied 3 2 6 10 3" xfId="5081" xr:uid="{00000000-0005-0000-0000-000095130000}"/>
    <cellStyle name="AIR copied 3 2 6 11" xfId="5082" xr:uid="{00000000-0005-0000-0000-000096130000}"/>
    <cellStyle name="AIR copied 3 2 6 11 2" xfId="5083" xr:uid="{00000000-0005-0000-0000-000097130000}"/>
    <cellStyle name="AIR copied 3 2 6 11 3" xfId="5084" xr:uid="{00000000-0005-0000-0000-000098130000}"/>
    <cellStyle name="AIR copied 3 2 6 12" xfId="5085" xr:uid="{00000000-0005-0000-0000-000099130000}"/>
    <cellStyle name="AIR copied 3 2 6 13" xfId="5086" xr:uid="{00000000-0005-0000-0000-00009A130000}"/>
    <cellStyle name="AIR copied 3 2 6 2" xfId="5087" xr:uid="{00000000-0005-0000-0000-00009B130000}"/>
    <cellStyle name="AIR copied 3 2 6 2 2" xfId="5088" xr:uid="{00000000-0005-0000-0000-00009C130000}"/>
    <cellStyle name="AIR copied 3 2 6 2 3" xfId="5089" xr:uid="{00000000-0005-0000-0000-00009D130000}"/>
    <cellStyle name="AIR copied 3 2 6 3" xfId="5090" xr:uid="{00000000-0005-0000-0000-00009E130000}"/>
    <cellStyle name="AIR copied 3 2 6 3 2" xfId="5091" xr:uid="{00000000-0005-0000-0000-00009F130000}"/>
    <cellStyle name="AIR copied 3 2 6 3 3" xfId="5092" xr:uid="{00000000-0005-0000-0000-0000A0130000}"/>
    <cellStyle name="AIR copied 3 2 6 4" xfId="5093" xr:uid="{00000000-0005-0000-0000-0000A1130000}"/>
    <cellStyle name="AIR copied 3 2 6 4 2" xfId="5094" xr:uid="{00000000-0005-0000-0000-0000A2130000}"/>
    <cellStyle name="AIR copied 3 2 6 4 3" xfId="5095" xr:uid="{00000000-0005-0000-0000-0000A3130000}"/>
    <cellStyle name="AIR copied 3 2 6 5" xfId="5096" xr:uid="{00000000-0005-0000-0000-0000A4130000}"/>
    <cellStyle name="AIR copied 3 2 6 5 2" xfId="5097" xr:uid="{00000000-0005-0000-0000-0000A5130000}"/>
    <cellStyle name="AIR copied 3 2 6 5 3" xfId="5098" xr:uid="{00000000-0005-0000-0000-0000A6130000}"/>
    <cellStyle name="AIR copied 3 2 6 6" xfId="5099" xr:uid="{00000000-0005-0000-0000-0000A7130000}"/>
    <cellStyle name="AIR copied 3 2 6 6 2" xfId="5100" xr:uid="{00000000-0005-0000-0000-0000A8130000}"/>
    <cellStyle name="AIR copied 3 2 6 6 3" xfId="5101" xr:uid="{00000000-0005-0000-0000-0000A9130000}"/>
    <cellStyle name="AIR copied 3 2 6 7" xfId="5102" xr:uid="{00000000-0005-0000-0000-0000AA130000}"/>
    <cellStyle name="AIR copied 3 2 6 7 2" xfId="5103" xr:uid="{00000000-0005-0000-0000-0000AB130000}"/>
    <cellStyle name="AIR copied 3 2 6 7 3" xfId="5104" xr:uid="{00000000-0005-0000-0000-0000AC130000}"/>
    <cellStyle name="AIR copied 3 2 6 8" xfId="5105" xr:uid="{00000000-0005-0000-0000-0000AD130000}"/>
    <cellStyle name="AIR copied 3 2 6 8 2" xfId="5106" xr:uid="{00000000-0005-0000-0000-0000AE130000}"/>
    <cellStyle name="AIR copied 3 2 6 8 3" xfId="5107" xr:uid="{00000000-0005-0000-0000-0000AF130000}"/>
    <cellStyle name="AIR copied 3 2 6 9" xfId="5108" xr:uid="{00000000-0005-0000-0000-0000B0130000}"/>
    <cellStyle name="AIR copied 3 2 6 9 2" xfId="5109" xr:uid="{00000000-0005-0000-0000-0000B1130000}"/>
    <cellStyle name="AIR copied 3 2 6 9 3" xfId="5110" xr:uid="{00000000-0005-0000-0000-0000B2130000}"/>
    <cellStyle name="AIR copied 3 2 7" xfId="5111" xr:uid="{00000000-0005-0000-0000-0000B3130000}"/>
    <cellStyle name="AIR copied 3 2 7 10" xfId="5112" xr:uid="{00000000-0005-0000-0000-0000B4130000}"/>
    <cellStyle name="AIR copied 3 2 7 10 2" xfId="5113" xr:uid="{00000000-0005-0000-0000-0000B5130000}"/>
    <cellStyle name="AIR copied 3 2 7 10 3" xfId="5114" xr:uid="{00000000-0005-0000-0000-0000B6130000}"/>
    <cellStyle name="AIR copied 3 2 7 11" xfId="5115" xr:uid="{00000000-0005-0000-0000-0000B7130000}"/>
    <cellStyle name="AIR copied 3 2 7 11 2" xfId="5116" xr:uid="{00000000-0005-0000-0000-0000B8130000}"/>
    <cellStyle name="AIR copied 3 2 7 11 3" xfId="5117" xr:uid="{00000000-0005-0000-0000-0000B9130000}"/>
    <cellStyle name="AIR copied 3 2 7 12" xfId="5118" xr:uid="{00000000-0005-0000-0000-0000BA130000}"/>
    <cellStyle name="AIR copied 3 2 7 13" xfId="5119" xr:uid="{00000000-0005-0000-0000-0000BB130000}"/>
    <cellStyle name="AIR copied 3 2 7 2" xfId="5120" xr:uid="{00000000-0005-0000-0000-0000BC130000}"/>
    <cellStyle name="AIR copied 3 2 7 2 2" xfId="5121" xr:uid="{00000000-0005-0000-0000-0000BD130000}"/>
    <cellStyle name="AIR copied 3 2 7 2 3" xfId="5122" xr:uid="{00000000-0005-0000-0000-0000BE130000}"/>
    <cellStyle name="AIR copied 3 2 7 3" xfId="5123" xr:uid="{00000000-0005-0000-0000-0000BF130000}"/>
    <cellStyle name="AIR copied 3 2 7 3 2" xfId="5124" xr:uid="{00000000-0005-0000-0000-0000C0130000}"/>
    <cellStyle name="AIR copied 3 2 7 3 3" xfId="5125" xr:uid="{00000000-0005-0000-0000-0000C1130000}"/>
    <cellStyle name="AIR copied 3 2 7 4" xfId="5126" xr:uid="{00000000-0005-0000-0000-0000C2130000}"/>
    <cellStyle name="AIR copied 3 2 7 4 2" xfId="5127" xr:uid="{00000000-0005-0000-0000-0000C3130000}"/>
    <cellStyle name="AIR copied 3 2 7 4 3" xfId="5128" xr:uid="{00000000-0005-0000-0000-0000C4130000}"/>
    <cellStyle name="AIR copied 3 2 7 5" xfId="5129" xr:uid="{00000000-0005-0000-0000-0000C5130000}"/>
    <cellStyle name="AIR copied 3 2 7 5 2" xfId="5130" xr:uid="{00000000-0005-0000-0000-0000C6130000}"/>
    <cellStyle name="AIR copied 3 2 7 5 3" xfId="5131" xr:uid="{00000000-0005-0000-0000-0000C7130000}"/>
    <cellStyle name="AIR copied 3 2 7 6" xfId="5132" xr:uid="{00000000-0005-0000-0000-0000C8130000}"/>
    <cellStyle name="AIR copied 3 2 7 6 2" xfId="5133" xr:uid="{00000000-0005-0000-0000-0000C9130000}"/>
    <cellStyle name="AIR copied 3 2 7 6 3" xfId="5134" xr:uid="{00000000-0005-0000-0000-0000CA130000}"/>
    <cellStyle name="AIR copied 3 2 7 7" xfId="5135" xr:uid="{00000000-0005-0000-0000-0000CB130000}"/>
    <cellStyle name="AIR copied 3 2 7 7 2" xfId="5136" xr:uid="{00000000-0005-0000-0000-0000CC130000}"/>
    <cellStyle name="AIR copied 3 2 7 7 3" xfId="5137" xr:uid="{00000000-0005-0000-0000-0000CD130000}"/>
    <cellStyle name="AIR copied 3 2 7 8" xfId="5138" xr:uid="{00000000-0005-0000-0000-0000CE130000}"/>
    <cellStyle name="AIR copied 3 2 7 8 2" xfId="5139" xr:uid="{00000000-0005-0000-0000-0000CF130000}"/>
    <cellStyle name="AIR copied 3 2 7 8 3" xfId="5140" xr:uid="{00000000-0005-0000-0000-0000D0130000}"/>
    <cellStyle name="AIR copied 3 2 7 9" xfId="5141" xr:uid="{00000000-0005-0000-0000-0000D1130000}"/>
    <cellStyle name="AIR copied 3 2 7 9 2" xfId="5142" xr:uid="{00000000-0005-0000-0000-0000D2130000}"/>
    <cellStyle name="AIR copied 3 2 7 9 3" xfId="5143" xr:uid="{00000000-0005-0000-0000-0000D3130000}"/>
    <cellStyle name="AIR copied 3 2 8" xfId="5144" xr:uid="{00000000-0005-0000-0000-0000D4130000}"/>
    <cellStyle name="AIR copied 3 2 8 2" xfId="5145" xr:uid="{00000000-0005-0000-0000-0000D5130000}"/>
    <cellStyle name="AIR copied 3 2 8 3" xfId="5146" xr:uid="{00000000-0005-0000-0000-0000D6130000}"/>
    <cellStyle name="AIR copied 3 2 9" xfId="5147" xr:uid="{00000000-0005-0000-0000-0000D7130000}"/>
    <cellStyle name="AIR copied 3 2 9 2" xfId="5148" xr:uid="{00000000-0005-0000-0000-0000D8130000}"/>
    <cellStyle name="AIR copied 3 2 9 3" xfId="5149" xr:uid="{00000000-0005-0000-0000-0000D9130000}"/>
    <cellStyle name="AIR copied 3 20" xfId="5150" xr:uid="{00000000-0005-0000-0000-0000DA130000}"/>
    <cellStyle name="AIR copied 3 3" xfId="5151" xr:uid="{00000000-0005-0000-0000-0000DB130000}"/>
    <cellStyle name="AIR copied 3 3 10" xfId="5152" xr:uid="{00000000-0005-0000-0000-0000DC130000}"/>
    <cellStyle name="AIR copied 3 3 10 2" xfId="5153" xr:uid="{00000000-0005-0000-0000-0000DD130000}"/>
    <cellStyle name="AIR copied 3 3 10 3" xfId="5154" xr:uid="{00000000-0005-0000-0000-0000DE130000}"/>
    <cellStyle name="AIR copied 3 3 11" xfId="5155" xr:uid="{00000000-0005-0000-0000-0000DF130000}"/>
    <cellStyle name="AIR copied 3 3 11 2" xfId="5156" xr:uid="{00000000-0005-0000-0000-0000E0130000}"/>
    <cellStyle name="AIR copied 3 3 11 3" xfId="5157" xr:uid="{00000000-0005-0000-0000-0000E1130000}"/>
    <cellStyle name="AIR copied 3 3 12" xfId="5158" xr:uid="{00000000-0005-0000-0000-0000E2130000}"/>
    <cellStyle name="AIR copied 3 3 12 2" xfId="5159" xr:uid="{00000000-0005-0000-0000-0000E3130000}"/>
    <cellStyle name="AIR copied 3 3 12 3" xfId="5160" xr:uid="{00000000-0005-0000-0000-0000E4130000}"/>
    <cellStyle name="AIR copied 3 3 13" xfId="5161" xr:uid="{00000000-0005-0000-0000-0000E5130000}"/>
    <cellStyle name="AIR copied 3 3 14" xfId="5162" xr:uid="{00000000-0005-0000-0000-0000E6130000}"/>
    <cellStyle name="AIR copied 3 3 2" xfId="5163" xr:uid="{00000000-0005-0000-0000-0000E7130000}"/>
    <cellStyle name="AIR copied 3 3 2 2" xfId="5164" xr:uid="{00000000-0005-0000-0000-0000E8130000}"/>
    <cellStyle name="AIR copied 3 3 2 3" xfId="5165" xr:uid="{00000000-0005-0000-0000-0000E9130000}"/>
    <cellStyle name="AIR copied 3 3 3" xfId="5166" xr:uid="{00000000-0005-0000-0000-0000EA130000}"/>
    <cellStyle name="AIR copied 3 3 3 2" xfId="5167" xr:uid="{00000000-0005-0000-0000-0000EB130000}"/>
    <cellStyle name="AIR copied 3 3 3 3" xfId="5168" xr:uid="{00000000-0005-0000-0000-0000EC130000}"/>
    <cellStyle name="AIR copied 3 3 4" xfId="5169" xr:uid="{00000000-0005-0000-0000-0000ED130000}"/>
    <cellStyle name="AIR copied 3 3 4 2" xfId="5170" xr:uid="{00000000-0005-0000-0000-0000EE130000}"/>
    <cellStyle name="AIR copied 3 3 4 3" xfId="5171" xr:uid="{00000000-0005-0000-0000-0000EF130000}"/>
    <cellStyle name="AIR copied 3 3 5" xfId="5172" xr:uid="{00000000-0005-0000-0000-0000F0130000}"/>
    <cellStyle name="AIR copied 3 3 5 2" xfId="5173" xr:uid="{00000000-0005-0000-0000-0000F1130000}"/>
    <cellStyle name="AIR copied 3 3 5 3" xfId="5174" xr:uid="{00000000-0005-0000-0000-0000F2130000}"/>
    <cellStyle name="AIR copied 3 3 6" xfId="5175" xr:uid="{00000000-0005-0000-0000-0000F3130000}"/>
    <cellStyle name="AIR copied 3 3 6 2" xfId="5176" xr:uid="{00000000-0005-0000-0000-0000F4130000}"/>
    <cellStyle name="AIR copied 3 3 6 3" xfId="5177" xr:uid="{00000000-0005-0000-0000-0000F5130000}"/>
    <cellStyle name="AIR copied 3 3 7" xfId="5178" xr:uid="{00000000-0005-0000-0000-0000F6130000}"/>
    <cellStyle name="AIR copied 3 3 7 2" xfId="5179" xr:uid="{00000000-0005-0000-0000-0000F7130000}"/>
    <cellStyle name="AIR copied 3 3 7 3" xfId="5180" xr:uid="{00000000-0005-0000-0000-0000F8130000}"/>
    <cellStyle name="AIR copied 3 3 8" xfId="5181" xr:uid="{00000000-0005-0000-0000-0000F9130000}"/>
    <cellStyle name="AIR copied 3 3 8 2" xfId="5182" xr:uid="{00000000-0005-0000-0000-0000FA130000}"/>
    <cellStyle name="AIR copied 3 3 8 3" xfId="5183" xr:uid="{00000000-0005-0000-0000-0000FB130000}"/>
    <cellStyle name="AIR copied 3 3 9" xfId="5184" xr:uid="{00000000-0005-0000-0000-0000FC130000}"/>
    <cellStyle name="AIR copied 3 3 9 2" xfId="5185" xr:uid="{00000000-0005-0000-0000-0000FD130000}"/>
    <cellStyle name="AIR copied 3 3 9 3" xfId="5186" xr:uid="{00000000-0005-0000-0000-0000FE130000}"/>
    <cellStyle name="AIR copied 3 4" xfId="5187" xr:uid="{00000000-0005-0000-0000-0000FF130000}"/>
    <cellStyle name="AIR copied 3 4 10" xfId="5188" xr:uid="{00000000-0005-0000-0000-000000140000}"/>
    <cellStyle name="AIR copied 3 4 10 2" xfId="5189" xr:uid="{00000000-0005-0000-0000-000001140000}"/>
    <cellStyle name="AIR copied 3 4 10 3" xfId="5190" xr:uid="{00000000-0005-0000-0000-000002140000}"/>
    <cellStyle name="AIR copied 3 4 11" xfId="5191" xr:uid="{00000000-0005-0000-0000-000003140000}"/>
    <cellStyle name="AIR copied 3 4 11 2" xfId="5192" xr:uid="{00000000-0005-0000-0000-000004140000}"/>
    <cellStyle name="AIR copied 3 4 11 3" xfId="5193" xr:uid="{00000000-0005-0000-0000-000005140000}"/>
    <cellStyle name="AIR copied 3 4 12" xfId="5194" xr:uid="{00000000-0005-0000-0000-000006140000}"/>
    <cellStyle name="AIR copied 3 4 13" xfId="5195" xr:uid="{00000000-0005-0000-0000-000007140000}"/>
    <cellStyle name="AIR copied 3 4 2" xfId="5196" xr:uid="{00000000-0005-0000-0000-000008140000}"/>
    <cellStyle name="AIR copied 3 4 2 2" xfId="5197" xr:uid="{00000000-0005-0000-0000-000009140000}"/>
    <cellStyle name="AIR copied 3 4 2 3" xfId="5198" xr:uid="{00000000-0005-0000-0000-00000A140000}"/>
    <cellStyle name="AIR copied 3 4 3" xfId="5199" xr:uid="{00000000-0005-0000-0000-00000B140000}"/>
    <cellStyle name="AIR copied 3 4 3 2" xfId="5200" xr:uid="{00000000-0005-0000-0000-00000C140000}"/>
    <cellStyle name="AIR copied 3 4 3 3" xfId="5201" xr:uid="{00000000-0005-0000-0000-00000D140000}"/>
    <cellStyle name="AIR copied 3 4 4" xfId="5202" xr:uid="{00000000-0005-0000-0000-00000E140000}"/>
    <cellStyle name="AIR copied 3 4 4 2" xfId="5203" xr:uid="{00000000-0005-0000-0000-00000F140000}"/>
    <cellStyle name="AIR copied 3 4 4 3" xfId="5204" xr:uid="{00000000-0005-0000-0000-000010140000}"/>
    <cellStyle name="AIR copied 3 4 5" xfId="5205" xr:uid="{00000000-0005-0000-0000-000011140000}"/>
    <cellStyle name="AIR copied 3 4 5 2" xfId="5206" xr:uid="{00000000-0005-0000-0000-000012140000}"/>
    <cellStyle name="AIR copied 3 4 5 3" xfId="5207" xr:uid="{00000000-0005-0000-0000-000013140000}"/>
    <cellStyle name="AIR copied 3 4 6" xfId="5208" xr:uid="{00000000-0005-0000-0000-000014140000}"/>
    <cellStyle name="AIR copied 3 4 6 2" xfId="5209" xr:uid="{00000000-0005-0000-0000-000015140000}"/>
    <cellStyle name="AIR copied 3 4 6 3" xfId="5210" xr:uid="{00000000-0005-0000-0000-000016140000}"/>
    <cellStyle name="AIR copied 3 4 7" xfId="5211" xr:uid="{00000000-0005-0000-0000-000017140000}"/>
    <cellStyle name="AIR copied 3 4 7 2" xfId="5212" xr:uid="{00000000-0005-0000-0000-000018140000}"/>
    <cellStyle name="AIR copied 3 4 7 3" xfId="5213" xr:uid="{00000000-0005-0000-0000-000019140000}"/>
    <cellStyle name="AIR copied 3 4 8" xfId="5214" xr:uid="{00000000-0005-0000-0000-00001A140000}"/>
    <cellStyle name="AIR copied 3 4 8 2" xfId="5215" xr:uid="{00000000-0005-0000-0000-00001B140000}"/>
    <cellStyle name="AIR copied 3 4 8 3" xfId="5216" xr:uid="{00000000-0005-0000-0000-00001C140000}"/>
    <cellStyle name="AIR copied 3 4 9" xfId="5217" xr:uid="{00000000-0005-0000-0000-00001D140000}"/>
    <cellStyle name="AIR copied 3 4 9 2" xfId="5218" xr:uid="{00000000-0005-0000-0000-00001E140000}"/>
    <cellStyle name="AIR copied 3 4 9 3" xfId="5219" xr:uid="{00000000-0005-0000-0000-00001F140000}"/>
    <cellStyle name="AIR copied 3 5" xfId="5220" xr:uid="{00000000-0005-0000-0000-000020140000}"/>
    <cellStyle name="AIR copied 3 5 10" xfId="5221" xr:uid="{00000000-0005-0000-0000-000021140000}"/>
    <cellStyle name="AIR copied 3 5 10 2" xfId="5222" xr:uid="{00000000-0005-0000-0000-000022140000}"/>
    <cellStyle name="AIR copied 3 5 10 3" xfId="5223" xr:uid="{00000000-0005-0000-0000-000023140000}"/>
    <cellStyle name="AIR copied 3 5 11" xfId="5224" xr:uid="{00000000-0005-0000-0000-000024140000}"/>
    <cellStyle name="AIR copied 3 5 11 2" xfId="5225" xr:uid="{00000000-0005-0000-0000-000025140000}"/>
    <cellStyle name="AIR copied 3 5 11 3" xfId="5226" xr:uid="{00000000-0005-0000-0000-000026140000}"/>
    <cellStyle name="AIR copied 3 5 12" xfId="5227" xr:uid="{00000000-0005-0000-0000-000027140000}"/>
    <cellStyle name="AIR copied 3 5 13" xfId="5228" xr:uid="{00000000-0005-0000-0000-000028140000}"/>
    <cellStyle name="AIR copied 3 5 2" xfId="5229" xr:uid="{00000000-0005-0000-0000-000029140000}"/>
    <cellStyle name="AIR copied 3 5 2 2" xfId="5230" xr:uid="{00000000-0005-0000-0000-00002A140000}"/>
    <cellStyle name="AIR copied 3 5 2 3" xfId="5231" xr:uid="{00000000-0005-0000-0000-00002B140000}"/>
    <cellStyle name="AIR copied 3 5 3" xfId="5232" xr:uid="{00000000-0005-0000-0000-00002C140000}"/>
    <cellStyle name="AIR copied 3 5 3 2" xfId="5233" xr:uid="{00000000-0005-0000-0000-00002D140000}"/>
    <cellStyle name="AIR copied 3 5 3 3" xfId="5234" xr:uid="{00000000-0005-0000-0000-00002E140000}"/>
    <cellStyle name="AIR copied 3 5 4" xfId="5235" xr:uid="{00000000-0005-0000-0000-00002F140000}"/>
    <cellStyle name="AIR copied 3 5 4 2" xfId="5236" xr:uid="{00000000-0005-0000-0000-000030140000}"/>
    <cellStyle name="AIR copied 3 5 4 3" xfId="5237" xr:uid="{00000000-0005-0000-0000-000031140000}"/>
    <cellStyle name="AIR copied 3 5 5" xfId="5238" xr:uid="{00000000-0005-0000-0000-000032140000}"/>
    <cellStyle name="AIR copied 3 5 5 2" xfId="5239" xr:uid="{00000000-0005-0000-0000-000033140000}"/>
    <cellStyle name="AIR copied 3 5 5 3" xfId="5240" xr:uid="{00000000-0005-0000-0000-000034140000}"/>
    <cellStyle name="AIR copied 3 5 6" xfId="5241" xr:uid="{00000000-0005-0000-0000-000035140000}"/>
    <cellStyle name="AIR copied 3 5 6 2" xfId="5242" xr:uid="{00000000-0005-0000-0000-000036140000}"/>
    <cellStyle name="AIR copied 3 5 6 3" xfId="5243" xr:uid="{00000000-0005-0000-0000-000037140000}"/>
    <cellStyle name="AIR copied 3 5 7" xfId="5244" xr:uid="{00000000-0005-0000-0000-000038140000}"/>
    <cellStyle name="AIR copied 3 5 7 2" xfId="5245" xr:uid="{00000000-0005-0000-0000-000039140000}"/>
    <cellStyle name="AIR copied 3 5 7 3" xfId="5246" xr:uid="{00000000-0005-0000-0000-00003A140000}"/>
    <cellStyle name="AIR copied 3 5 8" xfId="5247" xr:uid="{00000000-0005-0000-0000-00003B140000}"/>
    <cellStyle name="AIR copied 3 5 8 2" xfId="5248" xr:uid="{00000000-0005-0000-0000-00003C140000}"/>
    <cellStyle name="AIR copied 3 5 8 3" xfId="5249" xr:uid="{00000000-0005-0000-0000-00003D140000}"/>
    <cellStyle name="AIR copied 3 5 9" xfId="5250" xr:uid="{00000000-0005-0000-0000-00003E140000}"/>
    <cellStyle name="AIR copied 3 5 9 2" xfId="5251" xr:uid="{00000000-0005-0000-0000-00003F140000}"/>
    <cellStyle name="AIR copied 3 5 9 3" xfId="5252" xr:uid="{00000000-0005-0000-0000-000040140000}"/>
    <cellStyle name="AIR copied 3 6" xfId="5253" xr:uid="{00000000-0005-0000-0000-000041140000}"/>
    <cellStyle name="AIR copied 3 6 10" xfId="5254" xr:uid="{00000000-0005-0000-0000-000042140000}"/>
    <cellStyle name="AIR copied 3 6 10 2" xfId="5255" xr:uid="{00000000-0005-0000-0000-000043140000}"/>
    <cellStyle name="AIR copied 3 6 10 3" xfId="5256" xr:uid="{00000000-0005-0000-0000-000044140000}"/>
    <cellStyle name="AIR copied 3 6 11" xfId="5257" xr:uid="{00000000-0005-0000-0000-000045140000}"/>
    <cellStyle name="AIR copied 3 6 11 2" xfId="5258" xr:uid="{00000000-0005-0000-0000-000046140000}"/>
    <cellStyle name="AIR copied 3 6 11 3" xfId="5259" xr:uid="{00000000-0005-0000-0000-000047140000}"/>
    <cellStyle name="AIR copied 3 6 12" xfId="5260" xr:uid="{00000000-0005-0000-0000-000048140000}"/>
    <cellStyle name="AIR copied 3 6 13" xfId="5261" xr:uid="{00000000-0005-0000-0000-000049140000}"/>
    <cellStyle name="AIR copied 3 6 2" xfId="5262" xr:uid="{00000000-0005-0000-0000-00004A140000}"/>
    <cellStyle name="AIR copied 3 6 2 2" xfId="5263" xr:uid="{00000000-0005-0000-0000-00004B140000}"/>
    <cellStyle name="AIR copied 3 6 2 3" xfId="5264" xr:uid="{00000000-0005-0000-0000-00004C140000}"/>
    <cellStyle name="AIR copied 3 6 3" xfId="5265" xr:uid="{00000000-0005-0000-0000-00004D140000}"/>
    <cellStyle name="AIR copied 3 6 3 2" xfId="5266" xr:uid="{00000000-0005-0000-0000-00004E140000}"/>
    <cellStyle name="AIR copied 3 6 3 3" xfId="5267" xr:uid="{00000000-0005-0000-0000-00004F140000}"/>
    <cellStyle name="AIR copied 3 6 4" xfId="5268" xr:uid="{00000000-0005-0000-0000-000050140000}"/>
    <cellStyle name="AIR copied 3 6 4 2" xfId="5269" xr:uid="{00000000-0005-0000-0000-000051140000}"/>
    <cellStyle name="AIR copied 3 6 4 3" xfId="5270" xr:uid="{00000000-0005-0000-0000-000052140000}"/>
    <cellStyle name="AIR copied 3 6 5" xfId="5271" xr:uid="{00000000-0005-0000-0000-000053140000}"/>
    <cellStyle name="AIR copied 3 6 5 2" xfId="5272" xr:uid="{00000000-0005-0000-0000-000054140000}"/>
    <cellStyle name="AIR copied 3 6 5 3" xfId="5273" xr:uid="{00000000-0005-0000-0000-000055140000}"/>
    <cellStyle name="AIR copied 3 6 6" xfId="5274" xr:uid="{00000000-0005-0000-0000-000056140000}"/>
    <cellStyle name="AIR copied 3 6 6 2" xfId="5275" xr:uid="{00000000-0005-0000-0000-000057140000}"/>
    <cellStyle name="AIR copied 3 6 6 3" xfId="5276" xr:uid="{00000000-0005-0000-0000-000058140000}"/>
    <cellStyle name="AIR copied 3 6 7" xfId="5277" xr:uid="{00000000-0005-0000-0000-000059140000}"/>
    <cellStyle name="AIR copied 3 6 7 2" xfId="5278" xr:uid="{00000000-0005-0000-0000-00005A140000}"/>
    <cellStyle name="AIR copied 3 6 7 3" xfId="5279" xr:uid="{00000000-0005-0000-0000-00005B140000}"/>
    <cellStyle name="AIR copied 3 6 8" xfId="5280" xr:uid="{00000000-0005-0000-0000-00005C140000}"/>
    <cellStyle name="AIR copied 3 6 8 2" xfId="5281" xr:uid="{00000000-0005-0000-0000-00005D140000}"/>
    <cellStyle name="AIR copied 3 6 8 3" xfId="5282" xr:uid="{00000000-0005-0000-0000-00005E140000}"/>
    <cellStyle name="AIR copied 3 6 9" xfId="5283" xr:uid="{00000000-0005-0000-0000-00005F140000}"/>
    <cellStyle name="AIR copied 3 6 9 2" xfId="5284" xr:uid="{00000000-0005-0000-0000-000060140000}"/>
    <cellStyle name="AIR copied 3 6 9 3" xfId="5285" xr:uid="{00000000-0005-0000-0000-000061140000}"/>
    <cellStyle name="AIR copied 3 7" xfId="5286" xr:uid="{00000000-0005-0000-0000-000062140000}"/>
    <cellStyle name="AIR copied 3 7 10" xfId="5287" xr:uid="{00000000-0005-0000-0000-000063140000}"/>
    <cellStyle name="AIR copied 3 7 10 2" xfId="5288" xr:uid="{00000000-0005-0000-0000-000064140000}"/>
    <cellStyle name="AIR copied 3 7 10 3" xfId="5289" xr:uid="{00000000-0005-0000-0000-000065140000}"/>
    <cellStyle name="AIR copied 3 7 11" xfId="5290" xr:uid="{00000000-0005-0000-0000-000066140000}"/>
    <cellStyle name="AIR copied 3 7 11 2" xfId="5291" xr:uid="{00000000-0005-0000-0000-000067140000}"/>
    <cellStyle name="AIR copied 3 7 11 3" xfId="5292" xr:uid="{00000000-0005-0000-0000-000068140000}"/>
    <cellStyle name="AIR copied 3 7 12" xfId="5293" xr:uid="{00000000-0005-0000-0000-000069140000}"/>
    <cellStyle name="AIR copied 3 7 13" xfId="5294" xr:uid="{00000000-0005-0000-0000-00006A140000}"/>
    <cellStyle name="AIR copied 3 7 2" xfId="5295" xr:uid="{00000000-0005-0000-0000-00006B140000}"/>
    <cellStyle name="AIR copied 3 7 2 2" xfId="5296" xr:uid="{00000000-0005-0000-0000-00006C140000}"/>
    <cellStyle name="AIR copied 3 7 2 3" xfId="5297" xr:uid="{00000000-0005-0000-0000-00006D140000}"/>
    <cellStyle name="AIR copied 3 7 3" xfId="5298" xr:uid="{00000000-0005-0000-0000-00006E140000}"/>
    <cellStyle name="AIR copied 3 7 3 2" xfId="5299" xr:uid="{00000000-0005-0000-0000-00006F140000}"/>
    <cellStyle name="AIR copied 3 7 3 3" xfId="5300" xr:uid="{00000000-0005-0000-0000-000070140000}"/>
    <cellStyle name="AIR copied 3 7 4" xfId="5301" xr:uid="{00000000-0005-0000-0000-000071140000}"/>
    <cellStyle name="AIR copied 3 7 4 2" xfId="5302" xr:uid="{00000000-0005-0000-0000-000072140000}"/>
    <cellStyle name="AIR copied 3 7 4 3" xfId="5303" xr:uid="{00000000-0005-0000-0000-000073140000}"/>
    <cellStyle name="AIR copied 3 7 5" xfId="5304" xr:uid="{00000000-0005-0000-0000-000074140000}"/>
    <cellStyle name="AIR copied 3 7 5 2" xfId="5305" xr:uid="{00000000-0005-0000-0000-000075140000}"/>
    <cellStyle name="AIR copied 3 7 5 3" xfId="5306" xr:uid="{00000000-0005-0000-0000-000076140000}"/>
    <cellStyle name="AIR copied 3 7 6" xfId="5307" xr:uid="{00000000-0005-0000-0000-000077140000}"/>
    <cellStyle name="AIR copied 3 7 6 2" xfId="5308" xr:uid="{00000000-0005-0000-0000-000078140000}"/>
    <cellStyle name="AIR copied 3 7 6 3" xfId="5309" xr:uid="{00000000-0005-0000-0000-000079140000}"/>
    <cellStyle name="AIR copied 3 7 7" xfId="5310" xr:uid="{00000000-0005-0000-0000-00007A140000}"/>
    <cellStyle name="AIR copied 3 7 7 2" xfId="5311" xr:uid="{00000000-0005-0000-0000-00007B140000}"/>
    <cellStyle name="AIR copied 3 7 7 3" xfId="5312" xr:uid="{00000000-0005-0000-0000-00007C140000}"/>
    <cellStyle name="AIR copied 3 7 8" xfId="5313" xr:uid="{00000000-0005-0000-0000-00007D140000}"/>
    <cellStyle name="AIR copied 3 7 8 2" xfId="5314" xr:uid="{00000000-0005-0000-0000-00007E140000}"/>
    <cellStyle name="AIR copied 3 7 8 3" xfId="5315" xr:uid="{00000000-0005-0000-0000-00007F140000}"/>
    <cellStyle name="AIR copied 3 7 9" xfId="5316" xr:uid="{00000000-0005-0000-0000-000080140000}"/>
    <cellStyle name="AIR copied 3 7 9 2" xfId="5317" xr:uid="{00000000-0005-0000-0000-000081140000}"/>
    <cellStyle name="AIR copied 3 7 9 3" xfId="5318" xr:uid="{00000000-0005-0000-0000-000082140000}"/>
    <cellStyle name="AIR copied 3 8" xfId="5319" xr:uid="{00000000-0005-0000-0000-000083140000}"/>
    <cellStyle name="AIR copied 3 8 2" xfId="5320" xr:uid="{00000000-0005-0000-0000-000084140000}"/>
    <cellStyle name="AIR copied 3 8 3" xfId="5321" xr:uid="{00000000-0005-0000-0000-000085140000}"/>
    <cellStyle name="AIR copied 3 9" xfId="5322" xr:uid="{00000000-0005-0000-0000-000086140000}"/>
    <cellStyle name="AIR copied 3 9 2" xfId="5323" xr:uid="{00000000-0005-0000-0000-000087140000}"/>
    <cellStyle name="AIR copied 3 9 3" xfId="5324" xr:uid="{00000000-0005-0000-0000-000088140000}"/>
    <cellStyle name="AIR copied 4" xfId="5325" xr:uid="{00000000-0005-0000-0000-000089140000}"/>
    <cellStyle name="AIR copied 4 10" xfId="5326" xr:uid="{00000000-0005-0000-0000-00008A140000}"/>
    <cellStyle name="AIR copied 4 10 2" xfId="5327" xr:uid="{00000000-0005-0000-0000-00008B140000}"/>
    <cellStyle name="AIR copied 4 10 3" xfId="5328" xr:uid="{00000000-0005-0000-0000-00008C140000}"/>
    <cellStyle name="AIR copied 4 11" xfId="5329" xr:uid="{00000000-0005-0000-0000-00008D140000}"/>
    <cellStyle name="AIR copied 4 11 2" xfId="5330" xr:uid="{00000000-0005-0000-0000-00008E140000}"/>
    <cellStyle name="AIR copied 4 11 3" xfId="5331" xr:uid="{00000000-0005-0000-0000-00008F140000}"/>
    <cellStyle name="AIR copied 4 12" xfId="5332" xr:uid="{00000000-0005-0000-0000-000090140000}"/>
    <cellStyle name="AIR copied 4 12 2" xfId="5333" xr:uid="{00000000-0005-0000-0000-000091140000}"/>
    <cellStyle name="AIR copied 4 12 3" xfId="5334" xr:uid="{00000000-0005-0000-0000-000092140000}"/>
    <cellStyle name="AIR copied 4 13" xfId="5335" xr:uid="{00000000-0005-0000-0000-000093140000}"/>
    <cellStyle name="AIR copied 4 13 2" xfId="5336" xr:uid="{00000000-0005-0000-0000-000094140000}"/>
    <cellStyle name="AIR copied 4 13 3" xfId="5337" xr:uid="{00000000-0005-0000-0000-000095140000}"/>
    <cellStyle name="AIR copied 4 14" xfId="5338" xr:uid="{00000000-0005-0000-0000-000096140000}"/>
    <cellStyle name="AIR copied 4 14 2" xfId="5339" xr:uid="{00000000-0005-0000-0000-000097140000}"/>
    <cellStyle name="AIR copied 4 14 3" xfId="5340" xr:uid="{00000000-0005-0000-0000-000098140000}"/>
    <cellStyle name="AIR copied 4 15" xfId="5341" xr:uid="{00000000-0005-0000-0000-000099140000}"/>
    <cellStyle name="AIR copied 4 15 2" xfId="5342" xr:uid="{00000000-0005-0000-0000-00009A140000}"/>
    <cellStyle name="AIR copied 4 15 3" xfId="5343" xr:uid="{00000000-0005-0000-0000-00009B140000}"/>
    <cellStyle name="AIR copied 4 16" xfId="5344" xr:uid="{00000000-0005-0000-0000-00009C140000}"/>
    <cellStyle name="AIR copied 4 16 2" xfId="5345" xr:uid="{00000000-0005-0000-0000-00009D140000}"/>
    <cellStyle name="AIR copied 4 16 3" xfId="5346" xr:uid="{00000000-0005-0000-0000-00009E140000}"/>
    <cellStyle name="AIR copied 4 17" xfId="5347" xr:uid="{00000000-0005-0000-0000-00009F140000}"/>
    <cellStyle name="AIR copied 4 17 2" xfId="5348" xr:uid="{00000000-0005-0000-0000-0000A0140000}"/>
    <cellStyle name="AIR copied 4 17 3" xfId="5349" xr:uid="{00000000-0005-0000-0000-0000A1140000}"/>
    <cellStyle name="AIR copied 4 18" xfId="5350" xr:uid="{00000000-0005-0000-0000-0000A2140000}"/>
    <cellStyle name="AIR copied 4 18 2" xfId="5351" xr:uid="{00000000-0005-0000-0000-0000A3140000}"/>
    <cellStyle name="AIR copied 4 18 3" xfId="5352" xr:uid="{00000000-0005-0000-0000-0000A4140000}"/>
    <cellStyle name="AIR copied 4 19" xfId="5353" xr:uid="{00000000-0005-0000-0000-0000A5140000}"/>
    <cellStyle name="AIR copied 4 2" xfId="5354" xr:uid="{00000000-0005-0000-0000-0000A6140000}"/>
    <cellStyle name="AIR copied 4 2 10" xfId="5355" xr:uid="{00000000-0005-0000-0000-0000A7140000}"/>
    <cellStyle name="AIR copied 4 2 10 2" xfId="5356" xr:uid="{00000000-0005-0000-0000-0000A8140000}"/>
    <cellStyle name="AIR copied 4 2 10 3" xfId="5357" xr:uid="{00000000-0005-0000-0000-0000A9140000}"/>
    <cellStyle name="AIR copied 4 2 11" xfId="5358" xr:uid="{00000000-0005-0000-0000-0000AA140000}"/>
    <cellStyle name="AIR copied 4 2 11 2" xfId="5359" xr:uid="{00000000-0005-0000-0000-0000AB140000}"/>
    <cellStyle name="AIR copied 4 2 11 3" xfId="5360" xr:uid="{00000000-0005-0000-0000-0000AC140000}"/>
    <cellStyle name="AIR copied 4 2 12" xfId="5361" xr:uid="{00000000-0005-0000-0000-0000AD140000}"/>
    <cellStyle name="AIR copied 4 2 12 2" xfId="5362" xr:uid="{00000000-0005-0000-0000-0000AE140000}"/>
    <cellStyle name="AIR copied 4 2 12 3" xfId="5363" xr:uid="{00000000-0005-0000-0000-0000AF140000}"/>
    <cellStyle name="AIR copied 4 2 13" xfId="5364" xr:uid="{00000000-0005-0000-0000-0000B0140000}"/>
    <cellStyle name="AIR copied 4 2 14" xfId="5365" xr:uid="{00000000-0005-0000-0000-0000B1140000}"/>
    <cellStyle name="AIR copied 4 2 2" xfId="5366" xr:uid="{00000000-0005-0000-0000-0000B2140000}"/>
    <cellStyle name="AIR copied 4 2 2 2" xfId="5367" xr:uid="{00000000-0005-0000-0000-0000B3140000}"/>
    <cellStyle name="AIR copied 4 2 2 3" xfId="5368" xr:uid="{00000000-0005-0000-0000-0000B4140000}"/>
    <cellStyle name="AIR copied 4 2 3" xfId="5369" xr:uid="{00000000-0005-0000-0000-0000B5140000}"/>
    <cellStyle name="AIR copied 4 2 3 2" xfId="5370" xr:uid="{00000000-0005-0000-0000-0000B6140000}"/>
    <cellStyle name="AIR copied 4 2 3 3" xfId="5371" xr:uid="{00000000-0005-0000-0000-0000B7140000}"/>
    <cellStyle name="AIR copied 4 2 4" xfId="5372" xr:uid="{00000000-0005-0000-0000-0000B8140000}"/>
    <cellStyle name="AIR copied 4 2 4 2" xfId="5373" xr:uid="{00000000-0005-0000-0000-0000B9140000}"/>
    <cellStyle name="AIR copied 4 2 4 3" xfId="5374" xr:uid="{00000000-0005-0000-0000-0000BA140000}"/>
    <cellStyle name="AIR copied 4 2 5" xfId="5375" xr:uid="{00000000-0005-0000-0000-0000BB140000}"/>
    <cellStyle name="AIR copied 4 2 5 2" xfId="5376" xr:uid="{00000000-0005-0000-0000-0000BC140000}"/>
    <cellStyle name="AIR copied 4 2 5 3" xfId="5377" xr:uid="{00000000-0005-0000-0000-0000BD140000}"/>
    <cellStyle name="AIR copied 4 2 6" xfId="5378" xr:uid="{00000000-0005-0000-0000-0000BE140000}"/>
    <cellStyle name="AIR copied 4 2 6 2" xfId="5379" xr:uid="{00000000-0005-0000-0000-0000BF140000}"/>
    <cellStyle name="AIR copied 4 2 6 3" xfId="5380" xr:uid="{00000000-0005-0000-0000-0000C0140000}"/>
    <cellStyle name="AIR copied 4 2 7" xfId="5381" xr:uid="{00000000-0005-0000-0000-0000C1140000}"/>
    <cellStyle name="AIR copied 4 2 7 2" xfId="5382" xr:uid="{00000000-0005-0000-0000-0000C2140000}"/>
    <cellStyle name="AIR copied 4 2 7 3" xfId="5383" xr:uid="{00000000-0005-0000-0000-0000C3140000}"/>
    <cellStyle name="AIR copied 4 2 8" xfId="5384" xr:uid="{00000000-0005-0000-0000-0000C4140000}"/>
    <cellStyle name="AIR copied 4 2 8 2" xfId="5385" xr:uid="{00000000-0005-0000-0000-0000C5140000}"/>
    <cellStyle name="AIR copied 4 2 8 3" xfId="5386" xr:uid="{00000000-0005-0000-0000-0000C6140000}"/>
    <cellStyle name="AIR copied 4 2 9" xfId="5387" xr:uid="{00000000-0005-0000-0000-0000C7140000}"/>
    <cellStyle name="AIR copied 4 2 9 2" xfId="5388" xr:uid="{00000000-0005-0000-0000-0000C8140000}"/>
    <cellStyle name="AIR copied 4 2 9 3" xfId="5389" xr:uid="{00000000-0005-0000-0000-0000C9140000}"/>
    <cellStyle name="AIR copied 4 20" xfId="5390" xr:uid="{00000000-0005-0000-0000-0000CA140000}"/>
    <cellStyle name="AIR copied 4 3" xfId="5391" xr:uid="{00000000-0005-0000-0000-0000CB140000}"/>
    <cellStyle name="AIR copied 4 3 10" xfId="5392" xr:uid="{00000000-0005-0000-0000-0000CC140000}"/>
    <cellStyle name="AIR copied 4 3 10 2" xfId="5393" xr:uid="{00000000-0005-0000-0000-0000CD140000}"/>
    <cellStyle name="AIR copied 4 3 10 3" xfId="5394" xr:uid="{00000000-0005-0000-0000-0000CE140000}"/>
    <cellStyle name="AIR copied 4 3 11" xfId="5395" xr:uid="{00000000-0005-0000-0000-0000CF140000}"/>
    <cellStyle name="AIR copied 4 3 11 2" xfId="5396" xr:uid="{00000000-0005-0000-0000-0000D0140000}"/>
    <cellStyle name="AIR copied 4 3 11 3" xfId="5397" xr:uid="{00000000-0005-0000-0000-0000D1140000}"/>
    <cellStyle name="AIR copied 4 3 12" xfId="5398" xr:uid="{00000000-0005-0000-0000-0000D2140000}"/>
    <cellStyle name="AIR copied 4 3 12 2" xfId="5399" xr:uid="{00000000-0005-0000-0000-0000D3140000}"/>
    <cellStyle name="AIR copied 4 3 12 3" xfId="5400" xr:uid="{00000000-0005-0000-0000-0000D4140000}"/>
    <cellStyle name="AIR copied 4 3 13" xfId="5401" xr:uid="{00000000-0005-0000-0000-0000D5140000}"/>
    <cellStyle name="AIR copied 4 3 14" xfId="5402" xr:uid="{00000000-0005-0000-0000-0000D6140000}"/>
    <cellStyle name="AIR copied 4 3 2" xfId="5403" xr:uid="{00000000-0005-0000-0000-0000D7140000}"/>
    <cellStyle name="AIR copied 4 3 2 2" xfId="5404" xr:uid="{00000000-0005-0000-0000-0000D8140000}"/>
    <cellStyle name="AIR copied 4 3 2 3" xfId="5405" xr:uid="{00000000-0005-0000-0000-0000D9140000}"/>
    <cellStyle name="AIR copied 4 3 3" xfId="5406" xr:uid="{00000000-0005-0000-0000-0000DA140000}"/>
    <cellStyle name="AIR copied 4 3 3 2" xfId="5407" xr:uid="{00000000-0005-0000-0000-0000DB140000}"/>
    <cellStyle name="AIR copied 4 3 3 3" xfId="5408" xr:uid="{00000000-0005-0000-0000-0000DC140000}"/>
    <cellStyle name="AIR copied 4 3 4" xfId="5409" xr:uid="{00000000-0005-0000-0000-0000DD140000}"/>
    <cellStyle name="AIR copied 4 3 4 2" xfId="5410" xr:uid="{00000000-0005-0000-0000-0000DE140000}"/>
    <cellStyle name="AIR copied 4 3 4 3" xfId="5411" xr:uid="{00000000-0005-0000-0000-0000DF140000}"/>
    <cellStyle name="AIR copied 4 3 5" xfId="5412" xr:uid="{00000000-0005-0000-0000-0000E0140000}"/>
    <cellStyle name="AIR copied 4 3 5 2" xfId="5413" xr:uid="{00000000-0005-0000-0000-0000E1140000}"/>
    <cellStyle name="AIR copied 4 3 5 3" xfId="5414" xr:uid="{00000000-0005-0000-0000-0000E2140000}"/>
    <cellStyle name="AIR copied 4 3 6" xfId="5415" xr:uid="{00000000-0005-0000-0000-0000E3140000}"/>
    <cellStyle name="AIR copied 4 3 6 2" xfId="5416" xr:uid="{00000000-0005-0000-0000-0000E4140000}"/>
    <cellStyle name="AIR copied 4 3 6 3" xfId="5417" xr:uid="{00000000-0005-0000-0000-0000E5140000}"/>
    <cellStyle name="AIR copied 4 3 7" xfId="5418" xr:uid="{00000000-0005-0000-0000-0000E6140000}"/>
    <cellStyle name="AIR copied 4 3 7 2" xfId="5419" xr:uid="{00000000-0005-0000-0000-0000E7140000}"/>
    <cellStyle name="AIR copied 4 3 7 3" xfId="5420" xr:uid="{00000000-0005-0000-0000-0000E8140000}"/>
    <cellStyle name="AIR copied 4 3 8" xfId="5421" xr:uid="{00000000-0005-0000-0000-0000E9140000}"/>
    <cellStyle name="AIR copied 4 3 8 2" xfId="5422" xr:uid="{00000000-0005-0000-0000-0000EA140000}"/>
    <cellStyle name="AIR copied 4 3 8 3" xfId="5423" xr:uid="{00000000-0005-0000-0000-0000EB140000}"/>
    <cellStyle name="AIR copied 4 3 9" xfId="5424" xr:uid="{00000000-0005-0000-0000-0000EC140000}"/>
    <cellStyle name="AIR copied 4 3 9 2" xfId="5425" xr:uid="{00000000-0005-0000-0000-0000ED140000}"/>
    <cellStyle name="AIR copied 4 3 9 3" xfId="5426" xr:uid="{00000000-0005-0000-0000-0000EE140000}"/>
    <cellStyle name="AIR copied 4 4" xfId="5427" xr:uid="{00000000-0005-0000-0000-0000EF140000}"/>
    <cellStyle name="AIR copied 4 4 10" xfId="5428" xr:uid="{00000000-0005-0000-0000-0000F0140000}"/>
    <cellStyle name="AIR copied 4 4 10 2" xfId="5429" xr:uid="{00000000-0005-0000-0000-0000F1140000}"/>
    <cellStyle name="AIR copied 4 4 10 3" xfId="5430" xr:uid="{00000000-0005-0000-0000-0000F2140000}"/>
    <cellStyle name="AIR copied 4 4 11" xfId="5431" xr:uid="{00000000-0005-0000-0000-0000F3140000}"/>
    <cellStyle name="AIR copied 4 4 11 2" xfId="5432" xr:uid="{00000000-0005-0000-0000-0000F4140000}"/>
    <cellStyle name="AIR copied 4 4 11 3" xfId="5433" xr:uid="{00000000-0005-0000-0000-0000F5140000}"/>
    <cellStyle name="AIR copied 4 4 12" xfId="5434" xr:uid="{00000000-0005-0000-0000-0000F6140000}"/>
    <cellStyle name="AIR copied 4 4 13" xfId="5435" xr:uid="{00000000-0005-0000-0000-0000F7140000}"/>
    <cellStyle name="AIR copied 4 4 2" xfId="5436" xr:uid="{00000000-0005-0000-0000-0000F8140000}"/>
    <cellStyle name="AIR copied 4 4 2 2" xfId="5437" xr:uid="{00000000-0005-0000-0000-0000F9140000}"/>
    <cellStyle name="AIR copied 4 4 2 3" xfId="5438" xr:uid="{00000000-0005-0000-0000-0000FA140000}"/>
    <cellStyle name="AIR copied 4 4 3" xfId="5439" xr:uid="{00000000-0005-0000-0000-0000FB140000}"/>
    <cellStyle name="AIR copied 4 4 3 2" xfId="5440" xr:uid="{00000000-0005-0000-0000-0000FC140000}"/>
    <cellStyle name="AIR copied 4 4 3 3" xfId="5441" xr:uid="{00000000-0005-0000-0000-0000FD140000}"/>
    <cellStyle name="AIR copied 4 4 4" xfId="5442" xr:uid="{00000000-0005-0000-0000-0000FE140000}"/>
    <cellStyle name="AIR copied 4 4 4 2" xfId="5443" xr:uid="{00000000-0005-0000-0000-0000FF140000}"/>
    <cellStyle name="AIR copied 4 4 4 3" xfId="5444" xr:uid="{00000000-0005-0000-0000-000000150000}"/>
    <cellStyle name="AIR copied 4 4 5" xfId="5445" xr:uid="{00000000-0005-0000-0000-000001150000}"/>
    <cellStyle name="AIR copied 4 4 5 2" xfId="5446" xr:uid="{00000000-0005-0000-0000-000002150000}"/>
    <cellStyle name="AIR copied 4 4 5 3" xfId="5447" xr:uid="{00000000-0005-0000-0000-000003150000}"/>
    <cellStyle name="AIR copied 4 4 6" xfId="5448" xr:uid="{00000000-0005-0000-0000-000004150000}"/>
    <cellStyle name="AIR copied 4 4 6 2" xfId="5449" xr:uid="{00000000-0005-0000-0000-000005150000}"/>
    <cellStyle name="AIR copied 4 4 6 3" xfId="5450" xr:uid="{00000000-0005-0000-0000-000006150000}"/>
    <cellStyle name="AIR copied 4 4 7" xfId="5451" xr:uid="{00000000-0005-0000-0000-000007150000}"/>
    <cellStyle name="AIR copied 4 4 7 2" xfId="5452" xr:uid="{00000000-0005-0000-0000-000008150000}"/>
    <cellStyle name="AIR copied 4 4 7 3" xfId="5453" xr:uid="{00000000-0005-0000-0000-000009150000}"/>
    <cellStyle name="AIR copied 4 4 8" xfId="5454" xr:uid="{00000000-0005-0000-0000-00000A150000}"/>
    <cellStyle name="AIR copied 4 4 8 2" xfId="5455" xr:uid="{00000000-0005-0000-0000-00000B150000}"/>
    <cellStyle name="AIR copied 4 4 8 3" xfId="5456" xr:uid="{00000000-0005-0000-0000-00000C150000}"/>
    <cellStyle name="AIR copied 4 4 9" xfId="5457" xr:uid="{00000000-0005-0000-0000-00000D150000}"/>
    <cellStyle name="AIR copied 4 4 9 2" xfId="5458" xr:uid="{00000000-0005-0000-0000-00000E150000}"/>
    <cellStyle name="AIR copied 4 4 9 3" xfId="5459" xr:uid="{00000000-0005-0000-0000-00000F150000}"/>
    <cellStyle name="AIR copied 4 5" xfId="5460" xr:uid="{00000000-0005-0000-0000-000010150000}"/>
    <cellStyle name="AIR copied 4 5 10" xfId="5461" xr:uid="{00000000-0005-0000-0000-000011150000}"/>
    <cellStyle name="AIR copied 4 5 10 2" xfId="5462" xr:uid="{00000000-0005-0000-0000-000012150000}"/>
    <cellStyle name="AIR copied 4 5 10 3" xfId="5463" xr:uid="{00000000-0005-0000-0000-000013150000}"/>
    <cellStyle name="AIR copied 4 5 11" xfId="5464" xr:uid="{00000000-0005-0000-0000-000014150000}"/>
    <cellStyle name="AIR copied 4 5 11 2" xfId="5465" xr:uid="{00000000-0005-0000-0000-000015150000}"/>
    <cellStyle name="AIR copied 4 5 11 3" xfId="5466" xr:uid="{00000000-0005-0000-0000-000016150000}"/>
    <cellStyle name="AIR copied 4 5 12" xfId="5467" xr:uid="{00000000-0005-0000-0000-000017150000}"/>
    <cellStyle name="AIR copied 4 5 13" xfId="5468" xr:uid="{00000000-0005-0000-0000-000018150000}"/>
    <cellStyle name="AIR copied 4 5 2" xfId="5469" xr:uid="{00000000-0005-0000-0000-000019150000}"/>
    <cellStyle name="AIR copied 4 5 2 2" xfId="5470" xr:uid="{00000000-0005-0000-0000-00001A150000}"/>
    <cellStyle name="AIR copied 4 5 2 3" xfId="5471" xr:uid="{00000000-0005-0000-0000-00001B150000}"/>
    <cellStyle name="AIR copied 4 5 3" xfId="5472" xr:uid="{00000000-0005-0000-0000-00001C150000}"/>
    <cellStyle name="AIR copied 4 5 3 2" xfId="5473" xr:uid="{00000000-0005-0000-0000-00001D150000}"/>
    <cellStyle name="AIR copied 4 5 3 3" xfId="5474" xr:uid="{00000000-0005-0000-0000-00001E150000}"/>
    <cellStyle name="AIR copied 4 5 4" xfId="5475" xr:uid="{00000000-0005-0000-0000-00001F150000}"/>
    <cellStyle name="AIR copied 4 5 4 2" xfId="5476" xr:uid="{00000000-0005-0000-0000-000020150000}"/>
    <cellStyle name="AIR copied 4 5 4 3" xfId="5477" xr:uid="{00000000-0005-0000-0000-000021150000}"/>
    <cellStyle name="AIR copied 4 5 5" xfId="5478" xr:uid="{00000000-0005-0000-0000-000022150000}"/>
    <cellStyle name="AIR copied 4 5 5 2" xfId="5479" xr:uid="{00000000-0005-0000-0000-000023150000}"/>
    <cellStyle name="AIR copied 4 5 5 3" xfId="5480" xr:uid="{00000000-0005-0000-0000-000024150000}"/>
    <cellStyle name="AIR copied 4 5 6" xfId="5481" xr:uid="{00000000-0005-0000-0000-000025150000}"/>
    <cellStyle name="AIR copied 4 5 6 2" xfId="5482" xr:uid="{00000000-0005-0000-0000-000026150000}"/>
    <cellStyle name="AIR copied 4 5 6 3" xfId="5483" xr:uid="{00000000-0005-0000-0000-000027150000}"/>
    <cellStyle name="AIR copied 4 5 7" xfId="5484" xr:uid="{00000000-0005-0000-0000-000028150000}"/>
    <cellStyle name="AIR copied 4 5 7 2" xfId="5485" xr:uid="{00000000-0005-0000-0000-000029150000}"/>
    <cellStyle name="AIR copied 4 5 7 3" xfId="5486" xr:uid="{00000000-0005-0000-0000-00002A150000}"/>
    <cellStyle name="AIR copied 4 5 8" xfId="5487" xr:uid="{00000000-0005-0000-0000-00002B150000}"/>
    <cellStyle name="AIR copied 4 5 8 2" xfId="5488" xr:uid="{00000000-0005-0000-0000-00002C150000}"/>
    <cellStyle name="AIR copied 4 5 8 3" xfId="5489" xr:uid="{00000000-0005-0000-0000-00002D150000}"/>
    <cellStyle name="AIR copied 4 5 9" xfId="5490" xr:uid="{00000000-0005-0000-0000-00002E150000}"/>
    <cellStyle name="AIR copied 4 5 9 2" xfId="5491" xr:uid="{00000000-0005-0000-0000-00002F150000}"/>
    <cellStyle name="AIR copied 4 5 9 3" xfId="5492" xr:uid="{00000000-0005-0000-0000-000030150000}"/>
    <cellStyle name="AIR copied 4 6" xfId="5493" xr:uid="{00000000-0005-0000-0000-000031150000}"/>
    <cellStyle name="AIR copied 4 6 10" xfId="5494" xr:uid="{00000000-0005-0000-0000-000032150000}"/>
    <cellStyle name="AIR copied 4 6 10 2" xfId="5495" xr:uid="{00000000-0005-0000-0000-000033150000}"/>
    <cellStyle name="AIR copied 4 6 10 3" xfId="5496" xr:uid="{00000000-0005-0000-0000-000034150000}"/>
    <cellStyle name="AIR copied 4 6 11" xfId="5497" xr:uid="{00000000-0005-0000-0000-000035150000}"/>
    <cellStyle name="AIR copied 4 6 11 2" xfId="5498" xr:uid="{00000000-0005-0000-0000-000036150000}"/>
    <cellStyle name="AIR copied 4 6 11 3" xfId="5499" xr:uid="{00000000-0005-0000-0000-000037150000}"/>
    <cellStyle name="AIR copied 4 6 12" xfId="5500" xr:uid="{00000000-0005-0000-0000-000038150000}"/>
    <cellStyle name="AIR copied 4 6 13" xfId="5501" xr:uid="{00000000-0005-0000-0000-000039150000}"/>
    <cellStyle name="AIR copied 4 6 2" xfId="5502" xr:uid="{00000000-0005-0000-0000-00003A150000}"/>
    <cellStyle name="AIR copied 4 6 2 2" xfId="5503" xr:uid="{00000000-0005-0000-0000-00003B150000}"/>
    <cellStyle name="AIR copied 4 6 2 3" xfId="5504" xr:uid="{00000000-0005-0000-0000-00003C150000}"/>
    <cellStyle name="AIR copied 4 6 3" xfId="5505" xr:uid="{00000000-0005-0000-0000-00003D150000}"/>
    <cellStyle name="AIR copied 4 6 3 2" xfId="5506" xr:uid="{00000000-0005-0000-0000-00003E150000}"/>
    <cellStyle name="AIR copied 4 6 3 3" xfId="5507" xr:uid="{00000000-0005-0000-0000-00003F150000}"/>
    <cellStyle name="AIR copied 4 6 4" xfId="5508" xr:uid="{00000000-0005-0000-0000-000040150000}"/>
    <cellStyle name="AIR copied 4 6 4 2" xfId="5509" xr:uid="{00000000-0005-0000-0000-000041150000}"/>
    <cellStyle name="AIR copied 4 6 4 3" xfId="5510" xr:uid="{00000000-0005-0000-0000-000042150000}"/>
    <cellStyle name="AIR copied 4 6 5" xfId="5511" xr:uid="{00000000-0005-0000-0000-000043150000}"/>
    <cellStyle name="AIR copied 4 6 5 2" xfId="5512" xr:uid="{00000000-0005-0000-0000-000044150000}"/>
    <cellStyle name="AIR copied 4 6 5 3" xfId="5513" xr:uid="{00000000-0005-0000-0000-000045150000}"/>
    <cellStyle name="AIR copied 4 6 6" xfId="5514" xr:uid="{00000000-0005-0000-0000-000046150000}"/>
    <cellStyle name="AIR copied 4 6 6 2" xfId="5515" xr:uid="{00000000-0005-0000-0000-000047150000}"/>
    <cellStyle name="AIR copied 4 6 6 3" xfId="5516" xr:uid="{00000000-0005-0000-0000-000048150000}"/>
    <cellStyle name="AIR copied 4 6 7" xfId="5517" xr:uid="{00000000-0005-0000-0000-000049150000}"/>
    <cellStyle name="AIR copied 4 6 7 2" xfId="5518" xr:uid="{00000000-0005-0000-0000-00004A150000}"/>
    <cellStyle name="AIR copied 4 6 7 3" xfId="5519" xr:uid="{00000000-0005-0000-0000-00004B150000}"/>
    <cellStyle name="AIR copied 4 6 8" xfId="5520" xr:uid="{00000000-0005-0000-0000-00004C150000}"/>
    <cellStyle name="AIR copied 4 6 8 2" xfId="5521" xr:uid="{00000000-0005-0000-0000-00004D150000}"/>
    <cellStyle name="AIR copied 4 6 8 3" xfId="5522" xr:uid="{00000000-0005-0000-0000-00004E150000}"/>
    <cellStyle name="AIR copied 4 6 9" xfId="5523" xr:uid="{00000000-0005-0000-0000-00004F150000}"/>
    <cellStyle name="AIR copied 4 6 9 2" xfId="5524" xr:uid="{00000000-0005-0000-0000-000050150000}"/>
    <cellStyle name="AIR copied 4 6 9 3" xfId="5525" xr:uid="{00000000-0005-0000-0000-000051150000}"/>
    <cellStyle name="AIR copied 4 7" xfId="5526" xr:uid="{00000000-0005-0000-0000-000052150000}"/>
    <cellStyle name="AIR copied 4 7 10" xfId="5527" xr:uid="{00000000-0005-0000-0000-000053150000}"/>
    <cellStyle name="AIR copied 4 7 10 2" xfId="5528" xr:uid="{00000000-0005-0000-0000-000054150000}"/>
    <cellStyle name="AIR copied 4 7 10 3" xfId="5529" xr:uid="{00000000-0005-0000-0000-000055150000}"/>
    <cellStyle name="AIR copied 4 7 11" xfId="5530" xr:uid="{00000000-0005-0000-0000-000056150000}"/>
    <cellStyle name="AIR copied 4 7 11 2" xfId="5531" xr:uid="{00000000-0005-0000-0000-000057150000}"/>
    <cellStyle name="AIR copied 4 7 11 3" xfId="5532" xr:uid="{00000000-0005-0000-0000-000058150000}"/>
    <cellStyle name="AIR copied 4 7 12" xfId="5533" xr:uid="{00000000-0005-0000-0000-000059150000}"/>
    <cellStyle name="AIR copied 4 7 13" xfId="5534" xr:uid="{00000000-0005-0000-0000-00005A150000}"/>
    <cellStyle name="AIR copied 4 7 2" xfId="5535" xr:uid="{00000000-0005-0000-0000-00005B150000}"/>
    <cellStyle name="AIR copied 4 7 2 2" xfId="5536" xr:uid="{00000000-0005-0000-0000-00005C150000}"/>
    <cellStyle name="AIR copied 4 7 2 3" xfId="5537" xr:uid="{00000000-0005-0000-0000-00005D150000}"/>
    <cellStyle name="AIR copied 4 7 3" xfId="5538" xr:uid="{00000000-0005-0000-0000-00005E150000}"/>
    <cellStyle name="AIR copied 4 7 3 2" xfId="5539" xr:uid="{00000000-0005-0000-0000-00005F150000}"/>
    <cellStyle name="AIR copied 4 7 3 3" xfId="5540" xr:uid="{00000000-0005-0000-0000-000060150000}"/>
    <cellStyle name="AIR copied 4 7 4" xfId="5541" xr:uid="{00000000-0005-0000-0000-000061150000}"/>
    <cellStyle name="AIR copied 4 7 4 2" xfId="5542" xr:uid="{00000000-0005-0000-0000-000062150000}"/>
    <cellStyle name="AIR copied 4 7 4 3" xfId="5543" xr:uid="{00000000-0005-0000-0000-000063150000}"/>
    <cellStyle name="AIR copied 4 7 5" xfId="5544" xr:uid="{00000000-0005-0000-0000-000064150000}"/>
    <cellStyle name="AIR copied 4 7 5 2" xfId="5545" xr:uid="{00000000-0005-0000-0000-000065150000}"/>
    <cellStyle name="AIR copied 4 7 5 3" xfId="5546" xr:uid="{00000000-0005-0000-0000-000066150000}"/>
    <cellStyle name="AIR copied 4 7 6" xfId="5547" xr:uid="{00000000-0005-0000-0000-000067150000}"/>
    <cellStyle name="AIR copied 4 7 6 2" xfId="5548" xr:uid="{00000000-0005-0000-0000-000068150000}"/>
    <cellStyle name="AIR copied 4 7 6 3" xfId="5549" xr:uid="{00000000-0005-0000-0000-000069150000}"/>
    <cellStyle name="AIR copied 4 7 7" xfId="5550" xr:uid="{00000000-0005-0000-0000-00006A150000}"/>
    <cellStyle name="AIR copied 4 7 7 2" xfId="5551" xr:uid="{00000000-0005-0000-0000-00006B150000}"/>
    <cellStyle name="AIR copied 4 7 7 3" xfId="5552" xr:uid="{00000000-0005-0000-0000-00006C150000}"/>
    <cellStyle name="AIR copied 4 7 8" xfId="5553" xr:uid="{00000000-0005-0000-0000-00006D150000}"/>
    <cellStyle name="AIR copied 4 7 8 2" xfId="5554" xr:uid="{00000000-0005-0000-0000-00006E150000}"/>
    <cellStyle name="AIR copied 4 7 8 3" xfId="5555" xr:uid="{00000000-0005-0000-0000-00006F150000}"/>
    <cellStyle name="AIR copied 4 7 9" xfId="5556" xr:uid="{00000000-0005-0000-0000-000070150000}"/>
    <cellStyle name="AIR copied 4 7 9 2" xfId="5557" xr:uid="{00000000-0005-0000-0000-000071150000}"/>
    <cellStyle name="AIR copied 4 7 9 3" xfId="5558" xr:uid="{00000000-0005-0000-0000-000072150000}"/>
    <cellStyle name="AIR copied 4 8" xfId="5559" xr:uid="{00000000-0005-0000-0000-000073150000}"/>
    <cellStyle name="AIR copied 4 8 2" xfId="5560" xr:uid="{00000000-0005-0000-0000-000074150000}"/>
    <cellStyle name="AIR copied 4 8 3" xfId="5561" xr:uid="{00000000-0005-0000-0000-000075150000}"/>
    <cellStyle name="AIR copied 4 9" xfId="5562" xr:uid="{00000000-0005-0000-0000-000076150000}"/>
    <cellStyle name="AIR copied 4 9 2" xfId="5563" xr:uid="{00000000-0005-0000-0000-000077150000}"/>
    <cellStyle name="AIR copied 4 9 3" xfId="5564" xr:uid="{00000000-0005-0000-0000-000078150000}"/>
    <cellStyle name="AIR copied 5" xfId="5565" xr:uid="{00000000-0005-0000-0000-000079150000}"/>
    <cellStyle name="AIR copied 5 10" xfId="5566" xr:uid="{00000000-0005-0000-0000-00007A150000}"/>
    <cellStyle name="AIR copied 5 10 2" xfId="5567" xr:uid="{00000000-0005-0000-0000-00007B150000}"/>
    <cellStyle name="AIR copied 5 10 3" xfId="5568" xr:uid="{00000000-0005-0000-0000-00007C150000}"/>
    <cellStyle name="AIR copied 5 11" xfId="5569" xr:uid="{00000000-0005-0000-0000-00007D150000}"/>
    <cellStyle name="AIR copied 5 11 2" xfId="5570" xr:uid="{00000000-0005-0000-0000-00007E150000}"/>
    <cellStyle name="AIR copied 5 11 3" xfId="5571" xr:uid="{00000000-0005-0000-0000-00007F150000}"/>
    <cellStyle name="AIR copied 5 12" xfId="5572" xr:uid="{00000000-0005-0000-0000-000080150000}"/>
    <cellStyle name="AIR copied 5 12 2" xfId="5573" xr:uid="{00000000-0005-0000-0000-000081150000}"/>
    <cellStyle name="AIR copied 5 12 3" xfId="5574" xr:uid="{00000000-0005-0000-0000-000082150000}"/>
    <cellStyle name="AIR copied 5 13" xfId="5575" xr:uid="{00000000-0005-0000-0000-000083150000}"/>
    <cellStyle name="AIR copied 5 13 2" xfId="5576" xr:uid="{00000000-0005-0000-0000-000084150000}"/>
    <cellStyle name="AIR copied 5 13 3" xfId="5577" xr:uid="{00000000-0005-0000-0000-000085150000}"/>
    <cellStyle name="AIR copied 5 14" xfId="5578" xr:uid="{00000000-0005-0000-0000-000086150000}"/>
    <cellStyle name="AIR copied 5 14 2" xfId="5579" xr:uid="{00000000-0005-0000-0000-000087150000}"/>
    <cellStyle name="AIR copied 5 14 3" xfId="5580" xr:uid="{00000000-0005-0000-0000-000088150000}"/>
    <cellStyle name="AIR copied 5 15" xfId="5581" xr:uid="{00000000-0005-0000-0000-000089150000}"/>
    <cellStyle name="AIR copied 5 15 2" xfId="5582" xr:uid="{00000000-0005-0000-0000-00008A150000}"/>
    <cellStyle name="AIR copied 5 15 3" xfId="5583" xr:uid="{00000000-0005-0000-0000-00008B150000}"/>
    <cellStyle name="AIR copied 5 16" xfId="5584" xr:uid="{00000000-0005-0000-0000-00008C150000}"/>
    <cellStyle name="AIR copied 5 16 2" xfId="5585" xr:uid="{00000000-0005-0000-0000-00008D150000}"/>
    <cellStyle name="AIR copied 5 16 3" xfId="5586" xr:uid="{00000000-0005-0000-0000-00008E150000}"/>
    <cellStyle name="AIR copied 5 17" xfId="5587" xr:uid="{00000000-0005-0000-0000-00008F150000}"/>
    <cellStyle name="AIR copied 5 17 2" xfId="5588" xr:uid="{00000000-0005-0000-0000-000090150000}"/>
    <cellStyle name="AIR copied 5 17 3" xfId="5589" xr:uid="{00000000-0005-0000-0000-000091150000}"/>
    <cellStyle name="AIR copied 5 18" xfId="5590" xr:uid="{00000000-0005-0000-0000-000092150000}"/>
    <cellStyle name="AIR copied 5 18 2" xfId="5591" xr:uid="{00000000-0005-0000-0000-000093150000}"/>
    <cellStyle name="AIR copied 5 18 3" xfId="5592" xr:uid="{00000000-0005-0000-0000-000094150000}"/>
    <cellStyle name="AIR copied 5 19" xfId="5593" xr:uid="{00000000-0005-0000-0000-000095150000}"/>
    <cellStyle name="AIR copied 5 2" xfId="5594" xr:uid="{00000000-0005-0000-0000-000096150000}"/>
    <cellStyle name="AIR copied 5 2 10" xfId="5595" xr:uid="{00000000-0005-0000-0000-000097150000}"/>
    <cellStyle name="AIR copied 5 2 10 2" xfId="5596" xr:uid="{00000000-0005-0000-0000-000098150000}"/>
    <cellStyle name="AIR copied 5 2 10 3" xfId="5597" xr:uid="{00000000-0005-0000-0000-000099150000}"/>
    <cellStyle name="AIR copied 5 2 11" xfId="5598" xr:uid="{00000000-0005-0000-0000-00009A150000}"/>
    <cellStyle name="AIR copied 5 2 11 2" xfId="5599" xr:uid="{00000000-0005-0000-0000-00009B150000}"/>
    <cellStyle name="AIR copied 5 2 11 3" xfId="5600" xr:uid="{00000000-0005-0000-0000-00009C150000}"/>
    <cellStyle name="AIR copied 5 2 12" xfId="5601" xr:uid="{00000000-0005-0000-0000-00009D150000}"/>
    <cellStyle name="AIR copied 5 2 12 2" xfId="5602" xr:uid="{00000000-0005-0000-0000-00009E150000}"/>
    <cellStyle name="AIR copied 5 2 12 3" xfId="5603" xr:uid="{00000000-0005-0000-0000-00009F150000}"/>
    <cellStyle name="AIR copied 5 2 13" xfId="5604" xr:uid="{00000000-0005-0000-0000-0000A0150000}"/>
    <cellStyle name="AIR copied 5 2 14" xfId="5605" xr:uid="{00000000-0005-0000-0000-0000A1150000}"/>
    <cellStyle name="AIR copied 5 2 2" xfId="5606" xr:uid="{00000000-0005-0000-0000-0000A2150000}"/>
    <cellStyle name="AIR copied 5 2 2 2" xfId="5607" xr:uid="{00000000-0005-0000-0000-0000A3150000}"/>
    <cellStyle name="AIR copied 5 2 2 3" xfId="5608" xr:uid="{00000000-0005-0000-0000-0000A4150000}"/>
    <cellStyle name="AIR copied 5 2 3" xfId="5609" xr:uid="{00000000-0005-0000-0000-0000A5150000}"/>
    <cellStyle name="AIR copied 5 2 3 2" xfId="5610" xr:uid="{00000000-0005-0000-0000-0000A6150000}"/>
    <cellStyle name="AIR copied 5 2 3 3" xfId="5611" xr:uid="{00000000-0005-0000-0000-0000A7150000}"/>
    <cellStyle name="AIR copied 5 2 4" xfId="5612" xr:uid="{00000000-0005-0000-0000-0000A8150000}"/>
    <cellStyle name="AIR copied 5 2 4 2" xfId="5613" xr:uid="{00000000-0005-0000-0000-0000A9150000}"/>
    <cellStyle name="AIR copied 5 2 4 3" xfId="5614" xr:uid="{00000000-0005-0000-0000-0000AA150000}"/>
    <cellStyle name="AIR copied 5 2 5" xfId="5615" xr:uid="{00000000-0005-0000-0000-0000AB150000}"/>
    <cellStyle name="AIR copied 5 2 5 2" xfId="5616" xr:uid="{00000000-0005-0000-0000-0000AC150000}"/>
    <cellStyle name="AIR copied 5 2 5 3" xfId="5617" xr:uid="{00000000-0005-0000-0000-0000AD150000}"/>
    <cellStyle name="AIR copied 5 2 6" xfId="5618" xr:uid="{00000000-0005-0000-0000-0000AE150000}"/>
    <cellStyle name="AIR copied 5 2 6 2" xfId="5619" xr:uid="{00000000-0005-0000-0000-0000AF150000}"/>
    <cellStyle name="AIR copied 5 2 6 3" xfId="5620" xr:uid="{00000000-0005-0000-0000-0000B0150000}"/>
    <cellStyle name="AIR copied 5 2 7" xfId="5621" xr:uid="{00000000-0005-0000-0000-0000B1150000}"/>
    <cellStyle name="AIR copied 5 2 7 2" xfId="5622" xr:uid="{00000000-0005-0000-0000-0000B2150000}"/>
    <cellStyle name="AIR copied 5 2 7 3" xfId="5623" xr:uid="{00000000-0005-0000-0000-0000B3150000}"/>
    <cellStyle name="AIR copied 5 2 8" xfId="5624" xr:uid="{00000000-0005-0000-0000-0000B4150000}"/>
    <cellStyle name="AIR copied 5 2 8 2" xfId="5625" xr:uid="{00000000-0005-0000-0000-0000B5150000}"/>
    <cellStyle name="AIR copied 5 2 8 3" xfId="5626" xr:uid="{00000000-0005-0000-0000-0000B6150000}"/>
    <cellStyle name="AIR copied 5 2 9" xfId="5627" xr:uid="{00000000-0005-0000-0000-0000B7150000}"/>
    <cellStyle name="AIR copied 5 2 9 2" xfId="5628" xr:uid="{00000000-0005-0000-0000-0000B8150000}"/>
    <cellStyle name="AIR copied 5 2 9 3" xfId="5629" xr:uid="{00000000-0005-0000-0000-0000B9150000}"/>
    <cellStyle name="AIR copied 5 20" xfId="5630" xr:uid="{00000000-0005-0000-0000-0000BA150000}"/>
    <cellStyle name="AIR copied 5 3" xfId="5631" xr:uid="{00000000-0005-0000-0000-0000BB150000}"/>
    <cellStyle name="AIR copied 5 3 10" xfId="5632" xr:uid="{00000000-0005-0000-0000-0000BC150000}"/>
    <cellStyle name="AIR copied 5 3 10 2" xfId="5633" xr:uid="{00000000-0005-0000-0000-0000BD150000}"/>
    <cellStyle name="AIR copied 5 3 10 3" xfId="5634" xr:uid="{00000000-0005-0000-0000-0000BE150000}"/>
    <cellStyle name="AIR copied 5 3 11" xfId="5635" xr:uid="{00000000-0005-0000-0000-0000BF150000}"/>
    <cellStyle name="AIR copied 5 3 11 2" xfId="5636" xr:uid="{00000000-0005-0000-0000-0000C0150000}"/>
    <cellStyle name="AIR copied 5 3 11 3" xfId="5637" xr:uid="{00000000-0005-0000-0000-0000C1150000}"/>
    <cellStyle name="AIR copied 5 3 12" xfId="5638" xr:uid="{00000000-0005-0000-0000-0000C2150000}"/>
    <cellStyle name="AIR copied 5 3 12 2" xfId="5639" xr:uid="{00000000-0005-0000-0000-0000C3150000}"/>
    <cellStyle name="AIR copied 5 3 12 3" xfId="5640" xr:uid="{00000000-0005-0000-0000-0000C4150000}"/>
    <cellStyle name="AIR copied 5 3 13" xfId="5641" xr:uid="{00000000-0005-0000-0000-0000C5150000}"/>
    <cellStyle name="AIR copied 5 3 14" xfId="5642" xr:uid="{00000000-0005-0000-0000-0000C6150000}"/>
    <cellStyle name="AIR copied 5 3 2" xfId="5643" xr:uid="{00000000-0005-0000-0000-0000C7150000}"/>
    <cellStyle name="AIR copied 5 3 2 2" xfId="5644" xr:uid="{00000000-0005-0000-0000-0000C8150000}"/>
    <cellStyle name="AIR copied 5 3 2 3" xfId="5645" xr:uid="{00000000-0005-0000-0000-0000C9150000}"/>
    <cellStyle name="AIR copied 5 3 3" xfId="5646" xr:uid="{00000000-0005-0000-0000-0000CA150000}"/>
    <cellStyle name="AIR copied 5 3 3 2" xfId="5647" xr:uid="{00000000-0005-0000-0000-0000CB150000}"/>
    <cellStyle name="AIR copied 5 3 3 3" xfId="5648" xr:uid="{00000000-0005-0000-0000-0000CC150000}"/>
    <cellStyle name="AIR copied 5 3 4" xfId="5649" xr:uid="{00000000-0005-0000-0000-0000CD150000}"/>
    <cellStyle name="AIR copied 5 3 4 2" xfId="5650" xr:uid="{00000000-0005-0000-0000-0000CE150000}"/>
    <cellStyle name="AIR copied 5 3 4 3" xfId="5651" xr:uid="{00000000-0005-0000-0000-0000CF150000}"/>
    <cellStyle name="AIR copied 5 3 5" xfId="5652" xr:uid="{00000000-0005-0000-0000-0000D0150000}"/>
    <cellStyle name="AIR copied 5 3 5 2" xfId="5653" xr:uid="{00000000-0005-0000-0000-0000D1150000}"/>
    <cellStyle name="AIR copied 5 3 5 3" xfId="5654" xr:uid="{00000000-0005-0000-0000-0000D2150000}"/>
    <cellStyle name="AIR copied 5 3 6" xfId="5655" xr:uid="{00000000-0005-0000-0000-0000D3150000}"/>
    <cellStyle name="AIR copied 5 3 6 2" xfId="5656" xr:uid="{00000000-0005-0000-0000-0000D4150000}"/>
    <cellStyle name="AIR copied 5 3 6 3" xfId="5657" xr:uid="{00000000-0005-0000-0000-0000D5150000}"/>
    <cellStyle name="AIR copied 5 3 7" xfId="5658" xr:uid="{00000000-0005-0000-0000-0000D6150000}"/>
    <cellStyle name="AIR copied 5 3 7 2" xfId="5659" xr:uid="{00000000-0005-0000-0000-0000D7150000}"/>
    <cellStyle name="AIR copied 5 3 7 3" xfId="5660" xr:uid="{00000000-0005-0000-0000-0000D8150000}"/>
    <cellStyle name="AIR copied 5 3 8" xfId="5661" xr:uid="{00000000-0005-0000-0000-0000D9150000}"/>
    <cellStyle name="AIR copied 5 3 8 2" xfId="5662" xr:uid="{00000000-0005-0000-0000-0000DA150000}"/>
    <cellStyle name="AIR copied 5 3 8 3" xfId="5663" xr:uid="{00000000-0005-0000-0000-0000DB150000}"/>
    <cellStyle name="AIR copied 5 3 9" xfId="5664" xr:uid="{00000000-0005-0000-0000-0000DC150000}"/>
    <cellStyle name="AIR copied 5 3 9 2" xfId="5665" xr:uid="{00000000-0005-0000-0000-0000DD150000}"/>
    <cellStyle name="AIR copied 5 3 9 3" xfId="5666" xr:uid="{00000000-0005-0000-0000-0000DE150000}"/>
    <cellStyle name="AIR copied 5 4" xfId="5667" xr:uid="{00000000-0005-0000-0000-0000DF150000}"/>
    <cellStyle name="AIR copied 5 4 10" xfId="5668" xr:uid="{00000000-0005-0000-0000-0000E0150000}"/>
    <cellStyle name="AIR copied 5 4 10 2" xfId="5669" xr:uid="{00000000-0005-0000-0000-0000E1150000}"/>
    <cellStyle name="AIR copied 5 4 10 3" xfId="5670" xr:uid="{00000000-0005-0000-0000-0000E2150000}"/>
    <cellStyle name="AIR copied 5 4 11" xfId="5671" xr:uid="{00000000-0005-0000-0000-0000E3150000}"/>
    <cellStyle name="AIR copied 5 4 11 2" xfId="5672" xr:uid="{00000000-0005-0000-0000-0000E4150000}"/>
    <cellStyle name="AIR copied 5 4 11 3" xfId="5673" xr:uid="{00000000-0005-0000-0000-0000E5150000}"/>
    <cellStyle name="AIR copied 5 4 12" xfId="5674" xr:uid="{00000000-0005-0000-0000-0000E6150000}"/>
    <cellStyle name="AIR copied 5 4 13" xfId="5675" xr:uid="{00000000-0005-0000-0000-0000E7150000}"/>
    <cellStyle name="AIR copied 5 4 2" xfId="5676" xr:uid="{00000000-0005-0000-0000-0000E8150000}"/>
    <cellStyle name="AIR copied 5 4 2 2" xfId="5677" xr:uid="{00000000-0005-0000-0000-0000E9150000}"/>
    <cellStyle name="AIR copied 5 4 2 3" xfId="5678" xr:uid="{00000000-0005-0000-0000-0000EA150000}"/>
    <cellStyle name="AIR copied 5 4 3" xfId="5679" xr:uid="{00000000-0005-0000-0000-0000EB150000}"/>
    <cellStyle name="AIR copied 5 4 3 2" xfId="5680" xr:uid="{00000000-0005-0000-0000-0000EC150000}"/>
    <cellStyle name="AIR copied 5 4 3 3" xfId="5681" xr:uid="{00000000-0005-0000-0000-0000ED150000}"/>
    <cellStyle name="AIR copied 5 4 4" xfId="5682" xr:uid="{00000000-0005-0000-0000-0000EE150000}"/>
    <cellStyle name="AIR copied 5 4 4 2" xfId="5683" xr:uid="{00000000-0005-0000-0000-0000EF150000}"/>
    <cellStyle name="AIR copied 5 4 4 3" xfId="5684" xr:uid="{00000000-0005-0000-0000-0000F0150000}"/>
    <cellStyle name="AIR copied 5 4 5" xfId="5685" xr:uid="{00000000-0005-0000-0000-0000F1150000}"/>
    <cellStyle name="AIR copied 5 4 5 2" xfId="5686" xr:uid="{00000000-0005-0000-0000-0000F2150000}"/>
    <cellStyle name="AIR copied 5 4 5 3" xfId="5687" xr:uid="{00000000-0005-0000-0000-0000F3150000}"/>
    <cellStyle name="AIR copied 5 4 6" xfId="5688" xr:uid="{00000000-0005-0000-0000-0000F4150000}"/>
    <cellStyle name="AIR copied 5 4 6 2" xfId="5689" xr:uid="{00000000-0005-0000-0000-0000F5150000}"/>
    <cellStyle name="AIR copied 5 4 6 3" xfId="5690" xr:uid="{00000000-0005-0000-0000-0000F6150000}"/>
    <cellStyle name="AIR copied 5 4 7" xfId="5691" xr:uid="{00000000-0005-0000-0000-0000F7150000}"/>
    <cellStyle name="AIR copied 5 4 7 2" xfId="5692" xr:uid="{00000000-0005-0000-0000-0000F8150000}"/>
    <cellStyle name="AIR copied 5 4 7 3" xfId="5693" xr:uid="{00000000-0005-0000-0000-0000F9150000}"/>
    <cellStyle name="AIR copied 5 4 8" xfId="5694" xr:uid="{00000000-0005-0000-0000-0000FA150000}"/>
    <cellStyle name="AIR copied 5 4 8 2" xfId="5695" xr:uid="{00000000-0005-0000-0000-0000FB150000}"/>
    <cellStyle name="AIR copied 5 4 8 3" xfId="5696" xr:uid="{00000000-0005-0000-0000-0000FC150000}"/>
    <cellStyle name="AIR copied 5 4 9" xfId="5697" xr:uid="{00000000-0005-0000-0000-0000FD150000}"/>
    <cellStyle name="AIR copied 5 4 9 2" xfId="5698" xr:uid="{00000000-0005-0000-0000-0000FE150000}"/>
    <cellStyle name="AIR copied 5 4 9 3" xfId="5699" xr:uid="{00000000-0005-0000-0000-0000FF150000}"/>
    <cellStyle name="AIR copied 5 5" xfId="5700" xr:uid="{00000000-0005-0000-0000-000000160000}"/>
    <cellStyle name="AIR copied 5 5 10" xfId="5701" xr:uid="{00000000-0005-0000-0000-000001160000}"/>
    <cellStyle name="AIR copied 5 5 10 2" xfId="5702" xr:uid="{00000000-0005-0000-0000-000002160000}"/>
    <cellStyle name="AIR copied 5 5 10 3" xfId="5703" xr:uid="{00000000-0005-0000-0000-000003160000}"/>
    <cellStyle name="AIR copied 5 5 11" xfId="5704" xr:uid="{00000000-0005-0000-0000-000004160000}"/>
    <cellStyle name="AIR copied 5 5 11 2" xfId="5705" xr:uid="{00000000-0005-0000-0000-000005160000}"/>
    <cellStyle name="AIR copied 5 5 11 3" xfId="5706" xr:uid="{00000000-0005-0000-0000-000006160000}"/>
    <cellStyle name="AIR copied 5 5 12" xfId="5707" xr:uid="{00000000-0005-0000-0000-000007160000}"/>
    <cellStyle name="AIR copied 5 5 13" xfId="5708" xr:uid="{00000000-0005-0000-0000-000008160000}"/>
    <cellStyle name="AIR copied 5 5 2" xfId="5709" xr:uid="{00000000-0005-0000-0000-000009160000}"/>
    <cellStyle name="AIR copied 5 5 2 2" xfId="5710" xr:uid="{00000000-0005-0000-0000-00000A160000}"/>
    <cellStyle name="AIR copied 5 5 2 3" xfId="5711" xr:uid="{00000000-0005-0000-0000-00000B160000}"/>
    <cellStyle name="AIR copied 5 5 3" xfId="5712" xr:uid="{00000000-0005-0000-0000-00000C160000}"/>
    <cellStyle name="AIR copied 5 5 3 2" xfId="5713" xr:uid="{00000000-0005-0000-0000-00000D160000}"/>
    <cellStyle name="AIR copied 5 5 3 3" xfId="5714" xr:uid="{00000000-0005-0000-0000-00000E160000}"/>
    <cellStyle name="AIR copied 5 5 4" xfId="5715" xr:uid="{00000000-0005-0000-0000-00000F160000}"/>
    <cellStyle name="AIR copied 5 5 4 2" xfId="5716" xr:uid="{00000000-0005-0000-0000-000010160000}"/>
    <cellStyle name="AIR copied 5 5 4 3" xfId="5717" xr:uid="{00000000-0005-0000-0000-000011160000}"/>
    <cellStyle name="AIR copied 5 5 5" xfId="5718" xr:uid="{00000000-0005-0000-0000-000012160000}"/>
    <cellStyle name="AIR copied 5 5 5 2" xfId="5719" xr:uid="{00000000-0005-0000-0000-000013160000}"/>
    <cellStyle name="AIR copied 5 5 5 3" xfId="5720" xr:uid="{00000000-0005-0000-0000-000014160000}"/>
    <cellStyle name="AIR copied 5 5 6" xfId="5721" xr:uid="{00000000-0005-0000-0000-000015160000}"/>
    <cellStyle name="AIR copied 5 5 6 2" xfId="5722" xr:uid="{00000000-0005-0000-0000-000016160000}"/>
    <cellStyle name="AIR copied 5 5 6 3" xfId="5723" xr:uid="{00000000-0005-0000-0000-000017160000}"/>
    <cellStyle name="AIR copied 5 5 7" xfId="5724" xr:uid="{00000000-0005-0000-0000-000018160000}"/>
    <cellStyle name="AIR copied 5 5 7 2" xfId="5725" xr:uid="{00000000-0005-0000-0000-000019160000}"/>
    <cellStyle name="AIR copied 5 5 7 3" xfId="5726" xr:uid="{00000000-0005-0000-0000-00001A160000}"/>
    <cellStyle name="AIR copied 5 5 8" xfId="5727" xr:uid="{00000000-0005-0000-0000-00001B160000}"/>
    <cellStyle name="AIR copied 5 5 8 2" xfId="5728" xr:uid="{00000000-0005-0000-0000-00001C160000}"/>
    <cellStyle name="AIR copied 5 5 8 3" xfId="5729" xr:uid="{00000000-0005-0000-0000-00001D160000}"/>
    <cellStyle name="AIR copied 5 5 9" xfId="5730" xr:uid="{00000000-0005-0000-0000-00001E160000}"/>
    <cellStyle name="AIR copied 5 5 9 2" xfId="5731" xr:uid="{00000000-0005-0000-0000-00001F160000}"/>
    <cellStyle name="AIR copied 5 5 9 3" xfId="5732" xr:uid="{00000000-0005-0000-0000-000020160000}"/>
    <cellStyle name="AIR copied 5 6" xfId="5733" xr:uid="{00000000-0005-0000-0000-000021160000}"/>
    <cellStyle name="AIR copied 5 6 10" xfId="5734" xr:uid="{00000000-0005-0000-0000-000022160000}"/>
    <cellStyle name="AIR copied 5 6 10 2" xfId="5735" xr:uid="{00000000-0005-0000-0000-000023160000}"/>
    <cellStyle name="AIR copied 5 6 10 3" xfId="5736" xr:uid="{00000000-0005-0000-0000-000024160000}"/>
    <cellStyle name="AIR copied 5 6 11" xfId="5737" xr:uid="{00000000-0005-0000-0000-000025160000}"/>
    <cellStyle name="AIR copied 5 6 11 2" xfId="5738" xr:uid="{00000000-0005-0000-0000-000026160000}"/>
    <cellStyle name="AIR copied 5 6 11 3" xfId="5739" xr:uid="{00000000-0005-0000-0000-000027160000}"/>
    <cellStyle name="AIR copied 5 6 12" xfId="5740" xr:uid="{00000000-0005-0000-0000-000028160000}"/>
    <cellStyle name="AIR copied 5 6 13" xfId="5741" xr:uid="{00000000-0005-0000-0000-000029160000}"/>
    <cellStyle name="AIR copied 5 6 2" xfId="5742" xr:uid="{00000000-0005-0000-0000-00002A160000}"/>
    <cellStyle name="AIR copied 5 6 2 2" xfId="5743" xr:uid="{00000000-0005-0000-0000-00002B160000}"/>
    <cellStyle name="AIR copied 5 6 2 3" xfId="5744" xr:uid="{00000000-0005-0000-0000-00002C160000}"/>
    <cellStyle name="AIR copied 5 6 3" xfId="5745" xr:uid="{00000000-0005-0000-0000-00002D160000}"/>
    <cellStyle name="AIR copied 5 6 3 2" xfId="5746" xr:uid="{00000000-0005-0000-0000-00002E160000}"/>
    <cellStyle name="AIR copied 5 6 3 3" xfId="5747" xr:uid="{00000000-0005-0000-0000-00002F160000}"/>
    <cellStyle name="AIR copied 5 6 4" xfId="5748" xr:uid="{00000000-0005-0000-0000-000030160000}"/>
    <cellStyle name="AIR copied 5 6 4 2" xfId="5749" xr:uid="{00000000-0005-0000-0000-000031160000}"/>
    <cellStyle name="AIR copied 5 6 4 3" xfId="5750" xr:uid="{00000000-0005-0000-0000-000032160000}"/>
    <cellStyle name="AIR copied 5 6 5" xfId="5751" xr:uid="{00000000-0005-0000-0000-000033160000}"/>
    <cellStyle name="AIR copied 5 6 5 2" xfId="5752" xr:uid="{00000000-0005-0000-0000-000034160000}"/>
    <cellStyle name="AIR copied 5 6 5 3" xfId="5753" xr:uid="{00000000-0005-0000-0000-000035160000}"/>
    <cellStyle name="AIR copied 5 6 6" xfId="5754" xr:uid="{00000000-0005-0000-0000-000036160000}"/>
    <cellStyle name="AIR copied 5 6 6 2" xfId="5755" xr:uid="{00000000-0005-0000-0000-000037160000}"/>
    <cellStyle name="AIR copied 5 6 6 3" xfId="5756" xr:uid="{00000000-0005-0000-0000-000038160000}"/>
    <cellStyle name="AIR copied 5 6 7" xfId="5757" xr:uid="{00000000-0005-0000-0000-000039160000}"/>
    <cellStyle name="AIR copied 5 6 7 2" xfId="5758" xr:uid="{00000000-0005-0000-0000-00003A160000}"/>
    <cellStyle name="AIR copied 5 6 7 3" xfId="5759" xr:uid="{00000000-0005-0000-0000-00003B160000}"/>
    <cellStyle name="AIR copied 5 6 8" xfId="5760" xr:uid="{00000000-0005-0000-0000-00003C160000}"/>
    <cellStyle name="AIR copied 5 6 8 2" xfId="5761" xr:uid="{00000000-0005-0000-0000-00003D160000}"/>
    <cellStyle name="AIR copied 5 6 8 3" xfId="5762" xr:uid="{00000000-0005-0000-0000-00003E160000}"/>
    <cellStyle name="AIR copied 5 6 9" xfId="5763" xr:uid="{00000000-0005-0000-0000-00003F160000}"/>
    <cellStyle name="AIR copied 5 6 9 2" xfId="5764" xr:uid="{00000000-0005-0000-0000-000040160000}"/>
    <cellStyle name="AIR copied 5 6 9 3" xfId="5765" xr:uid="{00000000-0005-0000-0000-000041160000}"/>
    <cellStyle name="AIR copied 5 7" xfId="5766" xr:uid="{00000000-0005-0000-0000-000042160000}"/>
    <cellStyle name="AIR copied 5 7 10" xfId="5767" xr:uid="{00000000-0005-0000-0000-000043160000}"/>
    <cellStyle name="AIR copied 5 7 10 2" xfId="5768" xr:uid="{00000000-0005-0000-0000-000044160000}"/>
    <cellStyle name="AIR copied 5 7 10 3" xfId="5769" xr:uid="{00000000-0005-0000-0000-000045160000}"/>
    <cellStyle name="AIR copied 5 7 11" xfId="5770" xr:uid="{00000000-0005-0000-0000-000046160000}"/>
    <cellStyle name="AIR copied 5 7 11 2" xfId="5771" xr:uid="{00000000-0005-0000-0000-000047160000}"/>
    <cellStyle name="AIR copied 5 7 11 3" xfId="5772" xr:uid="{00000000-0005-0000-0000-000048160000}"/>
    <cellStyle name="AIR copied 5 7 12" xfId="5773" xr:uid="{00000000-0005-0000-0000-000049160000}"/>
    <cellStyle name="AIR copied 5 7 13" xfId="5774" xr:uid="{00000000-0005-0000-0000-00004A160000}"/>
    <cellStyle name="AIR copied 5 7 2" xfId="5775" xr:uid="{00000000-0005-0000-0000-00004B160000}"/>
    <cellStyle name="AIR copied 5 7 2 2" xfId="5776" xr:uid="{00000000-0005-0000-0000-00004C160000}"/>
    <cellStyle name="AIR copied 5 7 2 3" xfId="5777" xr:uid="{00000000-0005-0000-0000-00004D160000}"/>
    <cellStyle name="AIR copied 5 7 3" xfId="5778" xr:uid="{00000000-0005-0000-0000-00004E160000}"/>
    <cellStyle name="AIR copied 5 7 3 2" xfId="5779" xr:uid="{00000000-0005-0000-0000-00004F160000}"/>
    <cellStyle name="AIR copied 5 7 3 3" xfId="5780" xr:uid="{00000000-0005-0000-0000-000050160000}"/>
    <cellStyle name="AIR copied 5 7 4" xfId="5781" xr:uid="{00000000-0005-0000-0000-000051160000}"/>
    <cellStyle name="AIR copied 5 7 4 2" xfId="5782" xr:uid="{00000000-0005-0000-0000-000052160000}"/>
    <cellStyle name="AIR copied 5 7 4 3" xfId="5783" xr:uid="{00000000-0005-0000-0000-000053160000}"/>
    <cellStyle name="AIR copied 5 7 5" xfId="5784" xr:uid="{00000000-0005-0000-0000-000054160000}"/>
    <cellStyle name="AIR copied 5 7 5 2" xfId="5785" xr:uid="{00000000-0005-0000-0000-000055160000}"/>
    <cellStyle name="AIR copied 5 7 5 3" xfId="5786" xr:uid="{00000000-0005-0000-0000-000056160000}"/>
    <cellStyle name="AIR copied 5 7 6" xfId="5787" xr:uid="{00000000-0005-0000-0000-000057160000}"/>
    <cellStyle name="AIR copied 5 7 6 2" xfId="5788" xr:uid="{00000000-0005-0000-0000-000058160000}"/>
    <cellStyle name="AIR copied 5 7 6 3" xfId="5789" xr:uid="{00000000-0005-0000-0000-000059160000}"/>
    <cellStyle name="AIR copied 5 7 7" xfId="5790" xr:uid="{00000000-0005-0000-0000-00005A160000}"/>
    <cellStyle name="AIR copied 5 7 7 2" xfId="5791" xr:uid="{00000000-0005-0000-0000-00005B160000}"/>
    <cellStyle name="AIR copied 5 7 7 3" xfId="5792" xr:uid="{00000000-0005-0000-0000-00005C160000}"/>
    <cellStyle name="AIR copied 5 7 8" xfId="5793" xr:uid="{00000000-0005-0000-0000-00005D160000}"/>
    <cellStyle name="AIR copied 5 7 8 2" xfId="5794" xr:uid="{00000000-0005-0000-0000-00005E160000}"/>
    <cellStyle name="AIR copied 5 7 8 3" xfId="5795" xr:uid="{00000000-0005-0000-0000-00005F160000}"/>
    <cellStyle name="AIR copied 5 7 9" xfId="5796" xr:uid="{00000000-0005-0000-0000-000060160000}"/>
    <cellStyle name="AIR copied 5 7 9 2" xfId="5797" xr:uid="{00000000-0005-0000-0000-000061160000}"/>
    <cellStyle name="AIR copied 5 7 9 3" xfId="5798" xr:uid="{00000000-0005-0000-0000-000062160000}"/>
    <cellStyle name="AIR copied 5 8" xfId="5799" xr:uid="{00000000-0005-0000-0000-000063160000}"/>
    <cellStyle name="AIR copied 5 8 2" xfId="5800" xr:uid="{00000000-0005-0000-0000-000064160000}"/>
    <cellStyle name="AIR copied 5 8 3" xfId="5801" xr:uid="{00000000-0005-0000-0000-000065160000}"/>
    <cellStyle name="AIR copied 5 9" xfId="5802" xr:uid="{00000000-0005-0000-0000-000066160000}"/>
    <cellStyle name="AIR copied 5 9 2" xfId="5803" xr:uid="{00000000-0005-0000-0000-000067160000}"/>
    <cellStyle name="AIR copied 5 9 3" xfId="5804" xr:uid="{00000000-0005-0000-0000-000068160000}"/>
    <cellStyle name="AIR copied 6" xfId="5805" xr:uid="{00000000-0005-0000-0000-000069160000}"/>
    <cellStyle name="AIR copied 6 10" xfId="5806" xr:uid="{00000000-0005-0000-0000-00006A160000}"/>
    <cellStyle name="AIR copied 6 10 2" xfId="5807" xr:uid="{00000000-0005-0000-0000-00006B160000}"/>
    <cellStyle name="AIR copied 6 10 3" xfId="5808" xr:uid="{00000000-0005-0000-0000-00006C160000}"/>
    <cellStyle name="AIR copied 6 11" xfId="5809" xr:uid="{00000000-0005-0000-0000-00006D160000}"/>
    <cellStyle name="AIR copied 6 11 2" xfId="5810" xr:uid="{00000000-0005-0000-0000-00006E160000}"/>
    <cellStyle name="AIR copied 6 11 3" xfId="5811" xr:uid="{00000000-0005-0000-0000-00006F160000}"/>
    <cellStyle name="AIR copied 6 12" xfId="5812" xr:uid="{00000000-0005-0000-0000-000070160000}"/>
    <cellStyle name="AIR copied 6 12 2" xfId="5813" xr:uid="{00000000-0005-0000-0000-000071160000}"/>
    <cellStyle name="AIR copied 6 12 3" xfId="5814" xr:uid="{00000000-0005-0000-0000-000072160000}"/>
    <cellStyle name="AIR copied 6 13" xfId="5815" xr:uid="{00000000-0005-0000-0000-000073160000}"/>
    <cellStyle name="AIR copied 6 13 2" xfId="5816" xr:uid="{00000000-0005-0000-0000-000074160000}"/>
    <cellStyle name="AIR copied 6 13 3" xfId="5817" xr:uid="{00000000-0005-0000-0000-000075160000}"/>
    <cellStyle name="AIR copied 6 14" xfId="5818" xr:uid="{00000000-0005-0000-0000-000076160000}"/>
    <cellStyle name="AIR copied 6 14 2" xfId="5819" xr:uid="{00000000-0005-0000-0000-000077160000}"/>
    <cellStyle name="AIR copied 6 14 3" xfId="5820" xr:uid="{00000000-0005-0000-0000-000078160000}"/>
    <cellStyle name="AIR copied 6 15" xfId="5821" xr:uid="{00000000-0005-0000-0000-000079160000}"/>
    <cellStyle name="AIR copied 6 15 2" xfId="5822" xr:uid="{00000000-0005-0000-0000-00007A160000}"/>
    <cellStyle name="AIR copied 6 15 3" xfId="5823" xr:uid="{00000000-0005-0000-0000-00007B160000}"/>
    <cellStyle name="AIR copied 6 16" xfId="5824" xr:uid="{00000000-0005-0000-0000-00007C160000}"/>
    <cellStyle name="AIR copied 6 16 2" xfId="5825" xr:uid="{00000000-0005-0000-0000-00007D160000}"/>
    <cellStyle name="AIR copied 6 16 3" xfId="5826" xr:uid="{00000000-0005-0000-0000-00007E160000}"/>
    <cellStyle name="AIR copied 6 17" xfId="5827" xr:uid="{00000000-0005-0000-0000-00007F160000}"/>
    <cellStyle name="AIR copied 6 17 2" xfId="5828" xr:uid="{00000000-0005-0000-0000-000080160000}"/>
    <cellStyle name="AIR copied 6 17 3" xfId="5829" xr:uid="{00000000-0005-0000-0000-000081160000}"/>
    <cellStyle name="AIR copied 6 18" xfId="5830" xr:uid="{00000000-0005-0000-0000-000082160000}"/>
    <cellStyle name="AIR copied 6 18 2" xfId="5831" xr:uid="{00000000-0005-0000-0000-000083160000}"/>
    <cellStyle name="AIR copied 6 18 3" xfId="5832" xr:uid="{00000000-0005-0000-0000-000084160000}"/>
    <cellStyle name="AIR copied 6 19" xfId="5833" xr:uid="{00000000-0005-0000-0000-000085160000}"/>
    <cellStyle name="AIR copied 6 2" xfId="5834" xr:uid="{00000000-0005-0000-0000-000086160000}"/>
    <cellStyle name="AIR copied 6 2 10" xfId="5835" xr:uid="{00000000-0005-0000-0000-000087160000}"/>
    <cellStyle name="AIR copied 6 2 10 2" xfId="5836" xr:uid="{00000000-0005-0000-0000-000088160000}"/>
    <cellStyle name="AIR copied 6 2 10 3" xfId="5837" xr:uid="{00000000-0005-0000-0000-000089160000}"/>
    <cellStyle name="AIR copied 6 2 11" xfId="5838" xr:uid="{00000000-0005-0000-0000-00008A160000}"/>
    <cellStyle name="AIR copied 6 2 11 2" xfId="5839" xr:uid="{00000000-0005-0000-0000-00008B160000}"/>
    <cellStyle name="AIR copied 6 2 11 3" xfId="5840" xr:uid="{00000000-0005-0000-0000-00008C160000}"/>
    <cellStyle name="AIR copied 6 2 12" xfId="5841" xr:uid="{00000000-0005-0000-0000-00008D160000}"/>
    <cellStyle name="AIR copied 6 2 12 2" xfId="5842" xr:uid="{00000000-0005-0000-0000-00008E160000}"/>
    <cellStyle name="AIR copied 6 2 12 3" xfId="5843" xr:uid="{00000000-0005-0000-0000-00008F160000}"/>
    <cellStyle name="AIR copied 6 2 13" xfId="5844" xr:uid="{00000000-0005-0000-0000-000090160000}"/>
    <cellStyle name="AIR copied 6 2 14" xfId="5845" xr:uid="{00000000-0005-0000-0000-000091160000}"/>
    <cellStyle name="AIR copied 6 2 2" xfId="5846" xr:uid="{00000000-0005-0000-0000-000092160000}"/>
    <cellStyle name="AIR copied 6 2 2 2" xfId="5847" xr:uid="{00000000-0005-0000-0000-000093160000}"/>
    <cellStyle name="AIR copied 6 2 2 3" xfId="5848" xr:uid="{00000000-0005-0000-0000-000094160000}"/>
    <cellStyle name="AIR copied 6 2 3" xfId="5849" xr:uid="{00000000-0005-0000-0000-000095160000}"/>
    <cellStyle name="AIR copied 6 2 3 2" xfId="5850" xr:uid="{00000000-0005-0000-0000-000096160000}"/>
    <cellStyle name="AIR copied 6 2 3 3" xfId="5851" xr:uid="{00000000-0005-0000-0000-000097160000}"/>
    <cellStyle name="AIR copied 6 2 4" xfId="5852" xr:uid="{00000000-0005-0000-0000-000098160000}"/>
    <cellStyle name="AIR copied 6 2 4 2" xfId="5853" xr:uid="{00000000-0005-0000-0000-000099160000}"/>
    <cellStyle name="AIR copied 6 2 4 3" xfId="5854" xr:uid="{00000000-0005-0000-0000-00009A160000}"/>
    <cellStyle name="AIR copied 6 2 5" xfId="5855" xr:uid="{00000000-0005-0000-0000-00009B160000}"/>
    <cellStyle name="AIR copied 6 2 5 2" xfId="5856" xr:uid="{00000000-0005-0000-0000-00009C160000}"/>
    <cellStyle name="AIR copied 6 2 5 3" xfId="5857" xr:uid="{00000000-0005-0000-0000-00009D160000}"/>
    <cellStyle name="AIR copied 6 2 6" xfId="5858" xr:uid="{00000000-0005-0000-0000-00009E160000}"/>
    <cellStyle name="AIR copied 6 2 6 2" xfId="5859" xr:uid="{00000000-0005-0000-0000-00009F160000}"/>
    <cellStyle name="AIR copied 6 2 6 3" xfId="5860" xr:uid="{00000000-0005-0000-0000-0000A0160000}"/>
    <cellStyle name="AIR copied 6 2 7" xfId="5861" xr:uid="{00000000-0005-0000-0000-0000A1160000}"/>
    <cellStyle name="AIR copied 6 2 7 2" xfId="5862" xr:uid="{00000000-0005-0000-0000-0000A2160000}"/>
    <cellStyle name="AIR copied 6 2 7 3" xfId="5863" xr:uid="{00000000-0005-0000-0000-0000A3160000}"/>
    <cellStyle name="AIR copied 6 2 8" xfId="5864" xr:uid="{00000000-0005-0000-0000-0000A4160000}"/>
    <cellStyle name="AIR copied 6 2 8 2" xfId="5865" xr:uid="{00000000-0005-0000-0000-0000A5160000}"/>
    <cellStyle name="AIR copied 6 2 8 3" xfId="5866" xr:uid="{00000000-0005-0000-0000-0000A6160000}"/>
    <cellStyle name="AIR copied 6 2 9" xfId="5867" xr:uid="{00000000-0005-0000-0000-0000A7160000}"/>
    <cellStyle name="AIR copied 6 2 9 2" xfId="5868" xr:uid="{00000000-0005-0000-0000-0000A8160000}"/>
    <cellStyle name="AIR copied 6 2 9 3" xfId="5869" xr:uid="{00000000-0005-0000-0000-0000A9160000}"/>
    <cellStyle name="AIR copied 6 20" xfId="5870" xr:uid="{00000000-0005-0000-0000-0000AA160000}"/>
    <cellStyle name="AIR copied 6 3" xfId="5871" xr:uid="{00000000-0005-0000-0000-0000AB160000}"/>
    <cellStyle name="AIR copied 6 3 10" xfId="5872" xr:uid="{00000000-0005-0000-0000-0000AC160000}"/>
    <cellStyle name="AIR copied 6 3 10 2" xfId="5873" xr:uid="{00000000-0005-0000-0000-0000AD160000}"/>
    <cellStyle name="AIR copied 6 3 10 3" xfId="5874" xr:uid="{00000000-0005-0000-0000-0000AE160000}"/>
    <cellStyle name="AIR copied 6 3 11" xfId="5875" xr:uid="{00000000-0005-0000-0000-0000AF160000}"/>
    <cellStyle name="AIR copied 6 3 11 2" xfId="5876" xr:uid="{00000000-0005-0000-0000-0000B0160000}"/>
    <cellStyle name="AIR copied 6 3 11 3" xfId="5877" xr:uid="{00000000-0005-0000-0000-0000B1160000}"/>
    <cellStyle name="AIR copied 6 3 12" xfId="5878" xr:uid="{00000000-0005-0000-0000-0000B2160000}"/>
    <cellStyle name="AIR copied 6 3 12 2" xfId="5879" xr:uid="{00000000-0005-0000-0000-0000B3160000}"/>
    <cellStyle name="AIR copied 6 3 12 3" xfId="5880" xr:uid="{00000000-0005-0000-0000-0000B4160000}"/>
    <cellStyle name="AIR copied 6 3 13" xfId="5881" xr:uid="{00000000-0005-0000-0000-0000B5160000}"/>
    <cellStyle name="AIR copied 6 3 14" xfId="5882" xr:uid="{00000000-0005-0000-0000-0000B6160000}"/>
    <cellStyle name="AIR copied 6 3 2" xfId="5883" xr:uid="{00000000-0005-0000-0000-0000B7160000}"/>
    <cellStyle name="AIR copied 6 3 2 2" xfId="5884" xr:uid="{00000000-0005-0000-0000-0000B8160000}"/>
    <cellStyle name="AIR copied 6 3 2 3" xfId="5885" xr:uid="{00000000-0005-0000-0000-0000B9160000}"/>
    <cellStyle name="AIR copied 6 3 3" xfId="5886" xr:uid="{00000000-0005-0000-0000-0000BA160000}"/>
    <cellStyle name="AIR copied 6 3 3 2" xfId="5887" xr:uid="{00000000-0005-0000-0000-0000BB160000}"/>
    <cellStyle name="AIR copied 6 3 3 3" xfId="5888" xr:uid="{00000000-0005-0000-0000-0000BC160000}"/>
    <cellStyle name="AIR copied 6 3 4" xfId="5889" xr:uid="{00000000-0005-0000-0000-0000BD160000}"/>
    <cellStyle name="AIR copied 6 3 4 2" xfId="5890" xr:uid="{00000000-0005-0000-0000-0000BE160000}"/>
    <cellStyle name="AIR copied 6 3 4 3" xfId="5891" xr:uid="{00000000-0005-0000-0000-0000BF160000}"/>
    <cellStyle name="AIR copied 6 3 5" xfId="5892" xr:uid="{00000000-0005-0000-0000-0000C0160000}"/>
    <cellStyle name="AIR copied 6 3 5 2" xfId="5893" xr:uid="{00000000-0005-0000-0000-0000C1160000}"/>
    <cellStyle name="AIR copied 6 3 5 3" xfId="5894" xr:uid="{00000000-0005-0000-0000-0000C2160000}"/>
    <cellStyle name="AIR copied 6 3 6" xfId="5895" xr:uid="{00000000-0005-0000-0000-0000C3160000}"/>
    <cellStyle name="AIR copied 6 3 6 2" xfId="5896" xr:uid="{00000000-0005-0000-0000-0000C4160000}"/>
    <cellStyle name="AIR copied 6 3 6 3" xfId="5897" xr:uid="{00000000-0005-0000-0000-0000C5160000}"/>
    <cellStyle name="AIR copied 6 3 7" xfId="5898" xr:uid="{00000000-0005-0000-0000-0000C6160000}"/>
    <cellStyle name="AIR copied 6 3 7 2" xfId="5899" xr:uid="{00000000-0005-0000-0000-0000C7160000}"/>
    <cellStyle name="AIR copied 6 3 7 3" xfId="5900" xr:uid="{00000000-0005-0000-0000-0000C8160000}"/>
    <cellStyle name="AIR copied 6 3 8" xfId="5901" xr:uid="{00000000-0005-0000-0000-0000C9160000}"/>
    <cellStyle name="AIR copied 6 3 8 2" xfId="5902" xr:uid="{00000000-0005-0000-0000-0000CA160000}"/>
    <cellStyle name="AIR copied 6 3 8 3" xfId="5903" xr:uid="{00000000-0005-0000-0000-0000CB160000}"/>
    <cellStyle name="AIR copied 6 3 9" xfId="5904" xr:uid="{00000000-0005-0000-0000-0000CC160000}"/>
    <cellStyle name="AIR copied 6 3 9 2" xfId="5905" xr:uid="{00000000-0005-0000-0000-0000CD160000}"/>
    <cellStyle name="AIR copied 6 3 9 3" xfId="5906" xr:uid="{00000000-0005-0000-0000-0000CE160000}"/>
    <cellStyle name="AIR copied 6 4" xfId="5907" xr:uid="{00000000-0005-0000-0000-0000CF160000}"/>
    <cellStyle name="AIR copied 6 4 10" xfId="5908" xr:uid="{00000000-0005-0000-0000-0000D0160000}"/>
    <cellStyle name="AIR copied 6 4 10 2" xfId="5909" xr:uid="{00000000-0005-0000-0000-0000D1160000}"/>
    <cellStyle name="AIR copied 6 4 10 3" xfId="5910" xr:uid="{00000000-0005-0000-0000-0000D2160000}"/>
    <cellStyle name="AIR copied 6 4 11" xfId="5911" xr:uid="{00000000-0005-0000-0000-0000D3160000}"/>
    <cellStyle name="AIR copied 6 4 11 2" xfId="5912" xr:uid="{00000000-0005-0000-0000-0000D4160000}"/>
    <cellStyle name="AIR copied 6 4 11 3" xfId="5913" xr:uid="{00000000-0005-0000-0000-0000D5160000}"/>
    <cellStyle name="AIR copied 6 4 12" xfId="5914" xr:uid="{00000000-0005-0000-0000-0000D6160000}"/>
    <cellStyle name="AIR copied 6 4 13" xfId="5915" xr:uid="{00000000-0005-0000-0000-0000D7160000}"/>
    <cellStyle name="AIR copied 6 4 2" xfId="5916" xr:uid="{00000000-0005-0000-0000-0000D8160000}"/>
    <cellStyle name="AIR copied 6 4 2 2" xfId="5917" xr:uid="{00000000-0005-0000-0000-0000D9160000}"/>
    <cellStyle name="AIR copied 6 4 2 3" xfId="5918" xr:uid="{00000000-0005-0000-0000-0000DA160000}"/>
    <cellStyle name="AIR copied 6 4 3" xfId="5919" xr:uid="{00000000-0005-0000-0000-0000DB160000}"/>
    <cellStyle name="AIR copied 6 4 3 2" xfId="5920" xr:uid="{00000000-0005-0000-0000-0000DC160000}"/>
    <cellStyle name="AIR copied 6 4 3 3" xfId="5921" xr:uid="{00000000-0005-0000-0000-0000DD160000}"/>
    <cellStyle name="AIR copied 6 4 4" xfId="5922" xr:uid="{00000000-0005-0000-0000-0000DE160000}"/>
    <cellStyle name="AIR copied 6 4 4 2" xfId="5923" xr:uid="{00000000-0005-0000-0000-0000DF160000}"/>
    <cellStyle name="AIR copied 6 4 4 3" xfId="5924" xr:uid="{00000000-0005-0000-0000-0000E0160000}"/>
    <cellStyle name="AIR copied 6 4 5" xfId="5925" xr:uid="{00000000-0005-0000-0000-0000E1160000}"/>
    <cellStyle name="AIR copied 6 4 5 2" xfId="5926" xr:uid="{00000000-0005-0000-0000-0000E2160000}"/>
    <cellStyle name="AIR copied 6 4 5 3" xfId="5927" xr:uid="{00000000-0005-0000-0000-0000E3160000}"/>
    <cellStyle name="AIR copied 6 4 6" xfId="5928" xr:uid="{00000000-0005-0000-0000-0000E4160000}"/>
    <cellStyle name="AIR copied 6 4 6 2" xfId="5929" xr:uid="{00000000-0005-0000-0000-0000E5160000}"/>
    <cellStyle name="AIR copied 6 4 6 3" xfId="5930" xr:uid="{00000000-0005-0000-0000-0000E6160000}"/>
    <cellStyle name="AIR copied 6 4 7" xfId="5931" xr:uid="{00000000-0005-0000-0000-0000E7160000}"/>
    <cellStyle name="AIR copied 6 4 7 2" xfId="5932" xr:uid="{00000000-0005-0000-0000-0000E8160000}"/>
    <cellStyle name="AIR copied 6 4 7 3" xfId="5933" xr:uid="{00000000-0005-0000-0000-0000E9160000}"/>
    <cellStyle name="AIR copied 6 4 8" xfId="5934" xr:uid="{00000000-0005-0000-0000-0000EA160000}"/>
    <cellStyle name="AIR copied 6 4 8 2" xfId="5935" xr:uid="{00000000-0005-0000-0000-0000EB160000}"/>
    <cellStyle name="AIR copied 6 4 8 3" xfId="5936" xr:uid="{00000000-0005-0000-0000-0000EC160000}"/>
    <cellStyle name="AIR copied 6 4 9" xfId="5937" xr:uid="{00000000-0005-0000-0000-0000ED160000}"/>
    <cellStyle name="AIR copied 6 4 9 2" xfId="5938" xr:uid="{00000000-0005-0000-0000-0000EE160000}"/>
    <cellStyle name="AIR copied 6 4 9 3" xfId="5939" xr:uid="{00000000-0005-0000-0000-0000EF160000}"/>
    <cellStyle name="AIR copied 6 5" xfId="5940" xr:uid="{00000000-0005-0000-0000-0000F0160000}"/>
    <cellStyle name="AIR copied 6 5 10" xfId="5941" xr:uid="{00000000-0005-0000-0000-0000F1160000}"/>
    <cellStyle name="AIR copied 6 5 10 2" xfId="5942" xr:uid="{00000000-0005-0000-0000-0000F2160000}"/>
    <cellStyle name="AIR copied 6 5 10 3" xfId="5943" xr:uid="{00000000-0005-0000-0000-0000F3160000}"/>
    <cellStyle name="AIR copied 6 5 11" xfId="5944" xr:uid="{00000000-0005-0000-0000-0000F4160000}"/>
    <cellStyle name="AIR copied 6 5 11 2" xfId="5945" xr:uid="{00000000-0005-0000-0000-0000F5160000}"/>
    <cellStyle name="AIR copied 6 5 11 3" xfId="5946" xr:uid="{00000000-0005-0000-0000-0000F6160000}"/>
    <cellStyle name="AIR copied 6 5 12" xfId="5947" xr:uid="{00000000-0005-0000-0000-0000F7160000}"/>
    <cellStyle name="AIR copied 6 5 13" xfId="5948" xr:uid="{00000000-0005-0000-0000-0000F8160000}"/>
    <cellStyle name="AIR copied 6 5 2" xfId="5949" xr:uid="{00000000-0005-0000-0000-0000F9160000}"/>
    <cellStyle name="AIR copied 6 5 2 2" xfId="5950" xr:uid="{00000000-0005-0000-0000-0000FA160000}"/>
    <cellStyle name="AIR copied 6 5 2 3" xfId="5951" xr:uid="{00000000-0005-0000-0000-0000FB160000}"/>
    <cellStyle name="AIR copied 6 5 3" xfId="5952" xr:uid="{00000000-0005-0000-0000-0000FC160000}"/>
    <cellStyle name="AIR copied 6 5 3 2" xfId="5953" xr:uid="{00000000-0005-0000-0000-0000FD160000}"/>
    <cellStyle name="AIR copied 6 5 3 3" xfId="5954" xr:uid="{00000000-0005-0000-0000-0000FE160000}"/>
    <cellStyle name="AIR copied 6 5 4" xfId="5955" xr:uid="{00000000-0005-0000-0000-0000FF160000}"/>
    <cellStyle name="AIR copied 6 5 4 2" xfId="5956" xr:uid="{00000000-0005-0000-0000-000000170000}"/>
    <cellStyle name="AIR copied 6 5 4 3" xfId="5957" xr:uid="{00000000-0005-0000-0000-000001170000}"/>
    <cellStyle name="AIR copied 6 5 5" xfId="5958" xr:uid="{00000000-0005-0000-0000-000002170000}"/>
    <cellStyle name="AIR copied 6 5 5 2" xfId="5959" xr:uid="{00000000-0005-0000-0000-000003170000}"/>
    <cellStyle name="AIR copied 6 5 5 3" xfId="5960" xr:uid="{00000000-0005-0000-0000-000004170000}"/>
    <cellStyle name="AIR copied 6 5 6" xfId="5961" xr:uid="{00000000-0005-0000-0000-000005170000}"/>
    <cellStyle name="AIR copied 6 5 6 2" xfId="5962" xr:uid="{00000000-0005-0000-0000-000006170000}"/>
    <cellStyle name="AIR copied 6 5 6 3" xfId="5963" xr:uid="{00000000-0005-0000-0000-000007170000}"/>
    <cellStyle name="AIR copied 6 5 7" xfId="5964" xr:uid="{00000000-0005-0000-0000-000008170000}"/>
    <cellStyle name="AIR copied 6 5 7 2" xfId="5965" xr:uid="{00000000-0005-0000-0000-000009170000}"/>
    <cellStyle name="AIR copied 6 5 7 3" xfId="5966" xr:uid="{00000000-0005-0000-0000-00000A170000}"/>
    <cellStyle name="AIR copied 6 5 8" xfId="5967" xr:uid="{00000000-0005-0000-0000-00000B170000}"/>
    <cellStyle name="AIR copied 6 5 8 2" xfId="5968" xr:uid="{00000000-0005-0000-0000-00000C170000}"/>
    <cellStyle name="AIR copied 6 5 8 3" xfId="5969" xr:uid="{00000000-0005-0000-0000-00000D170000}"/>
    <cellStyle name="AIR copied 6 5 9" xfId="5970" xr:uid="{00000000-0005-0000-0000-00000E170000}"/>
    <cellStyle name="AIR copied 6 5 9 2" xfId="5971" xr:uid="{00000000-0005-0000-0000-00000F170000}"/>
    <cellStyle name="AIR copied 6 5 9 3" xfId="5972" xr:uid="{00000000-0005-0000-0000-000010170000}"/>
    <cellStyle name="AIR copied 6 6" xfId="5973" xr:uid="{00000000-0005-0000-0000-000011170000}"/>
    <cellStyle name="AIR copied 6 6 10" xfId="5974" xr:uid="{00000000-0005-0000-0000-000012170000}"/>
    <cellStyle name="AIR copied 6 6 10 2" xfId="5975" xr:uid="{00000000-0005-0000-0000-000013170000}"/>
    <cellStyle name="AIR copied 6 6 10 3" xfId="5976" xr:uid="{00000000-0005-0000-0000-000014170000}"/>
    <cellStyle name="AIR copied 6 6 11" xfId="5977" xr:uid="{00000000-0005-0000-0000-000015170000}"/>
    <cellStyle name="AIR copied 6 6 11 2" xfId="5978" xr:uid="{00000000-0005-0000-0000-000016170000}"/>
    <cellStyle name="AIR copied 6 6 11 3" xfId="5979" xr:uid="{00000000-0005-0000-0000-000017170000}"/>
    <cellStyle name="AIR copied 6 6 12" xfId="5980" xr:uid="{00000000-0005-0000-0000-000018170000}"/>
    <cellStyle name="AIR copied 6 6 13" xfId="5981" xr:uid="{00000000-0005-0000-0000-000019170000}"/>
    <cellStyle name="AIR copied 6 6 2" xfId="5982" xr:uid="{00000000-0005-0000-0000-00001A170000}"/>
    <cellStyle name="AIR copied 6 6 2 2" xfId="5983" xr:uid="{00000000-0005-0000-0000-00001B170000}"/>
    <cellStyle name="AIR copied 6 6 2 3" xfId="5984" xr:uid="{00000000-0005-0000-0000-00001C170000}"/>
    <cellStyle name="AIR copied 6 6 3" xfId="5985" xr:uid="{00000000-0005-0000-0000-00001D170000}"/>
    <cellStyle name="AIR copied 6 6 3 2" xfId="5986" xr:uid="{00000000-0005-0000-0000-00001E170000}"/>
    <cellStyle name="AIR copied 6 6 3 3" xfId="5987" xr:uid="{00000000-0005-0000-0000-00001F170000}"/>
    <cellStyle name="AIR copied 6 6 4" xfId="5988" xr:uid="{00000000-0005-0000-0000-000020170000}"/>
    <cellStyle name="AIR copied 6 6 4 2" xfId="5989" xr:uid="{00000000-0005-0000-0000-000021170000}"/>
    <cellStyle name="AIR copied 6 6 4 3" xfId="5990" xr:uid="{00000000-0005-0000-0000-000022170000}"/>
    <cellStyle name="AIR copied 6 6 5" xfId="5991" xr:uid="{00000000-0005-0000-0000-000023170000}"/>
    <cellStyle name="AIR copied 6 6 5 2" xfId="5992" xr:uid="{00000000-0005-0000-0000-000024170000}"/>
    <cellStyle name="AIR copied 6 6 5 3" xfId="5993" xr:uid="{00000000-0005-0000-0000-000025170000}"/>
    <cellStyle name="AIR copied 6 6 6" xfId="5994" xr:uid="{00000000-0005-0000-0000-000026170000}"/>
    <cellStyle name="AIR copied 6 6 6 2" xfId="5995" xr:uid="{00000000-0005-0000-0000-000027170000}"/>
    <cellStyle name="AIR copied 6 6 6 3" xfId="5996" xr:uid="{00000000-0005-0000-0000-000028170000}"/>
    <cellStyle name="AIR copied 6 6 7" xfId="5997" xr:uid="{00000000-0005-0000-0000-000029170000}"/>
    <cellStyle name="AIR copied 6 6 7 2" xfId="5998" xr:uid="{00000000-0005-0000-0000-00002A170000}"/>
    <cellStyle name="AIR copied 6 6 7 3" xfId="5999" xr:uid="{00000000-0005-0000-0000-00002B170000}"/>
    <cellStyle name="AIR copied 6 6 8" xfId="6000" xr:uid="{00000000-0005-0000-0000-00002C170000}"/>
    <cellStyle name="AIR copied 6 6 8 2" xfId="6001" xr:uid="{00000000-0005-0000-0000-00002D170000}"/>
    <cellStyle name="AIR copied 6 6 8 3" xfId="6002" xr:uid="{00000000-0005-0000-0000-00002E170000}"/>
    <cellStyle name="AIR copied 6 6 9" xfId="6003" xr:uid="{00000000-0005-0000-0000-00002F170000}"/>
    <cellStyle name="AIR copied 6 6 9 2" xfId="6004" xr:uid="{00000000-0005-0000-0000-000030170000}"/>
    <cellStyle name="AIR copied 6 6 9 3" xfId="6005" xr:uid="{00000000-0005-0000-0000-000031170000}"/>
    <cellStyle name="AIR copied 6 7" xfId="6006" xr:uid="{00000000-0005-0000-0000-000032170000}"/>
    <cellStyle name="AIR copied 6 7 10" xfId="6007" xr:uid="{00000000-0005-0000-0000-000033170000}"/>
    <cellStyle name="AIR copied 6 7 10 2" xfId="6008" xr:uid="{00000000-0005-0000-0000-000034170000}"/>
    <cellStyle name="AIR copied 6 7 10 3" xfId="6009" xr:uid="{00000000-0005-0000-0000-000035170000}"/>
    <cellStyle name="AIR copied 6 7 11" xfId="6010" xr:uid="{00000000-0005-0000-0000-000036170000}"/>
    <cellStyle name="AIR copied 6 7 11 2" xfId="6011" xr:uid="{00000000-0005-0000-0000-000037170000}"/>
    <cellStyle name="AIR copied 6 7 11 3" xfId="6012" xr:uid="{00000000-0005-0000-0000-000038170000}"/>
    <cellStyle name="AIR copied 6 7 12" xfId="6013" xr:uid="{00000000-0005-0000-0000-000039170000}"/>
    <cellStyle name="AIR copied 6 7 13" xfId="6014" xr:uid="{00000000-0005-0000-0000-00003A170000}"/>
    <cellStyle name="AIR copied 6 7 2" xfId="6015" xr:uid="{00000000-0005-0000-0000-00003B170000}"/>
    <cellStyle name="AIR copied 6 7 2 2" xfId="6016" xr:uid="{00000000-0005-0000-0000-00003C170000}"/>
    <cellStyle name="AIR copied 6 7 2 3" xfId="6017" xr:uid="{00000000-0005-0000-0000-00003D170000}"/>
    <cellStyle name="AIR copied 6 7 3" xfId="6018" xr:uid="{00000000-0005-0000-0000-00003E170000}"/>
    <cellStyle name="AIR copied 6 7 3 2" xfId="6019" xr:uid="{00000000-0005-0000-0000-00003F170000}"/>
    <cellStyle name="AIR copied 6 7 3 3" xfId="6020" xr:uid="{00000000-0005-0000-0000-000040170000}"/>
    <cellStyle name="AIR copied 6 7 4" xfId="6021" xr:uid="{00000000-0005-0000-0000-000041170000}"/>
    <cellStyle name="AIR copied 6 7 4 2" xfId="6022" xr:uid="{00000000-0005-0000-0000-000042170000}"/>
    <cellStyle name="AIR copied 6 7 4 3" xfId="6023" xr:uid="{00000000-0005-0000-0000-000043170000}"/>
    <cellStyle name="AIR copied 6 7 5" xfId="6024" xr:uid="{00000000-0005-0000-0000-000044170000}"/>
    <cellStyle name="AIR copied 6 7 5 2" xfId="6025" xr:uid="{00000000-0005-0000-0000-000045170000}"/>
    <cellStyle name="AIR copied 6 7 5 3" xfId="6026" xr:uid="{00000000-0005-0000-0000-000046170000}"/>
    <cellStyle name="AIR copied 6 7 6" xfId="6027" xr:uid="{00000000-0005-0000-0000-000047170000}"/>
    <cellStyle name="AIR copied 6 7 6 2" xfId="6028" xr:uid="{00000000-0005-0000-0000-000048170000}"/>
    <cellStyle name="AIR copied 6 7 6 3" xfId="6029" xr:uid="{00000000-0005-0000-0000-000049170000}"/>
    <cellStyle name="AIR copied 6 7 7" xfId="6030" xr:uid="{00000000-0005-0000-0000-00004A170000}"/>
    <cellStyle name="AIR copied 6 7 7 2" xfId="6031" xr:uid="{00000000-0005-0000-0000-00004B170000}"/>
    <cellStyle name="AIR copied 6 7 7 3" xfId="6032" xr:uid="{00000000-0005-0000-0000-00004C170000}"/>
    <cellStyle name="AIR copied 6 7 8" xfId="6033" xr:uid="{00000000-0005-0000-0000-00004D170000}"/>
    <cellStyle name="AIR copied 6 7 8 2" xfId="6034" xr:uid="{00000000-0005-0000-0000-00004E170000}"/>
    <cellStyle name="AIR copied 6 7 8 3" xfId="6035" xr:uid="{00000000-0005-0000-0000-00004F170000}"/>
    <cellStyle name="AIR copied 6 7 9" xfId="6036" xr:uid="{00000000-0005-0000-0000-000050170000}"/>
    <cellStyle name="AIR copied 6 7 9 2" xfId="6037" xr:uid="{00000000-0005-0000-0000-000051170000}"/>
    <cellStyle name="AIR copied 6 7 9 3" xfId="6038" xr:uid="{00000000-0005-0000-0000-000052170000}"/>
    <cellStyle name="AIR copied 6 8" xfId="6039" xr:uid="{00000000-0005-0000-0000-000053170000}"/>
    <cellStyle name="AIR copied 6 8 2" xfId="6040" xr:uid="{00000000-0005-0000-0000-000054170000}"/>
    <cellStyle name="AIR copied 6 8 3" xfId="6041" xr:uid="{00000000-0005-0000-0000-000055170000}"/>
    <cellStyle name="AIR copied 6 9" xfId="6042" xr:uid="{00000000-0005-0000-0000-000056170000}"/>
    <cellStyle name="AIR copied 6 9 2" xfId="6043" xr:uid="{00000000-0005-0000-0000-000057170000}"/>
    <cellStyle name="AIR copied 6 9 3" xfId="6044" xr:uid="{00000000-0005-0000-0000-000058170000}"/>
    <cellStyle name="AIR copied 7" xfId="6045" xr:uid="{00000000-0005-0000-0000-000059170000}"/>
    <cellStyle name="AIR copied 7 10" xfId="6046" xr:uid="{00000000-0005-0000-0000-00005A170000}"/>
    <cellStyle name="AIR copied 7 10 2" xfId="6047" xr:uid="{00000000-0005-0000-0000-00005B170000}"/>
    <cellStyle name="AIR copied 7 10 3" xfId="6048" xr:uid="{00000000-0005-0000-0000-00005C170000}"/>
    <cellStyle name="AIR copied 7 11" xfId="6049" xr:uid="{00000000-0005-0000-0000-00005D170000}"/>
    <cellStyle name="AIR copied 7 11 2" xfId="6050" xr:uid="{00000000-0005-0000-0000-00005E170000}"/>
    <cellStyle name="AIR copied 7 11 3" xfId="6051" xr:uid="{00000000-0005-0000-0000-00005F170000}"/>
    <cellStyle name="AIR copied 7 12" xfId="6052" xr:uid="{00000000-0005-0000-0000-000060170000}"/>
    <cellStyle name="AIR copied 7 12 2" xfId="6053" xr:uid="{00000000-0005-0000-0000-000061170000}"/>
    <cellStyle name="AIR copied 7 12 3" xfId="6054" xr:uid="{00000000-0005-0000-0000-000062170000}"/>
    <cellStyle name="AIR copied 7 13" xfId="6055" xr:uid="{00000000-0005-0000-0000-000063170000}"/>
    <cellStyle name="AIR copied 7 13 2" xfId="6056" xr:uid="{00000000-0005-0000-0000-000064170000}"/>
    <cellStyle name="AIR copied 7 13 3" xfId="6057" xr:uid="{00000000-0005-0000-0000-000065170000}"/>
    <cellStyle name="AIR copied 7 14" xfId="6058" xr:uid="{00000000-0005-0000-0000-000066170000}"/>
    <cellStyle name="AIR copied 7 14 2" xfId="6059" xr:uid="{00000000-0005-0000-0000-000067170000}"/>
    <cellStyle name="AIR copied 7 14 3" xfId="6060" xr:uid="{00000000-0005-0000-0000-000068170000}"/>
    <cellStyle name="AIR copied 7 15" xfId="6061" xr:uid="{00000000-0005-0000-0000-000069170000}"/>
    <cellStyle name="AIR copied 7 15 2" xfId="6062" xr:uid="{00000000-0005-0000-0000-00006A170000}"/>
    <cellStyle name="AIR copied 7 15 3" xfId="6063" xr:uid="{00000000-0005-0000-0000-00006B170000}"/>
    <cellStyle name="AIR copied 7 16" xfId="6064" xr:uid="{00000000-0005-0000-0000-00006C170000}"/>
    <cellStyle name="AIR copied 7 16 2" xfId="6065" xr:uid="{00000000-0005-0000-0000-00006D170000}"/>
    <cellStyle name="AIR copied 7 16 3" xfId="6066" xr:uid="{00000000-0005-0000-0000-00006E170000}"/>
    <cellStyle name="AIR copied 7 17" xfId="6067" xr:uid="{00000000-0005-0000-0000-00006F170000}"/>
    <cellStyle name="AIR copied 7 17 2" xfId="6068" xr:uid="{00000000-0005-0000-0000-000070170000}"/>
    <cellStyle name="AIR copied 7 17 3" xfId="6069" xr:uid="{00000000-0005-0000-0000-000071170000}"/>
    <cellStyle name="AIR copied 7 18" xfId="6070" xr:uid="{00000000-0005-0000-0000-000072170000}"/>
    <cellStyle name="AIR copied 7 18 2" xfId="6071" xr:uid="{00000000-0005-0000-0000-000073170000}"/>
    <cellStyle name="AIR copied 7 18 3" xfId="6072" xr:uid="{00000000-0005-0000-0000-000074170000}"/>
    <cellStyle name="AIR copied 7 19" xfId="6073" xr:uid="{00000000-0005-0000-0000-000075170000}"/>
    <cellStyle name="AIR copied 7 2" xfId="6074" xr:uid="{00000000-0005-0000-0000-000076170000}"/>
    <cellStyle name="AIR copied 7 2 10" xfId="6075" xr:uid="{00000000-0005-0000-0000-000077170000}"/>
    <cellStyle name="AIR copied 7 2 10 2" xfId="6076" xr:uid="{00000000-0005-0000-0000-000078170000}"/>
    <cellStyle name="AIR copied 7 2 10 3" xfId="6077" xr:uid="{00000000-0005-0000-0000-000079170000}"/>
    <cellStyle name="AIR copied 7 2 11" xfId="6078" xr:uid="{00000000-0005-0000-0000-00007A170000}"/>
    <cellStyle name="AIR copied 7 2 11 2" xfId="6079" xr:uid="{00000000-0005-0000-0000-00007B170000}"/>
    <cellStyle name="AIR copied 7 2 11 3" xfId="6080" xr:uid="{00000000-0005-0000-0000-00007C170000}"/>
    <cellStyle name="AIR copied 7 2 12" xfId="6081" xr:uid="{00000000-0005-0000-0000-00007D170000}"/>
    <cellStyle name="AIR copied 7 2 12 2" xfId="6082" xr:uid="{00000000-0005-0000-0000-00007E170000}"/>
    <cellStyle name="AIR copied 7 2 12 3" xfId="6083" xr:uid="{00000000-0005-0000-0000-00007F170000}"/>
    <cellStyle name="AIR copied 7 2 13" xfId="6084" xr:uid="{00000000-0005-0000-0000-000080170000}"/>
    <cellStyle name="AIR copied 7 2 14" xfId="6085" xr:uid="{00000000-0005-0000-0000-000081170000}"/>
    <cellStyle name="AIR copied 7 2 2" xfId="6086" xr:uid="{00000000-0005-0000-0000-000082170000}"/>
    <cellStyle name="AIR copied 7 2 2 2" xfId="6087" xr:uid="{00000000-0005-0000-0000-000083170000}"/>
    <cellStyle name="AIR copied 7 2 2 3" xfId="6088" xr:uid="{00000000-0005-0000-0000-000084170000}"/>
    <cellStyle name="AIR copied 7 2 3" xfId="6089" xr:uid="{00000000-0005-0000-0000-000085170000}"/>
    <cellStyle name="AIR copied 7 2 3 2" xfId="6090" xr:uid="{00000000-0005-0000-0000-000086170000}"/>
    <cellStyle name="AIR copied 7 2 3 3" xfId="6091" xr:uid="{00000000-0005-0000-0000-000087170000}"/>
    <cellStyle name="AIR copied 7 2 4" xfId="6092" xr:uid="{00000000-0005-0000-0000-000088170000}"/>
    <cellStyle name="AIR copied 7 2 4 2" xfId="6093" xr:uid="{00000000-0005-0000-0000-000089170000}"/>
    <cellStyle name="AIR copied 7 2 4 3" xfId="6094" xr:uid="{00000000-0005-0000-0000-00008A170000}"/>
    <cellStyle name="AIR copied 7 2 5" xfId="6095" xr:uid="{00000000-0005-0000-0000-00008B170000}"/>
    <cellStyle name="AIR copied 7 2 5 2" xfId="6096" xr:uid="{00000000-0005-0000-0000-00008C170000}"/>
    <cellStyle name="AIR copied 7 2 5 3" xfId="6097" xr:uid="{00000000-0005-0000-0000-00008D170000}"/>
    <cellStyle name="AIR copied 7 2 6" xfId="6098" xr:uid="{00000000-0005-0000-0000-00008E170000}"/>
    <cellStyle name="AIR copied 7 2 6 2" xfId="6099" xr:uid="{00000000-0005-0000-0000-00008F170000}"/>
    <cellStyle name="AIR copied 7 2 6 3" xfId="6100" xr:uid="{00000000-0005-0000-0000-000090170000}"/>
    <cellStyle name="AIR copied 7 2 7" xfId="6101" xr:uid="{00000000-0005-0000-0000-000091170000}"/>
    <cellStyle name="AIR copied 7 2 7 2" xfId="6102" xr:uid="{00000000-0005-0000-0000-000092170000}"/>
    <cellStyle name="AIR copied 7 2 7 3" xfId="6103" xr:uid="{00000000-0005-0000-0000-000093170000}"/>
    <cellStyle name="AIR copied 7 2 8" xfId="6104" xr:uid="{00000000-0005-0000-0000-000094170000}"/>
    <cellStyle name="AIR copied 7 2 8 2" xfId="6105" xr:uid="{00000000-0005-0000-0000-000095170000}"/>
    <cellStyle name="AIR copied 7 2 8 3" xfId="6106" xr:uid="{00000000-0005-0000-0000-000096170000}"/>
    <cellStyle name="AIR copied 7 2 9" xfId="6107" xr:uid="{00000000-0005-0000-0000-000097170000}"/>
    <cellStyle name="AIR copied 7 2 9 2" xfId="6108" xr:uid="{00000000-0005-0000-0000-000098170000}"/>
    <cellStyle name="AIR copied 7 2 9 3" xfId="6109" xr:uid="{00000000-0005-0000-0000-000099170000}"/>
    <cellStyle name="AIR copied 7 20" xfId="6110" xr:uid="{00000000-0005-0000-0000-00009A170000}"/>
    <cellStyle name="AIR copied 7 3" xfId="6111" xr:uid="{00000000-0005-0000-0000-00009B170000}"/>
    <cellStyle name="AIR copied 7 3 10" xfId="6112" xr:uid="{00000000-0005-0000-0000-00009C170000}"/>
    <cellStyle name="AIR copied 7 3 10 2" xfId="6113" xr:uid="{00000000-0005-0000-0000-00009D170000}"/>
    <cellStyle name="AIR copied 7 3 10 3" xfId="6114" xr:uid="{00000000-0005-0000-0000-00009E170000}"/>
    <cellStyle name="AIR copied 7 3 11" xfId="6115" xr:uid="{00000000-0005-0000-0000-00009F170000}"/>
    <cellStyle name="AIR copied 7 3 11 2" xfId="6116" xr:uid="{00000000-0005-0000-0000-0000A0170000}"/>
    <cellStyle name="AIR copied 7 3 11 3" xfId="6117" xr:uid="{00000000-0005-0000-0000-0000A1170000}"/>
    <cellStyle name="AIR copied 7 3 12" xfId="6118" xr:uid="{00000000-0005-0000-0000-0000A2170000}"/>
    <cellStyle name="AIR copied 7 3 12 2" xfId="6119" xr:uid="{00000000-0005-0000-0000-0000A3170000}"/>
    <cellStyle name="AIR copied 7 3 12 3" xfId="6120" xr:uid="{00000000-0005-0000-0000-0000A4170000}"/>
    <cellStyle name="AIR copied 7 3 13" xfId="6121" xr:uid="{00000000-0005-0000-0000-0000A5170000}"/>
    <cellStyle name="AIR copied 7 3 14" xfId="6122" xr:uid="{00000000-0005-0000-0000-0000A6170000}"/>
    <cellStyle name="AIR copied 7 3 2" xfId="6123" xr:uid="{00000000-0005-0000-0000-0000A7170000}"/>
    <cellStyle name="AIR copied 7 3 2 2" xfId="6124" xr:uid="{00000000-0005-0000-0000-0000A8170000}"/>
    <cellStyle name="AIR copied 7 3 2 3" xfId="6125" xr:uid="{00000000-0005-0000-0000-0000A9170000}"/>
    <cellStyle name="AIR copied 7 3 3" xfId="6126" xr:uid="{00000000-0005-0000-0000-0000AA170000}"/>
    <cellStyle name="AIR copied 7 3 3 2" xfId="6127" xr:uid="{00000000-0005-0000-0000-0000AB170000}"/>
    <cellStyle name="AIR copied 7 3 3 3" xfId="6128" xr:uid="{00000000-0005-0000-0000-0000AC170000}"/>
    <cellStyle name="AIR copied 7 3 4" xfId="6129" xr:uid="{00000000-0005-0000-0000-0000AD170000}"/>
    <cellStyle name="AIR copied 7 3 4 2" xfId="6130" xr:uid="{00000000-0005-0000-0000-0000AE170000}"/>
    <cellStyle name="AIR copied 7 3 4 3" xfId="6131" xr:uid="{00000000-0005-0000-0000-0000AF170000}"/>
    <cellStyle name="AIR copied 7 3 5" xfId="6132" xr:uid="{00000000-0005-0000-0000-0000B0170000}"/>
    <cellStyle name="AIR copied 7 3 5 2" xfId="6133" xr:uid="{00000000-0005-0000-0000-0000B1170000}"/>
    <cellStyle name="AIR copied 7 3 5 3" xfId="6134" xr:uid="{00000000-0005-0000-0000-0000B2170000}"/>
    <cellStyle name="AIR copied 7 3 6" xfId="6135" xr:uid="{00000000-0005-0000-0000-0000B3170000}"/>
    <cellStyle name="AIR copied 7 3 6 2" xfId="6136" xr:uid="{00000000-0005-0000-0000-0000B4170000}"/>
    <cellStyle name="AIR copied 7 3 6 3" xfId="6137" xr:uid="{00000000-0005-0000-0000-0000B5170000}"/>
    <cellStyle name="AIR copied 7 3 7" xfId="6138" xr:uid="{00000000-0005-0000-0000-0000B6170000}"/>
    <cellStyle name="AIR copied 7 3 7 2" xfId="6139" xr:uid="{00000000-0005-0000-0000-0000B7170000}"/>
    <cellStyle name="AIR copied 7 3 7 3" xfId="6140" xr:uid="{00000000-0005-0000-0000-0000B8170000}"/>
    <cellStyle name="AIR copied 7 3 8" xfId="6141" xr:uid="{00000000-0005-0000-0000-0000B9170000}"/>
    <cellStyle name="AIR copied 7 3 8 2" xfId="6142" xr:uid="{00000000-0005-0000-0000-0000BA170000}"/>
    <cellStyle name="AIR copied 7 3 8 3" xfId="6143" xr:uid="{00000000-0005-0000-0000-0000BB170000}"/>
    <cellStyle name="AIR copied 7 3 9" xfId="6144" xr:uid="{00000000-0005-0000-0000-0000BC170000}"/>
    <cellStyle name="AIR copied 7 3 9 2" xfId="6145" xr:uid="{00000000-0005-0000-0000-0000BD170000}"/>
    <cellStyle name="AIR copied 7 3 9 3" xfId="6146" xr:uid="{00000000-0005-0000-0000-0000BE170000}"/>
    <cellStyle name="AIR copied 7 4" xfId="6147" xr:uid="{00000000-0005-0000-0000-0000BF170000}"/>
    <cellStyle name="AIR copied 7 4 10" xfId="6148" xr:uid="{00000000-0005-0000-0000-0000C0170000}"/>
    <cellStyle name="AIR copied 7 4 10 2" xfId="6149" xr:uid="{00000000-0005-0000-0000-0000C1170000}"/>
    <cellStyle name="AIR copied 7 4 10 3" xfId="6150" xr:uid="{00000000-0005-0000-0000-0000C2170000}"/>
    <cellStyle name="AIR copied 7 4 11" xfId="6151" xr:uid="{00000000-0005-0000-0000-0000C3170000}"/>
    <cellStyle name="AIR copied 7 4 11 2" xfId="6152" xr:uid="{00000000-0005-0000-0000-0000C4170000}"/>
    <cellStyle name="AIR copied 7 4 11 3" xfId="6153" xr:uid="{00000000-0005-0000-0000-0000C5170000}"/>
    <cellStyle name="AIR copied 7 4 12" xfId="6154" xr:uid="{00000000-0005-0000-0000-0000C6170000}"/>
    <cellStyle name="AIR copied 7 4 13" xfId="6155" xr:uid="{00000000-0005-0000-0000-0000C7170000}"/>
    <cellStyle name="AIR copied 7 4 2" xfId="6156" xr:uid="{00000000-0005-0000-0000-0000C8170000}"/>
    <cellStyle name="AIR copied 7 4 2 2" xfId="6157" xr:uid="{00000000-0005-0000-0000-0000C9170000}"/>
    <cellStyle name="AIR copied 7 4 2 3" xfId="6158" xr:uid="{00000000-0005-0000-0000-0000CA170000}"/>
    <cellStyle name="AIR copied 7 4 3" xfId="6159" xr:uid="{00000000-0005-0000-0000-0000CB170000}"/>
    <cellStyle name="AIR copied 7 4 3 2" xfId="6160" xr:uid="{00000000-0005-0000-0000-0000CC170000}"/>
    <cellStyle name="AIR copied 7 4 3 3" xfId="6161" xr:uid="{00000000-0005-0000-0000-0000CD170000}"/>
    <cellStyle name="AIR copied 7 4 4" xfId="6162" xr:uid="{00000000-0005-0000-0000-0000CE170000}"/>
    <cellStyle name="AIR copied 7 4 4 2" xfId="6163" xr:uid="{00000000-0005-0000-0000-0000CF170000}"/>
    <cellStyle name="AIR copied 7 4 4 3" xfId="6164" xr:uid="{00000000-0005-0000-0000-0000D0170000}"/>
    <cellStyle name="AIR copied 7 4 5" xfId="6165" xr:uid="{00000000-0005-0000-0000-0000D1170000}"/>
    <cellStyle name="AIR copied 7 4 5 2" xfId="6166" xr:uid="{00000000-0005-0000-0000-0000D2170000}"/>
    <cellStyle name="AIR copied 7 4 5 3" xfId="6167" xr:uid="{00000000-0005-0000-0000-0000D3170000}"/>
    <cellStyle name="AIR copied 7 4 6" xfId="6168" xr:uid="{00000000-0005-0000-0000-0000D4170000}"/>
    <cellStyle name="AIR copied 7 4 6 2" xfId="6169" xr:uid="{00000000-0005-0000-0000-0000D5170000}"/>
    <cellStyle name="AIR copied 7 4 6 3" xfId="6170" xr:uid="{00000000-0005-0000-0000-0000D6170000}"/>
    <cellStyle name="AIR copied 7 4 7" xfId="6171" xr:uid="{00000000-0005-0000-0000-0000D7170000}"/>
    <cellStyle name="AIR copied 7 4 7 2" xfId="6172" xr:uid="{00000000-0005-0000-0000-0000D8170000}"/>
    <cellStyle name="AIR copied 7 4 7 3" xfId="6173" xr:uid="{00000000-0005-0000-0000-0000D9170000}"/>
    <cellStyle name="AIR copied 7 4 8" xfId="6174" xr:uid="{00000000-0005-0000-0000-0000DA170000}"/>
    <cellStyle name="AIR copied 7 4 8 2" xfId="6175" xr:uid="{00000000-0005-0000-0000-0000DB170000}"/>
    <cellStyle name="AIR copied 7 4 8 3" xfId="6176" xr:uid="{00000000-0005-0000-0000-0000DC170000}"/>
    <cellStyle name="AIR copied 7 4 9" xfId="6177" xr:uid="{00000000-0005-0000-0000-0000DD170000}"/>
    <cellStyle name="AIR copied 7 4 9 2" xfId="6178" xr:uid="{00000000-0005-0000-0000-0000DE170000}"/>
    <cellStyle name="AIR copied 7 4 9 3" xfId="6179" xr:uid="{00000000-0005-0000-0000-0000DF170000}"/>
    <cellStyle name="AIR copied 7 5" xfId="6180" xr:uid="{00000000-0005-0000-0000-0000E0170000}"/>
    <cellStyle name="AIR copied 7 5 10" xfId="6181" xr:uid="{00000000-0005-0000-0000-0000E1170000}"/>
    <cellStyle name="AIR copied 7 5 10 2" xfId="6182" xr:uid="{00000000-0005-0000-0000-0000E2170000}"/>
    <cellStyle name="AIR copied 7 5 10 3" xfId="6183" xr:uid="{00000000-0005-0000-0000-0000E3170000}"/>
    <cellStyle name="AIR copied 7 5 11" xfId="6184" xr:uid="{00000000-0005-0000-0000-0000E4170000}"/>
    <cellStyle name="AIR copied 7 5 11 2" xfId="6185" xr:uid="{00000000-0005-0000-0000-0000E5170000}"/>
    <cellStyle name="AIR copied 7 5 11 3" xfId="6186" xr:uid="{00000000-0005-0000-0000-0000E6170000}"/>
    <cellStyle name="AIR copied 7 5 12" xfId="6187" xr:uid="{00000000-0005-0000-0000-0000E7170000}"/>
    <cellStyle name="AIR copied 7 5 13" xfId="6188" xr:uid="{00000000-0005-0000-0000-0000E8170000}"/>
    <cellStyle name="AIR copied 7 5 2" xfId="6189" xr:uid="{00000000-0005-0000-0000-0000E9170000}"/>
    <cellStyle name="AIR copied 7 5 2 2" xfId="6190" xr:uid="{00000000-0005-0000-0000-0000EA170000}"/>
    <cellStyle name="AIR copied 7 5 2 3" xfId="6191" xr:uid="{00000000-0005-0000-0000-0000EB170000}"/>
    <cellStyle name="AIR copied 7 5 3" xfId="6192" xr:uid="{00000000-0005-0000-0000-0000EC170000}"/>
    <cellStyle name="AIR copied 7 5 3 2" xfId="6193" xr:uid="{00000000-0005-0000-0000-0000ED170000}"/>
    <cellStyle name="AIR copied 7 5 3 3" xfId="6194" xr:uid="{00000000-0005-0000-0000-0000EE170000}"/>
    <cellStyle name="AIR copied 7 5 4" xfId="6195" xr:uid="{00000000-0005-0000-0000-0000EF170000}"/>
    <cellStyle name="AIR copied 7 5 4 2" xfId="6196" xr:uid="{00000000-0005-0000-0000-0000F0170000}"/>
    <cellStyle name="AIR copied 7 5 4 3" xfId="6197" xr:uid="{00000000-0005-0000-0000-0000F1170000}"/>
    <cellStyle name="AIR copied 7 5 5" xfId="6198" xr:uid="{00000000-0005-0000-0000-0000F2170000}"/>
    <cellStyle name="AIR copied 7 5 5 2" xfId="6199" xr:uid="{00000000-0005-0000-0000-0000F3170000}"/>
    <cellStyle name="AIR copied 7 5 5 3" xfId="6200" xr:uid="{00000000-0005-0000-0000-0000F4170000}"/>
    <cellStyle name="AIR copied 7 5 6" xfId="6201" xr:uid="{00000000-0005-0000-0000-0000F5170000}"/>
    <cellStyle name="AIR copied 7 5 6 2" xfId="6202" xr:uid="{00000000-0005-0000-0000-0000F6170000}"/>
    <cellStyle name="AIR copied 7 5 6 3" xfId="6203" xr:uid="{00000000-0005-0000-0000-0000F7170000}"/>
    <cellStyle name="AIR copied 7 5 7" xfId="6204" xr:uid="{00000000-0005-0000-0000-0000F8170000}"/>
    <cellStyle name="AIR copied 7 5 7 2" xfId="6205" xr:uid="{00000000-0005-0000-0000-0000F9170000}"/>
    <cellStyle name="AIR copied 7 5 7 3" xfId="6206" xr:uid="{00000000-0005-0000-0000-0000FA170000}"/>
    <cellStyle name="AIR copied 7 5 8" xfId="6207" xr:uid="{00000000-0005-0000-0000-0000FB170000}"/>
    <cellStyle name="AIR copied 7 5 8 2" xfId="6208" xr:uid="{00000000-0005-0000-0000-0000FC170000}"/>
    <cellStyle name="AIR copied 7 5 8 3" xfId="6209" xr:uid="{00000000-0005-0000-0000-0000FD170000}"/>
    <cellStyle name="AIR copied 7 5 9" xfId="6210" xr:uid="{00000000-0005-0000-0000-0000FE170000}"/>
    <cellStyle name="AIR copied 7 5 9 2" xfId="6211" xr:uid="{00000000-0005-0000-0000-0000FF170000}"/>
    <cellStyle name="AIR copied 7 5 9 3" xfId="6212" xr:uid="{00000000-0005-0000-0000-000000180000}"/>
    <cellStyle name="AIR copied 7 6" xfId="6213" xr:uid="{00000000-0005-0000-0000-000001180000}"/>
    <cellStyle name="AIR copied 7 6 10" xfId="6214" xr:uid="{00000000-0005-0000-0000-000002180000}"/>
    <cellStyle name="AIR copied 7 6 10 2" xfId="6215" xr:uid="{00000000-0005-0000-0000-000003180000}"/>
    <cellStyle name="AIR copied 7 6 10 3" xfId="6216" xr:uid="{00000000-0005-0000-0000-000004180000}"/>
    <cellStyle name="AIR copied 7 6 11" xfId="6217" xr:uid="{00000000-0005-0000-0000-000005180000}"/>
    <cellStyle name="AIR copied 7 6 11 2" xfId="6218" xr:uid="{00000000-0005-0000-0000-000006180000}"/>
    <cellStyle name="AIR copied 7 6 11 3" xfId="6219" xr:uid="{00000000-0005-0000-0000-000007180000}"/>
    <cellStyle name="AIR copied 7 6 12" xfId="6220" xr:uid="{00000000-0005-0000-0000-000008180000}"/>
    <cellStyle name="AIR copied 7 6 13" xfId="6221" xr:uid="{00000000-0005-0000-0000-000009180000}"/>
    <cellStyle name="AIR copied 7 6 2" xfId="6222" xr:uid="{00000000-0005-0000-0000-00000A180000}"/>
    <cellStyle name="AIR copied 7 6 2 2" xfId="6223" xr:uid="{00000000-0005-0000-0000-00000B180000}"/>
    <cellStyle name="AIR copied 7 6 2 3" xfId="6224" xr:uid="{00000000-0005-0000-0000-00000C180000}"/>
    <cellStyle name="AIR copied 7 6 3" xfId="6225" xr:uid="{00000000-0005-0000-0000-00000D180000}"/>
    <cellStyle name="AIR copied 7 6 3 2" xfId="6226" xr:uid="{00000000-0005-0000-0000-00000E180000}"/>
    <cellStyle name="AIR copied 7 6 3 3" xfId="6227" xr:uid="{00000000-0005-0000-0000-00000F180000}"/>
    <cellStyle name="AIR copied 7 6 4" xfId="6228" xr:uid="{00000000-0005-0000-0000-000010180000}"/>
    <cellStyle name="AIR copied 7 6 4 2" xfId="6229" xr:uid="{00000000-0005-0000-0000-000011180000}"/>
    <cellStyle name="AIR copied 7 6 4 3" xfId="6230" xr:uid="{00000000-0005-0000-0000-000012180000}"/>
    <cellStyle name="AIR copied 7 6 5" xfId="6231" xr:uid="{00000000-0005-0000-0000-000013180000}"/>
    <cellStyle name="AIR copied 7 6 5 2" xfId="6232" xr:uid="{00000000-0005-0000-0000-000014180000}"/>
    <cellStyle name="AIR copied 7 6 5 3" xfId="6233" xr:uid="{00000000-0005-0000-0000-000015180000}"/>
    <cellStyle name="AIR copied 7 6 6" xfId="6234" xr:uid="{00000000-0005-0000-0000-000016180000}"/>
    <cellStyle name="AIR copied 7 6 6 2" xfId="6235" xr:uid="{00000000-0005-0000-0000-000017180000}"/>
    <cellStyle name="AIR copied 7 6 6 3" xfId="6236" xr:uid="{00000000-0005-0000-0000-000018180000}"/>
    <cellStyle name="AIR copied 7 6 7" xfId="6237" xr:uid="{00000000-0005-0000-0000-000019180000}"/>
    <cellStyle name="AIR copied 7 6 7 2" xfId="6238" xr:uid="{00000000-0005-0000-0000-00001A180000}"/>
    <cellStyle name="AIR copied 7 6 7 3" xfId="6239" xr:uid="{00000000-0005-0000-0000-00001B180000}"/>
    <cellStyle name="AIR copied 7 6 8" xfId="6240" xr:uid="{00000000-0005-0000-0000-00001C180000}"/>
    <cellStyle name="AIR copied 7 6 8 2" xfId="6241" xr:uid="{00000000-0005-0000-0000-00001D180000}"/>
    <cellStyle name="AIR copied 7 6 8 3" xfId="6242" xr:uid="{00000000-0005-0000-0000-00001E180000}"/>
    <cellStyle name="AIR copied 7 6 9" xfId="6243" xr:uid="{00000000-0005-0000-0000-00001F180000}"/>
    <cellStyle name="AIR copied 7 6 9 2" xfId="6244" xr:uid="{00000000-0005-0000-0000-000020180000}"/>
    <cellStyle name="AIR copied 7 6 9 3" xfId="6245" xr:uid="{00000000-0005-0000-0000-000021180000}"/>
    <cellStyle name="AIR copied 7 7" xfId="6246" xr:uid="{00000000-0005-0000-0000-000022180000}"/>
    <cellStyle name="AIR copied 7 7 10" xfId="6247" xr:uid="{00000000-0005-0000-0000-000023180000}"/>
    <cellStyle name="AIR copied 7 7 10 2" xfId="6248" xr:uid="{00000000-0005-0000-0000-000024180000}"/>
    <cellStyle name="AIR copied 7 7 10 3" xfId="6249" xr:uid="{00000000-0005-0000-0000-000025180000}"/>
    <cellStyle name="AIR copied 7 7 11" xfId="6250" xr:uid="{00000000-0005-0000-0000-000026180000}"/>
    <cellStyle name="AIR copied 7 7 11 2" xfId="6251" xr:uid="{00000000-0005-0000-0000-000027180000}"/>
    <cellStyle name="AIR copied 7 7 11 3" xfId="6252" xr:uid="{00000000-0005-0000-0000-000028180000}"/>
    <cellStyle name="AIR copied 7 7 12" xfId="6253" xr:uid="{00000000-0005-0000-0000-000029180000}"/>
    <cellStyle name="AIR copied 7 7 13" xfId="6254" xr:uid="{00000000-0005-0000-0000-00002A180000}"/>
    <cellStyle name="AIR copied 7 7 2" xfId="6255" xr:uid="{00000000-0005-0000-0000-00002B180000}"/>
    <cellStyle name="AIR copied 7 7 2 2" xfId="6256" xr:uid="{00000000-0005-0000-0000-00002C180000}"/>
    <cellStyle name="AIR copied 7 7 2 3" xfId="6257" xr:uid="{00000000-0005-0000-0000-00002D180000}"/>
    <cellStyle name="AIR copied 7 7 3" xfId="6258" xr:uid="{00000000-0005-0000-0000-00002E180000}"/>
    <cellStyle name="AIR copied 7 7 3 2" xfId="6259" xr:uid="{00000000-0005-0000-0000-00002F180000}"/>
    <cellStyle name="AIR copied 7 7 3 3" xfId="6260" xr:uid="{00000000-0005-0000-0000-000030180000}"/>
    <cellStyle name="AIR copied 7 7 4" xfId="6261" xr:uid="{00000000-0005-0000-0000-000031180000}"/>
    <cellStyle name="AIR copied 7 7 4 2" xfId="6262" xr:uid="{00000000-0005-0000-0000-000032180000}"/>
    <cellStyle name="AIR copied 7 7 4 3" xfId="6263" xr:uid="{00000000-0005-0000-0000-000033180000}"/>
    <cellStyle name="AIR copied 7 7 5" xfId="6264" xr:uid="{00000000-0005-0000-0000-000034180000}"/>
    <cellStyle name="AIR copied 7 7 5 2" xfId="6265" xr:uid="{00000000-0005-0000-0000-000035180000}"/>
    <cellStyle name="AIR copied 7 7 5 3" xfId="6266" xr:uid="{00000000-0005-0000-0000-000036180000}"/>
    <cellStyle name="AIR copied 7 7 6" xfId="6267" xr:uid="{00000000-0005-0000-0000-000037180000}"/>
    <cellStyle name="AIR copied 7 7 6 2" xfId="6268" xr:uid="{00000000-0005-0000-0000-000038180000}"/>
    <cellStyle name="AIR copied 7 7 6 3" xfId="6269" xr:uid="{00000000-0005-0000-0000-000039180000}"/>
    <cellStyle name="AIR copied 7 7 7" xfId="6270" xr:uid="{00000000-0005-0000-0000-00003A180000}"/>
    <cellStyle name="AIR copied 7 7 7 2" xfId="6271" xr:uid="{00000000-0005-0000-0000-00003B180000}"/>
    <cellStyle name="AIR copied 7 7 7 3" xfId="6272" xr:uid="{00000000-0005-0000-0000-00003C180000}"/>
    <cellStyle name="AIR copied 7 7 8" xfId="6273" xr:uid="{00000000-0005-0000-0000-00003D180000}"/>
    <cellStyle name="AIR copied 7 7 8 2" xfId="6274" xr:uid="{00000000-0005-0000-0000-00003E180000}"/>
    <cellStyle name="AIR copied 7 7 8 3" xfId="6275" xr:uid="{00000000-0005-0000-0000-00003F180000}"/>
    <cellStyle name="AIR copied 7 7 9" xfId="6276" xr:uid="{00000000-0005-0000-0000-000040180000}"/>
    <cellStyle name="AIR copied 7 7 9 2" xfId="6277" xr:uid="{00000000-0005-0000-0000-000041180000}"/>
    <cellStyle name="AIR copied 7 7 9 3" xfId="6278" xr:uid="{00000000-0005-0000-0000-000042180000}"/>
    <cellStyle name="AIR copied 7 8" xfId="6279" xr:uid="{00000000-0005-0000-0000-000043180000}"/>
    <cellStyle name="AIR copied 7 8 2" xfId="6280" xr:uid="{00000000-0005-0000-0000-000044180000}"/>
    <cellStyle name="AIR copied 7 8 3" xfId="6281" xr:uid="{00000000-0005-0000-0000-000045180000}"/>
    <cellStyle name="AIR copied 7 9" xfId="6282" xr:uid="{00000000-0005-0000-0000-000046180000}"/>
    <cellStyle name="AIR copied 7 9 2" xfId="6283" xr:uid="{00000000-0005-0000-0000-000047180000}"/>
    <cellStyle name="AIR copied 7 9 3" xfId="6284" xr:uid="{00000000-0005-0000-0000-000048180000}"/>
    <cellStyle name="AIR copied 8" xfId="6285" xr:uid="{00000000-0005-0000-0000-000049180000}"/>
    <cellStyle name="AIR copied 8 10" xfId="6286" xr:uid="{00000000-0005-0000-0000-00004A180000}"/>
    <cellStyle name="AIR copied 8 10 2" xfId="6287" xr:uid="{00000000-0005-0000-0000-00004B180000}"/>
    <cellStyle name="AIR copied 8 10 3" xfId="6288" xr:uid="{00000000-0005-0000-0000-00004C180000}"/>
    <cellStyle name="AIR copied 8 11" xfId="6289" xr:uid="{00000000-0005-0000-0000-00004D180000}"/>
    <cellStyle name="AIR copied 8 11 2" xfId="6290" xr:uid="{00000000-0005-0000-0000-00004E180000}"/>
    <cellStyle name="AIR copied 8 11 3" xfId="6291" xr:uid="{00000000-0005-0000-0000-00004F180000}"/>
    <cellStyle name="AIR copied 8 12" xfId="6292" xr:uid="{00000000-0005-0000-0000-000050180000}"/>
    <cellStyle name="AIR copied 8 13" xfId="6293" xr:uid="{00000000-0005-0000-0000-000051180000}"/>
    <cellStyle name="AIR copied 8 2" xfId="6294" xr:uid="{00000000-0005-0000-0000-000052180000}"/>
    <cellStyle name="AIR copied 8 2 2" xfId="6295" xr:uid="{00000000-0005-0000-0000-000053180000}"/>
    <cellStyle name="AIR copied 8 2 3" xfId="6296" xr:uid="{00000000-0005-0000-0000-000054180000}"/>
    <cellStyle name="AIR copied 8 3" xfId="6297" xr:uid="{00000000-0005-0000-0000-000055180000}"/>
    <cellStyle name="AIR copied 8 3 2" xfId="6298" xr:uid="{00000000-0005-0000-0000-000056180000}"/>
    <cellStyle name="AIR copied 8 3 3" xfId="6299" xr:uid="{00000000-0005-0000-0000-000057180000}"/>
    <cellStyle name="AIR copied 8 4" xfId="6300" xr:uid="{00000000-0005-0000-0000-000058180000}"/>
    <cellStyle name="AIR copied 8 4 2" xfId="6301" xr:uid="{00000000-0005-0000-0000-000059180000}"/>
    <cellStyle name="AIR copied 8 4 3" xfId="6302" xr:uid="{00000000-0005-0000-0000-00005A180000}"/>
    <cellStyle name="AIR copied 8 5" xfId="6303" xr:uid="{00000000-0005-0000-0000-00005B180000}"/>
    <cellStyle name="AIR copied 8 5 2" xfId="6304" xr:uid="{00000000-0005-0000-0000-00005C180000}"/>
    <cellStyle name="AIR copied 8 5 3" xfId="6305" xr:uid="{00000000-0005-0000-0000-00005D180000}"/>
    <cellStyle name="AIR copied 8 6" xfId="6306" xr:uid="{00000000-0005-0000-0000-00005E180000}"/>
    <cellStyle name="AIR copied 8 6 2" xfId="6307" xr:uid="{00000000-0005-0000-0000-00005F180000}"/>
    <cellStyle name="AIR copied 8 6 3" xfId="6308" xr:uid="{00000000-0005-0000-0000-000060180000}"/>
    <cellStyle name="AIR copied 8 7" xfId="6309" xr:uid="{00000000-0005-0000-0000-000061180000}"/>
    <cellStyle name="AIR copied 8 7 2" xfId="6310" xr:uid="{00000000-0005-0000-0000-000062180000}"/>
    <cellStyle name="AIR copied 8 7 3" xfId="6311" xr:uid="{00000000-0005-0000-0000-000063180000}"/>
    <cellStyle name="AIR copied 8 8" xfId="6312" xr:uid="{00000000-0005-0000-0000-000064180000}"/>
    <cellStyle name="AIR copied 8 8 2" xfId="6313" xr:uid="{00000000-0005-0000-0000-000065180000}"/>
    <cellStyle name="AIR copied 8 8 3" xfId="6314" xr:uid="{00000000-0005-0000-0000-000066180000}"/>
    <cellStyle name="AIR copied 8 9" xfId="6315" xr:uid="{00000000-0005-0000-0000-000067180000}"/>
    <cellStyle name="AIR copied 8 9 2" xfId="6316" xr:uid="{00000000-0005-0000-0000-000068180000}"/>
    <cellStyle name="AIR copied 8 9 3" xfId="6317" xr:uid="{00000000-0005-0000-0000-000069180000}"/>
    <cellStyle name="AIR copied 9" xfId="6318" xr:uid="{00000000-0005-0000-0000-00006A180000}"/>
    <cellStyle name="AIR copied 9 2" xfId="6319" xr:uid="{00000000-0005-0000-0000-00006B180000}"/>
    <cellStyle name="AIR copied 9 3" xfId="6320" xr:uid="{00000000-0005-0000-0000-00006C180000}"/>
    <cellStyle name="Assumptions Center Currency" xfId="6321" xr:uid="{00000000-0005-0000-0000-00006D180000}"/>
    <cellStyle name="Assumptions Center Date" xfId="6322" xr:uid="{00000000-0005-0000-0000-00006E180000}"/>
    <cellStyle name="Assumptions Center Multiple" xfId="6323" xr:uid="{00000000-0005-0000-0000-00006F180000}"/>
    <cellStyle name="Assumptions Center Number" xfId="6324" xr:uid="{00000000-0005-0000-0000-000070180000}"/>
    <cellStyle name="Assumptions Center Percentage" xfId="6325" xr:uid="{00000000-0005-0000-0000-000071180000}"/>
    <cellStyle name="Assumptions Center Year" xfId="6326" xr:uid="{00000000-0005-0000-0000-000072180000}"/>
    <cellStyle name="Assumptions Heading" xfId="6327" xr:uid="{00000000-0005-0000-0000-000073180000}"/>
    <cellStyle name="Assumptions Right Currency" xfId="6328" xr:uid="{00000000-0005-0000-0000-000074180000}"/>
    <cellStyle name="Assumptions Right Date" xfId="6329" xr:uid="{00000000-0005-0000-0000-000075180000}"/>
    <cellStyle name="Assumptions Right Multiple" xfId="6330" xr:uid="{00000000-0005-0000-0000-000076180000}"/>
    <cellStyle name="Assumptions Right Number" xfId="6331" xr:uid="{00000000-0005-0000-0000-000077180000}"/>
    <cellStyle name="Assumptions Right Percentage" xfId="6332" xr:uid="{00000000-0005-0000-0000-000078180000}"/>
    <cellStyle name="Assumptions Right Year" xfId="6333" xr:uid="{00000000-0005-0000-0000-000079180000}"/>
    <cellStyle name="Att1" xfId="6334" xr:uid="{00000000-0005-0000-0000-00007A180000}"/>
    <cellStyle name="Att1 2" xfId="6335" xr:uid="{00000000-0005-0000-0000-00007B180000}"/>
    <cellStyle name="Att1 2 2" xfId="6336" xr:uid="{00000000-0005-0000-0000-00007C180000}"/>
    <cellStyle name="Att1 3" xfId="6337" xr:uid="{00000000-0005-0000-0000-00007D180000}"/>
    <cellStyle name="Att1 3 2" xfId="6338" xr:uid="{00000000-0005-0000-0000-00007E180000}"/>
    <cellStyle name="Att1 3 3" xfId="6339" xr:uid="{00000000-0005-0000-0000-00007F180000}"/>
    <cellStyle name="Att1 4" xfId="6340" xr:uid="{00000000-0005-0000-0000-000080180000}"/>
    <cellStyle name="Att1 4 2" xfId="6341" xr:uid="{00000000-0005-0000-0000-000081180000}"/>
    <cellStyle name="Att1 4 3" xfId="6342" xr:uid="{00000000-0005-0000-0000-000082180000}"/>
    <cellStyle name="Bad" xfId="15" builtinId="27" customBuiltin="1"/>
    <cellStyle name="Bad 2" xfId="6343" xr:uid="{00000000-0005-0000-0000-000084180000}"/>
    <cellStyle name="Banner" xfId="6344" xr:uid="{00000000-0005-0000-0000-000085180000}"/>
    <cellStyle name="Besuchter Hyperlink" xfId="6345" xr:uid="{00000000-0005-0000-0000-000086180000}"/>
    <cellStyle name="BIM" xfId="6346" xr:uid="{00000000-0005-0000-0000-000087180000}"/>
    <cellStyle name="Blank" xfId="6347" xr:uid="{00000000-0005-0000-0000-000088180000}"/>
    <cellStyle name="Blue" xfId="6348" xr:uid="{00000000-0005-0000-0000-000089180000}"/>
    <cellStyle name="BM CheckSum" xfId="6349" xr:uid="{00000000-0005-0000-0000-00008A180000}"/>
    <cellStyle name="BM Header Main" xfId="6350" xr:uid="{00000000-0005-0000-0000-00008B180000}"/>
    <cellStyle name="BM Header Non-Underlined" xfId="6351" xr:uid="{00000000-0005-0000-0000-00008C180000}"/>
    <cellStyle name="BM Header Secondary" xfId="6352" xr:uid="{00000000-0005-0000-0000-00008D180000}"/>
    <cellStyle name="BM Header Underlined" xfId="6353" xr:uid="{00000000-0005-0000-0000-00008E180000}"/>
    <cellStyle name="BM Heading 1" xfId="6354" xr:uid="{00000000-0005-0000-0000-00008F180000}"/>
    <cellStyle name="BM Heading 2" xfId="6355" xr:uid="{00000000-0005-0000-0000-000090180000}"/>
    <cellStyle name="BM Heading 3" xfId="76" xr:uid="{00000000-0005-0000-0000-000091180000}"/>
    <cellStyle name="BM Input" xfId="78" xr:uid="{00000000-0005-0000-0000-000092180000}"/>
    <cellStyle name="BM Input External Link" xfId="6356" xr:uid="{00000000-0005-0000-0000-000093180000}"/>
    <cellStyle name="BM Input Modeller" xfId="6357" xr:uid="{00000000-0005-0000-0000-000094180000}"/>
    <cellStyle name="BM Label" xfId="6358" xr:uid="{00000000-0005-0000-0000-000095180000}"/>
    <cellStyle name="BM Modellers Input" xfId="6359" xr:uid="{00000000-0005-0000-0000-000096180000}"/>
    <cellStyle name="BM UF" xfId="6360" xr:uid="{00000000-0005-0000-0000-000097180000}"/>
    <cellStyle name="BM Unique Formulae" xfId="6361" xr:uid="{00000000-0005-0000-0000-000098180000}"/>
    <cellStyle name="BMNumber" xfId="6362" xr:uid="{00000000-0005-0000-0000-000099180000}"/>
    <cellStyle name="BMRangeName" xfId="6363" xr:uid="{00000000-0005-0000-0000-00009A180000}"/>
    <cellStyle name="Bold/Border" xfId="6364" xr:uid="{00000000-0005-0000-0000-00009B180000}"/>
    <cellStyle name="Bold/Border 2" xfId="6365" xr:uid="{00000000-0005-0000-0000-00009C180000}"/>
    <cellStyle name="Bold/Border 2 2" xfId="6366" xr:uid="{00000000-0005-0000-0000-00009D180000}"/>
    <cellStyle name="Bold/Border 2 2 2" xfId="6367" xr:uid="{00000000-0005-0000-0000-00009E180000}"/>
    <cellStyle name="Bold/Border 2 2 2 2" xfId="6368" xr:uid="{00000000-0005-0000-0000-00009F180000}"/>
    <cellStyle name="Bold/Border 2 2 3" xfId="6369" xr:uid="{00000000-0005-0000-0000-0000A0180000}"/>
    <cellStyle name="Bold/Border 2 2 3 2" xfId="6370" xr:uid="{00000000-0005-0000-0000-0000A1180000}"/>
    <cellStyle name="Bold/Border 2 2 4" xfId="6371" xr:uid="{00000000-0005-0000-0000-0000A2180000}"/>
    <cellStyle name="Bold/Border 2 2 4 2" xfId="6372" xr:uid="{00000000-0005-0000-0000-0000A3180000}"/>
    <cellStyle name="Bold/Border 2 2 5" xfId="6373" xr:uid="{00000000-0005-0000-0000-0000A4180000}"/>
    <cellStyle name="Bold/Border 2 2 5 2" xfId="6374" xr:uid="{00000000-0005-0000-0000-0000A5180000}"/>
    <cellStyle name="Bold/Border 2 2 6" xfId="6375" xr:uid="{00000000-0005-0000-0000-0000A6180000}"/>
    <cellStyle name="Bold/Border 2 2 6 2" xfId="6376" xr:uid="{00000000-0005-0000-0000-0000A7180000}"/>
    <cellStyle name="Bold/Border 2 2 7" xfId="6377" xr:uid="{00000000-0005-0000-0000-0000A8180000}"/>
    <cellStyle name="Bold/Border 2 2 8" xfId="6378" xr:uid="{00000000-0005-0000-0000-0000A9180000}"/>
    <cellStyle name="Bold/Border 2 2 9" xfId="6379" xr:uid="{00000000-0005-0000-0000-0000AA180000}"/>
    <cellStyle name="Bold/Border 2 3" xfId="6380" xr:uid="{00000000-0005-0000-0000-0000AB180000}"/>
    <cellStyle name="Bold/Border 2 3 2" xfId="6381" xr:uid="{00000000-0005-0000-0000-0000AC180000}"/>
    <cellStyle name="Bold/Border 3" xfId="6382" xr:uid="{00000000-0005-0000-0000-0000AD180000}"/>
    <cellStyle name="Bold/Border 3 2" xfId="6383" xr:uid="{00000000-0005-0000-0000-0000AE180000}"/>
    <cellStyle name="Bold/Border 3 2 2" xfId="6384" xr:uid="{00000000-0005-0000-0000-0000AF180000}"/>
    <cellStyle name="Bold/Border 3 3" xfId="6385" xr:uid="{00000000-0005-0000-0000-0000B0180000}"/>
    <cellStyle name="Bold/Border 3 3 2" xfId="6386" xr:uid="{00000000-0005-0000-0000-0000B1180000}"/>
    <cellStyle name="Bold/Border 3 4" xfId="6387" xr:uid="{00000000-0005-0000-0000-0000B2180000}"/>
    <cellStyle name="Bold/Border 3 4 2" xfId="6388" xr:uid="{00000000-0005-0000-0000-0000B3180000}"/>
    <cellStyle name="Bold/Border 3 5" xfId="6389" xr:uid="{00000000-0005-0000-0000-0000B4180000}"/>
    <cellStyle name="Bold/Border 3 5 2" xfId="6390" xr:uid="{00000000-0005-0000-0000-0000B5180000}"/>
    <cellStyle name="Bold/Border 3 6" xfId="6391" xr:uid="{00000000-0005-0000-0000-0000B6180000}"/>
    <cellStyle name="Bold/Border 4" xfId="6392" xr:uid="{00000000-0005-0000-0000-0000B7180000}"/>
    <cellStyle name="Bold/Border 4 2" xfId="6393" xr:uid="{00000000-0005-0000-0000-0000B8180000}"/>
    <cellStyle name="Bold/Border 5" xfId="6394" xr:uid="{00000000-0005-0000-0000-0000B9180000}"/>
    <cellStyle name="bold_text" xfId="6395" xr:uid="{00000000-0005-0000-0000-0000BA180000}"/>
    <cellStyle name="boldbluetxt_green" xfId="6396" xr:uid="{00000000-0005-0000-0000-0000BB180000}"/>
    <cellStyle name="Border Heavy" xfId="6397" xr:uid="{00000000-0005-0000-0000-0000BC180000}"/>
    <cellStyle name="Border Heavy 2" xfId="6398" xr:uid="{00000000-0005-0000-0000-0000BD180000}"/>
    <cellStyle name="Border Thin" xfId="6399" xr:uid="{00000000-0005-0000-0000-0000BE180000}"/>
    <cellStyle name="Border Thin 10" xfId="6400" xr:uid="{00000000-0005-0000-0000-0000BF180000}"/>
    <cellStyle name="Border Thin 11" xfId="6401" xr:uid="{00000000-0005-0000-0000-0000C0180000}"/>
    <cellStyle name="Border Thin 2" xfId="6402" xr:uid="{00000000-0005-0000-0000-0000C1180000}"/>
    <cellStyle name="Border Thin 2 2" xfId="6403" xr:uid="{00000000-0005-0000-0000-0000C2180000}"/>
    <cellStyle name="Border Thin 2 2 2" xfId="6404" xr:uid="{00000000-0005-0000-0000-0000C3180000}"/>
    <cellStyle name="Border Thin 2 2 3" xfId="6405" xr:uid="{00000000-0005-0000-0000-0000C4180000}"/>
    <cellStyle name="Border Thin 2 3" xfId="6406" xr:uid="{00000000-0005-0000-0000-0000C5180000}"/>
    <cellStyle name="Border Thin 2 3 2" xfId="6407" xr:uid="{00000000-0005-0000-0000-0000C6180000}"/>
    <cellStyle name="Border Thin 2 4" xfId="6408" xr:uid="{00000000-0005-0000-0000-0000C7180000}"/>
    <cellStyle name="Border Thin 2 4 2" xfId="6409" xr:uid="{00000000-0005-0000-0000-0000C8180000}"/>
    <cellStyle name="Border Thin 2 5" xfId="6410" xr:uid="{00000000-0005-0000-0000-0000C9180000}"/>
    <cellStyle name="Border Thin 2 5 2" xfId="6411" xr:uid="{00000000-0005-0000-0000-0000CA180000}"/>
    <cellStyle name="Border Thin 2 6" xfId="6412" xr:uid="{00000000-0005-0000-0000-0000CB180000}"/>
    <cellStyle name="Border Thin 2 6 2" xfId="6413" xr:uid="{00000000-0005-0000-0000-0000CC180000}"/>
    <cellStyle name="Border Thin 2 7" xfId="6414" xr:uid="{00000000-0005-0000-0000-0000CD180000}"/>
    <cellStyle name="Border Thin 2 8" xfId="6415" xr:uid="{00000000-0005-0000-0000-0000CE180000}"/>
    <cellStyle name="Border Thin 2 9" xfId="6416" xr:uid="{00000000-0005-0000-0000-0000CF180000}"/>
    <cellStyle name="Border Thin 3" xfId="6417" xr:uid="{00000000-0005-0000-0000-0000D0180000}"/>
    <cellStyle name="Border Thin 3 2" xfId="6418" xr:uid="{00000000-0005-0000-0000-0000D1180000}"/>
    <cellStyle name="Border Thin 3 3" xfId="6419" xr:uid="{00000000-0005-0000-0000-0000D2180000}"/>
    <cellStyle name="Border Thin 4" xfId="6420" xr:uid="{00000000-0005-0000-0000-0000D3180000}"/>
    <cellStyle name="Border Thin 4 2" xfId="6421" xr:uid="{00000000-0005-0000-0000-0000D4180000}"/>
    <cellStyle name="Border Thin 5" xfId="6422" xr:uid="{00000000-0005-0000-0000-0000D5180000}"/>
    <cellStyle name="Border Thin 5 2" xfId="6423" xr:uid="{00000000-0005-0000-0000-0000D6180000}"/>
    <cellStyle name="Border Thin 6" xfId="6424" xr:uid="{00000000-0005-0000-0000-0000D7180000}"/>
    <cellStyle name="Border Thin 6 2" xfId="6425" xr:uid="{00000000-0005-0000-0000-0000D8180000}"/>
    <cellStyle name="Border Thin 7" xfId="6426" xr:uid="{00000000-0005-0000-0000-0000D9180000}"/>
    <cellStyle name="Border Thin 7 2" xfId="6427" xr:uid="{00000000-0005-0000-0000-0000DA180000}"/>
    <cellStyle name="Border Thin 8" xfId="6428" xr:uid="{00000000-0005-0000-0000-0000DB180000}"/>
    <cellStyle name="Border Thin 9" xfId="6429" xr:uid="{00000000-0005-0000-0000-0000DC180000}"/>
    <cellStyle name="Bottom bold border" xfId="6430" xr:uid="{00000000-0005-0000-0000-0000DD180000}"/>
    <cellStyle name="Bottom bold border 2" xfId="6431" xr:uid="{00000000-0005-0000-0000-0000DE180000}"/>
    <cellStyle name="Bottom single border" xfId="6432" xr:uid="{00000000-0005-0000-0000-0000DF180000}"/>
    <cellStyle name="Bottom single border 2" xfId="6433" xr:uid="{00000000-0005-0000-0000-0000E0180000}"/>
    <cellStyle name="Bottom single border 2 2" xfId="6434" xr:uid="{00000000-0005-0000-0000-0000E1180000}"/>
    <cellStyle name="Bottom single border 2 2 2" xfId="6435" xr:uid="{00000000-0005-0000-0000-0000E2180000}"/>
    <cellStyle name="Bottom single border 2 2 2 2" xfId="6436" xr:uid="{00000000-0005-0000-0000-0000E3180000}"/>
    <cellStyle name="Bottom single border 2 2 3" xfId="6437" xr:uid="{00000000-0005-0000-0000-0000E4180000}"/>
    <cellStyle name="Bottom single border 2 2 3 2" xfId="6438" xr:uid="{00000000-0005-0000-0000-0000E5180000}"/>
    <cellStyle name="Bottom single border 2 2 4" xfId="6439" xr:uid="{00000000-0005-0000-0000-0000E6180000}"/>
    <cellStyle name="Bottom single border 2 2 4 2" xfId="6440" xr:uid="{00000000-0005-0000-0000-0000E7180000}"/>
    <cellStyle name="Bottom single border 2 2 5" xfId="6441" xr:uid="{00000000-0005-0000-0000-0000E8180000}"/>
    <cellStyle name="Bottom single border 2 2 5 2" xfId="6442" xr:uid="{00000000-0005-0000-0000-0000E9180000}"/>
    <cellStyle name="Bottom single border 2 2 6" xfId="6443" xr:uid="{00000000-0005-0000-0000-0000EA180000}"/>
    <cellStyle name="Bottom single border 2 2 6 2" xfId="6444" xr:uid="{00000000-0005-0000-0000-0000EB180000}"/>
    <cellStyle name="Bottom single border 2 2 7" xfId="6445" xr:uid="{00000000-0005-0000-0000-0000EC180000}"/>
    <cellStyle name="Bottom single border 2 2 8" xfId="6446" xr:uid="{00000000-0005-0000-0000-0000ED180000}"/>
    <cellStyle name="Bottom single border 2 2 9" xfId="6447" xr:uid="{00000000-0005-0000-0000-0000EE180000}"/>
    <cellStyle name="Bottom single border 2 3" xfId="6448" xr:uid="{00000000-0005-0000-0000-0000EF180000}"/>
    <cellStyle name="Bottom single border 2 3 2" xfId="6449" xr:uid="{00000000-0005-0000-0000-0000F0180000}"/>
    <cellStyle name="Bottom single border 3" xfId="6450" xr:uid="{00000000-0005-0000-0000-0000F1180000}"/>
    <cellStyle name="Bottom single border 3 2" xfId="6451" xr:uid="{00000000-0005-0000-0000-0000F2180000}"/>
    <cellStyle name="Bottom single border 3 2 2" xfId="6452" xr:uid="{00000000-0005-0000-0000-0000F3180000}"/>
    <cellStyle name="Bottom single border 3 3" xfId="6453" xr:uid="{00000000-0005-0000-0000-0000F4180000}"/>
    <cellStyle name="Bottom single border 3 3 2" xfId="6454" xr:uid="{00000000-0005-0000-0000-0000F5180000}"/>
    <cellStyle name="Bottom single border 3 4" xfId="6455" xr:uid="{00000000-0005-0000-0000-0000F6180000}"/>
    <cellStyle name="Bottom single border 3 4 2" xfId="6456" xr:uid="{00000000-0005-0000-0000-0000F7180000}"/>
    <cellStyle name="Bottom single border 3 5" xfId="6457" xr:uid="{00000000-0005-0000-0000-0000F8180000}"/>
    <cellStyle name="Bottom single border 3 5 2" xfId="6458" xr:uid="{00000000-0005-0000-0000-0000F9180000}"/>
    <cellStyle name="Bottom single border 3 6" xfId="6459" xr:uid="{00000000-0005-0000-0000-0000FA180000}"/>
    <cellStyle name="Bottom single border 4" xfId="6460" xr:uid="{00000000-0005-0000-0000-0000FB180000}"/>
    <cellStyle name="Bottom single border 4 2" xfId="6461" xr:uid="{00000000-0005-0000-0000-0000FC180000}"/>
    <cellStyle name="Bottom single border 5" xfId="6462" xr:uid="{00000000-0005-0000-0000-0000FD180000}"/>
    <cellStyle name="box" xfId="6463" xr:uid="{00000000-0005-0000-0000-0000FE180000}"/>
    <cellStyle name="box 2" xfId="6464" xr:uid="{00000000-0005-0000-0000-0000FF180000}"/>
    <cellStyle name="box 2 2" xfId="6465" xr:uid="{00000000-0005-0000-0000-000000190000}"/>
    <cellStyle name="box 3" xfId="6466" xr:uid="{00000000-0005-0000-0000-000001190000}"/>
    <cellStyle name="Branch" xfId="6467" xr:uid="{00000000-0005-0000-0000-000002190000}"/>
    <cellStyle name="Brand Align Left Text" xfId="6468" xr:uid="{00000000-0005-0000-0000-000003190000}"/>
    <cellStyle name="Brand Default" xfId="6469" xr:uid="{00000000-0005-0000-0000-000004190000}"/>
    <cellStyle name="Brand Percent" xfId="6470" xr:uid="{00000000-0005-0000-0000-000005190000}"/>
    <cellStyle name="Brand Source" xfId="6471" xr:uid="{00000000-0005-0000-0000-000006190000}"/>
    <cellStyle name="Brand Subtitle with Underline" xfId="6472" xr:uid="{00000000-0005-0000-0000-000007190000}"/>
    <cellStyle name="Brand Subtitle without Underline" xfId="6473" xr:uid="{00000000-0005-0000-0000-000008190000}"/>
    <cellStyle name="Brand Title" xfId="6474" xr:uid="{00000000-0005-0000-0000-000009190000}"/>
    <cellStyle name="British Pound" xfId="6475" xr:uid="{00000000-0005-0000-0000-00000A190000}"/>
    <cellStyle name="British Pound[2]" xfId="6476" xr:uid="{00000000-0005-0000-0000-00000B190000}"/>
    <cellStyle name="British Pound[2] 2" xfId="6477" xr:uid="{00000000-0005-0000-0000-00000C190000}"/>
    <cellStyle name="British Pound[2] 2 2" xfId="6478" xr:uid="{00000000-0005-0000-0000-00000D190000}"/>
    <cellStyle name="British Pound[2] 2 2 2" xfId="6479" xr:uid="{00000000-0005-0000-0000-00000E190000}"/>
    <cellStyle name="British Pound[2] 2 2 3" xfId="6480" xr:uid="{00000000-0005-0000-0000-00000F190000}"/>
    <cellStyle name="British Pound[2] 2 3" xfId="6481" xr:uid="{00000000-0005-0000-0000-000010190000}"/>
    <cellStyle name="British Pound[2] 2 3 2" xfId="6482" xr:uid="{00000000-0005-0000-0000-000011190000}"/>
    <cellStyle name="British Pound[2] 2 3 3" xfId="6483" xr:uid="{00000000-0005-0000-0000-000012190000}"/>
    <cellStyle name="British Pound[2] 2 4" xfId="6484" xr:uid="{00000000-0005-0000-0000-000013190000}"/>
    <cellStyle name="British Pound[2] 2 4 2" xfId="6485" xr:uid="{00000000-0005-0000-0000-000014190000}"/>
    <cellStyle name="British Pound[2] 2 4 3" xfId="6486" xr:uid="{00000000-0005-0000-0000-000015190000}"/>
    <cellStyle name="British Pound[2] 2 5" xfId="6487" xr:uid="{00000000-0005-0000-0000-000016190000}"/>
    <cellStyle name="British Pound[2] 2 5 2" xfId="6488" xr:uid="{00000000-0005-0000-0000-000017190000}"/>
    <cellStyle name="British Pound[2] 2 5 3" xfId="6489" xr:uid="{00000000-0005-0000-0000-000018190000}"/>
    <cellStyle name="British Pound[2] 2 6" xfId="6490" xr:uid="{00000000-0005-0000-0000-000019190000}"/>
    <cellStyle name="British Pound[2] 2 6 2" xfId="6491" xr:uid="{00000000-0005-0000-0000-00001A190000}"/>
    <cellStyle name="British Pound[2] 2 6 3" xfId="6492" xr:uid="{00000000-0005-0000-0000-00001B190000}"/>
    <cellStyle name="British Pound[2] 2 7" xfId="6493" xr:uid="{00000000-0005-0000-0000-00001C190000}"/>
    <cellStyle name="British Pound[2] 2 8" xfId="6494" xr:uid="{00000000-0005-0000-0000-00001D190000}"/>
    <cellStyle name="British Pound[2] 3" xfId="6495" xr:uid="{00000000-0005-0000-0000-00001E190000}"/>
    <cellStyle name="British Pound[2] 3 2" xfId="6496" xr:uid="{00000000-0005-0000-0000-00001F190000}"/>
    <cellStyle name="British Pound[2] 3 3" xfId="6497" xr:uid="{00000000-0005-0000-0000-000020190000}"/>
    <cellStyle name="British Pound[2] 4" xfId="6498" xr:uid="{00000000-0005-0000-0000-000021190000}"/>
    <cellStyle name="British Pound[2] 4 2" xfId="6499" xr:uid="{00000000-0005-0000-0000-000022190000}"/>
    <cellStyle name="British Pound[2] 4 3" xfId="6500" xr:uid="{00000000-0005-0000-0000-000023190000}"/>
    <cellStyle name="British Pound[2] 5" xfId="6501" xr:uid="{00000000-0005-0000-0000-000024190000}"/>
    <cellStyle name="British Pound[2] 5 2" xfId="6502" xr:uid="{00000000-0005-0000-0000-000025190000}"/>
    <cellStyle name="British Pound[2] 5 3" xfId="6503" xr:uid="{00000000-0005-0000-0000-000026190000}"/>
    <cellStyle name="British Pound[2] 6" xfId="6504" xr:uid="{00000000-0005-0000-0000-000027190000}"/>
    <cellStyle name="British Pound[2] 6 2" xfId="6505" xr:uid="{00000000-0005-0000-0000-000028190000}"/>
    <cellStyle name="British Pound[2] 6 3" xfId="6506" xr:uid="{00000000-0005-0000-0000-000029190000}"/>
    <cellStyle name="Bullet" xfId="6507" xr:uid="{00000000-0005-0000-0000-00002A190000}"/>
    <cellStyle name="Business Description" xfId="6508" xr:uid="{00000000-0005-0000-0000-00002B190000}"/>
    <cellStyle name="Calc £value" xfId="6509" xr:uid="{00000000-0005-0000-0000-00002C190000}"/>
    <cellStyle name="Calc Currency (0)" xfId="6510" xr:uid="{00000000-0005-0000-0000-00002D190000}"/>
    <cellStyle name="Calc Currency (0) 2" xfId="6511" xr:uid="{00000000-0005-0000-0000-00002E190000}"/>
    <cellStyle name="Calc Currency (0) 3" xfId="6512" xr:uid="{00000000-0005-0000-0000-00002F190000}"/>
    <cellStyle name="Calc Currency (2)" xfId="6513" xr:uid="{00000000-0005-0000-0000-000030190000}"/>
    <cellStyle name="Calc Percent (0)" xfId="6514" xr:uid="{00000000-0005-0000-0000-000031190000}"/>
    <cellStyle name="Calc Percent (1)" xfId="6515" xr:uid="{00000000-0005-0000-0000-000032190000}"/>
    <cellStyle name="Calc Percent (2)" xfId="6516" xr:uid="{00000000-0005-0000-0000-000033190000}"/>
    <cellStyle name="Calc Units (0)" xfId="6517" xr:uid="{00000000-0005-0000-0000-000034190000}"/>
    <cellStyle name="Calc Units (1)" xfId="6518" xr:uid="{00000000-0005-0000-0000-000035190000}"/>
    <cellStyle name="Calc Units (2)" xfId="6519" xr:uid="{00000000-0005-0000-0000-000036190000}"/>
    <cellStyle name="Calc White" xfId="6520" xr:uid="{00000000-0005-0000-0000-000037190000}"/>
    <cellStyle name="Calculation" xfId="19" builtinId="22" customBuiltin="1"/>
    <cellStyle name="Calculation 2" xfId="6521" xr:uid="{00000000-0005-0000-0000-000039190000}"/>
    <cellStyle name="Calculation 2 10" xfId="6522" xr:uid="{00000000-0005-0000-0000-00003A190000}"/>
    <cellStyle name="Calculation 2 10 2" xfId="6523" xr:uid="{00000000-0005-0000-0000-00003B190000}"/>
    <cellStyle name="Calculation 2 10 3" xfId="6524" xr:uid="{00000000-0005-0000-0000-00003C190000}"/>
    <cellStyle name="Calculation 2 11" xfId="6525" xr:uid="{00000000-0005-0000-0000-00003D190000}"/>
    <cellStyle name="Calculation 2 11 2" xfId="6526" xr:uid="{00000000-0005-0000-0000-00003E190000}"/>
    <cellStyle name="Calculation 2 11 3" xfId="6527" xr:uid="{00000000-0005-0000-0000-00003F190000}"/>
    <cellStyle name="Calculation 2 12" xfId="6528" xr:uid="{00000000-0005-0000-0000-000040190000}"/>
    <cellStyle name="Calculation 2 12 2" xfId="6529" xr:uid="{00000000-0005-0000-0000-000041190000}"/>
    <cellStyle name="Calculation 2 12 3" xfId="6530" xr:uid="{00000000-0005-0000-0000-000042190000}"/>
    <cellStyle name="Calculation 2 13" xfId="6531" xr:uid="{00000000-0005-0000-0000-000043190000}"/>
    <cellStyle name="Calculation 2 13 2" xfId="6532" xr:uid="{00000000-0005-0000-0000-000044190000}"/>
    <cellStyle name="Calculation 2 13 3" xfId="6533" xr:uid="{00000000-0005-0000-0000-000045190000}"/>
    <cellStyle name="Calculation 2 14" xfId="6534" xr:uid="{00000000-0005-0000-0000-000046190000}"/>
    <cellStyle name="Calculation 2 15" xfId="6535" xr:uid="{00000000-0005-0000-0000-000047190000}"/>
    <cellStyle name="Calculation 2 16" xfId="6536" xr:uid="{00000000-0005-0000-0000-000048190000}"/>
    <cellStyle name="Calculation 2 2" xfId="6537" xr:uid="{00000000-0005-0000-0000-000049190000}"/>
    <cellStyle name="Calculation 2 2 10" xfId="6538" xr:uid="{00000000-0005-0000-0000-00004A190000}"/>
    <cellStyle name="Calculation 2 2 10 2" xfId="6539" xr:uid="{00000000-0005-0000-0000-00004B190000}"/>
    <cellStyle name="Calculation 2 2 10 3" xfId="6540" xr:uid="{00000000-0005-0000-0000-00004C190000}"/>
    <cellStyle name="Calculation 2 2 11" xfId="6541" xr:uid="{00000000-0005-0000-0000-00004D190000}"/>
    <cellStyle name="Calculation 2 2 11 2" xfId="6542" xr:uid="{00000000-0005-0000-0000-00004E190000}"/>
    <cellStyle name="Calculation 2 2 11 3" xfId="6543" xr:uid="{00000000-0005-0000-0000-00004F190000}"/>
    <cellStyle name="Calculation 2 2 12" xfId="6544" xr:uid="{00000000-0005-0000-0000-000050190000}"/>
    <cellStyle name="Calculation 2 2 12 2" xfId="6545" xr:uid="{00000000-0005-0000-0000-000051190000}"/>
    <cellStyle name="Calculation 2 2 12 3" xfId="6546" xr:uid="{00000000-0005-0000-0000-000052190000}"/>
    <cellStyle name="Calculation 2 2 13" xfId="6547" xr:uid="{00000000-0005-0000-0000-000053190000}"/>
    <cellStyle name="Calculation 2 2 14" xfId="6548" xr:uid="{00000000-0005-0000-0000-000054190000}"/>
    <cellStyle name="Calculation 2 2 15" xfId="6549" xr:uid="{00000000-0005-0000-0000-000055190000}"/>
    <cellStyle name="Calculation 2 2 2" xfId="6550" xr:uid="{00000000-0005-0000-0000-000056190000}"/>
    <cellStyle name="Calculation 2 2 2 10" xfId="6551" xr:uid="{00000000-0005-0000-0000-000057190000}"/>
    <cellStyle name="Calculation 2 2 2 10 2" xfId="6552" xr:uid="{00000000-0005-0000-0000-000058190000}"/>
    <cellStyle name="Calculation 2 2 2 10 3" xfId="6553" xr:uid="{00000000-0005-0000-0000-000059190000}"/>
    <cellStyle name="Calculation 2 2 2 11" xfId="6554" xr:uid="{00000000-0005-0000-0000-00005A190000}"/>
    <cellStyle name="Calculation 2 2 2 11 2" xfId="6555" xr:uid="{00000000-0005-0000-0000-00005B190000}"/>
    <cellStyle name="Calculation 2 2 2 11 3" xfId="6556" xr:uid="{00000000-0005-0000-0000-00005C190000}"/>
    <cellStyle name="Calculation 2 2 2 12" xfId="6557" xr:uid="{00000000-0005-0000-0000-00005D190000}"/>
    <cellStyle name="Calculation 2 2 2 12 2" xfId="6558" xr:uid="{00000000-0005-0000-0000-00005E190000}"/>
    <cellStyle name="Calculation 2 2 2 12 3" xfId="6559" xr:uid="{00000000-0005-0000-0000-00005F190000}"/>
    <cellStyle name="Calculation 2 2 2 13" xfId="6560" xr:uid="{00000000-0005-0000-0000-000060190000}"/>
    <cellStyle name="Calculation 2 2 2 13 2" xfId="6561" xr:uid="{00000000-0005-0000-0000-000061190000}"/>
    <cellStyle name="Calculation 2 2 2 13 3" xfId="6562" xr:uid="{00000000-0005-0000-0000-000062190000}"/>
    <cellStyle name="Calculation 2 2 2 14" xfId="6563" xr:uid="{00000000-0005-0000-0000-000063190000}"/>
    <cellStyle name="Calculation 2 2 2 14 2" xfId="6564" xr:uid="{00000000-0005-0000-0000-000064190000}"/>
    <cellStyle name="Calculation 2 2 2 14 3" xfId="6565" xr:uid="{00000000-0005-0000-0000-000065190000}"/>
    <cellStyle name="Calculation 2 2 2 15" xfId="6566" xr:uid="{00000000-0005-0000-0000-000066190000}"/>
    <cellStyle name="Calculation 2 2 2 15 2" xfId="6567" xr:uid="{00000000-0005-0000-0000-000067190000}"/>
    <cellStyle name="Calculation 2 2 2 15 3" xfId="6568" xr:uid="{00000000-0005-0000-0000-000068190000}"/>
    <cellStyle name="Calculation 2 2 2 16" xfId="6569" xr:uid="{00000000-0005-0000-0000-000069190000}"/>
    <cellStyle name="Calculation 2 2 2 16 2" xfId="6570" xr:uid="{00000000-0005-0000-0000-00006A190000}"/>
    <cellStyle name="Calculation 2 2 2 16 3" xfId="6571" xr:uid="{00000000-0005-0000-0000-00006B190000}"/>
    <cellStyle name="Calculation 2 2 2 17" xfId="6572" xr:uid="{00000000-0005-0000-0000-00006C190000}"/>
    <cellStyle name="Calculation 2 2 2 17 2" xfId="6573" xr:uid="{00000000-0005-0000-0000-00006D190000}"/>
    <cellStyle name="Calculation 2 2 2 17 3" xfId="6574" xr:uid="{00000000-0005-0000-0000-00006E190000}"/>
    <cellStyle name="Calculation 2 2 2 18" xfId="6575" xr:uid="{00000000-0005-0000-0000-00006F190000}"/>
    <cellStyle name="Calculation 2 2 2 18 2" xfId="6576" xr:uid="{00000000-0005-0000-0000-000070190000}"/>
    <cellStyle name="Calculation 2 2 2 18 3" xfId="6577" xr:uid="{00000000-0005-0000-0000-000071190000}"/>
    <cellStyle name="Calculation 2 2 2 19" xfId="6578" xr:uid="{00000000-0005-0000-0000-000072190000}"/>
    <cellStyle name="Calculation 2 2 2 2" xfId="6579" xr:uid="{00000000-0005-0000-0000-000073190000}"/>
    <cellStyle name="Calculation 2 2 2 2 10" xfId="6580" xr:uid="{00000000-0005-0000-0000-000074190000}"/>
    <cellStyle name="Calculation 2 2 2 2 10 2" xfId="6581" xr:uid="{00000000-0005-0000-0000-000075190000}"/>
    <cellStyle name="Calculation 2 2 2 2 10 3" xfId="6582" xr:uid="{00000000-0005-0000-0000-000076190000}"/>
    <cellStyle name="Calculation 2 2 2 2 11" xfId="6583" xr:uid="{00000000-0005-0000-0000-000077190000}"/>
    <cellStyle name="Calculation 2 2 2 2 11 2" xfId="6584" xr:uid="{00000000-0005-0000-0000-000078190000}"/>
    <cellStyle name="Calculation 2 2 2 2 11 3" xfId="6585" xr:uid="{00000000-0005-0000-0000-000079190000}"/>
    <cellStyle name="Calculation 2 2 2 2 12" xfId="6586" xr:uid="{00000000-0005-0000-0000-00007A190000}"/>
    <cellStyle name="Calculation 2 2 2 2 12 2" xfId="6587" xr:uid="{00000000-0005-0000-0000-00007B190000}"/>
    <cellStyle name="Calculation 2 2 2 2 12 3" xfId="6588" xr:uid="{00000000-0005-0000-0000-00007C190000}"/>
    <cellStyle name="Calculation 2 2 2 2 13" xfId="6589" xr:uid="{00000000-0005-0000-0000-00007D190000}"/>
    <cellStyle name="Calculation 2 2 2 2 13 2" xfId="6590" xr:uid="{00000000-0005-0000-0000-00007E190000}"/>
    <cellStyle name="Calculation 2 2 2 2 13 3" xfId="6591" xr:uid="{00000000-0005-0000-0000-00007F190000}"/>
    <cellStyle name="Calculation 2 2 2 2 14" xfId="6592" xr:uid="{00000000-0005-0000-0000-000080190000}"/>
    <cellStyle name="Calculation 2 2 2 2 14 2" xfId="6593" xr:uid="{00000000-0005-0000-0000-000081190000}"/>
    <cellStyle name="Calculation 2 2 2 2 14 3" xfId="6594" xr:uid="{00000000-0005-0000-0000-000082190000}"/>
    <cellStyle name="Calculation 2 2 2 2 15" xfId="6595" xr:uid="{00000000-0005-0000-0000-000083190000}"/>
    <cellStyle name="Calculation 2 2 2 2 15 2" xfId="6596" xr:uid="{00000000-0005-0000-0000-000084190000}"/>
    <cellStyle name="Calculation 2 2 2 2 15 3" xfId="6597" xr:uid="{00000000-0005-0000-0000-000085190000}"/>
    <cellStyle name="Calculation 2 2 2 2 16" xfId="6598" xr:uid="{00000000-0005-0000-0000-000086190000}"/>
    <cellStyle name="Calculation 2 2 2 2 16 2" xfId="6599" xr:uid="{00000000-0005-0000-0000-000087190000}"/>
    <cellStyle name="Calculation 2 2 2 2 16 3" xfId="6600" xr:uid="{00000000-0005-0000-0000-000088190000}"/>
    <cellStyle name="Calculation 2 2 2 2 17" xfId="6601" xr:uid="{00000000-0005-0000-0000-000089190000}"/>
    <cellStyle name="Calculation 2 2 2 2 17 2" xfId="6602" xr:uid="{00000000-0005-0000-0000-00008A190000}"/>
    <cellStyle name="Calculation 2 2 2 2 17 3" xfId="6603" xr:uid="{00000000-0005-0000-0000-00008B190000}"/>
    <cellStyle name="Calculation 2 2 2 2 18" xfId="6604" xr:uid="{00000000-0005-0000-0000-00008C190000}"/>
    <cellStyle name="Calculation 2 2 2 2 18 2" xfId="6605" xr:uid="{00000000-0005-0000-0000-00008D190000}"/>
    <cellStyle name="Calculation 2 2 2 2 18 3" xfId="6606" xr:uid="{00000000-0005-0000-0000-00008E190000}"/>
    <cellStyle name="Calculation 2 2 2 2 19" xfId="6607" xr:uid="{00000000-0005-0000-0000-00008F190000}"/>
    <cellStyle name="Calculation 2 2 2 2 2" xfId="6608" xr:uid="{00000000-0005-0000-0000-000090190000}"/>
    <cellStyle name="Calculation 2 2 2 2 2 10" xfId="6609" xr:uid="{00000000-0005-0000-0000-000091190000}"/>
    <cellStyle name="Calculation 2 2 2 2 2 10 2" xfId="6610" xr:uid="{00000000-0005-0000-0000-000092190000}"/>
    <cellStyle name="Calculation 2 2 2 2 2 10 3" xfId="6611" xr:uid="{00000000-0005-0000-0000-000093190000}"/>
    <cellStyle name="Calculation 2 2 2 2 2 11" xfId="6612" xr:uid="{00000000-0005-0000-0000-000094190000}"/>
    <cellStyle name="Calculation 2 2 2 2 2 11 2" xfId="6613" xr:uid="{00000000-0005-0000-0000-000095190000}"/>
    <cellStyle name="Calculation 2 2 2 2 2 11 3" xfId="6614" xr:uid="{00000000-0005-0000-0000-000096190000}"/>
    <cellStyle name="Calculation 2 2 2 2 2 12" xfId="6615" xr:uid="{00000000-0005-0000-0000-000097190000}"/>
    <cellStyle name="Calculation 2 2 2 2 2 12 2" xfId="6616" xr:uid="{00000000-0005-0000-0000-000098190000}"/>
    <cellStyle name="Calculation 2 2 2 2 2 12 3" xfId="6617" xr:uid="{00000000-0005-0000-0000-000099190000}"/>
    <cellStyle name="Calculation 2 2 2 2 2 13" xfId="6618" xr:uid="{00000000-0005-0000-0000-00009A190000}"/>
    <cellStyle name="Calculation 2 2 2 2 2 14" xfId="6619" xr:uid="{00000000-0005-0000-0000-00009B190000}"/>
    <cellStyle name="Calculation 2 2 2 2 2 2" xfId="6620" xr:uid="{00000000-0005-0000-0000-00009C190000}"/>
    <cellStyle name="Calculation 2 2 2 2 2 2 2" xfId="6621" xr:uid="{00000000-0005-0000-0000-00009D190000}"/>
    <cellStyle name="Calculation 2 2 2 2 2 2 3" xfId="6622" xr:uid="{00000000-0005-0000-0000-00009E190000}"/>
    <cellStyle name="Calculation 2 2 2 2 2 3" xfId="6623" xr:uid="{00000000-0005-0000-0000-00009F190000}"/>
    <cellStyle name="Calculation 2 2 2 2 2 3 2" xfId="6624" xr:uid="{00000000-0005-0000-0000-0000A0190000}"/>
    <cellStyle name="Calculation 2 2 2 2 2 3 3" xfId="6625" xr:uid="{00000000-0005-0000-0000-0000A1190000}"/>
    <cellStyle name="Calculation 2 2 2 2 2 4" xfId="6626" xr:uid="{00000000-0005-0000-0000-0000A2190000}"/>
    <cellStyle name="Calculation 2 2 2 2 2 4 2" xfId="6627" xr:uid="{00000000-0005-0000-0000-0000A3190000}"/>
    <cellStyle name="Calculation 2 2 2 2 2 4 3" xfId="6628" xr:uid="{00000000-0005-0000-0000-0000A4190000}"/>
    <cellStyle name="Calculation 2 2 2 2 2 5" xfId="6629" xr:uid="{00000000-0005-0000-0000-0000A5190000}"/>
    <cellStyle name="Calculation 2 2 2 2 2 5 2" xfId="6630" xr:uid="{00000000-0005-0000-0000-0000A6190000}"/>
    <cellStyle name="Calculation 2 2 2 2 2 5 3" xfId="6631" xr:uid="{00000000-0005-0000-0000-0000A7190000}"/>
    <cellStyle name="Calculation 2 2 2 2 2 6" xfId="6632" xr:uid="{00000000-0005-0000-0000-0000A8190000}"/>
    <cellStyle name="Calculation 2 2 2 2 2 6 2" xfId="6633" xr:uid="{00000000-0005-0000-0000-0000A9190000}"/>
    <cellStyle name="Calculation 2 2 2 2 2 6 3" xfId="6634" xr:uid="{00000000-0005-0000-0000-0000AA190000}"/>
    <cellStyle name="Calculation 2 2 2 2 2 7" xfId="6635" xr:uid="{00000000-0005-0000-0000-0000AB190000}"/>
    <cellStyle name="Calculation 2 2 2 2 2 7 2" xfId="6636" xr:uid="{00000000-0005-0000-0000-0000AC190000}"/>
    <cellStyle name="Calculation 2 2 2 2 2 7 3" xfId="6637" xr:uid="{00000000-0005-0000-0000-0000AD190000}"/>
    <cellStyle name="Calculation 2 2 2 2 2 8" xfId="6638" xr:uid="{00000000-0005-0000-0000-0000AE190000}"/>
    <cellStyle name="Calculation 2 2 2 2 2 8 2" xfId="6639" xr:uid="{00000000-0005-0000-0000-0000AF190000}"/>
    <cellStyle name="Calculation 2 2 2 2 2 8 3" xfId="6640" xr:uid="{00000000-0005-0000-0000-0000B0190000}"/>
    <cellStyle name="Calculation 2 2 2 2 2 9" xfId="6641" xr:uid="{00000000-0005-0000-0000-0000B1190000}"/>
    <cellStyle name="Calculation 2 2 2 2 2 9 2" xfId="6642" xr:uid="{00000000-0005-0000-0000-0000B2190000}"/>
    <cellStyle name="Calculation 2 2 2 2 2 9 3" xfId="6643" xr:uid="{00000000-0005-0000-0000-0000B3190000}"/>
    <cellStyle name="Calculation 2 2 2 2 20" xfId="6644" xr:uid="{00000000-0005-0000-0000-0000B4190000}"/>
    <cellStyle name="Calculation 2 2 2 2 3" xfId="6645" xr:uid="{00000000-0005-0000-0000-0000B5190000}"/>
    <cellStyle name="Calculation 2 2 2 2 3 10" xfId="6646" xr:uid="{00000000-0005-0000-0000-0000B6190000}"/>
    <cellStyle name="Calculation 2 2 2 2 3 10 2" xfId="6647" xr:uid="{00000000-0005-0000-0000-0000B7190000}"/>
    <cellStyle name="Calculation 2 2 2 2 3 10 3" xfId="6648" xr:uid="{00000000-0005-0000-0000-0000B8190000}"/>
    <cellStyle name="Calculation 2 2 2 2 3 11" xfId="6649" xr:uid="{00000000-0005-0000-0000-0000B9190000}"/>
    <cellStyle name="Calculation 2 2 2 2 3 11 2" xfId="6650" xr:uid="{00000000-0005-0000-0000-0000BA190000}"/>
    <cellStyle name="Calculation 2 2 2 2 3 11 3" xfId="6651" xr:uid="{00000000-0005-0000-0000-0000BB190000}"/>
    <cellStyle name="Calculation 2 2 2 2 3 12" xfId="6652" xr:uid="{00000000-0005-0000-0000-0000BC190000}"/>
    <cellStyle name="Calculation 2 2 2 2 3 12 2" xfId="6653" xr:uid="{00000000-0005-0000-0000-0000BD190000}"/>
    <cellStyle name="Calculation 2 2 2 2 3 12 3" xfId="6654" xr:uid="{00000000-0005-0000-0000-0000BE190000}"/>
    <cellStyle name="Calculation 2 2 2 2 3 13" xfId="6655" xr:uid="{00000000-0005-0000-0000-0000BF190000}"/>
    <cellStyle name="Calculation 2 2 2 2 3 14" xfId="6656" xr:uid="{00000000-0005-0000-0000-0000C0190000}"/>
    <cellStyle name="Calculation 2 2 2 2 3 2" xfId="6657" xr:uid="{00000000-0005-0000-0000-0000C1190000}"/>
    <cellStyle name="Calculation 2 2 2 2 3 2 2" xfId="6658" xr:uid="{00000000-0005-0000-0000-0000C2190000}"/>
    <cellStyle name="Calculation 2 2 2 2 3 2 3" xfId="6659" xr:uid="{00000000-0005-0000-0000-0000C3190000}"/>
    <cellStyle name="Calculation 2 2 2 2 3 3" xfId="6660" xr:uid="{00000000-0005-0000-0000-0000C4190000}"/>
    <cellStyle name="Calculation 2 2 2 2 3 3 2" xfId="6661" xr:uid="{00000000-0005-0000-0000-0000C5190000}"/>
    <cellStyle name="Calculation 2 2 2 2 3 3 3" xfId="6662" xr:uid="{00000000-0005-0000-0000-0000C6190000}"/>
    <cellStyle name="Calculation 2 2 2 2 3 4" xfId="6663" xr:uid="{00000000-0005-0000-0000-0000C7190000}"/>
    <cellStyle name="Calculation 2 2 2 2 3 4 2" xfId="6664" xr:uid="{00000000-0005-0000-0000-0000C8190000}"/>
    <cellStyle name="Calculation 2 2 2 2 3 4 3" xfId="6665" xr:uid="{00000000-0005-0000-0000-0000C9190000}"/>
    <cellStyle name="Calculation 2 2 2 2 3 5" xfId="6666" xr:uid="{00000000-0005-0000-0000-0000CA190000}"/>
    <cellStyle name="Calculation 2 2 2 2 3 5 2" xfId="6667" xr:uid="{00000000-0005-0000-0000-0000CB190000}"/>
    <cellStyle name="Calculation 2 2 2 2 3 5 3" xfId="6668" xr:uid="{00000000-0005-0000-0000-0000CC190000}"/>
    <cellStyle name="Calculation 2 2 2 2 3 6" xfId="6669" xr:uid="{00000000-0005-0000-0000-0000CD190000}"/>
    <cellStyle name="Calculation 2 2 2 2 3 6 2" xfId="6670" xr:uid="{00000000-0005-0000-0000-0000CE190000}"/>
    <cellStyle name="Calculation 2 2 2 2 3 6 3" xfId="6671" xr:uid="{00000000-0005-0000-0000-0000CF190000}"/>
    <cellStyle name="Calculation 2 2 2 2 3 7" xfId="6672" xr:uid="{00000000-0005-0000-0000-0000D0190000}"/>
    <cellStyle name="Calculation 2 2 2 2 3 7 2" xfId="6673" xr:uid="{00000000-0005-0000-0000-0000D1190000}"/>
    <cellStyle name="Calculation 2 2 2 2 3 7 3" xfId="6674" xr:uid="{00000000-0005-0000-0000-0000D2190000}"/>
    <cellStyle name="Calculation 2 2 2 2 3 8" xfId="6675" xr:uid="{00000000-0005-0000-0000-0000D3190000}"/>
    <cellStyle name="Calculation 2 2 2 2 3 8 2" xfId="6676" xr:uid="{00000000-0005-0000-0000-0000D4190000}"/>
    <cellStyle name="Calculation 2 2 2 2 3 8 3" xfId="6677" xr:uid="{00000000-0005-0000-0000-0000D5190000}"/>
    <cellStyle name="Calculation 2 2 2 2 3 9" xfId="6678" xr:uid="{00000000-0005-0000-0000-0000D6190000}"/>
    <cellStyle name="Calculation 2 2 2 2 3 9 2" xfId="6679" xr:uid="{00000000-0005-0000-0000-0000D7190000}"/>
    <cellStyle name="Calculation 2 2 2 2 3 9 3" xfId="6680" xr:uid="{00000000-0005-0000-0000-0000D8190000}"/>
    <cellStyle name="Calculation 2 2 2 2 4" xfId="6681" xr:uid="{00000000-0005-0000-0000-0000D9190000}"/>
    <cellStyle name="Calculation 2 2 2 2 4 10" xfId="6682" xr:uid="{00000000-0005-0000-0000-0000DA190000}"/>
    <cellStyle name="Calculation 2 2 2 2 4 10 2" xfId="6683" xr:uid="{00000000-0005-0000-0000-0000DB190000}"/>
    <cellStyle name="Calculation 2 2 2 2 4 10 3" xfId="6684" xr:uid="{00000000-0005-0000-0000-0000DC190000}"/>
    <cellStyle name="Calculation 2 2 2 2 4 11" xfId="6685" xr:uid="{00000000-0005-0000-0000-0000DD190000}"/>
    <cellStyle name="Calculation 2 2 2 2 4 11 2" xfId="6686" xr:uid="{00000000-0005-0000-0000-0000DE190000}"/>
    <cellStyle name="Calculation 2 2 2 2 4 11 3" xfId="6687" xr:uid="{00000000-0005-0000-0000-0000DF190000}"/>
    <cellStyle name="Calculation 2 2 2 2 4 12" xfId="6688" xr:uid="{00000000-0005-0000-0000-0000E0190000}"/>
    <cellStyle name="Calculation 2 2 2 2 4 13" xfId="6689" xr:uid="{00000000-0005-0000-0000-0000E1190000}"/>
    <cellStyle name="Calculation 2 2 2 2 4 2" xfId="6690" xr:uid="{00000000-0005-0000-0000-0000E2190000}"/>
    <cellStyle name="Calculation 2 2 2 2 4 2 2" xfId="6691" xr:uid="{00000000-0005-0000-0000-0000E3190000}"/>
    <cellStyle name="Calculation 2 2 2 2 4 2 3" xfId="6692" xr:uid="{00000000-0005-0000-0000-0000E4190000}"/>
    <cellStyle name="Calculation 2 2 2 2 4 3" xfId="6693" xr:uid="{00000000-0005-0000-0000-0000E5190000}"/>
    <cellStyle name="Calculation 2 2 2 2 4 3 2" xfId="6694" xr:uid="{00000000-0005-0000-0000-0000E6190000}"/>
    <cellStyle name="Calculation 2 2 2 2 4 3 3" xfId="6695" xr:uid="{00000000-0005-0000-0000-0000E7190000}"/>
    <cellStyle name="Calculation 2 2 2 2 4 4" xfId="6696" xr:uid="{00000000-0005-0000-0000-0000E8190000}"/>
    <cellStyle name="Calculation 2 2 2 2 4 4 2" xfId="6697" xr:uid="{00000000-0005-0000-0000-0000E9190000}"/>
    <cellStyle name="Calculation 2 2 2 2 4 4 3" xfId="6698" xr:uid="{00000000-0005-0000-0000-0000EA190000}"/>
    <cellStyle name="Calculation 2 2 2 2 4 5" xfId="6699" xr:uid="{00000000-0005-0000-0000-0000EB190000}"/>
    <cellStyle name="Calculation 2 2 2 2 4 5 2" xfId="6700" xr:uid="{00000000-0005-0000-0000-0000EC190000}"/>
    <cellStyle name="Calculation 2 2 2 2 4 5 3" xfId="6701" xr:uid="{00000000-0005-0000-0000-0000ED190000}"/>
    <cellStyle name="Calculation 2 2 2 2 4 6" xfId="6702" xr:uid="{00000000-0005-0000-0000-0000EE190000}"/>
    <cellStyle name="Calculation 2 2 2 2 4 6 2" xfId="6703" xr:uid="{00000000-0005-0000-0000-0000EF190000}"/>
    <cellStyle name="Calculation 2 2 2 2 4 6 3" xfId="6704" xr:uid="{00000000-0005-0000-0000-0000F0190000}"/>
    <cellStyle name="Calculation 2 2 2 2 4 7" xfId="6705" xr:uid="{00000000-0005-0000-0000-0000F1190000}"/>
    <cellStyle name="Calculation 2 2 2 2 4 7 2" xfId="6706" xr:uid="{00000000-0005-0000-0000-0000F2190000}"/>
    <cellStyle name="Calculation 2 2 2 2 4 7 3" xfId="6707" xr:uid="{00000000-0005-0000-0000-0000F3190000}"/>
    <cellStyle name="Calculation 2 2 2 2 4 8" xfId="6708" xr:uid="{00000000-0005-0000-0000-0000F4190000}"/>
    <cellStyle name="Calculation 2 2 2 2 4 8 2" xfId="6709" xr:uid="{00000000-0005-0000-0000-0000F5190000}"/>
    <cellStyle name="Calculation 2 2 2 2 4 8 3" xfId="6710" xr:uid="{00000000-0005-0000-0000-0000F6190000}"/>
    <cellStyle name="Calculation 2 2 2 2 4 9" xfId="6711" xr:uid="{00000000-0005-0000-0000-0000F7190000}"/>
    <cellStyle name="Calculation 2 2 2 2 4 9 2" xfId="6712" xr:uid="{00000000-0005-0000-0000-0000F8190000}"/>
    <cellStyle name="Calculation 2 2 2 2 4 9 3" xfId="6713" xr:uid="{00000000-0005-0000-0000-0000F9190000}"/>
    <cellStyle name="Calculation 2 2 2 2 5" xfId="6714" xr:uid="{00000000-0005-0000-0000-0000FA190000}"/>
    <cellStyle name="Calculation 2 2 2 2 5 10" xfId="6715" xr:uid="{00000000-0005-0000-0000-0000FB190000}"/>
    <cellStyle name="Calculation 2 2 2 2 5 10 2" xfId="6716" xr:uid="{00000000-0005-0000-0000-0000FC190000}"/>
    <cellStyle name="Calculation 2 2 2 2 5 10 3" xfId="6717" xr:uid="{00000000-0005-0000-0000-0000FD190000}"/>
    <cellStyle name="Calculation 2 2 2 2 5 11" xfId="6718" xr:uid="{00000000-0005-0000-0000-0000FE190000}"/>
    <cellStyle name="Calculation 2 2 2 2 5 11 2" xfId="6719" xr:uid="{00000000-0005-0000-0000-0000FF190000}"/>
    <cellStyle name="Calculation 2 2 2 2 5 11 3" xfId="6720" xr:uid="{00000000-0005-0000-0000-0000001A0000}"/>
    <cellStyle name="Calculation 2 2 2 2 5 12" xfId="6721" xr:uid="{00000000-0005-0000-0000-0000011A0000}"/>
    <cellStyle name="Calculation 2 2 2 2 5 13" xfId="6722" xr:uid="{00000000-0005-0000-0000-0000021A0000}"/>
    <cellStyle name="Calculation 2 2 2 2 5 2" xfId="6723" xr:uid="{00000000-0005-0000-0000-0000031A0000}"/>
    <cellStyle name="Calculation 2 2 2 2 5 2 2" xfId="6724" xr:uid="{00000000-0005-0000-0000-0000041A0000}"/>
    <cellStyle name="Calculation 2 2 2 2 5 2 3" xfId="6725" xr:uid="{00000000-0005-0000-0000-0000051A0000}"/>
    <cellStyle name="Calculation 2 2 2 2 5 3" xfId="6726" xr:uid="{00000000-0005-0000-0000-0000061A0000}"/>
    <cellStyle name="Calculation 2 2 2 2 5 3 2" xfId="6727" xr:uid="{00000000-0005-0000-0000-0000071A0000}"/>
    <cellStyle name="Calculation 2 2 2 2 5 3 3" xfId="6728" xr:uid="{00000000-0005-0000-0000-0000081A0000}"/>
    <cellStyle name="Calculation 2 2 2 2 5 4" xfId="6729" xr:uid="{00000000-0005-0000-0000-0000091A0000}"/>
    <cellStyle name="Calculation 2 2 2 2 5 4 2" xfId="6730" xr:uid="{00000000-0005-0000-0000-00000A1A0000}"/>
    <cellStyle name="Calculation 2 2 2 2 5 4 3" xfId="6731" xr:uid="{00000000-0005-0000-0000-00000B1A0000}"/>
    <cellStyle name="Calculation 2 2 2 2 5 5" xfId="6732" xr:uid="{00000000-0005-0000-0000-00000C1A0000}"/>
    <cellStyle name="Calculation 2 2 2 2 5 5 2" xfId="6733" xr:uid="{00000000-0005-0000-0000-00000D1A0000}"/>
    <cellStyle name="Calculation 2 2 2 2 5 5 3" xfId="6734" xr:uid="{00000000-0005-0000-0000-00000E1A0000}"/>
    <cellStyle name="Calculation 2 2 2 2 5 6" xfId="6735" xr:uid="{00000000-0005-0000-0000-00000F1A0000}"/>
    <cellStyle name="Calculation 2 2 2 2 5 6 2" xfId="6736" xr:uid="{00000000-0005-0000-0000-0000101A0000}"/>
    <cellStyle name="Calculation 2 2 2 2 5 6 3" xfId="6737" xr:uid="{00000000-0005-0000-0000-0000111A0000}"/>
    <cellStyle name="Calculation 2 2 2 2 5 7" xfId="6738" xr:uid="{00000000-0005-0000-0000-0000121A0000}"/>
    <cellStyle name="Calculation 2 2 2 2 5 7 2" xfId="6739" xr:uid="{00000000-0005-0000-0000-0000131A0000}"/>
    <cellStyle name="Calculation 2 2 2 2 5 7 3" xfId="6740" xr:uid="{00000000-0005-0000-0000-0000141A0000}"/>
    <cellStyle name="Calculation 2 2 2 2 5 8" xfId="6741" xr:uid="{00000000-0005-0000-0000-0000151A0000}"/>
    <cellStyle name="Calculation 2 2 2 2 5 8 2" xfId="6742" xr:uid="{00000000-0005-0000-0000-0000161A0000}"/>
    <cellStyle name="Calculation 2 2 2 2 5 8 3" xfId="6743" xr:uid="{00000000-0005-0000-0000-0000171A0000}"/>
    <cellStyle name="Calculation 2 2 2 2 5 9" xfId="6744" xr:uid="{00000000-0005-0000-0000-0000181A0000}"/>
    <cellStyle name="Calculation 2 2 2 2 5 9 2" xfId="6745" xr:uid="{00000000-0005-0000-0000-0000191A0000}"/>
    <cellStyle name="Calculation 2 2 2 2 5 9 3" xfId="6746" xr:uid="{00000000-0005-0000-0000-00001A1A0000}"/>
    <cellStyle name="Calculation 2 2 2 2 6" xfId="6747" xr:uid="{00000000-0005-0000-0000-00001B1A0000}"/>
    <cellStyle name="Calculation 2 2 2 2 6 10" xfId="6748" xr:uid="{00000000-0005-0000-0000-00001C1A0000}"/>
    <cellStyle name="Calculation 2 2 2 2 6 10 2" xfId="6749" xr:uid="{00000000-0005-0000-0000-00001D1A0000}"/>
    <cellStyle name="Calculation 2 2 2 2 6 10 3" xfId="6750" xr:uid="{00000000-0005-0000-0000-00001E1A0000}"/>
    <cellStyle name="Calculation 2 2 2 2 6 11" xfId="6751" xr:uid="{00000000-0005-0000-0000-00001F1A0000}"/>
    <cellStyle name="Calculation 2 2 2 2 6 11 2" xfId="6752" xr:uid="{00000000-0005-0000-0000-0000201A0000}"/>
    <cellStyle name="Calculation 2 2 2 2 6 11 3" xfId="6753" xr:uid="{00000000-0005-0000-0000-0000211A0000}"/>
    <cellStyle name="Calculation 2 2 2 2 6 12" xfId="6754" xr:uid="{00000000-0005-0000-0000-0000221A0000}"/>
    <cellStyle name="Calculation 2 2 2 2 6 13" xfId="6755" xr:uid="{00000000-0005-0000-0000-0000231A0000}"/>
    <cellStyle name="Calculation 2 2 2 2 6 2" xfId="6756" xr:uid="{00000000-0005-0000-0000-0000241A0000}"/>
    <cellStyle name="Calculation 2 2 2 2 6 2 2" xfId="6757" xr:uid="{00000000-0005-0000-0000-0000251A0000}"/>
    <cellStyle name="Calculation 2 2 2 2 6 2 3" xfId="6758" xr:uid="{00000000-0005-0000-0000-0000261A0000}"/>
    <cellStyle name="Calculation 2 2 2 2 6 3" xfId="6759" xr:uid="{00000000-0005-0000-0000-0000271A0000}"/>
    <cellStyle name="Calculation 2 2 2 2 6 3 2" xfId="6760" xr:uid="{00000000-0005-0000-0000-0000281A0000}"/>
    <cellStyle name="Calculation 2 2 2 2 6 3 3" xfId="6761" xr:uid="{00000000-0005-0000-0000-0000291A0000}"/>
    <cellStyle name="Calculation 2 2 2 2 6 4" xfId="6762" xr:uid="{00000000-0005-0000-0000-00002A1A0000}"/>
    <cellStyle name="Calculation 2 2 2 2 6 4 2" xfId="6763" xr:uid="{00000000-0005-0000-0000-00002B1A0000}"/>
    <cellStyle name="Calculation 2 2 2 2 6 4 3" xfId="6764" xr:uid="{00000000-0005-0000-0000-00002C1A0000}"/>
    <cellStyle name="Calculation 2 2 2 2 6 5" xfId="6765" xr:uid="{00000000-0005-0000-0000-00002D1A0000}"/>
    <cellStyle name="Calculation 2 2 2 2 6 5 2" xfId="6766" xr:uid="{00000000-0005-0000-0000-00002E1A0000}"/>
    <cellStyle name="Calculation 2 2 2 2 6 5 3" xfId="6767" xr:uid="{00000000-0005-0000-0000-00002F1A0000}"/>
    <cellStyle name="Calculation 2 2 2 2 6 6" xfId="6768" xr:uid="{00000000-0005-0000-0000-0000301A0000}"/>
    <cellStyle name="Calculation 2 2 2 2 6 6 2" xfId="6769" xr:uid="{00000000-0005-0000-0000-0000311A0000}"/>
    <cellStyle name="Calculation 2 2 2 2 6 6 3" xfId="6770" xr:uid="{00000000-0005-0000-0000-0000321A0000}"/>
    <cellStyle name="Calculation 2 2 2 2 6 7" xfId="6771" xr:uid="{00000000-0005-0000-0000-0000331A0000}"/>
    <cellStyle name="Calculation 2 2 2 2 6 7 2" xfId="6772" xr:uid="{00000000-0005-0000-0000-0000341A0000}"/>
    <cellStyle name="Calculation 2 2 2 2 6 7 3" xfId="6773" xr:uid="{00000000-0005-0000-0000-0000351A0000}"/>
    <cellStyle name="Calculation 2 2 2 2 6 8" xfId="6774" xr:uid="{00000000-0005-0000-0000-0000361A0000}"/>
    <cellStyle name="Calculation 2 2 2 2 6 8 2" xfId="6775" xr:uid="{00000000-0005-0000-0000-0000371A0000}"/>
    <cellStyle name="Calculation 2 2 2 2 6 8 3" xfId="6776" xr:uid="{00000000-0005-0000-0000-0000381A0000}"/>
    <cellStyle name="Calculation 2 2 2 2 6 9" xfId="6777" xr:uid="{00000000-0005-0000-0000-0000391A0000}"/>
    <cellStyle name="Calculation 2 2 2 2 6 9 2" xfId="6778" xr:uid="{00000000-0005-0000-0000-00003A1A0000}"/>
    <cellStyle name="Calculation 2 2 2 2 6 9 3" xfId="6779" xr:uid="{00000000-0005-0000-0000-00003B1A0000}"/>
    <cellStyle name="Calculation 2 2 2 2 7" xfId="6780" xr:uid="{00000000-0005-0000-0000-00003C1A0000}"/>
    <cellStyle name="Calculation 2 2 2 2 7 10" xfId="6781" xr:uid="{00000000-0005-0000-0000-00003D1A0000}"/>
    <cellStyle name="Calculation 2 2 2 2 7 10 2" xfId="6782" xr:uid="{00000000-0005-0000-0000-00003E1A0000}"/>
    <cellStyle name="Calculation 2 2 2 2 7 10 3" xfId="6783" xr:uid="{00000000-0005-0000-0000-00003F1A0000}"/>
    <cellStyle name="Calculation 2 2 2 2 7 11" xfId="6784" xr:uid="{00000000-0005-0000-0000-0000401A0000}"/>
    <cellStyle name="Calculation 2 2 2 2 7 11 2" xfId="6785" xr:uid="{00000000-0005-0000-0000-0000411A0000}"/>
    <cellStyle name="Calculation 2 2 2 2 7 11 3" xfId="6786" xr:uid="{00000000-0005-0000-0000-0000421A0000}"/>
    <cellStyle name="Calculation 2 2 2 2 7 12" xfId="6787" xr:uid="{00000000-0005-0000-0000-0000431A0000}"/>
    <cellStyle name="Calculation 2 2 2 2 7 13" xfId="6788" xr:uid="{00000000-0005-0000-0000-0000441A0000}"/>
    <cellStyle name="Calculation 2 2 2 2 7 2" xfId="6789" xr:uid="{00000000-0005-0000-0000-0000451A0000}"/>
    <cellStyle name="Calculation 2 2 2 2 7 2 2" xfId="6790" xr:uid="{00000000-0005-0000-0000-0000461A0000}"/>
    <cellStyle name="Calculation 2 2 2 2 7 2 3" xfId="6791" xr:uid="{00000000-0005-0000-0000-0000471A0000}"/>
    <cellStyle name="Calculation 2 2 2 2 7 3" xfId="6792" xr:uid="{00000000-0005-0000-0000-0000481A0000}"/>
    <cellStyle name="Calculation 2 2 2 2 7 3 2" xfId="6793" xr:uid="{00000000-0005-0000-0000-0000491A0000}"/>
    <cellStyle name="Calculation 2 2 2 2 7 3 3" xfId="6794" xr:uid="{00000000-0005-0000-0000-00004A1A0000}"/>
    <cellStyle name="Calculation 2 2 2 2 7 4" xfId="6795" xr:uid="{00000000-0005-0000-0000-00004B1A0000}"/>
    <cellStyle name="Calculation 2 2 2 2 7 4 2" xfId="6796" xr:uid="{00000000-0005-0000-0000-00004C1A0000}"/>
    <cellStyle name="Calculation 2 2 2 2 7 4 3" xfId="6797" xr:uid="{00000000-0005-0000-0000-00004D1A0000}"/>
    <cellStyle name="Calculation 2 2 2 2 7 5" xfId="6798" xr:uid="{00000000-0005-0000-0000-00004E1A0000}"/>
    <cellStyle name="Calculation 2 2 2 2 7 5 2" xfId="6799" xr:uid="{00000000-0005-0000-0000-00004F1A0000}"/>
    <cellStyle name="Calculation 2 2 2 2 7 5 3" xfId="6800" xr:uid="{00000000-0005-0000-0000-0000501A0000}"/>
    <cellStyle name="Calculation 2 2 2 2 7 6" xfId="6801" xr:uid="{00000000-0005-0000-0000-0000511A0000}"/>
    <cellStyle name="Calculation 2 2 2 2 7 6 2" xfId="6802" xr:uid="{00000000-0005-0000-0000-0000521A0000}"/>
    <cellStyle name="Calculation 2 2 2 2 7 6 3" xfId="6803" xr:uid="{00000000-0005-0000-0000-0000531A0000}"/>
    <cellStyle name="Calculation 2 2 2 2 7 7" xfId="6804" xr:uid="{00000000-0005-0000-0000-0000541A0000}"/>
    <cellStyle name="Calculation 2 2 2 2 7 7 2" xfId="6805" xr:uid="{00000000-0005-0000-0000-0000551A0000}"/>
    <cellStyle name="Calculation 2 2 2 2 7 7 3" xfId="6806" xr:uid="{00000000-0005-0000-0000-0000561A0000}"/>
    <cellStyle name="Calculation 2 2 2 2 7 8" xfId="6807" xr:uid="{00000000-0005-0000-0000-0000571A0000}"/>
    <cellStyle name="Calculation 2 2 2 2 7 8 2" xfId="6808" xr:uid="{00000000-0005-0000-0000-0000581A0000}"/>
    <cellStyle name="Calculation 2 2 2 2 7 8 3" xfId="6809" xr:uid="{00000000-0005-0000-0000-0000591A0000}"/>
    <cellStyle name="Calculation 2 2 2 2 7 9" xfId="6810" xr:uid="{00000000-0005-0000-0000-00005A1A0000}"/>
    <cellStyle name="Calculation 2 2 2 2 7 9 2" xfId="6811" xr:uid="{00000000-0005-0000-0000-00005B1A0000}"/>
    <cellStyle name="Calculation 2 2 2 2 7 9 3" xfId="6812" xr:uid="{00000000-0005-0000-0000-00005C1A0000}"/>
    <cellStyle name="Calculation 2 2 2 2 8" xfId="6813" xr:uid="{00000000-0005-0000-0000-00005D1A0000}"/>
    <cellStyle name="Calculation 2 2 2 2 8 2" xfId="6814" xr:uid="{00000000-0005-0000-0000-00005E1A0000}"/>
    <cellStyle name="Calculation 2 2 2 2 8 3" xfId="6815" xr:uid="{00000000-0005-0000-0000-00005F1A0000}"/>
    <cellStyle name="Calculation 2 2 2 2 9" xfId="6816" xr:uid="{00000000-0005-0000-0000-0000601A0000}"/>
    <cellStyle name="Calculation 2 2 2 2 9 2" xfId="6817" xr:uid="{00000000-0005-0000-0000-0000611A0000}"/>
    <cellStyle name="Calculation 2 2 2 2 9 3" xfId="6818" xr:uid="{00000000-0005-0000-0000-0000621A0000}"/>
    <cellStyle name="Calculation 2 2 2 20" xfId="6819" xr:uid="{00000000-0005-0000-0000-0000631A0000}"/>
    <cellStyle name="Calculation 2 2 2 3" xfId="6820" xr:uid="{00000000-0005-0000-0000-0000641A0000}"/>
    <cellStyle name="Calculation 2 2 2 3 10" xfId="6821" xr:uid="{00000000-0005-0000-0000-0000651A0000}"/>
    <cellStyle name="Calculation 2 2 2 3 10 2" xfId="6822" xr:uid="{00000000-0005-0000-0000-0000661A0000}"/>
    <cellStyle name="Calculation 2 2 2 3 10 3" xfId="6823" xr:uid="{00000000-0005-0000-0000-0000671A0000}"/>
    <cellStyle name="Calculation 2 2 2 3 11" xfId="6824" xr:uid="{00000000-0005-0000-0000-0000681A0000}"/>
    <cellStyle name="Calculation 2 2 2 3 11 2" xfId="6825" xr:uid="{00000000-0005-0000-0000-0000691A0000}"/>
    <cellStyle name="Calculation 2 2 2 3 11 3" xfId="6826" xr:uid="{00000000-0005-0000-0000-00006A1A0000}"/>
    <cellStyle name="Calculation 2 2 2 3 12" xfId="6827" xr:uid="{00000000-0005-0000-0000-00006B1A0000}"/>
    <cellStyle name="Calculation 2 2 2 3 12 2" xfId="6828" xr:uid="{00000000-0005-0000-0000-00006C1A0000}"/>
    <cellStyle name="Calculation 2 2 2 3 12 3" xfId="6829" xr:uid="{00000000-0005-0000-0000-00006D1A0000}"/>
    <cellStyle name="Calculation 2 2 2 3 13" xfId="6830" xr:uid="{00000000-0005-0000-0000-00006E1A0000}"/>
    <cellStyle name="Calculation 2 2 2 3 14" xfId="6831" xr:uid="{00000000-0005-0000-0000-00006F1A0000}"/>
    <cellStyle name="Calculation 2 2 2 3 2" xfId="6832" xr:uid="{00000000-0005-0000-0000-0000701A0000}"/>
    <cellStyle name="Calculation 2 2 2 3 2 2" xfId="6833" xr:uid="{00000000-0005-0000-0000-0000711A0000}"/>
    <cellStyle name="Calculation 2 2 2 3 2 3" xfId="6834" xr:uid="{00000000-0005-0000-0000-0000721A0000}"/>
    <cellStyle name="Calculation 2 2 2 3 3" xfId="6835" xr:uid="{00000000-0005-0000-0000-0000731A0000}"/>
    <cellStyle name="Calculation 2 2 2 3 3 2" xfId="6836" xr:uid="{00000000-0005-0000-0000-0000741A0000}"/>
    <cellStyle name="Calculation 2 2 2 3 3 3" xfId="6837" xr:uid="{00000000-0005-0000-0000-0000751A0000}"/>
    <cellStyle name="Calculation 2 2 2 3 4" xfId="6838" xr:uid="{00000000-0005-0000-0000-0000761A0000}"/>
    <cellStyle name="Calculation 2 2 2 3 4 2" xfId="6839" xr:uid="{00000000-0005-0000-0000-0000771A0000}"/>
    <cellStyle name="Calculation 2 2 2 3 4 3" xfId="6840" xr:uid="{00000000-0005-0000-0000-0000781A0000}"/>
    <cellStyle name="Calculation 2 2 2 3 5" xfId="6841" xr:uid="{00000000-0005-0000-0000-0000791A0000}"/>
    <cellStyle name="Calculation 2 2 2 3 5 2" xfId="6842" xr:uid="{00000000-0005-0000-0000-00007A1A0000}"/>
    <cellStyle name="Calculation 2 2 2 3 5 3" xfId="6843" xr:uid="{00000000-0005-0000-0000-00007B1A0000}"/>
    <cellStyle name="Calculation 2 2 2 3 6" xfId="6844" xr:uid="{00000000-0005-0000-0000-00007C1A0000}"/>
    <cellStyle name="Calculation 2 2 2 3 6 2" xfId="6845" xr:uid="{00000000-0005-0000-0000-00007D1A0000}"/>
    <cellStyle name="Calculation 2 2 2 3 6 3" xfId="6846" xr:uid="{00000000-0005-0000-0000-00007E1A0000}"/>
    <cellStyle name="Calculation 2 2 2 3 7" xfId="6847" xr:uid="{00000000-0005-0000-0000-00007F1A0000}"/>
    <cellStyle name="Calculation 2 2 2 3 7 2" xfId="6848" xr:uid="{00000000-0005-0000-0000-0000801A0000}"/>
    <cellStyle name="Calculation 2 2 2 3 7 3" xfId="6849" xr:uid="{00000000-0005-0000-0000-0000811A0000}"/>
    <cellStyle name="Calculation 2 2 2 3 8" xfId="6850" xr:uid="{00000000-0005-0000-0000-0000821A0000}"/>
    <cellStyle name="Calculation 2 2 2 3 8 2" xfId="6851" xr:uid="{00000000-0005-0000-0000-0000831A0000}"/>
    <cellStyle name="Calculation 2 2 2 3 8 3" xfId="6852" xr:uid="{00000000-0005-0000-0000-0000841A0000}"/>
    <cellStyle name="Calculation 2 2 2 3 9" xfId="6853" xr:uid="{00000000-0005-0000-0000-0000851A0000}"/>
    <cellStyle name="Calculation 2 2 2 3 9 2" xfId="6854" xr:uid="{00000000-0005-0000-0000-0000861A0000}"/>
    <cellStyle name="Calculation 2 2 2 3 9 3" xfId="6855" xr:uid="{00000000-0005-0000-0000-0000871A0000}"/>
    <cellStyle name="Calculation 2 2 2 4" xfId="6856" xr:uid="{00000000-0005-0000-0000-0000881A0000}"/>
    <cellStyle name="Calculation 2 2 2 4 10" xfId="6857" xr:uid="{00000000-0005-0000-0000-0000891A0000}"/>
    <cellStyle name="Calculation 2 2 2 4 10 2" xfId="6858" xr:uid="{00000000-0005-0000-0000-00008A1A0000}"/>
    <cellStyle name="Calculation 2 2 2 4 10 3" xfId="6859" xr:uid="{00000000-0005-0000-0000-00008B1A0000}"/>
    <cellStyle name="Calculation 2 2 2 4 11" xfId="6860" xr:uid="{00000000-0005-0000-0000-00008C1A0000}"/>
    <cellStyle name="Calculation 2 2 2 4 11 2" xfId="6861" xr:uid="{00000000-0005-0000-0000-00008D1A0000}"/>
    <cellStyle name="Calculation 2 2 2 4 11 3" xfId="6862" xr:uid="{00000000-0005-0000-0000-00008E1A0000}"/>
    <cellStyle name="Calculation 2 2 2 4 12" xfId="6863" xr:uid="{00000000-0005-0000-0000-00008F1A0000}"/>
    <cellStyle name="Calculation 2 2 2 4 13" xfId="6864" xr:uid="{00000000-0005-0000-0000-0000901A0000}"/>
    <cellStyle name="Calculation 2 2 2 4 2" xfId="6865" xr:uid="{00000000-0005-0000-0000-0000911A0000}"/>
    <cellStyle name="Calculation 2 2 2 4 2 2" xfId="6866" xr:uid="{00000000-0005-0000-0000-0000921A0000}"/>
    <cellStyle name="Calculation 2 2 2 4 2 3" xfId="6867" xr:uid="{00000000-0005-0000-0000-0000931A0000}"/>
    <cellStyle name="Calculation 2 2 2 4 3" xfId="6868" xr:uid="{00000000-0005-0000-0000-0000941A0000}"/>
    <cellStyle name="Calculation 2 2 2 4 3 2" xfId="6869" xr:uid="{00000000-0005-0000-0000-0000951A0000}"/>
    <cellStyle name="Calculation 2 2 2 4 3 3" xfId="6870" xr:uid="{00000000-0005-0000-0000-0000961A0000}"/>
    <cellStyle name="Calculation 2 2 2 4 4" xfId="6871" xr:uid="{00000000-0005-0000-0000-0000971A0000}"/>
    <cellStyle name="Calculation 2 2 2 4 4 2" xfId="6872" xr:uid="{00000000-0005-0000-0000-0000981A0000}"/>
    <cellStyle name="Calculation 2 2 2 4 4 3" xfId="6873" xr:uid="{00000000-0005-0000-0000-0000991A0000}"/>
    <cellStyle name="Calculation 2 2 2 4 5" xfId="6874" xr:uid="{00000000-0005-0000-0000-00009A1A0000}"/>
    <cellStyle name="Calculation 2 2 2 4 5 2" xfId="6875" xr:uid="{00000000-0005-0000-0000-00009B1A0000}"/>
    <cellStyle name="Calculation 2 2 2 4 5 3" xfId="6876" xr:uid="{00000000-0005-0000-0000-00009C1A0000}"/>
    <cellStyle name="Calculation 2 2 2 4 6" xfId="6877" xr:uid="{00000000-0005-0000-0000-00009D1A0000}"/>
    <cellStyle name="Calculation 2 2 2 4 6 2" xfId="6878" xr:uid="{00000000-0005-0000-0000-00009E1A0000}"/>
    <cellStyle name="Calculation 2 2 2 4 6 3" xfId="6879" xr:uid="{00000000-0005-0000-0000-00009F1A0000}"/>
    <cellStyle name="Calculation 2 2 2 4 7" xfId="6880" xr:uid="{00000000-0005-0000-0000-0000A01A0000}"/>
    <cellStyle name="Calculation 2 2 2 4 7 2" xfId="6881" xr:uid="{00000000-0005-0000-0000-0000A11A0000}"/>
    <cellStyle name="Calculation 2 2 2 4 7 3" xfId="6882" xr:uid="{00000000-0005-0000-0000-0000A21A0000}"/>
    <cellStyle name="Calculation 2 2 2 4 8" xfId="6883" xr:uid="{00000000-0005-0000-0000-0000A31A0000}"/>
    <cellStyle name="Calculation 2 2 2 4 8 2" xfId="6884" xr:uid="{00000000-0005-0000-0000-0000A41A0000}"/>
    <cellStyle name="Calculation 2 2 2 4 8 3" xfId="6885" xr:uid="{00000000-0005-0000-0000-0000A51A0000}"/>
    <cellStyle name="Calculation 2 2 2 4 9" xfId="6886" xr:uid="{00000000-0005-0000-0000-0000A61A0000}"/>
    <cellStyle name="Calculation 2 2 2 4 9 2" xfId="6887" xr:uid="{00000000-0005-0000-0000-0000A71A0000}"/>
    <cellStyle name="Calculation 2 2 2 4 9 3" xfId="6888" xr:uid="{00000000-0005-0000-0000-0000A81A0000}"/>
    <cellStyle name="Calculation 2 2 2 5" xfId="6889" xr:uid="{00000000-0005-0000-0000-0000A91A0000}"/>
    <cellStyle name="Calculation 2 2 2 5 10" xfId="6890" xr:uid="{00000000-0005-0000-0000-0000AA1A0000}"/>
    <cellStyle name="Calculation 2 2 2 5 10 2" xfId="6891" xr:uid="{00000000-0005-0000-0000-0000AB1A0000}"/>
    <cellStyle name="Calculation 2 2 2 5 10 3" xfId="6892" xr:uid="{00000000-0005-0000-0000-0000AC1A0000}"/>
    <cellStyle name="Calculation 2 2 2 5 11" xfId="6893" xr:uid="{00000000-0005-0000-0000-0000AD1A0000}"/>
    <cellStyle name="Calculation 2 2 2 5 11 2" xfId="6894" xr:uid="{00000000-0005-0000-0000-0000AE1A0000}"/>
    <cellStyle name="Calculation 2 2 2 5 11 3" xfId="6895" xr:uid="{00000000-0005-0000-0000-0000AF1A0000}"/>
    <cellStyle name="Calculation 2 2 2 5 12" xfId="6896" xr:uid="{00000000-0005-0000-0000-0000B01A0000}"/>
    <cellStyle name="Calculation 2 2 2 5 13" xfId="6897" xr:uid="{00000000-0005-0000-0000-0000B11A0000}"/>
    <cellStyle name="Calculation 2 2 2 5 2" xfId="6898" xr:uid="{00000000-0005-0000-0000-0000B21A0000}"/>
    <cellStyle name="Calculation 2 2 2 5 2 2" xfId="6899" xr:uid="{00000000-0005-0000-0000-0000B31A0000}"/>
    <cellStyle name="Calculation 2 2 2 5 2 3" xfId="6900" xr:uid="{00000000-0005-0000-0000-0000B41A0000}"/>
    <cellStyle name="Calculation 2 2 2 5 3" xfId="6901" xr:uid="{00000000-0005-0000-0000-0000B51A0000}"/>
    <cellStyle name="Calculation 2 2 2 5 3 2" xfId="6902" xr:uid="{00000000-0005-0000-0000-0000B61A0000}"/>
    <cellStyle name="Calculation 2 2 2 5 3 3" xfId="6903" xr:uid="{00000000-0005-0000-0000-0000B71A0000}"/>
    <cellStyle name="Calculation 2 2 2 5 4" xfId="6904" xr:uid="{00000000-0005-0000-0000-0000B81A0000}"/>
    <cellStyle name="Calculation 2 2 2 5 4 2" xfId="6905" xr:uid="{00000000-0005-0000-0000-0000B91A0000}"/>
    <cellStyle name="Calculation 2 2 2 5 4 3" xfId="6906" xr:uid="{00000000-0005-0000-0000-0000BA1A0000}"/>
    <cellStyle name="Calculation 2 2 2 5 5" xfId="6907" xr:uid="{00000000-0005-0000-0000-0000BB1A0000}"/>
    <cellStyle name="Calculation 2 2 2 5 5 2" xfId="6908" xr:uid="{00000000-0005-0000-0000-0000BC1A0000}"/>
    <cellStyle name="Calculation 2 2 2 5 5 3" xfId="6909" xr:uid="{00000000-0005-0000-0000-0000BD1A0000}"/>
    <cellStyle name="Calculation 2 2 2 5 6" xfId="6910" xr:uid="{00000000-0005-0000-0000-0000BE1A0000}"/>
    <cellStyle name="Calculation 2 2 2 5 6 2" xfId="6911" xr:uid="{00000000-0005-0000-0000-0000BF1A0000}"/>
    <cellStyle name="Calculation 2 2 2 5 6 3" xfId="6912" xr:uid="{00000000-0005-0000-0000-0000C01A0000}"/>
    <cellStyle name="Calculation 2 2 2 5 7" xfId="6913" xr:uid="{00000000-0005-0000-0000-0000C11A0000}"/>
    <cellStyle name="Calculation 2 2 2 5 7 2" xfId="6914" xr:uid="{00000000-0005-0000-0000-0000C21A0000}"/>
    <cellStyle name="Calculation 2 2 2 5 7 3" xfId="6915" xr:uid="{00000000-0005-0000-0000-0000C31A0000}"/>
    <cellStyle name="Calculation 2 2 2 5 8" xfId="6916" xr:uid="{00000000-0005-0000-0000-0000C41A0000}"/>
    <cellStyle name="Calculation 2 2 2 5 8 2" xfId="6917" xr:uid="{00000000-0005-0000-0000-0000C51A0000}"/>
    <cellStyle name="Calculation 2 2 2 5 8 3" xfId="6918" xr:uid="{00000000-0005-0000-0000-0000C61A0000}"/>
    <cellStyle name="Calculation 2 2 2 5 9" xfId="6919" xr:uid="{00000000-0005-0000-0000-0000C71A0000}"/>
    <cellStyle name="Calculation 2 2 2 5 9 2" xfId="6920" xr:uid="{00000000-0005-0000-0000-0000C81A0000}"/>
    <cellStyle name="Calculation 2 2 2 5 9 3" xfId="6921" xr:uid="{00000000-0005-0000-0000-0000C91A0000}"/>
    <cellStyle name="Calculation 2 2 2 6" xfId="6922" xr:uid="{00000000-0005-0000-0000-0000CA1A0000}"/>
    <cellStyle name="Calculation 2 2 2 6 10" xfId="6923" xr:uid="{00000000-0005-0000-0000-0000CB1A0000}"/>
    <cellStyle name="Calculation 2 2 2 6 10 2" xfId="6924" xr:uid="{00000000-0005-0000-0000-0000CC1A0000}"/>
    <cellStyle name="Calculation 2 2 2 6 10 3" xfId="6925" xr:uid="{00000000-0005-0000-0000-0000CD1A0000}"/>
    <cellStyle name="Calculation 2 2 2 6 11" xfId="6926" xr:uid="{00000000-0005-0000-0000-0000CE1A0000}"/>
    <cellStyle name="Calculation 2 2 2 6 11 2" xfId="6927" xr:uid="{00000000-0005-0000-0000-0000CF1A0000}"/>
    <cellStyle name="Calculation 2 2 2 6 11 3" xfId="6928" xr:uid="{00000000-0005-0000-0000-0000D01A0000}"/>
    <cellStyle name="Calculation 2 2 2 6 12" xfId="6929" xr:uid="{00000000-0005-0000-0000-0000D11A0000}"/>
    <cellStyle name="Calculation 2 2 2 6 13" xfId="6930" xr:uid="{00000000-0005-0000-0000-0000D21A0000}"/>
    <cellStyle name="Calculation 2 2 2 6 2" xfId="6931" xr:uid="{00000000-0005-0000-0000-0000D31A0000}"/>
    <cellStyle name="Calculation 2 2 2 6 2 2" xfId="6932" xr:uid="{00000000-0005-0000-0000-0000D41A0000}"/>
    <cellStyle name="Calculation 2 2 2 6 2 3" xfId="6933" xr:uid="{00000000-0005-0000-0000-0000D51A0000}"/>
    <cellStyle name="Calculation 2 2 2 6 3" xfId="6934" xr:uid="{00000000-0005-0000-0000-0000D61A0000}"/>
    <cellStyle name="Calculation 2 2 2 6 3 2" xfId="6935" xr:uid="{00000000-0005-0000-0000-0000D71A0000}"/>
    <cellStyle name="Calculation 2 2 2 6 3 3" xfId="6936" xr:uid="{00000000-0005-0000-0000-0000D81A0000}"/>
    <cellStyle name="Calculation 2 2 2 6 4" xfId="6937" xr:uid="{00000000-0005-0000-0000-0000D91A0000}"/>
    <cellStyle name="Calculation 2 2 2 6 4 2" xfId="6938" xr:uid="{00000000-0005-0000-0000-0000DA1A0000}"/>
    <cellStyle name="Calculation 2 2 2 6 4 3" xfId="6939" xr:uid="{00000000-0005-0000-0000-0000DB1A0000}"/>
    <cellStyle name="Calculation 2 2 2 6 5" xfId="6940" xr:uid="{00000000-0005-0000-0000-0000DC1A0000}"/>
    <cellStyle name="Calculation 2 2 2 6 5 2" xfId="6941" xr:uid="{00000000-0005-0000-0000-0000DD1A0000}"/>
    <cellStyle name="Calculation 2 2 2 6 5 3" xfId="6942" xr:uid="{00000000-0005-0000-0000-0000DE1A0000}"/>
    <cellStyle name="Calculation 2 2 2 6 6" xfId="6943" xr:uid="{00000000-0005-0000-0000-0000DF1A0000}"/>
    <cellStyle name="Calculation 2 2 2 6 6 2" xfId="6944" xr:uid="{00000000-0005-0000-0000-0000E01A0000}"/>
    <cellStyle name="Calculation 2 2 2 6 6 3" xfId="6945" xr:uid="{00000000-0005-0000-0000-0000E11A0000}"/>
    <cellStyle name="Calculation 2 2 2 6 7" xfId="6946" xr:uid="{00000000-0005-0000-0000-0000E21A0000}"/>
    <cellStyle name="Calculation 2 2 2 6 7 2" xfId="6947" xr:uid="{00000000-0005-0000-0000-0000E31A0000}"/>
    <cellStyle name="Calculation 2 2 2 6 7 3" xfId="6948" xr:uid="{00000000-0005-0000-0000-0000E41A0000}"/>
    <cellStyle name="Calculation 2 2 2 6 8" xfId="6949" xr:uid="{00000000-0005-0000-0000-0000E51A0000}"/>
    <cellStyle name="Calculation 2 2 2 6 8 2" xfId="6950" xr:uid="{00000000-0005-0000-0000-0000E61A0000}"/>
    <cellStyle name="Calculation 2 2 2 6 8 3" xfId="6951" xr:uid="{00000000-0005-0000-0000-0000E71A0000}"/>
    <cellStyle name="Calculation 2 2 2 6 9" xfId="6952" xr:uid="{00000000-0005-0000-0000-0000E81A0000}"/>
    <cellStyle name="Calculation 2 2 2 6 9 2" xfId="6953" xr:uid="{00000000-0005-0000-0000-0000E91A0000}"/>
    <cellStyle name="Calculation 2 2 2 6 9 3" xfId="6954" xr:uid="{00000000-0005-0000-0000-0000EA1A0000}"/>
    <cellStyle name="Calculation 2 2 2 7" xfId="6955" xr:uid="{00000000-0005-0000-0000-0000EB1A0000}"/>
    <cellStyle name="Calculation 2 2 2 7 10" xfId="6956" xr:uid="{00000000-0005-0000-0000-0000EC1A0000}"/>
    <cellStyle name="Calculation 2 2 2 7 10 2" xfId="6957" xr:uid="{00000000-0005-0000-0000-0000ED1A0000}"/>
    <cellStyle name="Calculation 2 2 2 7 10 3" xfId="6958" xr:uid="{00000000-0005-0000-0000-0000EE1A0000}"/>
    <cellStyle name="Calculation 2 2 2 7 11" xfId="6959" xr:uid="{00000000-0005-0000-0000-0000EF1A0000}"/>
    <cellStyle name="Calculation 2 2 2 7 11 2" xfId="6960" xr:uid="{00000000-0005-0000-0000-0000F01A0000}"/>
    <cellStyle name="Calculation 2 2 2 7 11 3" xfId="6961" xr:uid="{00000000-0005-0000-0000-0000F11A0000}"/>
    <cellStyle name="Calculation 2 2 2 7 12" xfId="6962" xr:uid="{00000000-0005-0000-0000-0000F21A0000}"/>
    <cellStyle name="Calculation 2 2 2 7 13" xfId="6963" xr:uid="{00000000-0005-0000-0000-0000F31A0000}"/>
    <cellStyle name="Calculation 2 2 2 7 2" xfId="6964" xr:uid="{00000000-0005-0000-0000-0000F41A0000}"/>
    <cellStyle name="Calculation 2 2 2 7 2 2" xfId="6965" xr:uid="{00000000-0005-0000-0000-0000F51A0000}"/>
    <cellStyle name="Calculation 2 2 2 7 2 3" xfId="6966" xr:uid="{00000000-0005-0000-0000-0000F61A0000}"/>
    <cellStyle name="Calculation 2 2 2 7 3" xfId="6967" xr:uid="{00000000-0005-0000-0000-0000F71A0000}"/>
    <cellStyle name="Calculation 2 2 2 7 3 2" xfId="6968" xr:uid="{00000000-0005-0000-0000-0000F81A0000}"/>
    <cellStyle name="Calculation 2 2 2 7 3 3" xfId="6969" xr:uid="{00000000-0005-0000-0000-0000F91A0000}"/>
    <cellStyle name="Calculation 2 2 2 7 4" xfId="6970" xr:uid="{00000000-0005-0000-0000-0000FA1A0000}"/>
    <cellStyle name="Calculation 2 2 2 7 4 2" xfId="6971" xr:uid="{00000000-0005-0000-0000-0000FB1A0000}"/>
    <cellStyle name="Calculation 2 2 2 7 4 3" xfId="6972" xr:uid="{00000000-0005-0000-0000-0000FC1A0000}"/>
    <cellStyle name="Calculation 2 2 2 7 5" xfId="6973" xr:uid="{00000000-0005-0000-0000-0000FD1A0000}"/>
    <cellStyle name="Calculation 2 2 2 7 5 2" xfId="6974" xr:uid="{00000000-0005-0000-0000-0000FE1A0000}"/>
    <cellStyle name="Calculation 2 2 2 7 5 3" xfId="6975" xr:uid="{00000000-0005-0000-0000-0000FF1A0000}"/>
    <cellStyle name="Calculation 2 2 2 7 6" xfId="6976" xr:uid="{00000000-0005-0000-0000-0000001B0000}"/>
    <cellStyle name="Calculation 2 2 2 7 6 2" xfId="6977" xr:uid="{00000000-0005-0000-0000-0000011B0000}"/>
    <cellStyle name="Calculation 2 2 2 7 6 3" xfId="6978" xr:uid="{00000000-0005-0000-0000-0000021B0000}"/>
    <cellStyle name="Calculation 2 2 2 7 7" xfId="6979" xr:uid="{00000000-0005-0000-0000-0000031B0000}"/>
    <cellStyle name="Calculation 2 2 2 7 7 2" xfId="6980" xr:uid="{00000000-0005-0000-0000-0000041B0000}"/>
    <cellStyle name="Calculation 2 2 2 7 7 3" xfId="6981" xr:uid="{00000000-0005-0000-0000-0000051B0000}"/>
    <cellStyle name="Calculation 2 2 2 7 8" xfId="6982" xr:uid="{00000000-0005-0000-0000-0000061B0000}"/>
    <cellStyle name="Calculation 2 2 2 7 8 2" xfId="6983" xr:uid="{00000000-0005-0000-0000-0000071B0000}"/>
    <cellStyle name="Calculation 2 2 2 7 8 3" xfId="6984" xr:uid="{00000000-0005-0000-0000-0000081B0000}"/>
    <cellStyle name="Calculation 2 2 2 7 9" xfId="6985" xr:uid="{00000000-0005-0000-0000-0000091B0000}"/>
    <cellStyle name="Calculation 2 2 2 7 9 2" xfId="6986" xr:uid="{00000000-0005-0000-0000-00000A1B0000}"/>
    <cellStyle name="Calculation 2 2 2 7 9 3" xfId="6987" xr:uid="{00000000-0005-0000-0000-00000B1B0000}"/>
    <cellStyle name="Calculation 2 2 2 8" xfId="6988" xr:uid="{00000000-0005-0000-0000-00000C1B0000}"/>
    <cellStyle name="Calculation 2 2 2 8 2" xfId="6989" xr:uid="{00000000-0005-0000-0000-00000D1B0000}"/>
    <cellStyle name="Calculation 2 2 2 8 3" xfId="6990" xr:uid="{00000000-0005-0000-0000-00000E1B0000}"/>
    <cellStyle name="Calculation 2 2 2 9" xfId="6991" xr:uid="{00000000-0005-0000-0000-00000F1B0000}"/>
    <cellStyle name="Calculation 2 2 2 9 2" xfId="6992" xr:uid="{00000000-0005-0000-0000-0000101B0000}"/>
    <cellStyle name="Calculation 2 2 2 9 3" xfId="6993" xr:uid="{00000000-0005-0000-0000-0000111B0000}"/>
    <cellStyle name="Calculation 2 2 3" xfId="6994" xr:uid="{00000000-0005-0000-0000-0000121B0000}"/>
    <cellStyle name="Calculation 2 2 3 10" xfId="6995" xr:uid="{00000000-0005-0000-0000-0000131B0000}"/>
    <cellStyle name="Calculation 2 2 3 10 2" xfId="6996" xr:uid="{00000000-0005-0000-0000-0000141B0000}"/>
    <cellStyle name="Calculation 2 2 3 10 3" xfId="6997" xr:uid="{00000000-0005-0000-0000-0000151B0000}"/>
    <cellStyle name="Calculation 2 2 3 11" xfId="6998" xr:uid="{00000000-0005-0000-0000-0000161B0000}"/>
    <cellStyle name="Calculation 2 2 3 11 2" xfId="6999" xr:uid="{00000000-0005-0000-0000-0000171B0000}"/>
    <cellStyle name="Calculation 2 2 3 11 3" xfId="7000" xr:uid="{00000000-0005-0000-0000-0000181B0000}"/>
    <cellStyle name="Calculation 2 2 3 12" xfId="7001" xr:uid="{00000000-0005-0000-0000-0000191B0000}"/>
    <cellStyle name="Calculation 2 2 3 12 2" xfId="7002" xr:uid="{00000000-0005-0000-0000-00001A1B0000}"/>
    <cellStyle name="Calculation 2 2 3 12 3" xfId="7003" xr:uid="{00000000-0005-0000-0000-00001B1B0000}"/>
    <cellStyle name="Calculation 2 2 3 13" xfId="7004" xr:uid="{00000000-0005-0000-0000-00001C1B0000}"/>
    <cellStyle name="Calculation 2 2 3 13 2" xfId="7005" xr:uid="{00000000-0005-0000-0000-00001D1B0000}"/>
    <cellStyle name="Calculation 2 2 3 13 3" xfId="7006" xr:uid="{00000000-0005-0000-0000-00001E1B0000}"/>
    <cellStyle name="Calculation 2 2 3 14" xfId="7007" xr:uid="{00000000-0005-0000-0000-00001F1B0000}"/>
    <cellStyle name="Calculation 2 2 3 14 2" xfId="7008" xr:uid="{00000000-0005-0000-0000-0000201B0000}"/>
    <cellStyle name="Calculation 2 2 3 14 3" xfId="7009" xr:uid="{00000000-0005-0000-0000-0000211B0000}"/>
    <cellStyle name="Calculation 2 2 3 15" xfId="7010" xr:uid="{00000000-0005-0000-0000-0000221B0000}"/>
    <cellStyle name="Calculation 2 2 3 15 2" xfId="7011" xr:uid="{00000000-0005-0000-0000-0000231B0000}"/>
    <cellStyle name="Calculation 2 2 3 15 3" xfId="7012" xr:uid="{00000000-0005-0000-0000-0000241B0000}"/>
    <cellStyle name="Calculation 2 2 3 16" xfId="7013" xr:uid="{00000000-0005-0000-0000-0000251B0000}"/>
    <cellStyle name="Calculation 2 2 3 16 2" xfId="7014" xr:uid="{00000000-0005-0000-0000-0000261B0000}"/>
    <cellStyle name="Calculation 2 2 3 16 3" xfId="7015" xr:uid="{00000000-0005-0000-0000-0000271B0000}"/>
    <cellStyle name="Calculation 2 2 3 17" xfId="7016" xr:uid="{00000000-0005-0000-0000-0000281B0000}"/>
    <cellStyle name="Calculation 2 2 3 17 2" xfId="7017" xr:uid="{00000000-0005-0000-0000-0000291B0000}"/>
    <cellStyle name="Calculation 2 2 3 17 3" xfId="7018" xr:uid="{00000000-0005-0000-0000-00002A1B0000}"/>
    <cellStyle name="Calculation 2 2 3 18" xfId="7019" xr:uid="{00000000-0005-0000-0000-00002B1B0000}"/>
    <cellStyle name="Calculation 2 2 3 18 2" xfId="7020" xr:uid="{00000000-0005-0000-0000-00002C1B0000}"/>
    <cellStyle name="Calculation 2 2 3 18 3" xfId="7021" xr:uid="{00000000-0005-0000-0000-00002D1B0000}"/>
    <cellStyle name="Calculation 2 2 3 19" xfId="7022" xr:uid="{00000000-0005-0000-0000-00002E1B0000}"/>
    <cellStyle name="Calculation 2 2 3 2" xfId="7023" xr:uid="{00000000-0005-0000-0000-00002F1B0000}"/>
    <cellStyle name="Calculation 2 2 3 2 10" xfId="7024" xr:uid="{00000000-0005-0000-0000-0000301B0000}"/>
    <cellStyle name="Calculation 2 2 3 2 10 2" xfId="7025" xr:uid="{00000000-0005-0000-0000-0000311B0000}"/>
    <cellStyle name="Calculation 2 2 3 2 10 3" xfId="7026" xr:uid="{00000000-0005-0000-0000-0000321B0000}"/>
    <cellStyle name="Calculation 2 2 3 2 11" xfId="7027" xr:uid="{00000000-0005-0000-0000-0000331B0000}"/>
    <cellStyle name="Calculation 2 2 3 2 11 2" xfId="7028" xr:uid="{00000000-0005-0000-0000-0000341B0000}"/>
    <cellStyle name="Calculation 2 2 3 2 11 3" xfId="7029" xr:uid="{00000000-0005-0000-0000-0000351B0000}"/>
    <cellStyle name="Calculation 2 2 3 2 12" xfId="7030" xr:uid="{00000000-0005-0000-0000-0000361B0000}"/>
    <cellStyle name="Calculation 2 2 3 2 12 2" xfId="7031" xr:uid="{00000000-0005-0000-0000-0000371B0000}"/>
    <cellStyle name="Calculation 2 2 3 2 12 3" xfId="7032" xr:uid="{00000000-0005-0000-0000-0000381B0000}"/>
    <cellStyle name="Calculation 2 2 3 2 13" xfId="7033" xr:uid="{00000000-0005-0000-0000-0000391B0000}"/>
    <cellStyle name="Calculation 2 2 3 2 14" xfId="7034" xr:uid="{00000000-0005-0000-0000-00003A1B0000}"/>
    <cellStyle name="Calculation 2 2 3 2 2" xfId="7035" xr:uid="{00000000-0005-0000-0000-00003B1B0000}"/>
    <cellStyle name="Calculation 2 2 3 2 2 2" xfId="7036" xr:uid="{00000000-0005-0000-0000-00003C1B0000}"/>
    <cellStyle name="Calculation 2 2 3 2 2 3" xfId="7037" xr:uid="{00000000-0005-0000-0000-00003D1B0000}"/>
    <cellStyle name="Calculation 2 2 3 2 3" xfId="7038" xr:uid="{00000000-0005-0000-0000-00003E1B0000}"/>
    <cellStyle name="Calculation 2 2 3 2 3 2" xfId="7039" xr:uid="{00000000-0005-0000-0000-00003F1B0000}"/>
    <cellStyle name="Calculation 2 2 3 2 3 3" xfId="7040" xr:uid="{00000000-0005-0000-0000-0000401B0000}"/>
    <cellStyle name="Calculation 2 2 3 2 4" xfId="7041" xr:uid="{00000000-0005-0000-0000-0000411B0000}"/>
    <cellStyle name="Calculation 2 2 3 2 4 2" xfId="7042" xr:uid="{00000000-0005-0000-0000-0000421B0000}"/>
    <cellStyle name="Calculation 2 2 3 2 4 3" xfId="7043" xr:uid="{00000000-0005-0000-0000-0000431B0000}"/>
    <cellStyle name="Calculation 2 2 3 2 5" xfId="7044" xr:uid="{00000000-0005-0000-0000-0000441B0000}"/>
    <cellStyle name="Calculation 2 2 3 2 5 2" xfId="7045" xr:uid="{00000000-0005-0000-0000-0000451B0000}"/>
    <cellStyle name="Calculation 2 2 3 2 5 3" xfId="7046" xr:uid="{00000000-0005-0000-0000-0000461B0000}"/>
    <cellStyle name="Calculation 2 2 3 2 6" xfId="7047" xr:uid="{00000000-0005-0000-0000-0000471B0000}"/>
    <cellStyle name="Calculation 2 2 3 2 6 2" xfId="7048" xr:uid="{00000000-0005-0000-0000-0000481B0000}"/>
    <cellStyle name="Calculation 2 2 3 2 6 3" xfId="7049" xr:uid="{00000000-0005-0000-0000-0000491B0000}"/>
    <cellStyle name="Calculation 2 2 3 2 7" xfId="7050" xr:uid="{00000000-0005-0000-0000-00004A1B0000}"/>
    <cellStyle name="Calculation 2 2 3 2 7 2" xfId="7051" xr:uid="{00000000-0005-0000-0000-00004B1B0000}"/>
    <cellStyle name="Calculation 2 2 3 2 7 3" xfId="7052" xr:uid="{00000000-0005-0000-0000-00004C1B0000}"/>
    <cellStyle name="Calculation 2 2 3 2 8" xfId="7053" xr:uid="{00000000-0005-0000-0000-00004D1B0000}"/>
    <cellStyle name="Calculation 2 2 3 2 8 2" xfId="7054" xr:uid="{00000000-0005-0000-0000-00004E1B0000}"/>
    <cellStyle name="Calculation 2 2 3 2 8 3" xfId="7055" xr:uid="{00000000-0005-0000-0000-00004F1B0000}"/>
    <cellStyle name="Calculation 2 2 3 2 9" xfId="7056" xr:uid="{00000000-0005-0000-0000-0000501B0000}"/>
    <cellStyle name="Calculation 2 2 3 2 9 2" xfId="7057" xr:uid="{00000000-0005-0000-0000-0000511B0000}"/>
    <cellStyle name="Calculation 2 2 3 2 9 3" xfId="7058" xr:uid="{00000000-0005-0000-0000-0000521B0000}"/>
    <cellStyle name="Calculation 2 2 3 20" xfId="7059" xr:uid="{00000000-0005-0000-0000-0000531B0000}"/>
    <cellStyle name="Calculation 2 2 3 3" xfId="7060" xr:uid="{00000000-0005-0000-0000-0000541B0000}"/>
    <cellStyle name="Calculation 2 2 3 3 10" xfId="7061" xr:uid="{00000000-0005-0000-0000-0000551B0000}"/>
    <cellStyle name="Calculation 2 2 3 3 10 2" xfId="7062" xr:uid="{00000000-0005-0000-0000-0000561B0000}"/>
    <cellStyle name="Calculation 2 2 3 3 10 3" xfId="7063" xr:uid="{00000000-0005-0000-0000-0000571B0000}"/>
    <cellStyle name="Calculation 2 2 3 3 11" xfId="7064" xr:uid="{00000000-0005-0000-0000-0000581B0000}"/>
    <cellStyle name="Calculation 2 2 3 3 11 2" xfId="7065" xr:uid="{00000000-0005-0000-0000-0000591B0000}"/>
    <cellStyle name="Calculation 2 2 3 3 11 3" xfId="7066" xr:uid="{00000000-0005-0000-0000-00005A1B0000}"/>
    <cellStyle name="Calculation 2 2 3 3 12" xfId="7067" xr:uid="{00000000-0005-0000-0000-00005B1B0000}"/>
    <cellStyle name="Calculation 2 2 3 3 12 2" xfId="7068" xr:uid="{00000000-0005-0000-0000-00005C1B0000}"/>
    <cellStyle name="Calculation 2 2 3 3 12 3" xfId="7069" xr:uid="{00000000-0005-0000-0000-00005D1B0000}"/>
    <cellStyle name="Calculation 2 2 3 3 13" xfId="7070" xr:uid="{00000000-0005-0000-0000-00005E1B0000}"/>
    <cellStyle name="Calculation 2 2 3 3 14" xfId="7071" xr:uid="{00000000-0005-0000-0000-00005F1B0000}"/>
    <cellStyle name="Calculation 2 2 3 3 2" xfId="7072" xr:uid="{00000000-0005-0000-0000-0000601B0000}"/>
    <cellStyle name="Calculation 2 2 3 3 2 2" xfId="7073" xr:uid="{00000000-0005-0000-0000-0000611B0000}"/>
    <cellStyle name="Calculation 2 2 3 3 2 3" xfId="7074" xr:uid="{00000000-0005-0000-0000-0000621B0000}"/>
    <cellStyle name="Calculation 2 2 3 3 3" xfId="7075" xr:uid="{00000000-0005-0000-0000-0000631B0000}"/>
    <cellStyle name="Calculation 2 2 3 3 3 2" xfId="7076" xr:uid="{00000000-0005-0000-0000-0000641B0000}"/>
    <cellStyle name="Calculation 2 2 3 3 3 3" xfId="7077" xr:uid="{00000000-0005-0000-0000-0000651B0000}"/>
    <cellStyle name="Calculation 2 2 3 3 4" xfId="7078" xr:uid="{00000000-0005-0000-0000-0000661B0000}"/>
    <cellStyle name="Calculation 2 2 3 3 4 2" xfId="7079" xr:uid="{00000000-0005-0000-0000-0000671B0000}"/>
    <cellStyle name="Calculation 2 2 3 3 4 3" xfId="7080" xr:uid="{00000000-0005-0000-0000-0000681B0000}"/>
    <cellStyle name="Calculation 2 2 3 3 5" xfId="7081" xr:uid="{00000000-0005-0000-0000-0000691B0000}"/>
    <cellStyle name="Calculation 2 2 3 3 5 2" xfId="7082" xr:uid="{00000000-0005-0000-0000-00006A1B0000}"/>
    <cellStyle name="Calculation 2 2 3 3 5 3" xfId="7083" xr:uid="{00000000-0005-0000-0000-00006B1B0000}"/>
    <cellStyle name="Calculation 2 2 3 3 6" xfId="7084" xr:uid="{00000000-0005-0000-0000-00006C1B0000}"/>
    <cellStyle name="Calculation 2 2 3 3 6 2" xfId="7085" xr:uid="{00000000-0005-0000-0000-00006D1B0000}"/>
    <cellStyle name="Calculation 2 2 3 3 6 3" xfId="7086" xr:uid="{00000000-0005-0000-0000-00006E1B0000}"/>
    <cellStyle name="Calculation 2 2 3 3 7" xfId="7087" xr:uid="{00000000-0005-0000-0000-00006F1B0000}"/>
    <cellStyle name="Calculation 2 2 3 3 7 2" xfId="7088" xr:uid="{00000000-0005-0000-0000-0000701B0000}"/>
    <cellStyle name="Calculation 2 2 3 3 7 3" xfId="7089" xr:uid="{00000000-0005-0000-0000-0000711B0000}"/>
    <cellStyle name="Calculation 2 2 3 3 8" xfId="7090" xr:uid="{00000000-0005-0000-0000-0000721B0000}"/>
    <cellStyle name="Calculation 2 2 3 3 8 2" xfId="7091" xr:uid="{00000000-0005-0000-0000-0000731B0000}"/>
    <cellStyle name="Calculation 2 2 3 3 8 3" xfId="7092" xr:uid="{00000000-0005-0000-0000-0000741B0000}"/>
    <cellStyle name="Calculation 2 2 3 3 9" xfId="7093" xr:uid="{00000000-0005-0000-0000-0000751B0000}"/>
    <cellStyle name="Calculation 2 2 3 3 9 2" xfId="7094" xr:uid="{00000000-0005-0000-0000-0000761B0000}"/>
    <cellStyle name="Calculation 2 2 3 3 9 3" xfId="7095" xr:uid="{00000000-0005-0000-0000-0000771B0000}"/>
    <cellStyle name="Calculation 2 2 3 4" xfId="7096" xr:uid="{00000000-0005-0000-0000-0000781B0000}"/>
    <cellStyle name="Calculation 2 2 3 4 10" xfId="7097" xr:uid="{00000000-0005-0000-0000-0000791B0000}"/>
    <cellStyle name="Calculation 2 2 3 4 10 2" xfId="7098" xr:uid="{00000000-0005-0000-0000-00007A1B0000}"/>
    <cellStyle name="Calculation 2 2 3 4 10 3" xfId="7099" xr:uid="{00000000-0005-0000-0000-00007B1B0000}"/>
    <cellStyle name="Calculation 2 2 3 4 11" xfId="7100" xr:uid="{00000000-0005-0000-0000-00007C1B0000}"/>
    <cellStyle name="Calculation 2 2 3 4 11 2" xfId="7101" xr:uid="{00000000-0005-0000-0000-00007D1B0000}"/>
    <cellStyle name="Calculation 2 2 3 4 11 3" xfId="7102" xr:uid="{00000000-0005-0000-0000-00007E1B0000}"/>
    <cellStyle name="Calculation 2 2 3 4 12" xfId="7103" xr:uid="{00000000-0005-0000-0000-00007F1B0000}"/>
    <cellStyle name="Calculation 2 2 3 4 13" xfId="7104" xr:uid="{00000000-0005-0000-0000-0000801B0000}"/>
    <cellStyle name="Calculation 2 2 3 4 2" xfId="7105" xr:uid="{00000000-0005-0000-0000-0000811B0000}"/>
    <cellStyle name="Calculation 2 2 3 4 2 2" xfId="7106" xr:uid="{00000000-0005-0000-0000-0000821B0000}"/>
    <cellStyle name="Calculation 2 2 3 4 2 3" xfId="7107" xr:uid="{00000000-0005-0000-0000-0000831B0000}"/>
    <cellStyle name="Calculation 2 2 3 4 3" xfId="7108" xr:uid="{00000000-0005-0000-0000-0000841B0000}"/>
    <cellStyle name="Calculation 2 2 3 4 3 2" xfId="7109" xr:uid="{00000000-0005-0000-0000-0000851B0000}"/>
    <cellStyle name="Calculation 2 2 3 4 3 3" xfId="7110" xr:uid="{00000000-0005-0000-0000-0000861B0000}"/>
    <cellStyle name="Calculation 2 2 3 4 4" xfId="7111" xr:uid="{00000000-0005-0000-0000-0000871B0000}"/>
    <cellStyle name="Calculation 2 2 3 4 4 2" xfId="7112" xr:uid="{00000000-0005-0000-0000-0000881B0000}"/>
    <cellStyle name="Calculation 2 2 3 4 4 3" xfId="7113" xr:uid="{00000000-0005-0000-0000-0000891B0000}"/>
    <cellStyle name="Calculation 2 2 3 4 5" xfId="7114" xr:uid="{00000000-0005-0000-0000-00008A1B0000}"/>
    <cellStyle name="Calculation 2 2 3 4 5 2" xfId="7115" xr:uid="{00000000-0005-0000-0000-00008B1B0000}"/>
    <cellStyle name="Calculation 2 2 3 4 5 3" xfId="7116" xr:uid="{00000000-0005-0000-0000-00008C1B0000}"/>
    <cellStyle name="Calculation 2 2 3 4 6" xfId="7117" xr:uid="{00000000-0005-0000-0000-00008D1B0000}"/>
    <cellStyle name="Calculation 2 2 3 4 6 2" xfId="7118" xr:uid="{00000000-0005-0000-0000-00008E1B0000}"/>
    <cellStyle name="Calculation 2 2 3 4 6 3" xfId="7119" xr:uid="{00000000-0005-0000-0000-00008F1B0000}"/>
    <cellStyle name="Calculation 2 2 3 4 7" xfId="7120" xr:uid="{00000000-0005-0000-0000-0000901B0000}"/>
    <cellStyle name="Calculation 2 2 3 4 7 2" xfId="7121" xr:uid="{00000000-0005-0000-0000-0000911B0000}"/>
    <cellStyle name="Calculation 2 2 3 4 7 3" xfId="7122" xr:uid="{00000000-0005-0000-0000-0000921B0000}"/>
    <cellStyle name="Calculation 2 2 3 4 8" xfId="7123" xr:uid="{00000000-0005-0000-0000-0000931B0000}"/>
    <cellStyle name="Calculation 2 2 3 4 8 2" xfId="7124" xr:uid="{00000000-0005-0000-0000-0000941B0000}"/>
    <cellStyle name="Calculation 2 2 3 4 8 3" xfId="7125" xr:uid="{00000000-0005-0000-0000-0000951B0000}"/>
    <cellStyle name="Calculation 2 2 3 4 9" xfId="7126" xr:uid="{00000000-0005-0000-0000-0000961B0000}"/>
    <cellStyle name="Calculation 2 2 3 4 9 2" xfId="7127" xr:uid="{00000000-0005-0000-0000-0000971B0000}"/>
    <cellStyle name="Calculation 2 2 3 4 9 3" xfId="7128" xr:uid="{00000000-0005-0000-0000-0000981B0000}"/>
    <cellStyle name="Calculation 2 2 3 5" xfId="7129" xr:uid="{00000000-0005-0000-0000-0000991B0000}"/>
    <cellStyle name="Calculation 2 2 3 5 10" xfId="7130" xr:uid="{00000000-0005-0000-0000-00009A1B0000}"/>
    <cellStyle name="Calculation 2 2 3 5 10 2" xfId="7131" xr:uid="{00000000-0005-0000-0000-00009B1B0000}"/>
    <cellStyle name="Calculation 2 2 3 5 10 3" xfId="7132" xr:uid="{00000000-0005-0000-0000-00009C1B0000}"/>
    <cellStyle name="Calculation 2 2 3 5 11" xfId="7133" xr:uid="{00000000-0005-0000-0000-00009D1B0000}"/>
    <cellStyle name="Calculation 2 2 3 5 11 2" xfId="7134" xr:uid="{00000000-0005-0000-0000-00009E1B0000}"/>
    <cellStyle name="Calculation 2 2 3 5 11 3" xfId="7135" xr:uid="{00000000-0005-0000-0000-00009F1B0000}"/>
    <cellStyle name="Calculation 2 2 3 5 12" xfId="7136" xr:uid="{00000000-0005-0000-0000-0000A01B0000}"/>
    <cellStyle name="Calculation 2 2 3 5 13" xfId="7137" xr:uid="{00000000-0005-0000-0000-0000A11B0000}"/>
    <cellStyle name="Calculation 2 2 3 5 2" xfId="7138" xr:uid="{00000000-0005-0000-0000-0000A21B0000}"/>
    <cellStyle name="Calculation 2 2 3 5 2 2" xfId="7139" xr:uid="{00000000-0005-0000-0000-0000A31B0000}"/>
    <cellStyle name="Calculation 2 2 3 5 2 3" xfId="7140" xr:uid="{00000000-0005-0000-0000-0000A41B0000}"/>
    <cellStyle name="Calculation 2 2 3 5 3" xfId="7141" xr:uid="{00000000-0005-0000-0000-0000A51B0000}"/>
    <cellStyle name="Calculation 2 2 3 5 3 2" xfId="7142" xr:uid="{00000000-0005-0000-0000-0000A61B0000}"/>
    <cellStyle name="Calculation 2 2 3 5 3 3" xfId="7143" xr:uid="{00000000-0005-0000-0000-0000A71B0000}"/>
    <cellStyle name="Calculation 2 2 3 5 4" xfId="7144" xr:uid="{00000000-0005-0000-0000-0000A81B0000}"/>
    <cellStyle name="Calculation 2 2 3 5 4 2" xfId="7145" xr:uid="{00000000-0005-0000-0000-0000A91B0000}"/>
    <cellStyle name="Calculation 2 2 3 5 4 3" xfId="7146" xr:uid="{00000000-0005-0000-0000-0000AA1B0000}"/>
    <cellStyle name="Calculation 2 2 3 5 5" xfId="7147" xr:uid="{00000000-0005-0000-0000-0000AB1B0000}"/>
    <cellStyle name="Calculation 2 2 3 5 5 2" xfId="7148" xr:uid="{00000000-0005-0000-0000-0000AC1B0000}"/>
    <cellStyle name="Calculation 2 2 3 5 5 3" xfId="7149" xr:uid="{00000000-0005-0000-0000-0000AD1B0000}"/>
    <cellStyle name="Calculation 2 2 3 5 6" xfId="7150" xr:uid="{00000000-0005-0000-0000-0000AE1B0000}"/>
    <cellStyle name="Calculation 2 2 3 5 6 2" xfId="7151" xr:uid="{00000000-0005-0000-0000-0000AF1B0000}"/>
    <cellStyle name="Calculation 2 2 3 5 6 3" xfId="7152" xr:uid="{00000000-0005-0000-0000-0000B01B0000}"/>
    <cellStyle name="Calculation 2 2 3 5 7" xfId="7153" xr:uid="{00000000-0005-0000-0000-0000B11B0000}"/>
    <cellStyle name="Calculation 2 2 3 5 7 2" xfId="7154" xr:uid="{00000000-0005-0000-0000-0000B21B0000}"/>
    <cellStyle name="Calculation 2 2 3 5 7 3" xfId="7155" xr:uid="{00000000-0005-0000-0000-0000B31B0000}"/>
    <cellStyle name="Calculation 2 2 3 5 8" xfId="7156" xr:uid="{00000000-0005-0000-0000-0000B41B0000}"/>
    <cellStyle name="Calculation 2 2 3 5 8 2" xfId="7157" xr:uid="{00000000-0005-0000-0000-0000B51B0000}"/>
    <cellStyle name="Calculation 2 2 3 5 8 3" xfId="7158" xr:uid="{00000000-0005-0000-0000-0000B61B0000}"/>
    <cellStyle name="Calculation 2 2 3 5 9" xfId="7159" xr:uid="{00000000-0005-0000-0000-0000B71B0000}"/>
    <cellStyle name="Calculation 2 2 3 5 9 2" xfId="7160" xr:uid="{00000000-0005-0000-0000-0000B81B0000}"/>
    <cellStyle name="Calculation 2 2 3 5 9 3" xfId="7161" xr:uid="{00000000-0005-0000-0000-0000B91B0000}"/>
    <cellStyle name="Calculation 2 2 3 6" xfId="7162" xr:uid="{00000000-0005-0000-0000-0000BA1B0000}"/>
    <cellStyle name="Calculation 2 2 3 6 10" xfId="7163" xr:uid="{00000000-0005-0000-0000-0000BB1B0000}"/>
    <cellStyle name="Calculation 2 2 3 6 10 2" xfId="7164" xr:uid="{00000000-0005-0000-0000-0000BC1B0000}"/>
    <cellStyle name="Calculation 2 2 3 6 10 3" xfId="7165" xr:uid="{00000000-0005-0000-0000-0000BD1B0000}"/>
    <cellStyle name="Calculation 2 2 3 6 11" xfId="7166" xr:uid="{00000000-0005-0000-0000-0000BE1B0000}"/>
    <cellStyle name="Calculation 2 2 3 6 11 2" xfId="7167" xr:uid="{00000000-0005-0000-0000-0000BF1B0000}"/>
    <cellStyle name="Calculation 2 2 3 6 11 3" xfId="7168" xr:uid="{00000000-0005-0000-0000-0000C01B0000}"/>
    <cellStyle name="Calculation 2 2 3 6 12" xfId="7169" xr:uid="{00000000-0005-0000-0000-0000C11B0000}"/>
    <cellStyle name="Calculation 2 2 3 6 13" xfId="7170" xr:uid="{00000000-0005-0000-0000-0000C21B0000}"/>
    <cellStyle name="Calculation 2 2 3 6 2" xfId="7171" xr:uid="{00000000-0005-0000-0000-0000C31B0000}"/>
    <cellStyle name="Calculation 2 2 3 6 2 2" xfId="7172" xr:uid="{00000000-0005-0000-0000-0000C41B0000}"/>
    <cellStyle name="Calculation 2 2 3 6 2 3" xfId="7173" xr:uid="{00000000-0005-0000-0000-0000C51B0000}"/>
    <cellStyle name="Calculation 2 2 3 6 3" xfId="7174" xr:uid="{00000000-0005-0000-0000-0000C61B0000}"/>
    <cellStyle name="Calculation 2 2 3 6 3 2" xfId="7175" xr:uid="{00000000-0005-0000-0000-0000C71B0000}"/>
    <cellStyle name="Calculation 2 2 3 6 3 3" xfId="7176" xr:uid="{00000000-0005-0000-0000-0000C81B0000}"/>
    <cellStyle name="Calculation 2 2 3 6 4" xfId="7177" xr:uid="{00000000-0005-0000-0000-0000C91B0000}"/>
    <cellStyle name="Calculation 2 2 3 6 4 2" xfId="7178" xr:uid="{00000000-0005-0000-0000-0000CA1B0000}"/>
    <cellStyle name="Calculation 2 2 3 6 4 3" xfId="7179" xr:uid="{00000000-0005-0000-0000-0000CB1B0000}"/>
    <cellStyle name="Calculation 2 2 3 6 5" xfId="7180" xr:uid="{00000000-0005-0000-0000-0000CC1B0000}"/>
    <cellStyle name="Calculation 2 2 3 6 5 2" xfId="7181" xr:uid="{00000000-0005-0000-0000-0000CD1B0000}"/>
    <cellStyle name="Calculation 2 2 3 6 5 3" xfId="7182" xr:uid="{00000000-0005-0000-0000-0000CE1B0000}"/>
    <cellStyle name="Calculation 2 2 3 6 6" xfId="7183" xr:uid="{00000000-0005-0000-0000-0000CF1B0000}"/>
    <cellStyle name="Calculation 2 2 3 6 6 2" xfId="7184" xr:uid="{00000000-0005-0000-0000-0000D01B0000}"/>
    <cellStyle name="Calculation 2 2 3 6 6 3" xfId="7185" xr:uid="{00000000-0005-0000-0000-0000D11B0000}"/>
    <cellStyle name="Calculation 2 2 3 6 7" xfId="7186" xr:uid="{00000000-0005-0000-0000-0000D21B0000}"/>
    <cellStyle name="Calculation 2 2 3 6 7 2" xfId="7187" xr:uid="{00000000-0005-0000-0000-0000D31B0000}"/>
    <cellStyle name="Calculation 2 2 3 6 7 3" xfId="7188" xr:uid="{00000000-0005-0000-0000-0000D41B0000}"/>
    <cellStyle name="Calculation 2 2 3 6 8" xfId="7189" xr:uid="{00000000-0005-0000-0000-0000D51B0000}"/>
    <cellStyle name="Calculation 2 2 3 6 8 2" xfId="7190" xr:uid="{00000000-0005-0000-0000-0000D61B0000}"/>
    <cellStyle name="Calculation 2 2 3 6 8 3" xfId="7191" xr:uid="{00000000-0005-0000-0000-0000D71B0000}"/>
    <cellStyle name="Calculation 2 2 3 6 9" xfId="7192" xr:uid="{00000000-0005-0000-0000-0000D81B0000}"/>
    <cellStyle name="Calculation 2 2 3 6 9 2" xfId="7193" xr:uid="{00000000-0005-0000-0000-0000D91B0000}"/>
    <cellStyle name="Calculation 2 2 3 6 9 3" xfId="7194" xr:uid="{00000000-0005-0000-0000-0000DA1B0000}"/>
    <cellStyle name="Calculation 2 2 3 7" xfId="7195" xr:uid="{00000000-0005-0000-0000-0000DB1B0000}"/>
    <cellStyle name="Calculation 2 2 3 7 10" xfId="7196" xr:uid="{00000000-0005-0000-0000-0000DC1B0000}"/>
    <cellStyle name="Calculation 2 2 3 7 10 2" xfId="7197" xr:uid="{00000000-0005-0000-0000-0000DD1B0000}"/>
    <cellStyle name="Calculation 2 2 3 7 10 3" xfId="7198" xr:uid="{00000000-0005-0000-0000-0000DE1B0000}"/>
    <cellStyle name="Calculation 2 2 3 7 11" xfId="7199" xr:uid="{00000000-0005-0000-0000-0000DF1B0000}"/>
    <cellStyle name="Calculation 2 2 3 7 11 2" xfId="7200" xr:uid="{00000000-0005-0000-0000-0000E01B0000}"/>
    <cellStyle name="Calculation 2 2 3 7 11 3" xfId="7201" xr:uid="{00000000-0005-0000-0000-0000E11B0000}"/>
    <cellStyle name="Calculation 2 2 3 7 12" xfId="7202" xr:uid="{00000000-0005-0000-0000-0000E21B0000}"/>
    <cellStyle name="Calculation 2 2 3 7 13" xfId="7203" xr:uid="{00000000-0005-0000-0000-0000E31B0000}"/>
    <cellStyle name="Calculation 2 2 3 7 2" xfId="7204" xr:uid="{00000000-0005-0000-0000-0000E41B0000}"/>
    <cellStyle name="Calculation 2 2 3 7 2 2" xfId="7205" xr:uid="{00000000-0005-0000-0000-0000E51B0000}"/>
    <cellStyle name="Calculation 2 2 3 7 2 3" xfId="7206" xr:uid="{00000000-0005-0000-0000-0000E61B0000}"/>
    <cellStyle name="Calculation 2 2 3 7 3" xfId="7207" xr:uid="{00000000-0005-0000-0000-0000E71B0000}"/>
    <cellStyle name="Calculation 2 2 3 7 3 2" xfId="7208" xr:uid="{00000000-0005-0000-0000-0000E81B0000}"/>
    <cellStyle name="Calculation 2 2 3 7 3 3" xfId="7209" xr:uid="{00000000-0005-0000-0000-0000E91B0000}"/>
    <cellStyle name="Calculation 2 2 3 7 4" xfId="7210" xr:uid="{00000000-0005-0000-0000-0000EA1B0000}"/>
    <cellStyle name="Calculation 2 2 3 7 4 2" xfId="7211" xr:uid="{00000000-0005-0000-0000-0000EB1B0000}"/>
    <cellStyle name="Calculation 2 2 3 7 4 3" xfId="7212" xr:uid="{00000000-0005-0000-0000-0000EC1B0000}"/>
    <cellStyle name="Calculation 2 2 3 7 5" xfId="7213" xr:uid="{00000000-0005-0000-0000-0000ED1B0000}"/>
    <cellStyle name="Calculation 2 2 3 7 5 2" xfId="7214" xr:uid="{00000000-0005-0000-0000-0000EE1B0000}"/>
    <cellStyle name="Calculation 2 2 3 7 5 3" xfId="7215" xr:uid="{00000000-0005-0000-0000-0000EF1B0000}"/>
    <cellStyle name="Calculation 2 2 3 7 6" xfId="7216" xr:uid="{00000000-0005-0000-0000-0000F01B0000}"/>
    <cellStyle name="Calculation 2 2 3 7 6 2" xfId="7217" xr:uid="{00000000-0005-0000-0000-0000F11B0000}"/>
    <cellStyle name="Calculation 2 2 3 7 6 3" xfId="7218" xr:uid="{00000000-0005-0000-0000-0000F21B0000}"/>
    <cellStyle name="Calculation 2 2 3 7 7" xfId="7219" xr:uid="{00000000-0005-0000-0000-0000F31B0000}"/>
    <cellStyle name="Calculation 2 2 3 7 7 2" xfId="7220" xr:uid="{00000000-0005-0000-0000-0000F41B0000}"/>
    <cellStyle name="Calculation 2 2 3 7 7 3" xfId="7221" xr:uid="{00000000-0005-0000-0000-0000F51B0000}"/>
    <cellStyle name="Calculation 2 2 3 7 8" xfId="7222" xr:uid="{00000000-0005-0000-0000-0000F61B0000}"/>
    <cellStyle name="Calculation 2 2 3 7 8 2" xfId="7223" xr:uid="{00000000-0005-0000-0000-0000F71B0000}"/>
    <cellStyle name="Calculation 2 2 3 7 8 3" xfId="7224" xr:uid="{00000000-0005-0000-0000-0000F81B0000}"/>
    <cellStyle name="Calculation 2 2 3 7 9" xfId="7225" xr:uid="{00000000-0005-0000-0000-0000F91B0000}"/>
    <cellStyle name="Calculation 2 2 3 7 9 2" xfId="7226" xr:uid="{00000000-0005-0000-0000-0000FA1B0000}"/>
    <cellStyle name="Calculation 2 2 3 7 9 3" xfId="7227" xr:uid="{00000000-0005-0000-0000-0000FB1B0000}"/>
    <cellStyle name="Calculation 2 2 3 8" xfId="7228" xr:uid="{00000000-0005-0000-0000-0000FC1B0000}"/>
    <cellStyle name="Calculation 2 2 3 8 2" xfId="7229" xr:uid="{00000000-0005-0000-0000-0000FD1B0000}"/>
    <cellStyle name="Calculation 2 2 3 8 3" xfId="7230" xr:uid="{00000000-0005-0000-0000-0000FE1B0000}"/>
    <cellStyle name="Calculation 2 2 3 9" xfId="7231" xr:uid="{00000000-0005-0000-0000-0000FF1B0000}"/>
    <cellStyle name="Calculation 2 2 3 9 2" xfId="7232" xr:uid="{00000000-0005-0000-0000-0000001C0000}"/>
    <cellStyle name="Calculation 2 2 3 9 3" xfId="7233" xr:uid="{00000000-0005-0000-0000-0000011C0000}"/>
    <cellStyle name="Calculation 2 2 4" xfId="7234" xr:uid="{00000000-0005-0000-0000-0000021C0000}"/>
    <cellStyle name="Calculation 2 2 4 10" xfId="7235" xr:uid="{00000000-0005-0000-0000-0000031C0000}"/>
    <cellStyle name="Calculation 2 2 4 10 2" xfId="7236" xr:uid="{00000000-0005-0000-0000-0000041C0000}"/>
    <cellStyle name="Calculation 2 2 4 10 3" xfId="7237" xr:uid="{00000000-0005-0000-0000-0000051C0000}"/>
    <cellStyle name="Calculation 2 2 4 11" xfId="7238" xr:uid="{00000000-0005-0000-0000-0000061C0000}"/>
    <cellStyle name="Calculation 2 2 4 11 2" xfId="7239" xr:uid="{00000000-0005-0000-0000-0000071C0000}"/>
    <cellStyle name="Calculation 2 2 4 11 3" xfId="7240" xr:uid="{00000000-0005-0000-0000-0000081C0000}"/>
    <cellStyle name="Calculation 2 2 4 12" xfId="7241" xr:uid="{00000000-0005-0000-0000-0000091C0000}"/>
    <cellStyle name="Calculation 2 2 4 12 2" xfId="7242" xr:uid="{00000000-0005-0000-0000-00000A1C0000}"/>
    <cellStyle name="Calculation 2 2 4 12 3" xfId="7243" xr:uid="{00000000-0005-0000-0000-00000B1C0000}"/>
    <cellStyle name="Calculation 2 2 4 13" xfId="7244" xr:uid="{00000000-0005-0000-0000-00000C1C0000}"/>
    <cellStyle name="Calculation 2 2 4 13 2" xfId="7245" xr:uid="{00000000-0005-0000-0000-00000D1C0000}"/>
    <cellStyle name="Calculation 2 2 4 13 3" xfId="7246" xr:uid="{00000000-0005-0000-0000-00000E1C0000}"/>
    <cellStyle name="Calculation 2 2 4 14" xfId="7247" xr:uid="{00000000-0005-0000-0000-00000F1C0000}"/>
    <cellStyle name="Calculation 2 2 4 14 2" xfId="7248" xr:uid="{00000000-0005-0000-0000-0000101C0000}"/>
    <cellStyle name="Calculation 2 2 4 14 3" xfId="7249" xr:uid="{00000000-0005-0000-0000-0000111C0000}"/>
    <cellStyle name="Calculation 2 2 4 15" xfId="7250" xr:uid="{00000000-0005-0000-0000-0000121C0000}"/>
    <cellStyle name="Calculation 2 2 4 15 2" xfId="7251" xr:uid="{00000000-0005-0000-0000-0000131C0000}"/>
    <cellStyle name="Calculation 2 2 4 15 3" xfId="7252" xr:uid="{00000000-0005-0000-0000-0000141C0000}"/>
    <cellStyle name="Calculation 2 2 4 16" xfId="7253" xr:uid="{00000000-0005-0000-0000-0000151C0000}"/>
    <cellStyle name="Calculation 2 2 4 16 2" xfId="7254" xr:uid="{00000000-0005-0000-0000-0000161C0000}"/>
    <cellStyle name="Calculation 2 2 4 16 3" xfId="7255" xr:uid="{00000000-0005-0000-0000-0000171C0000}"/>
    <cellStyle name="Calculation 2 2 4 17" xfId="7256" xr:uid="{00000000-0005-0000-0000-0000181C0000}"/>
    <cellStyle name="Calculation 2 2 4 17 2" xfId="7257" xr:uid="{00000000-0005-0000-0000-0000191C0000}"/>
    <cellStyle name="Calculation 2 2 4 17 3" xfId="7258" xr:uid="{00000000-0005-0000-0000-00001A1C0000}"/>
    <cellStyle name="Calculation 2 2 4 18" xfId="7259" xr:uid="{00000000-0005-0000-0000-00001B1C0000}"/>
    <cellStyle name="Calculation 2 2 4 18 2" xfId="7260" xr:uid="{00000000-0005-0000-0000-00001C1C0000}"/>
    <cellStyle name="Calculation 2 2 4 18 3" xfId="7261" xr:uid="{00000000-0005-0000-0000-00001D1C0000}"/>
    <cellStyle name="Calculation 2 2 4 19" xfId="7262" xr:uid="{00000000-0005-0000-0000-00001E1C0000}"/>
    <cellStyle name="Calculation 2 2 4 2" xfId="7263" xr:uid="{00000000-0005-0000-0000-00001F1C0000}"/>
    <cellStyle name="Calculation 2 2 4 2 10" xfId="7264" xr:uid="{00000000-0005-0000-0000-0000201C0000}"/>
    <cellStyle name="Calculation 2 2 4 2 10 2" xfId="7265" xr:uid="{00000000-0005-0000-0000-0000211C0000}"/>
    <cellStyle name="Calculation 2 2 4 2 10 3" xfId="7266" xr:uid="{00000000-0005-0000-0000-0000221C0000}"/>
    <cellStyle name="Calculation 2 2 4 2 11" xfId="7267" xr:uid="{00000000-0005-0000-0000-0000231C0000}"/>
    <cellStyle name="Calculation 2 2 4 2 11 2" xfId="7268" xr:uid="{00000000-0005-0000-0000-0000241C0000}"/>
    <cellStyle name="Calculation 2 2 4 2 11 3" xfId="7269" xr:uid="{00000000-0005-0000-0000-0000251C0000}"/>
    <cellStyle name="Calculation 2 2 4 2 12" xfId="7270" xr:uid="{00000000-0005-0000-0000-0000261C0000}"/>
    <cellStyle name="Calculation 2 2 4 2 12 2" xfId="7271" xr:uid="{00000000-0005-0000-0000-0000271C0000}"/>
    <cellStyle name="Calculation 2 2 4 2 12 3" xfId="7272" xr:uid="{00000000-0005-0000-0000-0000281C0000}"/>
    <cellStyle name="Calculation 2 2 4 2 13" xfId="7273" xr:uid="{00000000-0005-0000-0000-0000291C0000}"/>
    <cellStyle name="Calculation 2 2 4 2 14" xfId="7274" xr:uid="{00000000-0005-0000-0000-00002A1C0000}"/>
    <cellStyle name="Calculation 2 2 4 2 2" xfId="7275" xr:uid="{00000000-0005-0000-0000-00002B1C0000}"/>
    <cellStyle name="Calculation 2 2 4 2 2 2" xfId="7276" xr:uid="{00000000-0005-0000-0000-00002C1C0000}"/>
    <cellStyle name="Calculation 2 2 4 2 2 3" xfId="7277" xr:uid="{00000000-0005-0000-0000-00002D1C0000}"/>
    <cellStyle name="Calculation 2 2 4 2 3" xfId="7278" xr:uid="{00000000-0005-0000-0000-00002E1C0000}"/>
    <cellStyle name="Calculation 2 2 4 2 3 2" xfId="7279" xr:uid="{00000000-0005-0000-0000-00002F1C0000}"/>
    <cellStyle name="Calculation 2 2 4 2 3 3" xfId="7280" xr:uid="{00000000-0005-0000-0000-0000301C0000}"/>
    <cellStyle name="Calculation 2 2 4 2 4" xfId="7281" xr:uid="{00000000-0005-0000-0000-0000311C0000}"/>
    <cellStyle name="Calculation 2 2 4 2 4 2" xfId="7282" xr:uid="{00000000-0005-0000-0000-0000321C0000}"/>
    <cellStyle name="Calculation 2 2 4 2 4 3" xfId="7283" xr:uid="{00000000-0005-0000-0000-0000331C0000}"/>
    <cellStyle name="Calculation 2 2 4 2 5" xfId="7284" xr:uid="{00000000-0005-0000-0000-0000341C0000}"/>
    <cellStyle name="Calculation 2 2 4 2 5 2" xfId="7285" xr:uid="{00000000-0005-0000-0000-0000351C0000}"/>
    <cellStyle name="Calculation 2 2 4 2 5 3" xfId="7286" xr:uid="{00000000-0005-0000-0000-0000361C0000}"/>
    <cellStyle name="Calculation 2 2 4 2 6" xfId="7287" xr:uid="{00000000-0005-0000-0000-0000371C0000}"/>
    <cellStyle name="Calculation 2 2 4 2 6 2" xfId="7288" xr:uid="{00000000-0005-0000-0000-0000381C0000}"/>
    <cellStyle name="Calculation 2 2 4 2 6 3" xfId="7289" xr:uid="{00000000-0005-0000-0000-0000391C0000}"/>
    <cellStyle name="Calculation 2 2 4 2 7" xfId="7290" xr:uid="{00000000-0005-0000-0000-00003A1C0000}"/>
    <cellStyle name="Calculation 2 2 4 2 7 2" xfId="7291" xr:uid="{00000000-0005-0000-0000-00003B1C0000}"/>
    <cellStyle name="Calculation 2 2 4 2 7 3" xfId="7292" xr:uid="{00000000-0005-0000-0000-00003C1C0000}"/>
    <cellStyle name="Calculation 2 2 4 2 8" xfId="7293" xr:uid="{00000000-0005-0000-0000-00003D1C0000}"/>
    <cellStyle name="Calculation 2 2 4 2 8 2" xfId="7294" xr:uid="{00000000-0005-0000-0000-00003E1C0000}"/>
    <cellStyle name="Calculation 2 2 4 2 8 3" xfId="7295" xr:uid="{00000000-0005-0000-0000-00003F1C0000}"/>
    <cellStyle name="Calculation 2 2 4 2 9" xfId="7296" xr:uid="{00000000-0005-0000-0000-0000401C0000}"/>
    <cellStyle name="Calculation 2 2 4 2 9 2" xfId="7297" xr:uid="{00000000-0005-0000-0000-0000411C0000}"/>
    <cellStyle name="Calculation 2 2 4 2 9 3" xfId="7298" xr:uid="{00000000-0005-0000-0000-0000421C0000}"/>
    <cellStyle name="Calculation 2 2 4 20" xfId="7299" xr:uid="{00000000-0005-0000-0000-0000431C0000}"/>
    <cellStyle name="Calculation 2 2 4 3" xfId="7300" xr:uid="{00000000-0005-0000-0000-0000441C0000}"/>
    <cellStyle name="Calculation 2 2 4 3 10" xfId="7301" xr:uid="{00000000-0005-0000-0000-0000451C0000}"/>
    <cellStyle name="Calculation 2 2 4 3 10 2" xfId="7302" xr:uid="{00000000-0005-0000-0000-0000461C0000}"/>
    <cellStyle name="Calculation 2 2 4 3 10 3" xfId="7303" xr:uid="{00000000-0005-0000-0000-0000471C0000}"/>
    <cellStyle name="Calculation 2 2 4 3 11" xfId="7304" xr:uid="{00000000-0005-0000-0000-0000481C0000}"/>
    <cellStyle name="Calculation 2 2 4 3 11 2" xfId="7305" xr:uid="{00000000-0005-0000-0000-0000491C0000}"/>
    <cellStyle name="Calculation 2 2 4 3 11 3" xfId="7306" xr:uid="{00000000-0005-0000-0000-00004A1C0000}"/>
    <cellStyle name="Calculation 2 2 4 3 12" xfId="7307" xr:uid="{00000000-0005-0000-0000-00004B1C0000}"/>
    <cellStyle name="Calculation 2 2 4 3 12 2" xfId="7308" xr:uid="{00000000-0005-0000-0000-00004C1C0000}"/>
    <cellStyle name="Calculation 2 2 4 3 12 3" xfId="7309" xr:uid="{00000000-0005-0000-0000-00004D1C0000}"/>
    <cellStyle name="Calculation 2 2 4 3 13" xfId="7310" xr:uid="{00000000-0005-0000-0000-00004E1C0000}"/>
    <cellStyle name="Calculation 2 2 4 3 14" xfId="7311" xr:uid="{00000000-0005-0000-0000-00004F1C0000}"/>
    <cellStyle name="Calculation 2 2 4 3 2" xfId="7312" xr:uid="{00000000-0005-0000-0000-0000501C0000}"/>
    <cellStyle name="Calculation 2 2 4 3 2 2" xfId="7313" xr:uid="{00000000-0005-0000-0000-0000511C0000}"/>
    <cellStyle name="Calculation 2 2 4 3 2 3" xfId="7314" xr:uid="{00000000-0005-0000-0000-0000521C0000}"/>
    <cellStyle name="Calculation 2 2 4 3 3" xfId="7315" xr:uid="{00000000-0005-0000-0000-0000531C0000}"/>
    <cellStyle name="Calculation 2 2 4 3 3 2" xfId="7316" xr:uid="{00000000-0005-0000-0000-0000541C0000}"/>
    <cellStyle name="Calculation 2 2 4 3 3 3" xfId="7317" xr:uid="{00000000-0005-0000-0000-0000551C0000}"/>
    <cellStyle name="Calculation 2 2 4 3 4" xfId="7318" xr:uid="{00000000-0005-0000-0000-0000561C0000}"/>
    <cellStyle name="Calculation 2 2 4 3 4 2" xfId="7319" xr:uid="{00000000-0005-0000-0000-0000571C0000}"/>
    <cellStyle name="Calculation 2 2 4 3 4 3" xfId="7320" xr:uid="{00000000-0005-0000-0000-0000581C0000}"/>
    <cellStyle name="Calculation 2 2 4 3 5" xfId="7321" xr:uid="{00000000-0005-0000-0000-0000591C0000}"/>
    <cellStyle name="Calculation 2 2 4 3 5 2" xfId="7322" xr:uid="{00000000-0005-0000-0000-00005A1C0000}"/>
    <cellStyle name="Calculation 2 2 4 3 5 3" xfId="7323" xr:uid="{00000000-0005-0000-0000-00005B1C0000}"/>
    <cellStyle name="Calculation 2 2 4 3 6" xfId="7324" xr:uid="{00000000-0005-0000-0000-00005C1C0000}"/>
    <cellStyle name="Calculation 2 2 4 3 6 2" xfId="7325" xr:uid="{00000000-0005-0000-0000-00005D1C0000}"/>
    <cellStyle name="Calculation 2 2 4 3 6 3" xfId="7326" xr:uid="{00000000-0005-0000-0000-00005E1C0000}"/>
    <cellStyle name="Calculation 2 2 4 3 7" xfId="7327" xr:uid="{00000000-0005-0000-0000-00005F1C0000}"/>
    <cellStyle name="Calculation 2 2 4 3 7 2" xfId="7328" xr:uid="{00000000-0005-0000-0000-0000601C0000}"/>
    <cellStyle name="Calculation 2 2 4 3 7 3" xfId="7329" xr:uid="{00000000-0005-0000-0000-0000611C0000}"/>
    <cellStyle name="Calculation 2 2 4 3 8" xfId="7330" xr:uid="{00000000-0005-0000-0000-0000621C0000}"/>
    <cellStyle name="Calculation 2 2 4 3 8 2" xfId="7331" xr:uid="{00000000-0005-0000-0000-0000631C0000}"/>
    <cellStyle name="Calculation 2 2 4 3 8 3" xfId="7332" xr:uid="{00000000-0005-0000-0000-0000641C0000}"/>
    <cellStyle name="Calculation 2 2 4 3 9" xfId="7333" xr:uid="{00000000-0005-0000-0000-0000651C0000}"/>
    <cellStyle name="Calculation 2 2 4 3 9 2" xfId="7334" xr:uid="{00000000-0005-0000-0000-0000661C0000}"/>
    <cellStyle name="Calculation 2 2 4 3 9 3" xfId="7335" xr:uid="{00000000-0005-0000-0000-0000671C0000}"/>
    <cellStyle name="Calculation 2 2 4 4" xfId="7336" xr:uid="{00000000-0005-0000-0000-0000681C0000}"/>
    <cellStyle name="Calculation 2 2 4 4 10" xfId="7337" xr:uid="{00000000-0005-0000-0000-0000691C0000}"/>
    <cellStyle name="Calculation 2 2 4 4 10 2" xfId="7338" xr:uid="{00000000-0005-0000-0000-00006A1C0000}"/>
    <cellStyle name="Calculation 2 2 4 4 10 3" xfId="7339" xr:uid="{00000000-0005-0000-0000-00006B1C0000}"/>
    <cellStyle name="Calculation 2 2 4 4 11" xfId="7340" xr:uid="{00000000-0005-0000-0000-00006C1C0000}"/>
    <cellStyle name="Calculation 2 2 4 4 11 2" xfId="7341" xr:uid="{00000000-0005-0000-0000-00006D1C0000}"/>
    <cellStyle name="Calculation 2 2 4 4 11 3" xfId="7342" xr:uid="{00000000-0005-0000-0000-00006E1C0000}"/>
    <cellStyle name="Calculation 2 2 4 4 12" xfId="7343" xr:uid="{00000000-0005-0000-0000-00006F1C0000}"/>
    <cellStyle name="Calculation 2 2 4 4 13" xfId="7344" xr:uid="{00000000-0005-0000-0000-0000701C0000}"/>
    <cellStyle name="Calculation 2 2 4 4 2" xfId="7345" xr:uid="{00000000-0005-0000-0000-0000711C0000}"/>
    <cellStyle name="Calculation 2 2 4 4 2 2" xfId="7346" xr:uid="{00000000-0005-0000-0000-0000721C0000}"/>
    <cellStyle name="Calculation 2 2 4 4 2 3" xfId="7347" xr:uid="{00000000-0005-0000-0000-0000731C0000}"/>
    <cellStyle name="Calculation 2 2 4 4 3" xfId="7348" xr:uid="{00000000-0005-0000-0000-0000741C0000}"/>
    <cellStyle name="Calculation 2 2 4 4 3 2" xfId="7349" xr:uid="{00000000-0005-0000-0000-0000751C0000}"/>
    <cellStyle name="Calculation 2 2 4 4 3 3" xfId="7350" xr:uid="{00000000-0005-0000-0000-0000761C0000}"/>
    <cellStyle name="Calculation 2 2 4 4 4" xfId="7351" xr:uid="{00000000-0005-0000-0000-0000771C0000}"/>
    <cellStyle name="Calculation 2 2 4 4 4 2" xfId="7352" xr:uid="{00000000-0005-0000-0000-0000781C0000}"/>
    <cellStyle name="Calculation 2 2 4 4 4 3" xfId="7353" xr:uid="{00000000-0005-0000-0000-0000791C0000}"/>
    <cellStyle name="Calculation 2 2 4 4 5" xfId="7354" xr:uid="{00000000-0005-0000-0000-00007A1C0000}"/>
    <cellStyle name="Calculation 2 2 4 4 5 2" xfId="7355" xr:uid="{00000000-0005-0000-0000-00007B1C0000}"/>
    <cellStyle name="Calculation 2 2 4 4 5 3" xfId="7356" xr:uid="{00000000-0005-0000-0000-00007C1C0000}"/>
    <cellStyle name="Calculation 2 2 4 4 6" xfId="7357" xr:uid="{00000000-0005-0000-0000-00007D1C0000}"/>
    <cellStyle name="Calculation 2 2 4 4 6 2" xfId="7358" xr:uid="{00000000-0005-0000-0000-00007E1C0000}"/>
    <cellStyle name="Calculation 2 2 4 4 6 3" xfId="7359" xr:uid="{00000000-0005-0000-0000-00007F1C0000}"/>
    <cellStyle name="Calculation 2 2 4 4 7" xfId="7360" xr:uid="{00000000-0005-0000-0000-0000801C0000}"/>
    <cellStyle name="Calculation 2 2 4 4 7 2" xfId="7361" xr:uid="{00000000-0005-0000-0000-0000811C0000}"/>
    <cellStyle name="Calculation 2 2 4 4 7 3" xfId="7362" xr:uid="{00000000-0005-0000-0000-0000821C0000}"/>
    <cellStyle name="Calculation 2 2 4 4 8" xfId="7363" xr:uid="{00000000-0005-0000-0000-0000831C0000}"/>
    <cellStyle name="Calculation 2 2 4 4 8 2" xfId="7364" xr:uid="{00000000-0005-0000-0000-0000841C0000}"/>
    <cellStyle name="Calculation 2 2 4 4 8 3" xfId="7365" xr:uid="{00000000-0005-0000-0000-0000851C0000}"/>
    <cellStyle name="Calculation 2 2 4 4 9" xfId="7366" xr:uid="{00000000-0005-0000-0000-0000861C0000}"/>
    <cellStyle name="Calculation 2 2 4 4 9 2" xfId="7367" xr:uid="{00000000-0005-0000-0000-0000871C0000}"/>
    <cellStyle name="Calculation 2 2 4 4 9 3" xfId="7368" xr:uid="{00000000-0005-0000-0000-0000881C0000}"/>
    <cellStyle name="Calculation 2 2 4 5" xfId="7369" xr:uid="{00000000-0005-0000-0000-0000891C0000}"/>
    <cellStyle name="Calculation 2 2 4 5 10" xfId="7370" xr:uid="{00000000-0005-0000-0000-00008A1C0000}"/>
    <cellStyle name="Calculation 2 2 4 5 10 2" xfId="7371" xr:uid="{00000000-0005-0000-0000-00008B1C0000}"/>
    <cellStyle name="Calculation 2 2 4 5 10 3" xfId="7372" xr:uid="{00000000-0005-0000-0000-00008C1C0000}"/>
    <cellStyle name="Calculation 2 2 4 5 11" xfId="7373" xr:uid="{00000000-0005-0000-0000-00008D1C0000}"/>
    <cellStyle name="Calculation 2 2 4 5 11 2" xfId="7374" xr:uid="{00000000-0005-0000-0000-00008E1C0000}"/>
    <cellStyle name="Calculation 2 2 4 5 11 3" xfId="7375" xr:uid="{00000000-0005-0000-0000-00008F1C0000}"/>
    <cellStyle name="Calculation 2 2 4 5 12" xfId="7376" xr:uid="{00000000-0005-0000-0000-0000901C0000}"/>
    <cellStyle name="Calculation 2 2 4 5 13" xfId="7377" xr:uid="{00000000-0005-0000-0000-0000911C0000}"/>
    <cellStyle name="Calculation 2 2 4 5 2" xfId="7378" xr:uid="{00000000-0005-0000-0000-0000921C0000}"/>
    <cellStyle name="Calculation 2 2 4 5 2 2" xfId="7379" xr:uid="{00000000-0005-0000-0000-0000931C0000}"/>
    <cellStyle name="Calculation 2 2 4 5 2 3" xfId="7380" xr:uid="{00000000-0005-0000-0000-0000941C0000}"/>
    <cellStyle name="Calculation 2 2 4 5 3" xfId="7381" xr:uid="{00000000-0005-0000-0000-0000951C0000}"/>
    <cellStyle name="Calculation 2 2 4 5 3 2" xfId="7382" xr:uid="{00000000-0005-0000-0000-0000961C0000}"/>
    <cellStyle name="Calculation 2 2 4 5 3 3" xfId="7383" xr:uid="{00000000-0005-0000-0000-0000971C0000}"/>
    <cellStyle name="Calculation 2 2 4 5 4" xfId="7384" xr:uid="{00000000-0005-0000-0000-0000981C0000}"/>
    <cellStyle name="Calculation 2 2 4 5 4 2" xfId="7385" xr:uid="{00000000-0005-0000-0000-0000991C0000}"/>
    <cellStyle name="Calculation 2 2 4 5 4 3" xfId="7386" xr:uid="{00000000-0005-0000-0000-00009A1C0000}"/>
    <cellStyle name="Calculation 2 2 4 5 5" xfId="7387" xr:uid="{00000000-0005-0000-0000-00009B1C0000}"/>
    <cellStyle name="Calculation 2 2 4 5 5 2" xfId="7388" xr:uid="{00000000-0005-0000-0000-00009C1C0000}"/>
    <cellStyle name="Calculation 2 2 4 5 5 3" xfId="7389" xr:uid="{00000000-0005-0000-0000-00009D1C0000}"/>
    <cellStyle name="Calculation 2 2 4 5 6" xfId="7390" xr:uid="{00000000-0005-0000-0000-00009E1C0000}"/>
    <cellStyle name="Calculation 2 2 4 5 6 2" xfId="7391" xr:uid="{00000000-0005-0000-0000-00009F1C0000}"/>
    <cellStyle name="Calculation 2 2 4 5 6 3" xfId="7392" xr:uid="{00000000-0005-0000-0000-0000A01C0000}"/>
    <cellStyle name="Calculation 2 2 4 5 7" xfId="7393" xr:uid="{00000000-0005-0000-0000-0000A11C0000}"/>
    <cellStyle name="Calculation 2 2 4 5 7 2" xfId="7394" xr:uid="{00000000-0005-0000-0000-0000A21C0000}"/>
    <cellStyle name="Calculation 2 2 4 5 7 3" xfId="7395" xr:uid="{00000000-0005-0000-0000-0000A31C0000}"/>
    <cellStyle name="Calculation 2 2 4 5 8" xfId="7396" xr:uid="{00000000-0005-0000-0000-0000A41C0000}"/>
    <cellStyle name="Calculation 2 2 4 5 8 2" xfId="7397" xr:uid="{00000000-0005-0000-0000-0000A51C0000}"/>
    <cellStyle name="Calculation 2 2 4 5 8 3" xfId="7398" xr:uid="{00000000-0005-0000-0000-0000A61C0000}"/>
    <cellStyle name="Calculation 2 2 4 5 9" xfId="7399" xr:uid="{00000000-0005-0000-0000-0000A71C0000}"/>
    <cellStyle name="Calculation 2 2 4 5 9 2" xfId="7400" xr:uid="{00000000-0005-0000-0000-0000A81C0000}"/>
    <cellStyle name="Calculation 2 2 4 5 9 3" xfId="7401" xr:uid="{00000000-0005-0000-0000-0000A91C0000}"/>
    <cellStyle name="Calculation 2 2 4 6" xfId="7402" xr:uid="{00000000-0005-0000-0000-0000AA1C0000}"/>
    <cellStyle name="Calculation 2 2 4 6 10" xfId="7403" xr:uid="{00000000-0005-0000-0000-0000AB1C0000}"/>
    <cellStyle name="Calculation 2 2 4 6 10 2" xfId="7404" xr:uid="{00000000-0005-0000-0000-0000AC1C0000}"/>
    <cellStyle name="Calculation 2 2 4 6 10 3" xfId="7405" xr:uid="{00000000-0005-0000-0000-0000AD1C0000}"/>
    <cellStyle name="Calculation 2 2 4 6 11" xfId="7406" xr:uid="{00000000-0005-0000-0000-0000AE1C0000}"/>
    <cellStyle name="Calculation 2 2 4 6 11 2" xfId="7407" xr:uid="{00000000-0005-0000-0000-0000AF1C0000}"/>
    <cellStyle name="Calculation 2 2 4 6 11 3" xfId="7408" xr:uid="{00000000-0005-0000-0000-0000B01C0000}"/>
    <cellStyle name="Calculation 2 2 4 6 12" xfId="7409" xr:uid="{00000000-0005-0000-0000-0000B11C0000}"/>
    <cellStyle name="Calculation 2 2 4 6 13" xfId="7410" xr:uid="{00000000-0005-0000-0000-0000B21C0000}"/>
    <cellStyle name="Calculation 2 2 4 6 2" xfId="7411" xr:uid="{00000000-0005-0000-0000-0000B31C0000}"/>
    <cellStyle name="Calculation 2 2 4 6 2 2" xfId="7412" xr:uid="{00000000-0005-0000-0000-0000B41C0000}"/>
    <cellStyle name="Calculation 2 2 4 6 2 3" xfId="7413" xr:uid="{00000000-0005-0000-0000-0000B51C0000}"/>
    <cellStyle name="Calculation 2 2 4 6 3" xfId="7414" xr:uid="{00000000-0005-0000-0000-0000B61C0000}"/>
    <cellStyle name="Calculation 2 2 4 6 3 2" xfId="7415" xr:uid="{00000000-0005-0000-0000-0000B71C0000}"/>
    <cellStyle name="Calculation 2 2 4 6 3 3" xfId="7416" xr:uid="{00000000-0005-0000-0000-0000B81C0000}"/>
    <cellStyle name="Calculation 2 2 4 6 4" xfId="7417" xr:uid="{00000000-0005-0000-0000-0000B91C0000}"/>
    <cellStyle name="Calculation 2 2 4 6 4 2" xfId="7418" xr:uid="{00000000-0005-0000-0000-0000BA1C0000}"/>
    <cellStyle name="Calculation 2 2 4 6 4 3" xfId="7419" xr:uid="{00000000-0005-0000-0000-0000BB1C0000}"/>
    <cellStyle name="Calculation 2 2 4 6 5" xfId="7420" xr:uid="{00000000-0005-0000-0000-0000BC1C0000}"/>
    <cellStyle name="Calculation 2 2 4 6 5 2" xfId="7421" xr:uid="{00000000-0005-0000-0000-0000BD1C0000}"/>
    <cellStyle name="Calculation 2 2 4 6 5 3" xfId="7422" xr:uid="{00000000-0005-0000-0000-0000BE1C0000}"/>
    <cellStyle name="Calculation 2 2 4 6 6" xfId="7423" xr:uid="{00000000-0005-0000-0000-0000BF1C0000}"/>
    <cellStyle name="Calculation 2 2 4 6 6 2" xfId="7424" xr:uid="{00000000-0005-0000-0000-0000C01C0000}"/>
    <cellStyle name="Calculation 2 2 4 6 6 3" xfId="7425" xr:uid="{00000000-0005-0000-0000-0000C11C0000}"/>
    <cellStyle name="Calculation 2 2 4 6 7" xfId="7426" xr:uid="{00000000-0005-0000-0000-0000C21C0000}"/>
    <cellStyle name="Calculation 2 2 4 6 7 2" xfId="7427" xr:uid="{00000000-0005-0000-0000-0000C31C0000}"/>
    <cellStyle name="Calculation 2 2 4 6 7 3" xfId="7428" xr:uid="{00000000-0005-0000-0000-0000C41C0000}"/>
    <cellStyle name="Calculation 2 2 4 6 8" xfId="7429" xr:uid="{00000000-0005-0000-0000-0000C51C0000}"/>
    <cellStyle name="Calculation 2 2 4 6 8 2" xfId="7430" xr:uid="{00000000-0005-0000-0000-0000C61C0000}"/>
    <cellStyle name="Calculation 2 2 4 6 8 3" xfId="7431" xr:uid="{00000000-0005-0000-0000-0000C71C0000}"/>
    <cellStyle name="Calculation 2 2 4 6 9" xfId="7432" xr:uid="{00000000-0005-0000-0000-0000C81C0000}"/>
    <cellStyle name="Calculation 2 2 4 6 9 2" xfId="7433" xr:uid="{00000000-0005-0000-0000-0000C91C0000}"/>
    <cellStyle name="Calculation 2 2 4 6 9 3" xfId="7434" xr:uid="{00000000-0005-0000-0000-0000CA1C0000}"/>
    <cellStyle name="Calculation 2 2 4 7" xfId="7435" xr:uid="{00000000-0005-0000-0000-0000CB1C0000}"/>
    <cellStyle name="Calculation 2 2 4 7 10" xfId="7436" xr:uid="{00000000-0005-0000-0000-0000CC1C0000}"/>
    <cellStyle name="Calculation 2 2 4 7 10 2" xfId="7437" xr:uid="{00000000-0005-0000-0000-0000CD1C0000}"/>
    <cellStyle name="Calculation 2 2 4 7 10 3" xfId="7438" xr:uid="{00000000-0005-0000-0000-0000CE1C0000}"/>
    <cellStyle name="Calculation 2 2 4 7 11" xfId="7439" xr:uid="{00000000-0005-0000-0000-0000CF1C0000}"/>
    <cellStyle name="Calculation 2 2 4 7 11 2" xfId="7440" xr:uid="{00000000-0005-0000-0000-0000D01C0000}"/>
    <cellStyle name="Calculation 2 2 4 7 11 3" xfId="7441" xr:uid="{00000000-0005-0000-0000-0000D11C0000}"/>
    <cellStyle name="Calculation 2 2 4 7 12" xfId="7442" xr:uid="{00000000-0005-0000-0000-0000D21C0000}"/>
    <cellStyle name="Calculation 2 2 4 7 13" xfId="7443" xr:uid="{00000000-0005-0000-0000-0000D31C0000}"/>
    <cellStyle name="Calculation 2 2 4 7 2" xfId="7444" xr:uid="{00000000-0005-0000-0000-0000D41C0000}"/>
    <cellStyle name="Calculation 2 2 4 7 2 2" xfId="7445" xr:uid="{00000000-0005-0000-0000-0000D51C0000}"/>
    <cellStyle name="Calculation 2 2 4 7 2 3" xfId="7446" xr:uid="{00000000-0005-0000-0000-0000D61C0000}"/>
    <cellStyle name="Calculation 2 2 4 7 3" xfId="7447" xr:uid="{00000000-0005-0000-0000-0000D71C0000}"/>
    <cellStyle name="Calculation 2 2 4 7 3 2" xfId="7448" xr:uid="{00000000-0005-0000-0000-0000D81C0000}"/>
    <cellStyle name="Calculation 2 2 4 7 3 3" xfId="7449" xr:uid="{00000000-0005-0000-0000-0000D91C0000}"/>
    <cellStyle name="Calculation 2 2 4 7 4" xfId="7450" xr:uid="{00000000-0005-0000-0000-0000DA1C0000}"/>
    <cellStyle name="Calculation 2 2 4 7 4 2" xfId="7451" xr:uid="{00000000-0005-0000-0000-0000DB1C0000}"/>
    <cellStyle name="Calculation 2 2 4 7 4 3" xfId="7452" xr:uid="{00000000-0005-0000-0000-0000DC1C0000}"/>
    <cellStyle name="Calculation 2 2 4 7 5" xfId="7453" xr:uid="{00000000-0005-0000-0000-0000DD1C0000}"/>
    <cellStyle name="Calculation 2 2 4 7 5 2" xfId="7454" xr:uid="{00000000-0005-0000-0000-0000DE1C0000}"/>
    <cellStyle name="Calculation 2 2 4 7 5 3" xfId="7455" xr:uid="{00000000-0005-0000-0000-0000DF1C0000}"/>
    <cellStyle name="Calculation 2 2 4 7 6" xfId="7456" xr:uid="{00000000-0005-0000-0000-0000E01C0000}"/>
    <cellStyle name="Calculation 2 2 4 7 6 2" xfId="7457" xr:uid="{00000000-0005-0000-0000-0000E11C0000}"/>
    <cellStyle name="Calculation 2 2 4 7 6 3" xfId="7458" xr:uid="{00000000-0005-0000-0000-0000E21C0000}"/>
    <cellStyle name="Calculation 2 2 4 7 7" xfId="7459" xr:uid="{00000000-0005-0000-0000-0000E31C0000}"/>
    <cellStyle name="Calculation 2 2 4 7 7 2" xfId="7460" xr:uid="{00000000-0005-0000-0000-0000E41C0000}"/>
    <cellStyle name="Calculation 2 2 4 7 7 3" xfId="7461" xr:uid="{00000000-0005-0000-0000-0000E51C0000}"/>
    <cellStyle name="Calculation 2 2 4 7 8" xfId="7462" xr:uid="{00000000-0005-0000-0000-0000E61C0000}"/>
    <cellStyle name="Calculation 2 2 4 7 8 2" xfId="7463" xr:uid="{00000000-0005-0000-0000-0000E71C0000}"/>
    <cellStyle name="Calculation 2 2 4 7 8 3" xfId="7464" xr:uid="{00000000-0005-0000-0000-0000E81C0000}"/>
    <cellStyle name="Calculation 2 2 4 7 9" xfId="7465" xr:uid="{00000000-0005-0000-0000-0000E91C0000}"/>
    <cellStyle name="Calculation 2 2 4 7 9 2" xfId="7466" xr:uid="{00000000-0005-0000-0000-0000EA1C0000}"/>
    <cellStyle name="Calculation 2 2 4 7 9 3" xfId="7467" xr:uid="{00000000-0005-0000-0000-0000EB1C0000}"/>
    <cellStyle name="Calculation 2 2 4 8" xfId="7468" xr:uid="{00000000-0005-0000-0000-0000EC1C0000}"/>
    <cellStyle name="Calculation 2 2 4 8 2" xfId="7469" xr:uid="{00000000-0005-0000-0000-0000ED1C0000}"/>
    <cellStyle name="Calculation 2 2 4 8 3" xfId="7470" xr:uid="{00000000-0005-0000-0000-0000EE1C0000}"/>
    <cellStyle name="Calculation 2 2 4 9" xfId="7471" xr:uid="{00000000-0005-0000-0000-0000EF1C0000}"/>
    <cellStyle name="Calculation 2 2 4 9 2" xfId="7472" xr:uid="{00000000-0005-0000-0000-0000F01C0000}"/>
    <cellStyle name="Calculation 2 2 4 9 3" xfId="7473" xr:uid="{00000000-0005-0000-0000-0000F11C0000}"/>
    <cellStyle name="Calculation 2 2 5" xfId="7474" xr:uid="{00000000-0005-0000-0000-0000F21C0000}"/>
    <cellStyle name="Calculation 2 2 5 10" xfId="7475" xr:uid="{00000000-0005-0000-0000-0000F31C0000}"/>
    <cellStyle name="Calculation 2 2 5 10 2" xfId="7476" xr:uid="{00000000-0005-0000-0000-0000F41C0000}"/>
    <cellStyle name="Calculation 2 2 5 10 3" xfId="7477" xr:uid="{00000000-0005-0000-0000-0000F51C0000}"/>
    <cellStyle name="Calculation 2 2 5 11" xfId="7478" xr:uid="{00000000-0005-0000-0000-0000F61C0000}"/>
    <cellStyle name="Calculation 2 2 5 11 2" xfId="7479" xr:uid="{00000000-0005-0000-0000-0000F71C0000}"/>
    <cellStyle name="Calculation 2 2 5 11 3" xfId="7480" xr:uid="{00000000-0005-0000-0000-0000F81C0000}"/>
    <cellStyle name="Calculation 2 2 5 12" xfId="7481" xr:uid="{00000000-0005-0000-0000-0000F91C0000}"/>
    <cellStyle name="Calculation 2 2 5 12 2" xfId="7482" xr:uid="{00000000-0005-0000-0000-0000FA1C0000}"/>
    <cellStyle name="Calculation 2 2 5 12 3" xfId="7483" xr:uid="{00000000-0005-0000-0000-0000FB1C0000}"/>
    <cellStyle name="Calculation 2 2 5 13" xfId="7484" xr:uid="{00000000-0005-0000-0000-0000FC1C0000}"/>
    <cellStyle name="Calculation 2 2 5 13 2" xfId="7485" xr:uid="{00000000-0005-0000-0000-0000FD1C0000}"/>
    <cellStyle name="Calculation 2 2 5 13 3" xfId="7486" xr:uid="{00000000-0005-0000-0000-0000FE1C0000}"/>
    <cellStyle name="Calculation 2 2 5 14" xfId="7487" xr:uid="{00000000-0005-0000-0000-0000FF1C0000}"/>
    <cellStyle name="Calculation 2 2 5 14 2" xfId="7488" xr:uid="{00000000-0005-0000-0000-0000001D0000}"/>
    <cellStyle name="Calculation 2 2 5 14 3" xfId="7489" xr:uid="{00000000-0005-0000-0000-0000011D0000}"/>
    <cellStyle name="Calculation 2 2 5 15" xfId="7490" xr:uid="{00000000-0005-0000-0000-0000021D0000}"/>
    <cellStyle name="Calculation 2 2 5 15 2" xfId="7491" xr:uid="{00000000-0005-0000-0000-0000031D0000}"/>
    <cellStyle name="Calculation 2 2 5 15 3" xfId="7492" xr:uid="{00000000-0005-0000-0000-0000041D0000}"/>
    <cellStyle name="Calculation 2 2 5 16" xfId="7493" xr:uid="{00000000-0005-0000-0000-0000051D0000}"/>
    <cellStyle name="Calculation 2 2 5 16 2" xfId="7494" xr:uid="{00000000-0005-0000-0000-0000061D0000}"/>
    <cellStyle name="Calculation 2 2 5 16 3" xfId="7495" xr:uid="{00000000-0005-0000-0000-0000071D0000}"/>
    <cellStyle name="Calculation 2 2 5 17" xfId="7496" xr:uid="{00000000-0005-0000-0000-0000081D0000}"/>
    <cellStyle name="Calculation 2 2 5 17 2" xfId="7497" xr:uid="{00000000-0005-0000-0000-0000091D0000}"/>
    <cellStyle name="Calculation 2 2 5 17 3" xfId="7498" xr:uid="{00000000-0005-0000-0000-00000A1D0000}"/>
    <cellStyle name="Calculation 2 2 5 18" xfId="7499" xr:uid="{00000000-0005-0000-0000-00000B1D0000}"/>
    <cellStyle name="Calculation 2 2 5 18 2" xfId="7500" xr:uid="{00000000-0005-0000-0000-00000C1D0000}"/>
    <cellStyle name="Calculation 2 2 5 18 3" xfId="7501" xr:uid="{00000000-0005-0000-0000-00000D1D0000}"/>
    <cellStyle name="Calculation 2 2 5 19" xfId="7502" xr:uid="{00000000-0005-0000-0000-00000E1D0000}"/>
    <cellStyle name="Calculation 2 2 5 2" xfId="7503" xr:uid="{00000000-0005-0000-0000-00000F1D0000}"/>
    <cellStyle name="Calculation 2 2 5 2 10" xfId="7504" xr:uid="{00000000-0005-0000-0000-0000101D0000}"/>
    <cellStyle name="Calculation 2 2 5 2 10 2" xfId="7505" xr:uid="{00000000-0005-0000-0000-0000111D0000}"/>
    <cellStyle name="Calculation 2 2 5 2 10 3" xfId="7506" xr:uid="{00000000-0005-0000-0000-0000121D0000}"/>
    <cellStyle name="Calculation 2 2 5 2 11" xfId="7507" xr:uid="{00000000-0005-0000-0000-0000131D0000}"/>
    <cellStyle name="Calculation 2 2 5 2 11 2" xfId="7508" xr:uid="{00000000-0005-0000-0000-0000141D0000}"/>
    <cellStyle name="Calculation 2 2 5 2 11 3" xfId="7509" xr:uid="{00000000-0005-0000-0000-0000151D0000}"/>
    <cellStyle name="Calculation 2 2 5 2 12" xfId="7510" xr:uid="{00000000-0005-0000-0000-0000161D0000}"/>
    <cellStyle name="Calculation 2 2 5 2 12 2" xfId="7511" xr:uid="{00000000-0005-0000-0000-0000171D0000}"/>
    <cellStyle name="Calculation 2 2 5 2 12 3" xfId="7512" xr:uid="{00000000-0005-0000-0000-0000181D0000}"/>
    <cellStyle name="Calculation 2 2 5 2 13" xfId="7513" xr:uid="{00000000-0005-0000-0000-0000191D0000}"/>
    <cellStyle name="Calculation 2 2 5 2 14" xfId="7514" xr:uid="{00000000-0005-0000-0000-00001A1D0000}"/>
    <cellStyle name="Calculation 2 2 5 2 2" xfId="7515" xr:uid="{00000000-0005-0000-0000-00001B1D0000}"/>
    <cellStyle name="Calculation 2 2 5 2 2 2" xfId="7516" xr:uid="{00000000-0005-0000-0000-00001C1D0000}"/>
    <cellStyle name="Calculation 2 2 5 2 2 3" xfId="7517" xr:uid="{00000000-0005-0000-0000-00001D1D0000}"/>
    <cellStyle name="Calculation 2 2 5 2 3" xfId="7518" xr:uid="{00000000-0005-0000-0000-00001E1D0000}"/>
    <cellStyle name="Calculation 2 2 5 2 3 2" xfId="7519" xr:uid="{00000000-0005-0000-0000-00001F1D0000}"/>
    <cellStyle name="Calculation 2 2 5 2 3 3" xfId="7520" xr:uid="{00000000-0005-0000-0000-0000201D0000}"/>
    <cellStyle name="Calculation 2 2 5 2 4" xfId="7521" xr:uid="{00000000-0005-0000-0000-0000211D0000}"/>
    <cellStyle name="Calculation 2 2 5 2 4 2" xfId="7522" xr:uid="{00000000-0005-0000-0000-0000221D0000}"/>
    <cellStyle name="Calculation 2 2 5 2 4 3" xfId="7523" xr:uid="{00000000-0005-0000-0000-0000231D0000}"/>
    <cellStyle name="Calculation 2 2 5 2 5" xfId="7524" xr:uid="{00000000-0005-0000-0000-0000241D0000}"/>
    <cellStyle name="Calculation 2 2 5 2 5 2" xfId="7525" xr:uid="{00000000-0005-0000-0000-0000251D0000}"/>
    <cellStyle name="Calculation 2 2 5 2 5 3" xfId="7526" xr:uid="{00000000-0005-0000-0000-0000261D0000}"/>
    <cellStyle name="Calculation 2 2 5 2 6" xfId="7527" xr:uid="{00000000-0005-0000-0000-0000271D0000}"/>
    <cellStyle name="Calculation 2 2 5 2 6 2" xfId="7528" xr:uid="{00000000-0005-0000-0000-0000281D0000}"/>
    <cellStyle name="Calculation 2 2 5 2 6 3" xfId="7529" xr:uid="{00000000-0005-0000-0000-0000291D0000}"/>
    <cellStyle name="Calculation 2 2 5 2 7" xfId="7530" xr:uid="{00000000-0005-0000-0000-00002A1D0000}"/>
    <cellStyle name="Calculation 2 2 5 2 7 2" xfId="7531" xr:uid="{00000000-0005-0000-0000-00002B1D0000}"/>
    <cellStyle name="Calculation 2 2 5 2 7 3" xfId="7532" xr:uid="{00000000-0005-0000-0000-00002C1D0000}"/>
    <cellStyle name="Calculation 2 2 5 2 8" xfId="7533" xr:uid="{00000000-0005-0000-0000-00002D1D0000}"/>
    <cellStyle name="Calculation 2 2 5 2 8 2" xfId="7534" xr:uid="{00000000-0005-0000-0000-00002E1D0000}"/>
    <cellStyle name="Calculation 2 2 5 2 8 3" xfId="7535" xr:uid="{00000000-0005-0000-0000-00002F1D0000}"/>
    <cellStyle name="Calculation 2 2 5 2 9" xfId="7536" xr:uid="{00000000-0005-0000-0000-0000301D0000}"/>
    <cellStyle name="Calculation 2 2 5 2 9 2" xfId="7537" xr:uid="{00000000-0005-0000-0000-0000311D0000}"/>
    <cellStyle name="Calculation 2 2 5 2 9 3" xfId="7538" xr:uid="{00000000-0005-0000-0000-0000321D0000}"/>
    <cellStyle name="Calculation 2 2 5 20" xfId="7539" xr:uid="{00000000-0005-0000-0000-0000331D0000}"/>
    <cellStyle name="Calculation 2 2 5 3" xfId="7540" xr:uid="{00000000-0005-0000-0000-0000341D0000}"/>
    <cellStyle name="Calculation 2 2 5 3 10" xfId="7541" xr:uid="{00000000-0005-0000-0000-0000351D0000}"/>
    <cellStyle name="Calculation 2 2 5 3 10 2" xfId="7542" xr:uid="{00000000-0005-0000-0000-0000361D0000}"/>
    <cellStyle name="Calculation 2 2 5 3 10 3" xfId="7543" xr:uid="{00000000-0005-0000-0000-0000371D0000}"/>
    <cellStyle name="Calculation 2 2 5 3 11" xfId="7544" xr:uid="{00000000-0005-0000-0000-0000381D0000}"/>
    <cellStyle name="Calculation 2 2 5 3 11 2" xfId="7545" xr:uid="{00000000-0005-0000-0000-0000391D0000}"/>
    <cellStyle name="Calculation 2 2 5 3 11 3" xfId="7546" xr:uid="{00000000-0005-0000-0000-00003A1D0000}"/>
    <cellStyle name="Calculation 2 2 5 3 12" xfId="7547" xr:uid="{00000000-0005-0000-0000-00003B1D0000}"/>
    <cellStyle name="Calculation 2 2 5 3 12 2" xfId="7548" xr:uid="{00000000-0005-0000-0000-00003C1D0000}"/>
    <cellStyle name="Calculation 2 2 5 3 12 3" xfId="7549" xr:uid="{00000000-0005-0000-0000-00003D1D0000}"/>
    <cellStyle name="Calculation 2 2 5 3 13" xfId="7550" xr:uid="{00000000-0005-0000-0000-00003E1D0000}"/>
    <cellStyle name="Calculation 2 2 5 3 14" xfId="7551" xr:uid="{00000000-0005-0000-0000-00003F1D0000}"/>
    <cellStyle name="Calculation 2 2 5 3 2" xfId="7552" xr:uid="{00000000-0005-0000-0000-0000401D0000}"/>
    <cellStyle name="Calculation 2 2 5 3 2 2" xfId="7553" xr:uid="{00000000-0005-0000-0000-0000411D0000}"/>
    <cellStyle name="Calculation 2 2 5 3 2 3" xfId="7554" xr:uid="{00000000-0005-0000-0000-0000421D0000}"/>
    <cellStyle name="Calculation 2 2 5 3 3" xfId="7555" xr:uid="{00000000-0005-0000-0000-0000431D0000}"/>
    <cellStyle name="Calculation 2 2 5 3 3 2" xfId="7556" xr:uid="{00000000-0005-0000-0000-0000441D0000}"/>
    <cellStyle name="Calculation 2 2 5 3 3 3" xfId="7557" xr:uid="{00000000-0005-0000-0000-0000451D0000}"/>
    <cellStyle name="Calculation 2 2 5 3 4" xfId="7558" xr:uid="{00000000-0005-0000-0000-0000461D0000}"/>
    <cellStyle name="Calculation 2 2 5 3 4 2" xfId="7559" xr:uid="{00000000-0005-0000-0000-0000471D0000}"/>
    <cellStyle name="Calculation 2 2 5 3 4 3" xfId="7560" xr:uid="{00000000-0005-0000-0000-0000481D0000}"/>
    <cellStyle name="Calculation 2 2 5 3 5" xfId="7561" xr:uid="{00000000-0005-0000-0000-0000491D0000}"/>
    <cellStyle name="Calculation 2 2 5 3 5 2" xfId="7562" xr:uid="{00000000-0005-0000-0000-00004A1D0000}"/>
    <cellStyle name="Calculation 2 2 5 3 5 3" xfId="7563" xr:uid="{00000000-0005-0000-0000-00004B1D0000}"/>
    <cellStyle name="Calculation 2 2 5 3 6" xfId="7564" xr:uid="{00000000-0005-0000-0000-00004C1D0000}"/>
    <cellStyle name="Calculation 2 2 5 3 6 2" xfId="7565" xr:uid="{00000000-0005-0000-0000-00004D1D0000}"/>
    <cellStyle name="Calculation 2 2 5 3 6 3" xfId="7566" xr:uid="{00000000-0005-0000-0000-00004E1D0000}"/>
    <cellStyle name="Calculation 2 2 5 3 7" xfId="7567" xr:uid="{00000000-0005-0000-0000-00004F1D0000}"/>
    <cellStyle name="Calculation 2 2 5 3 7 2" xfId="7568" xr:uid="{00000000-0005-0000-0000-0000501D0000}"/>
    <cellStyle name="Calculation 2 2 5 3 7 3" xfId="7569" xr:uid="{00000000-0005-0000-0000-0000511D0000}"/>
    <cellStyle name="Calculation 2 2 5 3 8" xfId="7570" xr:uid="{00000000-0005-0000-0000-0000521D0000}"/>
    <cellStyle name="Calculation 2 2 5 3 8 2" xfId="7571" xr:uid="{00000000-0005-0000-0000-0000531D0000}"/>
    <cellStyle name="Calculation 2 2 5 3 8 3" xfId="7572" xr:uid="{00000000-0005-0000-0000-0000541D0000}"/>
    <cellStyle name="Calculation 2 2 5 3 9" xfId="7573" xr:uid="{00000000-0005-0000-0000-0000551D0000}"/>
    <cellStyle name="Calculation 2 2 5 3 9 2" xfId="7574" xr:uid="{00000000-0005-0000-0000-0000561D0000}"/>
    <cellStyle name="Calculation 2 2 5 3 9 3" xfId="7575" xr:uid="{00000000-0005-0000-0000-0000571D0000}"/>
    <cellStyle name="Calculation 2 2 5 4" xfId="7576" xr:uid="{00000000-0005-0000-0000-0000581D0000}"/>
    <cellStyle name="Calculation 2 2 5 4 10" xfId="7577" xr:uid="{00000000-0005-0000-0000-0000591D0000}"/>
    <cellStyle name="Calculation 2 2 5 4 10 2" xfId="7578" xr:uid="{00000000-0005-0000-0000-00005A1D0000}"/>
    <cellStyle name="Calculation 2 2 5 4 10 3" xfId="7579" xr:uid="{00000000-0005-0000-0000-00005B1D0000}"/>
    <cellStyle name="Calculation 2 2 5 4 11" xfId="7580" xr:uid="{00000000-0005-0000-0000-00005C1D0000}"/>
    <cellStyle name="Calculation 2 2 5 4 11 2" xfId="7581" xr:uid="{00000000-0005-0000-0000-00005D1D0000}"/>
    <cellStyle name="Calculation 2 2 5 4 11 3" xfId="7582" xr:uid="{00000000-0005-0000-0000-00005E1D0000}"/>
    <cellStyle name="Calculation 2 2 5 4 12" xfId="7583" xr:uid="{00000000-0005-0000-0000-00005F1D0000}"/>
    <cellStyle name="Calculation 2 2 5 4 13" xfId="7584" xr:uid="{00000000-0005-0000-0000-0000601D0000}"/>
    <cellStyle name="Calculation 2 2 5 4 2" xfId="7585" xr:uid="{00000000-0005-0000-0000-0000611D0000}"/>
    <cellStyle name="Calculation 2 2 5 4 2 2" xfId="7586" xr:uid="{00000000-0005-0000-0000-0000621D0000}"/>
    <cellStyle name="Calculation 2 2 5 4 2 3" xfId="7587" xr:uid="{00000000-0005-0000-0000-0000631D0000}"/>
    <cellStyle name="Calculation 2 2 5 4 3" xfId="7588" xr:uid="{00000000-0005-0000-0000-0000641D0000}"/>
    <cellStyle name="Calculation 2 2 5 4 3 2" xfId="7589" xr:uid="{00000000-0005-0000-0000-0000651D0000}"/>
    <cellStyle name="Calculation 2 2 5 4 3 3" xfId="7590" xr:uid="{00000000-0005-0000-0000-0000661D0000}"/>
    <cellStyle name="Calculation 2 2 5 4 4" xfId="7591" xr:uid="{00000000-0005-0000-0000-0000671D0000}"/>
    <cellStyle name="Calculation 2 2 5 4 4 2" xfId="7592" xr:uid="{00000000-0005-0000-0000-0000681D0000}"/>
    <cellStyle name="Calculation 2 2 5 4 4 3" xfId="7593" xr:uid="{00000000-0005-0000-0000-0000691D0000}"/>
    <cellStyle name="Calculation 2 2 5 4 5" xfId="7594" xr:uid="{00000000-0005-0000-0000-00006A1D0000}"/>
    <cellStyle name="Calculation 2 2 5 4 5 2" xfId="7595" xr:uid="{00000000-0005-0000-0000-00006B1D0000}"/>
    <cellStyle name="Calculation 2 2 5 4 5 3" xfId="7596" xr:uid="{00000000-0005-0000-0000-00006C1D0000}"/>
    <cellStyle name="Calculation 2 2 5 4 6" xfId="7597" xr:uid="{00000000-0005-0000-0000-00006D1D0000}"/>
    <cellStyle name="Calculation 2 2 5 4 6 2" xfId="7598" xr:uid="{00000000-0005-0000-0000-00006E1D0000}"/>
    <cellStyle name="Calculation 2 2 5 4 6 3" xfId="7599" xr:uid="{00000000-0005-0000-0000-00006F1D0000}"/>
    <cellStyle name="Calculation 2 2 5 4 7" xfId="7600" xr:uid="{00000000-0005-0000-0000-0000701D0000}"/>
    <cellStyle name="Calculation 2 2 5 4 7 2" xfId="7601" xr:uid="{00000000-0005-0000-0000-0000711D0000}"/>
    <cellStyle name="Calculation 2 2 5 4 7 3" xfId="7602" xr:uid="{00000000-0005-0000-0000-0000721D0000}"/>
    <cellStyle name="Calculation 2 2 5 4 8" xfId="7603" xr:uid="{00000000-0005-0000-0000-0000731D0000}"/>
    <cellStyle name="Calculation 2 2 5 4 8 2" xfId="7604" xr:uid="{00000000-0005-0000-0000-0000741D0000}"/>
    <cellStyle name="Calculation 2 2 5 4 8 3" xfId="7605" xr:uid="{00000000-0005-0000-0000-0000751D0000}"/>
    <cellStyle name="Calculation 2 2 5 4 9" xfId="7606" xr:uid="{00000000-0005-0000-0000-0000761D0000}"/>
    <cellStyle name="Calculation 2 2 5 4 9 2" xfId="7607" xr:uid="{00000000-0005-0000-0000-0000771D0000}"/>
    <cellStyle name="Calculation 2 2 5 4 9 3" xfId="7608" xr:uid="{00000000-0005-0000-0000-0000781D0000}"/>
    <cellStyle name="Calculation 2 2 5 5" xfId="7609" xr:uid="{00000000-0005-0000-0000-0000791D0000}"/>
    <cellStyle name="Calculation 2 2 5 5 10" xfId="7610" xr:uid="{00000000-0005-0000-0000-00007A1D0000}"/>
    <cellStyle name="Calculation 2 2 5 5 10 2" xfId="7611" xr:uid="{00000000-0005-0000-0000-00007B1D0000}"/>
    <cellStyle name="Calculation 2 2 5 5 10 3" xfId="7612" xr:uid="{00000000-0005-0000-0000-00007C1D0000}"/>
    <cellStyle name="Calculation 2 2 5 5 11" xfId="7613" xr:uid="{00000000-0005-0000-0000-00007D1D0000}"/>
    <cellStyle name="Calculation 2 2 5 5 11 2" xfId="7614" xr:uid="{00000000-0005-0000-0000-00007E1D0000}"/>
    <cellStyle name="Calculation 2 2 5 5 11 3" xfId="7615" xr:uid="{00000000-0005-0000-0000-00007F1D0000}"/>
    <cellStyle name="Calculation 2 2 5 5 12" xfId="7616" xr:uid="{00000000-0005-0000-0000-0000801D0000}"/>
    <cellStyle name="Calculation 2 2 5 5 13" xfId="7617" xr:uid="{00000000-0005-0000-0000-0000811D0000}"/>
    <cellStyle name="Calculation 2 2 5 5 2" xfId="7618" xr:uid="{00000000-0005-0000-0000-0000821D0000}"/>
    <cellStyle name="Calculation 2 2 5 5 2 2" xfId="7619" xr:uid="{00000000-0005-0000-0000-0000831D0000}"/>
    <cellStyle name="Calculation 2 2 5 5 2 3" xfId="7620" xr:uid="{00000000-0005-0000-0000-0000841D0000}"/>
    <cellStyle name="Calculation 2 2 5 5 3" xfId="7621" xr:uid="{00000000-0005-0000-0000-0000851D0000}"/>
    <cellStyle name="Calculation 2 2 5 5 3 2" xfId="7622" xr:uid="{00000000-0005-0000-0000-0000861D0000}"/>
    <cellStyle name="Calculation 2 2 5 5 3 3" xfId="7623" xr:uid="{00000000-0005-0000-0000-0000871D0000}"/>
    <cellStyle name="Calculation 2 2 5 5 4" xfId="7624" xr:uid="{00000000-0005-0000-0000-0000881D0000}"/>
    <cellStyle name="Calculation 2 2 5 5 4 2" xfId="7625" xr:uid="{00000000-0005-0000-0000-0000891D0000}"/>
    <cellStyle name="Calculation 2 2 5 5 4 3" xfId="7626" xr:uid="{00000000-0005-0000-0000-00008A1D0000}"/>
    <cellStyle name="Calculation 2 2 5 5 5" xfId="7627" xr:uid="{00000000-0005-0000-0000-00008B1D0000}"/>
    <cellStyle name="Calculation 2 2 5 5 5 2" xfId="7628" xr:uid="{00000000-0005-0000-0000-00008C1D0000}"/>
    <cellStyle name="Calculation 2 2 5 5 5 3" xfId="7629" xr:uid="{00000000-0005-0000-0000-00008D1D0000}"/>
    <cellStyle name="Calculation 2 2 5 5 6" xfId="7630" xr:uid="{00000000-0005-0000-0000-00008E1D0000}"/>
    <cellStyle name="Calculation 2 2 5 5 6 2" xfId="7631" xr:uid="{00000000-0005-0000-0000-00008F1D0000}"/>
    <cellStyle name="Calculation 2 2 5 5 6 3" xfId="7632" xr:uid="{00000000-0005-0000-0000-0000901D0000}"/>
    <cellStyle name="Calculation 2 2 5 5 7" xfId="7633" xr:uid="{00000000-0005-0000-0000-0000911D0000}"/>
    <cellStyle name="Calculation 2 2 5 5 7 2" xfId="7634" xr:uid="{00000000-0005-0000-0000-0000921D0000}"/>
    <cellStyle name="Calculation 2 2 5 5 7 3" xfId="7635" xr:uid="{00000000-0005-0000-0000-0000931D0000}"/>
    <cellStyle name="Calculation 2 2 5 5 8" xfId="7636" xr:uid="{00000000-0005-0000-0000-0000941D0000}"/>
    <cellStyle name="Calculation 2 2 5 5 8 2" xfId="7637" xr:uid="{00000000-0005-0000-0000-0000951D0000}"/>
    <cellStyle name="Calculation 2 2 5 5 8 3" xfId="7638" xr:uid="{00000000-0005-0000-0000-0000961D0000}"/>
    <cellStyle name="Calculation 2 2 5 5 9" xfId="7639" xr:uid="{00000000-0005-0000-0000-0000971D0000}"/>
    <cellStyle name="Calculation 2 2 5 5 9 2" xfId="7640" xr:uid="{00000000-0005-0000-0000-0000981D0000}"/>
    <cellStyle name="Calculation 2 2 5 5 9 3" xfId="7641" xr:uid="{00000000-0005-0000-0000-0000991D0000}"/>
    <cellStyle name="Calculation 2 2 5 6" xfId="7642" xr:uid="{00000000-0005-0000-0000-00009A1D0000}"/>
    <cellStyle name="Calculation 2 2 5 6 10" xfId="7643" xr:uid="{00000000-0005-0000-0000-00009B1D0000}"/>
    <cellStyle name="Calculation 2 2 5 6 10 2" xfId="7644" xr:uid="{00000000-0005-0000-0000-00009C1D0000}"/>
    <cellStyle name="Calculation 2 2 5 6 10 3" xfId="7645" xr:uid="{00000000-0005-0000-0000-00009D1D0000}"/>
    <cellStyle name="Calculation 2 2 5 6 11" xfId="7646" xr:uid="{00000000-0005-0000-0000-00009E1D0000}"/>
    <cellStyle name="Calculation 2 2 5 6 11 2" xfId="7647" xr:uid="{00000000-0005-0000-0000-00009F1D0000}"/>
    <cellStyle name="Calculation 2 2 5 6 11 3" xfId="7648" xr:uid="{00000000-0005-0000-0000-0000A01D0000}"/>
    <cellStyle name="Calculation 2 2 5 6 12" xfId="7649" xr:uid="{00000000-0005-0000-0000-0000A11D0000}"/>
    <cellStyle name="Calculation 2 2 5 6 13" xfId="7650" xr:uid="{00000000-0005-0000-0000-0000A21D0000}"/>
    <cellStyle name="Calculation 2 2 5 6 2" xfId="7651" xr:uid="{00000000-0005-0000-0000-0000A31D0000}"/>
    <cellStyle name="Calculation 2 2 5 6 2 2" xfId="7652" xr:uid="{00000000-0005-0000-0000-0000A41D0000}"/>
    <cellStyle name="Calculation 2 2 5 6 2 3" xfId="7653" xr:uid="{00000000-0005-0000-0000-0000A51D0000}"/>
    <cellStyle name="Calculation 2 2 5 6 3" xfId="7654" xr:uid="{00000000-0005-0000-0000-0000A61D0000}"/>
    <cellStyle name="Calculation 2 2 5 6 3 2" xfId="7655" xr:uid="{00000000-0005-0000-0000-0000A71D0000}"/>
    <cellStyle name="Calculation 2 2 5 6 3 3" xfId="7656" xr:uid="{00000000-0005-0000-0000-0000A81D0000}"/>
    <cellStyle name="Calculation 2 2 5 6 4" xfId="7657" xr:uid="{00000000-0005-0000-0000-0000A91D0000}"/>
    <cellStyle name="Calculation 2 2 5 6 4 2" xfId="7658" xr:uid="{00000000-0005-0000-0000-0000AA1D0000}"/>
    <cellStyle name="Calculation 2 2 5 6 4 3" xfId="7659" xr:uid="{00000000-0005-0000-0000-0000AB1D0000}"/>
    <cellStyle name="Calculation 2 2 5 6 5" xfId="7660" xr:uid="{00000000-0005-0000-0000-0000AC1D0000}"/>
    <cellStyle name="Calculation 2 2 5 6 5 2" xfId="7661" xr:uid="{00000000-0005-0000-0000-0000AD1D0000}"/>
    <cellStyle name="Calculation 2 2 5 6 5 3" xfId="7662" xr:uid="{00000000-0005-0000-0000-0000AE1D0000}"/>
    <cellStyle name="Calculation 2 2 5 6 6" xfId="7663" xr:uid="{00000000-0005-0000-0000-0000AF1D0000}"/>
    <cellStyle name="Calculation 2 2 5 6 6 2" xfId="7664" xr:uid="{00000000-0005-0000-0000-0000B01D0000}"/>
    <cellStyle name="Calculation 2 2 5 6 6 3" xfId="7665" xr:uid="{00000000-0005-0000-0000-0000B11D0000}"/>
    <cellStyle name="Calculation 2 2 5 6 7" xfId="7666" xr:uid="{00000000-0005-0000-0000-0000B21D0000}"/>
    <cellStyle name="Calculation 2 2 5 6 7 2" xfId="7667" xr:uid="{00000000-0005-0000-0000-0000B31D0000}"/>
    <cellStyle name="Calculation 2 2 5 6 7 3" xfId="7668" xr:uid="{00000000-0005-0000-0000-0000B41D0000}"/>
    <cellStyle name="Calculation 2 2 5 6 8" xfId="7669" xr:uid="{00000000-0005-0000-0000-0000B51D0000}"/>
    <cellStyle name="Calculation 2 2 5 6 8 2" xfId="7670" xr:uid="{00000000-0005-0000-0000-0000B61D0000}"/>
    <cellStyle name="Calculation 2 2 5 6 8 3" xfId="7671" xr:uid="{00000000-0005-0000-0000-0000B71D0000}"/>
    <cellStyle name="Calculation 2 2 5 6 9" xfId="7672" xr:uid="{00000000-0005-0000-0000-0000B81D0000}"/>
    <cellStyle name="Calculation 2 2 5 6 9 2" xfId="7673" xr:uid="{00000000-0005-0000-0000-0000B91D0000}"/>
    <cellStyle name="Calculation 2 2 5 6 9 3" xfId="7674" xr:uid="{00000000-0005-0000-0000-0000BA1D0000}"/>
    <cellStyle name="Calculation 2 2 5 7" xfId="7675" xr:uid="{00000000-0005-0000-0000-0000BB1D0000}"/>
    <cellStyle name="Calculation 2 2 5 7 10" xfId="7676" xr:uid="{00000000-0005-0000-0000-0000BC1D0000}"/>
    <cellStyle name="Calculation 2 2 5 7 10 2" xfId="7677" xr:uid="{00000000-0005-0000-0000-0000BD1D0000}"/>
    <cellStyle name="Calculation 2 2 5 7 10 3" xfId="7678" xr:uid="{00000000-0005-0000-0000-0000BE1D0000}"/>
    <cellStyle name="Calculation 2 2 5 7 11" xfId="7679" xr:uid="{00000000-0005-0000-0000-0000BF1D0000}"/>
    <cellStyle name="Calculation 2 2 5 7 11 2" xfId="7680" xr:uid="{00000000-0005-0000-0000-0000C01D0000}"/>
    <cellStyle name="Calculation 2 2 5 7 11 3" xfId="7681" xr:uid="{00000000-0005-0000-0000-0000C11D0000}"/>
    <cellStyle name="Calculation 2 2 5 7 12" xfId="7682" xr:uid="{00000000-0005-0000-0000-0000C21D0000}"/>
    <cellStyle name="Calculation 2 2 5 7 13" xfId="7683" xr:uid="{00000000-0005-0000-0000-0000C31D0000}"/>
    <cellStyle name="Calculation 2 2 5 7 2" xfId="7684" xr:uid="{00000000-0005-0000-0000-0000C41D0000}"/>
    <cellStyle name="Calculation 2 2 5 7 2 2" xfId="7685" xr:uid="{00000000-0005-0000-0000-0000C51D0000}"/>
    <cellStyle name="Calculation 2 2 5 7 2 3" xfId="7686" xr:uid="{00000000-0005-0000-0000-0000C61D0000}"/>
    <cellStyle name="Calculation 2 2 5 7 3" xfId="7687" xr:uid="{00000000-0005-0000-0000-0000C71D0000}"/>
    <cellStyle name="Calculation 2 2 5 7 3 2" xfId="7688" xr:uid="{00000000-0005-0000-0000-0000C81D0000}"/>
    <cellStyle name="Calculation 2 2 5 7 3 3" xfId="7689" xr:uid="{00000000-0005-0000-0000-0000C91D0000}"/>
    <cellStyle name="Calculation 2 2 5 7 4" xfId="7690" xr:uid="{00000000-0005-0000-0000-0000CA1D0000}"/>
    <cellStyle name="Calculation 2 2 5 7 4 2" xfId="7691" xr:uid="{00000000-0005-0000-0000-0000CB1D0000}"/>
    <cellStyle name="Calculation 2 2 5 7 4 3" xfId="7692" xr:uid="{00000000-0005-0000-0000-0000CC1D0000}"/>
    <cellStyle name="Calculation 2 2 5 7 5" xfId="7693" xr:uid="{00000000-0005-0000-0000-0000CD1D0000}"/>
    <cellStyle name="Calculation 2 2 5 7 5 2" xfId="7694" xr:uid="{00000000-0005-0000-0000-0000CE1D0000}"/>
    <cellStyle name="Calculation 2 2 5 7 5 3" xfId="7695" xr:uid="{00000000-0005-0000-0000-0000CF1D0000}"/>
    <cellStyle name="Calculation 2 2 5 7 6" xfId="7696" xr:uid="{00000000-0005-0000-0000-0000D01D0000}"/>
    <cellStyle name="Calculation 2 2 5 7 6 2" xfId="7697" xr:uid="{00000000-0005-0000-0000-0000D11D0000}"/>
    <cellStyle name="Calculation 2 2 5 7 6 3" xfId="7698" xr:uid="{00000000-0005-0000-0000-0000D21D0000}"/>
    <cellStyle name="Calculation 2 2 5 7 7" xfId="7699" xr:uid="{00000000-0005-0000-0000-0000D31D0000}"/>
    <cellStyle name="Calculation 2 2 5 7 7 2" xfId="7700" xr:uid="{00000000-0005-0000-0000-0000D41D0000}"/>
    <cellStyle name="Calculation 2 2 5 7 7 3" xfId="7701" xr:uid="{00000000-0005-0000-0000-0000D51D0000}"/>
    <cellStyle name="Calculation 2 2 5 7 8" xfId="7702" xr:uid="{00000000-0005-0000-0000-0000D61D0000}"/>
    <cellStyle name="Calculation 2 2 5 7 8 2" xfId="7703" xr:uid="{00000000-0005-0000-0000-0000D71D0000}"/>
    <cellStyle name="Calculation 2 2 5 7 8 3" xfId="7704" xr:uid="{00000000-0005-0000-0000-0000D81D0000}"/>
    <cellStyle name="Calculation 2 2 5 7 9" xfId="7705" xr:uid="{00000000-0005-0000-0000-0000D91D0000}"/>
    <cellStyle name="Calculation 2 2 5 7 9 2" xfId="7706" xr:uid="{00000000-0005-0000-0000-0000DA1D0000}"/>
    <cellStyle name="Calculation 2 2 5 7 9 3" xfId="7707" xr:uid="{00000000-0005-0000-0000-0000DB1D0000}"/>
    <cellStyle name="Calculation 2 2 5 8" xfId="7708" xr:uid="{00000000-0005-0000-0000-0000DC1D0000}"/>
    <cellStyle name="Calculation 2 2 5 8 2" xfId="7709" xr:uid="{00000000-0005-0000-0000-0000DD1D0000}"/>
    <cellStyle name="Calculation 2 2 5 8 3" xfId="7710" xr:uid="{00000000-0005-0000-0000-0000DE1D0000}"/>
    <cellStyle name="Calculation 2 2 5 9" xfId="7711" xr:uid="{00000000-0005-0000-0000-0000DF1D0000}"/>
    <cellStyle name="Calculation 2 2 5 9 2" xfId="7712" xr:uid="{00000000-0005-0000-0000-0000E01D0000}"/>
    <cellStyle name="Calculation 2 2 5 9 3" xfId="7713" xr:uid="{00000000-0005-0000-0000-0000E11D0000}"/>
    <cellStyle name="Calculation 2 2 6" xfId="7714" xr:uid="{00000000-0005-0000-0000-0000E21D0000}"/>
    <cellStyle name="Calculation 2 2 6 2" xfId="7715" xr:uid="{00000000-0005-0000-0000-0000E31D0000}"/>
    <cellStyle name="Calculation 2 2 6 3" xfId="7716" xr:uid="{00000000-0005-0000-0000-0000E41D0000}"/>
    <cellStyle name="Calculation 2 2 7" xfId="7717" xr:uid="{00000000-0005-0000-0000-0000E51D0000}"/>
    <cellStyle name="Calculation 2 2 7 2" xfId="7718" xr:uid="{00000000-0005-0000-0000-0000E61D0000}"/>
    <cellStyle name="Calculation 2 2 7 3" xfId="7719" xr:uid="{00000000-0005-0000-0000-0000E71D0000}"/>
    <cellStyle name="Calculation 2 2 8" xfId="7720" xr:uid="{00000000-0005-0000-0000-0000E81D0000}"/>
    <cellStyle name="Calculation 2 2 8 2" xfId="7721" xr:uid="{00000000-0005-0000-0000-0000E91D0000}"/>
    <cellStyle name="Calculation 2 2 8 3" xfId="7722" xr:uid="{00000000-0005-0000-0000-0000EA1D0000}"/>
    <cellStyle name="Calculation 2 2 9" xfId="7723" xr:uid="{00000000-0005-0000-0000-0000EB1D0000}"/>
    <cellStyle name="Calculation 2 2 9 2" xfId="7724" xr:uid="{00000000-0005-0000-0000-0000EC1D0000}"/>
    <cellStyle name="Calculation 2 2 9 3" xfId="7725" xr:uid="{00000000-0005-0000-0000-0000ED1D0000}"/>
    <cellStyle name="Calculation 2 3" xfId="7726" xr:uid="{00000000-0005-0000-0000-0000EE1D0000}"/>
    <cellStyle name="Calculation 2 3 10" xfId="7727" xr:uid="{00000000-0005-0000-0000-0000EF1D0000}"/>
    <cellStyle name="Calculation 2 3 10 2" xfId="7728" xr:uid="{00000000-0005-0000-0000-0000F01D0000}"/>
    <cellStyle name="Calculation 2 3 10 3" xfId="7729" xr:uid="{00000000-0005-0000-0000-0000F11D0000}"/>
    <cellStyle name="Calculation 2 3 11" xfId="7730" xr:uid="{00000000-0005-0000-0000-0000F21D0000}"/>
    <cellStyle name="Calculation 2 3 11 2" xfId="7731" xr:uid="{00000000-0005-0000-0000-0000F31D0000}"/>
    <cellStyle name="Calculation 2 3 11 3" xfId="7732" xr:uid="{00000000-0005-0000-0000-0000F41D0000}"/>
    <cellStyle name="Calculation 2 3 12" xfId="7733" xr:uid="{00000000-0005-0000-0000-0000F51D0000}"/>
    <cellStyle name="Calculation 2 3 12 2" xfId="7734" xr:uid="{00000000-0005-0000-0000-0000F61D0000}"/>
    <cellStyle name="Calculation 2 3 12 3" xfId="7735" xr:uid="{00000000-0005-0000-0000-0000F71D0000}"/>
    <cellStyle name="Calculation 2 3 13" xfId="7736" xr:uid="{00000000-0005-0000-0000-0000F81D0000}"/>
    <cellStyle name="Calculation 2 3 13 2" xfId="7737" xr:uid="{00000000-0005-0000-0000-0000F91D0000}"/>
    <cellStyle name="Calculation 2 3 13 3" xfId="7738" xr:uid="{00000000-0005-0000-0000-0000FA1D0000}"/>
    <cellStyle name="Calculation 2 3 14" xfId="7739" xr:uid="{00000000-0005-0000-0000-0000FB1D0000}"/>
    <cellStyle name="Calculation 2 3 14 2" xfId="7740" xr:uid="{00000000-0005-0000-0000-0000FC1D0000}"/>
    <cellStyle name="Calculation 2 3 14 3" xfId="7741" xr:uid="{00000000-0005-0000-0000-0000FD1D0000}"/>
    <cellStyle name="Calculation 2 3 15" xfId="7742" xr:uid="{00000000-0005-0000-0000-0000FE1D0000}"/>
    <cellStyle name="Calculation 2 3 15 2" xfId="7743" xr:uid="{00000000-0005-0000-0000-0000FF1D0000}"/>
    <cellStyle name="Calculation 2 3 15 3" xfId="7744" xr:uid="{00000000-0005-0000-0000-0000001E0000}"/>
    <cellStyle name="Calculation 2 3 16" xfId="7745" xr:uid="{00000000-0005-0000-0000-0000011E0000}"/>
    <cellStyle name="Calculation 2 3 16 2" xfId="7746" xr:uid="{00000000-0005-0000-0000-0000021E0000}"/>
    <cellStyle name="Calculation 2 3 16 3" xfId="7747" xr:uid="{00000000-0005-0000-0000-0000031E0000}"/>
    <cellStyle name="Calculation 2 3 17" xfId="7748" xr:uid="{00000000-0005-0000-0000-0000041E0000}"/>
    <cellStyle name="Calculation 2 3 17 2" xfId="7749" xr:uid="{00000000-0005-0000-0000-0000051E0000}"/>
    <cellStyle name="Calculation 2 3 17 3" xfId="7750" xr:uid="{00000000-0005-0000-0000-0000061E0000}"/>
    <cellStyle name="Calculation 2 3 18" xfId="7751" xr:uid="{00000000-0005-0000-0000-0000071E0000}"/>
    <cellStyle name="Calculation 2 3 18 2" xfId="7752" xr:uid="{00000000-0005-0000-0000-0000081E0000}"/>
    <cellStyle name="Calculation 2 3 18 3" xfId="7753" xr:uid="{00000000-0005-0000-0000-0000091E0000}"/>
    <cellStyle name="Calculation 2 3 19" xfId="7754" xr:uid="{00000000-0005-0000-0000-00000A1E0000}"/>
    <cellStyle name="Calculation 2 3 2" xfId="7755" xr:uid="{00000000-0005-0000-0000-00000B1E0000}"/>
    <cellStyle name="Calculation 2 3 2 10" xfId="7756" xr:uid="{00000000-0005-0000-0000-00000C1E0000}"/>
    <cellStyle name="Calculation 2 3 2 10 2" xfId="7757" xr:uid="{00000000-0005-0000-0000-00000D1E0000}"/>
    <cellStyle name="Calculation 2 3 2 10 3" xfId="7758" xr:uid="{00000000-0005-0000-0000-00000E1E0000}"/>
    <cellStyle name="Calculation 2 3 2 11" xfId="7759" xr:uid="{00000000-0005-0000-0000-00000F1E0000}"/>
    <cellStyle name="Calculation 2 3 2 11 2" xfId="7760" xr:uid="{00000000-0005-0000-0000-0000101E0000}"/>
    <cellStyle name="Calculation 2 3 2 11 3" xfId="7761" xr:uid="{00000000-0005-0000-0000-0000111E0000}"/>
    <cellStyle name="Calculation 2 3 2 12" xfId="7762" xr:uid="{00000000-0005-0000-0000-0000121E0000}"/>
    <cellStyle name="Calculation 2 3 2 12 2" xfId="7763" xr:uid="{00000000-0005-0000-0000-0000131E0000}"/>
    <cellStyle name="Calculation 2 3 2 12 3" xfId="7764" xr:uid="{00000000-0005-0000-0000-0000141E0000}"/>
    <cellStyle name="Calculation 2 3 2 13" xfId="7765" xr:uid="{00000000-0005-0000-0000-0000151E0000}"/>
    <cellStyle name="Calculation 2 3 2 13 2" xfId="7766" xr:uid="{00000000-0005-0000-0000-0000161E0000}"/>
    <cellStyle name="Calculation 2 3 2 13 3" xfId="7767" xr:uid="{00000000-0005-0000-0000-0000171E0000}"/>
    <cellStyle name="Calculation 2 3 2 14" xfId="7768" xr:uid="{00000000-0005-0000-0000-0000181E0000}"/>
    <cellStyle name="Calculation 2 3 2 14 2" xfId="7769" xr:uid="{00000000-0005-0000-0000-0000191E0000}"/>
    <cellStyle name="Calculation 2 3 2 14 3" xfId="7770" xr:uid="{00000000-0005-0000-0000-00001A1E0000}"/>
    <cellStyle name="Calculation 2 3 2 15" xfId="7771" xr:uid="{00000000-0005-0000-0000-00001B1E0000}"/>
    <cellStyle name="Calculation 2 3 2 15 2" xfId="7772" xr:uid="{00000000-0005-0000-0000-00001C1E0000}"/>
    <cellStyle name="Calculation 2 3 2 15 3" xfId="7773" xr:uid="{00000000-0005-0000-0000-00001D1E0000}"/>
    <cellStyle name="Calculation 2 3 2 16" xfId="7774" xr:uid="{00000000-0005-0000-0000-00001E1E0000}"/>
    <cellStyle name="Calculation 2 3 2 16 2" xfId="7775" xr:uid="{00000000-0005-0000-0000-00001F1E0000}"/>
    <cellStyle name="Calculation 2 3 2 16 3" xfId="7776" xr:uid="{00000000-0005-0000-0000-0000201E0000}"/>
    <cellStyle name="Calculation 2 3 2 17" xfId="7777" xr:uid="{00000000-0005-0000-0000-0000211E0000}"/>
    <cellStyle name="Calculation 2 3 2 17 2" xfId="7778" xr:uid="{00000000-0005-0000-0000-0000221E0000}"/>
    <cellStyle name="Calculation 2 3 2 17 3" xfId="7779" xr:uid="{00000000-0005-0000-0000-0000231E0000}"/>
    <cellStyle name="Calculation 2 3 2 18" xfId="7780" xr:uid="{00000000-0005-0000-0000-0000241E0000}"/>
    <cellStyle name="Calculation 2 3 2 18 2" xfId="7781" xr:uid="{00000000-0005-0000-0000-0000251E0000}"/>
    <cellStyle name="Calculation 2 3 2 18 3" xfId="7782" xr:uid="{00000000-0005-0000-0000-0000261E0000}"/>
    <cellStyle name="Calculation 2 3 2 19" xfId="7783" xr:uid="{00000000-0005-0000-0000-0000271E0000}"/>
    <cellStyle name="Calculation 2 3 2 2" xfId="7784" xr:uid="{00000000-0005-0000-0000-0000281E0000}"/>
    <cellStyle name="Calculation 2 3 2 2 10" xfId="7785" xr:uid="{00000000-0005-0000-0000-0000291E0000}"/>
    <cellStyle name="Calculation 2 3 2 2 10 2" xfId="7786" xr:uid="{00000000-0005-0000-0000-00002A1E0000}"/>
    <cellStyle name="Calculation 2 3 2 2 10 3" xfId="7787" xr:uid="{00000000-0005-0000-0000-00002B1E0000}"/>
    <cellStyle name="Calculation 2 3 2 2 11" xfId="7788" xr:uid="{00000000-0005-0000-0000-00002C1E0000}"/>
    <cellStyle name="Calculation 2 3 2 2 11 2" xfId="7789" xr:uid="{00000000-0005-0000-0000-00002D1E0000}"/>
    <cellStyle name="Calculation 2 3 2 2 11 3" xfId="7790" xr:uid="{00000000-0005-0000-0000-00002E1E0000}"/>
    <cellStyle name="Calculation 2 3 2 2 12" xfId="7791" xr:uid="{00000000-0005-0000-0000-00002F1E0000}"/>
    <cellStyle name="Calculation 2 3 2 2 12 2" xfId="7792" xr:uid="{00000000-0005-0000-0000-0000301E0000}"/>
    <cellStyle name="Calculation 2 3 2 2 12 3" xfId="7793" xr:uid="{00000000-0005-0000-0000-0000311E0000}"/>
    <cellStyle name="Calculation 2 3 2 2 13" xfId="7794" xr:uid="{00000000-0005-0000-0000-0000321E0000}"/>
    <cellStyle name="Calculation 2 3 2 2 14" xfId="7795" xr:uid="{00000000-0005-0000-0000-0000331E0000}"/>
    <cellStyle name="Calculation 2 3 2 2 2" xfId="7796" xr:uid="{00000000-0005-0000-0000-0000341E0000}"/>
    <cellStyle name="Calculation 2 3 2 2 2 2" xfId="7797" xr:uid="{00000000-0005-0000-0000-0000351E0000}"/>
    <cellStyle name="Calculation 2 3 2 2 2 3" xfId="7798" xr:uid="{00000000-0005-0000-0000-0000361E0000}"/>
    <cellStyle name="Calculation 2 3 2 2 3" xfId="7799" xr:uid="{00000000-0005-0000-0000-0000371E0000}"/>
    <cellStyle name="Calculation 2 3 2 2 3 2" xfId="7800" xr:uid="{00000000-0005-0000-0000-0000381E0000}"/>
    <cellStyle name="Calculation 2 3 2 2 3 3" xfId="7801" xr:uid="{00000000-0005-0000-0000-0000391E0000}"/>
    <cellStyle name="Calculation 2 3 2 2 4" xfId="7802" xr:uid="{00000000-0005-0000-0000-00003A1E0000}"/>
    <cellStyle name="Calculation 2 3 2 2 4 2" xfId="7803" xr:uid="{00000000-0005-0000-0000-00003B1E0000}"/>
    <cellStyle name="Calculation 2 3 2 2 4 3" xfId="7804" xr:uid="{00000000-0005-0000-0000-00003C1E0000}"/>
    <cellStyle name="Calculation 2 3 2 2 5" xfId="7805" xr:uid="{00000000-0005-0000-0000-00003D1E0000}"/>
    <cellStyle name="Calculation 2 3 2 2 5 2" xfId="7806" xr:uid="{00000000-0005-0000-0000-00003E1E0000}"/>
    <cellStyle name="Calculation 2 3 2 2 5 3" xfId="7807" xr:uid="{00000000-0005-0000-0000-00003F1E0000}"/>
    <cellStyle name="Calculation 2 3 2 2 6" xfId="7808" xr:uid="{00000000-0005-0000-0000-0000401E0000}"/>
    <cellStyle name="Calculation 2 3 2 2 6 2" xfId="7809" xr:uid="{00000000-0005-0000-0000-0000411E0000}"/>
    <cellStyle name="Calculation 2 3 2 2 6 3" xfId="7810" xr:uid="{00000000-0005-0000-0000-0000421E0000}"/>
    <cellStyle name="Calculation 2 3 2 2 7" xfId="7811" xr:uid="{00000000-0005-0000-0000-0000431E0000}"/>
    <cellStyle name="Calculation 2 3 2 2 7 2" xfId="7812" xr:uid="{00000000-0005-0000-0000-0000441E0000}"/>
    <cellStyle name="Calculation 2 3 2 2 7 3" xfId="7813" xr:uid="{00000000-0005-0000-0000-0000451E0000}"/>
    <cellStyle name="Calculation 2 3 2 2 8" xfId="7814" xr:uid="{00000000-0005-0000-0000-0000461E0000}"/>
    <cellStyle name="Calculation 2 3 2 2 8 2" xfId="7815" xr:uid="{00000000-0005-0000-0000-0000471E0000}"/>
    <cellStyle name="Calculation 2 3 2 2 8 3" xfId="7816" xr:uid="{00000000-0005-0000-0000-0000481E0000}"/>
    <cellStyle name="Calculation 2 3 2 2 9" xfId="7817" xr:uid="{00000000-0005-0000-0000-0000491E0000}"/>
    <cellStyle name="Calculation 2 3 2 2 9 2" xfId="7818" xr:uid="{00000000-0005-0000-0000-00004A1E0000}"/>
    <cellStyle name="Calculation 2 3 2 2 9 3" xfId="7819" xr:uid="{00000000-0005-0000-0000-00004B1E0000}"/>
    <cellStyle name="Calculation 2 3 2 20" xfId="7820" xr:uid="{00000000-0005-0000-0000-00004C1E0000}"/>
    <cellStyle name="Calculation 2 3 2 3" xfId="7821" xr:uid="{00000000-0005-0000-0000-00004D1E0000}"/>
    <cellStyle name="Calculation 2 3 2 3 10" xfId="7822" xr:uid="{00000000-0005-0000-0000-00004E1E0000}"/>
    <cellStyle name="Calculation 2 3 2 3 10 2" xfId="7823" xr:uid="{00000000-0005-0000-0000-00004F1E0000}"/>
    <cellStyle name="Calculation 2 3 2 3 10 3" xfId="7824" xr:uid="{00000000-0005-0000-0000-0000501E0000}"/>
    <cellStyle name="Calculation 2 3 2 3 11" xfId="7825" xr:uid="{00000000-0005-0000-0000-0000511E0000}"/>
    <cellStyle name="Calculation 2 3 2 3 11 2" xfId="7826" xr:uid="{00000000-0005-0000-0000-0000521E0000}"/>
    <cellStyle name="Calculation 2 3 2 3 11 3" xfId="7827" xr:uid="{00000000-0005-0000-0000-0000531E0000}"/>
    <cellStyle name="Calculation 2 3 2 3 12" xfId="7828" xr:uid="{00000000-0005-0000-0000-0000541E0000}"/>
    <cellStyle name="Calculation 2 3 2 3 12 2" xfId="7829" xr:uid="{00000000-0005-0000-0000-0000551E0000}"/>
    <cellStyle name="Calculation 2 3 2 3 12 3" xfId="7830" xr:uid="{00000000-0005-0000-0000-0000561E0000}"/>
    <cellStyle name="Calculation 2 3 2 3 13" xfId="7831" xr:uid="{00000000-0005-0000-0000-0000571E0000}"/>
    <cellStyle name="Calculation 2 3 2 3 14" xfId="7832" xr:uid="{00000000-0005-0000-0000-0000581E0000}"/>
    <cellStyle name="Calculation 2 3 2 3 2" xfId="7833" xr:uid="{00000000-0005-0000-0000-0000591E0000}"/>
    <cellStyle name="Calculation 2 3 2 3 2 2" xfId="7834" xr:uid="{00000000-0005-0000-0000-00005A1E0000}"/>
    <cellStyle name="Calculation 2 3 2 3 2 3" xfId="7835" xr:uid="{00000000-0005-0000-0000-00005B1E0000}"/>
    <cellStyle name="Calculation 2 3 2 3 3" xfId="7836" xr:uid="{00000000-0005-0000-0000-00005C1E0000}"/>
    <cellStyle name="Calculation 2 3 2 3 3 2" xfId="7837" xr:uid="{00000000-0005-0000-0000-00005D1E0000}"/>
    <cellStyle name="Calculation 2 3 2 3 3 3" xfId="7838" xr:uid="{00000000-0005-0000-0000-00005E1E0000}"/>
    <cellStyle name="Calculation 2 3 2 3 4" xfId="7839" xr:uid="{00000000-0005-0000-0000-00005F1E0000}"/>
    <cellStyle name="Calculation 2 3 2 3 4 2" xfId="7840" xr:uid="{00000000-0005-0000-0000-0000601E0000}"/>
    <cellStyle name="Calculation 2 3 2 3 4 3" xfId="7841" xr:uid="{00000000-0005-0000-0000-0000611E0000}"/>
    <cellStyle name="Calculation 2 3 2 3 5" xfId="7842" xr:uid="{00000000-0005-0000-0000-0000621E0000}"/>
    <cellStyle name="Calculation 2 3 2 3 5 2" xfId="7843" xr:uid="{00000000-0005-0000-0000-0000631E0000}"/>
    <cellStyle name="Calculation 2 3 2 3 5 3" xfId="7844" xr:uid="{00000000-0005-0000-0000-0000641E0000}"/>
    <cellStyle name="Calculation 2 3 2 3 6" xfId="7845" xr:uid="{00000000-0005-0000-0000-0000651E0000}"/>
    <cellStyle name="Calculation 2 3 2 3 6 2" xfId="7846" xr:uid="{00000000-0005-0000-0000-0000661E0000}"/>
    <cellStyle name="Calculation 2 3 2 3 6 3" xfId="7847" xr:uid="{00000000-0005-0000-0000-0000671E0000}"/>
    <cellStyle name="Calculation 2 3 2 3 7" xfId="7848" xr:uid="{00000000-0005-0000-0000-0000681E0000}"/>
    <cellStyle name="Calculation 2 3 2 3 7 2" xfId="7849" xr:uid="{00000000-0005-0000-0000-0000691E0000}"/>
    <cellStyle name="Calculation 2 3 2 3 7 3" xfId="7850" xr:uid="{00000000-0005-0000-0000-00006A1E0000}"/>
    <cellStyle name="Calculation 2 3 2 3 8" xfId="7851" xr:uid="{00000000-0005-0000-0000-00006B1E0000}"/>
    <cellStyle name="Calculation 2 3 2 3 8 2" xfId="7852" xr:uid="{00000000-0005-0000-0000-00006C1E0000}"/>
    <cellStyle name="Calculation 2 3 2 3 8 3" xfId="7853" xr:uid="{00000000-0005-0000-0000-00006D1E0000}"/>
    <cellStyle name="Calculation 2 3 2 3 9" xfId="7854" xr:uid="{00000000-0005-0000-0000-00006E1E0000}"/>
    <cellStyle name="Calculation 2 3 2 3 9 2" xfId="7855" xr:uid="{00000000-0005-0000-0000-00006F1E0000}"/>
    <cellStyle name="Calculation 2 3 2 3 9 3" xfId="7856" xr:uid="{00000000-0005-0000-0000-0000701E0000}"/>
    <cellStyle name="Calculation 2 3 2 4" xfId="7857" xr:uid="{00000000-0005-0000-0000-0000711E0000}"/>
    <cellStyle name="Calculation 2 3 2 4 10" xfId="7858" xr:uid="{00000000-0005-0000-0000-0000721E0000}"/>
    <cellStyle name="Calculation 2 3 2 4 10 2" xfId="7859" xr:uid="{00000000-0005-0000-0000-0000731E0000}"/>
    <cellStyle name="Calculation 2 3 2 4 10 3" xfId="7860" xr:uid="{00000000-0005-0000-0000-0000741E0000}"/>
    <cellStyle name="Calculation 2 3 2 4 11" xfId="7861" xr:uid="{00000000-0005-0000-0000-0000751E0000}"/>
    <cellStyle name="Calculation 2 3 2 4 11 2" xfId="7862" xr:uid="{00000000-0005-0000-0000-0000761E0000}"/>
    <cellStyle name="Calculation 2 3 2 4 11 3" xfId="7863" xr:uid="{00000000-0005-0000-0000-0000771E0000}"/>
    <cellStyle name="Calculation 2 3 2 4 12" xfId="7864" xr:uid="{00000000-0005-0000-0000-0000781E0000}"/>
    <cellStyle name="Calculation 2 3 2 4 13" xfId="7865" xr:uid="{00000000-0005-0000-0000-0000791E0000}"/>
    <cellStyle name="Calculation 2 3 2 4 2" xfId="7866" xr:uid="{00000000-0005-0000-0000-00007A1E0000}"/>
    <cellStyle name="Calculation 2 3 2 4 2 2" xfId="7867" xr:uid="{00000000-0005-0000-0000-00007B1E0000}"/>
    <cellStyle name="Calculation 2 3 2 4 2 3" xfId="7868" xr:uid="{00000000-0005-0000-0000-00007C1E0000}"/>
    <cellStyle name="Calculation 2 3 2 4 3" xfId="7869" xr:uid="{00000000-0005-0000-0000-00007D1E0000}"/>
    <cellStyle name="Calculation 2 3 2 4 3 2" xfId="7870" xr:uid="{00000000-0005-0000-0000-00007E1E0000}"/>
    <cellStyle name="Calculation 2 3 2 4 3 3" xfId="7871" xr:uid="{00000000-0005-0000-0000-00007F1E0000}"/>
    <cellStyle name="Calculation 2 3 2 4 4" xfId="7872" xr:uid="{00000000-0005-0000-0000-0000801E0000}"/>
    <cellStyle name="Calculation 2 3 2 4 4 2" xfId="7873" xr:uid="{00000000-0005-0000-0000-0000811E0000}"/>
    <cellStyle name="Calculation 2 3 2 4 4 3" xfId="7874" xr:uid="{00000000-0005-0000-0000-0000821E0000}"/>
    <cellStyle name="Calculation 2 3 2 4 5" xfId="7875" xr:uid="{00000000-0005-0000-0000-0000831E0000}"/>
    <cellStyle name="Calculation 2 3 2 4 5 2" xfId="7876" xr:uid="{00000000-0005-0000-0000-0000841E0000}"/>
    <cellStyle name="Calculation 2 3 2 4 5 3" xfId="7877" xr:uid="{00000000-0005-0000-0000-0000851E0000}"/>
    <cellStyle name="Calculation 2 3 2 4 6" xfId="7878" xr:uid="{00000000-0005-0000-0000-0000861E0000}"/>
    <cellStyle name="Calculation 2 3 2 4 6 2" xfId="7879" xr:uid="{00000000-0005-0000-0000-0000871E0000}"/>
    <cellStyle name="Calculation 2 3 2 4 6 3" xfId="7880" xr:uid="{00000000-0005-0000-0000-0000881E0000}"/>
    <cellStyle name="Calculation 2 3 2 4 7" xfId="7881" xr:uid="{00000000-0005-0000-0000-0000891E0000}"/>
    <cellStyle name="Calculation 2 3 2 4 7 2" xfId="7882" xr:uid="{00000000-0005-0000-0000-00008A1E0000}"/>
    <cellStyle name="Calculation 2 3 2 4 7 3" xfId="7883" xr:uid="{00000000-0005-0000-0000-00008B1E0000}"/>
    <cellStyle name="Calculation 2 3 2 4 8" xfId="7884" xr:uid="{00000000-0005-0000-0000-00008C1E0000}"/>
    <cellStyle name="Calculation 2 3 2 4 8 2" xfId="7885" xr:uid="{00000000-0005-0000-0000-00008D1E0000}"/>
    <cellStyle name="Calculation 2 3 2 4 8 3" xfId="7886" xr:uid="{00000000-0005-0000-0000-00008E1E0000}"/>
    <cellStyle name="Calculation 2 3 2 4 9" xfId="7887" xr:uid="{00000000-0005-0000-0000-00008F1E0000}"/>
    <cellStyle name="Calculation 2 3 2 4 9 2" xfId="7888" xr:uid="{00000000-0005-0000-0000-0000901E0000}"/>
    <cellStyle name="Calculation 2 3 2 4 9 3" xfId="7889" xr:uid="{00000000-0005-0000-0000-0000911E0000}"/>
    <cellStyle name="Calculation 2 3 2 5" xfId="7890" xr:uid="{00000000-0005-0000-0000-0000921E0000}"/>
    <cellStyle name="Calculation 2 3 2 5 10" xfId="7891" xr:uid="{00000000-0005-0000-0000-0000931E0000}"/>
    <cellStyle name="Calculation 2 3 2 5 10 2" xfId="7892" xr:uid="{00000000-0005-0000-0000-0000941E0000}"/>
    <cellStyle name="Calculation 2 3 2 5 10 3" xfId="7893" xr:uid="{00000000-0005-0000-0000-0000951E0000}"/>
    <cellStyle name="Calculation 2 3 2 5 11" xfId="7894" xr:uid="{00000000-0005-0000-0000-0000961E0000}"/>
    <cellStyle name="Calculation 2 3 2 5 11 2" xfId="7895" xr:uid="{00000000-0005-0000-0000-0000971E0000}"/>
    <cellStyle name="Calculation 2 3 2 5 11 3" xfId="7896" xr:uid="{00000000-0005-0000-0000-0000981E0000}"/>
    <cellStyle name="Calculation 2 3 2 5 12" xfId="7897" xr:uid="{00000000-0005-0000-0000-0000991E0000}"/>
    <cellStyle name="Calculation 2 3 2 5 13" xfId="7898" xr:uid="{00000000-0005-0000-0000-00009A1E0000}"/>
    <cellStyle name="Calculation 2 3 2 5 2" xfId="7899" xr:uid="{00000000-0005-0000-0000-00009B1E0000}"/>
    <cellStyle name="Calculation 2 3 2 5 2 2" xfId="7900" xr:uid="{00000000-0005-0000-0000-00009C1E0000}"/>
    <cellStyle name="Calculation 2 3 2 5 2 3" xfId="7901" xr:uid="{00000000-0005-0000-0000-00009D1E0000}"/>
    <cellStyle name="Calculation 2 3 2 5 3" xfId="7902" xr:uid="{00000000-0005-0000-0000-00009E1E0000}"/>
    <cellStyle name="Calculation 2 3 2 5 3 2" xfId="7903" xr:uid="{00000000-0005-0000-0000-00009F1E0000}"/>
    <cellStyle name="Calculation 2 3 2 5 3 3" xfId="7904" xr:uid="{00000000-0005-0000-0000-0000A01E0000}"/>
    <cellStyle name="Calculation 2 3 2 5 4" xfId="7905" xr:uid="{00000000-0005-0000-0000-0000A11E0000}"/>
    <cellStyle name="Calculation 2 3 2 5 4 2" xfId="7906" xr:uid="{00000000-0005-0000-0000-0000A21E0000}"/>
    <cellStyle name="Calculation 2 3 2 5 4 3" xfId="7907" xr:uid="{00000000-0005-0000-0000-0000A31E0000}"/>
    <cellStyle name="Calculation 2 3 2 5 5" xfId="7908" xr:uid="{00000000-0005-0000-0000-0000A41E0000}"/>
    <cellStyle name="Calculation 2 3 2 5 5 2" xfId="7909" xr:uid="{00000000-0005-0000-0000-0000A51E0000}"/>
    <cellStyle name="Calculation 2 3 2 5 5 3" xfId="7910" xr:uid="{00000000-0005-0000-0000-0000A61E0000}"/>
    <cellStyle name="Calculation 2 3 2 5 6" xfId="7911" xr:uid="{00000000-0005-0000-0000-0000A71E0000}"/>
    <cellStyle name="Calculation 2 3 2 5 6 2" xfId="7912" xr:uid="{00000000-0005-0000-0000-0000A81E0000}"/>
    <cellStyle name="Calculation 2 3 2 5 6 3" xfId="7913" xr:uid="{00000000-0005-0000-0000-0000A91E0000}"/>
    <cellStyle name="Calculation 2 3 2 5 7" xfId="7914" xr:uid="{00000000-0005-0000-0000-0000AA1E0000}"/>
    <cellStyle name="Calculation 2 3 2 5 7 2" xfId="7915" xr:uid="{00000000-0005-0000-0000-0000AB1E0000}"/>
    <cellStyle name="Calculation 2 3 2 5 7 3" xfId="7916" xr:uid="{00000000-0005-0000-0000-0000AC1E0000}"/>
    <cellStyle name="Calculation 2 3 2 5 8" xfId="7917" xr:uid="{00000000-0005-0000-0000-0000AD1E0000}"/>
    <cellStyle name="Calculation 2 3 2 5 8 2" xfId="7918" xr:uid="{00000000-0005-0000-0000-0000AE1E0000}"/>
    <cellStyle name="Calculation 2 3 2 5 8 3" xfId="7919" xr:uid="{00000000-0005-0000-0000-0000AF1E0000}"/>
    <cellStyle name="Calculation 2 3 2 5 9" xfId="7920" xr:uid="{00000000-0005-0000-0000-0000B01E0000}"/>
    <cellStyle name="Calculation 2 3 2 5 9 2" xfId="7921" xr:uid="{00000000-0005-0000-0000-0000B11E0000}"/>
    <cellStyle name="Calculation 2 3 2 5 9 3" xfId="7922" xr:uid="{00000000-0005-0000-0000-0000B21E0000}"/>
    <cellStyle name="Calculation 2 3 2 6" xfId="7923" xr:uid="{00000000-0005-0000-0000-0000B31E0000}"/>
    <cellStyle name="Calculation 2 3 2 6 10" xfId="7924" xr:uid="{00000000-0005-0000-0000-0000B41E0000}"/>
    <cellStyle name="Calculation 2 3 2 6 10 2" xfId="7925" xr:uid="{00000000-0005-0000-0000-0000B51E0000}"/>
    <cellStyle name="Calculation 2 3 2 6 10 3" xfId="7926" xr:uid="{00000000-0005-0000-0000-0000B61E0000}"/>
    <cellStyle name="Calculation 2 3 2 6 11" xfId="7927" xr:uid="{00000000-0005-0000-0000-0000B71E0000}"/>
    <cellStyle name="Calculation 2 3 2 6 11 2" xfId="7928" xr:uid="{00000000-0005-0000-0000-0000B81E0000}"/>
    <cellStyle name="Calculation 2 3 2 6 11 3" xfId="7929" xr:uid="{00000000-0005-0000-0000-0000B91E0000}"/>
    <cellStyle name="Calculation 2 3 2 6 12" xfId="7930" xr:uid="{00000000-0005-0000-0000-0000BA1E0000}"/>
    <cellStyle name="Calculation 2 3 2 6 13" xfId="7931" xr:uid="{00000000-0005-0000-0000-0000BB1E0000}"/>
    <cellStyle name="Calculation 2 3 2 6 2" xfId="7932" xr:uid="{00000000-0005-0000-0000-0000BC1E0000}"/>
    <cellStyle name="Calculation 2 3 2 6 2 2" xfId="7933" xr:uid="{00000000-0005-0000-0000-0000BD1E0000}"/>
    <cellStyle name="Calculation 2 3 2 6 2 3" xfId="7934" xr:uid="{00000000-0005-0000-0000-0000BE1E0000}"/>
    <cellStyle name="Calculation 2 3 2 6 3" xfId="7935" xr:uid="{00000000-0005-0000-0000-0000BF1E0000}"/>
    <cellStyle name="Calculation 2 3 2 6 3 2" xfId="7936" xr:uid="{00000000-0005-0000-0000-0000C01E0000}"/>
    <cellStyle name="Calculation 2 3 2 6 3 3" xfId="7937" xr:uid="{00000000-0005-0000-0000-0000C11E0000}"/>
    <cellStyle name="Calculation 2 3 2 6 4" xfId="7938" xr:uid="{00000000-0005-0000-0000-0000C21E0000}"/>
    <cellStyle name="Calculation 2 3 2 6 4 2" xfId="7939" xr:uid="{00000000-0005-0000-0000-0000C31E0000}"/>
    <cellStyle name="Calculation 2 3 2 6 4 3" xfId="7940" xr:uid="{00000000-0005-0000-0000-0000C41E0000}"/>
    <cellStyle name="Calculation 2 3 2 6 5" xfId="7941" xr:uid="{00000000-0005-0000-0000-0000C51E0000}"/>
    <cellStyle name="Calculation 2 3 2 6 5 2" xfId="7942" xr:uid="{00000000-0005-0000-0000-0000C61E0000}"/>
    <cellStyle name="Calculation 2 3 2 6 5 3" xfId="7943" xr:uid="{00000000-0005-0000-0000-0000C71E0000}"/>
    <cellStyle name="Calculation 2 3 2 6 6" xfId="7944" xr:uid="{00000000-0005-0000-0000-0000C81E0000}"/>
    <cellStyle name="Calculation 2 3 2 6 6 2" xfId="7945" xr:uid="{00000000-0005-0000-0000-0000C91E0000}"/>
    <cellStyle name="Calculation 2 3 2 6 6 3" xfId="7946" xr:uid="{00000000-0005-0000-0000-0000CA1E0000}"/>
    <cellStyle name="Calculation 2 3 2 6 7" xfId="7947" xr:uid="{00000000-0005-0000-0000-0000CB1E0000}"/>
    <cellStyle name="Calculation 2 3 2 6 7 2" xfId="7948" xr:uid="{00000000-0005-0000-0000-0000CC1E0000}"/>
    <cellStyle name="Calculation 2 3 2 6 7 3" xfId="7949" xr:uid="{00000000-0005-0000-0000-0000CD1E0000}"/>
    <cellStyle name="Calculation 2 3 2 6 8" xfId="7950" xr:uid="{00000000-0005-0000-0000-0000CE1E0000}"/>
    <cellStyle name="Calculation 2 3 2 6 8 2" xfId="7951" xr:uid="{00000000-0005-0000-0000-0000CF1E0000}"/>
    <cellStyle name="Calculation 2 3 2 6 8 3" xfId="7952" xr:uid="{00000000-0005-0000-0000-0000D01E0000}"/>
    <cellStyle name="Calculation 2 3 2 6 9" xfId="7953" xr:uid="{00000000-0005-0000-0000-0000D11E0000}"/>
    <cellStyle name="Calculation 2 3 2 6 9 2" xfId="7954" xr:uid="{00000000-0005-0000-0000-0000D21E0000}"/>
    <cellStyle name="Calculation 2 3 2 6 9 3" xfId="7955" xr:uid="{00000000-0005-0000-0000-0000D31E0000}"/>
    <cellStyle name="Calculation 2 3 2 7" xfId="7956" xr:uid="{00000000-0005-0000-0000-0000D41E0000}"/>
    <cellStyle name="Calculation 2 3 2 7 10" xfId="7957" xr:uid="{00000000-0005-0000-0000-0000D51E0000}"/>
    <cellStyle name="Calculation 2 3 2 7 10 2" xfId="7958" xr:uid="{00000000-0005-0000-0000-0000D61E0000}"/>
    <cellStyle name="Calculation 2 3 2 7 10 3" xfId="7959" xr:uid="{00000000-0005-0000-0000-0000D71E0000}"/>
    <cellStyle name="Calculation 2 3 2 7 11" xfId="7960" xr:uid="{00000000-0005-0000-0000-0000D81E0000}"/>
    <cellStyle name="Calculation 2 3 2 7 11 2" xfId="7961" xr:uid="{00000000-0005-0000-0000-0000D91E0000}"/>
    <cellStyle name="Calculation 2 3 2 7 11 3" xfId="7962" xr:uid="{00000000-0005-0000-0000-0000DA1E0000}"/>
    <cellStyle name="Calculation 2 3 2 7 12" xfId="7963" xr:uid="{00000000-0005-0000-0000-0000DB1E0000}"/>
    <cellStyle name="Calculation 2 3 2 7 13" xfId="7964" xr:uid="{00000000-0005-0000-0000-0000DC1E0000}"/>
    <cellStyle name="Calculation 2 3 2 7 2" xfId="7965" xr:uid="{00000000-0005-0000-0000-0000DD1E0000}"/>
    <cellStyle name="Calculation 2 3 2 7 2 2" xfId="7966" xr:uid="{00000000-0005-0000-0000-0000DE1E0000}"/>
    <cellStyle name="Calculation 2 3 2 7 2 3" xfId="7967" xr:uid="{00000000-0005-0000-0000-0000DF1E0000}"/>
    <cellStyle name="Calculation 2 3 2 7 3" xfId="7968" xr:uid="{00000000-0005-0000-0000-0000E01E0000}"/>
    <cellStyle name="Calculation 2 3 2 7 3 2" xfId="7969" xr:uid="{00000000-0005-0000-0000-0000E11E0000}"/>
    <cellStyle name="Calculation 2 3 2 7 3 3" xfId="7970" xr:uid="{00000000-0005-0000-0000-0000E21E0000}"/>
    <cellStyle name="Calculation 2 3 2 7 4" xfId="7971" xr:uid="{00000000-0005-0000-0000-0000E31E0000}"/>
    <cellStyle name="Calculation 2 3 2 7 4 2" xfId="7972" xr:uid="{00000000-0005-0000-0000-0000E41E0000}"/>
    <cellStyle name="Calculation 2 3 2 7 4 3" xfId="7973" xr:uid="{00000000-0005-0000-0000-0000E51E0000}"/>
    <cellStyle name="Calculation 2 3 2 7 5" xfId="7974" xr:uid="{00000000-0005-0000-0000-0000E61E0000}"/>
    <cellStyle name="Calculation 2 3 2 7 5 2" xfId="7975" xr:uid="{00000000-0005-0000-0000-0000E71E0000}"/>
    <cellStyle name="Calculation 2 3 2 7 5 3" xfId="7976" xr:uid="{00000000-0005-0000-0000-0000E81E0000}"/>
    <cellStyle name="Calculation 2 3 2 7 6" xfId="7977" xr:uid="{00000000-0005-0000-0000-0000E91E0000}"/>
    <cellStyle name="Calculation 2 3 2 7 6 2" xfId="7978" xr:uid="{00000000-0005-0000-0000-0000EA1E0000}"/>
    <cellStyle name="Calculation 2 3 2 7 6 3" xfId="7979" xr:uid="{00000000-0005-0000-0000-0000EB1E0000}"/>
    <cellStyle name="Calculation 2 3 2 7 7" xfId="7980" xr:uid="{00000000-0005-0000-0000-0000EC1E0000}"/>
    <cellStyle name="Calculation 2 3 2 7 7 2" xfId="7981" xr:uid="{00000000-0005-0000-0000-0000ED1E0000}"/>
    <cellStyle name="Calculation 2 3 2 7 7 3" xfId="7982" xr:uid="{00000000-0005-0000-0000-0000EE1E0000}"/>
    <cellStyle name="Calculation 2 3 2 7 8" xfId="7983" xr:uid="{00000000-0005-0000-0000-0000EF1E0000}"/>
    <cellStyle name="Calculation 2 3 2 7 8 2" xfId="7984" xr:uid="{00000000-0005-0000-0000-0000F01E0000}"/>
    <cellStyle name="Calculation 2 3 2 7 8 3" xfId="7985" xr:uid="{00000000-0005-0000-0000-0000F11E0000}"/>
    <cellStyle name="Calculation 2 3 2 7 9" xfId="7986" xr:uid="{00000000-0005-0000-0000-0000F21E0000}"/>
    <cellStyle name="Calculation 2 3 2 7 9 2" xfId="7987" xr:uid="{00000000-0005-0000-0000-0000F31E0000}"/>
    <cellStyle name="Calculation 2 3 2 7 9 3" xfId="7988" xr:uid="{00000000-0005-0000-0000-0000F41E0000}"/>
    <cellStyle name="Calculation 2 3 2 8" xfId="7989" xr:uid="{00000000-0005-0000-0000-0000F51E0000}"/>
    <cellStyle name="Calculation 2 3 2 8 2" xfId="7990" xr:uid="{00000000-0005-0000-0000-0000F61E0000}"/>
    <cellStyle name="Calculation 2 3 2 8 3" xfId="7991" xr:uid="{00000000-0005-0000-0000-0000F71E0000}"/>
    <cellStyle name="Calculation 2 3 2 9" xfId="7992" xr:uid="{00000000-0005-0000-0000-0000F81E0000}"/>
    <cellStyle name="Calculation 2 3 2 9 2" xfId="7993" xr:uid="{00000000-0005-0000-0000-0000F91E0000}"/>
    <cellStyle name="Calculation 2 3 2 9 3" xfId="7994" xr:uid="{00000000-0005-0000-0000-0000FA1E0000}"/>
    <cellStyle name="Calculation 2 3 20" xfId="7995" xr:uid="{00000000-0005-0000-0000-0000FB1E0000}"/>
    <cellStyle name="Calculation 2 3 3" xfId="7996" xr:uid="{00000000-0005-0000-0000-0000FC1E0000}"/>
    <cellStyle name="Calculation 2 3 3 10" xfId="7997" xr:uid="{00000000-0005-0000-0000-0000FD1E0000}"/>
    <cellStyle name="Calculation 2 3 3 10 2" xfId="7998" xr:uid="{00000000-0005-0000-0000-0000FE1E0000}"/>
    <cellStyle name="Calculation 2 3 3 10 3" xfId="7999" xr:uid="{00000000-0005-0000-0000-0000FF1E0000}"/>
    <cellStyle name="Calculation 2 3 3 11" xfId="8000" xr:uid="{00000000-0005-0000-0000-0000001F0000}"/>
    <cellStyle name="Calculation 2 3 3 11 2" xfId="8001" xr:uid="{00000000-0005-0000-0000-0000011F0000}"/>
    <cellStyle name="Calculation 2 3 3 11 3" xfId="8002" xr:uid="{00000000-0005-0000-0000-0000021F0000}"/>
    <cellStyle name="Calculation 2 3 3 12" xfId="8003" xr:uid="{00000000-0005-0000-0000-0000031F0000}"/>
    <cellStyle name="Calculation 2 3 3 12 2" xfId="8004" xr:uid="{00000000-0005-0000-0000-0000041F0000}"/>
    <cellStyle name="Calculation 2 3 3 12 3" xfId="8005" xr:uid="{00000000-0005-0000-0000-0000051F0000}"/>
    <cellStyle name="Calculation 2 3 3 13" xfId="8006" xr:uid="{00000000-0005-0000-0000-0000061F0000}"/>
    <cellStyle name="Calculation 2 3 3 14" xfId="8007" xr:uid="{00000000-0005-0000-0000-0000071F0000}"/>
    <cellStyle name="Calculation 2 3 3 2" xfId="8008" xr:uid="{00000000-0005-0000-0000-0000081F0000}"/>
    <cellStyle name="Calculation 2 3 3 2 2" xfId="8009" xr:uid="{00000000-0005-0000-0000-0000091F0000}"/>
    <cellStyle name="Calculation 2 3 3 2 3" xfId="8010" xr:uid="{00000000-0005-0000-0000-00000A1F0000}"/>
    <cellStyle name="Calculation 2 3 3 3" xfId="8011" xr:uid="{00000000-0005-0000-0000-00000B1F0000}"/>
    <cellStyle name="Calculation 2 3 3 3 2" xfId="8012" xr:uid="{00000000-0005-0000-0000-00000C1F0000}"/>
    <cellStyle name="Calculation 2 3 3 3 3" xfId="8013" xr:uid="{00000000-0005-0000-0000-00000D1F0000}"/>
    <cellStyle name="Calculation 2 3 3 4" xfId="8014" xr:uid="{00000000-0005-0000-0000-00000E1F0000}"/>
    <cellStyle name="Calculation 2 3 3 4 2" xfId="8015" xr:uid="{00000000-0005-0000-0000-00000F1F0000}"/>
    <cellStyle name="Calculation 2 3 3 4 3" xfId="8016" xr:uid="{00000000-0005-0000-0000-0000101F0000}"/>
    <cellStyle name="Calculation 2 3 3 5" xfId="8017" xr:uid="{00000000-0005-0000-0000-0000111F0000}"/>
    <cellStyle name="Calculation 2 3 3 5 2" xfId="8018" xr:uid="{00000000-0005-0000-0000-0000121F0000}"/>
    <cellStyle name="Calculation 2 3 3 5 3" xfId="8019" xr:uid="{00000000-0005-0000-0000-0000131F0000}"/>
    <cellStyle name="Calculation 2 3 3 6" xfId="8020" xr:uid="{00000000-0005-0000-0000-0000141F0000}"/>
    <cellStyle name="Calculation 2 3 3 6 2" xfId="8021" xr:uid="{00000000-0005-0000-0000-0000151F0000}"/>
    <cellStyle name="Calculation 2 3 3 6 3" xfId="8022" xr:uid="{00000000-0005-0000-0000-0000161F0000}"/>
    <cellStyle name="Calculation 2 3 3 7" xfId="8023" xr:uid="{00000000-0005-0000-0000-0000171F0000}"/>
    <cellStyle name="Calculation 2 3 3 7 2" xfId="8024" xr:uid="{00000000-0005-0000-0000-0000181F0000}"/>
    <cellStyle name="Calculation 2 3 3 7 3" xfId="8025" xr:uid="{00000000-0005-0000-0000-0000191F0000}"/>
    <cellStyle name="Calculation 2 3 3 8" xfId="8026" xr:uid="{00000000-0005-0000-0000-00001A1F0000}"/>
    <cellStyle name="Calculation 2 3 3 8 2" xfId="8027" xr:uid="{00000000-0005-0000-0000-00001B1F0000}"/>
    <cellStyle name="Calculation 2 3 3 8 3" xfId="8028" xr:uid="{00000000-0005-0000-0000-00001C1F0000}"/>
    <cellStyle name="Calculation 2 3 3 9" xfId="8029" xr:uid="{00000000-0005-0000-0000-00001D1F0000}"/>
    <cellStyle name="Calculation 2 3 3 9 2" xfId="8030" xr:uid="{00000000-0005-0000-0000-00001E1F0000}"/>
    <cellStyle name="Calculation 2 3 3 9 3" xfId="8031" xr:uid="{00000000-0005-0000-0000-00001F1F0000}"/>
    <cellStyle name="Calculation 2 3 4" xfId="8032" xr:uid="{00000000-0005-0000-0000-0000201F0000}"/>
    <cellStyle name="Calculation 2 3 4 10" xfId="8033" xr:uid="{00000000-0005-0000-0000-0000211F0000}"/>
    <cellStyle name="Calculation 2 3 4 10 2" xfId="8034" xr:uid="{00000000-0005-0000-0000-0000221F0000}"/>
    <cellStyle name="Calculation 2 3 4 10 3" xfId="8035" xr:uid="{00000000-0005-0000-0000-0000231F0000}"/>
    <cellStyle name="Calculation 2 3 4 11" xfId="8036" xr:uid="{00000000-0005-0000-0000-0000241F0000}"/>
    <cellStyle name="Calculation 2 3 4 11 2" xfId="8037" xr:uid="{00000000-0005-0000-0000-0000251F0000}"/>
    <cellStyle name="Calculation 2 3 4 11 3" xfId="8038" xr:uid="{00000000-0005-0000-0000-0000261F0000}"/>
    <cellStyle name="Calculation 2 3 4 12" xfId="8039" xr:uid="{00000000-0005-0000-0000-0000271F0000}"/>
    <cellStyle name="Calculation 2 3 4 13" xfId="8040" xr:uid="{00000000-0005-0000-0000-0000281F0000}"/>
    <cellStyle name="Calculation 2 3 4 2" xfId="8041" xr:uid="{00000000-0005-0000-0000-0000291F0000}"/>
    <cellStyle name="Calculation 2 3 4 2 2" xfId="8042" xr:uid="{00000000-0005-0000-0000-00002A1F0000}"/>
    <cellStyle name="Calculation 2 3 4 2 3" xfId="8043" xr:uid="{00000000-0005-0000-0000-00002B1F0000}"/>
    <cellStyle name="Calculation 2 3 4 3" xfId="8044" xr:uid="{00000000-0005-0000-0000-00002C1F0000}"/>
    <cellStyle name="Calculation 2 3 4 3 2" xfId="8045" xr:uid="{00000000-0005-0000-0000-00002D1F0000}"/>
    <cellStyle name="Calculation 2 3 4 3 3" xfId="8046" xr:uid="{00000000-0005-0000-0000-00002E1F0000}"/>
    <cellStyle name="Calculation 2 3 4 4" xfId="8047" xr:uid="{00000000-0005-0000-0000-00002F1F0000}"/>
    <cellStyle name="Calculation 2 3 4 4 2" xfId="8048" xr:uid="{00000000-0005-0000-0000-0000301F0000}"/>
    <cellStyle name="Calculation 2 3 4 4 3" xfId="8049" xr:uid="{00000000-0005-0000-0000-0000311F0000}"/>
    <cellStyle name="Calculation 2 3 4 5" xfId="8050" xr:uid="{00000000-0005-0000-0000-0000321F0000}"/>
    <cellStyle name="Calculation 2 3 4 5 2" xfId="8051" xr:uid="{00000000-0005-0000-0000-0000331F0000}"/>
    <cellStyle name="Calculation 2 3 4 5 3" xfId="8052" xr:uid="{00000000-0005-0000-0000-0000341F0000}"/>
    <cellStyle name="Calculation 2 3 4 6" xfId="8053" xr:uid="{00000000-0005-0000-0000-0000351F0000}"/>
    <cellStyle name="Calculation 2 3 4 6 2" xfId="8054" xr:uid="{00000000-0005-0000-0000-0000361F0000}"/>
    <cellStyle name="Calculation 2 3 4 6 3" xfId="8055" xr:uid="{00000000-0005-0000-0000-0000371F0000}"/>
    <cellStyle name="Calculation 2 3 4 7" xfId="8056" xr:uid="{00000000-0005-0000-0000-0000381F0000}"/>
    <cellStyle name="Calculation 2 3 4 7 2" xfId="8057" xr:uid="{00000000-0005-0000-0000-0000391F0000}"/>
    <cellStyle name="Calculation 2 3 4 7 3" xfId="8058" xr:uid="{00000000-0005-0000-0000-00003A1F0000}"/>
    <cellStyle name="Calculation 2 3 4 8" xfId="8059" xr:uid="{00000000-0005-0000-0000-00003B1F0000}"/>
    <cellStyle name="Calculation 2 3 4 8 2" xfId="8060" xr:uid="{00000000-0005-0000-0000-00003C1F0000}"/>
    <cellStyle name="Calculation 2 3 4 8 3" xfId="8061" xr:uid="{00000000-0005-0000-0000-00003D1F0000}"/>
    <cellStyle name="Calculation 2 3 4 9" xfId="8062" xr:uid="{00000000-0005-0000-0000-00003E1F0000}"/>
    <cellStyle name="Calculation 2 3 4 9 2" xfId="8063" xr:uid="{00000000-0005-0000-0000-00003F1F0000}"/>
    <cellStyle name="Calculation 2 3 4 9 3" xfId="8064" xr:uid="{00000000-0005-0000-0000-0000401F0000}"/>
    <cellStyle name="Calculation 2 3 5" xfId="8065" xr:uid="{00000000-0005-0000-0000-0000411F0000}"/>
    <cellStyle name="Calculation 2 3 5 10" xfId="8066" xr:uid="{00000000-0005-0000-0000-0000421F0000}"/>
    <cellStyle name="Calculation 2 3 5 10 2" xfId="8067" xr:uid="{00000000-0005-0000-0000-0000431F0000}"/>
    <cellStyle name="Calculation 2 3 5 10 3" xfId="8068" xr:uid="{00000000-0005-0000-0000-0000441F0000}"/>
    <cellStyle name="Calculation 2 3 5 11" xfId="8069" xr:uid="{00000000-0005-0000-0000-0000451F0000}"/>
    <cellStyle name="Calculation 2 3 5 11 2" xfId="8070" xr:uid="{00000000-0005-0000-0000-0000461F0000}"/>
    <cellStyle name="Calculation 2 3 5 11 3" xfId="8071" xr:uid="{00000000-0005-0000-0000-0000471F0000}"/>
    <cellStyle name="Calculation 2 3 5 12" xfId="8072" xr:uid="{00000000-0005-0000-0000-0000481F0000}"/>
    <cellStyle name="Calculation 2 3 5 13" xfId="8073" xr:uid="{00000000-0005-0000-0000-0000491F0000}"/>
    <cellStyle name="Calculation 2 3 5 2" xfId="8074" xr:uid="{00000000-0005-0000-0000-00004A1F0000}"/>
    <cellStyle name="Calculation 2 3 5 2 2" xfId="8075" xr:uid="{00000000-0005-0000-0000-00004B1F0000}"/>
    <cellStyle name="Calculation 2 3 5 2 3" xfId="8076" xr:uid="{00000000-0005-0000-0000-00004C1F0000}"/>
    <cellStyle name="Calculation 2 3 5 3" xfId="8077" xr:uid="{00000000-0005-0000-0000-00004D1F0000}"/>
    <cellStyle name="Calculation 2 3 5 3 2" xfId="8078" xr:uid="{00000000-0005-0000-0000-00004E1F0000}"/>
    <cellStyle name="Calculation 2 3 5 3 3" xfId="8079" xr:uid="{00000000-0005-0000-0000-00004F1F0000}"/>
    <cellStyle name="Calculation 2 3 5 4" xfId="8080" xr:uid="{00000000-0005-0000-0000-0000501F0000}"/>
    <cellStyle name="Calculation 2 3 5 4 2" xfId="8081" xr:uid="{00000000-0005-0000-0000-0000511F0000}"/>
    <cellStyle name="Calculation 2 3 5 4 3" xfId="8082" xr:uid="{00000000-0005-0000-0000-0000521F0000}"/>
    <cellStyle name="Calculation 2 3 5 5" xfId="8083" xr:uid="{00000000-0005-0000-0000-0000531F0000}"/>
    <cellStyle name="Calculation 2 3 5 5 2" xfId="8084" xr:uid="{00000000-0005-0000-0000-0000541F0000}"/>
    <cellStyle name="Calculation 2 3 5 5 3" xfId="8085" xr:uid="{00000000-0005-0000-0000-0000551F0000}"/>
    <cellStyle name="Calculation 2 3 5 6" xfId="8086" xr:uid="{00000000-0005-0000-0000-0000561F0000}"/>
    <cellStyle name="Calculation 2 3 5 6 2" xfId="8087" xr:uid="{00000000-0005-0000-0000-0000571F0000}"/>
    <cellStyle name="Calculation 2 3 5 6 3" xfId="8088" xr:uid="{00000000-0005-0000-0000-0000581F0000}"/>
    <cellStyle name="Calculation 2 3 5 7" xfId="8089" xr:uid="{00000000-0005-0000-0000-0000591F0000}"/>
    <cellStyle name="Calculation 2 3 5 7 2" xfId="8090" xr:uid="{00000000-0005-0000-0000-00005A1F0000}"/>
    <cellStyle name="Calculation 2 3 5 7 3" xfId="8091" xr:uid="{00000000-0005-0000-0000-00005B1F0000}"/>
    <cellStyle name="Calculation 2 3 5 8" xfId="8092" xr:uid="{00000000-0005-0000-0000-00005C1F0000}"/>
    <cellStyle name="Calculation 2 3 5 8 2" xfId="8093" xr:uid="{00000000-0005-0000-0000-00005D1F0000}"/>
    <cellStyle name="Calculation 2 3 5 8 3" xfId="8094" xr:uid="{00000000-0005-0000-0000-00005E1F0000}"/>
    <cellStyle name="Calculation 2 3 5 9" xfId="8095" xr:uid="{00000000-0005-0000-0000-00005F1F0000}"/>
    <cellStyle name="Calculation 2 3 5 9 2" xfId="8096" xr:uid="{00000000-0005-0000-0000-0000601F0000}"/>
    <cellStyle name="Calculation 2 3 5 9 3" xfId="8097" xr:uid="{00000000-0005-0000-0000-0000611F0000}"/>
    <cellStyle name="Calculation 2 3 6" xfId="8098" xr:uid="{00000000-0005-0000-0000-0000621F0000}"/>
    <cellStyle name="Calculation 2 3 6 10" xfId="8099" xr:uid="{00000000-0005-0000-0000-0000631F0000}"/>
    <cellStyle name="Calculation 2 3 6 10 2" xfId="8100" xr:uid="{00000000-0005-0000-0000-0000641F0000}"/>
    <cellStyle name="Calculation 2 3 6 10 3" xfId="8101" xr:uid="{00000000-0005-0000-0000-0000651F0000}"/>
    <cellStyle name="Calculation 2 3 6 11" xfId="8102" xr:uid="{00000000-0005-0000-0000-0000661F0000}"/>
    <cellStyle name="Calculation 2 3 6 11 2" xfId="8103" xr:uid="{00000000-0005-0000-0000-0000671F0000}"/>
    <cellStyle name="Calculation 2 3 6 11 3" xfId="8104" xr:uid="{00000000-0005-0000-0000-0000681F0000}"/>
    <cellStyle name="Calculation 2 3 6 12" xfId="8105" xr:uid="{00000000-0005-0000-0000-0000691F0000}"/>
    <cellStyle name="Calculation 2 3 6 13" xfId="8106" xr:uid="{00000000-0005-0000-0000-00006A1F0000}"/>
    <cellStyle name="Calculation 2 3 6 2" xfId="8107" xr:uid="{00000000-0005-0000-0000-00006B1F0000}"/>
    <cellStyle name="Calculation 2 3 6 2 2" xfId="8108" xr:uid="{00000000-0005-0000-0000-00006C1F0000}"/>
    <cellStyle name="Calculation 2 3 6 2 3" xfId="8109" xr:uid="{00000000-0005-0000-0000-00006D1F0000}"/>
    <cellStyle name="Calculation 2 3 6 3" xfId="8110" xr:uid="{00000000-0005-0000-0000-00006E1F0000}"/>
    <cellStyle name="Calculation 2 3 6 3 2" xfId="8111" xr:uid="{00000000-0005-0000-0000-00006F1F0000}"/>
    <cellStyle name="Calculation 2 3 6 3 3" xfId="8112" xr:uid="{00000000-0005-0000-0000-0000701F0000}"/>
    <cellStyle name="Calculation 2 3 6 4" xfId="8113" xr:uid="{00000000-0005-0000-0000-0000711F0000}"/>
    <cellStyle name="Calculation 2 3 6 4 2" xfId="8114" xr:uid="{00000000-0005-0000-0000-0000721F0000}"/>
    <cellStyle name="Calculation 2 3 6 4 3" xfId="8115" xr:uid="{00000000-0005-0000-0000-0000731F0000}"/>
    <cellStyle name="Calculation 2 3 6 5" xfId="8116" xr:uid="{00000000-0005-0000-0000-0000741F0000}"/>
    <cellStyle name="Calculation 2 3 6 5 2" xfId="8117" xr:uid="{00000000-0005-0000-0000-0000751F0000}"/>
    <cellStyle name="Calculation 2 3 6 5 3" xfId="8118" xr:uid="{00000000-0005-0000-0000-0000761F0000}"/>
    <cellStyle name="Calculation 2 3 6 6" xfId="8119" xr:uid="{00000000-0005-0000-0000-0000771F0000}"/>
    <cellStyle name="Calculation 2 3 6 6 2" xfId="8120" xr:uid="{00000000-0005-0000-0000-0000781F0000}"/>
    <cellStyle name="Calculation 2 3 6 6 3" xfId="8121" xr:uid="{00000000-0005-0000-0000-0000791F0000}"/>
    <cellStyle name="Calculation 2 3 6 7" xfId="8122" xr:uid="{00000000-0005-0000-0000-00007A1F0000}"/>
    <cellStyle name="Calculation 2 3 6 7 2" xfId="8123" xr:uid="{00000000-0005-0000-0000-00007B1F0000}"/>
    <cellStyle name="Calculation 2 3 6 7 3" xfId="8124" xr:uid="{00000000-0005-0000-0000-00007C1F0000}"/>
    <cellStyle name="Calculation 2 3 6 8" xfId="8125" xr:uid="{00000000-0005-0000-0000-00007D1F0000}"/>
    <cellStyle name="Calculation 2 3 6 8 2" xfId="8126" xr:uid="{00000000-0005-0000-0000-00007E1F0000}"/>
    <cellStyle name="Calculation 2 3 6 8 3" xfId="8127" xr:uid="{00000000-0005-0000-0000-00007F1F0000}"/>
    <cellStyle name="Calculation 2 3 6 9" xfId="8128" xr:uid="{00000000-0005-0000-0000-0000801F0000}"/>
    <cellStyle name="Calculation 2 3 6 9 2" xfId="8129" xr:uid="{00000000-0005-0000-0000-0000811F0000}"/>
    <cellStyle name="Calculation 2 3 6 9 3" xfId="8130" xr:uid="{00000000-0005-0000-0000-0000821F0000}"/>
    <cellStyle name="Calculation 2 3 7" xfId="8131" xr:uid="{00000000-0005-0000-0000-0000831F0000}"/>
    <cellStyle name="Calculation 2 3 7 10" xfId="8132" xr:uid="{00000000-0005-0000-0000-0000841F0000}"/>
    <cellStyle name="Calculation 2 3 7 10 2" xfId="8133" xr:uid="{00000000-0005-0000-0000-0000851F0000}"/>
    <cellStyle name="Calculation 2 3 7 10 3" xfId="8134" xr:uid="{00000000-0005-0000-0000-0000861F0000}"/>
    <cellStyle name="Calculation 2 3 7 11" xfId="8135" xr:uid="{00000000-0005-0000-0000-0000871F0000}"/>
    <cellStyle name="Calculation 2 3 7 11 2" xfId="8136" xr:uid="{00000000-0005-0000-0000-0000881F0000}"/>
    <cellStyle name="Calculation 2 3 7 11 3" xfId="8137" xr:uid="{00000000-0005-0000-0000-0000891F0000}"/>
    <cellStyle name="Calculation 2 3 7 12" xfId="8138" xr:uid="{00000000-0005-0000-0000-00008A1F0000}"/>
    <cellStyle name="Calculation 2 3 7 13" xfId="8139" xr:uid="{00000000-0005-0000-0000-00008B1F0000}"/>
    <cellStyle name="Calculation 2 3 7 2" xfId="8140" xr:uid="{00000000-0005-0000-0000-00008C1F0000}"/>
    <cellStyle name="Calculation 2 3 7 2 2" xfId="8141" xr:uid="{00000000-0005-0000-0000-00008D1F0000}"/>
    <cellStyle name="Calculation 2 3 7 2 3" xfId="8142" xr:uid="{00000000-0005-0000-0000-00008E1F0000}"/>
    <cellStyle name="Calculation 2 3 7 3" xfId="8143" xr:uid="{00000000-0005-0000-0000-00008F1F0000}"/>
    <cellStyle name="Calculation 2 3 7 3 2" xfId="8144" xr:uid="{00000000-0005-0000-0000-0000901F0000}"/>
    <cellStyle name="Calculation 2 3 7 3 3" xfId="8145" xr:uid="{00000000-0005-0000-0000-0000911F0000}"/>
    <cellStyle name="Calculation 2 3 7 4" xfId="8146" xr:uid="{00000000-0005-0000-0000-0000921F0000}"/>
    <cellStyle name="Calculation 2 3 7 4 2" xfId="8147" xr:uid="{00000000-0005-0000-0000-0000931F0000}"/>
    <cellStyle name="Calculation 2 3 7 4 3" xfId="8148" xr:uid="{00000000-0005-0000-0000-0000941F0000}"/>
    <cellStyle name="Calculation 2 3 7 5" xfId="8149" xr:uid="{00000000-0005-0000-0000-0000951F0000}"/>
    <cellStyle name="Calculation 2 3 7 5 2" xfId="8150" xr:uid="{00000000-0005-0000-0000-0000961F0000}"/>
    <cellStyle name="Calculation 2 3 7 5 3" xfId="8151" xr:uid="{00000000-0005-0000-0000-0000971F0000}"/>
    <cellStyle name="Calculation 2 3 7 6" xfId="8152" xr:uid="{00000000-0005-0000-0000-0000981F0000}"/>
    <cellStyle name="Calculation 2 3 7 6 2" xfId="8153" xr:uid="{00000000-0005-0000-0000-0000991F0000}"/>
    <cellStyle name="Calculation 2 3 7 6 3" xfId="8154" xr:uid="{00000000-0005-0000-0000-00009A1F0000}"/>
    <cellStyle name="Calculation 2 3 7 7" xfId="8155" xr:uid="{00000000-0005-0000-0000-00009B1F0000}"/>
    <cellStyle name="Calculation 2 3 7 7 2" xfId="8156" xr:uid="{00000000-0005-0000-0000-00009C1F0000}"/>
    <cellStyle name="Calculation 2 3 7 7 3" xfId="8157" xr:uid="{00000000-0005-0000-0000-00009D1F0000}"/>
    <cellStyle name="Calculation 2 3 7 8" xfId="8158" xr:uid="{00000000-0005-0000-0000-00009E1F0000}"/>
    <cellStyle name="Calculation 2 3 7 8 2" xfId="8159" xr:uid="{00000000-0005-0000-0000-00009F1F0000}"/>
    <cellStyle name="Calculation 2 3 7 8 3" xfId="8160" xr:uid="{00000000-0005-0000-0000-0000A01F0000}"/>
    <cellStyle name="Calculation 2 3 7 9" xfId="8161" xr:uid="{00000000-0005-0000-0000-0000A11F0000}"/>
    <cellStyle name="Calculation 2 3 7 9 2" xfId="8162" xr:uid="{00000000-0005-0000-0000-0000A21F0000}"/>
    <cellStyle name="Calculation 2 3 7 9 3" xfId="8163" xr:uid="{00000000-0005-0000-0000-0000A31F0000}"/>
    <cellStyle name="Calculation 2 3 8" xfId="8164" xr:uid="{00000000-0005-0000-0000-0000A41F0000}"/>
    <cellStyle name="Calculation 2 3 8 2" xfId="8165" xr:uid="{00000000-0005-0000-0000-0000A51F0000}"/>
    <cellStyle name="Calculation 2 3 8 3" xfId="8166" xr:uid="{00000000-0005-0000-0000-0000A61F0000}"/>
    <cellStyle name="Calculation 2 3 9" xfId="8167" xr:uid="{00000000-0005-0000-0000-0000A71F0000}"/>
    <cellStyle name="Calculation 2 3 9 2" xfId="8168" xr:uid="{00000000-0005-0000-0000-0000A81F0000}"/>
    <cellStyle name="Calculation 2 3 9 3" xfId="8169" xr:uid="{00000000-0005-0000-0000-0000A91F0000}"/>
    <cellStyle name="Calculation 2 4" xfId="8170" xr:uid="{00000000-0005-0000-0000-0000AA1F0000}"/>
    <cellStyle name="Calculation 2 4 10" xfId="8171" xr:uid="{00000000-0005-0000-0000-0000AB1F0000}"/>
    <cellStyle name="Calculation 2 4 10 2" xfId="8172" xr:uid="{00000000-0005-0000-0000-0000AC1F0000}"/>
    <cellStyle name="Calculation 2 4 10 3" xfId="8173" xr:uid="{00000000-0005-0000-0000-0000AD1F0000}"/>
    <cellStyle name="Calculation 2 4 11" xfId="8174" xr:uid="{00000000-0005-0000-0000-0000AE1F0000}"/>
    <cellStyle name="Calculation 2 4 11 2" xfId="8175" xr:uid="{00000000-0005-0000-0000-0000AF1F0000}"/>
    <cellStyle name="Calculation 2 4 11 3" xfId="8176" xr:uid="{00000000-0005-0000-0000-0000B01F0000}"/>
    <cellStyle name="Calculation 2 4 12" xfId="8177" xr:uid="{00000000-0005-0000-0000-0000B11F0000}"/>
    <cellStyle name="Calculation 2 4 12 2" xfId="8178" xr:uid="{00000000-0005-0000-0000-0000B21F0000}"/>
    <cellStyle name="Calculation 2 4 12 3" xfId="8179" xr:uid="{00000000-0005-0000-0000-0000B31F0000}"/>
    <cellStyle name="Calculation 2 4 13" xfId="8180" xr:uid="{00000000-0005-0000-0000-0000B41F0000}"/>
    <cellStyle name="Calculation 2 4 13 2" xfId="8181" xr:uid="{00000000-0005-0000-0000-0000B51F0000}"/>
    <cellStyle name="Calculation 2 4 13 3" xfId="8182" xr:uid="{00000000-0005-0000-0000-0000B61F0000}"/>
    <cellStyle name="Calculation 2 4 14" xfId="8183" xr:uid="{00000000-0005-0000-0000-0000B71F0000}"/>
    <cellStyle name="Calculation 2 4 14 2" xfId="8184" xr:uid="{00000000-0005-0000-0000-0000B81F0000}"/>
    <cellStyle name="Calculation 2 4 14 3" xfId="8185" xr:uid="{00000000-0005-0000-0000-0000B91F0000}"/>
    <cellStyle name="Calculation 2 4 15" xfId="8186" xr:uid="{00000000-0005-0000-0000-0000BA1F0000}"/>
    <cellStyle name="Calculation 2 4 15 2" xfId="8187" xr:uid="{00000000-0005-0000-0000-0000BB1F0000}"/>
    <cellStyle name="Calculation 2 4 15 3" xfId="8188" xr:uid="{00000000-0005-0000-0000-0000BC1F0000}"/>
    <cellStyle name="Calculation 2 4 16" xfId="8189" xr:uid="{00000000-0005-0000-0000-0000BD1F0000}"/>
    <cellStyle name="Calculation 2 4 16 2" xfId="8190" xr:uid="{00000000-0005-0000-0000-0000BE1F0000}"/>
    <cellStyle name="Calculation 2 4 16 3" xfId="8191" xr:uid="{00000000-0005-0000-0000-0000BF1F0000}"/>
    <cellStyle name="Calculation 2 4 17" xfId="8192" xr:uid="{00000000-0005-0000-0000-0000C01F0000}"/>
    <cellStyle name="Calculation 2 4 17 2" xfId="8193" xr:uid="{00000000-0005-0000-0000-0000C11F0000}"/>
    <cellStyle name="Calculation 2 4 17 3" xfId="8194" xr:uid="{00000000-0005-0000-0000-0000C21F0000}"/>
    <cellStyle name="Calculation 2 4 18" xfId="8195" xr:uid="{00000000-0005-0000-0000-0000C31F0000}"/>
    <cellStyle name="Calculation 2 4 18 2" xfId="8196" xr:uid="{00000000-0005-0000-0000-0000C41F0000}"/>
    <cellStyle name="Calculation 2 4 18 3" xfId="8197" xr:uid="{00000000-0005-0000-0000-0000C51F0000}"/>
    <cellStyle name="Calculation 2 4 19" xfId="8198" xr:uid="{00000000-0005-0000-0000-0000C61F0000}"/>
    <cellStyle name="Calculation 2 4 2" xfId="8199" xr:uid="{00000000-0005-0000-0000-0000C71F0000}"/>
    <cellStyle name="Calculation 2 4 2 10" xfId="8200" xr:uid="{00000000-0005-0000-0000-0000C81F0000}"/>
    <cellStyle name="Calculation 2 4 2 10 2" xfId="8201" xr:uid="{00000000-0005-0000-0000-0000C91F0000}"/>
    <cellStyle name="Calculation 2 4 2 10 3" xfId="8202" xr:uid="{00000000-0005-0000-0000-0000CA1F0000}"/>
    <cellStyle name="Calculation 2 4 2 11" xfId="8203" xr:uid="{00000000-0005-0000-0000-0000CB1F0000}"/>
    <cellStyle name="Calculation 2 4 2 11 2" xfId="8204" xr:uid="{00000000-0005-0000-0000-0000CC1F0000}"/>
    <cellStyle name="Calculation 2 4 2 11 3" xfId="8205" xr:uid="{00000000-0005-0000-0000-0000CD1F0000}"/>
    <cellStyle name="Calculation 2 4 2 12" xfId="8206" xr:uid="{00000000-0005-0000-0000-0000CE1F0000}"/>
    <cellStyle name="Calculation 2 4 2 12 2" xfId="8207" xr:uid="{00000000-0005-0000-0000-0000CF1F0000}"/>
    <cellStyle name="Calculation 2 4 2 12 3" xfId="8208" xr:uid="{00000000-0005-0000-0000-0000D01F0000}"/>
    <cellStyle name="Calculation 2 4 2 13" xfId="8209" xr:uid="{00000000-0005-0000-0000-0000D11F0000}"/>
    <cellStyle name="Calculation 2 4 2 14" xfId="8210" xr:uid="{00000000-0005-0000-0000-0000D21F0000}"/>
    <cellStyle name="Calculation 2 4 2 2" xfId="8211" xr:uid="{00000000-0005-0000-0000-0000D31F0000}"/>
    <cellStyle name="Calculation 2 4 2 2 2" xfId="8212" xr:uid="{00000000-0005-0000-0000-0000D41F0000}"/>
    <cellStyle name="Calculation 2 4 2 2 3" xfId="8213" xr:uid="{00000000-0005-0000-0000-0000D51F0000}"/>
    <cellStyle name="Calculation 2 4 2 3" xfId="8214" xr:uid="{00000000-0005-0000-0000-0000D61F0000}"/>
    <cellStyle name="Calculation 2 4 2 3 2" xfId="8215" xr:uid="{00000000-0005-0000-0000-0000D71F0000}"/>
    <cellStyle name="Calculation 2 4 2 3 3" xfId="8216" xr:uid="{00000000-0005-0000-0000-0000D81F0000}"/>
    <cellStyle name="Calculation 2 4 2 4" xfId="8217" xr:uid="{00000000-0005-0000-0000-0000D91F0000}"/>
    <cellStyle name="Calculation 2 4 2 4 2" xfId="8218" xr:uid="{00000000-0005-0000-0000-0000DA1F0000}"/>
    <cellStyle name="Calculation 2 4 2 4 3" xfId="8219" xr:uid="{00000000-0005-0000-0000-0000DB1F0000}"/>
    <cellStyle name="Calculation 2 4 2 5" xfId="8220" xr:uid="{00000000-0005-0000-0000-0000DC1F0000}"/>
    <cellStyle name="Calculation 2 4 2 5 2" xfId="8221" xr:uid="{00000000-0005-0000-0000-0000DD1F0000}"/>
    <cellStyle name="Calculation 2 4 2 5 3" xfId="8222" xr:uid="{00000000-0005-0000-0000-0000DE1F0000}"/>
    <cellStyle name="Calculation 2 4 2 6" xfId="8223" xr:uid="{00000000-0005-0000-0000-0000DF1F0000}"/>
    <cellStyle name="Calculation 2 4 2 6 2" xfId="8224" xr:uid="{00000000-0005-0000-0000-0000E01F0000}"/>
    <cellStyle name="Calculation 2 4 2 6 3" xfId="8225" xr:uid="{00000000-0005-0000-0000-0000E11F0000}"/>
    <cellStyle name="Calculation 2 4 2 7" xfId="8226" xr:uid="{00000000-0005-0000-0000-0000E21F0000}"/>
    <cellStyle name="Calculation 2 4 2 7 2" xfId="8227" xr:uid="{00000000-0005-0000-0000-0000E31F0000}"/>
    <cellStyle name="Calculation 2 4 2 7 3" xfId="8228" xr:uid="{00000000-0005-0000-0000-0000E41F0000}"/>
    <cellStyle name="Calculation 2 4 2 8" xfId="8229" xr:uid="{00000000-0005-0000-0000-0000E51F0000}"/>
    <cellStyle name="Calculation 2 4 2 8 2" xfId="8230" xr:uid="{00000000-0005-0000-0000-0000E61F0000}"/>
    <cellStyle name="Calculation 2 4 2 8 3" xfId="8231" xr:uid="{00000000-0005-0000-0000-0000E71F0000}"/>
    <cellStyle name="Calculation 2 4 2 9" xfId="8232" xr:uid="{00000000-0005-0000-0000-0000E81F0000}"/>
    <cellStyle name="Calculation 2 4 2 9 2" xfId="8233" xr:uid="{00000000-0005-0000-0000-0000E91F0000}"/>
    <cellStyle name="Calculation 2 4 2 9 3" xfId="8234" xr:uid="{00000000-0005-0000-0000-0000EA1F0000}"/>
    <cellStyle name="Calculation 2 4 20" xfId="8235" xr:uid="{00000000-0005-0000-0000-0000EB1F0000}"/>
    <cellStyle name="Calculation 2 4 3" xfId="8236" xr:uid="{00000000-0005-0000-0000-0000EC1F0000}"/>
    <cellStyle name="Calculation 2 4 3 10" xfId="8237" xr:uid="{00000000-0005-0000-0000-0000ED1F0000}"/>
    <cellStyle name="Calculation 2 4 3 10 2" xfId="8238" xr:uid="{00000000-0005-0000-0000-0000EE1F0000}"/>
    <cellStyle name="Calculation 2 4 3 10 3" xfId="8239" xr:uid="{00000000-0005-0000-0000-0000EF1F0000}"/>
    <cellStyle name="Calculation 2 4 3 11" xfId="8240" xr:uid="{00000000-0005-0000-0000-0000F01F0000}"/>
    <cellStyle name="Calculation 2 4 3 11 2" xfId="8241" xr:uid="{00000000-0005-0000-0000-0000F11F0000}"/>
    <cellStyle name="Calculation 2 4 3 11 3" xfId="8242" xr:uid="{00000000-0005-0000-0000-0000F21F0000}"/>
    <cellStyle name="Calculation 2 4 3 12" xfId="8243" xr:uid="{00000000-0005-0000-0000-0000F31F0000}"/>
    <cellStyle name="Calculation 2 4 3 12 2" xfId="8244" xr:uid="{00000000-0005-0000-0000-0000F41F0000}"/>
    <cellStyle name="Calculation 2 4 3 12 3" xfId="8245" xr:uid="{00000000-0005-0000-0000-0000F51F0000}"/>
    <cellStyle name="Calculation 2 4 3 13" xfId="8246" xr:uid="{00000000-0005-0000-0000-0000F61F0000}"/>
    <cellStyle name="Calculation 2 4 3 14" xfId="8247" xr:uid="{00000000-0005-0000-0000-0000F71F0000}"/>
    <cellStyle name="Calculation 2 4 3 2" xfId="8248" xr:uid="{00000000-0005-0000-0000-0000F81F0000}"/>
    <cellStyle name="Calculation 2 4 3 2 2" xfId="8249" xr:uid="{00000000-0005-0000-0000-0000F91F0000}"/>
    <cellStyle name="Calculation 2 4 3 2 3" xfId="8250" xr:uid="{00000000-0005-0000-0000-0000FA1F0000}"/>
    <cellStyle name="Calculation 2 4 3 3" xfId="8251" xr:uid="{00000000-0005-0000-0000-0000FB1F0000}"/>
    <cellStyle name="Calculation 2 4 3 3 2" xfId="8252" xr:uid="{00000000-0005-0000-0000-0000FC1F0000}"/>
    <cellStyle name="Calculation 2 4 3 3 3" xfId="8253" xr:uid="{00000000-0005-0000-0000-0000FD1F0000}"/>
    <cellStyle name="Calculation 2 4 3 4" xfId="8254" xr:uid="{00000000-0005-0000-0000-0000FE1F0000}"/>
    <cellStyle name="Calculation 2 4 3 4 2" xfId="8255" xr:uid="{00000000-0005-0000-0000-0000FF1F0000}"/>
    <cellStyle name="Calculation 2 4 3 4 3" xfId="8256" xr:uid="{00000000-0005-0000-0000-000000200000}"/>
    <cellStyle name="Calculation 2 4 3 5" xfId="8257" xr:uid="{00000000-0005-0000-0000-000001200000}"/>
    <cellStyle name="Calculation 2 4 3 5 2" xfId="8258" xr:uid="{00000000-0005-0000-0000-000002200000}"/>
    <cellStyle name="Calculation 2 4 3 5 3" xfId="8259" xr:uid="{00000000-0005-0000-0000-000003200000}"/>
    <cellStyle name="Calculation 2 4 3 6" xfId="8260" xr:uid="{00000000-0005-0000-0000-000004200000}"/>
    <cellStyle name="Calculation 2 4 3 6 2" xfId="8261" xr:uid="{00000000-0005-0000-0000-000005200000}"/>
    <cellStyle name="Calculation 2 4 3 6 3" xfId="8262" xr:uid="{00000000-0005-0000-0000-000006200000}"/>
    <cellStyle name="Calculation 2 4 3 7" xfId="8263" xr:uid="{00000000-0005-0000-0000-000007200000}"/>
    <cellStyle name="Calculation 2 4 3 7 2" xfId="8264" xr:uid="{00000000-0005-0000-0000-000008200000}"/>
    <cellStyle name="Calculation 2 4 3 7 3" xfId="8265" xr:uid="{00000000-0005-0000-0000-000009200000}"/>
    <cellStyle name="Calculation 2 4 3 8" xfId="8266" xr:uid="{00000000-0005-0000-0000-00000A200000}"/>
    <cellStyle name="Calculation 2 4 3 8 2" xfId="8267" xr:uid="{00000000-0005-0000-0000-00000B200000}"/>
    <cellStyle name="Calculation 2 4 3 8 3" xfId="8268" xr:uid="{00000000-0005-0000-0000-00000C200000}"/>
    <cellStyle name="Calculation 2 4 3 9" xfId="8269" xr:uid="{00000000-0005-0000-0000-00000D200000}"/>
    <cellStyle name="Calculation 2 4 3 9 2" xfId="8270" xr:uid="{00000000-0005-0000-0000-00000E200000}"/>
    <cellStyle name="Calculation 2 4 3 9 3" xfId="8271" xr:uid="{00000000-0005-0000-0000-00000F200000}"/>
    <cellStyle name="Calculation 2 4 4" xfId="8272" xr:uid="{00000000-0005-0000-0000-000010200000}"/>
    <cellStyle name="Calculation 2 4 4 10" xfId="8273" xr:uid="{00000000-0005-0000-0000-000011200000}"/>
    <cellStyle name="Calculation 2 4 4 10 2" xfId="8274" xr:uid="{00000000-0005-0000-0000-000012200000}"/>
    <cellStyle name="Calculation 2 4 4 10 3" xfId="8275" xr:uid="{00000000-0005-0000-0000-000013200000}"/>
    <cellStyle name="Calculation 2 4 4 11" xfId="8276" xr:uid="{00000000-0005-0000-0000-000014200000}"/>
    <cellStyle name="Calculation 2 4 4 11 2" xfId="8277" xr:uid="{00000000-0005-0000-0000-000015200000}"/>
    <cellStyle name="Calculation 2 4 4 11 3" xfId="8278" xr:uid="{00000000-0005-0000-0000-000016200000}"/>
    <cellStyle name="Calculation 2 4 4 12" xfId="8279" xr:uid="{00000000-0005-0000-0000-000017200000}"/>
    <cellStyle name="Calculation 2 4 4 13" xfId="8280" xr:uid="{00000000-0005-0000-0000-000018200000}"/>
    <cellStyle name="Calculation 2 4 4 2" xfId="8281" xr:uid="{00000000-0005-0000-0000-000019200000}"/>
    <cellStyle name="Calculation 2 4 4 2 2" xfId="8282" xr:uid="{00000000-0005-0000-0000-00001A200000}"/>
    <cellStyle name="Calculation 2 4 4 2 3" xfId="8283" xr:uid="{00000000-0005-0000-0000-00001B200000}"/>
    <cellStyle name="Calculation 2 4 4 3" xfId="8284" xr:uid="{00000000-0005-0000-0000-00001C200000}"/>
    <cellStyle name="Calculation 2 4 4 3 2" xfId="8285" xr:uid="{00000000-0005-0000-0000-00001D200000}"/>
    <cellStyle name="Calculation 2 4 4 3 3" xfId="8286" xr:uid="{00000000-0005-0000-0000-00001E200000}"/>
    <cellStyle name="Calculation 2 4 4 4" xfId="8287" xr:uid="{00000000-0005-0000-0000-00001F200000}"/>
    <cellStyle name="Calculation 2 4 4 4 2" xfId="8288" xr:uid="{00000000-0005-0000-0000-000020200000}"/>
    <cellStyle name="Calculation 2 4 4 4 3" xfId="8289" xr:uid="{00000000-0005-0000-0000-000021200000}"/>
    <cellStyle name="Calculation 2 4 4 5" xfId="8290" xr:uid="{00000000-0005-0000-0000-000022200000}"/>
    <cellStyle name="Calculation 2 4 4 5 2" xfId="8291" xr:uid="{00000000-0005-0000-0000-000023200000}"/>
    <cellStyle name="Calculation 2 4 4 5 3" xfId="8292" xr:uid="{00000000-0005-0000-0000-000024200000}"/>
    <cellStyle name="Calculation 2 4 4 6" xfId="8293" xr:uid="{00000000-0005-0000-0000-000025200000}"/>
    <cellStyle name="Calculation 2 4 4 6 2" xfId="8294" xr:uid="{00000000-0005-0000-0000-000026200000}"/>
    <cellStyle name="Calculation 2 4 4 6 3" xfId="8295" xr:uid="{00000000-0005-0000-0000-000027200000}"/>
    <cellStyle name="Calculation 2 4 4 7" xfId="8296" xr:uid="{00000000-0005-0000-0000-000028200000}"/>
    <cellStyle name="Calculation 2 4 4 7 2" xfId="8297" xr:uid="{00000000-0005-0000-0000-000029200000}"/>
    <cellStyle name="Calculation 2 4 4 7 3" xfId="8298" xr:uid="{00000000-0005-0000-0000-00002A200000}"/>
    <cellStyle name="Calculation 2 4 4 8" xfId="8299" xr:uid="{00000000-0005-0000-0000-00002B200000}"/>
    <cellStyle name="Calculation 2 4 4 8 2" xfId="8300" xr:uid="{00000000-0005-0000-0000-00002C200000}"/>
    <cellStyle name="Calculation 2 4 4 8 3" xfId="8301" xr:uid="{00000000-0005-0000-0000-00002D200000}"/>
    <cellStyle name="Calculation 2 4 4 9" xfId="8302" xr:uid="{00000000-0005-0000-0000-00002E200000}"/>
    <cellStyle name="Calculation 2 4 4 9 2" xfId="8303" xr:uid="{00000000-0005-0000-0000-00002F200000}"/>
    <cellStyle name="Calculation 2 4 4 9 3" xfId="8304" xr:uid="{00000000-0005-0000-0000-000030200000}"/>
    <cellStyle name="Calculation 2 4 5" xfId="8305" xr:uid="{00000000-0005-0000-0000-000031200000}"/>
    <cellStyle name="Calculation 2 4 5 10" xfId="8306" xr:uid="{00000000-0005-0000-0000-000032200000}"/>
    <cellStyle name="Calculation 2 4 5 10 2" xfId="8307" xr:uid="{00000000-0005-0000-0000-000033200000}"/>
    <cellStyle name="Calculation 2 4 5 10 3" xfId="8308" xr:uid="{00000000-0005-0000-0000-000034200000}"/>
    <cellStyle name="Calculation 2 4 5 11" xfId="8309" xr:uid="{00000000-0005-0000-0000-000035200000}"/>
    <cellStyle name="Calculation 2 4 5 11 2" xfId="8310" xr:uid="{00000000-0005-0000-0000-000036200000}"/>
    <cellStyle name="Calculation 2 4 5 11 3" xfId="8311" xr:uid="{00000000-0005-0000-0000-000037200000}"/>
    <cellStyle name="Calculation 2 4 5 12" xfId="8312" xr:uid="{00000000-0005-0000-0000-000038200000}"/>
    <cellStyle name="Calculation 2 4 5 13" xfId="8313" xr:uid="{00000000-0005-0000-0000-000039200000}"/>
    <cellStyle name="Calculation 2 4 5 2" xfId="8314" xr:uid="{00000000-0005-0000-0000-00003A200000}"/>
    <cellStyle name="Calculation 2 4 5 2 2" xfId="8315" xr:uid="{00000000-0005-0000-0000-00003B200000}"/>
    <cellStyle name="Calculation 2 4 5 2 3" xfId="8316" xr:uid="{00000000-0005-0000-0000-00003C200000}"/>
    <cellStyle name="Calculation 2 4 5 3" xfId="8317" xr:uid="{00000000-0005-0000-0000-00003D200000}"/>
    <cellStyle name="Calculation 2 4 5 3 2" xfId="8318" xr:uid="{00000000-0005-0000-0000-00003E200000}"/>
    <cellStyle name="Calculation 2 4 5 3 3" xfId="8319" xr:uid="{00000000-0005-0000-0000-00003F200000}"/>
    <cellStyle name="Calculation 2 4 5 4" xfId="8320" xr:uid="{00000000-0005-0000-0000-000040200000}"/>
    <cellStyle name="Calculation 2 4 5 4 2" xfId="8321" xr:uid="{00000000-0005-0000-0000-000041200000}"/>
    <cellStyle name="Calculation 2 4 5 4 3" xfId="8322" xr:uid="{00000000-0005-0000-0000-000042200000}"/>
    <cellStyle name="Calculation 2 4 5 5" xfId="8323" xr:uid="{00000000-0005-0000-0000-000043200000}"/>
    <cellStyle name="Calculation 2 4 5 5 2" xfId="8324" xr:uid="{00000000-0005-0000-0000-000044200000}"/>
    <cellStyle name="Calculation 2 4 5 5 3" xfId="8325" xr:uid="{00000000-0005-0000-0000-000045200000}"/>
    <cellStyle name="Calculation 2 4 5 6" xfId="8326" xr:uid="{00000000-0005-0000-0000-000046200000}"/>
    <cellStyle name="Calculation 2 4 5 6 2" xfId="8327" xr:uid="{00000000-0005-0000-0000-000047200000}"/>
    <cellStyle name="Calculation 2 4 5 6 3" xfId="8328" xr:uid="{00000000-0005-0000-0000-000048200000}"/>
    <cellStyle name="Calculation 2 4 5 7" xfId="8329" xr:uid="{00000000-0005-0000-0000-000049200000}"/>
    <cellStyle name="Calculation 2 4 5 7 2" xfId="8330" xr:uid="{00000000-0005-0000-0000-00004A200000}"/>
    <cellStyle name="Calculation 2 4 5 7 3" xfId="8331" xr:uid="{00000000-0005-0000-0000-00004B200000}"/>
    <cellStyle name="Calculation 2 4 5 8" xfId="8332" xr:uid="{00000000-0005-0000-0000-00004C200000}"/>
    <cellStyle name="Calculation 2 4 5 8 2" xfId="8333" xr:uid="{00000000-0005-0000-0000-00004D200000}"/>
    <cellStyle name="Calculation 2 4 5 8 3" xfId="8334" xr:uid="{00000000-0005-0000-0000-00004E200000}"/>
    <cellStyle name="Calculation 2 4 5 9" xfId="8335" xr:uid="{00000000-0005-0000-0000-00004F200000}"/>
    <cellStyle name="Calculation 2 4 5 9 2" xfId="8336" xr:uid="{00000000-0005-0000-0000-000050200000}"/>
    <cellStyle name="Calculation 2 4 5 9 3" xfId="8337" xr:uid="{00000000-0005-0000-0000-000051200000}"/>
    <cellStyle name="Calculation 2 4 6" xfId="8338" xr:uid="{00000000-0005-0000-0000-000052200000}"/>
    <cellStyle name="Calculation 2 4 6 10" xfId="8339" xr:uid="{00000000-0005-0000-0000-000053200000}"/>
    <cellStyle name="Calculation 2 4 6 10 2" xfId="8340" xr:uid="{00000000-0005-0000-0000-000054200000}"/>
    <cellStyle name="Calculation 2 4 6 10 3" xfId="8341" xr:uid="{00000000-0005-0000-0000-000055200000}"/>
    <cellStyle name="Calculation 2 4 6 11" xfId="8342" xr:uid="{00000000-0005-0000-0000-000056200000}"/>
    <cellStyle name="Calculation 2 4 6 11 2" xfId="8343" xr:uid="{00000000-0005-0000-0000-000057200000}"/>
    <cellStyle name="Calculation 2 4 6 11 3" xfId="8344" xr:uid="{00000000-0005-0000-0000-000058200000}"/>
    <cellStyle name="Calculation 2 4 6 12" xfId="8345" xr:uid="{00000000-0005-0000-0000-000059200000}"/>
    <cellStyle name="Calculation 2 4 6 13" xfId="8346" xr:uid="{00000000-0005-0000-0000-00005A200000}"/>
    <cellStyle name="Calculation 2 4 6 2" xfId="8347" xr:uid="{00000000-0005-0000-0000-00005B200000}"/>
    <cellStyle name="Calculation 2 4 6 2 2" xfId="8348" xr:uid="{00000000-0005-0000-0000-00005C200000}"/>
    <cellStyle name="Calculation 2 4 6 2 3" xfId="8349" xr:uid="{00000000-0005-0000-0000-00005D200000}"/>
    <cellStyle name="Calculation 2 4 6 3" xfId="8350" xr:uid="{00000000-0005-0000-0000-00005E200000}"/>
    <cellStyle name="Calculation 2 4 6 3 2" xfId="8351" xr:uid="{00000000-0005-0000-0000-00005F200000}"/>
    <cellStyle name="Calculation 2 4 6 3 3" xfId="8352" xr:uid="{00000000-0005-0000-0000-000060200000}"/>
    <cellStyle name="Calculation 2 4 6 4" xfId="8353" xr:uid="{00000000-0005-0000-0000-000061200000}"/>
    <cellStyle name="Calculation 2 4 6 4 2" xfId="8354" xr:uid="{00000000-0005-0000-0000-000062200000}"/>
    <cellStyle name="Calculation 2 4 6 4 3" xfId="8355" xr:uid="{00000000-0005-0000-0000-000063200000}"/>
    <cellStyle name="Calculation 2 4 6 5" xfId="8356" xr:uid="{00000000-0005-0000-0000-000064200000}"/>
    <cellStyle name="Calculation 2 4 6 5 2" xfId="8357" xr:uid="{00000000-0005-0000-0000-000065200000}"/>
    <cellStyle name="Calculation 2 4 6 5 3" xfId="8358" xr:uid="{00000000-0005-0000-0000-000066200000}"/>
    <cellStyle name="Calculation 2 4 6 6" xfId="8359" xr:uid="{00000000-0005-0000-0000-000067200000}"/>
    <cellStyle name="Calculation 2 4 6 6 2" xfId="8360" xr:uid="{00000000-0005-0000-0000-000068200000}"/>
    <cellStyle name="Calculation 2 4 6 6 3" xfId="8361" xr:uid="{00000000-0005-0000-0000-000069200000}"/>
    <cellStyle name="Calculation 2 4 6 7" xfId="8362" xr:uid="{00000000-0005-0000-0000-00006A200000}"/>
    <cellStyle name="Calculation 2 4 6 7 2" xfId="8363" xr:uid="{00000000-0005-0000-0000-00006B200000}"/>
    <cellStyle name="Calculation 2 4 6 7 3" xfId="8364" xr:uid="{00000000-0005-0000-0000-00006C200000}"/>
    <cellStyle name="Calculation 2 4 6 8" xfId="8365" xr:uid="{00000000-0005-0000-0000-00006D200000}"/>
    <cellStyle name="Calculation 2 4 6 8 2" xfId="8366" xr:uid="{00000000-0005-0000-0000-00006E200000}"/>
    <cellStyle name="Calculation 2 4 6 8 3" xfId="8367" xr:uid="{00000000-0005-0000-0000-00006F200000}"/>
    <cellStyle name="Calculation 2 4 6 9" xfId="8368" xr:uid="{00000000-0005-0000-0000-000070200000}"/>
    <cellStyle name="Calculation 2 4 6 9 2" xfId="8369" xr:uid="{00000000-0005-0000-0000-000071200000}"/>
    <cellStyle name="Calculation 2 4 6 9 3" xfId="8370" xr:uid="{00000000-0005-0000-0000-000072200000}"/>
    <cellStyle name="Calculation 2 4 7" xfId="8371" xr:uid="{00000000-0005-0000-0000-000073200000}"/>
    <cellStyle name="Calculation 2 4 7 10" xfId="8372" xr:uid="{00000000-0005-0000-0000-000074200000}"/>
    <cellStyle name="Calculation 2 4 7 10 2" xfId="8373" xr:uid="{00000000-0005-0000-0000-000075200000}"/>
    <cellStyle name="Calculation 2 4 7 10 3" xfId="8374" xr:uid="{00000000-0005-0000-0000-000076200000}"/>
    <cellStyle name="Calculation 2 4 7 11" xfId="8375" xr:uid="{00000000-0005-0000-0000-000077200000}"/>
    <cellStyle name="Calculation 2 4 7 11 2" xfId="8376" xr:uid="{00000000-0005-0000-0000-000078200000}"/>
    <cellStyle name="Calculation 2 4 7 11 3" xfId="8377" xr:uid="{00000000-0005-0000-0000-000079200000}"/>
    <cellStyle name="Calculation 2 4 7 12" xfId="8378" xr:uid="{00000000-0005-0000-0000-00007A200000}"/>
    <cellStyle name="Calculation 2 4 7 13" xfId="8379" xr:uid="{00000000-0005-0000-0000-00007B200000}"/>
    <cellStyle name="Calculation 2 4 7 2" xfId="8380" xr:uid="{00000000-0005-0000-0000-00007C200000}"/>
    <cellStyle name="Calculation 2 4 7 2 2" xfId="8381" xr:uid="{00000000-0005-0000-0000-00007D200000}"/>
    <cellStyle name="Calculation 2 4 7 2 3" xfId="8382" xr:uid="{00000000-0005-0000-0000-00007E200000}"/>
    <cellStyle name="Calculation 2 4 7 3" xfId="8383" xr:uid="{00000000-0005-0000-0000-00007F200000}"/>
    <cellStyle name="Calculation 2 4 7 3 2" xfId="8384" xr:uid="{00000000-0005-0000-0000-000080200000}"/>
    <cellStyle name="Calculation 2 4 7 3 3" xfId="8385" xr:uid="{00000000-0005-0000-0000-000081200000}"/>
    <cellStyle name="Calculation 2 4 7 4" xfId="8386" xr:uid="{00000000-0005-0000-0000-000082200000}"/>
    <cellStyle name="Calculation 2 4 7 4 2" xfId="8387" xr:uid="{00000000-0005-0000-0000-000083200000}"/>
    <cellStyle name="Calculation 2 4 7 4 3" xfId="8388" xr:uid="{00000000-0005-0000-0000-000084200000}"/>
    <cellStyle name="Calculation 2 4 7 5" xfId="8389" xr:uid="{00000000-0005-0000-0000-000085200000}"/>
    <cellStyle name="Calculation 2 4 7 5 2" xfId="8390" xr:uid="{00000000-0005-0000-0000-000086200000}"/>
    <cellStyle name="Calculation 2 4 7 5 3" xfId="8391" xr:uid="{00000000-0005-0000-0000-000087200000}"/>
    <cellStyle name="Calculation 2 4 7 6" xfId="8392" xr:uid="{00000000-0005-0000-0000-000088200000}"/>
    <cellStyle name="Calculation 2 4 7 6 2" xfId="8393" xr:uid="{00000000-0005-0000-0000-000089200000}"/>
    <cellStyle name="Calculation 2 4 7 6 3" xfId="8394" xr:uid="{00000000-0005-0000-0000-00008A200000}"/>
    <cellStyle name="Calculation 2 4 7 7" xfId="8395" xr:uid="{00000000-0005-0000-0000-00008B200000}"/>
    <cellStyle name="Calculation 2 4 7 7 2" xfId="8396" xr:uid="{00000000-0005-0000-0000-00008C200000}"/>
    <cellStyle name="Calculation 2 4 7 7 3" xfId="8397" xr:uid="{00000000-0005-0000-0000-00008D200000}"/>
    <cellStyle name="Calculation 2 4 7 8" xfId="8398" xr:uid="{00000000-0005-0000-0000-00008E200000}"/>
    <cellStyle name="Calculation 2 4 7 8 2" xfId="8399" xr:uid="{00000000-0005-0000-0000-00008F200000}"/>
    <cellStyle name="Calculation 2 4 7 8 3" xfId="8400" xr:uid="{00000000-0005-0000-0000-000090200000}"/>
    <cellStyle name="Calculation 2 4 7 9" xfId="8401" xr:uid="{00000000-0005-0000-0000-000091200000}"/>
    <cellStyle name="Calculation 2 4 7 9 2" xfId="8402" xr:uid="{00000000-0005-0000-0000-000092200000}"/>
    <cellStyle name="Calculation 2 4 7 9 3" xfId="8403" xr:uid="{00000000-0005-0000-0000-000093200000}"/>
    <cellStyle name="Calculation 2 4 8" xfId="8404" xr:uid="{00000000-0005-0000-0000-000094200000}"/>
    <cellStyle name="Calculation 2 4 8 2" xfId="8405" xr:uid="{00000000-0005-0000-0000-000095200000}"/>
    <cellStyle name="Calculation 2 4 8 3" xfId="8406" xr:uid="{00000000-0005-0000-0000-000096200000}"/>
    <cellStyle name="Calculation 2 4 9" xfId="8407" xr:uid="{00000000-0005-0000-0000-000097200000}"/>
    <cellStyle name="Calculation 2 4 9 2" xfId="8408" xr:uid="{00000000-0005-0000-0000-000098200000}"/>
    <cellStyle name="Calculation 2 4 9 3" xfId="8409" xr:uid="{00000000-0005-0000-0000-000099200000}"/>
    <cellStyle name="Calculation 2 5" xfId="8410" xr:uid="{00000000-0005-0000-0000-00009A200000}"/>
    <cellStyle name="Calculation 2 5 10" xfId="8411" xr:uid="{00000000-0005-0000-0000-00009B200000}"/>
    <cellStyle name="Calculation 2 5 10 2" xfId="8412" xr:uid="{00000000-0005-0000-0000-00009C200000}"/>
    <cellStyle name="Calculation 2 5 10 3" xfId="8413" xr:uid="{00000000-0005-0000-0000-00009D200000}"/>
    <cellStyle name="Calculation 2 5 11" xfId="8414" xr:uid="{00000000-0005-0000-0000-00009E200000}"/>
    <cellStyle name="Calculation 2 5 11 2" xfId="8415" xr:uid="{00000000-0005-0000-0000-00009F200000}"/>
    <cellStyle name="Calculation 2 5 11 3" xfId="8416" xr:uid="{00000000-0005-0000-0000-0000A0200000}"/>
    <cellStyle name="Calculation 2 5 12" xfId="8417" xr:uid="{00000000-0005-0000-0000-0000A1200000}"/>
    <cellStyle name="Calculation 2 5 12 2" xfId="8418" xr:uid="{00000000-0005-0000-0000-0000A2200000}"/>
    <cellStyle name="Calculation 2 5 12 3" xfId="8419" xr:uid="{00000000-0005-0000-0000-0000A3200000}"/>
    <cellStyle name="Calculation 2 5 13" xfId="8420" xr:uid="{00000000-0005-0000-0000-0000A4200000}"/>
    <cellStyle name="Calculation 2 5 13 2" xfId="8421" xr:uid="{00000000-0005-0000-0000-0000A5200000}"/>
    <cellStyle name="Calculation 2 5 13 3" xfId="8422" xr:uid="{00000000-0005-0000-0000-0000A6200000}"/>
    <cellStyle name="Calculation 2 5 14" xfId="8423" xr:uid="{00000000-0005-0000-0000-0000A7200000}"/>
    <cellStyle name="Calculation 2 5 14 2" xfId="8424" xr:uid="{00000000-0005-0000-0000-0000A8200000}"/>
    <cellStyle name="Calculation 2 5 14 3" xfId="8425" xr:uid="{00000000-0005-0000-0000-0000A9200000}"/>
    <cellStyle name="Calculation 2 5 15" xfId="8426" xr:uid="{00000000-0005-0000-0000-0000AA200000}"/>
    <cellStyle name="Calculation 2 5 15 2" xfId="8427" xr:uid="{00000000-0005-0000-0000-0000AB200000}"/>
    <cellStyle name="Calculation 2 5 15 3" xfId="8428" xr:uid="{00000000-0005-0000-0000-0000AC200000}"/>
    <cellStyle name="Calculation 2 5 16" xfId="8429" xr:uid="{00000000-0005-0000-0000-0000AD200000}"/>
    <cellStyle name="Calculation 2 5 16 2" xfId="8430" xr:uid="{00000000-0005-0000-0000-0000AE200000}"/>
    <cellStyle name="Calculation 2 5 16 3" xfId="8431" xr:uid="{00000000-0005-0000-0000-0000AF200000}"/>
    <cellStyle name="Calculation 2 5 17" xfId="8432" xr:uid="{00000000-0005-0000-0000-0000B0200000}"/>
    <cellStyle name="Calculation 2 5 17 2" xfId="8433" xr:uid="{00000000-0005-0000-0000-0000B1200000}"/>
    <cellStyle name="Calculation 2 5 17 3" xfId="8434" xr:uid="{00000000-0005-0000-0000-0000B2200000}"/>
    <cellStyle name="Calculation 2 5 18" xfId="8435" xr:uid="{00000000-0005-0000-0000-0000B3200000}"/>
    <cellStyle name="Calculation 2 5 18 2" xfId="8436" xr:uid="{00000000-0005-0000-0000-0000B4200000}"/>
    <cellStyle name="Calculation 2 5 18 3" xfId="8437" xr:uid="{00000000-0005-0000-0000-0000B5200000}"/>
    <cellStyle name="Calculation 2 5 19" xfId="8438" xr:uid="{00000000-0005-0000-0000-0000B6200000}"/>
    <cellStyle name="Calculation 2 5 2" xfId="8439" xr:uid="{00000000-0005-0000-0000-0000B7200000}"/>
    <cellStyle name="Calculation 2 5 2 10" xfId="8440" xr:uid="{00000000-0005-0000-0000-0000B8200000}"/>
    <cellStyle name="Calculation 2 5 2 10 2" xfId="8441" xr:uid="{00000000-0005-0000-0000-0000B9200000}"/>
    <cellStyle name="Calculation 2 5 2 10 3" xfId="8442" xr:uid="{00000000-0005-0000-0000-0000BA200000}"/>
    <cellStyle name="Calculation 2 5 2 11" xfId="8443" xr:uid="{00000000-0005-0000-0000-0000BB200000}"/>
    <cellStyle name="Calculation 2 5 2 11 2" xfId="8444" xr:uid="{00000000-0005-0000-0000-0000BC200000}"/>
    <cellStyle name="Calculation 2 5 2 11 3" xfId="8445" xr:uid="{00000000-0005-0000-0000-0000BD200000}"/>
    <cellStyle name="Calculation 2 5 2 12" xfId="8446" xr:uid="{00000000-0005-0000-0000-0000BE200000}"/>
    <cellStyle name="Calculation 2 5 2 12 2" xfId="8447" xr:uid="{00000000-0005-0000-0000-0000BF200000}"/>
    <cellStyle name="Calculation 2 5 2 12 3" xfId="8448" xr:uid="{00000000-0005-0000-0000-0000C0200000}"/>
    <cellStyle name="Calculation 2 5 2 13" xfId="8449" xr:uid="{00000000-0005-0000-0000-0000C1200000}"/>
    <cellStyle name="Calculation 2 5 2 14" xfId="8450" xr:uid="{00000000-0005-0000-0000-0000C2200000}"/>
    <cellStyle name="Calculation 2 5 2 2" xfId="8451" xr:uid="{00000000-0005-0000-0000-0000C3200000}"/>
    <cellStyle name="Calculation 2 5 2 2 2" xfId="8452" xr:uid="{00000000-0005-0000-0000-0000C4200000}"/>
    <cellStyle name="Calculation 2 5 2 2 3" xfId="8453" xr:uid="{00000000-0005-0000-0000-0000C5200000}"/>
    <cellStyle name="Calculation 2 5 2 3" xfId="8454" xr:uid="{00000000-0005-0000-0000-0000C6200000}"/>
    <cellStyle name="Calculation 2 5 2 3 2" xfId="8455" xr:uid="{00000000-0005-0000-0000-0000C7200000}"/>
    <cellStyle name="Calculation 2 5 2 3 3" xfId="8456" xr:uid="{00000000-0005-0000-0000-0000C8200000}"/>
    <cellStyle name="Calculation 2 5 2 4" xfId="8457" xr:uid="{00000000-0005-0000-0000-0000C9200000}"/>
    <cellStyle name="Calculation 2 5 2 4 2" xfId="8458" xr:uid="{00000000-0005-0000-0000-0000CA200000}"/>
    <cellStyle name="Calculation 2 5 2 4 3" xfId="8459" xr:uid="{00000000-0005-0000-0000-0000CB200000}"/>
    <cellStyle name="Calculation 2 5 2 5" xfId="8460" xr:uid="{00000000-0005-0000-0000-0000CC200000}"/>
    <cellStyle name="Calculation 2 5 2 5 2" xfId="8461" xr:uid="{00000000-0005-0000-0000-0000CD200000}"/>
    <cellStyle name="Calculation 2 5 2 5 3" xfId="8462" xr:uid="{00000000-0005-0000-0000-0000CE200000}"/>
    <cellStyle name="Calculation 2 5 2 6" xfId="8463" xr:uid="{00000000-0005-0000-0000-0000CF200000}"/>
    <cellStyle name="Calculation 2 5 2 6 2" xfId="8464" xr:uid="{00000000-0005-0000-0000-0000D0200000}"/>
    <cellStyle name="Calculation 2 5 2 6 3" xfId="8465" xr:uid="{00000000-0005-0000-0000-0000D1200000}"/>
    <cellStyle name="Calculation 2 5 2 7" xfId="8466" xr:uid="{00000000-0005-0000-0000-0000D2200000}"/>
    <cellStyle name="Calculation 2 5 2 7 2" xfId="8467" xr:uid="{00000000-0005-0000-0000-0000D3200000}"/>
    <cellStyle name="Calculation 2 5 2 7 3" xfId="8468" xr:uid="{00000000-0005-0000-0000-0000D4200000}"/>
    <cellStyle name="Calculation 2 5 2 8" xfId="8469" xr:uid="{00000000-0005-0000-0000-0000D5200000}"/>
    <cellStyle name="Calculation 2 5 2 8 2" xfId="8470" xr:uid="{00000000-0005-0000-0000-0000D6200000}"/>
    <cellStyle name="Calculation 2 5 2 8 3" xfId="8471" xr:uid="{00000000-0005-0000-0000-0000D7200000}"/>
    <cellStyle name="Calculation 2 5 2 9" xfId="8472" xr:uid="{00000000-0005-0000-0000-0000D8200000}"/>
    <cellStyle name="Calculation 2 5 2 9 2" xfId="8473" xr:uid="{00000000-0005-0000-0000-0000D9200000}"/>
    <cellStyle name="Calculation 2 5 2 9 3" xfId="8474" xr:uid="{00000000-0005-0000-0000-0000DA200000}"/>
    <cellStyle name="Calculation 2 5 20" xfId="8475" xr:uid="{00000000-0005-0000-0000-0000DB200000}"/>
    <cellStyle name="Calculation 2 5 3" xfId="8476" xr:uid="{00000000-0005-0000-0000-0000DC200000}"/>
    <cellStyle name="Calculation 2 5 3 10" xfId="8477" xr:uid="{00000000-0005-0000-0000-0000DD200000}"/>
    <cellStyle name="Calculation 2 5 3 10 2" xfId="8478" xr:uid="{00000000-0005-0000-0000-0000DE200000}"/>
    <cellStyle name="Calculation 2 5 3 10 3" xfId="8479" xr:uid="{00000000-0005-0000-0000-0000DF200000}"/>
    <cellStyle name="Calculation 2 5 3 11" xfId="8480" xr:uid="{00000000-0005-0000-0000-0000E0200000}"/>
    <cellStyle name="Calculation 2 5 3 11 2" xfId="8481" xr:uid="{00000000-0005-0000-0000-0000E1200000}"/>
    <cellStyle name="Calculation 2 5 3 11 3" xfId="8482" xr:uid="{00000000-0005-0000-0000-0000E2200000}"/>
    <cellStyle name="Calculation 2 5 3 12" xfId="8483" xr:uid="{00000000-0005-0000-0000-0000E3200000}"/>
    <cellStyle name="Calculation 2 5 3 12 2" xfId="8484" xr:uid="{00000000-0005-0000-0000-0000E4200000}"/>
    <cellStyle name="Calculation 2 5 3 12 3" xfId="8485" xr:uid="{00000000-0005-0000-0000-0000E5200000}"/>
    <cellStyle name="Calculation 2 5 3 13" xfId="8486" xr:uid="{00000000-0005-0000-0000-0000E6200000}"/>
    <cellStyle name="Calculation 2 5 3 14" xfId="8487" xr:uid="{00000000-0005-0000-0000-0000E7200000}"/>
    <cellStyle name="Calculation 2 5 3 2" xfId="8488" xr:uid="{00000000-0005-0000-0000-0000E8200000}"/>
    <cellStyle name="Calculation 2 5 3 2 2" xfId="8489" xr:uid="{00000000-0005-0000-0000-0000E9200000}"/>
    <cellStyle name="Calculation 2 5 3 2 3" xfId="8490" xr:uid="{00000000-0005-0000-0000-0000EA200000}"/>
    <cellStyle name="Calculation 2 5 3 3" xfId="8491" xr:uid="{00000000-0005-0000-0000-0000EB200000}"/>
    <cellStyle name="Calculation 2 5 3 3 2" xfId="8492" xr:uid="{00000000-0005-0000-0000-0000EC200000}"/>
    <cellStyle name="Calculation 2 5 3 3 3" xfId="8493" xr:uid="{00000000-0005-0000-0000-0000ED200000}"/>
    <cellStyle name="Calculation 2 5 3 4" xfId="8494" xr:uid="{00000000-0005-0000-0000-0000EE200000}"/>
    <cellStyle name="Calculation 2 5 3 4 2" xfId="8495" xr:uid="{00000000-0005-0000-0000-0000EF200000}"/>
    <cellStyle name="Calculation 2 5 3 4 3" xfId="8496" xr:uid="{00000000-0005-0000-0000-0000F0200000}"/>
    <cellStyle name="Calculation 2 5 3 5" xfId="8497" xr:uid="{00000000-0005-0000-0000-0000F1200000}"/>
    <cellStyle name="Calculation 2 5 3 5 2" xfId="8498" xr:uid="{00000000-0005-0000-0000-0000F2200000}"/>
    <cellStyle name="Calculation 2 5 3 5 3" xfId="8499" xr:uid="{00000000-0005-0000-0000-0000F3200000}"/>
    <cellStyle name="Calculation 2 5 3 6" xfId="8500" xr:uid="{00000000-0005-0000-0000-0000F4200000}"/>
    <cellStyle name="Calculation 2 5 3 6 2" xfId="8501" xr:uid="{00000000-0005-0000-0000-0000F5200000}"/>
    <cellStyle name="Calculation 2 5 3 6 3" xfId="8502" xr:uid="{00000000-0005-0000-0000-0000F6200000}"/>
    <cellStyle name="Calculation 2 5 3 7" xfId="8503" xr:uid="{00000000-0005-0000-0000-0000F7200000}"/>
    <cellStyle name="Calculation 2 5 3 7 2" xfId="8504" xr:uid="{00000000-0005-0000-0000-0000F8200000}"/>
    <cellStyle name="Calculation 2 5 3 7 3" xfId="8505" xr:uid="{00000000-0005-0000-0000-0000F9200000}"/>
    <cellStyle name="Calculation 2 5 3 8" xfId="8506" xr:uid="{00000000-0005-0000-0000-0000FA200000}"/>
    <cellStyle name="Calculation 2 5 3 8 2" xfId="8507" xr:uid="{00000000-0005-0000-0000-0000FB200000}"/>
    <cellStyle name="Calculation 2 5 3 8 3" xfId="8508" xr:uid="{00000000-0005-0000-0000-0000FC200000}"/>
    <cellStyle name="Calculation 2 5 3 9" xfId="8509" xr:uid="{00000000-0005-0000-0000-0000FD200000}"/>
    <cellStyle name="Calculation 2 5 3 9 2" xfId="8510" xr:uid="{00000000-0005-0000-0000-0000FE200000}"/>
    <cellStyle name="Calculation 2 5 3 9 3" xfId="8511" xr:uid="{00000000-0005-0000-0000-0000FF200000}"/>
    <cellStyle name="Calculation 2 5 4" xfId="8512" xr:uid="{00000000-0005-0000-0000-000000210000}"/>
    <cellStyle name="Calculation 2 5 4 10" xfId="8513" xr:uid="{00000000-0005-0000-0000-000001210000}"/>
    <cellStyle name="Calculation 2 5 4 10 2" xfId="8514" xr:uid="{00000000-0005-0000-0000-000002210000}"/>
    <cellStyle name="Calculation 2 5 4 10 3" xfId="8515" xr:uid="{00000000-0005-0000-0000-000003210000}"/>
    <cellStyle name="Calculation 2 5 4 11" xfId="8516" xr:uid="{00000000-0005-0000-0000-000004210000}"/>
    <cellStyle name="Calculation 2 5 4 11 2" xfId="8517" xr:uid="{00000000-0005-0000-0000-000005210000}"/>
    <cellStyle name="Calculation 2 5 4 11 3" xfId="8518" xr:uid="{00000000-0005-0000-0000-000006210000}"/>
    <cellStyle name="Calculation 2 5 4 12" xfId="8519" xr:uid="{00000000-0005-0000-0000-000007210000}"/>
    <cellStyle name="Calculation 2 5 4 13" xfId="8520" xr:uid="{00000000-0005-0000-0000-000008210000}"/>
    <cellStyle name="Calculation 2 5 4 2" xfId="8521" xr:uid="{00000000-0005-0000-0000-000009210000}"/>
    <cellStyle name="Calculation 2 5 4 2 2" xfId="8522" xr:uid="{00000000-0005-0000-0000-00000A210000}"/>
    <cellStyle name="Calculation 2 5 4 2 3" xfId="8523" xr:uid="{00000000-0005-0000-0000-00000B210000}"/>
    <cellStyle name="Calculation 2 5 4 3" xfId="8524" xr:uid="{00000000-0005-0000-0000-00000C210000}"/>
    <cellStyle name="Calculation 2 5 4 3 2" xfId="8525" xr:uid="{00000000-0005-0000-0000-00000D210000}"/>
    <cellStyle name="Calculation 2 5 4 3 3" xfId="8526" xr:uid="{00000000-0005-0000-0000-00000E210000}"/>
    <cellStyle name="Calculation 2 5 4 4" xfId="8527" xr:uid="{00000000-0005-0000-0000-00000F210000}"/>
    <cellStyle name="Calculation 2 5 4 4 2" xfId="8528" xr:uid="{00000000-0005-0000-0000-000010210000}"/>
    <cellStyle name="Calculation 2 5 4 4 3" xfId="8529" xr:uid="{00000000-0005-0000-0000-000011210000}"/>
    <cellStyle name="Calculation 2 5 4 5" xfId="8530" xr:uid="{00000000-0005-0000-0000-000012210000}"/>
    <cellStyle name="Calculation 2 5 4 5 2" xfId="8531" xr:uid="{00000000-0005-0000-0000-000013210000}"/>
    <cellStyle name="Calculation 2 5 4 5 3" xfId="8532" xr:uid="{00000000-0005-0000-0000-000014210000}"/>
    <cellStyle name="Calculation 2 5 4 6" xfId="8533" xr:uid="{00000000-0005-0000-0000-000015210000}"/>
    <cellStyle name="Calculation 2 5 4 6 2" xfId="8534" xr:uid="{00000000-0005-0000-0000-000016210000}"/>
    <cellStyle name="Calculation 2 5 4 6 3" xfId="8535" xr:uid="{00000000-0005-0000-0000-000017210000}"/>
    <cellStyle name="Calculation 2 5 4 7" xfId="8536" xr:uid="{00000000-0005-0000-0000-000018210000}"/>
    <cellStyle name="Calculation 2 5 4 7 2" xfId="8537" xr:uid="{00000000-0005-0000-0000-000019210000}"/>
    <cellStyle name="Calculation 2 5 4 7 3" xfId="8538" xr:uid="{00000000-0005-0000-0000-00001A210000}"/>
    <cellStyle name="Calculation 2 5 4 8" xfId="8539" xr:uid="{00000000-0005-0000-0000-00001B210000}"/>
    <cellStyle name="Calculation 2 5 4 8 2" xfId="8540" xr:uid="{00000000-0005-0000-0000-00001C210000}"/>
    <cellStyle name="Calculation 2 5 4 8 3" xfId="8541" xr:uid="{00000000-0005-0000-0000-00001D210000}"/>
    <cellStyle name="Calculation 2 5 4 9" xfId="8542" xr:uid="{00000000-0005-0000-0000-00001E210000}"/>
    <cellStyle name="Calculation 2 5 4 9 2" xfId="8543" xr:uid="{00000000-0005-0000-0000-00001F210000}"/>
    <cellStyle name="Calculation 2 5 4 9 3" xfId="8544" xr:uid="{00000000-0005-0000-0000-000020210000}"/>
    <cellStyle name="Calculation 2 5 5" xfId="8545" xr:uid="{00000000-0005-0000-0000-000021210000}"/>
    <cellStyle name="Calculation 2 5 5 10" xfId="8546" xr:uid="{00000000-0005-0000-0000-000022210000}"/>
    <cellStyle name="Calculation 2 5 5 10 2" xfId="8547" xr:uid="{00000000-0005-0000-0000-000023210000}"/>
    <cellStyle name="Calculation 2 5 5 10 3" xfId="8548" xr:uid="{00000000-0005-0000-0000-000024210000}"/>
    <cellStyle name="Calculation 2 5 5 11" xfId="8549" xr:uid="{00000000-0005-0000-0000-000025210000}"/>
    <cellStyle name="Calculation 2 5 5 11 2" xfId="8550" xr:uid="{00000000-0005-0000-0000-000026210000}"/>
    <cellStyle name="Calculation 2 5 5 11 3" xfId="8551" xr:uid="{00000000-0005-0000-0000-000027210000}"/>
    <cellStyle name="Calculation 2 5 5 12" xfId="8552" xr:uid="{00000000-0005-0000-0000-000028210000}"/>
    <cellStyle name="Calculation 2 5 5 13" xfId="8553" xr:uid="{00000000-0005-0000-0000-000029210000}"/>
    <cellStyle name="Calculation 2 5 5 2" xfId="8554" xr:uid="{00000000-0005-0000-0000-00002A210000}"/>
    <cellStyle name="Calculation 2 5 5 2 2" xfId="8555" xr:uid="{00000000-0005-0000-0000-00002B210000}"/>
    <cellStyle name="Calculation 2 5 5 2 3" xfId="8556" xr:uid="{00000000-0005-0000-0000-00002C210000}"/>
    <cellStyle name="Calculation 2 5 5 3" xfId="8557" xr:uid="{00000000-0005-0000-0000-00002D210000}"/>
    <cellStyle name="Calculation 2 5 5 3 2" xfId="8558" xr:uid="{00000000-0005-0000-0000-00002E210000}"/>
    <cellStyle name="Calculation 2 5 5 3 3" xfId="8559" xr:uid="{00000000-0005-0000-0000-00002F210000}"/>
    <cellStyle name="Calculation 2 5 5 4" xfId="8560" xr:uid="{00000000-0005-0000-0000-000030210000}"/>
    <cellStyle name="Calculation 2 5 5 4 2" xfId="8561" xr:uid="{00000000-0005-0000-0000-000031210000}"/>
    <cellStyle name="Calculation 2 5 5 4 3" xfId="8562" xr:uid="{00000000-0005-0000-0000-000032210000}"/>
    <cellStyle name="Calculation 2 5 5 5" xfId="8563" xr:uid="{00000000-0005-0000-0000-000033210000}"/>
    <cellStyle name="Calculation 2 5 5 5 2" xfId="8564" xr:uid="{00000000-0005-0000-0000-000034210000}"/>
    <cellStyle name="Calculation 2 5 5 5 3" xfId="8565" xr:uid="{00000000-0005-0000-0000-000035210000}"/>
    <cellStyle name="Calculation 2 5 5 6" xfId="8566" xr:uid="{00000000-0005-0000-0000-000036210000}"/>
    <cellStyle name="Calculation 2 5 5 6 2" xfId="8567" xr:uid="{00000000-0005-0000-0000-000037210000}"/>
    <cellStyle name="Calculation 2 5 5 6 3" xfId="8568" xr:uid="{00000000-0005-0000-0000-000038210000}"/>
    <cellStyle name="Calculation 2 5 5 7" xfId="8569" xr:uid="{00000000-0005-0000-0000-000039210000}"/>
    <cellStyle name="Calculation 2 5 5 7 2" xfId="8570" xr:uid="{00000000-0005-0000-0000-00003A210000}"/>
    <cellStyle name="Calculation 2 5 5 7 3" xfId="8571" xr:uid="{00000000-0005-0000-0000-00003B210000}"/>
    <cellStyle name="Calculation 2 5 5 8" xfId="8572" xr:uid="{00000000-0005-0000-0000-00003C210000}"/>
    <cellStyle name="Calculation 2 5 5 8 2" xfId="8573" xr:uid="{00000000-0005-0000-0000-00003D210000}"/>
    <cellStyle name="Calculation 2 5 5 8 3" xfId="8574" xr:uid="{00000000-0005-0000-0000-00003E210000}"/>
    <cellStyle name="Calculation 2 5 5 9" xfId="8575" xr:uid="{00000000-0005-0000-0000-00003F210000}"/>
    <cellStyle name="Calculation 2 5 5 9 2" xfId="8576" xr:uid="{00000000-0005-0000-0000-000040210000}"/>
    <cellStyle name="Calculation 2 5 5 9 3" xfId="8577" xr:uid="{00000000-0005-0000-0000-000041210000}"/>
    <cellStyle name="Calculation 2 5 6" xfId="8578" xr:uid="{00000000-0005-0000-0000-000042210000}"/>
    <cellStyle name="Calculation 2 5 6 10" xfId="8579" xr:uid="{00000000-0005-0000-0000-000043210000}"/>
    <cellStyle name="Calculation 2 5 6 10 2" xfId="8580" xr:uid="{00000000-0005-0000-0000-000044210000}"/>
    <cellStyle name="Calculation 2 5 6 10 3" xfId="8581" xr:uid="{00000000-0005-0000-0000-000045210000}"/>
    <cellStyle name="Calculation 2 5 6 11" xfId="8582" xr:uid="{00000000-0005-0000-0000-000046210000}"/>
    <cellStyle name="Calculation 2 5 6 11 2" xfId="8583" xr:uid="{00000000-0005-0000-0000-000047210000}"/>
    <cellStyle name="Calculation 2 5 6 11 3" xfId="8584" xr:uid="{00000000-0005-0000-0000-000048210000}"/>
    <cellStyle name="Calculation 2 5 6 12" xfId="8585" xr:uid="{00000000-0005-0000-0000-000049210000}"/>
    <cellStyle name="Calculation 2 5 6 13" xfId="8586" xr:uid="{00000000-0005-0000-0000-00004A210000}"/>
    <cellStyle name="Calculation 2 5 6 2" xfId="8587" xr:uid="{00000000-0005-0000-0000-00004B210000}"/>
    <cellStyle name="Calculation 2 5 6 2 2" xfId="8588" xr:uid="{00000000-0005-0000-0000-00004C210000}"/>
    <cellStyle name="Calculation 2 5 6 2 3" xfId="8589" xr:uid="{00000000-0005-0000-0000-00004D210000}"/>
    <cellStyle name="Calculation 2 5 6 3" xfId="8590" xr:uid="{00000000-0005-0000-0000-00004E210000}"/>
    <cellStyle name="Calculation 2 5 6 3 2" xfId="8591" xr:uid="{00000000-0005-0000-0000-00004F210000}"/>
    <cellStyle name="Calculation 2 5 6 3 3" xfId="8592" xr:uid="{00000000-0005-0000-0000-000050210000}"/>
    <cellStyle name="Calculation 2 5 6 4" xfId="8593" xr:uid="{00000000-0005-0000-0000-000051210000}"/>
    <cellStyle name="Calculation 2 5 6 4 2" xfId="8594" xr:uid="{00000000-0005-0000-0000-000052210000}"/>
    <cellStyle name="Calculation 2 5 6 4 3" xfId="8595" xr:uid="{00000000-0005-0000-0000-000053210000}"/>
    <cellStyle name="Calculation 2 5 6 5" xfId="8596" xr:uid="{00000000-0005-0000-0000-000054210000}"/>
    <cellStyle name="Calculation 2 5 6 5 2" xfId="8597" xr:uid="{00000000-0005-0000-0000-000055210000}"/>
    <cellStyle name="Calculation 2 5 6 5 3" xfId="8598" xr:uid="{00000000-0005-0000-0000-000056210000}"/>
    <cellStyle name="Calculation 2 5 6 6" xfId="8599" xr:uid="{00000000-0005-0000-0000-000057210000}"/>
    <cellStyle name="Calculation 2 5 6 6 2" xfId="8600" xr:uid="{00000000-0005-0000-0000-000058210000}"/>
    <cellStyle name="Calculation 2 5 6 6 3" xfId="8601" xr:uid="{00000000-0005-0000-0000-000059210000}"/>
    <cellStyle name="Calculation 2 5 6 7" xfId="8602" xr:uid="{00000000-0005-0000-0000-00005A210000}"/>
    <cellStyle name="Calculation 2 5 6 7 2" xfId="8603" xr:uid="{00000000-0005-0000-0000-00005B210000}"/>
    <cellStyle name="Calculation 2 5 6 7 3" xfId="8604" xr:uid="{00000000-0005-0000-0000-00005C210000}"/>
    <cellStyle name="Calculation 2 5 6 8" xfId="8605" xr:uid="{00000000-0005-0000-0000-00005D210000}"/>
    <cellStyle name="Calculation 2 5 6 8 2" xfId="8606" xr:uid="{00000000-0005-0000-0000-00005E210000}"/>
    <cellStyle name="Calculation 2 5 6 8 3" xfId="8607" xr:uid="{00000000-0005-0000-0000-00005F210000}"/>
    <cellStyle name="Calculation 2 5 6 9" xfId="8608" xr:uid="{00000000-0005-0000-0000-000060210000}"/>
    <cellStyle name="Calculation 2 5 6 9 2" xfId="8609" xr:uid="{00000000-0005-0000-0000-000061210000}"/>
    <cellStyle name="Calculation 2 5 6 9 3" xfId="8610" xr:uid="{00000000-0005-0000-0000-000062210000}"/>
    <cellStyle name="Calculation 2 5 7" xfId="8611" xr:uid="{00000000-0005-0000-0000-000063210000}"/>
    <cellStyle name="Calculation 2 5 7 10" xfId="8612" xr:uid="{00000000-0005-0000-0000-000064210000}"/>
    <cellStyle name="Calculation 2 5 7 10 2" xfId="8613" xr:uid="{00000000-0005-0000-0000-000065210000}"/>
    <cellStyle name="Calculation 2 5 7 10 3" xfId="8614" xr:uid="{00000000-0005-0000-0000-000066210000}"/>
    <cellStyle name="Calculation 2 5 7 11" xfId="8615" xr:uid="{00000000-0005-0000-0000-000067210000}"/>
    <cellStyle name="Calculation 2 5 7 11 2" xfId="8616" xr:uid="{00000000-0005-0000-0000-000068210000}"/>
    <cellStyle name="Calculation 2 5 7 11 3" xfId="8617" xr:uid="{00000000-0005-0000-0000-000069210000}"/>
    <cellStyle name="Calculation 2 5 7 12" xfId="8618" xr:uid="{00000000-0005-0000-0000-00006A210000}"/>
    <cellStyle name="Calculation 2 5 7 13" xfId="8619" xr:uid="{00000000-0005-0000-0000-00006B210000}"/>
    <cellStyle name="Calculation 2 5 7 2" xfId="8620" xr:uid="{00000000-0005-0000-0000-00006C210000}"/>
    <cellStyle name="Calculation 2 5 7 2 2" xfId="8621" xr:uid="{00000000-0005-0000-0000-00006D210000}"/>
    <cellStyle name="Calculation 2 5 7 2 3" xfId="8622" xr:uid="{00000000-0005-0000-0000-00006E210000}"/>
    <cellStyle name="Calculation 2 5 7 3" xfId="8623" xr:uid="{00000000-0005-0000-0000-00006F210000}"/>
    <cellStyle name="Calculation 2 5 7 3 2" xfId="8624" xr:uid="{00000000-0005-0000-0000-000070210000}"/>
    <cellStyle name="Calculation 2 5 7 3 3" xfId="8625" xr:uid="{00000000-0005-0000-0000-000071210000}"/>
    <cellStyle name="Calculation 2 5 7 4" xfId="8626" xr:uid="{00000000-0005-0000-0000-000072210000}"/>
    <cellStyle name="Calculation 2 5 7 4 2" xfId="8627" xr:uid="{00000000-0005-0000-0000-000073210000}"/>
    <cellStyle name="Calculation 2 5 7 4 3" xfId="8628" xr:uid="{00000000-0005-0000-0000-000074210000}"/>
    <cellStyle name="Calculation 2 5 7 5" xfId="8629" xr:uid="{00000000-0005-0000-0000-000075210000}"/>
    <cellStyle name="Calculation 2 5 7 5 2" xfId="8630" xr:uid="{00000000-0005-0000-0000-000076210000}"/>
    <cellStyle name="Calculation 2 5 7 5 3" xfId="8631" xr:uid="{00000000-0005-0000-0000-000077210000}"/>
    <cellStyle name="Calculation 2 5 7 6" xfId="8632" xr:uid="{00000000-0005-0000-0000-000078210000}"/>
    <cellStyle name="Calculation 2 5 7 6 2" xfId="8633" xr:uid="{00000000-0005-0000-0000-000079210000}"/>
    <cellStyle name="Calculation 2 5 7 6 3" xfId="8634" xr:uid="{00000000-0005-0000-0000-00007A210000}"/>
    <cellStyle name="Calculation 2 5 7 7" xfId="8635" xr:uid="{00000000-0005-0000-0000-00007B210000}"/>
    <cellStyle name="Calculation 2 5 7 7 2" xfId="8636" xr:uid="{00000000-0005-0000-0000-00007C210000}"/>
    <cellStyle name="Calculation 2 5 7 7 3" xfId="8637" xr:uid="{00000000-0005-0000-0000-00007D210000}"/>
    <cellStyle name="Calculation 2 5 7 8" xfId="8638" xr:uid="{00000000-0005-0000-0000-00007E210000}"/>
    <cellStyle name="Calculation 2 5 7 8 2" xfId="8639" xr:uid="{00000000-0005-0000-0000-00007F210000}"/>
    <cellStyle name="Calculation 2 5 7 8 3" xfId="8640" xr:uid="{00000000-0005-0000-0000-000080210000}"/>
    <cellStyle name="Calculation 2 5 7 9" xfId="8641" xr:uid="{00000000-0005-0000-0000-000081210000}"/>
    <cellStyle name="Calculation 2 5 7 9 2" xfId="8642" xr:uid="{00000000-0005-0000-0000-000082210000}"/>
    <cellStyle name="Calculation 2 5 7 9 3" xfId="8643" xr:uid="{00000000-0005-0000-0000-000083210000}"/>
    <cellStyle name="Calculation 2 5 8" xfId="8644" xr:uid="{00000000-0005-0000-0000-000084210000}"/>
    <cellStyle name="Calculation 2 5 8 2" xfId="8645" xr:uid="{00000000-0005-0000-0000-000085210000}"/>
    <cellStyle name="Calculation 2 5 8 3" xfId="8646" xr:uid="{00000000-0005-0000-0000-000086210000}"/>
    <cellStyle name="Calculation 2 5 9" xfId="8647" xr:uid="{00000000-0005-0000-0000-000087210000}"/>
    <cellStyle name="Calculation 2 5 9 2" xfId="8648" xr:uid="{00000000-0005-0000-0000-000088210000}"/>
    <cellStyle name="Calculation 2 5 9 3" xfId="8649" xr:uid="{00000000-0005-0000-0000-000089210000}"/>
    <cellStyle name="Calculation 2 6" xfId="8650" xr:uid="{00000000-0005-0000-0000-00008A210000}"/>
    <cellStyle name="Calculation 2 6 10" xfId="8651" xr:uid="{00000000-0005-0000-0000-00008B210000}"/>
    <cellStyle name="Calculation 2 6 10 2" xfId="8652" xr:uid="{00000000-0005-0000-0000-00008C210000}"/>
    <cellStyle name="Calculation 2 6 10 3" xfId="8653" xr:uid="{00000000-0005-0000-0000-00008D210000}"/>
    <cellStyle name="Calculation 2 6 11" xfId="8654" xr:uid="{00000000-0005-0000-0000-00008E210000}"/>
    <cellStyle name="Calculation 2 6 11 2" xfId="8655" xr:uid="{00000000-0005-0000-0000-00008F210000}"/>
    <cellStyle name="Calculation 2 6 11 3" xfId="8656" xr:uid="{00000000-0005-0000-0000-000090210000}"/>
    <cellStyle name="Calculation 2 6 12" xfId="8657" xr:uid="{00000000-0005-0000-0000-000091210000}"/>
    <cellStyle name="Calculation 2 6 12 2" xfId="8658" xr:uid="{00000000-0005-0000-0000-000092210000}"/>
    <cellStyle name="Calculation 2 6 12 3" xfId="8659" xr:uid="{00000000-0005-0000-0000-000093210000}"/>
    <cellStyle name="Calculation 2 6 13" xfId="8660" xr:uid="{00000000-0005-0000-0000-000094210000}"/>
    <cellStyle name="Calculation 2 6 13 2" xfId="8661" xr:uid="{00000000-0005-0000-0000-000095210000}"/>
    <cellStyle name="Calculation 2 6 13 3" xfId="8662" xr:uid="{00000000-0005-0000-0000-000096210000}"/>
    <cellStyle name="Calculation 2 6 14" xfId="8663" xr:uid="{00000000-0005-0000-0000-000097210000}"/>
    <cellStyle name="Calculation 2 6 14 2" xfId="8664" xr:uid="{00000000-0005-0000-0000-000098210000}"/>
    <cellStyle name="Calculation 2 6 14 3" xfId="8665" xr:uid="{00000000-0005-0000-0000-000099210000}"/>
    <cellStyle name="Calculation 2 6 15" xfId="8666" xr:uid="{00000000-0005-0000-0000-00009A210000}"/>
    <cellStyle name="Calculation 2 6 15 2" xfId="8667" xr:uid="{00000000-0005-0000-0000-00009B210000}"/>
    <cellStyle name="Calculation 2 6 15 3" xfId="8668" xr:uid="{00000000-0005-0000-0000-00009C210000}"/>
    <cellStyle name="Calculation 2 6 16" xfId="8669" xr:uid="{00000000-0005-0000-0000-00009D210000}"/>
    <cellStyle name="Calculation 2 6 16 2" xfId="8670" xr:uid="{00000000-0005-0000-0000-00009E210000}"/>
    <cellStyle name="Calculation 2 6 16 3" xfId="8671" xr:uid="{00000000-0005-0000-0000-00009F210000}"/>
    <cellStyle name="Calculation 2 6 17" xfId="8672" xr:uid="{00000000-0005-0000-0000-0000A0210000}"/>
    <cellStyle name="Calculation 2 6 17 2" xfId="8673" xr:uid="{00000000-0005-0000-0000-0000A1210000}"/>
    <cellStyle name="Calculation 2 6 17 3" xfId="8674" xr:uid="{00000000-0005-0000-0000-0000A2210000}"/>
    <cellStyle name="Calculation 2 6 18" xfId="8675" xr:uid="{00000000-0005-0000-0000-0000A3210000}"/>
    <cellStyle name="Calculation 2 6 18 2" xfId="8676" xr:uid="{00000000-0005-0000-0000-0000A4210000}"/>
    <cellStyle name="Calculation 2 6 18 3" xfId="8677" xr:uid="{00000000-0005-0000-0000-0000A5210000}"/>
    <cellStyle name="Calculation 2 6 19" xfId="8678" xr:uid="{00000000-0005-0000-0000-0000A6210000}"/>
    <cellStyle name="Calculation 2 6 2" xfId="8679" xr:uid="{00000000-0005-0000-0000-0000A7210000}"/>
    <cellStyle name="Calculation 2 6 2 10" xfId="8680" xr:uid="{00000000-0005-0000-0000-0000A8210000}"/>
    <cellStyle name="Calculation 2 6 2 10 2" xfId="8681" xr:uid="{00000000-0005-0000-0000-0000A9210000}"/>
    <cellStyle name="Calculation 2 6 2 10 3" xfId="8682" xr:uid="{00000000-0005-0000-0000-0000AA210000}"/>
    <cellStyle name="Calculation 2 6 2 11" xfId="8683" xr:uid="{00000000-0005-0000-0000-0000AB210000}"/>
    <cellStyle name="Calculation 2 6 2 11 2" xfId="8684" xr:uid="{00000000-0005-0000-0000-0000AC210000}"/>
    <cellStyle name="Calculation 2 6 2 11 3" xfId="8685" xr:uid="{00000000-0005-0000-0000-0000AD210000}"/>
    <cellStyle name="Calculation 2 6 2 12" xfId="8686" xr:uid="{00000000-0005-0000-0000-0000AE210000}"/>
    <cellStyle name="Calculation 2 6 2 12 2" xfId="8687" xr:uid="{00000000-0005-0000-0000-0000AF210000}"/>
    <cellStyle name="Calculation 2 6 2 12 3" xfId="8688" xr:uid="{00000000-0005-0000-0000-0000B0210000}"/>
    <cellStyle name="Calculation 2 6 2 13" xfId="8689" xr:uid="{00000000-0005-0000-0000-0000B1210000}"/>
    <cellStyle name="Calculation 2 6 2 14" xfId="8690" xr:uid="{00000000-0005-0000-0000-0000B2210000}"/>
    <cellStyle name="Calculation 2 6 2 2" xfId="8691" xr:uid="{00000000-0005-0000-0000-0000B3210000}"/>
    <cellStyle name="Calculation 2 6 2 2 2" xfId="8692" xr:uid="{00000000-0005-0000-0000-0000B4210000}"/>
    <cellStyle name="Calculation 2 6 2 2 3" xfId="8693" xr:uid="{00000000-0005-0000-0000-0000B5210000}"/>
    <cellStyle name="Calculation 2 6 2 3" xfId="8694" xr:uid="{00000000-0005-0000-0000-0000B6210000}"/>
    <cellStyle name="Calculation 2 6 2 3 2" xfId="8695" xr:uid="{00000000-0005-0000-0000-0000B7210000}"/>
    <cellStyle name="Calculation 2 6 2 3 3" xfId="8696" xr:uid="{00000000-0005-0000-0000-0000B8210000}"/>
    <cellStyle name="Calculation 2 6 2 4" xfId="8697" xr:uid="{00000000-0005-0000-0000-0000B9210000}"/>
    <cellStyle name="Calculation 2 6 2 4 2" xfId="8698" xr:uid="{00000000-0005-0000-0000-0000BA210000}"/>
    <cellStyle name="Calculation 2 6 2 4 3" xfId="8699" xr:uid="{00000000-0005-0000-0000-0000BB210000}"/>
    <cellStyle name="Calculation 2 6 2 5" xfId="8700" xr:uid="{00000000-0005-0000-0000-0000BC210000}"/>
    <cellStyle name="Calculation 2 6 2 5 2" xfId="8701" xr:uid="{00000000-0005-0000-0000-0000BD210000}"/>
    <cellStyle name="Calculation 2 6 2 5 3" xfId="8702" xr:uid="{00000000-0005-0000-0000-0000BE210000}"/>
    <cellStyle name="Calculation 2 6 2 6" xfId="8703" xr:uid="{00000000-0005-0000-0000-0000BF210000}"/>
    <cellStyle name="Calculation 2 6 2 6 2" xfId="8704" xr:uid="{00000000-0005-0000-0000-0000C0210000}"/>
    <cellStyle name="Calculation 2 6 2 6 3" xfId="8705" xr:uid="{00000000-0005-0000-0000-0000C1210000}"/>
    <cellStyle name="Calculation 2 6 2 7" xfId="8706" xr:uid="{00000000-0005-0000-0000-0000C2210000}"/>
    <cellStyle name="Calculation 2 6 2 7 2" xfId="8707" xr:uid="{00000000-0005-0000-0000-0000C3210000}"/>
    <cellStyle name="Calculation 2 6 2 7 3" xfId="8708" xr:uid="{00000000-0005-0000-0000-0000C4210000}"/>
    <cellStyle name="Calculation 2 6 2 8" xfId="8709" xr:uid="{00000000-0005-0000-0000-0000C5210000}"/>
    <cellStyle name="Calculation 2 6 2 8 2" xfId="8710" xr:uid="{00000000-0005-0000-0000-0000C6210000}"/>
    <cellStyle name="Calculation 2 6 2 8 3" xfId="8711" xr:uid="{00000000-0005-0000-0000-0000C7210000}"/>
    <cellStyle name="Calculation 2 6 2 9" xfId="8712" xr:uid="{00000000-0005-0000-0000-0000C8210000}"/>
    <cellStyle name="Calculation 2 6 2 9 2" xfId="8713" xr:uid="{00000000-0005-0000-0000-0000C9210000}"/>
    <cellStyle name="Calculation 2 6 2 9 3" xfId="8714" xr:uid="{00000000-0005-0000-0000-0000CA210000}"/>
    <cellStyle name="Calculation 2 6 20" xfId="8715" xr:uid="{00000000-0005-0000-0000-0000CB210000}"/>
    <cellStyle name="Calculation 2 6 3" xfId="8716" xr:uid="{00000000-0005-0000-0000-0000CC210000}"/>
    <cellStyle name="Calculation 2 6 3 10" xfId="8717" xr:uid="{00000000-0005-0000-0000-0000CD210000}"/>
    <cellStyle name="Calculation 2 6 3 10 2" xfId="8718" xr:uid="{00000000-0005-0000-0000-0000CE210000}"/>
    <cellStyle name="Calculation 2 6 3 10 3" xfId="8719" xr:uid="{00000000-0005-0000-0000-0000CF210000}"/>
    <cellStyle name="Calculation 2 6 3 11" xfId="8720" xr:uid="{00000000-0005-0000-0000-0000D0210000}"/>
    <cellStyle name="Calculation 2 6 3 11 2" xfId="8721" xr:uid="{00000000-0005-0000-0000-0000D1210000}"/>
    <cellStyle name="Calculation 2 6 3 11 3" xfId="8722" xr:uid="{00000000-0005-0000-0000-0000D2210000}"/>
    <cellStyle name="Calculation 2 6 3 12" xfId="8723" xr:uid="{00000000-0005-0000-0000-0000D3210000}"/>
    <cellStyle name="Calculation 2 6 3 12 2" xfId="8724" xr:uid="{00000000-0005-0000-0000-0000D4210000}"/>
    <cellStyle name="Calculation 2 6 3 12 3" xfId="8725" xr:uid="{00000000-0005-0000-0000-0000D5210000}"/>
    <cellStyle name="Calculation 2 6 3 13" xfId="8726" xr:uid="{00000000-0005-0000-0000-0000D6210000}"/>
    <cellStyle name="Calculation 2 6 3 14" xfId="8727" xr:uid="{00000000-0005-0000-0000-0000D7210000}"/>
    <cellStyle name="Calculation 2 6 3 2" xfId="8728" xr:uid="{00000000-0005-0000-0000-0000D8210000}"/>
    <cellStyle name="Calculation 2 6 3 2 2" xfId="8729" xr:uid="{00000000-0005-0000-0000-0000D9210000}"/>
    <cellStyle name="Calculation 2 6 3 2 3" xfId="8730" xr:uid="{00000000-0005-0000-0000-0000DA210000}"/>
    <cellStyle name="Calculation 2 6 3 3" xfId="8731" xr:uid="{00000000-0005-0000-0000-0000DB210000}"/>
    <cellStyle name="Calculation 2 6 3 3 2" xfId="8732" xr:uid="{00000000-0005-0000-0000-0000DC210000}"/>
    <cellStyle name="Calculation 2 6 3 3 3" xfId="8733" xr:uid="{00000000-0005-0000-0000-0000DD210000}"/>
    <cellStyle name="Calculation 2 6 3 4" xfId="8734" xr:uid="{00000000-0005-0000-0000-0000DE210000}"/>
    <cellStyle name="Calculation 2 6 3 4 2" xfId="8735" xr:uid="{00000000-0005-0000-0000-0000DF210000}"/>
    <cellStyle name="Calculation 2 6 3 4 3" xfId="8736" xr:uid="{00000000-0005-0000-0000-0000E0210000}"/>
    <cellStyle name="Calculation 2 6 3 5" xfId="8737" xr:uid="{00000000-0005-0000-0000-0000E1210000}"/>
    <cellStyle name="Calculation 2 6 3 5 2" xfId="8738" xr:uid="{00000000-0005-0000-0000-0000E2210000}"/>
    <cellStyle name="Calculation 2 6 3 5 3" xfId="8739" xr:uid="{00000000-0005-0000-0000-0000E3210000}"/>
    <cellStyle name="Calculation 2 6 3 6" xfId="8740" xr:uid="{00000000-0005-0000-0000-0000E4210000}"/>
    <cellStyle name="Calculation 2 6 3 6 2" xfId="8741" xr:uid="{00000000-0005-0000-0000-0000E5210000}"/>
    <cellStyle name="Calculation 2 6 3 6 3" xfId="8742" xr:uid="{00000000-0005-0000-0000-0000E6210000}"/>
    <cellStyle name="Calculation 2 6 3 7" xfId="8743" xr:uid="{00000000-0005-0000-0000-0000E7210000}"/>
    <cellStyle name="Calculation 2 6 3 7 2" xfId="8744" xr:uid="{00000000-0005-0000-0000-0000E8210000}"/>
    <cellStyle name="Calculation 2 6 3 7 3" xfId="8745" xr:uid="{00000000-0005-0000-0000-0000E9210000}"/>
    <cellStyle name="Calculation 2 6 3 8" xfId="8746" xr:uid="{00000000-0005-0000-0000-0000EA210000}"/>
    <cellStyle name="Calculation 2 6 3 8 2" xfId="8747" xr:uid="{00000000-0005-0000-0000-0000EB210000}"/>
    <cellStyle name="Calculation 2 6 3 8 3" xfId="8748" xr:uid="{00000000-0005-0000-0000-0000EC210000}"/>
    <cellStyle name="Calculation 2 6 3 9" xfId="8749" xr:uid="{00000000-0005-0000-0000-0000ED210000}"/>
    <cellStyle name="Calculation 2 6 3 9 2" xfId="8750" xr:uid="{00000000-0005-0000-0000-0000EE210000}"/>
    <cellStyle name="Calculation 2 6 3 9 3" xfId="8751" xr:uid="{00000000-0005-0000-0000-0000EF210000}"/>
    <cellStyle name="Calculation 2 6 4" xfId="8752" xr:uid="{00000000-0005-0000-0000-0000F0210000}"/>
    <cellStyle name="Calculation 2 6 4 10" xfId="8753" xr:uid="{00000000-0005-0000-0000-0000F1210000}"/>
    <cellStyle name="Calculation 2 6 4 10 2" xfId="8754" xr:uid="{00000000-0005-0000-0000-0000F2210000}"/>
    <cellStyle name="Calculation 2 6 4 10 3" xfId="8755" xr:uid="{00000000-0005-0000-0000-0000F3210000}"/>
    <cellStyle name="Calculation 2 6 4 11" xfId="8756" xr:uid="{00000000-0005-0000-0000-0000F4210000}"/>
    <cellStyle name="Calculation 2 6 4 11 2" xfId="8757" xr:uid="{00000000-0005-0000-0000-0000F5210000}"/>
    <cellStyle name="Calculation 2 6 4 11 3" xfId="8758" xr:uid="{00000000-0005-0000-0000-0000F6210000}"/>
    <cellStyle name="Calculation 2 6 4 12" xfId="8759" xr:uid="{00000000-0005-0000-0000-0000F7210000}"/>
    <cellStyle name="Calculation 2 6 4 13" xfId="8760" xr:uid="{00000000-0005-0000-0000-0000F8210000}"/>
    <cellStyle name="Calculation 2 6 4 2" xfId="8761" xr:uid="{00000000-0005-0000-0000-0000F9210000}"/>
    <cellStyle name="Calculation 2 6 4 2 2" xfId="8762" xr:uid="{00000000-0005-0000-0000-0000FA210000}"/>
    <cellStyle name="Calculation 2 6 4 2 3" xfId="8763" xr:uid="{00000000-0005-0000-0000-0000FB210000}"/>
    <cellStyle name="Calculation 2 6 4 3" xfId="8764" xr:uid="{00000000-0005-0000-0000-0000FC210000}"/>
    <cellStyle name="Calculation 2 6 4 3 2" xfId="8765" xr:uid="{00000000-0005-0000-0000-0000FD210000}"/>
    <cellStyle name="Calculation 2 6 4 3 3" xfId="8766" xr:uid="{00000000-0005-0000-0000-0000FE210000}"/>
    <cellStyle name="Calculation 2 6 4 4" xfId="8767" xr:uid="{00000000-0005-0000-0000-0000FF210000}"/>
    <cellStyle name="Calculation 2 6 4 4 2" xfId="8768" xr:uid="{00000000-0005-0000-0000-000000220000}"/>
    <cellStyle name="Calculation 2 6 4 4 3" xfId="8769" xr:uid="{00000000-0005-0000-0000-000001220000}"/>
    <cellStyle name="Calculation 2 6 4 5" xfId="8770" xr:uid="{00000000-0005-0000-0000-000002220000}"/>
    <cellStyle name="Calculation 2 6 4 5 2" xfId="8771" xr:uid="{00000000-0005-0000-0000-000003220000}"/>
    <cellStyle name="Calculation 2 6 4 5 3" xfId="8772" xr:uid="{00000000-0005-0000-0000-000004220000}"/>
    <cellStyle name="Calculation 2 6 4 6" xfId="8773" xr:uid="{00000000-0005-0000-0000-000005220000}"/>
    <cellStyle name="Calculation 2 6 4 6 2" xfId="8774" xr:uid="{00000000-0005-0000-0000-000006220000}"/>
    <cellStyle name="Calculation 2 6 4 6 3" xfId="8775" xr:uid="{00000000-0005-0000-0000-000007220000}"/>
    <cellStyle name="Calculation 2 6 4 7" xfId="8776" xr:uid="{00000000-0005-0000-0000-000008220000}"/>
    <cellStyle name="Calculation 2 6 4 7 2" xfId="8777" xr:uid="{00000000-0005-0000-0000-000009220000}"/>
    <cellStyle name="Calculation 2 6 4 7 3" xfId="8778" xr:uid="{00000000-0005-0000-0000-00000A220000}"/>
    <cellStyle name="Calculation 2 6 4 8" xfId="8779" xr:uid="{00000000-0005-0000-0000-00000B220000}"/>
    <cellStyle name="Calculation 2 6 4 8 2" xfId="8780" xr:uid="{00000000-0005-0000-0000-00000C220000}"/>
    <cellStyle name="Calculation 2 6 4 8 3" xfId="8781" xr:uid="{00000000-0005-0000-0000-00000D220000}"/>
    <cellStyle name="Calculation 2 6 4 9" xfId="8782" xr:uid="{00000000-0005-0000-0000-00000E220000}"/>
    <cellStyle name="Calculation 2 6 4 9 2" xfId="8783" xr:uid="{00000000-0005-0000-0000-00000F220000}"/>
    <cellStyle name="Calculation 2 6 4 9 3" xfId="8784" xr:uid="{00000000-0005-0000-0000-000010220000}"/>
    <cellStyle name="Calculation 2 6 5" xfId="8785" xr:uid="{00000000-0005-0000-0000-000011220000}"/>
    <cellStyle name="Calculation 2 6 5 10" xfId="8786" xr:uid="{00000000-0005-0000-0000-000012220000}"/>
    <cellStyle name="Calculation 2 6 5 10 2" xfId="8787" xr:uid="{00000000-0005-0000-0000-000013220000}"/>
    <cellStyle name="Calculation 2 6 5 10 3" xfId="8788" xr:uid="{00000000-0005-0000-0000-000014220000}"/>
    <cellStyle name="Calculation 2 6 5 11" xfId="8789" xr:uid="{00000000-0005-0000-0000-000015220000}"/>
    <cellStyle name="Calculation 2 6 5 11 2" xfId="8790" xr:uid="{00000000-0005-0000-0000-000016220000}"/>
    <cellStyle name="Calculation 2 6 5 11 3" xfId="8791" xr:uid="{00000000-0005-0000-0000-000017220000}"/>
    <cellStyle name="Calculation 2 6 5 12" xfId="8792" xr:uid="{00000000-0005-0000-0000-000018220000}"/>
    <cellStyle name="Calculation 2 6 5 13" xfId="8793" xr:uid="{00000000-0005-0000-0000-000019220000}"/>
    <cellStyle name="Calculation 2 6 5 2" xfId="8794" xr:uid="{00000000-0005-0000-0000-00001A220000}"/>
    <cellStyle name="Calculation 2 6 5 2 2" xfId="8795" xr:uid="{00000000-0005-0000-0000-00001B220000}"/>
    <cellStyle name="Calculation 2 6 5 2 3" xfId="8796" xr:uid="{00000000-0005-0000-0000-00001C220000}"/>
    <cellStyle name="Calculation 2 6 5 3" xfId="8797" xr:uid="{00000000-0005-0000-0000-00001D220000}"/>
    <cellStyle name="Calculation 2 6 5 3 2" xfId="8798" xr:uid="{00000000-0005-0000-0000-00001E220000}"/>
    <cellStyle name="Calculation 2 6 5 3 3" xfId="8799" xr:uid="{00000000-0005-0000-0000-00001F220000}"/>
    <cellStyle name="Calculation 2 6 5 4" xfId="8800" xr:uid="{00000000-0005-0000-0000-000020220000}"/>
    <cellStyle name="Calculation 2 6 5 4 2" xfId="8801" xr:uid="{00000000-0005-0000-0000-000021220000}"/>
    <cellStyle name="Calculation 2 6 5 4 3" xfId="8802" xr:uid="{00000000-0005-0000-0000-000022220000}"/>
    <cellStyle name="Calculation 2 6 5 5" xfId="8803" xr:uid="{00000000-0005-0000-0000-000023220000}"/>
    <cellStyle name="Calculation 2 6 5 5 2" xfId="8804" xr:uid="{00000000-0005-0000-0000-000024220000}"/>
    <cellStyle name="Calculation 2 6 5 5 3" xfId="8805" xr:uid="{00000000-0005-0000-0000-000025220000}"/>
    <cellStyle name="Calculation 2 6 5 6" xfId="8806" xr:uid="{00000000-0005-0000-0000-000026220000}"/>
    <cellStyle name="Calculation 2 6 5 6 2" xfId="8807" xr:uid="{00000000-0005-0000-0000-000027220000}"/>
    <cellStyle name="Calculation 2 6 5 6 3" xfId="8808" xr:uid="{00000000-0005-0000-0000-000028220000}"/>
    <cellStyle name="Calculation 2 6 5 7" xfId="8809" xr:uid="{00000000-0005-0000-0000-000029220000}"/>
    <cellStyle name="Calculation 2 6 5 7 2" xfId="8810" xr:uid="{00000000-0005-0000-0000-00002A220000}"/>
    <cellStyle name="Calculation 2 6 5 7 3" xfId="8811" xr:uid="{00000000-0005-0000-0000-00002B220000}"/>
    <cellStyle name="Calculation 2 6 5 8" xfId="8812" xr:uid="{00000000-0005-0000-0000-00002C220000}"/>
    <cellStyle name="Calculation 2 6 5 8 2" xfId="8813" xr:uid="{00000000-0005-0000-0000-00002D220000}"/>
    <cellStyle name="Calculation 2 6 5 8 3" xfId="8814" xr:uid="{00000000-0005-0000-0000-00002E220000}"/>
    <cellStyle name="Calculation 2 6 5 9" xfId="8815" xr:uid="{00000000-0005-0000-0000-00002F220000}"/>
    <cellStyle name="Calculation 2 6 5 9 2" xfId="8816" xr:uid="{00000000-0005-0000-0000-000030220000}"/>
    <cellStyle name="Calculation 2 6 5 9 3" xfId="8817" xr:uid="{00000000-0005-0000-0000-000031220000}"/>
    <cellStyle name="Calculation 2 6 6" xfId="8818" xr:uid="{00000000-0005-0000-0000-000032220000}"/>
    <cellStyle name="Calculation 2 6 6 10" xfId="8819" xr:uid="{00000000-0005-0000-0000-000033220000}"/>
    <cellStyle name="Calculation 2 6 6 10 2" xfId="8820" xr:uid="{00000000-0005-0000-0000-000034220000}"/>
    <cellStyle name="Calculation 2 6 6 10 3" xfId="8821" xr:uid="{00000000-0005-0000-0000-000035220000}"/>
    <cellStyle name="Calculation 2 6 6 11" xfId="8822" xr:uid="{00000000-0005-0000-0000-000036220000}"/>
    <cellStyle name="Calculation 2 6 6 11 2" xfId="8823" xr:uid="{00000000-0005-0000-0000-000037220000}"/>
    <cellStyle name="Calculation 2 6 6 11 3" xfId="8824" xr:uid="{00000000-0005-0000-0000-000038220000}"/>
    <cellStyle name="Calculation 2 6 6 12" xfId="8825" xr:uid="{00000000-0005-0000-0000-000039220000}"/>
    <cellStyle name="Calculation 2 6 6 13" xfId="8826" xr:uid="{00000000-0005-0000-0000-00003A220000}"/>
    <cellStyle name="Calculation 2 6 6 2" xfId="8827" xr:uid="{00000000-0005-0000-0000-00003B220000}"/>
    <cellStyle name="Calculation 2 6 6 2 2" xfId="8828" xr:uid="{00000000-0005-0000-0000-00003C220000}"/>
    <cellStyle name="Calculation 2 6 6 2 3" xfId="8829" xr:uid="{00000000-0005-0000-0000-00003D220000}"/>
    <cellStyle name="Calculation 2 6 6 3" xfId="8830" xr:uid="{00000000-0005-0000-0000-00003E220000}"/>
    <cellStyle name="Calculation 2 6 6 3 2" xfId="8831" xr:uid="{00000000-0005-0000-0000-00003F220000}"/>
    <cellStyle name="Calculation 2 6 6 3 3" xfId="8832" xr:uid="{00000000-0005-0000-0000-000040220000}"/>
    <cellStyle name="Calculation 2 6 6 4" xfId="8833" xr:uid="{00000000-0005-0000-0000-000041220000}"/>
    <cellStyle name="Calculation 2 6 6 4 2" xfId="8834" xr:uid="{00000000-0005-0000-0000-000042220000}"/>
    <cellStyle name="Calculation 2 6 6 4 3" xfId="8835" xr:uid="{00000000-0005-0000-0000-000043220000}"/>
    <cellStyle name="Calculation 2 6 6 5" xfId="8836" xr:uid="{00000000-0005-0000-0000-000044220000}"/>
    <cellStyle name="Calculation 2 6 6 5 2" xfId="8837" xr:uid="{00000000-0005-0000-0000-000045220000}"/>
    <cellStyle name="Calculation 2 6 6 5 3" xfId="8838" xr:uid="{00000000-0005-0000-0000-000046220000}"/>
    <cellStyle name="Calculation 2 6 6 6" xfId="8839" xr:uid="{00000000-0005-0000-0000-000047220000}"/>
    <cellStyle name="Calculation 2 6 6 6 2" xfId="8840" xr:uid="{00000000-0005-0000-0000-000048220000}"/>
    <cellStyle name="Calculation 2 6 6 6 3" xfId="8841" xr:uid="{00000000-0005-0000-0000-000049220000}"/>
    <cellStyle name="Calculation 2 6 6 7" xfId="8842" xr:uid="{00000000-0005-0000-0000-00004A220000}"/>
    <cellStyle name="Calculation 2 6 6 7 2" xfId="8843" xr:uid="{00000000-0005-0000-0000-00004B220000}"/>
    <cellStyle name="Calculation 2 6 6 7 3" xfId="8844" xr:uid="{00000000-0005-0000-0000-00004C220000}"/>
    <cellStyle name="Calculation 2 6 6 8" xfId="8845" xr:uid="{00000000-0005-0000-0000-00004D220000}"/>
    <cellStyle name="Calculation 2 6 6 8 2" xfId="8846" xr:uid="{00000000-0005-0000-0000-00004E220000}"/>
    <cellStyle name="Calculation 2 6 6 8 3" xfId="8847" xr:uid="{00000000-0005-0000-0000-00004F220000}"/>
    <cellStyle name="Calculation 2 6 6 9" xfId="8848" xr:uid="{00000000-0005-0000-0000-000050220000}"/>
    <cellStyle name="Calculation 2 6 6 9 2" xfId="8849" xr:uid="{00000000-0005-0000-0000-000051220000}"/>
    <cellStyle name="Calculation 2 6 6 9 3" xfId="8850" xr:uid="{00000000-0005-0000-0000-000052220000}"/>
    <cellStyle name="Calculation 2 6 7" xfId="8851" xr:uid="{00000000-0005-0000-0000-000053220000}"/>
    <cellStyle name="Calculation 2 6 7 10" xfId="8852" xr:uid="{00000000-0005-0000-0000-000054220000}"/>
    <cellStyle name="Calculation 2 6 7 10 2" xfId="8853" xr:uid="{00000000-0005-0000-0000-000055220000}"/>
    <cellStyle name="Calculation 2 6 7 10 3" xfId="8854" xr:uid="{00000000-0005-0000-0000-000056220000}"/>
    <cellStyle name="Calculation 2 6 7 11" xfId="8855" xr:uid="{00000000-0005-0000-0000-000057220000}"/>
    <cellStyle name="Calculation 2 6 7 11 2" xfId="8856" xr:uid="{00000000-0005-0000-0000-000058220000}"/>
    <cellStyle name="Calculation 2 6 7 11 3" xfId="8857" xr:uid="{00000000-0005-0000-0000-000059220000}"/>
    <cellStyle name="Calculation 2 6 7 12" xfId="8858" xr:uid="{00000000-0005-0000-0000-00005A220000}"/>
    <cellStyle name="Calculation 2 6 7 13" xfId="8859" xr:uid="{00000000-0005-0000-0000-00005B220000}"/>
    <cellStyle name="Calculation 2 6 7 2" xfId="8860" xr:uid="{00000000-0005-0000-0000-00005C220000}"/>
    <cellStyle name="Calculation 2 6 7 2 2" xfId="8861" xr:uid="{00000000-0005-0000-0000-00005D220000}"/>
    <cellStyle name="Calculation 2 6 7 2 3" xfId="8862" xr:uid="{00000000-0005-0000-0000-00005E220000}"/>
    <cellStyle name="Calculation 2 6 7 3" xfId="8863" xr:uid="{00000000-0005-0000-0000-00005F220000}"/>
    <cellStyle name="Calculation 2 6 7 3 2" xfId="8864" xr:uid="{00000000-0005-0000-0000-000060220000}"/>
    <cellStyle name="Calculation 2 6 7 3 3" xfId="8865" xr:uid="{00000000-0005-0000-0000-000061220000}"/>
    <cellStyle name="Calculation 2 6 7 4" xfId="8866" xr:uid="{00000000-0005-0000-0000-000062220000}"/>
    <cellStyle name="Calculation 2 6 7 4 2" xfId="8867" xr:uid="{00000000-0005-0000-0000-000063220000}"/>
    <cellStyle name="Calculation 2 6 7 4 3" xfId="8868" xr:uid="{00000000-0005-0000-0000-000064220000}"/>
    <cellStyle name="Calculation 2 6 7 5" xfId="8869" xr:uid="{00000000-0005-0000-0000-000065220000}"/>
    <cellStyle name="Calculation 2 6 7 5 2" xfId="8870" xr:uid="{00000000-0005-0000-0000-000066220000}"/>
    <cellStyle name="Calculation 2 6 7 5 3" xfId="8871" xr:uid="{00000000-0005-0000-0000-000067220000}"/>
    <cellStyle name="Calculation 2 6 7 6" xfId="8872" xr:uid="{00000000-0005-0000-0000-000068220000}"/>
    <cellStyle name="Calculation 2 6 7 6 2" xfId="8873" xr:uid="{00000000-0005-0000-0000-000069220000}"/>
    <cellStyle name="Calculation 2 6 7 6 3" xfId="8874" xr:uid="{00000000-0005-0000-0000-00006A220000}"/>
    <cellStyle name="Calculation 2 6 7 7" xfId="8875" xr:uid="{00000000-0005-0000-0000-00006B220000}"/>
    <cellStyle name="Calculation 2 6 7 7 2" xfId="8876" xr:uid="{00000000-0005-0000-0000-00006C220000}"/>
    <cellStyle name="Calculation 2 6 7 7 3" xfId="8877" xr:uid="{00000000-0005-0000-0000-00006D220000}"/>
    <cellStyle name="Calculation 2 6 7 8" xfId="8878" xr:uid="{00000000-0005-0000-0000-00006E220000}"/>
    <cellStyle name="Calculation 2 6 7 8 2" xfId="8879" xr:uid="{00000000-0005-0000-0000-00006F220000}"/>
    <cellStyle name="Calculation 2 6 7 8 3" xfId="8880" xr:uid="{00000000-0005-0000-0000-000070220000}"/>
    <cellStyle name="Calculation 2 6 7 9" xfId="8881" xr:uid="{00000000-0005-0000-0000-000071220000}"/>
    <cellStyle name="Calculation 2 6 7 9 2" xfId="8882" xr:uid="{00000000-0005-0000-0000-000072220000}"/>
    <cellStyle name="Calculation 2 6 7 9 3" xfId="8883" xr:uid="{00000000-0005-0000-0000-000073220000}"/>
    <cellStyle name="Calculation 2 6 8" xfId="8884" xr:uid="{00000000-0005-0000-0000-000074220000}"/>
    <cellStyle name="Calculation 2 6 8 2" xfId="8885" xr:uid="{00000000-0005-0000-0000-000075220000}"/>
    <cellStyle name="Calculation 2 6 8 3" xfId="8886" xr:uid="{00000000-0005-0000-0000-000076220000}"/>
    <cellStyle name="Calculation 2 6 9" xfId="8887" xr:uid="{00000000-0005-0000-0000-000077220000}"/>
    <cellStyle name="Calculation 2 6 9 2" xfId="8888" xr:uid="{00000000-0005-0000-0000-000078220000}"/>
    <cellStyle name="Calculation 2 6 9 3" xfId="8889" xr:uid="{00000000-0005-0000-0000-000079220000}"/>
    <cellStyle name="Calculation 2 7" xfId="8890" xr:uid="{00000000-0005-0000-0000-00007A220000}"/>
    <cellStyle name="Calculation 2 7 2" xfId="8891" xr:uid="{00000000-0005-0000-0000-00007B220000}"/>
    <cellStyle name="Calculation 2 7 3" xfId="8892" xr:uid="{00000000-0005-0000-0000-00007C220000}"/>
    <cellStyle name="Calculation 2 8" xfId="8893" xr:uid="{00000000-0005-0000-0000-00007D220000}"/>
    <cellStyle name="Calculation 2 8 2" xfId="8894" xr:uid="{00000000-0005-0000-0000-00007E220000}"/>
    <cellStyle name="Calculation 2 8 3" xfId="8895" xr:uid="{00000000-0005-0000-0000-00007F220000}"/>
    <cellStyle name="Calculation 2 9" xfId="8896" xr:uid="{00000000-0005-0000-0000-000080220000}"/>
    <cellStyle name="Calculation 2 9 2" xfId="8897" xr:uid="{00000000-0005-0000-0000-000081220000}"/>
    <cellStyle name="Calculation 2 9 3" xfId="8898" xr:uid="{00000000-0005-0000-0000-000082220000}"/>
    <cellStyle name="Cash" xfId="8899" xr:uid="{00000000-0005-0000-0000-000083220000}"/>
    <cellStyle name="Cell Link" xfId="8900" xr:uid="{00000000-0005-0000-0000-000084220000}"/>
    <cellStyle name="Center Currency" xfId="8901" xr:uid="{00000000-0005-0000-0000-000085220000}"/>
    <cellStyle name="Center Date" xfId="8902" xr:uid="{00000000-0005-0000-0000-000086220000}"/>
    <cellStyle name="Center Multiple" xfId="8903" xr:uid="{00000000-0005-0000-0000-000087220000}"/>
    <cellStyle name="Center Number" xfId="8904" xr:uid="{00000000-0005-0000-0000-000088220000}"/>
    <cellStyle name="Center Percentage" xfId="8905" xr:uid="{00000000-0005-0000-0000-000089220000}"/>
    <cellStyle name="Center Year" xfId="8906" xr:uid="{00000000-0005-0000-0000-00008A220000}"/>
    <cellStyle name="Check Cell" xfId="21" builtinId="23" customBuiltin="1"/>
    <cellStyle name="Check Cell 2" xfId="8907" xr:uid="{00000000-0005-0000-0000-00008C220000}"/>
    <cellStyle name="Co. Names" xfId="8908" xr:uid="{00000000-0005-0000-0000-00008D220000}"/>
    <cellStyle name="Co. Names - Bold" xfId="8909" xr:uid="{00000000-0005-0000-0000-00008E220000}"/>
    <cellStyle name="Co. Names_Break-Up" xfId="8910" xr:uid="{00000000-0005-0000-0000-00008F220000}"/>
    <cellStyle name="COL HEADINGS" xfId="8911" xr:uid="{00000000-0005-0000-0000-000090220000}"/>
    <cellStyle name="COL HEADINGS 2" xfId="8912" xr:uid="{00000000-0005-0000-0000-000091220000}"/>
    <cellStyle name="COL HEADINGS 2 2" xfId="8913" xr:uid="{00000000-0005-0000-0000-000092220000}"/>
    <cellStyle name="COL HEADINGS 2 2 2" xfId="8914" xr:uid="{00000000-0005-0000-0000-000093220000}"/>
    <cellStyle name="COL HEADINGS 2 2 2 2" xfId="8915" xr:uid="{00000000-0005-0000-0000-000094220000}"/>
    <cellStyle name="COL HEADINGS 2 2 3" xfId="8916" xr:uid="{00000000-0005-0000-0000-000095220000}"/>
    <cellStyle name="COL HEADINGS 2 2 3 2" xfId="8917" xr:uid="{00000000-0005-0000-0000-000096220000}"/>
    <cellStyle name="COL HEADINGS 2 2 4" xfId="8918" xr:uid="{00000000-0005-0000-0000-000097220000}"/>
    <cellStyle name="COL HEADINGS 2 2 4 2" xfId="8919" xr:uid="{00000000-0005-0000-0000-000098220000}"/>
    <cellStyle name="COL HEADINGS 2 2 5" xfId="8920" xr:uid="{00000000-0005-0000-0000-000099220000}"/>
    <cellStyle name="COL HEADINGS 2 2 5 2" xfId="8921" xr:uid="{00000000-0005-0000-0000-00009A220000}"/>
    <cellStyle name="COL HEADINGS 2 2 6" xfId="8922" xr:uid="{00000000-0005-0000-0000-00009B220000}"/>
    <cellStyle name="COL HEADINGS 2 2 6 2" xfId="8923" xr:uid="{00000000-0005-0000-0000-00009C220000}"/>
    <cellStyle name="COL HEADINGS 2 2 7" xfId="8924" xr:uid="{00000000-0005-0000-0000-00009D220000}"/>
    <cellStyle name="COL HEADINGS 2 2 8" xfId="8925" xr:uid="{00000000-0005-0000-0000-00009E220000}"/>
    <cellStyle name="COL HEADINGS 2 2 9" xfId="8926" xr:uid="{00000000-0005-0000-0000-00009F220000}"/>
    <cellStyle name="COL HEADINGS 2 3" xfId="8927" xr:uid="{00000000-0005-0000-0000-0000A0220000}"/>
    <cellStyle name="COL HEADINGS 2 3 2" xfId="8928" xr:uid="{00000000-0005-0000-0000-0000A1220000}"/>
    <cellStyle name="COL HEADINGS 3" xfId="8929" xr:uid="{00000000-0005-0000-0000-0000A2220000}"/>
    <cellStyle name="COL HEADINGS 3 2" xfId="8930" xr:uid="{00000000-0005-0000-0000-0000A3220000}"/>
    <cellStyle name="COL HEADINGS 3 2 2" xfId="8931" xr:uid="{00000000-0005-0000-0000-0000A4220000}"/>
    <cellStyle name="COL HEADINGS 3 3" xfId="8932" xr:uid="{00000000-0005-0000-0000-0000A5220000}"/>
    <cellStyle name="COL HEADINGS 3 3 2" xfId="8933" xr:uid="{00000000-0005-0000-0000-0000A6220000}"/>
    <cellStyle name="COL HEADINGS 3 4" xfId="8934" xr:uid="{00000000-0005-0000-0000-0000A7220000}"/>
    <cellStyle name="COL HEADINGS 3 4 2" xfId="8935" xr:uid="{00000000-0005-0000-0000-0000A8220000}"/>
    <cellStyle name="COL HEADINGS 3 5" xfId="8936" xr:uid="{00000000-0005-0000-0000-0000A9220000}"/>
    <cellStyle name="COL HEADINGS 3 5 2" xfId="8937" xr:uid="{00000000-0005-0000-0000-0000AA220000}"/>
    <cellStyle name="COL HEADINGS 3 6" xfId="8938" xr:uid="{00000000-0005-0000-0000-0000AB220000}"/>
    <cellStyle name="COL HEADINGS 4" xfId="8939" xr:uid="{00000000-0005-0000-0000-0000AC220000}"/>
    <cellStyle name="COL HEADINGS 4 2" xfId="8940" xr:uid="{00000000-0005-0000-0000-0000AD220000}"/>
    <cellStyle name="COL HEADINGS 5" xfId="8941" xr:uid="{00000000-0005-0000-0000-0000AE220000}"/>
    <cellStyle name="ColBlue" xfId="8942" xr:uid="{00000000-0005-0000-0000-0000AF220000}"/>
    <cellStyle name="ColGreen" xfId="8943" xr:uid="{00000000-0005-0000-0000-0000B0220000}"/>
    <cellStyle name="ColLevel_" xfId="8944" xr:uid="{00000000-0005-0000-0000-0000B1220000}"/>
    <cellStyle name="ColRed" xfId="8945" xr:uid="{00000000-0005-0000-0000-0000B2220000}"/>
    <cellStyle name="Column 4" xfId="8946" xr:uid="{00000000-0005-0000-0000-0000B3220000}"/>
    <cellStyle name="Comma" xfId="1" builtinId="3" hidden="1" customBuiltin="1"/>
    <cellStyle name="Comma" xfId="52" builtinId="3" hidden="1"/>
    <cellStyle name="Comma  - Style1" xfId="8947" xr:uid="{00000000-0005-0000-0000-0000B6220000}"/>
    <cellStyle name="Comma  - Style1 2" xfId="8948" xr:uid="{00000000-0005-0000-0000-0000B7220000}"/>
    <cellStyle name="Comma  - Style1 3" xfId="8949" xr:uid="{00000000-0005-0000-0000-0000B8220000}"/>
    <cellStyle name="Comma  - Style2" xfId="8950" xr:uid="{00000000-0005-0000-0000-0000B9220000}"/>
    <cellStyle name="Comma  - Style2 2" xfId="8951" xr:uid="{00000000-0005-0000-0000-0000BA220000}"/>
    <cellStyle name="Comma  - Style2 3" xfId="8952" xr:uid="{00000000-0005-0000-0000-0000BB220000}"/>
    <cellStyle name="Comma  - Style3" xfId="8953" xr:uid="{00000000-0005-0000-0000-0000BC220000}"/>
    <cellStyle name="Comma  - Style3 2" xfId="8954" xr:uid="{00000000-0005-0000-0000-0000BD220000}"/>
    <cellStyle name="Comma  - Style3 3" xfId="8955" xr:uid="{00000000-0005-0000-0000-0000BE220000}"/>
    <cellStyle name="Comma  - Style4" xfId="8956" xr:uid="{00000000-0005-0000-0000-0000BF220000}"/>
    <cellStyle name="Comma  - Style4 2" xfId="8957" xr:uid="{00000000-0005-0000-0000-0000C0220000}"/>
    <cellStyle name="Comma  - Style4 3" xfId="8958" xr:uid="{00000000-0005-0000-0000-0000C1220000}"/>
    <cellStyle name="Comma  - Style5" xfId="8959" xr:uid="{00000000-0005-0000-0000-0000C2220000}"/>
    <cellStyle name="Comma  - Style5 2" xfId="8960" xr:uid="{00000000-0005-0000-0000-0000C3220000}"/>
    <cellStyle name="Comma  - Style5 3" xfId="8961" xr:uid="{00000000-0005-0000-0000-0000C4220000}"/>
    <cellStyle name="Comma  - Style6" xfId="8962" xr:uid="{00000000-0005-0000-0000-0000C5220000}"/>
    <cellStyle name="Comma  - Style6 2" xfId="8963" xr:uid="{00000000-0005-0000-0000-0000C6220000}"/>
    <cellStyle name="Comma  - Style6 3" xfId="8964" xr:uid="{00000000-0005-0000-0000-0000C7220000}"/>
    <cellStyle name="Comma  - Style7" xfId="8965" xr:uid="{00000000-0005-0000-0000-0000C8220000}"/>
    <cellStyle name="Comma  - Style7 2" xfId="8966" xr:uid="{00000000-0005-0000-0000-0000C9220000}"/>
    <cellStyle name="Comma  - Style7 3" xfId="8967" xr:uid="{00000000-0005-0000-0000-0000CA220000}"/>
    <cellStyle name="Comma  - Style8" xfId="8968" xr:uid="{00000000-0005-0000-0000-0000CB220000}"/>
    <cellStyle name="Comma  - Style8 2" xfId="8969" xr:uid="{00000000-0005-0000-0000-0000CC220000}"/>
    <cellStyle name="Comma  - Style8 3" xfId="8970" xr:uid="{00000000-0005-0000-0000-0000CD220000}"/>
    <cellStyle name="Comma (1)" xfId="8971" xr:uid="{00000000-0005-0000-0000-0000CE220000}"/>
    <cellStyle name="Comma (2)" xfId="8972" xr:uid="{00000000-0005-0000-0000-0000CF220000}"/>
    <cellStyle name="Comma [0]" xfId="6" builtinId="6" hidden="1" customBuiltin="1"/>
    <cellStyle name="Comma [00]" xfId="8973" xr:uid="{00000000-0005-0000-0000-0000D1220000}"/>
    <cellStyle name="Comma 10" xfId="84" xr:uid="{00000000-0005-0000-0000-0000D2220000}"/>
    <cellStyle name="Comma 11" xfId="8974" xr:uid="{00000000-0005-0000-0000-0000D3220000}"/>
    <cellStyle name="Comma 12" xfId="8975" xr:uid="{00000000-0005-0000-0000-0000D4220000}"/>
    <cellStyle name="Comma 13" xfId="8976" xr:uid="{00000000-0005-0000-0000-0000D5220000}"/>
    <cellStyle name="Comma 14" xfId="8977" xr:uid="{00000000-0005-0000-0000-0000D6220000}"/>
    <cellStyle name="Comma 15" xfId="8978" xr:uid="{00000000-0005-0000-0000-0000D7220000}"/>
    <cellStyle name="Comma 16" xfId="8979" xr:uid="{00000000-0005-0000-0000-0000D8220000}"/>
    <cellStyle name="Comma 17" xfId="8980" xr:uid="{00000000-0005-0000-0000-0000D9220000}"/>
    <cellStyle name="Comma 18" xfId="8981" xr:uid="{00000000-0005-0000-0000-0000DA220000}"/>
    <cellStyle name="Comma 19" xfId="8982" xr:uid="{00000000-0005-0000-0000-0000DB220000}"/>
    <cellStyle name="Comma 2" xfId="8983" xr:uid="{00000000-0005-0000-0000-0000DC220000}"/>
    <cellStyle name="Comma 2 10" xfId="8984" xr:uid="{00000000-0005-0000-0000-0000DD220000}"/>
    <cellStyle name="Comma 2 10 2" xfId="8985" xr:uid="{00000000-0005-0000-0000-0000DE220000}"/>
    <cellStyle name="Comma 2 10 2 2" xfId="8986" xr:uid="{00000000-0005-0000-0000-0000DF220000}"/>
    <cellStyle name="Comma 2 10 3" xfId="8987" xr:uid="{00000000-0005-0000-0000-0000E0220000}"/>
    <cellStyle name="Comma 2 10 4" xfId="8988" xr:uid="{00000000-0005-0000-0000-0000E1220000}"/>
    <cellStyle name="Comma 2 11" xfId="8989" xr:uid="{00000000-0005-0000-0000-0000E2220000}"/>
    <cellStyle name="Comma 2 11 2" xfId="8990" xr:uid="{00000000-0005-0000-0000-0000E3220000}"/>
    <cellStyle name="Comma 2 11 2 2" xfId="8991" xr:uid="{00000000-0005-0000-0000-0000E4220000}"/>
    <cellStyle name="Comma 2 11 3" xfId="8992" xr:uid="{00000000-0005-0000-0000-0000E5220000}"/>
    <cellStyle name="Comma 2 11 4" xfId="8993" xr:uid="{00000000-0005-0000-0000-0000E6220000}"/>
    <cellStyle name="Comma 2 12" xfId="8994" xr:uid="{00000000-0005-0000-0000-0000E7220000}"/>
    <cellStyle name="Comma 2 12 2" xfId="8995" xr:uid="{00000000-0005-0000-0000-0000E8220000}"/>
    <cellStyle name="Comma 2 12 2 2" xfId="8996" xr:uid="{00000000-0005-0000-0000-0000E9220000}"/>
    <cellStyle name="Comma 2 12 3" xfId="8997" xr:uid="{00000000-0005-0000-0000-0000EA220000}"/>
    <cellStyle name="Comma 2 12 4" xfId="8998" xr:uid="{00000000-0005-0000-0000-0000EB220000}"/>
    <cellStyle name="Comma 2 13" xfId="8999" xr:uid="{00000000-0005-0000-0000-0000EC220000}"/>
    <cellStyle name="Comma 2 13 2" xfId="9000" xr:uid="{00000000-0005-0000-0000-0000ED220000}"/>
    <cellStyle name="Comma 2 13 2 2" xfId="9001" xr:uid="{00000000-0005-0000-0000-0000EE220000}"/>
    <cellStyle name="Comma 2 13 3" xfId="9002" xr:uid="{00000000-0005-0000-0000-0000EF220000}"/>
    <cellStyle name="Comma 2 13 4" xfId="9003" xr:uid="{00000000-0005-0000-0000-0000F0220000}"/>
    <cellStyle name="Comma 2 14" xfId="9004" xr:uid="{00000000-0005-0000-0000-0000F1220000}"/>
    <cellStyle name="Comma 2 14 2" xfId="9005" xr:uid="{00000000-0005-0000-0000-0000F2220000}"/>
    <cellStyle name="Comma 2 14 3" xfId="9006" xr:uid="{00000000-0005-0000-0000-0000F3220000}"/>
    <cellStyle name="Comma 2 15" xfId="9007" xr:uid="{00000000-0005-0000-0000-0000F4220000}"/>
    <cellStyle name="Comma 2 15 2" xfId="9008" xr:uid="{00000000-0005-0000-0000-0000F5220000}"/>
    <cellStyle name="Comma 2 16" xfId="9009" xr:uid="{00000000-0005-0000-0000-0000F6220000}"/>
    <cellStyle name="Comma 2 17" xfId="9010" xr:uid="{00000000-0005-0000-0000-0000F7220000}"/>
    <cellStyle name="Comma 2 18" xfId="9011" xr:uid="{00000000-0005-0000-0000-0000F8220000}"/>
    <cellStyle name="Comma 2 19" xfId="9012" xr:uid="{00000000-0005-0000-0000-0000F9220000}"/>
    <cellStyle name="Comma 2 2" xfId="9013" xr:uid="{00000000-0005-0000-0000-0000FA220000}"/>
    <cellStyle name="Comma 2 2 10" xfId="9014" xr:uid="{00000000-0005-0000-0000-0000FB220000}"/>
    <cellStyle name="Comma 2 2 10 2" xfId="9015" xr:uid="{00000000-0005-0000-0000-0000FC220000}"/>
    <cellStyle name="Comma 2 2 10 3" xfId="9016" xr:uid="{00000000-0005-0000-0000-0000FD220000}"/>
    <cellStyle name="Comma 2 2 11" xfId="9017" xr:uid="{00000000-0005-0000-0000-0000FE220000}"/>
    <cellStyle name="Comma 2 2 11 2" xfId="9018" xr:uid="{00000000-0005-0000-0000-0000FF220000}"/>
    <cellStyle name="Comma 2 2 12" xfId="9019" xr:uid="{00000000-0005-0000-0000-000000230000}"/>
    <cellStyle name="Comma 2 2 13" xfId="9020" xr:uid="{00000000-0005-0000-0000-000001230000}"/>
    <cellStyle name="Comma 2 2 14" xfId="9021" xr:uid="{00000000-0005-0000-0000-000002230000}"/>
    <cellStyle name="Comma 2 2 15" xfId="9022" xr:uid="{00000000-0005-0000-0000-000003230000}"/>
    <cellStyle name="Comma 2 2 16" xfId="9023" xr:uid="{00000000-0005-0000-0000-000004230000}"/>
    <cellStyle name="Comma 2 2 17" xfId="9024" xr:uid="{00000000-0005-0000-0000-000005230000}"/>
    <cellStyle name="Comma 2 2 2" xfId="79" xr:uid="{00000000-0005-0000-0000-000006230000}"/>
    <cellStyle name="Comma 2 2 2 10" xfId="9025" xr:uid="{00000000-0005-0000-0000-000007230000}"/>
    <cellStyle name="Comma 2 2 2 11" xfId="9026" xr:uid="{00000000-0005-0000-0000-000008230000}"/>
    <cellStyle name="Comma 2 2 2 12" xfId="9027" xr:uid="{00000000-0005-0000-0000-000009230000}"/>
    <cellStyle name="Comma 2 2 2 13" xfId="9028" xr:uid="{00000000-0005-0000-0000-00000A230000}"/>
    <cellStyle name="Comma 2 2 2 2" xfId="9029" xr:uid="{00000000-0005-0000-0000-00000B230000}"/>
    <cellStyle name="Comma 2 2 2 2 10" xfId="9030" xr:uid="{00000000-0005-0000-0000-00000C230000}"/>
    <cellStyle name="Comma 2 2 2 2 11" xfId="9031" xr:uid="{00000000-0005-0000-0000-00000D230000}"/>
    <cellStyle name="Comma 2 2 2 2 12" xfId="9032" xr:uid="{00000000-0005-0000-0000-00000E230000}"/>
    <cellStyle name="Comma 2 2 2 2 2" xfId="9033" xr:uid="{00000000-0005-0000-0000-00000F230000}"/>
    <cellStyle name="Comma 2 2 2 2 2 2" xfId="9034" xr:uid="{00000000-0005-0000-0000-000010230000}"/>
    <cellStyle name="Comma 2 2 2 2 2 2 2" xfId="9035" xr:uid="{00000000-0005-0000-0000-000011230000}"/>
    <cellStyle name="Comma 2 2 2 2 2 2 2 2" xfId="9036" xr:uid="{00000000-0005-0000-0000-000012230000}"/>
    <cellStyle name="Comma 2 2 2 2 2 2 2 3" xfId="9037" xr:uid="{00000000-0005-0000-0000-000013230000}"/>
    <cellStyle name="Comma 2 2 2 2 2 2 3" xfId="9038" xr:uid="{00000000-0005-0000-0000-000014230000}"/>
    <cellStyle name="Comma 2 2 2 2 2 2 4" xfId="9039" xr:uid="{00000000-0005-0000-0000-000015230000}"/>
    <cellStyle name="Comma 2 2 2 2 2 2 5" xfId="9040" xr:uid="{00000000-0005-0000-0000-000016230000}"/>
    <cellStyle name="Comma 2 2 2 2 2 3" xfId="9041" xr:uid="{00000000-0005-0000-0000-000017230000}"/>
    <cellStyle name="Comma 2 2 2 2 2 3 2" xfId="9042" xr:uid="{00000000-0005-0000-0000-000018230000}"/>
    <cellStyle name="Comma 2 2 2 2 2 3 3" xfId="9043" xr:uid="{00000000-0005-0000-0000-000019230000}"/>
    <cellStyle name="Comma 2 2 2 2 2 4" xfId="9044" xr:uid="{00000000-0005-0000-0000-00001A230000}"/>
    <cellStyle name="Comma 2 2 2 2 2 5" xfId="9045" xr:uid="{00000000-0005-0000-0000-00001B230000}"/>
    <cellStyle name="Comma 2 2 2 2 2 6" xfId="9046" xr:uid="{00000000-0005-0000-0000-00001C230000}"/>
    <cellStyle name="Comma 2 2 2 2 2 7" xfId="9047" xr:uid="{00000000-0005-0000-0000-00001D230000}"/>
    <cellStyle name="Comma 2 2 2 2 3" xfId="9048" xr:uid="{00000000-0005-0000-0000-00001E230000}"/>
    <cellStyle name="Comma 2 2 2 2 3 2" xfId="9049" xr:uid="{00000000-0005-0000-0000-00001F230000}"/>
    <cellStyle name="Comma 2 2 2 2 3 2 2" xfId="9050" xr:uid="{00000000-0005-0000-0000-000020230000}"/>
    <cellStyle name="Comma 2 2 2 2 3 2 3" xfId="9051" xr:uid="{00000000-0005-0000-0000-000021230000}"/>
    <cellStyle name="Comma 2 2 2 2 3 2 4" xfId="9052" xr:uid="{00000000-0005-0000-0000-000022230000}"/>
    <cellStyle name="Comma 2 2 2 2 3 3" xfId="9053" xr:uid="{00000000-0005-0000-0000-000023230000}"/>
    <cellStyle name="Comma 2 2 2 2 3 4" xfId="9054" xr:uid="{00000000-0005-0000-0000-000024230000}"/>
    <cellStyle name="Comma 2 2 2 2 3 5" xfId="9055" xr:uid="{00000000-0005-0000-0000-000025230000}"/>
    <cellStyle name="Comma 2 2 2 2 3 6" xfId="9056" xr:uid="{00000000-0005-0000-0000-000026230000}"/>
    <cellStyle name="Comma 2 2 2 2 3 7" xfId="9057" xr:uid="{00000000-0005-0000-0000-000027230000}"/>
    <cellStyle name="Comma 2 2 2 2 4" xfId="9058" xr:uid="{00000000-0005-0000-0000-000028230000}"/>
    <cellStyle name="Comma 2 2 2 2 4 2" xfId="9059" xr:uid="{00000000-0005-0000-0000-000029230000}"/>
    <cellStyle name="Comma 2 2 2 2 4 2 2" xfId="9060" xr:uid="{00000000-0005-0000-0000-00002A230000}"/>
    <cellStyle name="Comma 2 2 2 2 4 3" xfId="9061" xr:uid="{00000000-0005-0000-0000-00002B230000}"/>
    <cellStyle name="Comma 2 2 2 2 4 4" xfId="9062" xr:uid="{00000000-0005-0000-0000-00002C230000}"/>
    <cellStyle name="Comma 2 2 2 2 4 5" xfId="9063" xr:uid="{00000000-0005-0000-0000-00002D230000}"/>
    <cellStyle name="Comma 2 2 2 2 4 6" xfId="9064" xr:uid="{00000000-0005-0000-0000-00002E230000}"/>
    <cellStyle name="Comma 2 2 2 2 5" xfId="9065" xr:uid="{00000000-0005-0000-0000-00002F230000}"/>
    <cellStyle name="Comma 2 2 2 2 5 2" xfId="9066" xr:uid="{00000000-0005-0000-0000-000030230000}"/>
    <cellStyle name="Comma 2 2 2 2 5 2 2" xfId="9067" xr:uid="{00000000-0005-0000-0000-000031230000}"/>
    <cellStyle name="Comma 2 2 2 2 5 3" xfId="9068" xr:uid="{00000000-0005-0000-0000-000032230000}"/>
    <cellStyle name="Comma 2 2 2 2 5 4" xfId="9069" xr:uid="{00000000-0005-0000-0000-000033230000}"/>
    <cellStyle name="Comma 2 2 2 2 6" xfId="9070" xr:uid="{00000000-0005-0000-0000-000034230000}"/>
    <cellStyle name="Comma 2 2 2 2 6 2" xfId="9071" xr:uid="{00000000-0005-0000-0000-000035230000}"/>
    <cellStyle name="Comma 2 2 2 2 6 3" xfId="9072" xr:uid="{00000000-0005-0000-0000-000036230000}"/>
    <cellStyle name="Comma 2 2 2 2 7" xfId="9073" xr:uid="{00000000-0005-0000-0000-000037230000}"/>
    <cellStyle name="Comma 2 2 2 2 7 2" xfId="9074" xr:uid="{00000000-0005-0000-0000-000038230000}"/>
    <cellStyle name="Comma 2 2 2 2 8" xfId="9075" xr:uid="{00000000-0005-0000-0000-000039230000}"/>
    <cellStyle name="Comma 2 2 2 2 9" xfId="9076" xr:uid="{00000000-0005-0000-0000-00003A230000}"/>
    <cellStyle name="Comma 2 2 2 3" xfId="9077" xr:uid="{00000000-0005-0000-0000-00003B230000}"/>
    <cellStyle name="Comma 2 2 2 3 2" xfId="9078" xr:uid="{00000000-0005-0000-0000-00003C230000}"/>
    <cellStyle name="Comma 2 2 2 3 2 2" xfId="9079" xr:uid="{00000000-0005-0000-0000-00003D230000}"/>
    <cellStyle name="Comma 2 2 2 3 2 2 2" xfId="9080" xr:uid="{00000000-0005-0000-0000-00003E230000}"/>
    <cellStyle name="Comma 2 2 2 3 2 2 3" xfId="9081" xr:uid="{00000000-0005-0000-0000-00003F230000}"/>
    <cellStyle name="Comma 2 2 2 3 2 3" xfId="9082" xr:uid="{00000000-0005-0000-0000-000040230000}"/>
    <cellStyle name="Comma 2 2 2 3 2 4" xfId="9083" xr:uid="{00000000-0005-0000-0000-000041230000}"/>
    <cellStyle name="Comma 2 2 2 3 2 5" xfId="9084" xr:uid="{00000000-0005-0000-0000-000042230000}"/>
    <cellStyle name="Comma 2 2 2 3 3" xfId="9085" xr:uid="{00000000-0005-0000-0000-000043230000}"/>
    <cellStyle name="Comma 2 2 2 3 3 2" xfId="9086" xr:uid="{00000000-0005-0000-0000-000044230000}"/>
    <cellStyle name="Comma 2 2 2 3 3 3" xfId="9087" xr:uid="{00000000-0005-0000-0000-000045230000}"/>
    <cellStyle name="Comma 2 2 2 3 4" xfId="9088" xr:uid="{00000000-0005-0000-0000-000046230000}"/>
    <cellStyle name="Comma 2 2 2 3 5" xfId="9089" xr:uid="{00000000-0005-0000-0000-000047230000}"/>
    <cellStyle name="Comma 2 2 2 3 6" xfId="9090" xr:uid="{00000000-0005-0000-0000-000048230000}"/>
    <cellStyle name="Comma 2 2 2 3 7" xfId="9091" xr:uid="{00000000-0005-0000-0000-000049230000}"/>
    <cellStyle name="Comma 2 2 2 4" xfId="9092" xr:uid="{00000000-0005-0000-0000-00004A230000}"/>
    <cellStyle name="Comma 2 2 2 4 2" xfId="9093" xr:uid="{00000000-0005-0000-0000-00004B230000}"/>
    <cellStyle name="Comma 2 2 2 4 2 2" xfId="9094" xr:uid="{00000000-0005-0000-0000-00004C230000}"/>
    <cellStyle name="Comma 2 2 2 4 2 3" xfId="9095" xr:uid="{00000000-0005-0000-0000-00004D230000}"/>
    <cellStyle name="Comma 2 2 2 4 2 4" xfId="9096" xr:uid="{00000000-0005-0000-0000-00004E230000}"/>
    <cellStyle name="Comma 2 2 2 4 3" xfId="9097" xr:uid="{00000000-0005-0000-0000-00004F230000}"/>
    <cellStyle name="Comma 2 2 2 4 4" xfId="9098" xr:uid="{00000000-0005-0000-0000-000050230000}"/>
    <cellStyle name="Comma 2 2 2 4 5" xfId="9099" xr:uid="{00000000-0005-0000-0000-000051230000}"/>
    <cellStyle name="Comma 2 2 2 4 6" xfId="9100" xr:uid="{00000000-0005-0000-0000-000052230000}"/>
    <cellStyle name="Comma 2 2 2 4 7" xfId="9101" xr:uid="{00000000-0005-0000-0000-000053230000}"/>
    <cellStyle name="Comma 2 2 2 5" xfId="9102" xr:uid="{00000000-0005-0000-0000-000054230000}"/>
    <cellStyle name="Comma 2 2 2 5 2" xfId="9103" xr:uid="{00000000-0005-0000-0000-000055230000}"/>
    <cellStyle name="Comma 2 2 2 5 2 2" xfId="9104" xr:uid="{00000000-0005-0000-0000-000056230000}"/>
    <cellStyle name="Comma 2 2 2 5 3" xfId="9105" xr:uid="{00000000-0005-0000-0000-000057230000}"/>
    <cellStyle name="Comma 2 2 2 5 4" xfId="9106" xr:uid="{00000000-0005-0000-0000-000058230000}"/>
    <cellStyle name="Comma 2 2 2 5 5" xfId="9107" xr:uid="{00000000-0005-0000-0000-000059230000}"/>
    <cellStyle name="Comma 2 2 2 5 6" xfId="9108" xr:uid="{00000000-0005-0000-0000-00005A230000}"/>
    <cellStyle name="Comma 2 2 2 6" xfId="9109" xr:uid="{00000000-0005-0000-0000-00005B230000}"/>
    <cellStyle name="Comma 2 2 2 6 2" xfId="9110" xr:uid="{00000000-0005-0000-0000-00005C230000}"/>
    <cellStyle name="Comma 2 2 2 6 2 2" xfId="9111" xr:uid="{00000000-0005-0000-0000-00005D230000}"/>
    <cellStyle name="Comma 2 2 2 6 3" xfId="9112" xr:uid="{00000000-0005-0000-0000-00005E230000}"/>
    <cellStyle name="Comma 2 2 2 6 4" xfId="9113" xr:uid="{00000000-0005-0000-0000-00005F230000}"/>
    <cellStyle name="Comma 2 2 2 7" xfId="9114" xr:uid="{00000000-0005-0000-0000-000060230000}"/>
    <cellStyle name="Comma 2 2 2 7 2" xfId="9115" xr:uid="{00000000-0005-0000-0000-000061230000}"/>
    <cellStyle name="Comma 2 2 2 7 3" xfId="9116" xr:uid="{00000000-0005-0000-0000-000062230000}"/>
    <cellStyle name="Comma 2 2 2 8" xfId="9117" xr:uid="{00000000-0005-0000-0000-000063230000}"/>
    <cellStyle name="Comma 2 2 2 8 2" xfId="9118" xr:uid="{00000000-0005-0000-0000-000064230000}"/>
    <cellStyle name="Comma 2 2 2 9" xfId="9119" xr:uid="{00000000-0005-0000-0000-000065230000}"/>
    <cellStyle name="Comma 2 2 3" xfId="9120" xr:uid="{00000000-0005-0000-0000-000066230000}"/>
    <cellStyle name="Comma 2 2 3 10" xfId="9121" xr:uid="{00000000-0005-0000-0000-000067230000}"/>
    <cellStyle name="Comma 2 2 3 11" xfId="9122" xr:uid="{00000000-0005-0000-0000-000068230000}"/>
    <cellStyle name="Comma 2 2 3 12" xfId="9123" xr:uid="{00000000-0005-0000-0000-000069230000}"/>
    <cellStyle name="Comma 2 2 3 13" xfId="9124" xr:uid="{00000000-0005-0000-0000-00006A230000}"/>
    <cellStyle name="Comma 2 2 3 2" xfId="9125" xr:uid="{00000000-0005-0000-0000-00006B230000}"/>
    <cellStyle name="Comma 2 2 3 2 10" xfId="9126" xr:uid="{00000000-0005-0000-0000-00006C230000}"/>
    <cellStyle name="Comma 2 2 3 2 11" xfId="9127" xr:uid="{00000000-0005-0000-0000-00006D230000}"/>
    <cellStyle name="Comma 2 2 3 2 12" xfId="9128" xr:uid="{00000000-0005-0000-0000-00006E230000}"/>
    <cellStyle name="Comma 2 2 3 2 2" xfId="9129" xr:uid="{00000000-0005-0000-0000-00006F230000}"/>
    <cellStyle name="Comma 2 2 3 2 2 2" xfId="9130" xr:uid="{00000000-0005-0000-0000-000070230000}"/>
    <cellStyle name="Comma 2 2 3 2 2 2 2" xfId="9131" xr:uid="{00000000-0005-0000-0000-000071230000}"/>
    <cellStyle name="Comma 2 2 3 2 2 2 3" xfId="9132" xr:uid="{00000000-0005-0000-0000-000072230000}"/>
    <cellStyle name="Comma 2 2 3 2 2 2 4" xfId="9133" xr:uid="{00000000-0005-0000-0000-000073230000}"/>
    <cellStyle name="Comma 2 2 3 2 2 3" xfId="9134" xr:uid="{00000000-0005-0000-0000-000074230000}"/>
    <cellStyle name="Comma 2 2 3 2 2 4" xfId="9135" xr:uid="{00000000-0005-0000-0000-000075230000}"/>
    <cellStyle name="Comma 2 2 3 2 2 5" xfId="9136" xr:uid="{00000000-0005-0000-0000-000076230000}"/>
    <cellStyle name="Comma 2 2 3 2 2 6" xfId="9137" xr:uid="{00000000-0005-0000-0000-000077230000}"/>
    <cellStyle name="Comma 2 2 3 2 2 7" xfId="9138" xr:uid="{00000000-0005-0000-0000-000078230000}"/>
    <cellStyle name="Comma 2 2 3 2 3" xfId="9139" xr:uid="{00000000-0005-0000-0000-000079230000}"/>
    <cellStyle name="Comma 2 2 3 2 3 2" xfId="9140" xr:uid="{00000000-0005-0000-0000-00007A230000}"/>
    <cellStyle name="Comma 2 2 3 2 3 2 2" xfId="9141" xr:uid="{00000000-0005-0000-0000-00007B230000}"/>
    <cellStyle name="Comma 2 2 3 2 3 3" xfId="9142" xr:uid="{00000000-0005-0000-0000-00007C230000}"/>
    <cellStyle name="Comma 2 2 3 2 3 4" xfId="9143" xr:uid="{00000000-0005-0000-0000-00007D230000}"/>
    <cellStyle name="Comma 2 2 3 2 3 5" xfId="9144" xr:uid="{00000000-0005-0000-0000-00007E230000}"/>
    <cellStyle name="Comma 2 2 3 2 3 6" xfId="9145" xr:uid="{00000000-0005-0000-0000-00007F230000}"/>
    <cellStyle name="Comma 2 2 3 2 4" xfId="9146" xr:uid="{00000000-0005-0000-0000-000080230000}"/>
    <cellStyle name="Comma 2 2 3 2 4 2" xfId="9147" xr:uid="{00000000-0005-0000-0000-000081230000}"/>
    <cellStyle name="Comma 2 2 3 2 4 2 2" xfId="9148" xr:uid="{00000000-0005-0000-0000-000082230000}"/>
    <cellStyle name="Comma 2 2 3 2 4 3" xfId="9149" xr:uid="{00000000-0005-0000-0000-000083230000}"/>
    <cellStyle name="Comma 2 2 3 2 4 4" xfId="9150" xr:uid="{00000000-0005-0000-0000-000084230000}"/>
    <cellStyle name="Comma 2 2 3 2 5" xfId="9151" xr:uid="{00000000-0005-0000-0000-000085230000}"/>
    <cellStyle name="Comma 2 2 3 2 5 2" xfId="9152" xr:uid="{00000000-0005-0000-0000-000086230000}"/>
    <cellStyle name="Comma 2 2 3 2 5 2 2" xfId="9153" xr:uid="{00000000-0005-0000-0000-000087230000}"/>
    <cellStyle name="Comma 2 2 3 2 5 3" xfId="9154" xr:uid="{00000000-0005-0000-0000-000088230000}"/>
    <cellStyle name="Comma 2 2 3 2 5 4" xfId="9155" xr:uid="{00000000-0005-0000-0000-000089230000}"/>
    <cellStyle name="Comma 2 2 3 2 6" xfId="9156" xr:uid="{00000000-0005-0000-0000-00008A230000}"/>
    <cellStyle name="Comma 2 2 3 2 6 2" xfId="9157" xr:uid="{00000000-0005-0000-0000-00008B230000}"/>
    <cellStyle name="Comma 2 2 3 2 6 3" xfId="9158" xr:uid="{00000000-0005-0000-0000-00008C230000}"/>
    <cellStyle name="Comma 2 2 3 2 7" xfId="9159" xr:uid="{00000000-0005-0000-0000-00008D230000}"/>
    <cellStyle name="Comma 2 2 3 2 7 2" xfId="9160" xr:uid="{00000000-0005-0000-0000-00008E230000}"/>
    <cellStyle name="Comma 2 2 3 2 8" xfId="9161" xr:uid="{00000000-0005-0000-0000-00008F230000}"/>
    <cellStyle name="Comma 2 2 3 2 9" xfId="9162" xr:uid="{00000000-0005-0000-0000-000090230000}"/>
    <cellStyle name="Comma 2 2 3 3" xfId="9163" xr:uid="{00000000-0005-0000-0000-000091230000}"/>
    <cellStyle name="Comma 2 2 3 3 2" xfId="9164" xr:uid="{00000000-0005-0000-0000-000092230000}"/>
    <cellStyle name="Comma 2 2 3 3 2 2" xfId="9165" xr:uid="{00000000-0005-0000-0000-000093230000}"/>
    <cellStyle name="Comma 2 2 3 3 2 3" xfId="9166" xr:uid="{00000000-0005-0000-0000-000094230000}"/>
    <cellStyle name="Comma 2 2 3 3 2 4" xfId="9167" xr:uid="{00000000-0005-0000-0000-000095230000}"/>
    <cellStyle name="Comma 2 2 3 3 3" xfId="9168" xr:uid="{00000000-0005-0000-0000-000096230000}"/>
    <cellStyle name="Comma 2 2 3 3 4" xfId="9169" xr:uid="{00000000-0005-0000-0000-000097230000}"/>
    <cellStyle name="Comma 2 2 3 3 5" xfId="9170" xr:uid="{00000000-0005-0000-0000-000098230000}"/>
    <cellStyle name="Comma 2 2 3 3 6" xfId="9171" xr:uid="{00000000-0005-0000-0000-000099230000}"/>
    <cellStyle name="Comma 2 2 3 3 7" xfId="9172" xr:uid="{00000000-0005-0000-0000-00009A230000}"/>
    <cellStyle name="Comma 2 2 3 4" xfId="9173" xr:uid="{00000000-0005-0000-0000-00009B230000}"/>
    <cellStyle name="Comma 2 2 3 4 2" xfId="9174" xr:uid="{00000000-0005-0000-0000-00009C230000}"/>
    <cellStyle name="Comma 2 2 3 4 2 2" xfId="9175" xr:uid="{00000000-0005-0000-0000-00009D230000}"/>
    <cellStyle name="Comma 2 2 3 4 3" xfId="9176" xr:uid="{00000000-0005-0000-0000-00009E230000}"/>
    <cellStyle name="Comma 2 2 3 4 4" xfId="9177" xr:uid="{00000000-0005-0000-0000-00009F230000}"/>
    <cellStyle name="Comma 2 2 3 4 5" xfId="9178" xr:uid="{00000000-0005-0000-0000-0000A0230000}"/>
    <cellStyle name="Comma 2 2 3 4 6" xfId="9179" xr:uid="{00000000-0005-0000-0000-0000A1230000}"/>
    <cellStyle name="Comma 2 2 3 5" xfId="9180" xr:uid="{00000000-0005-0000-0000-0000A2230000}"/>
    <cellStyle name="Comma 2 2 3 5 2" xfId="9181" xr:uid="{00000000-0005-0000-0000-0000A3230000}"/>
    <cellStyle name="Comma 2 2 3 5 2 2" xfId="9182" xr:uid="{00000000-0005-0000-0000-0000A4230000}"/>
    <cellStyle name="Comma 2 2 3 5 3" xfId="9183" xr:uid="{00000000-0005-0000-0000-0000A5230000}"/>
    <cellStyle name="Comma 2 2 3 5 4" xfId="9184" xr:uid="{00000000-0005-0000-0000-0000A6230000}"/>
    <cellStyle name="Comma 2 2 3 6" xfId="9185" xr:uid="{00000000-0005-0000-0000-0000A7230000}"/>
    <cellStyle name="Comma 2 2 3 6 2" xfId="9186" xr:uid="{00000000-0005-0000-0000-0000A8230000}"/>
    <cellStyle name="Comma 2 2 3 6 2 2" xfId="9187" xr:uid="{00000000-0005-0000-0000-0000A9230000}"/>
    <cellStyle name="Comma 2 2 3 6 3" xfId="9188" xr:uid="{00000000-0005-0000-0000-0000AA230000}"/>
    <cellStyle name="Comma 2 2 3 6 4" xfId="9189" xr:uid="{00000000-0005-0000-0000-0000AB230000}"/>
    <cellStyle name="Comma 2 2 3 7" xfId="9190" xr:uid="{00000000-0005-0000-0000-0000AC230000}"/>
    <cellStyle name="Comma 2 2 3 7 2" xfId="9191" xr:uid="{00000000-0005-0000-0000-0000AD230000}"/>
    <cellStyle name="Comma 2 2 3 7 3" xfId="9192" xr:uid="{00000000-0005-0000-0000-0000AE230000}"/>
    <cellStyle name="Comma 2 2 3 8" xfId="9193" xr:uid="{00000000-0005-0000-0000-0000AF230000}"/>
    <cellStyle name="Comma 2 2 3 8 2" xfId="9194" xr:uid="{00000000-0005-0000-0000-0000B0230000}"/>
    <cellStyle name="Comma 2 2 3 9" xfId="9195" xr:uid="{00000000-0005-0000-0000-0000B1230000}"/>
    <cellStyle name="Comma 2 2 4" xfId="9196" xr:uid="{00000000-0005-0000-0000-0000B2230000}"/>
    <cellStyle name="Comma 2 2 4 10" xfId="9197" xr:uid="{00000000-0005-0000-0000-0000B3230000}"/>
    <cellStyle name="Comma 2 2 4 11" xfId="9198" xr:uid="{00000000-0005-0000-0000-0000B4230000}"/>
    <cellStyle name="Comma 2 2 4 12" xfId="9199" xr:uid="{00000000-0005-0000-0000-0000B5230000}"/>
    <cellStyle name="Comma 2 2 4 13" xfId="9200" xr:uid="{00000000-0005-0000-0000-0000B6230000}"/>
    <cellStyle name="Comma 2 2 4 2" xfId="9201" xr:uid="{00000000-0005-0000-0000-0000B7230000}"/>
    <cellStyle name="Comma 2 2 4 2 10" xfId="9202" xr:uid="{00000000-0005-0000-0000-0000B8230000}"/>
    <cellStyle name="Comma 2 2 4 2 11" xfId="9203" xr:uid="{00000000-0005-0000-0000-0000B9230000}"/>
    <cellStyle name="Comma 2 2 4 2 12" xfId="9204" xr:uid="{00000000-0005-0000-0000-0000BA230000}"/>
    <cellStyle name="Comma 2 2 4 2 2" xfId="9205" xr:uid="{00000000-0005-0000-0000-0000BB230000}"/>
    <cellStyle name="Comma 2 2 4 2 2 2" xfId="9206" xr:uid="{00000000-0005-0000-0000-0000BC230000}"/>
    <cellStyle name="Comma 2 2 4 2 2 2 2" xfId="9207" xr:uid="{00000000-0005-0000-0000-0000BD230000}"/>
    <cellStyle name="Comma 2 2 4 2 2 3" xfId="9208" xr:uid="{00000000-0005-0000-0000-0000BE230000}"/>
    <cellStyle name="Comma 2 2 4 2 2 4" xfId="9209" xr:uid="{00000000-0005-0000-0000-0000BF230000}"/>
    <cellStyle name="Comma 2 2 4 2 2 5" xfId="9210" xr:uid="{00000000-0005-0000-0000-0000C0230000}"/>
    <cellStyle name="Comma 2 2 4 2 2 6" xfId="9211" xr:uid="{00000000-0005-0000-0000-0000C1230000}"/>
    <cellStyle name="Comma 2 2 4 2 3" xfId="9212" xr:uid="{00000000-0005-0000-0000-0000C2230000}"/>
    <cellStyle name="Comma 2 2 4 2 3 2" xfId="9213" xr:uid="{00000000-0005-0000-0000-0000C3230000}"/>
    <cellStyle name="Comma 2 2 4 2 3 2 2" xfId="9214" xr:uid="{00000000-0005-0000-0000-0000C4230000}"/>
    <cellStyle name="Comma 2 2 4 2 3 3" xfId="9215" xr:uid="{00000000-0005-0000-0000-0000C5230000}"/>
    <cellStyle name="Comma 2 2 4 2 3 4" xfId="9216" xr:uid="{00000000-0005-0000-0000-0000C6230000}"/>
    <cellStyle name="Comma 2 2 4 2 4" xfId="9217" xr:uid="{00000000-0005-0000-0000-0000C7230000}"/>
    <cellStyle name="Comma 2 2 4 2 4 2" xfId="9218" xr:uid="{00000000-0005-0000-0000-0000C8230000}"/>
    <cellStyle name="Comma 2 2 4 2 4 2 2" xfId="9219" xr:uid="{00000000-0005-0000-0000-0000C9230000}"/>
    <cellStyle name="Comma 2 2 4 2 4 3" xfId="9220" xr:uid="{00000000-0005-0000-0000-0000CA230000}"/>
    <cellStyle name="Comma 2 2 4 2 4 4" xfId="9221" xr:uid="{00000000-0005-0000-0000-0000CB230000}"/>
    <cellStyle name="Comma 2 2 4 2 5" xfId="9222" xr:uid="{00000000-0005-0000-0000-0000CC230000}"/>
    <cellStyle name="Comma 2 2 4 2 5 2" xfId="9223" xr:uid="{00000000-0005-0000-0000-0000CD230000}"/>
    <cellStyle name="Comma 2 2 4 2 5 2 2" xfId="9224" xr:uid="{00000000-0005-0000-0000-0000CE230000}"/>
    <cellStyle name="Comma 2 2 4 2 5 3" xfId="9225" xr:uid="{00000000-0005-0000-0000-0000CF230000}"/>
    <cellStyle name="Comma 2 2 4 2 5 4" xfId="9226" xr:uid="{00000000-0005-0000-0000-0000D0230000}"/>
    <cellStyle name="Comma 2 2 4 2 6" xfId="9227" xr:uid="{00000000-0005-0000-0000-0000D1230000}"/>
    <cellStyle name="Comma 2 2 4 2 6 2" xfId="9228" xr:uid="{00000000-0005-0000-0000-0000D2230000}"/>
    <cellStyle name="Comma 2 2 4 2 6 3" xfId="9229" xr:uid="{00000000-0005-0000-0000-0000D3230000}"/>
    <cellStyle name="Comma 2 2 4 2 7" xfId="9230" xr:uid="{00000000-0005-0000-0000-0000D4230000}"/>
    <cellStyle name="Comma 2 2 4 2 7 2" xfId="9231" xr:uid="{00000000-0005-0000-0000-0000D5230000}"/>
    <cellStyle name="Comma 2 2 4 2 8" xfId="9232" xr:uid="{00000000-0005-0000-0000-0000D6230000}"/>
    <cellStyle name="Comma 2 2 4 2 9" xfId="9233" xr:uid="{00000000-0005-0000-0000-0000D7230000}"/>
    <cellStyle name="Comma 2 2 4 3" xfId="9234" xr:uid="{00000000-0005-0000-0000-0000D8230000}"/>
    <cellStyle name="Comma 2 2 4 3 2" xfId="9235" xr:uid="{00000000-0005-0000-0000-0000D9230000}"/>
    <cellStyle name="Comma 2 2 4 3 2 2" xfId="9236" xr:uid="{00000000-0005-0000-0000-0000DA230000}"/>
    <cellStyle name="Comma 2 2 4 3 3" xfId="9237" xr:uid="{00000000-0005-0000-0000-0000DB230000}"/>
    <cellStyle name="Comma 2 2 4 3 4" xfId="9238" xr:uid="{00000000-0005-0000-0000-0000DC230000}"/>
    <cellStyle name="Comma 2 2 4 3 5" xfId="9239" xr:uid="{00000000-0005-0000-0000-0000DD230000}"/>
    <cellStyle name="Comma 2 2 4 3 6" xfId="9240" xr:uid="{00000000-0005-0000-0000-0000DE230000}"/>
    <cellStyle name="Comma 2 2 4 4" xfId="9241" xr:uid="{00000000-0005-0000-0000-0000DF230000}"/>
    <cellStyle name="Comma 2 2 4 4 2" xfId="9242" xr:uid="{00000000-0005-0000-0000-0000E0230000}"/>
    <cellStyle name="Comma 2 2 4 4 2 2" xfId="9243" xr:uid="{00000000-0005-0000-0000-0000E1230000}"/>
    <cellStyle name="Comma 2 2 4 4 3" xfId="9244" xr:uid="{00000000-0005-0000-0000-0000E2230000}"/>
    <cellStyle name="Comma 2 2 4 4 4" xfId="9245" xr:uid="{00000000-0005-0000-0000-0000E3230000}"/>
    <cellStyle name="Comma 2 2 4 5" xfId="9246" xr:uid="{00000000-0005-0000-0000-0000E4230000}"/>
    <cellStyle name="Comma 2 2 4 5 2" xfId="9247" xr:uid="{00000000-0005-0000-0000-0000E5230000}"/>
    <cellStyle name="Comma 2 2 4 5 2 2" xfId="9248" xr:uid="{00000000-0005-0000-0000-0000E6230000}"/>
    <cellStyle name="Comma 2 2 4 5 3" xfId="9249" xr:uid="{00000000-0005-0000-0000-0000E7230000}"/>
    <cellStyle name="Comma 2 2 4 5 4" xfId="9250" xr:uid="{00000000-0005-0000-0000-0000E8230000}"/>
    <cellStyle name="Comma 2 2 4 6" xfId="9251" xr:uid="{00000000-0005-0000-0000-0000E9230000}"/>
    <cellStyle name="Comma 2 2 4 6 2" xfId="9252" xr:uid="{00000000-0005-0000-0000-0000EA230000}"/>
    <cellStyle name="Comma 2 2 4 6 2 2" xfId="9253" xr:uid="{00000000-0005-0000-0000-0000EB230000}"/>
    <cellStyle name="Comma 2 2 4 6 3" xfId="9254" xr:uid="{00000000-0005-0000-0000-0000EC230000}"/>
    <cellStyle name="Comma 2 2 4 6 4" xfId="9255" xr:uid="{00000000-0005-0000-0000-0000ED230000}"/>
    <cellStyle name="Comma 2 2 4 7" xfId="9256" xr:uid="{00000000-0005-0000-0000-0000EE230000}"/>
    <cellStyle name="Comma 2 2 4 7 2" xfId="9257" xr:uid="{00000000-0005-0000-0000-0000EF230000}"/>
    <cellStyle name="Comma 2 2 4 7 3" xfId="9258" xr:uid="{00000000-0005-0000-0000-0000F0230000}"/>
    <cellStyle name="Comma 2 2 4 8" xfId="9259" xr:uid="{00000000-0005-0000-0000-0000F1230000}"/>
    <cellStyle name="Comma 2 2 4 8 2" xfId="9260" xr:uid="{00000000-0005-0000-0000-0000F2230000}"/>
    <cellStyle name="Comma 2 2 4 9" xfId="9261" xr:uid="{00000000-0005-0000-0000-0000F3230000}"/>
    <cellStyle name="Comma 2 2 5" xfId="9262" xr:uid="{00000000-0005-0000-0000-0000F4230000}"/>
    <cellStyle name="Comma 2 2 5 10" xfId="9263" xr:uid="{00000000-0005-0000-0000-0000F5230000}"/>
    <cellStyle name="Comma 2 2 5 11" xfId="9264" xr:uid="{00000000-0005-0000-0000-0000F6230000}"/>
    <cellStyle name="Comma 2 2 5 12" xfId="9265" xr:uid="{00000000-0005-0000-0000-0000F7230000}"/>
    <cellStyle name="Comma 2 2 5 2" xfId="9266" xr:uid="{00000000-0005-0000-0000-0000F8230000}"/>
    <cellStyle name="Comma 2 2 5 2 2" xfId="9267" xr:uid="{00000000-0005-0000-0000-0000F9230000}"/>
    <cellStyle name="Comma 2 2 5 2 2 2" xfId="9268" xr:uid="{00000000-0005-0000-0000-0000FA230000}"/>
    <cellStyle name="Comma 2 2 5 2 3" xfId="9269" xr:uid="{00000000-0005-0000-0000-0000FB230000}"/>
    <cellStyle name="Comma 2 2 5 2 4" xfId="9270" xr:uid="{00000000-0005-0000-0000-0000FC230000}"/>
    <cellStyle name="Comma 2 2 5 2 5" xfId="9271" xr:uid="{00000000-0005-0000-0000-0000FD230000}"/>
    <cellStyle name="Comma 2 2 5 2 6" xfId="9272" xr:uid="{00000000-0005-0000-0000-0000FE230000}"/>
    <cellStyle name="Comma 2 2 5 3" xfId="9273" xr:uid="{00000000-0005-0000-0000-0000FF230000}"/>
    <cellStyle name="Comma 2 2 5 3 2" xfId="9274" xr:uid="{00000000-0005-0000-0000-000000240000}"/>
    <cellStyle name="Comma 2 2 5 3 2 2" xfId="9275" xr:uid="{00000000-0005-0000-0000-000001240000}"/>
    <cellStyle name="Comma 2 2 5 3 3" xfId="9276" xr:uid="{00000000-0005-0000-0000-000002240000}"/>
    <cellStyle name="Comma 2 2 5 3 4" xfId="9277" xr:uid="{00000000-0005-0000-0000-000003240000}"/>
    <cellStyle name="Comma 2 2 5 4" xfId="9278" xr:uid="{00000000-0005-0000-0000-000004240000}"/>
    <cellStyle name="Comma 2 2 5 4 2" xfId="9279" xr:uid="{00000000-0005-0000-0000-000005240000}"/>
    <cellStyle name="Comma 2 2 5 4 2 2" xfId="9280" xr:uid="{00000000-0005-0000-0000-000006240000}"/>
    <cellStyle name="Comma 2 2 5 4 3" xfId="9281" xr:uid="{00000000-0005-0000-0000-000007240000}"/>
    <cellStyle name="Comma 2 2 5 4 4" xfId="9282" xr:uid="{00000000-0005-0000-0000-000008240000}"/>
    <cellStyle name="Comma 2 2 5 5" xfId="9283" xr:uid="{00000000-0005-0000-0000-000009240000}"/>
    <cellStyle name="Comma 2 2 5 5 2" xfId="9284" xr:uid="{00000000-0005-0000-0000-00000A240000}"/>
    <cellStyle name="Comma 2 2 5 5 2 2" xfId="9285" xr:uid="{00000000-0005-0000-0000-00000B240000}"/>
    <cellStyle name="Comma 2 2 5 5 3" xfId="9286" xr:uid="{00000000-0005-0000-0000-00000C240000}"/>
    <cellStyle name="Comma 2 2 5 5 4" xfId="9287" xr:uid="{00000000-0005-0000-0000-00000D240000}"/>
    <cellStyle name="Comma 2 2 5 6" xfId="9288" xr:uid="{00000000-0005-0000-0000-00000E240000}"/>
    <cellStyle name="Comma 2 2 5 6 2" xfId="9289" xr:uid="{00000000-0005-0000-0000-00000F240000}"/>
    <cellStyle name="Comma 2 2 5 6 3" xfId="9290" xr:uid="{00000000-0005-0000-0000-000010240000}"/>
    <cellStyle name="Comma 2 2 5 7" xfId="9291" xr:uid="{00000000-0005-0000-0000-000011240000}"/>
    <cellStyle name="Comma 2 2 5 7 2" xfId="9292" xr:uid="{00000000-0005-0000-0000-000012240000}"/>
    <cellStyle name="Comma 2 2 5 8" xfId="9293" xr:uid="{00000000-0005-0000-0000-000013240000}"/>
    <cellStyle name="Comma 2 2 5 9" xfId="9294" xr:uid="{00000000-0005-0000-0000-000014240000}"/>
    <cellStyle name="Comma 2 2 6" xfId="9295" xr:uid="{00000000-0005-0000-0000-000015240000}"/>
    <cellStyle name="Comma 2 2 6 2" xfId="9296" xr:uid="{00000000-0005-0000-0000-000016240000}"/>
    <cellStyle name="Comma 2 2 6 2 2" xfId="9297" xr:uid="{00000000-0005-0000-0000-000017240000}"/>
    <cellStyle name="Comma 2 2 6 3" xfId="9298" xr:uid="{00000000-0005-0000-0000-000018240000}"/>
    <cellStyle name="Comma 2 2 6 4" xfId="9299" xr:uid="{00000000-0005-0000-0000-000019240000}"/>
    <cellStyle name="Comma 2 2 6 5" xfId="9300" xr:uid="{00000000-0005-0000-0000-00001A240000}"/>
    <cellStyle name="Comma 2 2 6 6" xfId="9301" xr:uid="{00000000-0005-0000-0000-00001B240000}"/>
    <cellStyle name="Comma 2 2 7" xfId="9302" xr:uid="{00000000-0005-0000-0000-00001C240000}"/>
    <cellStyle name="Comma 2 2 7 2" xfId="9303" xr:uid="{00000000-0005-0000-0000-00001D240000}"/>
    <cellStyle name="Comma 2 2 7 2 2" xfId="9304" xr:uid="{00000000-0005-0000-0000-00001E240000}"/>
    <cellStyle name="Comma 2 2 7 3" xfId="9305" xr:uid="{00000000-0005-0000-0000-00001F240000}"/>
    <cellStyle name="Comma 2 2 7 4" xfId="9306" xr:uid="{00000000-0005-0000-0000-000020240000}"/>
    <cellStyle name="Comma 2 2 8" xfId="9307" xr:uid="{00000000-0005-0000-0000-000021240000}"/>
    <cellStyle name="Comma 2 2 8 2" xfId="9308" xr:uid="{00000000-0005-0000-0000-000022240000}"/>
    <cellStyle name="Comma 2 2 8 2 2" xfId="9309" xr:uid="{00000000-0005-0000-0000-000023240000}"/>
    <cellStyle name="Comma 2 2 8 3" xfId="9310" xr:uid="{00000000-0005-0000-0000-000024240000}"/>
    <cellStyle name="Comma 2 2 8 4" xfId="9311" xr:uid="{00000000-0005-0000-0000-000025240000}"/>
    <cellStyle name="Comma 2 2 9" xfId="9312" xr:uid="{00000000-0005-0000-0000-000026240000}"/>
    <cellStyle name="Comma 2 2 9 2" xfId="9313" xr:uid="{00000000-0005-0000-0000-000027240000}"/>
    <cellStyle name="Comma 2 2 9 2 2" xfId="9314" xr:uid="{00000000-0005-0000-0000-000028240000}"/>
    <cellStyle name="Comma 2 2 9 3" xfId="9315" xr:uid="{00000000-0005-0000-0000-000029240000}"/>
    <cellStyle name="Comma 2 2 9 4" xfId="9316" xr:uid="{00000000-0005-0000-0000-00002A240000}"/>
    <cellStyle name="Comma 2 20" xfId="9317" xr:uid="{00000000-0005-0000-0000-00002B240000}"/>
    <cellStyle name="Comma 2 21" xfId="9318" xr:uid="{00000000-0005-0000-0000-00002C240000}"/>
    <cellStyle name="Comma 2 3" xfId="9319" xr:uid="{00000000-0005-0000-0000-00002D240000}"/>
    <cellStyle name="Comma 2 3 10" xfId="9320" xr:uid="{00000000-0005-0000-0000-00002E240000}"/>
    <cellStyle name="Comma 2 3 10 2" xfId="9321" xr:uid="{00000000-0005-0000-0000-00002F240000}"/>
    <cellStyle name="Comma 2 3 10 3" xfId="9322" xr:uid="{00000000-0005-0000-0000-000030240000}"/>
    <cellStyle name="Comma 2 3 11" xfId="9323" xr:uid="{00000000-0005-0000-0000-000031240000}"/>
    <cellStyle name="Comma 2 3 11 2" xfId="9324" xr:uid="{00000000-0005-0000-0000-000032240000}"/>
    <cellStyle name="Comma 2 3 12" xfId="9325" xr:uid="{00000000-0005-0000-0000-000033240000}"/>
    <cellStyle name="Comma 2 3 13" xfId="9326" xr:uid="{00000000-0005-0000-0000-000034240000}"/>
    <cellStyle name="Comma 2 3 14" xfId="9327" xr:uid="{00000000-0005-0000-0000-000035240000}"/>
    <cellStyle name="Comma 2 3 15" xfId="9328" xr:uid="{00000000-0005-0000-0000-000036240000}"/>
    <cellStyle name="Comma 2 3 16" xfId="9329" xr:uid="{00000000-0005-0000-0000-000037240000}"/>
    <cellStyle name="Comma 2 3 2" xfId="9330" xr:uid="{00000000-0005-0000-0000-000038240000}"/>
    <cellStyle name="Comma 2 3 2 10" xfId="9331" xr:uid="{00000000-0005-0000-0000-000039240000}"/>
    <cellStyle name="Comma 2 3 2 11" xfId="9332" xr:uid="{00000000-0005-0000-0000-00003A240000}"/>
    <cellStyle name="Comma 2 3 2 12" xfId="9333" xr:uid="{00000000-0005-0000-0000-00003B240000}"/>
    <cellStyle name="Comma 2 3 2 13" xfId="9334" xr:uid="{00000000-0005-0000-0000-00003C240000}"/>
    <cellStyle name="Comma 2 3 2 2" xfId="9335" xr:uid="{00000000-0005-0000-0000-00003D240000}"/>
    <cellStyle name="Comma 2 3 2 2 10" xfId="9336" xr:uid="{00000000-0005-0000-0000-00003E240000}"/>
    <cellStyle name="Comma 2 3 2 2 11" xfId="9337" xr:uid="{00000000-0005-0000-0000-00003F240000}"/>
    <cellStyle name="Comma 2 3 2 2 12" xfId="9338" xr:uid="{00000000-0005-0000-0000-000040240000}"/>
    <cellStyle name="Comma 2 3 2 2 2" xfId="9339" xr:uid="{00000000-0005-0000-0000-000041240000}"/>
    <cellStyle name="Comma 2 3 2 2 2 2" xfId="9340" xr:uid="{00000000-0005-0000-0000-000042240000}"/>
    <cellStyle name="Comma 2 3 2 2 2 2 2" xfId="9341" xr:uid="{00000000-0005-0000-0000-000043240000}"/>
    <cellStyle name="Comma 2 3 2 2 2 2 3" xfId="9342" xr:uid="{00000000-0005-0000-0000-000044240000}"/>
    <cellStyle name="Comma 2 3 2 2 2 2 4" xfId="9343" xr:uid="{00000000-0005-0000-0000-000045240000}"/>
    <cellStyle name="Comma 2 3 2 2 2 3" xfId="9344" xr:uid="{00000000-0005-0000-0000-000046240000}"/>
    <cellStyle name="Comma 2 3 2 2 2 4" xfId="9345" xr:uid="{00000000-0005-0000-0000-000047240000}"/>
    <cellStyle name="Comma 2 3 2 2 2 5" xfId="9346" xr:uid="{00000000-0005-0000-0000-000048240000}"/>
    <cellStyle name="Comma 2 3 2 2 2 6" xfId="9347" xr:uid="{00000000-0005-0000-0000-000049240000}"/>
    <cellStyle name="Comma 2 3 2 2 2 7" xfId="9348" xr:uid="{00000000-0005-0000-0000-00004A240000}"/>
    <cellStyle name="Comma 2 3 2 2 3" xfId="9349" xr:uid="{00000000-0005-0000-0000-00004B240000}"/>
    <cellStyle name="Comma 2 3 2 2 3 2" xfId="9350" xr:uid="{00000000-0005-0000-0000-00004C240000}"/>
    <cellStyle name="Comma 2 3 2 2 3 2 2" xfId="9351" xr:uid="{00000000-0005-0000-0000-00004D240000}"/>
    <cellStyle name="Comma 2 3 2 2 3 3" xfId="9352" xr:uid="{00000000-0005-0000-0000-00004E240000}"/>
    <cellStyle name="Comma 2 3 2 2 3 4" xfId="9353" xr:uid="{00000000-0005-0000-0000-00004F240000}"/>
    <cellStyle name="Comma 2 3 2 2 3 5" xfId="9354" xr:uid="{00000000-0005-0000-0000-000050240000}"/>
    <cellStyle name="Comma 2 3 2 2 3 6" xfId="9355" xr:uid="{00000000-0005-0000-0000-000051240000}"/>
    <cellStyle name="Comma 2 3 2 2 4" xfId="9356" xr:uid="{00000000-0005-0000-0000-000052240000}"/>
    <cellStyle name="Comma 2 3 2 2 4 2" xfId="9357" xr:uid="{00000000-0005-0000-0000-000053240000}"/>
    <cellStyle name="Comma 2 3 2 2 4 2 2" xfId="9358" xr:uid="{00000000-0005-0000-0000-000054240000}"/>
    <cellStyle name="Comma 2 3 2 2 4 3" xfId="9359" xr:uid="{00000000-0005-0000-0000-000055240000}"/>
    <cellStyle name="Comma 2 3 2 2 4 4" xfId="9360" xr:uid="{00000000-0005-0000-0000-000056240000}"/>
    <cellStyle name="Comma 2 3 2 2 5" xfId="9361" xr:uid="{00000000-0005-0000-0000-000057240000}"/>
    <cellStyle name="Comma 2 3 2 2 5 2" xfId="9362" xr:uid="{00000000-0005-0000-0000-000058240000}"/>
    <cellStyle name="Comma 2 3 2 2 5 2 2" xfId="9363" xr:uid="{00000000-0005-0000-0000-000059240000}"/>
    <cellStyle name="Comma 2 3 2 2 5 3" xfId="9364" xr:uid="{00000000-0005-0000-0000-00005A240000}"/>
    <cellStyle name="Comma 2 3 2 2 5 4" xfId="9365" xr:uid="{00000000-0005-0000-0000-00005B240000}"/>
    <cellStyle name="Comma 2 3 2 2 6" xfId="9366" xr:uid="{00000000-0005-0000-0000-00005C240000}"/>
    <cellStyle name="Comma 2 3 2 2 6 2" xfId="9367" xr:uid="{00000000-0005-0000-0000-00005D240000}"/>
    <cellStyle name="Comma 2 3 2 2 6 3" xfId="9368" xr:uid="{00000000-0005-0000-0000-00005E240000}"/>
    <cellStyle name="Comma 2 3 2 2 7" xfId="9369" xr:uid="{00000000-0005-0000-0000-00005F240000}"/>
    <cellStyle name="Comma 2 3 2 2 7 2" xfId="9370" xr:uid="{00000000-0005-0000-0000-000060240000}"/>
    <cellStyle name="Comma 2 3 2 2 8" xfId="9371" xr:uid="{00000000-0005-0000-0000-000061240000}"/>
    <cellStyle name="Comma 2 3 2 2 9" xfId="9372" xr:uid="{00000000-0005-0000-0000-000062240000}"/>
    <cellStyle name="Comma 2 3 2 3" xfId="9373" xr:uid="{00000000-0005-0000-0000-000063240000}"/>
    <cellStyle name="Comma 2 3 2 3 2" xfId="9374" xr:uid="{00000000-0005-0000-0000-000064240000}"/>
    <cellStyle name="Comma 2 3 2 3 2 2" xfId="9375" xr:uid="{00000000-0005-0000-0000-000065240000}"/>
    <cellStyle name="Comma 2 3 2 3 2 3" xfId="9376" xr:uid="{00000000-0005-0000-0000-000066240000}"/>
    <cellStyle name="Comma 2 3 2 3 2 4" xfId="9377" xr:uid="{00000000-0005-0000-0000-000067240000}"/>
    <cellStyle name="Comma 2 3 2 3 3" xfId="9378" xr:uid="{00000000-0005-0000-0000-000068240000}"/>
    <cellStyle name="Comma 2 3 2 3 4" xfId="9379" xr:uid="{00000000-0005-0000-0000-000069240000}"/>
    <cellStyle name="Comma 2 3 2 3 5" xfId="9380" xr:uid="{00000000-0005-0000-0000-00006A240000}"/>
    <cellStyle name="Comma 2 3 2 3 6" xfId="9381" xr:uid="{00000000-0005-0000-0000-00006B240000}"/>
    <cellStyle name="Comma 2 3 2 3 7" xfId="9382" xr:uid="{00000000-0005-0000-0000-00006C240000}"/>
    <cellStyle name="Comma 2 3 2 4" xfId="9383" xr:uid="{00000000-0005-0000-0000-00006D240000}"/>
    <cellStyle name="Comma 2 3 2 4 2" xfId="9384" xr:uid="{00000000-0005-0000-0000-00006E240000}"/>
    <cellStyle name="Comma 2 3 2 4 2 2" xfId="9385" xr:uid="{00000000-0005-0000-0000-00006F240000}"/>
    <cellStyle name="Comma 2 3 2 4 3" xfId="9386" xr:uid="{00000000-0005-0000-0000-000070240000}"/>
    <cellStyle name="Comma 2 3 2 4 4" xfId="9387" xr:uid="{00000000-0005-0000-0000-000071240000}"/>
    <cellStyle name="Comma 2 3 2 4 5" xfId="9388" xr:uid="{00000000-0005-0000-0000-000072240000}"/>
    <cellStyle name="Comma 2 3 2 4 6" xfId="9389" xr:uid="{00000000-0005-0000-0000-000073240000}"/>
    <cellStyle name="Comma 2 3 2 5" xfId="9390" xr:uid="{00000000-0005-0000-0000-000074240000}"/>
    <cellStyle name="Comma 2 3 2 5 2" xfId="9391" xr:uid="{00000000-0005-0000-0000-000075240000}"/>
    <cellStyle name="Comma 2 3 2 5 2 2" xfId="9392" xr:uid="{00000000-0005-0000-0000-000076240000}"/>
    <cellStyle name="Comma 2 3 2 5 3" xfId="9393" xr:uid="{00000000-0005-0000-0000-000077240000}"/>
    <cellStyle name="Comma 2 3 2 5 4" xfId="9394" xr:uid="{00000000-0005-0000-0000-000078240000}"/>
    <cellStyle name="Comma 2 3 2 6" xfId="9395" xr:uid="{00000000-0005-0000-0000-000079240000}"/>
    <cellStyle name="Comma 2 3 2 6 2" xfId="9396" xr:uid="{00000000-0005-0000-0000-00007A240000}"/>
    <cellStyle name="Comma 2 3 2 6 2 2" xfId="9397" xr:uid="{00000000-0005-0000-0000-00007B240000}"/>
    <cellStyle name="Comma 2 3 2 6 3" xfId="9398" xr:uid="{00000000-0005-0000-0000-00007C240000}"/>
    <cellStyle name="Comma 2 3 2 6 4" xfId="9399" xr:uid="{00000000-0005-0000-0000-00007D240000}"/>
    <cellStyle name="Comma 2 3 2 7" xfId="9400" xr:uid="{00000000-0005-0000-0000-00007E240000}"/>
    <cellStyle name="Comma 2 3 2 7 2" xfId="9401" xr:uid="{00000000-0005-0000-0000-00007F240000}"/>
    <cellStyle name="Comma 2 3 2 7 3" xfId="9402" xr:uid="{00000000-0005-0000-0000-000080240000}"/>
    <cellStyle name="Comma 2 3 2 8" xfId="9403" xr:uid="{00000000-0005-0000-0000-000081240000}"/>
    <cellStyle name="Comma 2 3 2 8 2" xfId="9404" xr:uid="{00000000-0005-0000-0000-000082240000}"/>
    <cellStyle name="Comma 2 3 2 9" xfId="9405" xr:uid="{00000000-0005-0000-0000-000083240000}"/>
    <cellStyle name="Comma 2 3 3" xfId="9406" xr:uid="{00000000-0005-0000-0000-000084240000}"/>
    <cellStyle name="Comma 2 3 3 10" xfId="9407" xr:uid="{00000000-0005-0000-0000-000085240000}"/>
    <cellStyle name="Comma 2 3 3 11" xfId="9408" xr:uid="{00000000-0005-0000-0000-000086240000}"/>
    <cellStyle name="Comma 2 3 3 12" xfId="9409" xr:uid="{00000000-0005-0000-0000-000087240000}"/>
    <cellStyle name="Comma 2 3 3 13" xfId="9410" xr:uid="{00000000-0005-0000-0000-000088240000}"/>
    <cellStyle name="Comma 2 3 3 2" xfId="9411" xr:uid="{00000000-0005-0000-0000-000089240000}"/>
    <cellStyle name="Comma 2 3 3 2 10" xfId="9412" xr:uid="{00000000-0005-0000-0000-00008A240000}"/>
    <cellStyle name="Comma 2 3 3 2 11" xfId="9413" xr:uid="{00000000-0005-0000-0000-00008B240000}"/>
    <cellStyle name="Comma 2 3 3 2 12" xfId="9414" xr:uid="{00000000-0005-0000-0000-00008C240000}"/>
    <cellStyle name="Comma 2 3 3 2 2" xfId="9415" xr:uid="{00000000-0005-0000-0000-00008D240000}"/>
    <cellStyle name="Comma 2 3 3 2 2 2" xfId="9416" xr:uid="{00000000-0005-0000-0000-00008E240000}"/>
    <cellStyle name="Comma 2 3 3 2 2 2 2" xfId="9417" xr:uid="{00000000-0005-0000-0000-00008F240000}"/>
    <cellStyle name="Comma 2 3 3 2 2 3" xfId="9418" xr:uid="{00000000-0005-0000-0000-000090240000}"/>
    <cellStyle name="Comma 2 3 3 2 2 4" xfId="9419" xr:uid="{00000000-0005-0000-0000-000091240000}"/>
    <cellStyle name="Comma 2 3 3 2 2 5" xfId="9420" xr:uid="{00000000-0005-0000-0000-000092240000}"/>
    <cellStyle name="Comma 2 3 3 2 2 6" xfId="9421" xr:uid="{00000000-0005-0000-0000-000093240000}"/>
    <cellStyle name="Comma 2 3 3 2 3" xfId="9422" xr:uid="{00000000-0005-0000-0000-000094240000}"/>
    <cellStyle name="Comma 2 3 3 2 3 2" xfId="9423" xr:uid="{00000000-0005-0000-0000-000095240000}"/>
    <cellStyle name="Comma 2 3 3 2 3 2 2" xfId="9424" xr:uid="{00000000-0005-0000-0000-000096240000}"/>
    <cellStyle name="Comma 2 3 3 2 3 3" xfId="9425" xr:uid="{00000000-0005-0000-0000-000097240000}"/>
    <cellStyle name="Comma 2 3 3 2 3 4" xfId="9426" xr:uid="{00000000-0005-0000-0000-000098240000}"/>
    <cellStyle name="Comma 2 3 3 2 4" xfId="9427" xr:uid="{00000000-0005-0000-0000-000099240000}"/>
    <cellStyle name="Comma 2 3 3 2 4 2" xfId="9428" xr:uid="{00000000-0005-0000-0000-00009A240000}"/>
    <cellStyle name="Comma 2 3 3 2 4 2 2" xfId="9429" xr:uid="{00000000-0005-0000-0000-00009B240000}"/>
    <cellStyle name="Comma 2 3 3 2 4 3" xfId="9430" xr:uid="{00000000-0005-0000-0000-00009C240000}"/>
    <cellStyle name="Comma 2 3 3 2 4 4" xfId="9431" xr:uid="{00000000-0005-0000-0000-00009D240000}"/>
    <cellStyle name="Comma 2 3 3 2 5" xfId="9432" xr:uid="{00000000-0005-0000-0000-00009E240000}"/>
    <cellStyle name="Comma 2 3 3 2 5 2" xfId="9433" xr:uid="{00000000-0005-0000-0000-00009F240000}"/>
    <cellStyle name="Comma 2 3 3 2 5 2 2" xfId="9434" xr:uid="{00000000-0005-0000-0000-0000A0240000}"/>
    <cellStyle name="Comma 2 3 3 2 5 3" xfId="9435" xr:uid="{00000000-0005-0000-0000-0000A1240000}"/>
    <cellStyle name="Comma 2 3 3 2 5 4" xfId="9436" xr:uid="{00000000-0005-0000-0000-0000A2240000}"/>
    <cellStyle name="Comma 2 3 3 2 6" xfId="9437" xr:uid="{00000000-0005-0000-0000-0000A3240000}"/>
    <cellStyle name="Comma 2 3 3 2 6 2" xfId="9438" xr:uid="{00000000-0005-0000-0000-0000A4240000}"/>
    <cellStyle name="Comma 2 3 3 2 6 3" xfId="9439" xr:uid="{00000000-0005-0000-0000-0000A5240000}"/>
    <cellStyle name="Comma 2 3 3 2 7" xfId="9440" xr:uid="{00000000-0005-0000-0000-0000A6240000}"/>
    <cellStyle name="Comma 2 3 3 2 7 2" xfId="9441" xr:uid="{00000000-0005-0000-0000-0000A7240000}"/>
    <cellStyle name="Comma 2 3 3 2 8" xfId="9442" xr:uid="{00000000-0005-0000-0000-0000A8240000}"/>
    <cellStyle name="Comma 2 3 3 2 9" xfId="9443" xr:uid="{00000000-0005-0000-0000-0000A9240000}"/>
    <cellStyle name="Comma 2 3 3 3" xfId="9444" xr:uid="{00000000-0005-0000-0000-0000AA240000}"/>
    <cellStyle name="Comma 2 3 3 3 2" xfId="9445" xr:uid="{00000000-0005-0000-0000-0000AB240000}"/>
    <cellStyle name="Comma 2 3 3 3 2 2" xfId="9446" xr:uid="{00000000-0005-0000-0000-0000AC240000}"/>
    <cellStyle name="Comma 2 3 3 3 3" xfId="9447" xr:uid="{00000000-0005-0000-0000-0000AD240000}"/>
    <cellStyle name="Comma 2 3 3 3 4" xfId="9448" xr:uid="{00000000-0005-0000-0000-0000AE240000}"/>
    <cellStyle name="Comma 2 3 3 3 5" xfId="9449" xr:uid="{00000000-0005-0000-0000-0000AF240000}"/>
    <cellStyle name="Comma 2 3 3 3 6" xfId="9450" xr:uid="{00000000-0005-0000-0000-0000B0240000}"/>
    <cellStyle name="Comma 2 3 3 4" xfId="9451" xr:uid="{00000000-0005-0000-0000-0000B1240000}"/>
    <cellStyle name="Comma 2 3 3 4 2" xfId="9452" xr:uid="{00000000-0005-0000-0000-0000B2240000}"/>
    <cellStyle name="Comma 2 3 3 4 2 2" xfId="9453" xr:uid="{00000000-0005-0000-0000-0000B3240000}"/>
    <cellStyle name="Comma 2 3 3 4 3" xfId="9454" xr:uid="{00000000-0005-0000-0000-0000B4240000}"/>
    <cellStyle name="Comma 2 3 3 4 4" xfId="9455" xr:uid="{00000000-0005-0000-0000-0000B5240000}"/>
    <cellStyle name="Comma 2 3 3 5" xfId="9456" xr:uid="{00000000-0005-0000-0000-0000B6240000}"/>
    <cellStyle name="Comma 2 3 3 5 2" xfId="9457" xr:uid="{00000000-0005-0000-0000-0000B7240000}"/>
    <cellStyle name="Comma 2 3 3 5 2 2" xfId="9458" xr:uid="{00000000-0005-0000-0000-0000B8240000}"/>
    <cellStyle name="Comma 2 3 3 5 3" xfId="9459" xr:uid="{00000000-0005-0000-0000-0000B9240000}"/>
    <cellStyle name="Comma 2 3 3 5 4" xfId="9460" xr:uid="{00000000-0005-0000-0000-0000BA240000}"/>
    <cellStyle name="Comma 2 3 3 6" xfId="9461" xr:uid="{00000000-0005-0000-0000-0000BB240000}"/>
    <cellStyle name="Comma 2 3 3 6 2" xfId="9462" xr:uid="{00000000-0005-0000-0000-0000BC240000}"/>
    <cellStyle name="Comma 2 3 3 6 2 2" xfId="9463" xr:uid="{00000000-0005-0000-0000-0000BD240000}"/>
    <cellStyle name="Comma 2 3 3 6 3" xfId="9464" xr:uid="{00000000-0005-0000-0000-0000BE240000}"/>
    <cellStyle name="Comma 2 3 3 6 4" xfId="9465" xr:uid="{00000000-0005-0000-0000-0000BF240000}"/>
    <cellStyle name="Comma 2 3 3 7" xfId="9466" xr:uid="{00000000-0005-0000-0000-0000C0240000}"/>
    <cellStyle name="Comma 2 3 3 7 2" xfId="9467" xr:uid="{00000000-0005-0000-0000-0000C1240000}"/>
    <cellStyle name="Comma 2 3 3 7 3" xfId="9468" xr:uid="{00000000-0005-0000-0000-0000C2240000}"/>
    <cellStyle name="Comma 2 3 3 8" xfId="9469" xr:uid="{00000000-0005-0000-0000-0000C3240000}"/>
    <cellStyle name="Comma 2 3 3 8 2" xfId="9470" xr:uid="{00000000-0005-0000-0000-0000C4240000}"/>
    <cellStyle name="Comma 2 3 3 9" xfId="9471" xr:uid="{00000000-0005-0000-0000-0000C5240000}"/>
    <cellStyle name="Comma 2 3 4" xfId="9472" xr:uid="{00000000-0005-0000-0000-0000C6240000}"/>
    <cellStyle name="Comma 2 3 4 10" xfId="9473" xr:uid="{00000000-0005-0000-0000-0000C7240000}"/>
    <cellStyle name="Comma 2 3 4 11" xfId="9474" xr:uid="{00000000-0005-0000-0000-0000C8240000}"/>
    <cellStyle name="Comma 2 3 4 12" xfId="9475" xr:uid="{00000000-0005-0000-0000-0000C9240000}"/>
    <cellStyle name="Comma 2 3 4 13" xfId="9476" xr:uid="{00000000-0005-0000-0000-0000CA240000}"/>
    <cellStyle name="Comma 2 3 4 2" xfId="9477" xr:uid="{00000000-0005-0000-0000-0000CB240000}"/>
    <cellStyle name="Comma 2 3 4 2 10" xfId="9478" xr:uid="{00000000-0005-0000-0000-0000CC240000}"/>
    <cellStyle name="Comma 2 3 4 2 11" xfId="9479" xr:uid="{00000000-0005-0000-0000-0000CD240000}"/>
    <cellStyle name="Comma 2 3 4 2 2" xfId="9480" xr:uid="{00000000-0005-0000-0000-0000CE240000}"/>
    <cellStyle name="Comma 2 3 4 2 2 2" xfId="9481" xr:uid="{00000000-0005-0000-0000-0000CF240000}"/>
    <cellStyle name="Comma 2 3 4 2 2 2 2" xfId="9482" xr:uid="{00000000-0005-0000-0000-0000D0240000}"/>
    <cellStyle name="Comma 2 3 4 2 2 3" xfId="9483" xr:uid="{00000000-0005-0000-0000-0000D1240000}"/>
    <cellStyle name="Comma 2 3 4 2 2 4" xfId="9484" xr:uid="{00000000-0005-0000-0000-0000D2240000}"/>
    <cellStyle name="Comma 2 3 4 2 3" xfId="9485" xr:uid="{00000000-0005-0000-0000-0000D3240000}"/>
    <cellStyle name="Comma 2 3 4 2 3 2" xfId="9486" xr:uid="{00000000-0005-0000-0000-0000D4240000}"/>
    <cellStyle name="Comma 2 3 4 2 3 2 2" xfId="9487" xr:uid="{00000000-0005-0000-0000-0000D5240000}"/>
    <cellStyle name="Comma 2 3 4 2 3 3" xfId="9488" xr:uid="{00000000-0005-0000-0000-0000D6240000}"/>
    <cellStyle name="Comma 2 3 4 2 3 4" xfId="9489" xr:uid="{00000000-0005-0000-0000-0000D7240000}"/>
    <cellStyle name="Comma 2 3 4 2 4" xfId="9490" xr:uid="{00000000-0005-0000-0000-0000D8240000}"/>
    <cellStyle name="Comma 2 3 4 2 4 2" xfId="9491" xr:uid="{00000000-0005-0000-0000-0000D9240000}"/>
    <cellStyle name="Comma 2 3 4 2 4 2 2" xfId="9492" xr:uid="{00000000-0005-0000-0000-0000DA240000}"/>
    <cellStyle name="Comma 2 3 4 2 4 3" xfId="9493" xr:uid="{00000000-0005-0000-0000-0000DB240000}"/>
    <cellStyle name="Comma 2 3 4 2 4 4" xfId="9494" xr:uid="{00000000-0005-0000-0000-0000DC240000}"/>
    <cellStyle name="Comma 2 3 4 2 5" xfId="9495" xr:uid="{00000000-0005-0000-0000-0000DD240000}"/>
    <cellStyle name="Comma 2 3 4 2 5 2" xfId="9496" xr:uid="{00000000-0005-0000-0000-0000DE240000}"/>
    <cellStyle name="Comma 2 3 4 2 5 2 2" xfId="9497" xr:uid="{00000000-0005-0000-0000-0000DF240000}"/>
    <cellStyle name="Comma 2 3 4 2 5 3" xfId="9498" xr:uid="{00000000-0005-0000-0000-0000E0240000}"/>
    <cellStyle name="Comma 2 3 4 2 5 4" xfId="9499" xr:uid="{00000000-0005-0000-0000-0000E1240000}"/>
    <cellStyle name="Comma 2 3 4 2 6" xfId="9500" xr:uid="{00000000-0005-0000-0000-0000E2240000}"/>
    <cellStyle name="Comma 2 3 4 2 6 2" xfId="9501" xr:uid="{00000000-0005-0000-0000-0000E3240000}"/>
    <cellStyle name="Comma 2 3 4 2 6 3" xfId="9502" xr:uid="{00000000-0005-0000-0000-0000E4240000}"/>
    <cellStyle name="Comma 2 3 4 2 7" xfId="9503" xr:uid="{00000000-0005-0000-0000-0000E5240000}"/>
    <cellStyle name="Comma 2 3 4 2 7 2" xfId="9504" xr:uid="{00000000-0005-0000-0000-0000E6240000}"/>
    <cellStyle name="Comma 2 3 4 2 8" xfId="9505" xr:uid="{00000000-0005-0000-0000-0000E7240000}"/>
    <cellStyle name="Comma 2 3 4 2 9" xfId="9506" xr:uid="{00000000-0005-0000-0000-0000E8240000}"/>
    <cellStyle name="Comma 2 3 4 3" xfId="9507" xr:uid="{00000000-0005-0000-0000-0000E9240000}"/>
    <cellStyle name="Comma 2 3 4 3 2" xfId="9508" xr:uid="{00000000-0005-0000-0000-0000EA240000}"/>
    <cellStyle name="Comma 2 3 4 3 2 2" xfId="9509" xr:uid="{00000000-0005-0000-0000-0000EB240000}"/>
    <cellStyle name="Comma 2 3 4 3 3" xfId="9510" xr:uid="{00000000-0005-0000-0000-0000EC240000}"/>
    <cellStyle name="Comma 2 3 4 3 4" xfId="9511" xr:uid="{00000000-0005-0000-0000-0000ED240000}"/>
    <cellStyle name="Comma 2 3 4 4" xfId="9512" xr:uid="{00000000-0005-0000-0000-0000EE240000}"/>
    <cellStyle name="Comma 2 3 4 4 2" xfId="9513" xr:uid="{00000000-0005-0000-0000-0000EF240000}"/>
    <cellStyle name="Comma 2 3 4 4 2 2" xfId="9514" xr:uid="{00000000-0005-0000-0000-0000F0240000}"/>
    <cellStyle name="Comma 2 3 4 4 3" xfId="9515" xr:uid="{00000000-0005-0000-0000-0000F1240000}"/>
    <cellStyle name="Comma 2 3 4 4 4" xfId="9516" xr:uid="{00000000-0005-0000-0000-0000F2240000}"/>
    <cellStyle name="Comma 2 3 4 5" xfId="9517" xr:uid="{00000000-0005-0000-0000-0000F3240000}"/>
    <cellStyle name="Comma 2 3 4 5 2" xfId="9518" xr:uid="{00000000-0005-0000-0000-0000F4240000}"/>
    <cellStyle name="Comma 2 3 4 5 2 2" xfId="9519" xr:uid="{00000000-0005-0000-0000-0000F5240000}"/>
    <cellStyle name="Comma 2 3 4 5 3" xfId="9520" xr:uid="{00000000-0005-0000-0000-0000F6240000}"/>
    <cellStyle name="Comma 2 3 4 5 4" xfId="9521" xr:uid="{00000000-0005-0000-0000-0000F7240000}"/>
    <cellStyle name="Comma 2 3 4 6" xfId="9522" xr:uid="{00000000-0005-0000-0000-0000F8240000}"/>
    <cellStyle name="Comma 2 3 4 6 2" xfId="9523" xr:uid="{00000000-0005-0000-0000-0000F9240000}"/>
    <cellStyle name="Comma 2 3 4 6 2 2" xfId="9524" xr:uid="{00000000-0005-0000-0000-0000FA240000}"/>
    <cellStyle name="Comma 2 3 4 6 3" xfId="9525" xr:uid="{00000000-0005-0000-0000-0000FB240000}"/>
    <cellStyle name="Comma 2 3 4 6 4" xfId="9526" xr:uid="{00000000-0005-0000-0000-0000FC240000}"/>
    <cellStyle name="Comma 2 3 4 7" xfId="9527" xr:uid="{00000000-0005-0000-0000-0000FD240000}"/>
    <cellStyle name="Comma 2 3 4 7 2" xfId="9528" xr:uid="{00000000-0005-0000-0000-0000FE240000}"/>
    <cellStyle name="Comma 2 3 4 7 3" xfId="9529" xr:uid="{00000000-0005-0000-0000-0000FF240000}"/>
    <cellStyle name="Comma 2 3 4 8" xfId="9530" xr:uid="{00000000-0005-0000-0000-000000250000}"/>
    <cellStyle name="Comma 2 3 4 8 2" xfId="9531" xr:uid="{00000000-0005-0000-0000-000001250000}"/>
    <cellStyle name="Comma 2 3 4 9" xfId="9532" xr:uid="{00000000-0005-0000-0000-000002250000}"/>
    <cellStyle name="Comma 2 3 5" xfId="9533" xr:uid="{00000000-0005-0000-0000-000003250000}"/>
    <cellStyle name="Comma 2 3 5 10" xfId="9534" xr:uid="{00000000-0005-0000-0000-000004250000}"/>
    <cellStyle name="Comma 2 3 5 11" xfId="9535" xr:uid="{00000000-0005-0000-0000-000005250000}"/>
    <cellStyle name="Comma 2 3 5 2" xfId="9536" xr:uid="{00000000-0005-0000-0000-000006250000}"/>
    <cellStyle name="Comma 2 3 5 2 2" xfId="9537" xr:uid="{00000000-0005-0000-0000-000007250000}"/>
    <cellStyle name="Comma 2 3 5 2 2 2" xfId="9538" xr:uid="{00000000-0005-0000-0000-000008250000}"/>
    <cellStyle name="Comma 2 3 5 2 3" xfId="9539" xr:uid="{00000000-0005-0000-0000-000009250000}"/>
    <cellStyle name="Comma 2 3 5 2 4" xfId="9540" xr:uid="{00000000-0005-0000-0000-00000A250000}"/>
    <cellStyle name="Comma 2 3 5 3" xfId="9541" xr:uid="{00000000-0005-0000-0000-00000B250000}"/>
    <cellStyle name="Comma 2 3 5 3 2" xfId="9542" xr:uid="{00000000-0005-0000-0000-00000C250000}"/>
    <cellStyle name="Comma 2 3 5 3 2 2" xfId="9543" xr:uid="{00000000-0005-0000-0000-00000D250000}"/>
    <cellStyle name="Comma 2 3 5 3 3" xfId="9544" xr:uid="{00000000-0005-0000-0000-00000E250000}"/>
    <cellStyle name="Comma 2 3 5 3 4" xfId="9545" xr:uid="{00000000-0005-0000-0000-00000F250000}"/>
    <cellStyle name="Comma 2 3 5 4" xfId="9546" xr:uid="{00000000-0005-0000-0000-000010250000}"/>
    <cellStyle name="Comma 2 3 5 4 2" xfId="9547" xr:uid="{00000000-0005-0000-0000-000011250000}"/>
    <cellStyle name="Comma 2 3 5 4 2 2" xfId="9548" xr:uid="{00000000-0005-0000-0000-000012250000}"/>
    <cellStyle name="Comma 2 3 5 4 3" xfId="9549" xr:uid="{00000000-0005-0000-0000-000013250000}"/>
    <cellStyle name="Comma 2 3 5 4 4" xfId="9550" xr:uid="{00000000-0005-0000-0000-000014250000}"/>
    <cellStyle name="Comma 2 3 5 5" xfId="9551" xr:uid="{00000000-0005-0000-0000-000015250000}"/>
    <cellStyle name="Comma 2 3 5 5 2" xfId="9552" xr:uid="{00000000-0005-0000-0000-000016250000}"/>
    <cellStyle name="Comma 2 3 5 5 2 2" xfId="9553" xr:uid="{00000000-0005-0000-0000-000017250000}"/>
    <cellStyle name="Comma 2 3 5 5 3" xfId="9554" xr:uid="{00000000-0005-0000-0000-000018250000}"/>
    <cellStyle name="Comma 2 3 5 5 4" xfId="9555" xr:uid="{00000000-0005-0000-0000-000019250000}"/>
    <cellStyle name="Comma 2 3 5 6" xfId="9556" xr:uid="{00000000-0005-0000-0000-00001A250000}"/>
    <cellStyle name="Comma 2 3 5 6 2" xfId="9557" xr:uid="{00000000-0005-0000-0000-00001B250000}"/>
    <cellStyle name="Comma 2 3 5 6 3" xfId="9558" xr:uid="{00000000-0005-0000-0000-00001C250000}"/>
    <cellStyle name="Comma 2 3 5 7" xfId="9559" xr:uid="{00000000-0005-0000-0000-00001D250000}"/>
    <cellStyle name="Comma 2 3 5 7 2" xfId="9560" xr:uid="{00000000-0005-0000-0000-00001E250000}"/>
    <cellStyle name="Comma 2 3 5 8" xfId="9561" xr:uid="{00000000-0005-0000-0000-00001F250000}"/>
    <cellStyle name="Comma 2 3 5 9" xfId="9562" xr:uid="{00000000-0005-0000-0000-000020250000}"/>
    <cellStyle name="Comma 2 3 6" xfId="9563" xr:uid="{00000000-0005-0000-0000-000021250000}"/>
    <cellStyle name="Comma 2 3 6 2" xfId="9564" xr:uid="{00000000-0005-0000-0000-000022250000}"/>
    <cellStyle name="Comma 2 3 6 2 2" xfId="9565" xr:uid="{00000000-0005-0000-0000-000023250000}"/>
    <cellStyle name="Comma 2 3 6 3" xfId="9566" xr:uid="{00000000-0005-0000-0000-000024250000}"/>
    <cellStyle name="Comma 2 3 6 4" xfId="9567" xr:uid="{00000000-0005-0000-0000-000025250000}"/>
    <cellStyle name="Comma 2 3 7" xfId="9568" xr:uid="{00000000-0005-0000-0000-000026250000}"/>
    <cellStyle name="Comma 2 3 7 2" xfId="9569" xr:uid="{00000000-0005-0000-0000-000027250000}"/>
    <cellStyle name="Comma 2 3 7 2 2" xfId="9570" xr:uid="{00000000-0005-0000-0000-000028250000}"/>
    <cellStyle name="Comma 2 3 7 3" xfId="9571" xr:uid="{00000000-0005-0000-0000-000029250000}"/>
    <cellStyle name="Comma 2 3 7 4" xfId="9572" xr:uid="{00000000-0005-0000-0000-00002A250000}"/>
    <cellStyle name="Comma 2 3 8" xfId="9573" xr:uid="{00000000-0005-0000-0000-00002B250000}"/>
    <cellStyle name="Comma 2 3 8 2" xfId="9574" xr:uid="{00000000-0005-0000-0000-00002C250000}"/>
    <cellStyle name="Comma 2 3 8 2 2" xfId="9575" xr:uid="{00000000-0005-0000-0000-00002D250000}"/>
    <cellStyle name="Comma 2 3 8 3" xfId="9576" xr:uid="{00000000-0005-0000-0000-00002E250000}"/>
    <cellStyle name="Comma 2 3 8 4" xfId="9577" xr:uid="{00000000-0005-0000-0000-00002F250000}"/>
    <cellStyle name="Comma 2 3 9" xfId="9578" xr:uid="{00000000-0005-0000-0000-000030250000}"/>
    <cellStyle name="Comma 2 3 9 2" xfId="9579" xr:uid="{00000000-0005-0000-0000-000031250000}"/>
    <cellStyle name="Comma 2 3 9 2 2" xfId="9580" xr:uid="{00000000-0005-0000-0000-000032250000}"/>
    <cellStyle name="Comma 2 3 9 3" xfId="9581" xr:uid="{00000000-0005-0000-0000-000033250000}"/>
    <cellStyle name="Comma 2 3 9 4" xfId="9582" xr:uid="{00000000-0005-0000-0000-000034250000}"/>
    <cellStyle name="Comma 2 4" xfId="9583" xr:uid="{00000000-0005-0000-0000-000035250000}"/>
    <cellStyle name="Comma 2 4 10" xfId="9584" xr:uid="{00000000-0005-0000-0000-000036250000}"/>
    <cellStyle name="Comma 2 4 10 2" xfId="9585" xr:uid="{00000000-0005-0000-0000-000037250000}"/>
    <cellStyle name="Comma 2 4 10 3" xfId="9586" xr:uid="{00000000-0005-0000-0000-000038250000}"/>
    <cellStyle name="Comma 2 4 11" xfId="9587" xr:uid="{00000000-0005-0000-0000-000039250000}"/>
    <cellStyle name="Comma 2 4 11 2" xfId="9588" xr:uid="{00000000-0005-0000-0000-00003A250000}"/>
    <cellStyle name="Comma 2 4 12" xfId="9589" xr:uid="{00000000-0005-0000-0000-00003B250000}"/>
    <cellStyle name="Comma 2 4 13" xfId="9590" xr:uid="{00000000-0005-0000-0000-00003C250000}"/>
    <cellStyle name="Comma 2 4 14" xfId="9591" xr:uid="{00000000-0005-0000-0000-00003D250000}"/>
    <cellStyle name="Comma 2 4 15" xfId="9592" xr:uid="{00000000-0005-0000-0000-00003E250000}"/>
    <cellStyle name="Comma 2 4 16" xfId="9593" xr:uid="{00000000-0005-0000-0000-00003F250000}"/>
    <cellStyle name="Comma 2 4 2" xfId="9594" xr:uid="{00000000-0005-0000-0000-000040250000}"/>
    <cellStyle name="Comma 2 4 2 10" xfId="9595" xr:uid="{00000000-0005-0000-0000-000041250000}"/>
    <cellStyle name="Comma 2 4 2 11" xfId="9596" xr:uid="{00000000-0005-0000-0000-000042250000}"/>
    <cellStyle name="Comma 2 4 2 12" xfId="9597" xr:uid="{00000000-0005-0000-0000-000043250000}"/>
    <cellStyle name="Comma 2 4 2 13" xfId="9598" xr:uid="{00000000-0005-0000-0000-000044250000}"/>
    <cellStyle name="Comma 2 4 2 2" xfId="9599" xr:uid="{00000000-0005-0000-0000-000045250000}"/>
    <cellStyle name="Comma 2 4 2 2 10" xfId="9600" xr:uid="{00000000-0005-0000-0000-000046250000}"/>
    <cellStyle name="Comma 2 4 2 2 11" xfId="9601" xr:uid="{00000000-0005-0000-0000-000047250000}"/>
    <cellStyle name="Comma 2 4 2 2 12" xfId="9602" xr:uid="{00000000-0005-0000-0000-000048250000}"/>
    <cellStyle name="Comma 2 4 2 2 2" xfId="9603" xr:uid="{00000000-0005-0000-0000-000049250000}"/>
    <cellStyle name="Comma 2 4 2 2 2 2" xfId="9604" xr:uid="{00000000-0005-0000-0000-00004A250000}"/>
    <cellStyle name="Comma 2 4 2 2 2 2 2" xfId="9605" xr:uid="{00000000-0005-0000-0000-00004B250000}"/>
    <cellStyle name="Comma 2 4 2 2 2 3" xfId="9606" xr:uid="{00000000-0005-0000-0000-00004C250000}"/>
    <cellStyle name="Comma 2 4 2 2 2 4" xfId="9607" xr:uid="{00000000-0005-0000-0000-00004D250000}"/>
    <cellStyle name="Comma 2 4 2 2 2 5" xfId="9608" xr:uid="{00000000-0005-0000-0000-00004E250000}"/>
    <cellStyle name="Comma 2 4 2 2 2 6" xfId="9609" xr:uid="{00000000-0005-0000-0000-00004F250000}"/>
    <cellStyle name="Comma 2 4 2 2 3" xfId="9610" xr:uid="{00000000-0005-0000-0000-000050250000}"/>
    <cellStyle name="Comma 2 4 2 2 3 2" xfId="9611" xr:uid="{00000000-0005-0000-0000-000051250000}"/>
    <cellStyle name="Comma 2 4 2 2 3 2 2" xfId="9612" xr:uid="{00000000-0005-0000-0000-000052250000}"/>
    <cellStyle name="Comma 2 4 2 2 3 3" xfId="9613" xr:uid="{00000000-0005-0000-0000-000053250000}"/>
    <cellStyle name="Comma 2 4 2 2 3 4" xfId="9614" xr:uid="{00000000-0005-0000-0000-000054250000}"/>
    <cellStyle name="Comma 2 4 2 2 4" xfId="9615" xr:uid="{00000000-0005-0000-0000-000055250000}"/>
    <cellStyle name="Comma 2 4 2 2 4 2" xfId="9616" xr:uid="{00000000-0005-0000-0000-000056250000}"/>
    <cellStyle name="Comma 2 4 2 2 4 2 2" xfId="9617" xr:uid="{00000000-0005-0000-0000-000057250000}"/>
    <cellStyle name="Comma 2 4 2 2 4 3" xfId="9618" xr:uid="{00000000-0005-0000-0000-000058250000}"/>
    <cellStyle name="Comma 2 4 2 2 4 4" xfId="9619" xr:uid="{00000000-0005-0000-0000-000059250000}"/>
    <cellStyle name="Comma 2 4 2 2 5" xfId="9620" xr:uid="{00000000-0005-0000-0000-00005A250000}"/>
    <cellStyle name="Comma 2 4 2 2 5 2" xfId="9621" xr:uid="{00000000-0005-0000-0000-00005B250000}"/>
    <cellStyle name="Comma 2 4 2 2 5 2 2" xfId="9622" xr:uid="{00000000-0005-0000-0000-00005C250000}"/>
    <cellStyle name="Comma 2 4 2 2 5 3" xfId="9623" xr:uid="{00000000-0005-0000-0000-00005D250000}"/>
    <cellStyle name="Comma 2 4 2 2 5 4" xfId="9624" xr:uid="{00000000-0005-0000-0000-00005E250000}"/>
    <cellStyle name="Comma 2 4 2 2 6" xfId="9625" xr:uid="{00000000-0005-0000-0000-00005F250000}"/>
    <cellStyle name="Comma 2 4 2 2 6 2" xfId="9626" xr:uid="{00000000-0005-0000-0000-000060250000}"/>
    <cellStyle name="Comma 2 4 2 2 6 3" xfId="9627" xr:uid="{00000000-0005-0000-0000-000061250000}"/>
    <cellStyle name="Comma 2 4 2 2 7" xfId="9628" xr:uid="{00000000-0005-0000-0000-000062250000}"/>
    <cellStyle name="Comma 2 4 2 2 7 2" xfId="9629" xr:uid="{00000000-0005-0000-0000-000063250000}"/>
    <cellStyle name="Comma 2 4 2 2 8" xfId="9630" xr:uid="{00000000-0005-0000-0000-000064250000}"/>
    <cellStyle name="Comma 2 4 2 2 9" xfId="9631" xr:uid="{00000000-0005-0000-0000-000065250000}"/>
    <cellStyle name="Comma 2 4 2 3" xfId="9632" xr:uid="{00000000-0005-0000-0000-000066250000}"/>
    <cellStyle name="Comma 2 4 2 3 2" xfId="9633" xr:uid="{00000000-0005-0000-0000-000067250000}"/>
    <cellStyle name="Comma 2 4 2 3 2 2" xfId="9634" xr:uid="{00000000-0005-0000-0000-000068250000}"/>
    <cellStyle name="Comma 2 4 2 3 3" xfId="9635" xr:uid="{00000000-0005-0000-0000-000069250000}"/>
    <cellStyle name="Comma 2 4 2 3 4" xfId="9636" xr:uid="{00000000-0005-0000-0000-00006A250000}"/>
    <cellStyle name="Comma 2 4 2 3 5" xfId="9637" xr:uid="{00000000-0005-0000-0000-00006B250000}"/>
    <cellStyle name="Comma 2 4 2 3 6" xfId="9638" xr:uid="{00000000-0005-0000-0000-00006C250000}"/>
    <cellStyle name="Comma 2 4 2 4" xfId="9639" xr:uid="{00000000-0005-0000-0000-00006D250000}"/>
    <cellStyle name="Comma 2 4 2 4 2" xfId="9640" xr:uid="{00000000-0005-0000-0000-00006E250000}"/>
    <cellStyle name="Comma 2 4 2 4 2 2" xfId="9641" xr:uid="{00000000-0005-0000-0000-00006F250000}"/>
    <cellStyle name="Comma 2 4 2 4 3" xfId="9642" xr:uid="{00000000-0005-0000-0000-000070250000}"/>
    <cellStyle name="Comma 2 4 2 4 4" xfId="9643" xr:uid="{00000000-0005-0000-0000-000071250000}"/>
    <cellStyle name="Comma 2 4 2 5" xfId="9644" xr:uid="{00000000-0005-0000-0000-000072250000}"/>
    <cellStyle name="Comma 2 4 2 5 2" xfId="9645" xr:uid="{00000000-0005-0000-0000-000073250000}"/>
    <cellStyle name="Comma 2 4 2 5 2 2" xfId="9646" xr:uid="{00000000-0005-0000-0000-000074250000}"/>
    <cellStyle name="Comma 2 4 2 5 3" xfId="9647" xr:uid="{00000000-0005-0000-0000-000075250000}"/>
    <cellStyle name="Comma 2 4 2 5 4" xfId="9648" xr:uid="{00000000-0005-0000-0000-000076250000}"/>
    <cellStyle name="Comma 2 4 2 6" xfId="9649" xr:uid="{00000000-0005-0000-0000-000077250000}"/>
    <cellStyle name="Comma 2 4 2 6 2" xfId="9650" xr:uid="{00000000-0005-0000-0000-000078250000}"/>
    <cellStyle name="Comma 2 4 2 6 2 2" xfId="9651" xr:uid="{00000000-0005-0000-0000-000079250000}"/>
    <cellStyle name="Comma 2 4 2 6 3" xfId="9652" xr:uid="{00000000-0005-0000-0000-00007A250000}"/>
    <cellStyle name="Comma 2 4 2 6 4" xfId="9653" xr:uid="{00000000-0005-0000-0000-00007B250000}"/>
    <cellStyle name="Comma 2 4 2 7" xfId="9654" xr:uid="{00000000-0005-0000-0000-00007C250000}"/>
    <cellStyle name="Comma 2 4 2 7 2" xfId="9655" xr:uid="{00000000-0005-0000-0000-00007D250000}"/>
    <cellStyle name="Comma 2 4 2 7 3" xfId="9656" xr:uid="{00000000-0005-0000-0000-00007E250000}"/>
    <cellStyle name="Comma 2 4 2 8" xfId="9657" xr:uid="{00000000-0005-0000-0000-00007F250000}"/>
    <cellStyle name="Comma 2 4 2 8 2" xfId="9658" xr:uid="{00000000-0005-0000-0000-000080250000}"/>
    <cellStyle name="Comma 2 4 2 9" xfId="9659" xr:uid="{00000000-0005-0000-0000-000081250000}"/>
    <cellStyle name="Comma 2 4 3" xfId="9660" xr:uid="{00000000-0005-0000-0000-000082250000}"/>
    <cellStyle name="Comma 2 4 3 10" xfId="9661" xr:uid="{00000000-0005-0000-0000-000083250000}"/>
    <cellStyle name="Comma 2 4 3 11" xfId="9662" xr:uid="{00000000-0005-0000-0000-000084250000}"/>
    <cellStyle name="Comma 2 4 3 12" xfId="9663" xr:uid="{00000000-0005-0000-0000-000085250000}"/>
    <cellStyle name="Comma 2 4 3 13" xfId="9664" xr:uid="{00000000-0005-0000-0000-000086250000}"/>
    <cellStyle name="Comma 2 4 3 2" xfId="9665" xr:uid="{00000000-0005-0000-0000-000087250000}"/>
    <cellStyle name="Comma 2 4 3 2 10" xfId="9666" xr:uid="{00000000-0005-0000-0000-000088250000}"/>
    <cellStyle name="Comma 2 4 3 2 11" xfId="9667" xr:uid="{00000000-0005-0000-0000-000089250000}"/>
    <cellStyle name="Comma 2 4 3 2 2" xfId="9668" xr:uid="{00000000-0005-0000-0000-00008A250000}"/>
    <cellStyle name="Comma 2 4 3 2 2 2" xfId="9669" xr:uid="{00000000-0005-0000-0000-00008B250000}"/>
    <cellStyle name="Comma 2 4 3 2 2 2 2" xfId="9670" xr:uid="{00000000-0005-0000-0000-00008C250000}"/>
    <cellStyle name="Comma 2 4 3 2 2 3" xfId="9671" xr:uid="{00000000-0005-0000-0000-00008D250000}"/>
    <cellStyle name="Comma 2 4 3 2 2 4" xfId="9672" xr:uid="{00000000-0005-0000-0000-00008E250000}"/>
    <cellStyle name="Comma 2 4 3 2 3" xfId="9673" xr:uid="{00000000-0005-0000-0000-00008F250000}"/>
    <cellStyle name="Comma 2 4 3 2 3 2" xfId="9674" xr:uid="{00000000-0005-0000-0000-000090250000}"/>
    <cellStyle name="Comma 2 4 3 2 3 2 2" xfId="9675" xr:uid="{00000000-0005-0000-0000-000091250000}"/>
    <cellStyle name="Comma 2 4 3 2 3 3" xfId="9676" xr:uid="{00000000-0005-0000-0000-000092250000}"/>
    <cellStyle name="Comma 2 4 3 2 3 4" xfId="9677" xr:uid="{00000000-0005-0000-0000-000093250000}"/>
    <cellStyle name="Comma 2 4 3 2 4" xfId="9678" xr:uid="{00000000-0005-0000-0000-000094250000}"/>
    <cellStyle name="Comma 2 4 3 2 4 2" xfId="9679" xr:uid="{00000000-0005-0000-0000-000095250000}"/>
    <cellStyle name="Comma 2 4 3 2 4 2 2" xfId="9680" xr:uid="{00000000-0005-0000-0000-000096250000}"/>
    <cellStyle name="Comma 2 4 3 2 4 3" xfId="9681" xr:uid="{00000000-0005-0000-0000-000097250000}"/>
    <cellStyle name="Comma 2 4 3 2 4 4" xfId="9682" xr:uid="{00000000-0005-0000-0000-000098250000}"/>
    <cellStyle name="Comma 2 4 3 2 5" xfId="9683" xr:uid="{00000000-0005-0000-0000-000099250000}"/>
    <cellStyle name="Comma 2 4 3 2 5 2" xfId="9684" xr:uid="{00000000-0005-0000-0000-00009A250000}"/>
    <cellStyle name="Comma 2 4 3 2 5 2 2" xfId="9685" xr:uid="{00000000-0005-0000-0000-00009B250000}"/>
    <cellStyle name="Comma 2 4 3 2 5 3" xfId="9686" xr:uid="{00000000-0005-0000-0000-00009C250000}"/>
    <cellStyle name="Comma 2 4 3 2 5 4" xfId="9687" xr:uid="{00000000-0005-0000-0000-00009D250000}"/>
    <cellStyle name="Comma 2 4 3 2 6" xfId="9688" xr:uid="{00000000-0005-0000-0000-00009E250000}"/>
    <cellStyle name="Comma 2 4 3 2 6 2" xfId="9689" xr:uid="{00000000-0005-0000-0000-00009F250000}"/>
    <cellStyle name="Comma 2 4 3 2 6 3" xfId="9690" xr:uid="{00000000-0005-0000-0000-0000A0250000}"/>
    <cellStyle name="Comma 2 4 3 2 7" xfId="9691" xr:uid="{00000000-0005-0000-0000-0000A1250000}"/>
    <cellStyle name="Comma 2 4 3 2 7 2" xfId="9692" xr:uid="{00000000-0005-0000-0000-0000A2250000}"/>
    <cellStyle name="Comma 2 4 3 2 8" xfId="9693" xr:uid="{00000000-0005-0000-0000-0000A3250000}"/>
    <cellStyle name="Comma 2 4 3 2 9" xfId="9694" xr:uid="{00000000-0005-0000-0000-0000A4250000}"/>
    <cellStyle name="Comma 2 4 3 3" xfId="9695" xr:uid="{00000000-0005-0000-0000-0000A5250000}"/>
    <cellStyle name="Comma 2 4 3 3 2" xfId="9696" xr:uid="{00000000-0005-0000-0000-0000A6250000}"/>
    <cellStyle name="Comma 2 4 3 3 2 2" xfId="9697" xr:uid="{00000000-0005-0000-0000-0000A7250000}"/>
    <cellStyle name="Comma 2 4 3 3 3" xfId="9698" xr:uid="{00000000-0005-0000-0000-0000A8250000}"/>
    <cellStyle name="Comma 2 4 3 3 4" xfId="9699" xr:uid="{00000000-0005-0000-0000-0000A9250000}"/>
    <cellStyle name="Comma 2 4 3 4" xfId="9700" xr:uid="{00000000-0005-0000-0000-0000AA250000}"/>
    <cellStyle name="Comma 2 4 3 4 2" xfId="9701" xr:uid="{00000000-0005-0000-0000-0000AB250000}"/>
    <cellStyle name="Comma 2 4 3 4 2 2" xfId="9702" xr:uid="{00000000-0005-0000-0000-0000AC250000}"/>
    <cellStyle name="Comma 2 4 3 4 3" xfId="9703" xr:uid="{00000000-0005-0000-0000-0000AD250000}"/>
    <cellStyle name="Comma 2 4 3 4 4" xfId="9704" xr:uid="{00000000-0005-0000-0000-0000AE250000}"/>
    <cellStyle name="Comma 2 4 3 5" xfId="9705" xr:uid="{00000000-0005-0000-0000-0000AF250000}"/>
    <cellStyle name="Comma 2 4 3 5 2" xfId="9706" xr:uid="{00000000-0005-0000-0000-0000B0250000}"/>
    <cellStyle name="Comma 2 4 3 5 2 2" xfId="9707" xr:uid="{00000000-0005-0000-0000-0000B1250000}"/>
    <cellStyle name="Comma 2 4 3 5 3" xfId="9708" xr:uid="{00000000-0005-0000-0000-0000B2250000}"/>
    <cellStyle name="Comma 2 4 3 5 4" xfId="9709" xr:uid="{00000000-0005-0000-0000-0000B3250000}"/>
    <cellStyle name="Comma 2 4 3 6" xfId="9710" xr:uid="{00000000-0005-0000-0000-0000B4250000}"/>
    <cellStyle name="Comma 2 4 3 6 2" xfId="9711" xr:uid="{00000000-0005-0000-0000-0000B5250000}"/>
    <cellStyle name="Comma 2 4 3 6 2 2" xfId="9712" xr:uid="{00000000-0005-0000-0000-0000B6250000}"/>
    <cellStyle name="Comma 2 4 3 6 3" xfId="9713" xr:uid="{00000000-0005-0000-0000-0000B7250000}"/>
    <cellStyle name="Comma 2 4 3 6 4" xfId="9714" xr:uid="{00000000-0005-0000-0000-0000B8250000}"/>
    <cellStyle name="Comma 2 4 3 7" xfId="9715" xr:uid="{00000000-0005-0000-0000-0000B9250000}"/>
    <cellStyle name="Comma 2 4 3 7 2" xfId="9716" xr:uid="{00000000-0005-0000-0000-0000BA250000}"/>
    <cellStyle name="Comma 2 4 3 7 3" xfId="9717" xr:uid="{00000000-0005-0000-0000-0000BB250000}"/>
    <cellStyle name="Comma 2 4 3 8" xfId="9718" xr:uid="{00000000-0005-0000-0000-0000BC250000}"/>
    <cellStyle name="Comma 2 4 3 8 2" xfId="9719" xr:uid="{00000000-0005-0000-0000-0000BD250000}"/>
    <cellStyle name="Comma 2 4 3 9" xfId="9720" xr:uid="{00000000-0005-0000-0000-0000BE250000}"/>
    <cellStyle name="Comma 2 4 4" xfId="9721" xr:uid="{00000000-0005-0000-0000-0000BF250000}"/>
    <cellStyle name="Comma 2 4 4 10" xfId="9722" xr:uid="{00000000-0005-0000-0000-0000C0250000}"/>
    <cellStyle name="Comma 2 4 4 11" xfId="9723" xr:uid="{00000000-0005-0000-0000-0000C1250000}"/>
    <cellStyle name="Comma 2 4 4 12" xfId="9724" xr:uid="{00000000-0005-0000-0000-0000C2250000}"/>
    <cellStyle name="Comma 2 4 4 2" xfId="9725" xr:uid="{00000000-0005-0000-0000-0000C3250000}"/>
    <cellStyle name="Comma 2 4 4 2 2" xfId="9726" xr:uid="{00000000-0005-0000-0000-0000C4250000}"/>
    <cellStyle name="Comma 2 4 4 2 2 2" xfId="9727" xr:uid="{00000000-0005-0000-0000-0000C5250000}"/>
    <cellStyle name="Comma 2 4 4 2 2 2 2" xfId="9728" xr:uid="{00000000-0005-0000-0000-0000C6250000}"/>
    <cellStyle name="Comma 2 4 4 2 2 3" xfId="9729" xr:uid="{00000000-0005-0000-0000-0000C7250000}"/>
    <cellStyle name="Comma 2 4 4 2 2 4" xfId="9730" xr:uid="{00000000-0005-0000-0000-0000C8250000}"/>
    <cellStyle name="Comma 2 4 4 2 3" xfId="9731" xr:uid="{00000000-0005-0000-0000-0000C9250000}"/>
    <cellStyle name="Comma 2 4 4 2 3 2" xfId="9732" xr:uid="{00000000-0005-0000-0000-0000CA250000}"/>
    <cellStyle name="Comma 2 4 4 2 3 2 2" xfId="9733" xr:uid="{00000000-0005-0000-0000-0000CB250000}"/>
    <cellStyle name="Comma 2 4 4 2 3 3" xfId="9734" xr:uid="{00000000-0005-0000-0000-0000CC250000}"/>
    <cellStyle name="Comma 2 4 4 2 3 4" xfId="9735" xr:uid="{00000000-0005-0000-0000-0000CD250000}"/>
    <cellStyle name="Comma 2 4 4 2 4" xfId="9736" xr:uid="{00000000-0005-0000-0000-0000CE250000}"/>
    <cellStyle name="Comma 2 4 4 2 4 2" xfId="9737" xr:uid="{00000000-0005-0000-0000-0000CF250000}"/>
    <cellStyle name="Comma 2 4 4 2 4 2 2" xfId="9738" xr:uid="{00000000-0005-0000-0000-0000D0250000}"/>
    <cellStyle name="Comma 2 4 4 2 4 3" xfId="9739" xr:uid="{00000000-0005-0000-0000-0000D1250000}"/>
    <cellStyle name="Comma 2 4 4 2 4 4" xfId="9740" xr:uid="{00000000-0005-0000-0000-0000D2250000}"/>
    <cellStyle name="Comma 2 4 4 2 5" xfId="9741" xr:uid="{00000000-0005-0000-0000-0000D3250000}"/>
    <cellStyle name="Comma 2 4 4 2 5 2" xfId="9742" xr:uid="{00000000-0005-0000-0000-0000D4250000}"/>
    <cellStyle name="Comma 2 4 4 2 5 2 2" xfId="9743" xr:uid="{00000000-0005-0000-0000-0000D5250000}"/>
    <cellStyle name="Comma 2 4 4 2 5 3" xfId="9744" xr:uid="{00000000-0005-0000-0000-0000D6250000}"/>
    <cellStyle name="Comma 2 4 4 2 5 4" xfId="9745" xr:uid="{00000000-0005-0000-0000-0000D7250000}"/>
    <cellStyle name="Comma 2 4 4 2 6" xfId="9746" xr:uid="{00000000-0005-0000-0000-0000D8250000}"/>
    <cellStyle name="Comma 2 4 4 2 6 2" xfId="9747" xr:uid="{00000000-0005-0000-0000-0000D9250000}"/>
    <cellStyle name="Comma 2 4 4 2 6 3" xfId="9748" xr:uid="{00000000-0005-0000-0000-0000DA250000}"/>
    <cellStyle name="Comma 2 4 4 2 7" xfId="9749" xr:uid="{00000000-0005-0000-0000-0000DB250000}"/>
    <cellStyle name="Comma 2 4 4 2 7 2" xfId="9750" xr:uid="{00000000-0005-0000-0000-0000DC250000}"/>
    <cellStyle name="Comma 2 4 4 2 8" xfId="9751" xr:uid="{00000000-0005-0000-0000-0000DD250000}"/>
    <cellStyle name="Comma 2 4 4 2 9" xfId="9752" xr:uid="{00000000-0005-0000-0000-0000DE250000}"/>
    <cellStyle name="Comma 2 4 4 3" xfId="9753" xr:uid="{00000000-0005-0000-0000-0000DF250000}"/>
    <cellStyle name="Comma 2 4 4 3 2" xfId="9754" xr:uid="{00000000-0005-0000-0000-0000E0250000}"/>
    <cellStyle name="Comma 2 4 4 3 2 2" xfId="9755" xr:uid="{00000000-0005-0000-0000-0000E1250000}"/>
    <cellStyle name="Comma 2 4 4 3 3" xfId="9756" xr:uid="{00000000-0005-0000-0000-0000E2250000}"/>
    <cellStyle name="Comma 2 4 4 3 4" xfId="9757" xr:uid="{00000000-0005-0000-0000-0000E3250000}"/>
    <cellStyle name="Comma 2 4 4 4" xfId="9758" xr:uid="{00000000-0005-0000-0000-0000E4250000}"/>
    <cellStyle name="Comma 2 4 4 4 2" xfId="9759" xr:uid="{00000000-0005-0000-0000-0000E5250000}"/>
    <cellStyle name="Comma 2 4 4 4 2 2" xfId="9760" xr:uid="{00000000-0005-0000-0000-0000E6250000}"/>
    <cellStyle name="Comma 2 4 4 4 3" xfId="9761" xr:uid="{00000000-0005-0000-0000-0000E7250000}"/>
    <cellStyle name="Comma 2 4 4 4 4" xfId="9762" xr:uid="{00000000-0005-0000-0000-0000E8250000}"/>
    <cellStyle name="Comma 2 4 4 5" xfId="9763" xr:uid="{00000000-0005-0000-0000-0000E9250000}"/>
    <cellStyle name="Comma 2 4 4 5 2" xfId="9764" xr:uid="{00000000-0005-0000-0000-0000EA250000}"/>
    <cellStyle name="Comma 2 4 4 5 2 2" xfId="9765" xr:uid="{00000000-0005-0000-0000-0000EB250000}"/>
    <cellStyle name="Comma 2 4 4 5 3" xfId="9766" xr:uid="{00000000-0005-0000-0000-0000EC250000}"/>
    <cellStyle name="Comma 2 4 4 5 4" xfId="9767" xr:uid="{00000000-0005-0000-0000-0000ED250000}"/>
    <cellStyle name="Comma 2 4 4 6" xfId="9768" xr:uid="{00000000-0005-0000-0000-0000EE250000}"/>
    <cellStyle name="Comma 2 4 4 6 2" xfId="9769" xr:uid="{00000000-0005-0000-0000-0000EF250000}"/>
    <cellStyle name="Comma 2 4 4 6 2 2" xfId="9770" xr:uid="{00000000-0005-0000-0000-0000F0250000}"/>
    <cellStyle name="Comma 2 4 4 6 3" xfId="9771" xr:uid="{00000000-0005-0000-0000-0000F1250000}"/>
    <cellStyle name="Comma 2 4 4 6 4" xfId="9772" xr:uid="{00000000-0005-0000-0000-0000F2250000}"/>
    <cellStyle name="Comma 2 4 4 7" xfId="9773" xr:uid="{00000000-0005-0000-0000-0000F3250000}"/>
    <cellStyle name="Comma 2 4 4 7 2" xfId="9774" xr:uid="{00000000-0005-0000-0000-0000F4250000}"/>
    <cellStyle name="Comma 2 4 4 7 3" xfId="9775" xr:uid="{00000000-0005-0000-0000-0000F5250000}"/>
    <cellStyle name="Comma 2 4 4 8" xfId="9776" xr:uid="{00000000-0005-0000-0000-0000F6250000}"/>
    <cellStyle name="Comma 2 4 4 8 2" xfId="9777" xr:uid="{00000000-0005-0000-0000-0000F7250000}"/>
    <cellStyle name="Comma 2 4 4 9" xfId="9778" xr:uid="{00000000-0005-0000-0000-0000F8250000}"/>
    <cellStyle name="Comma 2 4 5" xfId="9779" xr:uid="{00000000-0005-0000-0000-0000F9250000}"/>
    <cellStyle name="Comma 2 4 5 2" xfId="9780" xr:uid="{00000000-0005-0000-0000-0000FA250000}"/>
    <cellStyle name="Comma 2 4 5 2 2" xfId="9781" xr:uid="{00000000-0005-0000-0000-0000FB250000}"/>
    <cellStyle name="Comma 2 4 5 2 2 2" xfId="9782" xr:uid="{00000000-0005-0000-0000-0000FC250000}"/>
    <cellStyle name="Comma 2 4 5 2 3" xfId="9783" xr:uid="{00000000-0005-0000-0000-0000FD250000}"/>
    <cellStyle name="Comma 2 4 5 2 4" xfId="9784" xr:uid="{00000000-0005-0000-0000-0000FE250000}"/>
    <cellStyle name="Comma 2 4 5 3" xfId="9785" xr:uid="{00000000-0005-0000-0000-0000FF250000}"/>
    <cellStyle name="Comma 2 4 5 3 2" xfId="9786" xr:uid="{00000000-0005-0000-0000-000000260000}"/>
    <cellStyle name="Comma 2 4 5 3 2 2" xfId="9787" xr:uid="{00000000-0005-0000-0000-000001260000}"/>
    <cellStyle name="Comma 2 4 5 3 3" xfId="9788" xr:uid="{00000000-0005-0000-0000-000002260000}"/>
    <cellStyle name="Comma 2 4 5 3 4" xfId="9789" xr:uid="{00000000-0005-0000-0000-000003260000}"/>
    <cellStyle name="Comma 2 4 5 4" xfId="9790" xr:uid="{00000000-0005-0000-0000-000004260000}"/>
    <cellStyle name="Comma 2 4 5 4 2" xfId="9791" xr:uid="{00000000-0005-0000-0000-000005260000}"/>
    <cellStyle name="Comma 2 4 5 4 2 2" xfId="9792" xr:uid="{00000000-0005-0000-0000-000006260000}"/>
    <cellStyle name="Comma 2 4 5 4 3" xfId="9793" xr:uid="{00000000-0005-0000-0000-000007260000}"/>
    <cellStyle name="Comma 2 4 5 4 4" xfId="9794" xr:uid="{00000000-0005-0000-0000-000008260000}"/>
    <cellStyle name="Comma 2 4 5 5" xfId="9795" xr:uid="{00000000-0005-0000-0000-000009260000}"/>
    <cellStyle name="Comma 2 4 5 5 2" xfId="9796" xr:uid="{00000000-0005-0000-0000-00000A260000}"/>
    <cellStyle name="Comma 2 4 5 5 2 2" xfId="9797" xr:uid="{00000000-0005-0000-0000-00000B260000}"/>
    <cellStyle name="Comma 2 4 5 5 3" xfId="9798" xr:uid="{00000000-0005-0000-0000-00000C260000}"/>
    <cellStyle name="Comma 2 4 5 5 4" xfId="9799" xr:uid="{00000000-0005-0000-0000-00000D260000}"/>
    <cellStyle name="Comma 2 4 5 6" xfId="9800" xr:uid="{00000000-0005-0000-0000-00000E260000}"/>
    <cellStyle name="Comma 2 4 5 6 2" xfId="9801" xr:uid="{00000000-0005-0000-0000-00000F260000}"/>
    <cellStyle name="Comma 2 4 5 6 3" xfId="9802" xr:uid="{00000000-0005-0000-0000-000010260000}"/>
    <cellStyle name="Comma 2 4 5 7" xfId="9803" xr:uid="{00000000-0005-0000-0000-000011260000}"/>
    <cellStyle name="Comma 2 4 5 7 2" xfId="9804" xr:uid="{00000000-0005-0000-0000-000012260000}"/>
    <cellStyle name="Comma 2 4 5 8" xfId="9805" xr:uid="{00000000-0005-0000-0000-000013260000}"/>
    <cellStyle name="Comma 2 4 5 9" xfId="9806" xr:uid="{00000000-0005-0000-0000-000014260000}"/>
    <cellStyle name="Comma 2 4 6" xfId="9807" xr:uid="{00000000-0005-0000-0000-000015260000}"/>
    <cellStyle name="Comma 2 4 6 2" xfId="9808" xr:uid="{00000000-0005-0000-0000-000016260000}"/>
    <cellStyle name="Comma 2 4 6 2 2" xfId="9809" xr:uid="{00000000-0005-0000-0000-000017260000}"/>
    <cellStyle name="Comma 2 4 6 3" xfId="9810" xr:uid="{00000000-0005-0000-0000-000018260000}"/>
    <cellStyle name="Comma 2 4 6 4" xfId="9811" xr:uid="{00000000-0005-0000-0000-000019260000}"/>
    <cellStyle name="Comma 2 4 7" xfId="9812" xr:uid="{00000000-0005-0000-0000-00001A260000}"/>
    <cellStyle name="Comma 2 4 7 2" xfId="9813" xr:uid="{00000000-0005-0000-0000-00001B260000}"/>
    <cellStyle name="Comma 2 4 7 2 2" xfId="9814" xr:uid="{00000000-0005-0000-0000-00001C260000}"/>
    <cellStyle name="Comma 2 4 7 3" xfId="9815" xr:uid="{00000000-0005-0000-0000-00001D260000}"/>
    <cellStyle name="Comma 2 4 7 4" xfId="9816" xr:uid="{00000000-0005-0000-0000-00001E260000}"/>
    <cellStyle name="Comma 2 4 8" xfId="9817" xr:uid="{00000000-0005-0000-0000-00001F260000}"/>
    <cellStyle name="Comma 2 4 8 2" xfId="9818" xr:uid="{00000000-0005-0000-0000-000020260000}"/>
    <cellStyle name="Comma 2 4 8 2 2" xfId="9819" xr:uid="{00000000-0005-0000-0000-000021260000}"/>
    <cellStyle name="Comma 2 4 8 3" xfId="9820" xr:uid="{00000000-0005-0000-0000-000022260000}"/>
    <cellStyle name="Comma 2 4 8 4" xfId="9821" xr:uid="{00000000-0005-0000-0000-000023260000}"/>
    <cellStyle name="Comma 2 4 9" xfId="9822" xr:uid="{00000000-0005-0000-0000-000024260000}"/>
    <cellStyle name="Comma 2 4 9 2" xfId="9823" xr:uid="{00000000-0005-0000-0000-000025260000}"/>
    <cellStyle name="Comma 2 4 9 2 2" xfId="9824" xr:uid="{00000000-0005-0000-0000-000026260000}"/>
    <cellStyle name="Comma 2 4 9 3" xfId="9825" xr:uid="{00000000-0005-0000-0000-000027260000}"/>
    <cellStyle name="Comma 2 4 9 4" xfId="9826" xr:uid="{00000000-0005-0000-0000-000028260000}"/>
    <cellStyle name="Comma 2 5" xfId="9827" xr:uid="{00000000-0005-0000-0000-000029260000}"/>
    <cellStyle name="Comma 2 5 10" xfId="9828" xr:uid="{00000000-0005-0000-0000-00002A260000}"/>
    <cellStyle name="Comma 2 5 10 2" xfId="9829" xr:uid="{00000000-0005-0000-0000-00002B260000}"/>
    <cellStyle name="Comma 2 5 10 3" xfId="9830" xr:uid="{00000000-0005-0000-0000-00002C260000}"/>
    <cellStyle name="Comma 2 5 11" xfId="9831" xr:uid="{00000000-0005-0000-0000-00002D260000}"/>
    <cellStyle name="Comma 2 5 11 2" xfId="9832" xr:uid="{00000000-0005-0000-0000-00002E260000}"/>
    <cellStyle name="Comma 2 5 12" xfId="9833" xr:uid="{00000000-0005-0000-0000-00002F260000}"/>
    <cellStyle name="Comma 2 5 13" xfId="9834" xr:uid="{00000000-0005-0000-0000-000030260000}"/>
    <cellStyle name="Comma 2 5 14" xfId="9835" xr:uid="{00000000-0005-0000-0000-000031260000}"/>
    <cellStyle name="Comma 2 5 15" xfId="9836" xr:uid="{00000000-0005-0000-0000-000032260000}"/>
    <cellStyle name="Comma 2 5 16" xfId="9837" xr:uid="{00000000-0005-0000-0000-000033260000}"/>
    <cellStyle name="Comma 2 5 2" xfId="9838" xr:uid="{00000000-0005-0000-0000-000034260000}"/>
    <cellStyle name="Comma 2 5 2 10" xfId="9839" xr:uid="{00000000-0005-0000-0000-000035260000}"/>
    <cellStyle name="Comma 2 5 2 11" xfId="9840" xr:uid="{00000000-0005-0000-0000-000036260000}"/>
    <cellStyle name="Comma 2 5 2 12" xfId="9841" xr:uid="{00000000-0005-0000-0000-000037260000}"/>
    <cellStyle name="Comma 2 5 2 13" xfId="9842" xr:uid="{00000000-0005-0000-0000-000038260000}"/>
    <cellStyle name="Comma 2 5 2 2" xfId="9843" xr:uid="{00000000-0005-0000-0000-000039260000}"/>
    <cellStyle name="Comma 2 5 2 2 10" xfId="9844" xr:uid="{00000000-0005-0000-0000-00003A260000}"/>
    <cellStyle name="Comma 2 5 2 2 11" xfId="9845" xr:uid="{00000000-0005-0000-0000-00003B260000}"/>
    <cellStyle name="Comma 2 5 2 2 2" xfId="9846" xr:uid="{00000000-0005-0000-0000-00003C260000}"/>
    <cellStyle name="Comma 2 5 2 2 2 2" xfId="9847" xr:uid="{00000000-0005-0000-0000-00003D260000}"/>
    <cellStyle name="Comma 2 5 2 2 2 2 2" xfId="9848" xr:uid="{00000000-0005-0000-0000-00003E260000}"/>
    <cellStyle name="Comma 2 5 2 2 2 3" xfId="9849" xr:uid="{00000000-0005-0000-0000-00003F260000}"/>
    <cellStyle name="Comma 2 5 2 2 2 4" xfId="9850" xr:uid="{00000000-0005-0000-0000-000040260000}"/>
    <cellStyle name="Comma 2 5 2 2 3" xfId="9851" xr:uid="{00000000-0005-0000-0000-000041260000}"/>
    <cellStyle name="Comma 2 5 2 2 3 2" xfId="9852" xr:uid="{00000000-0005-0000-0000-000042260000}"/>
    <cellStyle name="Comma 2 5 2 2 3 2 2" xfId="9853" xr:uid="{00000000-0005-0000-0000-000043260000}"/>
    <cellStyle name="Comma 2 5 2 2 3 3" xfId="9854" xr:uid="{00000000-0005-0000-0000-000044260000}"/>
    <cellStyle name="Comma 2 5 2 2 3 4" xfId="9855" xr:uid="{00000000-0005-0000-0000-000045260000}"/>
    <cellStyle name="Comma 2 5 2 2 4" xfId="9856" xr:uid="{00000000-0005-0000-0000-000046260000}"/>
    <cellStyle name="Comma 2 5 2 2 4 2" xfId="9857" xr:uid="{00000000-0005-0000-0000-000047260000}"/>
    <cellStyle name="Comma 2 5 2 2 4 2 2" xfId="9858" xr:uid="{00000000-0005-0000-0000-000048260000}"/>
    <cellStyle name="Comma 2 5 2 2 4 3" xfId="9859" xr:uid="{00000000-0005-0000-0000-000049260000}"/>
    <cellStyle name="Comma 2 5 2 2 4 4" xfId="9860" xr:uid="{00000000-0005-0000-0000-00004A260000}"/>
    <cellStyle name="Comma 2 5 2 2 5" xfId="9861" xr:uid="{00000000-0005-0000-0000-00004B260000}"/>
    <cellStyle name="Comma 2 5 2 2 5 2" xfId="9862" xr:uid="{00000000-0005-0000-0000-00004C260000}"/>
    <cellStyle name="Comma 2 5 2 2 5 2 2" xfId="9863" xr:uid="{00000000-0005-0000-0000-00004D260000}"/>
    <cellStyle name="Comma 2 5 2 2 5 3" xfId="9864" xr:uid="{00000000-0005-0000-0000-00004E260000}"/>
    <cellStyle name="Comma 2 5 2 2 5 4" xfId="9865" xr:uid="{00000000-0005-0000-0000-00004F260000}"/>
    <cellStyle name="Comma 2 5 2 2 6" xfId="9866" xr:uid="{00000000-0005-0000-0000-000050260000}"/>
    <cellStyle name="Comma 2 5 2 2 6 2" xfId="9867" xr:uid="{00000000-0005-0000-0000-000051260000}"/>
    <cellStyle name="Comma 2 5 2 2 6 3" xfId="9868" xr:uid="{00000000-0005-0000-0000-000052260000}"/>
    <cellStyle name="Comma 2 5 2 2 7" xfId="9869" xr:uid="{00000000-0005-0000-0000-000053260000}"/>
    <cellStyle name="Comma 2 5 2 2 7 2" xfId="9870" xr:uid="{00000000-0005-0000-0000-000054260000}"/>
    <cellStyle name="Comma 2 5 2 2 8" xfId="9871" xr:uid="{00000000-0005-0000-0000-000055260000}"/>
    <cellStyle name="Comma 2 5 2 2 9" xfId="9872" xr:uid="{00000000-0005-0000-0000-000056260000}"/>
    <cellStyle name="Comma 2 5 2 3" xfId="9873" xr:uid="{00000000-0005-0000-0000-000057260000}"/>
    <cellStyle name="Comma 2 5 2 3 2" xfId="9874" xr:uid="{00000000-0005-0000-0000-000058260000}"/>
    <cellStyle name="Comma 2 5 2 3 2 2" xfId="9875" xr:uid="{00000000-0005-0000-0000-000059260000}"/>
    <cellStyle name="Comma 2 5 2 3 3" xfId="9876" xr:uid="{00000000-0005-0000-0000-00005A260000}"/>
    <cellStyle name="Comma 2 5 2 3 4" xfId="9877" xr:uid="{00000000-0005-0000-0000-00005B260000}"/>
    <cellStyle name="Comma 2 5 2 4" xfId="9878" xr:uid="{00000000-0005-0000-0000-00005C260000}"/>
    <cellStyle name="Comma 2 5 2 4 2" xfId="9879" xr:uid="{00000000-0005-0000-0000-00005D260000}"/>
    <cellStyle name="Comma 2 5 2 4 2 2" xfId="9880" xr:uid="{00000000-0005-0000-0000-00005E260000}"/>
    <cellStyle name="Comma 2 5 2 4 3" xfId="9881" xr:uid="{00000000-0005-0000-0000-00005F260000}"/>
    <cellStyle name="Comma 2 5 2 4 4" xfId="9882" xr:uid="{00000000-0005-0000-0000-000060260000}"/>
    <cellStyle name="Comma 2 5 2 5" xfId="9883" xr:uid="{00000000-0005-0000-0000-000061260000}"/>
    <cellStyle name="Comma 2 5 2 5 2" xfId="9884" xr:uid="{00000000-0005-0000-0000-000062260000}"/>
    <cellStyle name="Comma 2 5 2 5 2 2" xfId="9885" xr:uid="{00000000-0005-0000-0000-000063260000}"/>
    <cellStyle name="Comma 2 5 2 5 3" xfId="9886" xr:uid="{00000000-0005-0000-0000-000064260000}"/>
    <cellStyle name="Comma 2 5 2 5 4" xfId="9887" xr:uid="{00000000-0005-0000-0000-000065260000}"/>
    <cellStyle name="Comma 2 5 2 6" xfId="9888" xr:uid="{00000000-0005-0000-0000-000066260000}"/>
    <cellStyle name="Comma 2 5 2 6 2" xfId="9889" xr:uid="{00000000-0005-0000-0000-000067260000}"/>
    <cellStyle name="Comma 2 5 2 6 2 2" xfId="9890" xr:uid="{00000000-0005-0000-0000-000068260000}"/>
    <cellStyle name="Comma 2 5 2 6 3" xfId="9891" xr:uid="{00000000-0005-0000-0000-000069260000}"/>
    <cellStyle name="Comma 2 5 2 6 4" xfId="9892" xr:uid="{00000000-0005-0000-0000-00006A260000}"/>
    <cellStyle name="Comma 2 5 2 7" xfId="9893" xr:uid="{00000000-0005-0000-0000-00006B260000}"/>
    <cellStyle name="Comma 2 5 2 7 2" xfId="9894" xr:uid="{00000000-0005-0000-0000-00006C260000}"/>
    <cellStyle name="Comma 2 5 2 7 3" xfId="9895" xr:uid="{00000000-0005-0000-0000-00006D260000}"/>
    <cellStyle name="Comma 2 5 2 8" xfId="9896" xr:uid="{00000000-0005-0000-0000-00006E260000}"/>
    <cellStyle name="Comma 2 5 2 8 2" xfId="9897" xr:uid="{00000000-0005-0000-0000-00006F260000}"/>
    <cellStyle name="Comma 2 5 2 9" xfId="9898" xr:uid="{00000000-0005-0000-0000-000070260000}"/>
    <cellStyle name="Comma 2 5 3" xfId="9899" xr:uid="{00000000-0005-0000-0000-000071260000}"/>
    <cellStyle name="Comma 2 5 3 10" xfId="9900" xr:uid="{00000000-0005-0000-0000-000072260000}"/>
    <cellStyle name="Comma 2 5 3 11" xfId="9901" xr:uid="{00000000-0005-0000-0000-000073260000}"/>
    <cellStyle name="Comma 2 5 3 12" xfId="9902" xr:uid="{00000000-0005-0000-0000-000074260000}"/>
    <cellStyle name="Comma 2 5 3 2" xfId="9903" xr:uid="{00000000-0005-0000-0000-000075260000}"/>
    <cellStyle name="Comma 2 5 3 2 2" xfId="9904" xr:uid="{00000000-0005-0000-0000-000076260000}"/>
    <cellStyle name="Comma 2 5 3 2 2 2" xfId="9905" xr:uid="{00000000-0005-0000-0000-000077260000}"/>
    <cellStyle name="Comma 2 5 3 2 2 2 2" xfId="9906" xr:uid="{00000000-0005-0000-0000-000078260000}"/>
    <cellStyle name="Comma 2 5 3 2 2 3" xfId="9907" xr:uid="{00000000-0005-0000-0000-000079260000}"/>
    <cellStyle name="Comma 2 5 3 2 2 4" xfId="9908" xr:uid="{00000000-0005-0000-0000-00007A260000}"/>
    <cellStyle name="Comma 2 5 3 2 3" xfId="9909" xr:uid="{00000000-0005-0000-0000-00007B260000}"/>
    <cellStyle name="Comma 2 5 3 2 3 2" xfId="9910" xr:uid="{00000000-0005-0000-0000-00007C260000}"/>
    <cellStyle name="Comma 2 5 3 2 3 2 2" xfId="9911" xr:uid="{00000000-0005-0000-0000-00007D260000}"/>
    <cellStyle name="Comma 2 5 3 2 3 3" xfId="9912" xr:uid="{00000000-0005-0000-0000-00007E260000}"/>
    <cellStyle name="Comma 2 5 3 2 3 4" xfId="9913" xr:uid="{00000000-0005-0000-0000-00007F260000}"/>
    <cellStyle name="Comma 2 5 3 2 4" xfId="9914" xr:uid="{00000000-0005-0000-0000-000080260000}"/>
    <cellStyle name="Comma 2 5 3 2 4 2" xfId="9915" xr:uid="{00000000-0005-0000-0000-000081260000}"/>
    <cellStyle name="Comma 2 5 3 2 4 2 2" xfId="9916" xr:uid="{00000000-0005-0000-0000-000082260000}"/>
    <cellStyle name="Comma 2 5 3 2 4 3" xfId="9917" xr:uid="{00000000-0005-0000-0000-000083260000}"/>
    <cellStyle name="Comma 2 5 3 2 4 4" xfId="9918" xr:uid="{00000000-0005-0000-0000-000084260000}"/>
    <cellStyle name="Comma 2 5 3 2 5" xfId="9919" xr:uid="{00000000-0005-0000-0000-000085260000}"/>
    <cellStyle name="Comma 2 5 3 2 5 2" xfId="9920" xr:uid="{00000000-0005-0000-0000-000086260000}"/>
    <cellStyle name="Comma 2 5 3 2 5 2 2" xfId="9921" xr:uid="{00000000-0005-0000-0000-000087260000}"/>
    <cellStyle name="Comma 2 5 3 2 5 3" xfId="9922" xr:uid="{00000000-0005-0000-0000-000088260000}"/>
    <cellStyle name="Comma 2 5 3 2 5 4" xfId="9923" xr:uid="{00000000-0005-0000-0000-000089260000}"/>
    <cellStyle name="Comma 2 5 3 2 6" xfId="9924" xr:uid="{00000000-0005-0000-0000-00008A260000}"/>
    <cellStyle name="Comma 2 5 3 2 6 2" xfId="9925" xr:uid="{00000000-0005-0000-0000-00008B260000}"/>
    <cellStyle name="Comma 2 5 3 2 6 3" xfId="9926" xr:uid="{00000000-0005-0000-0000-00008C260000}"/>
    <cellStyle name="Comma 2 5 3 2 7" xfId="9927" xr:uid="{00000000-0005-0000-0000-00008D260000}"/>
    <cellStyle name="Comma 2 5 3 2 7 2" xfId="9928" xr:uid="{00000000-0005-0000-0000-00008E260000}"/>
    <cellStyle name="Comma 2 5 3 2 8" xfId="9929" xr:uid="{00000000-0005-0000-0000-00008F260000}"/>
    <cellStyle name="Comma 2 5 3 2 9" xfId="9930" xr:uid="{00000000-0005-0000-0000-000090260000}"/>
    <cellStyle name="Comma 2 5 3 3" xfId="9931" xr:uid="{00000000-0005-0000-0000-000091260000}"/>
    <cellStyle name="Comma 2 5 3 3 2" xfId="9932" xr:uid="{00000000-0005-0000-0000-000092260000}"/>
    <cellStyle name="Comma 2 5 3 3 2 2" xfId="9933" xr:uid="{00000000-0005-0000-0000-000093260000}"/>
    <cellStyle name="Comma 2 5 3 3 3" xfId="9934" xr:uid="{00000000-0005-0000-0000-000094260000}"/>
    <cellStyle name="Comma 2 5 3 3 4" xfId="9935" xr:uid="{00000000-0005-0000-0000-000095260000}"/>
    <cellStyle name="Comma 2 5 3 4" xfId="9936" xr:uid="{00000000-0005-0000-0000-000096260000}"/>
    <cellStyle name="Comma 2 5 3 4 2" xfId="9937" xr:uid="{00000000-0005-0000-0000-000097260000}"/>
    <cellStyle name="Comma 2 5 3 4 2 2" xfId="9938" xr:uid="{00000000-0005-0000-0000-000098260000}"/>
    <cellStyle name="Comma 2 5 3 4 3" xfId="9939" xr:uid="{00000000-0005-0000-0000-000099260000}"/>
    <cellStyle name="Comma 2 5 3 4 4" xfId="9940" xr:uid="{00000000-0005-0000-0000-00009A260000}"/>
    <cellStyle name="Comma 2 5 3 5" xfId="9941" xr:uid="{00000000-0005-0000-0000-00009B260000}"/>
    <cellStyle name="Comma 2 5 3 5 2" xfId="9942" xr:uid="{00000000-0005-0000-0000-00009C260000}"/>
    <cellStyle name="Comma 2 5 3 5 2 2" xfId="9943" xr:uid="{00000000-0005-0000-0000-00009D260000}"/>
    <cellStyle name="Comma 2 5 3 5 3" xfId="9944" xr:uid="{00000000-0005-0000-0000-00009E260000}"/>
    <cellStyle name="Comma 2 5 3 5 4" xfId="9945" xr:uid="{00000000-0005-0000-0000-00009F260000}"/>
    <cellStyle name="Comma 2 5 3 6" xfId="9946" xr:uid="{00000000-0005-0000-0000-0000A0260000}"/>
    <cellStyle name="Comma 2 5 3 6 2" xfId="9947" xr:uid="{00000000-0005-0000-0000-0000A1260000}"/>
    <cellStyle name="Comma 2 5 3 6 2 2" xfId="9948" xr:uid="{00000000-0005-0000-0000-0000A2260000}"/>
    <cellStyle name="Comma 2 5 3 6 3" xfId="9949" xr:uid="{00000000-0005-0000-0000-0000A3260000}"/>
    <cellStyle name="Comma 2 5 3 6 4" xfId="9950" xr:uid="{00000000-0005-0000-0000-0000A4260000}"/>
    <cellStyle name="Comma 2 5 3 7" xfId="9951" xr:uid="{00000000-0005-0000-0000-0000A5260000}"/>
    <cellStyle name="Comma 2 5 3 7 2" xfId="9952" xr:uid="{00000000-0005-0000-0000-0000A6260000}"/>
    <cellStyle name="Comma 2 5 3 7 3" xfId="9953" xr:uid="{00000000-0005-0000-0000-0000A7260000}"/>
    <cellStyle name="Comma 2 5 3 8" xfId="9954" xr:uid="{00000000-0005-0000-0000-0000A8260000}"/>
    <cellStyle name="Comma 2 5 3 8 2" xfId="9955" xr:uid="{00000000-0005-0000-0000-0000A9260000}"/>
    <cellStyle name="Comma 2 5 3 9" xfId="9956" xr:uid="{00000000-0005-0000-0000-0000AA260000}"/>
    <cellStyle name="Comma 2 5 4" xfId="9957" xr:uid="{00000000-0005-0000-0000-0000AB260000}"/>
    <cellStyle name="Comma 2 5 4 10" xfId="9958" xr:uid="{00000000-0005-0000-0000-0000AC260000}"/>
    <cellStyle name="Comma 2 5 4 2" xfId="9959" xr:uid="{00000000-0005-0000-0000-0000AD260000}"/>
    <cellStyle name="Comma 2 5 4 2 2" xfId="9960" xr:uid="{00000000-0005-0000-0000-0000AE260000}"/>
    <cellStyle name="Comma 2 5 4 2 2 2" xfId="9961" xr:uid="{00000000-0005-0000-0000-0000AF260000}"/>
    <cellStyle name="Comma 2 5 4 2 2 2 2" xfId="9962" xr:uid="{00000000-0005-0000-0000-0000B0260000}"/>
    <cellStyle name="Comma 2 5 4 2 2 3" xfId="9963" xr:uid="{00000000-0005-0000-0000-0000B1260000}"/>
    <cellStyle name="Comma 2 5 4 2 2 4" xfId="9964" xr:uid="{00000000-0005-0000-0000-0000B2260000}"/>
    <cellStyle name="Comma 2 5 4 2 3" xfId="9965" xr:uid="{00000000-0005-0000-0000-0000B3260000}"/>
    <cellStyle name="Comma 2 5 4 2 3 2" xfId="9966" xr:uid="{00000000-0005-0000-0000-0000B4260000}"/>
    <cellStyle name="Comma 2 5 4 2 3 2 2" xfId="9967" xr:uid="{00000000-0005-0000-0000-0000B5260000}"/>
    <cellStyle name="Comma 2 5 4 2 3 3" xfId="9968" xr:uid="{00000000-0005-0000-0000-0000B6260000}"/>
    <cellStyle name="Comma 2 5 4 2 3 4" xfId="9969" xr:uid="{00000000-0005-0000-0000-0000B7260000}"/>
    <cellStyle name="Comma 2 5 4 2 4" xfId="9970" xr:uid="{00000000-0005-0000-0000-0000B8260000}"/>
    <cellStyle name="Comma 2 5 4 2 4 2" xfId="9971" xr:uid="{00000000-0005-0000-0000-0000B9260000}"/>
    <cellStyle name="Comma 2 5 4 2 4 2 2" xfId="9972" xr:uid="{00000000-0005-0000-0000-0000BA260000}"/>
    <cellStyle name="Comma 2 5 4 2 4 3" xfId="9973" xr:uid="{00000000-0005-0000-0000-0000BB260000}"/>
    <cellStyle name="Comma 2 5 4 2 4 4" xfId="9974" xr:uid="{00000000-0005-0000-0000-0000BC260000}"/>
    <cellStyle name="Comma 2 5 4 2 5" xfId="9975" xr:uid="{00000000-0005-0000-0000-0000BD260000}"/>
    <cellStyle name="Comma 2 5 4 2 5 2" xfId="9976" xr:uid="{00000000-0005-0000-0000-0000BE260000}"/>
    <cellStyle name="Comma 2 5 4 2 5 2 2" xfId="9977" xr:uid="{00000000-0005-0000-0000-0000BF260000}"/>
    <cellStyle name="Comma 2 5 4 2 5 3" xfId="9978" xr:uid="{00000000-0005-0000-0000-0000C0260000}"/>
    <cellStyle name="Comma 2 5 4 2 5 4" xfId="9979" xr:uid="{00000000-0005-0000-0000-0000C1260000}"/>
    <cellStyle name="Comma 2 5 4 2 6" xfId="9980" xr:uid="{00000000-0005-0000-0000-0000C2260000}"/>
    <cellStyle name="Comma 2 5 4 2 6 2" xfId="9981" xr:uid="{00000000-0005-0000-0000-0000C3260000}"/>
    <cellStyle name="Comma 2 5 4 2 6 3" xfId="9982" xr:uid="{00000000-0005-0000-0000-0000C4260000}"/>
    <cellStyle name="Comma 2 5 4 2 7" xfId="9983" xr:uid="{00000000-0005-0000-0000-0000C5260000}"/>
    <cellStyle name="Comma 2 5 4 2 7 2" xfId="9984" xr:uid="{00000000-0005-0000-0000-0000C6260000}"/>
    <cellStyle name="Comma 2 5 4 2 8" xfId="9985" xr:uid="{00000000-0005-0000-0000-0000C7260000}"/>
    <cellStyle name="Comma 2 5 4 2 9" xfId="9986" xr:uid="{00000000-0005-0000-0000-0000C8260000}"/>
    <cellStyle name="Comma 2 5 4 3" xfId="9987" xr:uid="{00000000-0005-0000-0000-0000C9260000}"/>
    <cellStyle name="Comma 2 5 4 3 2" xfId="9988" xr:uid="{00000000-0005-0000-0000-0000CA260000}"/>
    <cellStyle name="Comma 2 5 4 3 2 2" xfId="9989" xr:uid="{00000000-0005-0000-0000-0000CB260000}"/>
    <cellStyle name="Comma 2 5 4 3 3" xfId="9990" xr:uid="{00000000-0005-0000-0000-0000CC260000}"/>
    <cellStyle name="Comma 2 5 4 3 4" xfId="9991" xr:uid="{00000000-0005-0000-0000-0000CD260000}"/>
    <cellStyle name="Comma 2 5 4 4" xfId="9992" xr:uid="{00000000-0005-0000-0000-0000CE260000}"/>
    <cellStyle name="Comma 2 5 4 4 2" xfId="9993" xr:uid="{00000000-0005-0000-0000-0000CF260000}"/>
    <cellStyle name="Comma 2 5 4 4 2 2" xfId="9994" xr:uid="{00000000-0005-0000-0000-0000D0260000}"/>
    <cellStyle name="Comma 2 5 4 4 3" xfId="9995" xr:uid="{00000000-0005-0000-0000-0000D1260000}"/>
    <cellStyle name="Comma 2 5 4 4 4" xfId="9996" xr:uid="{00000000-0005-0000-0000-0000D2260000}"/>
    <cellStyle name="Comma 2 5 4 5" xfId="9997" xr:uid="{00000000-0005-0000-0000-0000D3260000}"/>
    <cellStyle name="Comma 2 5 4 5 2" xfId="9998" xr:uid="{00000000-0005-0000-0000-0000D4260000}"/>
    <cellStyle name="Comma 2 5 4 5 2 2" xfId="9999" xr:uid="{00000000-0005-0000-0000-0000D5260000}"/>
    <cellStyle name="Comma 2 5 4 5 3" xfId="10000" xr:uid="{00000000-0005-0000-0000-0000D6260000}"/>
    <cellStyle name="Comma 2 5 4 5 4" xfId="10001" xr:uid="{00000000-0005-0000-0000-0000D7260000}"/>
    <cellStyle name="Comma 2 5 4 6" xfId="10002" xr:uid="{00000000-0005-0000-0000-0000D8260000}"/>
    <cellStyle name="Comma 2 5 4 6 2" xfId="10003" xr:uid="{00000000-0005-0000-0000-0000D9260000}"/>
    <cellStyle name="Comma 2 5 4 6 2 2" xfId="10004" xr:uid="{00000000-0005-0000-0000-0000DA260000}"/>
    <cellStyle name="Comma 2 5 4 6 3" xfId="10005" xr:uid="{00000000-0005-0000-0000-0000DB260000}"/>
    <cellStyle name="Comma 2 5 4 6 4" xfId="10006" xr:uid="{00000000-0005-0000-0000-0000DC260000}"/>
    <cellStyle name="Comma 2 5 4 7" xfId="10007" xr:uid="{00000000-0005-0000-0000-0000DD260000}"/>
    <cellStyle name="Comma 2 5 4 7 2" xfId="10008" xr:uid="{00000000-0005-0000-0000-0000DE260000}"/>
    <cellStyle name="Comma 2 5 4 7 3" xfId="10009" xr:uid="{00000000-0005-0000-0000-0000DF260000}"/>
    <cellStyle name="Comma 2 5 4 8" xfId="10010" xr:uid="{00000000-0005-0000-0000-0000E0260000}"/>
    <cellStyle name="Comma 2 5 4 8 2" xfId="10011" xr:uid="{00000000-0005-0000-0000-0000E1260000}"/>
    <cellStyle name="Comma 2 5 4 9" xfId="10012" xr:uid="{00000000-0005-0000-0000-0000E2260000}"/>
    <cellStyle name="Comma 2 5 5" xfId="10013" xr:uid="{00000000-0005-0000-0000-0000E3260000}"/>
    <cellStyle name="Comma 2 5 5 2" xfId="10014" xr:uid="{00000000-0005-0000-0000-0000E4260000}"/>
    <cellStyle name="Comma 2 5 5 2 2" xfId="10015" xr:uid="{00000000-0005-0000-0000-0000E5260000}"/>
    <cellStyle name="Comma 2 5 5 2 2 2" xfId="10016" xr:uid="{00000000-0005-0000-0000-0000E6260000}"/>
    <cellStyle name="Comma 2 5 5 2 3" xfId="10017" xr:uid="{00000000-0005-0000-0000-0000E7260000}"/>
    <cellStyle name="Comma 2 5 5 2 4" xfId="10018" xr:uid="{00000000-0005-0000-0000-0000E8260000}"/>
    <cellStyle name="Comma 2 5 5 3" xfId="10019" xr:uid="{00000000-0005-0000-0000-0000E9260000}"/>
    <cellStyle name="Comma 2 5 5 3 2" xfId="10020" xr:uid="{00000000-0005-0000-0000-0000EA260000}"/>
    <cellStyle name="Comma 2 5 5 3 2 2" xfId="10021" xr:uid="{00000000-0005-0000-0000-0000EB260000}"/>
    <cellStyle name="Comma 2 5 5 3 3" xfId="10022" xr:uid="{00000000-0005-0000-0000-0000EC260000}"/>
    <cellStyle name="Comma 2 5 5 3 4" xfId="10023" xr:uid="{00000000-0005-0000-0000-0000ED260000}"/>
    <cellStyle name="Comma 2 5 5 4" xfId="10024" xr:uid="{00000000-0005-0000-0000-0000EE260000}"/>
    <cellStyle name="Comma 2 5 5 4 2" xfId="10025" xr:uid="{00000000-0005-0000-0000-0000EF260000}"/>
    <cellStyle name="Comma 2 5 5 4 2 2" xfId="10026" xr:uid="{00000000-0005-0000-0000-0000F0260000}"/>
    <cellStyle name="Comma 2 5 5 4 3" xfId="10027" xr:uid="{00000000-0005-0000-0000-0000F1260000}"/>
    <cellStyle name="Comma 2 5 5 4 4" xfId="10028" xr:uid="{00000000-0005-0000-0000-0000F2260000}"/>
    <cellStyle name="Comma 2 5 5 5" xfId="10029" xr:uid="{00000000-0005-0000-0000-0000F3260000}"/>
    <cellStyle name="Comma 2 5 5 5 2" xfId="10030" xr:uid="{00000000-0005-0000-0000-0000F4260000}"/>
    <cellStyle name="Comma 2 5 5 5 2 2" xfId="10031" xr:uid="{00000000-0005-0000-0000-0000F5260000}"/>
    <cellStyle name="Comma 2 5 5 5 3" xfId="10032" xr:uid="{00000000-0005-0000-0000-0000F6260000}"/>
    <cellStyle name="Comma 2 5 5 5 4" xfId="10033" xr:uid="{00000000-0005-0000-0000-0000F7260000}"/>
    <cellStyle name="Comma 2 5 5 6" xfId="10034" xr:uid="{00000000-0005-0000-0000-0000F8260000}"/>
    <cellStyle name="Comma 2 5 5 6 2" xfId="10035" xr:uid="{00000000-0005-0000-0000-0000F9260000}"/>
    <cellStyle name="Comma 2 5 5 6 3" xfId="10036" xr:uid="{00000000-0005-0000-0000-0000FA260000}"/>
    <cellStyle name="Comma 2 5 5 7" xfId="10037" xr:uid="{00000000-0005-0000-0000-0000FB260000}"/>
    <cellStyle name="Comma 2 5 5 7 2" xfId="10038" xr:uid="{00000000-0005-0000-0000-0000FC260000}"/>
    <cellStyle name="Comma 2 5 5 8" xfId="10039" xr:uid="{00000000-0005-0000-0000-0000FD260000}"/>
    <cellStyle name="Comma 2 5 5 9" xfId="10040" xr:uid="{00000000-0005-0000-0000-0000FE260000}"/>
    <cellStyle name="Comma 2 5 6" xfId="10041" xr:uid="{00000000-0005-0000-0000-0000FF260000}"/>
    <cellStyle name="Comma 2 5 6 2" xfId="10042" xr:uid="{00000000-0005-0000-0000-000000270000}"/>
    <cellStyle name="Comma 2 5 6 2 2" xfId="10043" xr:uid="{00000000-0005-0000-0000-000001270000}"/>
    <cellStyle name="Comma 2 5 6 3" xfId="10044" xr:uid="{00000000-0005-0000-0000-000002270000}"/>
    <cellStyle name="Comma 2 5 6 4" xfId="10045" xr:uid="{00000000-0005-0000-0000-000003270000}"/>
    <cellStyle name="Comma 2 5 7" xfId="10046" xr:uid="{00000000-0005-0000-0000-000004270000}"/>
    <cellStyle name="Comma 2 5 7 2" xfId="10047" xr:uid="{00000000-0005-0000-0000-000005270000}"/>
    <cellStyle name="Comma 2 5 7 2 2" xfId="10048" xr:uid="{00000000-0005-0000-0000-000006270000}"/>
    <cellStyle name="Comma 2 5 7 3" xfId="10049" xr:uid="{00000000-0005-0000-0000-000007270000}"/>
    <cellStyle name="Comma 2 5 7 4" xfId="10050" xr:uid="{00000000-0005-0000-0000-000008270000}"/>
    <cellStyle name="Comma 2 5 8" xfId="10051" xr:uid="{00000000-0005-0000-0000-000009270000}"/>
    <cellStyle name="Comma 2 5 8 2" xfId="10052" xr:uid="{00000000-0005-0000-0000-00000A270000}"/>
    <cellStyle name="Comma 2 5 8 2 2" xfId="10053" xr:uid="{00000000-0005-0000-0000-00000B270000}"/>
    <cellStyle name="Comma 2 5 8 3" xfId="10054" xr:uid="{00000000-0005-0000-0000-00000C270000}"/>
    <cellStyle name="Comma 2 5 8 4" xfId="10055" xr:uid="{00000000-0005-0000-0000-00000D270000}"/>
    <cellStyle name="Comma 2 5 9" xfId="10056" xr:uid="{00000000-0005-0000-0000-00000E270000}"/>
    <cellStyle name="Comma 2 5 9 2" xfId="10057" xr:uid="{00000000-0005-0000-0000-00000F270000}"/>
    <cellStyle name="Comma 2 5 9 2 2" xfId="10058" xr:uid="{00000000-0005-0000-0000-000010270000}"/>
    <cellStyle name="Comma 2 5 9 3" xfId="10059" xr:uid="{00000000-0005-0000-0000-000011270000}"/>
    <cellStyle name="Comma 2 5 9 4" xfId="10060" xr:uid="{00000000-0005-0000-0000-000012270000}"/>
    <cellStyle name="Comma 2 6" xfId="10061" xr:uid="{00000000-0005-0000-0000-000013270000}"/>
    <cellStyle name="Comma 2 6 10" xfId="10062" xr:uid="{00000000-0005-0000-0000-000014270000}"/>
    <cellStyle name="Comma 2 6 11" xfId="10063" xr:uid="{00000000-0005-0000-0000-000015270000}"/>
    <cellStyle name="Comma 2 6 12" xfId="10064" xr:uid="{00000000-0005-0000-0000-000016270000}"/>
    <cellStyle name="Comma 2 6 13" xfId="10065" xr:uid="{00000000-0005-0000-0000-000017270000}"/>
    <cellStyle name="Comma 2 6 2" xfId="10066" xr:uid="{00000000-0005-0000-0000-000018270000}"/>
    <cellStyle name="Comma 2 6 2 10" xfId="10067" xr:uid="{00000000-0005-0000-0000-000019270000}"/>
    <cellStyle name="Comma 2 6 2 11" xfId="10068" xr:uid="{00000000-0005-0000-0000-00001A270000}"/>
    <cellStyle name="Comma 2 6 2 2" xfId="10069" xr:uid="{00000000-0005-0000-0000-00001B270000}"/>
    <cellStyle name="Comma 2 6 2 2 2" xfId="10070" xr:uid="{00000000-0005-0000-0000-00001C270000}"/>
    <cellStyle name="Comma 2 6 2 2 2 2" xfId="10071" xr:uid="{00000000-0005-0000-0000-00001D270000}"/>
    <cellStyle name="Comma 2 6 2 2 3" xfId="10072" xr:uid="{00000000-0005-0000-0000-00001E270000}"/>
    <cellStyle name="Comma 2 6 2 2 4" xfId="10073" xr:uid="{00000000-0005-0000-0000-00001F270000}"/>
    <cellStyle name="Comma 2 6 2 3" xfId="10074" xr:uid="{00000000-0005-0000-0000-000020270000}"/>
    <cellStyle name="Comma 2 6 2 3 2" xfId="10075" xr:uid="{00000000-0005-0000-0000-000021270000}"/>
    <cellStyle name="Comma 2 6 2 3 2 2" xfId="10076" xr:uid="{00000000-0005-0000-0000-000022270000}"/>
    <cellStyle name="Comma 2 6 2 3 3" xfId="10077" xr:uid="{00000000-0005-0000-0000-000023270000}"/>
    <cellStyle name="Comma 2 6 2 3 4" xfId="10078" xr:uid="{00000000-0005-0000-0000-000024270000}"/>
    <cellStyle name="Comma 2 6 2 4" xfId="10079" xr:uid="{00000000-0005-0000-0000-000025270000}"/>
    <cellStyle name="Comma 2 6 2 4 2" xfId="10080" xr:uid="{00000000-0005-0000-0000-000026270000}"/>
    <cellStyle name="Comma 2 6 2 4 2 2" xfId="10081" xr:uid="{00000000-0005-0000-0000-000027270000}"/>
    <cellStyle name="Comma 2 6 2 4 3" xfId="10082" xr:uid="{00000000-0005-0000-0000-000028270000}"/>
    <cellStyle name="Comma 2 6 2 4 4" xfId="10083" xr:uid="{00000000-0005-0000-0000-000029270000}"/>
    <cellStyle name="Comma 2 6 2 5" xfId="10084" xr:uid="{00000000-0005-0000-0000-00002A270000}"/>
    <cellStyle name="Comma 2 6 2 5 2" xfId="10085" xr:uid="{00000000-0005-0000-0000-00002B270000}"/>
    <cellStyle name="Comma 2 6 2 5 2 2" xfId="10086" xr:uid="{00000000-0005-0000-0000-00002C270000}"/>
    <cellStyle name="Comma 2 6 2 5 3" xfId="10087" xr:uid="{00000000-0005-0000-0000-00002D270000}"/>
    <cellStyle name="Comma 2 6 2 5 4" xfId="10088" xr:uid="{00000000-0005-0000-0000-00002E270000}"/>
    <cellStyle name="Comma 2 6 2 6" xfId="10089" xr:uid="{00000000-0005-0000-0000-00002F270000}"/>
    <cellStyle name="Comma 2 6 2 6 2" xfId="10090" xr:uid="{00000000-0005-0000-0000-000030270000}"/>
    <cellStyle name="Comma 2 6 2 6 3" xfId="10091" xr:uid="{00000000-0005-0000-0000-000031270000}"/>
    <cellStyle name="Comma 2 6 2 7" xfId="10092" xr:uid="{00000000-0005-0000-0000-000032270000}"/>
    <cellStyle name="Comma 2 6 2 7 2" xfId="10093" xr:uid="{00000000-0005-0000-0000-000033270000}"/>
    <cellStyle name="Comma 2 6 2 8" xfId="10094" xr:uid="{00000000-0005-0000-0000-000034270000}"/>
    <cellStyle name="Comma 2 6 2 9" xfId="10095" xr:uid="{00000000-0005-0000-0000-000035270000}"/>
    <cellStyle name="Comma 2 6 3" xfId="10096" xr:uid="{00000000-0005-0000-0000-000036270000}"/>
    <cellStyle name="Comma 2 6 3 2" xfId="10097" xr:uid="{00000000-0005-0000-0000-000037270000}"/>
    <cellStyle name="Comma 2 6 3 2 2" xfId="10098" xr:uid="{00000000-0005-0000-0000-000038270000}"/>
    <cellStyle name="Comma 2 6 3 3" xfId="10099" xr:uid="{00000000-0005-0000-0000-000039270000}"/>
    <cellStyle name="Comma 2 6 3 4" xfId="10100" xr:uid="{00000000-0005-0000-0000-00003A270000}"/>
    <cellStyle name="Comma 2 6 4" xfId="10101" xr:uid="{00000000-0005-0000-0000-00003B270000}"/>
    <cellStyle name="Comma 2 6 4 2" xfId="10102" xr:uid="{00000000-0005-0000-0000-00003C270000}"/>
    <cellStyle name="Comma 2 6 4 2 2" xfId="10103" xr:uid="{00000000-0005-0000-0000-00003D270000}"/>
    <cellStyle name="Comma 2 6 4 3" xfId="10104" xr:uid="{00000000-0005-0000-0000-00003E270000}"/>
    <cellStyle name="Comma 2 6 4 4" xfId="10105" xr:uid="{00000000-0005-0000-0000-00003F270000}"/>
    <cellStyle name="Comma 2 6 5" xfId="10106" xr:uid="{00000000-0005-0000-0000-000040270000}"/>
    <cellStyle name="Comma 2 6 5 2" xfId="10107" xr:uid="{00000000-0005-0000-0000-000041270000}"/>
    <cellStyle name="Comma 2 6 5 2 2" xfId="10108" xr:uid="{00000000-0005-0000-0000-000042270000}"/>
    <cellStyle name="Comma 2 6 5 3" xfId="10109" xr:uid="{00000000-0005-0000-0000-000043270000}"/>
    <cellStyle name="Comma 2 6 5 4" xfId="10110" xr:uid="{00000000-0005-0000-0000-000044270000}"/>
    <cellStyle name="Comma 2 6 6" xfId="10111" xr:uid="{00000000-0005-0000-0000-000045270000}"/>
    <cellStyle name="Comma 2 6 6 2" xfId="10112" xr:uid="{00000000-0005-0000-0000-000046270000}"/>
    <cellStyle name="Comma 2 6 6 2 2" xfId="10113" xr:uid="{00000000-0005-0000-0000-000047270000}"/>
    <cellStyle name="Comma 2 6 6 3" xfId="10114" xr:uid="{00000000-0005-0000-0000-000048270000}"/>
    <cellStyle name="Comma 2 6 6 4" xfId="10115" xr:uid="{00000000-0005-0000-0000-000049270000}"/>
    <cellStyle name="Comma 2 6 7" xfId="10116" xr:uid="{00000000-0005-0000-0000-00004A270000}"/>
    <cellStyle name="Comma 2 6 7 2" xfId="10117" xr:uid="{00000000-0005-0000-0000-00004B270000}"/>
    <cellStyle name="Comma 2 6 7 3" xfId="10118" xr:uid="{00000000-0005-0000-0000-00004C270000}"/>
    <cellStyle name="Comma 2 6 8" xfId="10119" xr:uid="{00000000-0005-0000-0000-00004D270000}"/>
    <cellStyle name="Comma 2 6 8 2" xfId="10120" xr:uid="{00000000-0005-0000-0000-00004E270000}"/>
    <cellStyle name="Comma 2 6 9" xfId="10121" xr:uid="{00000000-0005-0000-0000-00004F270000}"/>
    <cellStyle name="Comma 2 7" xfId="10122" xr:uid="{00000000-0005-0000-0000-000050270000}"/>
    <cellStyle name="Comma 2 7 10" xfId="10123" xr:uid="{00000000-0005-0000-0000-000051270000}"/>
    <cellStyle name="Comma 2 7 11" xfId="10124" xr:uid="{00000000-0005-0000-0000-000052270000}"/>
    <cellStyle name="Comma 2 7 12" xfId="10125" xr:uid="{00000000-0005-0000-0000-000053270000}"/>
    <cellStyle name="Comma 2 7 2" xfId="10126" xr:uid="{00000000-0005-0000-0000-000054270000}"/>
    <cellStyle name="Comma 2 7 2 2" xfId="10127" xr:uid="{00000000-0005-0000-0000-000055270000}"/>
    <cellStyle name="Comma 2 7 2 2 2" xfId="10128" xr:uid="{00000000-0005-0000-0000-000056270000}"/>
    <cellStyle name="Comma 2 7 2 2 2 2" xfId="10129" xr:uid="{00000000-0005-0000-0000-000057270000}"/>
    <cellStyle name="Comma 2 7 2 2 3" xfId="10130" xr:uid="{00000000-0005-0000-0000-000058270000}"/>
    <cellStyle name="Comma 2 7 2 2 4" xfId="10131" xr:uid="{00000000-0005-0000-0000-000059270000}"/>
    <cellStyle name="Comma 2 7 2 3" xfId="10132" xr:uid="{00000000-0005-0000-0000-00005A270000}"/>
    <cellStyle name="Comma 2 7 2 3 2" xfId="10133" xr:uid="{00000000-0005-0000-0000-00005B270000}"/>
    <cellStyle name="Comma 2 7 2 3 2 2" xfId="10134" xr:uid="{00000000-0005-0000-0000-00005C270000}"/>
    <cellStyle name="Comma 2 7 2 3 3" xfId="10135" xr:uid="{00000000-0005-0000-0000-00005D270000}"/>
    <cellStyle name="Comma 2 7 2 3 4" xfId="10136" xr:uid="{00000000-0005-0000-0000-00005E270000}"/>
    <cellStyle name="Comma 2 7 2 4" xfId="10137" xr:uid="{00000000-0005-0000-0000-00005F270000}"/>
    <cellStyle name="Comma 2 7 2 4 2" xfId="10138" xr:uid="{00000000-0005-0000-0000-000060270000}"/>
    <cellStyle name="Comma 2 7 2 4 2 2" xfId="10139" xr:uid="{00000000-0005-0000-0000-000061270000}"/>
    <cellStyle name="Comma 2 7 2 4 3" xfId="10140" xr:uid="{00000000-0005-0000-0000-000062270000}"/>
    <cellStyle name="Comma 2 7 2 4 4" xfId="10141" xr:uid="{00000000-0005-0000-0000-000063270000}"/>
    <cellStyle name="Comma 2 7 2 5" xfId="10142" xr:uid="{00000000-0005-0000-0000-000064270000}"/>
    <cellStyle name="Comma 2 7 2 5 2" xfId="10143" xr:uid="{00000000-0005-0000-0000-000065270000}"/>
    <cellStyle name="Comma 2 7 2 5 2 2" xfId="10144" xr:uid="{00000000-0005-0000-0000-000066270000}"/>
    <cellStyle name="Comma 2 7 2 5 3" xfId="10145" xr:uid="{00000000-0005-0000-0000-000067270000}"/>
    <cellStyle name="Comma 2 7 2 5 4" xfId="10146" xr:uid="{00000000-0005-0000-0000-000068270000}"/>
    <cellStyle name="Comma 2 7 2 6" xfId="10147" xr:uid="{00000000-0005-0000-0000-000069270000}"/>
    <cellStyle name="Comma 2 7 2 6 2" xfId="10148" xr:uid="{00000000-0005-0000-0000-00006A270000}"/>
    <cellStyle name="Comma 2 7 2 6 3" xfId="10149" xr:uid="{00000000-0005-0000-0000-00006B270000}"/>
    <cellStyle name="Comma 2 7 2 7" xfId="10150" xr:uid="{00000000-0005-0000-0000-00006C270000}"/>
    <cellStyle name="Comma 2 7 2 7 2" xfId="10151" xr:uid="{00000000-0005-0000-0000-00006D270000}"/>
    <cellStyle name="Comma 2 7 2 8" xfId="10152" xr:uid="{00000000-0005-0000-0000-00006E270000}"/>
    <cellStyle name="Comma 2 7 2 9" xfId="10153" xr:uid="{00000000-0005-0000-0000-00006F270000}"/>
    <cellStyle name="Comma 2 7 3" xfId="10154" xr:uid="{00000000-0005-0000-0000-000070270000}"/>
    <cellStyle name="Comma 2 7 3 2" xfId="10155" xr:uid="{00000000-0005-0000-0000-000071270000}"/>
    <cellStyle name="Comma 2 7 3 2 2" xfId="10156" xr:uid="{00000000-0005-0000-0000-000072270000}"/>
    <cellStyle name="Comma 2 7 3 3" xfId="10157" xr:uid="{00000000-0005-0000-0000-000073270000}"/>
    <cellStyle name="Comma 2 7 3 4" xfId="10158" xr:uid="{00000000-0005-0000-0000-000074270000}"/>
    <cellStyle name="Comma 2 7 4" xfId="10159" xr:uid="{00000000-0005-0000-0000-000075270000}"/>
    <cellStyle name="Comma 2 7 4 2" xfId="10160" xr:uid="{00000000-0005-0000-0000-000076270000}"/>
    <cellStyle name="Comma 2 7 4 2 2" xfId="10161" xr:uid="{00000000-0005-0000-0000-000077270000}"/>
    <cellStyle name="Comma 2 7 4 3" xfId="10162" xr:uid="{00000000-0005-0000-0000-000078270000}"/>
    <cellStyle name="Comma 2 7 4 4" xfId="10163" xr:uid="{00000000-0005-0000-0000-000079270000}"/>
    <cellStyle name="Comma 2 7 5" xfId="10164" xr:uid="{00000000-0005-0000-0000-00007A270000}"/>
    <cellStyle name="Comma 2 7 5 2" xfId="10165" xr:uid="{00000000-0005-0000-0000-00007B270000}"/>
    <cellStyle name="Comma 2 7 5 2 2" xfId="10166" xr:uid="{00000000-0005-0000-0000-00007C270000}"/>
    <cellStyle name="Comma 2 7 5 3" xfId="10167" xr:uid="{00000000-0005-0000-0000-00007D270000}"/>
    <cellStyle name="Comma 2 7 5 4" xfId="10168" xr:uid="{00000000-0005-0000-0000-00007E270000}"/>
    <cellStyle name="Comma 2 7 6" xfId="10169" xr:uid="{00000000-0005-0000-0000-00007F270000}"/>
    <cellStyle name="Comma 2 7 6 2" xfId="10170" xr:uid="{00000000-0005-0000-0000-000080270000}"/>
    <cellStyle name="Comma 2 7 6 2 2" xfId="10171" xr:uid="{00000000-0005-0000-0000-000081270000}"/>
    <cellStyle name="Comma 2 7 6 3" xfId="10172" xr:uid="{00000000-0005-0000-0000-000082270000}"/>
    <cellStyle name="Comma 2 7 6 4" xfId="10173" xr:uid="{00000000-0005-0000-0000-000083270000}"/>
    <cellStyle name="Comma 2 7 7" xfId="10174" xr:uid="{00000000-0005-0000-0000-000084270000}"/>
    <cellStyle name="Comma 2 7 7 2" xfId="10175" xr:uid="{00000000-0005-0000-0000-000085270000}"/>
    <cellStyle name="Comma 2 7 7 3" xfId="10176" xr:uid="{00000000-0005-0000-0000-000086270000}"/>
    <cellStyle name="Comma 2 7 8" xfId="10177" xr:uid="{00000000-0005-0000-0000-000087270000}"/>
    <cellStyle name="Comma 2 7 8 2" xfId="10178" xr:uid="{00000000-0005-0000-0000-000088270000}"/>
    <cellStyle name="Comma 2 7 9" xfId="10179" xr:uid="{00000000-0005-0000-0000-000089270000}"/>
    <cellStyle name="Comma 2 8" xfId="10180" xr:uid="{00000000-0005-0000-0000-00008A270000}"/>
    <cellStyle name="Comma 2 8 10" xfId="10181" xr:uid="{00000000-0005-0000-0000-00008B270000}"/>
    <cellStyle name="Comma 2 8 2" xfId="10182" xr:uid="{00000000-0005-0000-0000-00008C270000}"/>
    <cellStyle name="Comma 2 8 2 2" xfId="10183" xr:uid="{00000000-0005-0000-0000-00008D270000}"/>
    <cellStyle name="Comma 2 8 2 2 2" xfId="10184" xr:uid="{00000000-0005-0000-0000-00008E270000}"/>
    <cellStyle name="Comma 2 8 2 2 2 2" xfId="10185" xr:uid="{00000000-0005-0000-0000-00008F270000}"/>
    <cellStyle name="Comma 2 8 2 2 3" xfId="10186" xr:uid="{00000000-0005-0000-0000-000090270000}"/>
    <cellStyle name="Comma 2 8 2 2 4" xfId="10187" xr:uid="{00000000-0005-0000-0000-000091270000}"/>
    <cellStyle name="Comma 2 8 2 3" xfId="10188" xr:uid="{00000000-0005-0000-0000-000092270000}"/>
    <cellStyle name="Comma 2 8 2 3 2" xfId="10189" xr:uid="{00000000-0005-0000-0000-000093270000}"/>
    <cellStyle name="Comma 2 8 2 3 2 2" xfId="10190" xr:uid="{00000000-0005-0000-0000-000094270000}"/>
    <cellStyle name="Comma 2 8 2 3 3" xfId="10191" xr:uid="{00000000-0005-0000-0000-000095270000}"/>
    <cellStyle name="Comma 2 8 2 3 4" xfId="10192" xr:uid="{00000000-0005-0000-0000-000096270000}"/>
    <cellStyle name="Comma 2 8 2 4" xfId="10193" xr:uid="{00000000-0005-0000-0000-000097270000}"/>
    <cellStyle name="Comma 2 8 2 4 2" xfId="10194" xr:uid="{00000000-0005-0000-0000-000098270000}"/>
    <cellStyle name="Comma 2 8 2 4 2 2" xfId="10195" xr:uid="{00000000-0005-0000-0000-000099270000}"/>
    <cellStyle name="Comma 2 8 2 4 3" xfId="10196" xr:uid="{00000000-0005-0000-0000-00009A270000}"/>
    <cellStyle name="Comma 2 8 2 4 4" xfId="10197" xr:uid="{00000000-0005-0000-0000-00009B270000}"/>
    <cellStyle name="Comma 2 8 2 5" xfId="10198" xr:uid="{00000000-0005-0000-0000-00009C270000}"/>
    <cellStyle name="Comma 2 8 2 5 2" xfId="10199" xr:uid="{00000000-0005-0000-0000-00009D270000}"/>
    <cellStyle name="Comma 2 8 2 5 2 2" xfId="10200" xr:uid="{00000000-0005-0000-0000-00009E270000}"/>
    <cellStyle name="Comma 2 8 2 5 3" xfId="10201" xr:uid="{00000000-0005-0000-0000-00009F270000}"/>
    <cellStyle name="Comma 2 8 2 5 4" xfId="10202" xr:uid="{00000000-0005-0000-0000-0000A0270000}"/>
    <cellStyle name="Comma 2 8 2 6" xfId="10203" xr:uid="{00000000-0005-0000-0000-0000A1270000}"/>
    <cellStyle name="Comma 2 8 2 6 2" xfId="10204" xr:uid="{00000000-0005-0000-0000-0000A2270000}"/>
    <cellStyle name="Comma 2 8 2 6 3" xfId="10205" xr:uid="{00000000-0005-0000-0000-0000A3270000}"/>
    <cellStyle name="Comma 2 8 2 7" xfId="10206" xr:uid="{00000000-0005-0000-0000-0000A4270000}"/>
    <cellStyle name="Comma 2 8 2 7 2" xfId="10207" xr:uid="{00000000-0005-0000-0000-0000A5270000}"/>
    <cellStyle name="Comma 2 8 2 8" xfId="10208" xr:uid="{00000000-0005-0000-0000-0000A6270000}"/>
    <cellStyle name="Comma 2 8 2 9" xfId="10209" xr:uid="{00000000-0005-0000-0000-0000A7270000}"/>
    <cellStyle name="Comma 2 8 3" xfId="10210" xr:uid="{00000000-0005-0000-0000-0000A8270000}"/>
    <cellStyle name="Comma 2 8 3 2" xfId="10211" xr:uid="{00000000-0005-0000-0000-0000A9270000}"/>
    <cellStyle name="Comma 2 8 3 2 2" xfId="10212" xr:uid="{00000000-0005-0000-0000-0000AA270000}"/>
    <cellStyle name="Comma 2 8 3 3" xfId="10213" xr:uid="{00000000-0005-0000-0000-0000AB270000}"/>
    <cellStyle name="Comma 2 8 3 4" xfId="10214" xr:uid="{00000000-0005-0000-0000-0000AC270000}"/>
    <cellStyle name="Comma 2 8 4" xfId="10215" xr:uid="{00000000-0005-0000-0000-0000AD270000}"/>
    <cellStyle name="Comma 2 8 4 2" xfId="10216" xr:uid="{00000000-0005-0000-0000-0000AE270000}"/>
    <cellStyle name="Comma 2 8 4 2 2" xfId="10217" xr:uid="{00000000-0005-0000-0000-0000AF270000}"/>
    <cellStyle name="Comma 2 8 4 3" xfId="10218" xr:uid="{00000000-0005-0000-0000-0000B0270000}"/>
    <cellStyle name="Comma 2 8 4 4" xfId="10219" xr:uid="{00000000-0005-0000-0000-0000B1270000}"/>
    <cellStyle name="Comma 2 8 5" xfId="10220" xr:uid="{00000000-0005-0000-0000-0000B2270000}"/>
    <cellStyle name="Comma 2 8 5 2" xfId="10221" xr:uid="{00000000-0005-0000-0000-0000B3270000}"/>
    <cellStyle name="Comma 2 8 5 2 2" xfId="10222" xr:uid="{00000000-0005-0000-0000-0000B4270000}"/>
    <cellStyle name="Comma 2 8 5 3" xfId="10223" xr:uid="{00000000-0005-0000-0000-0000B5270000}"/>
    <cellStyle name="Comma 2 8 5 4" xfId="10224" xr:uid="{00000000-0005-0000-0000-0000B6270000}"/>
    <cellStyle name="Comma 2 8 6" xfId="10225" xr:uid="{00000000-0005-0000-0000-0000B7270000}"/>
    <cellStyle name="Comma 2 8 6 2" xfId="10226" xr:uid="{00000000-0005-0000-0000-0000B8270000}"/>
    <cellStyle name="Comma 2 8 6 2 2" xfId="10227" xr:uid="{00000000-0005-0000-0000-0000B9270000}"/>
    <cellStyle name="Comma 2 8 6 3" xfId="10228" xr:uid="{00000000-0005-0000-0000-0000BA270000}"/>
    <cellStyle name="Comma 2 8 6 4" xfId="10229" xr:uid="{00000000-0005-0000-0000-0000BB270000}"/>
    <cellStyle name="Comma 2 8 7" xfId="10230" xr:uid="{00000000-0005-0000-0000-0000BC270000}"/>
    <cellStyle name="Comma 2 8 7 2" xfId="10231" xr:uid="{00000000-0005-0000-0000-0000BD270000}"/>
    <cellStyle name="Comma 2 8 7 3" xfId="10232" xr:uid="{00000000-0005-0000-0000-0000BE270000}"/>
    <cellStyle name="Comma 2 8 8" xfId="10233" xr:uid="{00000000-0005-0000-0000-0000BF270000}"/>
    <cellStyle name="Comma 2 8 8 2" xfId="10234" xr:uid="{00000000-0005-0000-0000-0000C0270000}"/>
    <cellStyle name="Comma 2 8 9" xfId="10235" xr:uid="{00000000-0005-0000-0000-0000C1270000}"/>
    <cellStyle name="Comma 2 9" xfId="10236" xr:uid="{00000000-0005-0000-0000-0000C2270000}"/>
    <cellStyle name="Comma 2 9 2" xfId="10237" xr:uid="{00000000-0005-0000-0000-0000C3270000}"/>
    <cellStyle name="Comma 2 9 2 2" xfId="10238" xr:uid="{00000000-0005-0000-0000-0000C4270000}"/>
    <cellStyle name="Comma 2 9 2 2 2" xfId="10239" xr:uid="{00000000-0005-0000-0000-0000C5270000}"/>
    <cellStyle name="Comma 2 9 2 3" xfId="10240" xr:uid="{00000000-0005-0000-0000-0000C6270000}"/>
    <cellStyle name="Comma 2 9 2 4" xfId="10241" xr:uid="{00000000-0005-0000-0000-0000C7270000}"/>
    <cellStyle name="Comma 2 9 3" xfId="10242" xr:uid="{00000000-0005-0000-0000-0000C8270000}"/>
    <cellStyle name="Comma 2 9 3 2" xfId="10243" xr:uid="{00000000-0005-0000-0000-0000C9270000}"/>
    <cellStyle name="Comma 2 9 3 2 2" xfId="10244" xr:uid="{00000000-0005-0000-0000-0000CA270000}"/>
    <cellStyle name="Comma 2 9 3 3" xfId="10245" xr:uid="{00000000-0005-0000-0000-0000CB270000}"/>
    <cellStyle name="Comma 2 9 3 4" xfId="10246" xr:uid="{00000000-0005-0000-0000-0000CC270000}"/>
    <cellStyle name="Comma 2 9 4" xfId="10247" xr:uid="{00000000-0005-0000-0000-0000CD270000}"/>
    <cellStyle name="Comma 2 9 4 2" xfId="10248" xr:uid="{00000000-0005-0000-0000-0000CE270000}"/>
    <cellStyle name="Comma 2 9 4 2 2" xfId="10249" xr:uid="{00000000-0005-0000-0000-0000CF270000}"/>
    <cellStyle name="Comma 2 9 4 3" xfId="10250" xr:uid="{00000000-0005-0000-0000-0000D0270000}"/>
    <cellStyle name="Comma 2 9 4 4" xfId="10251" xr:uid="{00000000-0005-0000-0000-0000D1270000}"/>
    <cellStyle name="Comma 2 9 5" xfId="10252" xr:uid="{00000000-0005-0000-0000-0000D2270000}"/>
    <cellStyle name="Comma 2 9 5 2" xfId="10253" xr:uid="{00000000-0005-0000-0000-0000D3270000}"/>
    <cellStyle name="Comma 2 9 5 2 2" xfId="10254" xr:uid="{00000000-0005-0000-0000-0000D4270000}"/>
    <cellStyle name="Comma 2 9 5 3" xfId="10255" xr:uid="{00000000-0005-0000-0000-0000D5270000}"/>
    <cellStyle name="Comma 2 9 5 4" xfId="10256" xr:uid="{00000000-0005-0000-0000-0000D6270000}"/>
    <cellStyle name="Comma 2 9 6" xfId="10257" xr:uid="{00000000-0005-0000-0000-0000D7270000}"/>
    <cellStyle name="Comma 2 9 6 2" xfId="10258" xr:uid="{00000000-0005-0000-0000-0000D8270000}"/>
    <cellStyle name="Comma 2 9 6 3" xfId="10259" xr:uid="{00000000-0005-0000-0000-0000D9270000}"/>
    <cellStyle name="Comma 2 9 7" xfId="10260" xr:uid="{00000000-0005-0000-0000-0000DA270000}"/>
    <cellStyle name="Comma 2 9 7 2" xfId="10261" xr:uid="{00000000-0005-0000-0000-0000DB270000}"/>
    <cellStyle name="Comma 2 9 8" xfId="10262" xr:uid="{00000000-0005-0000-0000-0000DC270000}"/>
    <cellStyle name="Comma 2 9 9" xfId="10263" xr:uid="{00000000-0005-0000-0000-0000DD270000}"/>
    <cellStyle name="Comma 20" xfId="10264" xr:uid="{00000000-0005-0000-0000-0000DE270000}"/>
    <cellStyle name="Comma 21" xfId="10265" xr:uid="{00000000-0005-0000-0000-0000DF270000}"/>
    <cellStyle name="Comma 22" xfId="10266" xr:uid="{00000000-0005-0000-0000-0000E0270000}"/>
    <cellStyle name="Comma 22 2" xfId="10267" xr:uid="{00000000-0005-0000-0000-0000E1270000}"/>
    <cellStyle name="Comma 23" xfId="10268" xr:uid="{00000000-0005-0000-0000-0000E2270000}"/>
    <cellStyle name="Comma 23 2" xfId="10269" xr:uid="{00000000-0005-0000-0000-0000E3270000}"/>
    <cellStyle name="Comma 3" xfId="10270" xr:uid="{00000000-0005-0000-0000-0000E4270000}"/>
    <cellStyle name="Comma 3 10" xfId="10271" xr:uid="{00000000-0005-0000-0000-0000E5270000}"/>
    <cellStyle name="Comma 3 10 2" xfId="10272" xr:uid="{00000000-0005-0000-0000-0000E6270000}"/>
    <cellStyle name="Comma 3 10 3" xfId="10273" xr:uid="{00000000-0005-0000-0000-0000E7270000}"/>
    <cellStyle name="Comma 3 11" xfId="10274" xr:uid="{00000000-0005-0000-0000-0000E8270000}"/>
    <cellStyle name="Comma 3 11 2" xfId="10275" xr:uid="{00000000-0005-0000-0000-0000E9270000}"/>
    <cellStyle name="Comma 3 12" xfId="10276" xr:uid="{00000000-0005-0000-0000-0000EA270000}"/>
    <cellStyle name="Comma 3 13" xfId="10277" xr:uid="{00000000-0005-0000-0000-0000EB270000}"/>
    <cellStyle name="Comma 3 14" xfId="10278" xr:uid="{00000000-0005-0000-0000-0000EC270000}"/>
    <cellStyle name="Comma 3 15" xfId="10279" xr:uid="{00000000-0005-0000-0000-0000ED270000}"/>
    <cellStyle name="Comma 3 16" xfId="10280" xr:uid="{00000000-0005-0000-0000-0000EE270000}"/>
    <cellStyle name="Comma 3 17" xfId="10281" xr:uid="{00000000-0005-0000-0000-0000EF270000}"/>
    <cellStyle name="Comma 3 2" xfId="10282" xr:uid="{00000000-0005-0000-0000-0000F0270000}"/>
    <cellStyle name="Comma 3 2 10" xfId="10283" xr:uid="{00000000-0005-0000-0000-0000F1270000}"/>
    <cellStyle name="Comma 3 2 11" xfId="10284" xr:uid="{00000000-0005-0000-0000-0000F2270000}"/>
    <cellStyle name="Comma 3 2 12" xfId="10285" xr:uid="{00000000-0005-0000-0000-0000F3270000}"/>
    <cellStyle name="Comma 3 2 13" xfId="10286" xr:uid="{00000000-0005-0000-0000-0000F4270000}"/>
    <cellStyle name="Comma 3 2 2" xfId="10287" xr:uid="{00000000-0005-0000-0000-0000F5270000}"/>
    <cellStyle name="Comma 3 2 2 10" xfId="10288" xr:uid="{00000000-0005-0000-0000-0000F6270000}"/>
    <cellStyle name="Comma 3 2 2 11" xfId="10289" xr:uid="{00000000-0005-0000-0000-0000F7270000}"/>
    <cellStyle name="Comma 3 2 2 12" xfId="10290" xr:uid="{00000000-0005-0000-0000-0000F8270000}"/>
    <cellStyle name="Comma 3 2 2 2" xfId="10291" xr:uid="{00000000-0005-0000-0000-0000F9270000}"/>
    <cellStyle name="Comma 3 2 2 2 2" xfId="10292" xr:uid="{00000000-0005-0000-0000-0000FA270000}"/>
    <cellStyle name="Comma 3 2 2 2 2 2" xfId="10293" xr:uid="{00000000-0005-0000-0000-0000FB270000}"/>
    <cellStyle name="Comma 3 2 2 2 3" xfId="10294" xr:uid="{00000000-0005-0000-0000-0000FC270000}"/>
    <cellStyle name="Comma 3 2 2 2 4" xfId="10295" xr:uid="{00000000-0005-0000-0000-0000FD270000}"/>
    <cellStyle name="Comma 3 2 2 2 5" xfId="10296" xr:uid="{00000000-0005-0000-0000-0000FE270000}"/>
    <cellStyle name="Comma 3 2 2 2 6" xfId="10297" xr:uid="{00000000-0005-0000-0000-0000FF270000}"/>
    <cellStyle name="Comma 3 2 2 3" xfId="10298" xr:uid="{00000000-0005-0000-0000-000000280000}"/>
    <cellStyle name="Comma 3 2 2 3 2" xfId="10299" xr:uid="{00000000-0005-0000-0000-000001280000}"/>
    <cellStyle name="Comma 3 2 2 3 2 2" xfId="10300" xr:uid="{00000000-0005-0000-0000-000002280000}"/>
    <cellStyle name="Comma 3 2 2 3 3" xfId="10301" xr:uid="{00000000-0005-0000-0000-000003280000}"/>
    <cellStyle name="Comma 3 2 2 3 4" xfId="10302" xr:uid="{00000000-0005-0000-0000-000004280000}"/>
    <cellStyle name="Comma 3 2 2 4" xfId="10303" xr:uid="{00000000-0005-0000-0000-000005280000}"/>
    <cellStyle name="Comma 3 2 2 4 2" xfId="10304" xr:uid="{00000000-0005-0000-0000-000006280000}"/>
    <cellStyle name="Comma 3 2 2 4 2 2" xfId="10305" xr:uid="{00000000-0005-0000-0000-000007280000}"/>
    <cellStyle name="Comma 3 2 2 4 3" xfId="10306" xr:uid="{00000000-0005-0000-0000-000008280000}"/>
    <cellStyle name="Comma 3 2 2 4 4" xfId="10307" xr:uid="{00000000-0005-0000-0000-000009280000}"/>
    <cellStyle name="Comma 3 2 2 5" xfId="10308" xr:uid="{00000000-0005-0000-0000-00000A280000}"/>
    <cellStyle name="Comma 3 2 2 5 2" xfId="10309" xr:uid="{00000000-0005-0000-0000-00000B280000}"/>
    <cellStyle name="Comma 3 2 2 5 2 2" xfId="10310" xr:uid="{00000000-0005-0000-0000-00000C280000}"/>
    <cellStyle name="Comma 3 2 2 5 3" xfId="10311" xr:uid="{00000000-0005-0000-0000-00000D280000}"/>
    <cellStyle name="Comma 3 2 2 5 4" xfId="10312" xr:uid="{00000000-0005-0000-0000-00000E280000}"/>
    <cellStyle name="Comma 3 2 2 6" xfId="10313" xr:uid="{00000000-0005-0000-0000-00000F280000}"/>
    <cellStyle name="Comma 3 2 2 6 2" xfId="10314" xr:uid="{00000000-0005-0000-0000-000010280000}"/>
    <cellStyle name="Comma 3 2 2 6 3" xfId="10315" xr:uid="{00000000-0005-0000-0000-000011280000}"/>
    <cellStyle name="Comma 3 2 2 7" xfId="10316" xr:uid="{00000000-0005-0000-0000-000012280000}"/>
    <cellStyle name="Comma 3 2 2 7 2" xfId="10317" xr:uid="{00000000-0005-0000-0000-000013280000}"/>
    <cellStyle name="Comma 3 2 2 8" xfId="10318" xr:uid="{00000000-0005-0000-0000-000014280000}"/>
    <cellStyle name="Comma 3 2 2 9" xfId="10319" xr:uid="{00000000-0005-0000-0000-000015280000}"/>
    <cellStyle name="Comma 3 2 3" xfId="10320" xr:uid="{00000000-0005-0000-0000-000016280000}"/>
    <cellStyle name="Comma 3 2 3 2" xfId="10321" xr:uid="{00000000-0005-0000-0000-000017280000}"/>
    <cellStyle name="Comma 3 2 3 2 2" xfId="10322" xr:uid="{00000000-0005-0000-0000-000018280000}"/>
    <cellStyle name="Comma 3 2 3 3" xfId="10323" xr:uid="{00000000-0005-0000-0000-000019280000}"/>
    <cellStyle name="Comma 3 2 3 4" xfId="10324" xr:uid="{00000000-0005-0000-0000-00001A280000}"/>
    <cellStyle name="Comma 3 2 3 5" xfId="10325" xr:uid="{00000000-0005-0000-0000-00001B280000}"/>
    <cellStyle name="Comma 3 2 3 6" xfId="10326" xr:uid="{00000000-0005-0000-0000-00001C280000}"/>
    <cellStyle name="Comma 3 2 4" xfId="10327" xr:uid="{00000000-0005-0000-0000-00001D280000}"/>
    <cellStyle name="Comma 3 2 4 2" xfId="10328" xr:uid="{00000000-0005-0000-0000-00001E280000}"/>
    <cellStyle name="Comma 3 2 4 2 2" xfId="10329" xr:uid="{00000000-0005-0000-0000-00001F280000}"/>
    <cellStyle name="Comma 3 2 4 3" xfId="10330" xr:uid="{00000000-0005-0000-0000-000020280000}"/>
    <cellStyle name="Comma 3 2 4 4" xfId="10331" xr:uid="{00000000-0005-0000-0000-000021280000}"/>
    <cellStyle name="Comma 3 2 5" xfId="10332" xr:uid="{00000000-0005-0000-0000-000022280000}"/>
    <cellStyle name="Comma 3 2 5 2" xfId="10333" xr:uid="{00000000-0005-0000-0000-000023280000}"/>
    <cellStyle name="Comma 3 2 5 2 2" xfId="10334" xr:uid="{00000000-0005-0000-0000-000024280000}"/>
    <cellStyle name="Comma 3 2 5 3" xfId="10335" xr:uid="{00000000-0005-0000-0000-000025280000}"/>
    <cellStyle name="Comma 3 2 5 4" xfId="10336" xr:uid="{00000000-0005-0000-0000-000026280000}"/>
    <cellStyle name="Comma 3 2 6" xfId="10337" xr:uid="{00000000-0005-0000-0000-000027280000}"/>
    <cellStyle name="Comma 3 2 6 2" xfId="10338" xr:uid="{00000000-0005-0000-0000-000028280000}"/>
    <cellStyle name="Comma 3 2 6 2 2" xfId="10339" xr:uid="{00000000-0005-0000-0000-000029280000}"/>
    <cellStyle name="Comma 3 2 6 3" xfId="10340" xr:uid="{00000000-0005-0000-0000-00002A280000}"/>
    <cellStyle name="Comma 3 2 6 4" xfId="10341" xr:uid="{00000000-0005-0000-0000-00002B280000}"/>
    <cellStyle name="Comma 3 2 7" xfId="10342" xr:uid="{00000000-0005-0000-0000-00002C280000}"/>
    <cellStyle name="Comma 3 2 7 2" xfId="10343" xr:uid="{00000000-0005-0000-0000-00002D280000}"/>
    <cellStyle name="Comma 3 2 7 3" xfId="10344" xr:uid="{00000000-0005-0000-0000-00002E280000}"/>
    <cellStyle name="Comma 3 2 8" xfId="10345" xr:uid="{00000000-0005-0000-0000-00002F280000}"/>
    <cellStyle name="Comma 3 2 8 2" xfId="10346" xr:uid="{00000000-0005-0000-0000-000030280000}"/>
    <cellStyle name="Comma 3 2 9" xfId="10347" xr:uid="{00000000-0005-0000-0000-000031280000}"/>
    <cellStyle name="Comma 3 3" xfId="10348" xr:uid="{00000000-0005-0000-0000-000032280000}"/>
    <cellStyle name="Comma 3 3 10" xfId="10349" xr:uid="{00000000-0005-0000-0000-000033280000}"/>
    <cellStyle name="Comma 3 3 11" xfId="10350" xr:uid="{00000000-0005-0000-0000-000034280000}"/>
    <cellStyle name="Comma 3 3 12" xfId="10351" xr:uid="{00000000-0005-0000-0000-000035280000}"/>
    <cellStyle name="Comma 3 3 13" xfId="10352" xr:uid="{00000000-0005-0000-0000-000036280000}"/>
    <cellStyle name="Comma 3 3 2" xfId="10353" xr:uid="{00000000-0005-0000-0000-000037280000}"/>
    <cellStyle name="Comma 3 3 2 10" xfId="10354" xr:uid="{00000000-0005-0000-0000-000038280000}"/>
    <cellStyle name="Comma 3 3 2 11" xfId="10355" xr:uid="{00000000-0005-0000-0000-000039280000}"/>
    <cellStyle name="Comma 3 3 2 2" xfId="10356" xr:uid="{00000000-0005-0000-0000-00003A280000}"/>
    <cellStyle name="Comma 3 3 2 2 2" xfId="10357" xr:uid="{00000000-0005-0000-0000-00003B280000}"/>
    <cellStyle name="Comma 3 3 2 2 2 2" xfId="10358" xr:uid="{00000000-0005-0000-0000-00003C280000}"/>
    <cellStyle name="Comma 3 3 2 2 3" xfId="10359" xr:uid="{00000000-0005-0000-0000-00003D280000}"/>
    <cellStyle name="Comma 3 3 2 2 4" xfId="10360" xr:uid="{00000000-0005-0000-0000-00003E280000}"/>
    <cellStyle name="Comma 3 3 2 3" xfId="10361" xr:uid="{00000000-0005-0000-0000-00003F280000}"/>
    <cellStyle name="Comma 3 3 2 3 2" xfId="10362" xr:uid="{00000000-0005-0000-0000-000040280000}"/>
    <cellStyle name="Comma 3 3 2 3 2 2" xfId="10363" xr:uid="{00000000-0005-0000-0000-000041280000}"/>
    <cellStyle name="Comma 3 3 2 3 3" xfId="10364" xr:uid="{00000000-0005-0000-0000-000042280000}"/>
    <cellStyle name="Comma 3 3 2 3 4" xfId="10365" xr:uid="{00000000-0005-0000-0000-000043280000}"/>
    <cellStyle name="Comma 3 3 2 4" xfId="10366" xr:uid="{00000000-0005-0000-0000-000044280000}"/>
    <cellStyle name="Comma 3 3 2 4 2" xfId="10367" xr:uid="{00000000-0005-0000-0000-000045280000}"/>
    <cellStyle name="Comma 3 3 2 4 2 2" xfId="10368" xr:uid="{00000000-0005-0000-0000-000046280000}"/>
    <cellStyle name="Comma 3 3 2 4 3" xfId="10369" xr:uid="{00000000-0005-0000-0000-000047280000}"/>
    <cellStyle name="Comma 3 3 2 4 4" xfId="10370" xr:uid="{00000000-0005-0000-0000-000048280000}"/>
    <cellStyle name="Comma 3 3 2 5" xfId="10371" xr:uid="{00000000-0005-0000-0000-000049280000}"/>
    <cellStyle name="Comma 3 3 2 5 2" xfId="10372" xr:uid="{00000000-0005-0000-0000-00004A280000}"/>
    <cellStyle name="Comma 3 3 2 5 2 2" xfId="10373" xr:uid="{00000000-0005-0000-0000-00004B280000}"/>
    <cellStyle name="Comma 3 3 2 5 3" xfId="10374" xr:uid="{00000000-0005-0000-0000-00004C280000}"/>
    <cellStyle name="Comma 3 3 2 5 4" xfId="10375" xr:uid="{00000000-0005-0000-0000-00004D280000}"/>
    <cellStyle name="Comma 3 3 2 6" xfId="10376" xr:uid="{00000000-0005-0000-0000-00004E280000}"/>
    <cellStyle name="Comma 3 3 2 6 2" xfId="10377" xr:uid="{00000000-0005-0000-0000-00004F280000}"/>
    <cellStyle name="Comma 3 3 2 6 3" xfId="10378" xr:uid="{00000000-0005-0000-0000-000050280000}"/>
    <cellStyle name="Comma 3 3 2 7" xfId="10379" xr:uid="{00000000-0005-0000-0000-000051280000}"/>
    <cellStyle name="Comma 3 3 2 7 2" xfId="10380" xr:uid="{00000000-0005-0000-0000-000052280000}"/>
    <cellStyle name="Comma 3 3 2 8" xfId="10381" xr:uid="{00000000-0005-0000-0000-000053280000}"/>
    <cellStyle name="Comma 3 3 2 9" xfId="10382" xr:uid="{00000000-0005-0000-0000-000054280000}"/>
    <cellStyle name="Comma 3 3 3" xfId="10383" xr:uid="{00000000-0005-0000-0000-000055280000}"/>
    <cellStyle name="Comma 3 3 3 2" xfId="10384" xr:uid="{00000000-0005-0000-0000-000056280000}"/>
    <cellStyle name="Comma 3 3 3 2 2" xfId="10385" xr:uid="{00000000-0005-0000-0000-000057280000}"/>
    <cellStyle name="Comma 3 3 3 3" xfId="10386" xr:uid="{00000000-0005-0000-0000-000058280000}"/>
    <cellStyle name="Comma 3 3 3 4" xfId="10387" xr:uid="{00000000-0005-0000-0000-000059280000}"/>
    <cellStyle name="Comma 3 3 4" xfId="10388" xr:uid="{00000000-0005-0000-0000-00005A280000}"/>
    <cellStyle name="Comma 3 3 4 2" xfId="10389" xr:uid="{00000000-0005-0000-0000-00005B280000}"/>
    <cellStyle name="Comma 3 3 4 2 2" xfId="10390" xr:uid="{00000000-0005-0000-0000-00005C280000}"/>
    <cellStyle name="Comma 3 3 4 3" xfId="10391" xr:uid="{00000000-0005-0000-0000-00005D280000}"/>
    <cellStyle name="Comma 3 3 4 4" xfId="10392" xr:uid="{00000000-0005-0000-0000-00005E280000}"/>
    <cellStyle name="Comma 3 3 5" xfId="10393" xr:uid="{00000000-0005-0000-0000-00005F280000}"/>
    <cellStyle name="Comma 3 3 5 2" xfId="10394" xr:uid="{00000000-0005-0000-0000-000060280000}"/>
    <cellStyle name="Comma 3 3 5 2 2" xfId="10395" xr:uid="{00000000-0005-0000-0000-000061280000}"/>
    <cellStyle name="Comma 3 3 5 3" xfId="10396" xr:uid="{00000000-0005-0000-0000-000062280000}"/>
    <cellStyle name="Comma 3 3 5 4" xfId="10397" xr:uid="{00000000-0005-0000-0000-000063280000}"/>
    <cellStyle name="Comma 3 3 6" xfId="10398" xr:uid="{00000000-0005-0000-0000-000064280000}"/>
    <cellStyle name="Comma 3 3 6 2" xfId="10399" xr:uid="{00000000-0005-0000-0000-000065280000}"/>
    <cellStyle name="Comma 3 3 6 2 2" xfId="10400" xr:uid="{00000000-0005-0000-0000-000066280000}"/>
    <cellStyle name="Comma 3 3 6 3" xfId="10401" xr:uid="{00000000-0005-0000-0000-000067280000}"/>
    <cellStyle name="Comma 3 3 6 4" xfId="10402" xr:uid="{00000000-0005-0000-0000-000068280000}"/>
    <cellStyle name="Comma 3 3 7" xfId="10403" xr:uid="{00000000-0005-0000-0000-000069280000}"/>
    <cellStyle name="Comma 3 3 7 2" xfId="10404" xr:uid="{00000000-0005-0000-0000-00006A280000}"/>
    <cellStyle name="Comma 3 3 7 3" xfId="10405" xr:uid="{00000000-0005-0000-0000-00006B280000}"/>
    <cellStyle name="Comma 3 3 8" xfId="10406" xr:uid="{00000000-0005-0000-0000-00006C280000}"/>
    <cellStyle name="Comma 3 3 8 2" xfId="10407" xr:uid="{00000000-0005-0000-0000-00006D280000}"/>
    <cellStyle name="Comma 3 3 9" xfId="10408" xr:uid="{00000000-0005-0000-0000-00006E280000}"/>
    <cellStyle name="Comma 3 4" xfId="10409" xr:uid="{00000000-0005-0000-0000-00006F280000}"/>
    <cellStyle name="Comma 3 4 10" xfId="10410" xr:uid="{00000000-0005-0000-0000-000070280000}"/>
    <cellStyle name="Comma 3 4 11" xfId="10411" xr:uid="{00000000-0005-0000-0000-000071280000}"/>
    <cellStyle name="Comma 3 4 12" xfId="10412" xr:uid="{00000000-0005-0000-0000-000072280000}"/>
    <cellStyle name="Comma 3 4 2" xfId="10413" xr:uid="{00000000-0005-0000-0000-000073280000}"/>
    <cellStyle name="Comma 3 4 2 2" xfId="10414" xr:uid="{00000000-0005-0000-0000-000074280000}"/>
    <cellStyle name="Comma 3 4 2 2 2" xfId="10415" xr:uid="{00000000-0005-0000-0000-000075280000}"/>
    <cellStyle name="Comma 3 4 2 2 2 2" xfId="10416" xr:uid="{00000000-0005-0000-0000-000076280000}"/>
    <cellStyle name="Comma 3 4 2 2 3" xfId="10417" xr:uid="{00000000-0005-0000-0000-000077280000}"/>
    <cellStyle name="Comma 3 4 2 2 4" xfId="10418" xr:uid="{00000000-0005-0000-0000-000078280000}"/>
    <cellStyle name="Comma 3 4 2 3" xfId="10419" xr:uid="{00000000-0005-0000-0000-000079280000}"/>
    <cellStyle name="Comma 3 4 2 3 2" xfId="10420" xr:uid="{00000000-0005-0000-0000-00007A280000}"/>
    <cellStyle name="Comma 3 4 2 3 2 2" xfId="10421" xr:uid="{00000000-0005-0000-0000-00007B280000}"/>
    <cellStyle name="Comma 3 4 2 3 3" xfId="10422" xr:uid="{00000000-0005-0000-0000-00007C280000}"/>
    <cellStyle name="Comma 3 4 2 3 4" xfId="10423" xr:uid="{00000000-0005-0000-0000-00007D280000}"/>
    <cellStyle name="Comma 3 4 2 4" xfId="10424" xr:uid="{00000000-0005-0000-0000-00007E280000}"/>
    <cellStyle name="Comma 3 4 2 4 2" xfId="10425" xr:uid="{00000000-0005-0000-0000-00007F280000}"/>
    <cellStyle name="Comma 3 4 2 4 2 2" xfId="10426" xr:uid="{00000000-0005-0000-0000-000080280000}"/>
    <cellStyle name="Comma 3 4 2 4 3" xfId="10427" xr:uid="{00000000-0005-0000-0000-000081280000}"/>
    <cellStyle name="Comma 3 4 2 4 4" xfId="10428" xr:uid="{00000000-0005-0000-0000-000082280000}"/>
    <cellStyle name="Comma 3 4 2 5" xfId="10429" xr:uid="{00000000-0005-0000-0000-000083280000}"/>
    <cellStyle name="Comma 3 4 2 5 2" xfId="10430" xr:uid="{00000000-0005-0000-0000-000084280000}"/>
    <cellStyle name="Comma 3 4 2 5 2 2" xfId="10431" xr:uid="{00000000-0005-0000-0000-000085280000}"/>
    <cellStyle name="Comma 3 4 2 5 3" xfId="10432" xr:uid="{00000000-0005-0000-0000-000086280000}"/>
    <cellStyle name="Comma 3 4 2 5 4" xfId="10433" xr:uid="{00000000-0005-0000-0000-000087280000}"/>
    <cellStyle name="Comma 3 4 2 6" xfId="10434" xr:uid="{00000000-0005-0000-0000-000088280000}"/>
    <cellStyle name="Comma 3 4 2 6 2" xfId="10435" xr:uid="{00000000-0005-0000-0000-000089280000}"/>
    <cellStyle name="Comma 3 4 2 6 3" xfId="10436" xr:uid="{00000000-0005-0000-0000-00008A280000}"/>
    <cellStyle name="Comma 3 4 2 7" xfId="10437" xr:uid="{00000000-0005-0000-0000-00008B280000}"/>
    <cellStyle name="Comma 3 4 2 7 2" xfId="10438" xr:uid="{00000000-0005-0000-0000-00008C280000}"/>
    <cellStyle name="Comma 3 4 2 8" xfId="10439" xr:uid="{00000000-0005-0000-0000-00008D280000}"/>
    <cellStyle name="Comma 3 4 2 9" xfId="10440" xr:uid="{00000000-0005-0000-0000-00008E280000}"/>
    <cellStyle name="Comma 3 4 3" xfId="10441" xr:uid="{00000000-0005-0000-0000-00008F280000}"/>
    <cellStyle name="Comma 3 4 3 2" xfId="10442" xr:uid="{00000000-0005-0000-0000-000090280000}"/>
    <cellStyle name="Comma 3 4 3 2 2" xfId="10443" xr:uid="{00000000-0005-0000-0000-000091280000}"/>
    <cellStyle name="Comma 3 4 3 3" xfId="10444" xr:uid="{00000000-0005-0000-0000-000092280000}"/>
    <cellStyle name="Comma 3 4 3 4" xfId="10445" xr:uid="{00000000-0005-0000-0000-000093280000}"/>
    <cellStyle name="Comma 3 4 4" xfId="10446" xr:uid="{00000000-0005-0000-0000-000094280000}"/>
    <cellStyle name="Comma 3 4 4 2" xfId="10447" xr:uid="{00000000-0005-0000-0000-000095280000}"/>
    <cellStyle name="Comma 3 4 4 2 2" xfId="10448" xr:uid="{00000000-0005-0000-0000-000096280000}"/>
    <cellStyle name="Comma 3 4 4 3" xfId="10449" xr:uid="{00000000-0005-0000-0000-000097280000}"/>
    <cellStyle name="Comma 3 4 4 4" xfId="10450" xr:uid="{00000000-0005-0000-0000-000098280000}"/>
    <cellStyle name="Comma 3 4 5" xfId="10451" xr:uid="{00000000-0005-0000-0000-000099280000}"/>
    <cellStyle name="Comma 3 4 5 2" xfId="10452" xr:uid="{00000000-0005-0000-0000-00009A280000}"/>
    <cellStyle name="Comma 3 4 5 2 2" xfId="10453" xr:uid="{00000000-0005-0000-0000-00009B280000}"/>
    <cellStyle name="Comma 3 4 5 3" xfId="10454" xr:uid="{00000000-0005-0000-0000-00009C280000}"/>
    <cellStyle name="Comma 3 4 5 4" xfId="10455" xr:uid="{00000000-0005-0000-0000-00009D280000}"/>
    <cellStyle name="Comma 3 4 6" xfId="10456" xr:uid="{00000000-0005-0000-0000-00009E280000}"/>
    <cellStyle name="Comma 3 4 6 2" xfId="10457" xr:uid="{00000000-0005-0000-0000-00009F280000}"/>
    <cellStyle name="Comma 3 4 6 2 2" xfId="10458" xr:uid="{00000000-0005-0000-0000-0000A0280000}"/>
    <cellStyle name="Comma 3 4 6 3" xfId="10459" xr:uid="{00000000-0005-0000-0000-0000A1280000}"/>
    <cellStyle name="Comma 3 4 6 4" xfId="10460" xr:uid="{00000000-0005-0000-0000-0000A2280000}"/>
    <cellStyle name="Comma 3 4 7" xfId="10461" xr:uid="{00000000-0005-0000-0000-0000A3280000}"/>
    <cellStyle name="Comma 3 4 7 2" xfId="10462" xr:uid="{00000000-0005-0000-0000-0000A4280000}"/>
    <cellStyle name="Comma 3 4 7 3" xfId="10463" xr:uid="{00000000-0005-0000-0000-0000A5280000}"/>
    <cellStyle name="Comma 3 4 8" xfId="10464" xr:uid="{00000000-0005-0000-0000-0000A6280000}"/>
    <cellStyle name="Comma 3 4 8 2" xfId="10465" xr:uid="{00000000-0005-0000-0000-0000A7280000}"/>
    <cellStyle name="Comma 3 4 9" xfId="10466" xr:uid="{00000000-0005-0000-0000-0000A8280000}"/>
    <cellStyle name="Comma 3 5" xfId="10467" xr:uid="{00000000-0005-0000-0000-0000A9280000}"/>
    <cellStyle name="Comma 3 5 2" xfId="10468" xr:uid="{00000000-0005-0000-0000-0000AA280000}"/>
    <cellStyle name="Comma 3 5 2 2" xfId="10469" xr:uid="{00000000-0005-0000-0000-0000AB280000}"/>
    <cellStyle name="Comma 3 5 2 2 2" xfId="10470" xr:uid="{00000000-0005-0000-0000-0000AC280000}"/>
    <cellStyle name="Comma 3 5 2 3" xfId="10471" xr:uid="{00000000-0005-0000-0000-0000AD280000}"/>
    <cellStyle name="Comma 3 5 2 4" xfId="10472" xr:uid="{00000000-0005-0000-0000-0000AE280000}"/>
    <cellStyle name="Comma 3 5 3" xfId="10473" xr:uid="{00000000-0005-0000-0000-0000AF280000}"/>
    <cellStyle name="Comma 3 5 3 2" xfId="10474" xr:uid="{00000000-0005-0000-0000-0000B0280000}"/>
    <cellStyle name="Comma 3 5 3 2 2" xfId="10475" xr:uid="{00000000-0005-0000-0000-0000B1280000}"/>
    <cellStyle name="Comma 3 5 3 3" xfId="10476" xr:uid="{00000000-0005-0000-0000-0000B2280000}"/>
    <cellStyle name="Comma 3 5 3 4" xfId="10477" xr:uid="{00000000-0005-0000-0000-0000B3280000}"/>
    <cellStyle name="Comma 3 5 4" xfId="10478" xr:uid="{00000000-0005-0000-0000-0000B4280000}"/>
    <cellStyle name="Comma 3 5 4 2" xfId="10479" xr:uid="{00000000-0005-0000-0000-0000B5280000}"/>
    <cellStyle name="Comma 3 5 4 2 2" xfId="10480" xr:uid="{00000000-0005-0000-0000-0000B6280000}"/>
    <cellStyle name="Comma 3 5 4 3" xfId="10481" xr:uid="{00000000-0005-0000-0000-0000B7280000}"/>
    <cellStyle name="Comma 3 5 4 4" xfId="10482" xr:uid="{00000000-0005-0000-0000-0000B8280000}"/>
    <cellStyle name="Comma 3 5 5" xfId="10483" xr:uid="{00000000-0005-0000-0000-0000B9280000}"/>
    <cellStyle name="Comma 3 5 5 2" xfId="10484" xr:uid="{00000000-0005-0000-0000-0000BA280000}"/>
    <cellStyle name="Comma 3 5 5 2 2" xfId="10485" xr:uid="{00000000-0005-0000-0000-0000BB280000}"/>
    <cellStyle name="Comma 3 5 5 3" xfId="10486" xr:uid="{00000000-0005-0000-0000-0000BC280000}"/>
    <cellStyle name="Comma 3 5 5 4" xfId="10487" xr:uid="{00000000-0005-0000-0000-0000BD280000}"/>
    <cellStyle name="Comma 3 5 6" xfId="10488" xr:uid="{00000000-0005-0000-0000-0000BE280000}"/>
    <cellStyle name="Comma 3 5 6 2" xfId="10489" xr:uid="{00000000-0005-0000-0000-0000BF280000}"/>
    <cellStyle name="Comma 3 5 6 3" xfId="10490" xr:uid="{00000000-0005-0000-0000-0000C0280000}"/>
    <cellStyle name="Comma 3 5 7" xfId="10491" xr:uid="{00000000-0005-0000-0000-0000C1280000}"/>
    <cellStyle name="Comma 3 5 7 2" xfId="10492" xr:uid="{00000000-0005-0000-0000-0000C2280000}"/>
    <cellStyle name="Comma 3 5 8" xfId="10493" xr:uid="{00000000-0005-0000-0000-0000C3280000}"/>
    <cellStyle name="Comma 3 5 9" xfId="10494" xr:uid="{00000000-0005-0000-0000-0000C4280000}"/>
    <cellStyle name="Comma 3 6" xfId="10495" xr:uid="{00000000-0005-0000-0000-0000C5280000}"/>
    <cellStyle name="Comma 3 6 2" xfId="10496" xr:uid="{00000000-0005-0000-0000-0000C6280000}"/>
    <cellStyle name="Comma 3 6 2 2" xfId="10497" xr:uid="{00000000-0005-0000-0000-0000C7280000}"/>
    <cellStyle name="Comma 3 6 3" xfId="10498" xr:uid="{00000000-0005-0000-0000-0000C8280000}"/>
    <cellStyle name="Comma 3 6 4" xfId="10499" xr:uid="{00000000-0005-0000-0000-0000C9280000}"/>
    <cellStyle name="Comma 3 7" xfId="10500" xr:uid="{00000000-0005-0000-0000-0000CA280000}"/>
    <cellStyle name="Comma 3 7 2" xfId="10501" xr:uid="{00000000-0005-0000-0000-0000CB280000}"/>
    <cellStyle name="Comma 3 7 2 2" xfId="10502" xr:uid="{00000000-0005-0000-0000-0000CC280000}"/>
    <cellStyle name="Comma 3 7 3" xfId="10503" xr:uid="{00000000-0005-0000-0000-0000CD280000}"/>
    <cellStyle name="Comma 3 7 4" xfId="10504" xr:uid="{00000000-0005-0000-0000-0000CE280000}"/>
    <cellStyle name="Comma 3 8" xfId="10505" xr:uid="{00000000-0005-0000-0000-0000CF280000}"/>
    <cellStyle name="Comma 3 8 2" xfId="10506" xr:uid="{00000000-0005-0000-0000-0000D0280000}"/>
    <cellStyle name="Comma 3 8 2 2" xfId="10507" xr:uid="{00000000-0005-0000-0000-0000D1280000}"/>
    <cellStyle name="Comma 3 8 3" xfId="10508" xr:uid="{00000000-0005-0000-0000-0000D2280000}"/>
    <cellStyle name="Comma 3 8 4" xfId="10509" xr:uid="{00000000-0005-0000-0000-0000D3280000}"/>
    <cellStyle name="Comma 3 9" xfId="10510" xr:uid="{00000000-0005-0000-0000-0000D4280000}"/>
    <cellStyle name="Comma 3 9 2" xfId="10511" xr:uid="{00000000-0005-0000-0000-0000D5280000}"/>
    <cellStyle name="Comma 3 9 2 2" xfId="10512" xr:uid="{00000000-0005-0000-0000-0000D6280000}"/>
    <cellStyle name="Comma 3 9 3" xfId="10513" xr:uid="{00000000-0005-0000-0000-0000D7280000}"/>
    <cellStyle name="Comma 3 9 4" xfId="10514" xr:uid="{00000000-0005-0000-0000-0000D8280000}"/>
    <cellStyle name="Comma 4" xfId="10515" xr:uid="{00000000-0005-0000-0000-0000D9280000}"/>
    <cellStyle name="Comma 4 10" xfId="10516" xr:uid="{00000000-0005-0000-0000-0000DA280000}"/>
    <cellStyle name="Comma 4 10 2" xfId="10517" xr:uid="{00000000-0005-0000-0000-0000DB280000}"/>
    <cellStyle name="Comma 4 10 3" xfId="10518" xr:uid="{00000000-0005-0000-0000-0000DC280000}"/>
    <cellStyle name="Comma 4 11" xfId="10519" xr:uid="{00000000-0005-0000-0000-0000DD280000}"/>
    <cellStyle name="Comma 4 11 2" xfId="10520" xr:uid="{00000000-0005-0000-0000-0000DE280000}"/>
    <cellStyle name="Comma 4 12" xfId="10521" xr:uid="{00000000-0005-0000-0000-0000DF280000}"/>
    <cellStyle name="Comma 4 13" xfId="10522" xr:uid="{00000000-0005-0000-0000-0000E0280000}"/>
    <cellStyle name="Comma 4 14" xfId="10523" xr:uid="{00000000-0005-0000-0000-0000E1280000}"/>
    <cellStyle name="Comma 4 15" xfId="10524" xr:uid="{00000000-0005-0000-0000-0000E2280000}"/>
    <cellStyle name="Comma 4 16" xfId="10525" xr:uid="{00000000-0005-0000-0000-0000E3280000}"/>
    <cellStyle name="Comma 4 2" xfId="10526" xr:uid="{00000000-0005-0000-0000-0000E4280000}"/>
    <cellStyle name="Comma 4 2 10" xfId="10527" xr:uid="{00000000-0005-0000-0000-0000E5280000}"/>
    <cellStyle name="Comma 4 2 10 2" xfId="10528" xr:uid="{00000000-0005-0000-0000-0000E6280000}"/>
    <cellStyle name="Comma 4 2 11" xfId="10529" xr:uid="{00000000-0005-0000-0000-0000E7280000}"/>
    <cellStyle name="Comma 4 2 12" xfId="10530" xr:uid="{00000000-0005-0000-0000-0000E8280000}"/>
    <cellStyle name="Comma 4 2 13" xfId="10531" xr:uid="{00000000-0005-0000-0000-0000E9280000}"/>
    <cellStyle name="Comma 4 2 14" xfId="10532" xr:uid="{00000000-0005-0000-0000-0000EA280000}"/>
    <cellStyle name="Comma 4 2 15" xfId="10533" xr:uid="{00000000-0005-0000-0000-0000EB280000}"/>
    <cellStyle name="Comma 4 2 16" xfId="10534" xr:uid="{00000000-0005-0000-0000-0000EC280000}"/>
    <cellStyle name="Comma 4 2 2" xfId="10535" xr:uid="{00000000-0005-0000-0000-0000ED280000}"/>
    <cellStyle name="Comma 4 2 2 10" xfId="10536" xr:uid="{00000000-0005-0000-0000-0000EE280000}"/>
    <cellStyle name="Comma 4 2 2 11" xfId="10537" xr:uid="{00000000-0005-0000-0000-0000EF280000}"/>
    <cellStyle name="Comma 4 2 2 12" xfId="10538" xr:uid="{00000000-0005-0000-0000-0000F0280000}"/>
    <cellStyle name="Comma 4 2 2 13" xfId="10539" xr:uid="{00000000-0005-0000-0000-0000F1280000}"/>
    <cellStyle name="Comma 4 2 2 2" xfId="10540" xr:uid="{00000000-0005-0000-0000-0000F2280000}"/>
    <cellStyle name="Comma 4 2 2 2 10" xfId="10541" xr:uid="{00000000-0005-0000-0000-0000F3280000}"/>
    <cellStyle name="Comma 4 2 2 2 11" xfId="10542" xr:uid="{00000000-0005-0000-0000-0000F4280000}"/>
    <cellStyle name="Comma 4 2 2 2 12" xfId="10543" xr:uid="{00000000-0005-0000-0000-0000F5280000}"/>
    <cellStyle name="Comma 4 2 2 2 2" xfId="10544" xr:uid="{00000000-0005-0000-0000-0000F6280000}"/>
    <cellStyle name="Comma 4 2 2 2 2 2" xfId="10545" xr:uid="{00000000-0005-0000-0000-0000F7280000}"/>
    <cellStyle name="Comma 4 2 2 2 2 2 2" xfId="10546" xr:uid="{00000000-0005-0000-0000-0000F8280000}"/>
    <cellStyle name="Comma 4 2 2 2 2 2 2 2" xfId="10547" xr:uid="{00000000-0005-0000-0000-0000F9280000}"/>
    <cellStyle name="Comma 4 2 2 2 2 2 2 3" xfId="10548" xr:uid="{00000000-0005-0000-0000-0000FA280000}"/>
    <cellStyle name="Comma 4 2 2 2 2 2 3" xfId="10549" xr:uid="{00000000-0005-0000-0000-0000FB280000}"/>
    <cellStyle name="Comma 4 2 2 2 2 2 4" xfId="10550" xr:uid="{00000000-0005-0000-0000-0000FC280000}"/>
    <cellStyle name="Comma 4 2 2 2 2 2 5" xfId="10551" xr:uid="{00000000-0005-0000-0000-0000FD280000}"/>
    <cellStyle name="Comma 4 2 2 2 2 3" xfId="10552" xr:uid="{00000000-0005-0000-0000-0000FE280000}"/>
    <cellStyle name="Comma 4 2 2 2 2 3 2" xfId="10553" xr:uid="{00000000-0005-0000-0000-0000FF280000}"/>
    <cellStyle name="Comma 4 2 2 2 2 3 3" xfId="10554" xr:uid="{00000000-0005-0000-0000-000000290000}"/>
    <cellStyle name="Comma 4 2 2 2 2 4" xfId="10555" xr:uid="{00000000-0005-0000-0000-000001290000}"/>
    <cellStyle name="Comma 4 2 2 2 2 5" xfId="10556" xr:uid="{00000000-0005-0000-0000-000002290000}"/>
    <cellStyle name="Comma 4 2 2 2 2 6" xfId="10557" xr:uid="{00000000-0005-0000-0000-000003290000}"/>
    <cellStyle name="Comma 4 2 2 2 2 7" xfId="10558" xr:uid="{00000000-0005-0000-0000-000004290000}"/>
    <cellStyle name="Comma 4 2 2 2 3" xfId="10559" xr:uid="{00000000-0005-0000-0000-000005290000}"/>
    <cellStyle name="Comma 4 2 2 2 3 2" xfId="10560" xr:uid="{00000000-0005-0000-0000-000006290000}"/>
    <cellStyle name="Comma 4 2 2 2 3 2 2" xfId="10561" xr:uid="{00000000-0005-0000-0000-000007290000}"/>
    <cellStyle name="Comma 4 2 2 2 3 2 3" xfId="10562" xr:uid="{00000000-0005-0000-0000-000008290000}"/>
    <cellStyle name="Comma 4 2 2 2 3 2 4" xfId="10563" xr:uid="{00000000-0005-0000-0000-000009290000}"/>
    <cellStyle name="Comma 4 2 2 2 3 3" xfId="10564" xr:uid="{00000000-0005-0000-0000-00000A290000}"/>
    <cellStyle name="Comma 4 2 2 2 3 4" xfId="10565" xr:uid="{00000000-0005-0000-0000-00000B290000}"/>
    <cellStyle name="Comma 4 2 2 2 3 5" xfId="10566" xr:uid="{00000000-0005-0000-0000-00000C290000}"/>
    <cellStyle name="Comma 4 2 2 2 3 6" xfId="10567" xr:uid="{00000000-0005-0000-0000-00000D290000}"/>
    <cellStyle name="Comma 4 2 2 2 3 7" xfId="10568" xr:uid="{00000000-0005-0000-0000-00000E290000}"/>
    <cellStyle name="Comma 4 2 2 2 4" xfId="10569" xr:uid="{00000000-0005-0000-0000-00000F290000}"/>
    <cellStyle name="Comma 4 2 2 2 4 2" xfId="10570" xr:uid="{00000000-0005-0000-0000-000010290000}"/>
    <cellStyle name="Comma 4 2 2 2 4 2 2" xfId="10571" xr:uid="{00000000-0005-0000-0000-000011290000}"/>
    <cellStyle name="Comma 4 2 2 2 4 3" xfId="10572" xr:uid="{00000000-0005-0000-0000-000012290000}"/>
    <cellStyle name="Comma 4 2 2 2 4 4" xfId="10573" xr:uid="{00000000-0005-0000-0000-000013290000}"/>
    <cellStyle name="Comma 4 2 2 2 4 5" xfId="10574" xr:uid="{00000000-0005-0000-0000-000014290000}"/>
    <cellStyle name="Comma 4 2 2 2 4 6" xfId="10575" xr:uid="{00000000-0005-0000-0000-000015290000}"/>
    <cellStyle name="Comma 4 2 2 2 5" xfId="10576" xr:uid="{00000000-0005-0000-0000-000016290000}"/>
    <cellStyle name="Comma 4 2 2 2 5 2" xfId="10577" xr:uid="{00000000-0005-0000-0000-000017290000}"/>
    <cellStyle name="Comma 4 2 2 2 5 2 2" xfId="10578" xr:uid="{00000000-0005-0000-0000-000018290000}"/>
    <cellStyle name="Comma 4 2 2 2 5 3" xfId="10579" xr:uid="{00000000-0005-0000-0000-000019290000}"/>
    <cellStyle name="Comma 4 2 2 2 5 4" xfId="10580" xr:uid="{00000000-0005-0000-0000-00001A290000}"/>
    <cellStyle name="Comma 4 2 2 2 6" xfId="10581" xr:uid="{00000000-0005-0000-0000-00001B290000}"/>
    <cellStyle name="Comma 4 2 2 2 6 2" xfId="10582" xr:uid="{00000000-0005-0000-0000-00001C290000}"/>
    <cellStyle name="Comma 4 2 2 2 6 3" xfId="10583" xr:uid="{00000000-0005-0000-0000-00001D290000}"/>
    <cellStyle name="Comma 4 2 2 2 7" xfId="10584" xr:uid="{00000000-0005-0000-0000-00001E290000}"/>
    <cellStyle name="Comma 4 2 2 2 7 2" xfId="10585" xr:uid="{00000000-0005-0000-0000-00001F290000}"/>
    <cellStyle name="Comma 4 2 2 2 8" xfId="10586" xr:uid="{00000000-0005-0000-0000-000020290000}"/>
    <cellStyle name="Comma 4 2 2 2 9" xfId="10587" xr:uid="{00000000-0005-0000-0000-000021290000}"/>
    <cellStyle name="Comma 4 2 2 3" xfId="10588" xr:uid="{00000000-0005-0000-0000-000022290000}"/>
    <cellStyle name="Comma 4 2 2 3 2" xfId="10589" xr:uid="{00000000-0005-0000-0000-000023290000}"/>
    <cellStyle name="Comma 4 2 2 3 2 2" xfId="10590" xr:uid="{00000000-0005-0000-0000-000024290000}"/>
    <cellStyle name="Comma 4 2 2 3 2 2 2" xfId="10591" xr:uid="{00000000-0005-0000-0000-000025290000}"/>
    <cellStyle name="Comma 4 2 2 3 2 2 3" xfId="10592" xr:uid="{00000000-0005-0000-0000-000026290000}"/>
    <cellStyle name="Comma 4 2 2 3 2 3" xfId="10593" xr:uid="{00000000-0005-0000-0000-000027290000}"/>
    <cellStyle name="Comma 4 2 2 3 2 4" xfId="10594" xr:uid="{00000000-0005-0000-0000-000028290000}"/>
    <cellStyle name="Comma 4 2 2 3 2 5" xfId="10595" xr:uid="{00000000-0005-0000-0000-000029290000}"/>
    <cellStyle name="Comma 4 2 2 3 3" xfId="10596" xr:uid="{00000000-0005-0000-0000-00002A290000}"/>
    <cellStyle name="Comma 4 2 2 3 3 2" xfId="10597" xr:uid="{00000000-0005-0000-0000-00002B290000}"/>
    <cellStyle name="Comma 4 2 2 3 3 3" xfId="10598" xr:uid="{00000000-0005-0000-0000-00002C290000}"/>
    <cellStyle name="Comma 4 2 2 3 4" xfId="10599" xr:uid="{00000000-0005-0000-0000-00002D290000}"/>
    <cellStyle name="Comma 4 2 2 3 5" xfId="10600" xr:uid="{00000000-0005-0000-0000-00002E290000}"/>
    <cellStyle name="Comma 4 2 2 3 6" xfId="10601" xr:uid="{00000000-0005-0000-0000-00002F290000}"/>
    <cellStyle name="Comma 4 2 2 3 7" xfId="10602" xr:uid="{00000000-0005-0000-0000-000030290000}"/>
    <cellStyle name="Comma 4 2 2 4" xfId="10603" xr:uid="{00000000-0005-0000-0000-000031290000}"/>
    <cellStyle name="Comma 4 2 2 4 2" xfId="10604" xr:uid="{00000000-0005-0000-0000-000032290000}"/>
    <cellStyle name="Comma 4 2 2 4 2 2" xfId="10605" xr:uid="{00000000-0005-0000-0000-000033290000}"/>
    <cellStyle name="Comma 4 2 2 4 2 3" xfId="10606" xr:uid="{00000000-0005-0000-0000-000034290000}"/>
    <cellStyle name="Comma 4 2 2 4 2 4" xfId="10607" xr:uid="{00000000-0005-0000-0000-000035290000}"/>
    <cellStyle name="Comma 4 2 2 4 3" xfId="10608" xr:uid="{00000000-0005-0000-0000-000036290000}"/>
    <cellStyle name="Comma 4 2 2 4 4" xfId="10609" xr:uid="{00000000-0005-0000-0000-000037290000}"/>
    <cellStyle name="Comma 4 2 2 4 5" xfId="10610" xr:uid="{00000000-0005-0000-0000-000038290000}"/>
    <cellStyle name="Comma 4 2 2 4 6" xfId="10611" xr:uid="{00000000-0005-0000-0000-000039290000}"/>
    <cellStyle name="Comma 4 2 2 4 7" xfId="10612" xr:uid="{00000000-0005-0000-0000-00003A290000}"/>
    <cellStyle name="Comma 4 2 2 5" xfId="10613" xr:uid="{00000000-0005-0000-0000-00003B290000}"/>
    <cellStyle name="Comma 4 2 2 5 2" xfId="10614" xr:uid="{00000000-0005-0000-0000-00003C290000}"/>
    <cellStyle name="Comma 4 2 2 5 2 2" xfId="10615" xr:uid="{00000000-0005-0000-0000-00003D290000}"/>
    <cellStyle name="Comma 4 2 2 5 3" xfId="10616" xr:uid="{00000000-0005-0000-0000-00003E290000}"/>
    <cellStyle name="Comma 4 2 2 5 4" xfId="10617" xr:uid="{00000000-0005-0000-0000-00003F290000}"/>
    <cellStyle name="Comma 4 2 2 5 5" xfId="10618" xr:uid="{00000000-0005-0000-0000-000040290000}"/>
    <cellStyle name="Comma 4 2 2 5 6" xfId="10619" xr:uid="{00000000-0005-0000-0000-000041290000}"/>
    <cellStyle name="Comma 4 2 2 6" xfId="10620" xr:uid="{00000000-0005-0000-0000-000042290000}"/>
    <cellStyle name="Comma 4 2 2 6 2" xfId="10621" xr:uid="{00000000-0005-0000-0000-000043290000}"/>
    <cellStyle name="Comma 4 2 2 6 2 2" xfId="10622" xr:uid="{00000000-0005-0000-0000-000044290000}"/>
    <cellStyle name="Comma 4 2 2 6 3" xfId="10623" xr:uid="{00000000-0005-0000-0000-000045290000}"/>
    <cellStyle name="Comma 4 2 2 6 4" xfId="10624" xr:uid="{00000000-0005-0000-0000-000046290000}"/>
    <cellStyle name="Comma 4 2 2 7" xfId="10625" xr:uid="{00000000-0005-0000-0000-000047290000}"/>
    <cellStyle name="Comma 4 2 2 7 2" xfId="10626" xr:uid="{00000000-0005-0000-0000-000048290000}"/>
    <cellStyle name="Comma 4 2 2 7 3" xfId="10627" xr:uid="{00000000-0005-0000-0000-000049290000}"/>
    <cellStyle name="Comma 4 2 2 8" xfId="10628" xr:uid="{00000000-0005-0000-0000-00004A290000}"/>
    <cellStyle name="Comma 4 2 2 8 2" xfId="10629" xr:uid="{00000000-0005-0000-0000-00004B290000}"/>
    <cellStyle name="Comma 4 2 2 9" xfId="10630" xr:uid="{00000000-0005-0000-0000-00004C290000}"/>
    <cellStyle name="Comma 4 2 3" xfId="10631" xr:uid="{00000000-0005-0000-0000-00004D290000}"/>
    <cellStyle name="Comma 4 2 3 10" xfId="10632" xr:uid="{00000000-0005-0000-0000-00004E290000}"/>
    <cellStyle name="Comma 4 2 3 11" xfId="10633" xr:uid="{00000000-0005-0000-0000-00004F290000}"/>
    <cellStyle name="Comma 4 2 3 12" xfId="10634" xr:uid="{00000000-0005-0000-0000-000050290000}"/>
    <cellStyle name="Comma 4 2 3 13" xfId="10635" xr:uid="{00000000-0005-0000-0000-000051290000}"/>
    <cellStyle name="Comma 4 2 3 2" xfId="10636" xr:uid="{00000000-0005-0000-0000-000052290000}"/>
    <cellStyle name="Comma 4 2 3 2 10" xfId="10637" xr:uid="{00000000-0005-0000-0000-000053290000}"/>
    <cellStyle name="Comma 4 2 3 2 11" xfId="10638" xr:uid="{00000000-0005-0000-0000-000054290000}"/>
    <cellStyle name="Comma 4 2 3 2 12" xfId="10639" xr:uid="{00000000-0005-0000-0000-000055290000}"/>
    <cellStyle name="Comma 4 2 3 2 2" xfId="10640" xr:uid="{00000000-0005-0000-0000-000056290000}"/>
    <cellStyle name="Comma 4 2 3 2 2 2" xfId="10641" xr:uid="{00000000-0005-0000-0000-000057290000}"/>
    <cellStyle name="Comma 4 2 3 2 2 2 2" xfId="10642" xr:uid="{00000000-0005-0000-0000-000058290000}"/>
    <cellStyle name="Comma 4 2 3 2 2 2 3" xfId="10643" xr:uid="{00000000-0005-0000-0000-000059290000}"/>
    <cellStyle name="Comma 4 2 3 2 2 2 4" xfId="10644" xr:uid="{00000000-0005-0000-0000-00005A290000}"/>
    <cellStyle name="Comma 4 2 3 2 2 3" xfId="10645" xr:uid="{00000000-0005-0000-0000-00005B290000}"/>
    <cellStyle name="Comma 4 2 3 2 2 4" xfId="10646" xr:uid="{00000000-0005-0000-0000-00005C290000}"/>
    <cellStyle name="Comma 4 2 3 2 2 5" xfId="10647" xr:uid="{00000000-0005-0000-0000-00005D290000}"/>
    <cellStyle name="Comma 4 2 3 2 2 6" xfId="10648" xr:uid="{00000000-0005-0000-0000-00005E290000}"/>
    <cellStyle name="Comma 4 2 3 2 2 7" xfId="10649" xr:uid="{00000000-0005-0000-0000-00005F290000}"/>
    <cellStyle name="Comma 4 2 3 2 3" xfId="10650" xr:uid="{00000000-0005-0000-0000-000060290000}"/>
    <cellStyle name="Comma 4 2 3 2 3 2" xfId="10651" xr:uid="{00000000-0005-0000-0000-000061290000}"/>
    <cellStyle name="Comma 4 2 3 2 3 2 2" xfId="10652" xr:uid="{00000000-0005-0000-0000-000062290000}"/>
    <cellStyle name="Comma 4 2 3 2 3 3" xfId="10653" xr:uid="{00000000-0005-0000-0000-000063290000}"/>
    <cellStyle name="Comma 4 2 3 2 3 4" xfId="10654" xr:uid="{00000000-0005-0000-0000-000064290000}"/>
    <cellStyle name="Comma 4 2 3 2 3 5" xfId="10655" xr:uid="{00000000-0005-0000-0000-000065290000}"/>
    <cellStyle name="Comma 4 2 3 2 3 6" xfId="10656" xr:uid="{00000000-0005-0000-0000-000066290000}"/>
    <cellStyle name="Comma 4 2 3 2 4" xfId="10657" xr:uid="{00000000-0005-0000-0000-000067290000}"/>
    <cellStyle name="Comma 4 2 3 2 4 2" xfId="10658" xr:uid="{00000000-0005-0000-0000-000068290000}"/>
    <cellStyle name="Comma 4 2 3 2 4 2 2" xfId="10659" xr:uid="{00000000-0005-0000-0000-000069290000}"/>
    <cellStyle name="Comma 4 2 3 2 4 3" xfId="10660" xr:uid="{00000000-0005-0000-0000-00006A290000}"/>
    <cellStyle name="Comma 4 2 3 2 4 4" xfId="10661" xr:uid="{00000000-0005-0000-0000-00006B290000}"/>
    <cellStyle name="Comma 4 2 3 2 5" xfId="10662" xr:uid="{00000000-0005-0000-0000-00006C290000}"/>
    <cellStyle name="Comma 4 2 3 2 5 2" xfId="10663" xr:uid="{00000000-0005-0000-0000-00006D290000}"/>
    <cellStyle name="Comma 4 2 3 2 5 2 2" xfId="10664" xr:uid="{00000000-0005-0000-0000-00006E290000}"/>
    <cellStyle name="Comma 4 2 3 2 5 3" xfId="10665" xr:uid="{00000000-0005-0000-0000-00006F290000}"/>
    <cellStyle name="Comma 4 2 3 2 5 4" xfId="10666" xr:uid="{00000000-0005-0000-0000-000070290000}"/>
    <cellStyle name="Comma 4 2 3 2 6" xfId="10667" xr:uid="{00000000-0005-0000-0000-000071290000}"/>
    <cellStyle name="Comma 4 2 3 2 6 2" xfId="10668" xr:uid="{00000000-0005-0000-0000-000072290000}"/>
    <cellStyle name="Comma 4 2 3 2 6 3" xfId="10669" xr:uid="{00000000-0005-0000-0000-000073290000}"/>
    <cellStyle name="Comma 4 2 3 2 7" xfId="10670" xr:uid="{00000000-0005-0000-0000-000074290000}"/>
    <cellStyle name="Comma 4 2 3 2 7 2" xfId="10671" xr:uid="{00000000-0005-0000-0000-000075290000}"/>
    <cellStyle name="Comma 4 2 3 2 8" xfId="10672" xr:uid="{00000000-0005-0000-0000-000076290000}"/>
    <cellStyle name="Comma 4 2 3 2 9" xfId="10673" xr:uid="{00000000-0005-0000-0000-000077290000}"/>
    <cellStyle name="Comma 4 2 3 3" xfId="10674" xr:uid="{00000000-0005-0000-0000-000078290000}"/>
    <cellStyle name="Comma 4 2 3 3 2" xfId="10675" xr:uid="{00000000-0005-0000-0000-000079290000}"/>
    <cellStyle name="Comma 4 2 3 3 2 2" xfId="10676" xr:uid="{00000000-0005-0000-0000-00007A290000}"/>
    <cellStyle name="Comma 4 2 3 3 2 3" xfId="10677" xr:uid="{00000000-0005-0000-0000-00007B290000}"/>
    <cellStyle name="Comma 4 2 3 3 2 4" xfId="10678" xr:uid="{00000000-0005-0000-0000-00007C290000}"/>
    <cellStyle name="Comma 4 2 3 3 3" xfId="10679" xr:uid="{00000000-0005-0000-0000-00007D290000}"/>
    <cellStyle name="Comma 4 2 3 3 4" xfId="10680" xr:uid="{00000000-0005-0000-0000-00007E290000}"/>
    <cellStyle name="Comma 4 2 3 3 5" xfId="10681" xr:uid="{00000000-0005-0000-0000-00007F290000}"/>
    <cellStyle name="Comma 4 2 3 3 6" xfId="10682" xr:uid="{00000000-0005-0000-0000-000080290000}"/>
    <cellStyle name="Comma 4 2 3 3 7" xfId="10683" xr:uid="{00000000-0005-0000-0000-000081290000}"/>
    <cellStyle name="Comma 4 2 3 4" xfId="10684" xr:uid="{00000000-0005-0000-0000-000082290000}"/>
    <cellStyle name="Comma 4 2 3 4 2" xfId="10685" xr:uid="{00000000-0005-0000-0000-000083290000}"/>
    <cellStyle name="Comma 4 2 3 4 2 2" xfId="10686" xr:uid="{00000000-0005-0000-0000-000084290000}"/>
    <cellStyle name="Comma 4 2 3 4 3" xfId="10687" xr:uid="{00000000-0005-0000-0000-000085290000}"/>
    <cellStyle name="Comma 4 2 3 4 4" xfId="10688" xr:uid="{00000000-0005-0000-0000-000086290000}"/>
    <cellStyle name="Comma 4 2 3 4 5" xfId="10689" xr:uid="{00000000-0005-0000-0000-000087290000}"/>
    <cellStyle name="Comma 4 2 3 4 6" xfId="10690" xr:uid="{00000000-0005-0000-0000-000088290000}"/>
    <cellStyle name="Comma 4 2 3 5" xfId="10691" xr:uid="{00000000-0005-0000-0000-000089290000}"/>
    <cellStyle name="Comma 4 2 3 5 2" xfId="10692" xr:uid="{00000000-0005-0000-0000-00008A290000}"/>
    <cellStyle name="Comma 4 2 3 5 2 2" xfId="10693" xr:uid="{00000000-0005-0000-0000-00008B290000}"/>
    <cellStyle name="Comma 4 2 3 5 3" xfId="10694" xr:uid="{00000000-0005-0000-0000-00008C290000}"/>
    <cellStyle name="Comma 4 2 3 5 4" xfId="10695" xr:uid="{00000000-0005-0000-0000-00008D290000}"/>
    <cellStyle name="Comma 4 2 3 6" xfId="10696" xr:uid="{00000000-0005-0000-0000-00008E290000}"/>
    <cellStyle name="Comma 4 2 3 6 2" xfId="10697" xr:uid="{00000000-0005-0000-0000-00008F290000}"/>
    <cellStyle name="Comma 4 2 3 6 2 2" xfId="10698" xr:uid="{00000000-0005-0000-0000-000090290000}"/>
    <cellStyle name="Comma 4 2 3 6 3" xfId="10699" xr:uid="{00000000-0005-0000-0000-000091290000}"/>
    <cellStyle name="Comma 4 2 3 6 4" xfId="10700" xr:uid="{00000000-0005-0000-0000-000092290000}"/>
    <cellStyle name="Comma 4 2 3 7" xfId="10701" xr:uid="{00000000-0005-0000-0000-000093290000}"/>
    <cellStyle name="Comma 4 2 3 7 2" xfId="10702" xr:uid="{00000000-0005-0000-0000-000094290000}"/>
    <cellStyle name="Comma 4 2 3 7 3" xfId="10703" xr:uid="{00000000-0005-0000-0000-000095290000}"/>
    <cellStyle name="Comma 4 2 3 8" xfId="10704" xr:uid="{00000000-0005-0000-0000-000096290000}"/>
    <cellStyle name="Comma 4 2 3 8 2" xfId="10705" xr:uid="{00000000-0005-0000-0000-000097290000}"/>
    <cellStyle name="Comma 4 2 3 9" xfId="10706" xr:uid="{00000000-0005-0000-0000-000098290000}"/>
    <cellStyle name="Comma 4 2 4" xfId="10707" xr:uid="{00000000-0005-0000-0000-000099290000}"/>
    <cellStyle name="Comma 4 2 4 10" xfId="10708" xr:uid="{00000000-0005-0000-0000-00009A290000}"/>
    <cellStyle name="Comma 4 2 4 11" xfId="10709" xr:uid="{00000000-0005-0000-0000-00009B290000}"/>
    <cellStyle name="Comma 4 2 4 12" xfId="10710" xr:uid="{00000000-0005-0000-0000-00009C290000}"/>
    <cellStyle name="Comma 4 2 4 2" xfId="10711" xr:uid="{00000000-0005-0000-0000-00009D290000}"/>
    <cellStyle name="Comma 4 2 4 2 2" xfId="10712" xr:uid="{00000000-0005-0000-0000-00009E290000}"/>
    <cellStyle name="Comma 4 2 4 2 2 2" xfId="10713" xr:uid="{00000000-0005-0000-0000-00009F290000}"/>
    <cellStyle name="Comma 4 2 4 2 2 3" xfId="10714" xr:uid="{00000000-0005-0000-0000-0000A0290000}"/>
    <cellStyle name="Comma 4 2 4 2 2 4" xfId="10715" xr:uid="{00000000-0005-0000-0000-0000A1290000}"/>
    <cellStyle name="Comma 4 2 4 2 3" xfId="10716" xr:uid="{00000000-0005-0000-0000-0000A2290000}"/>
    <cellStyle name="Comma 4 2 4 2 4" xfId="10717" xr:uid="{00000000-0005-0000-0000-0000A3290000}"/>
    <cellStyle name="Comma 4 2 4 2 5" xfId="10718" xr:uid="{00000000-0005-0000-0000-0000A4290000}"/>
    <cellStyle name="Comma 4 2 4 2 6" xfId="10719" xr:uid="{00000000-0005-0000-0000-0000A5290000}"/>
    <cellStyle name="Comma 4 2 4 2 7" xfId="10720" xr:uid="{00000000-0005-0000-0000-0000A6290000}"/>
    <cellStyle name="Comma 4 2 4 3" xfId="10721" xr:uid="{00000000-0005-0000-0000-0000A7290000}"/>
    <cellStyle name="Comma 4 2 4 3 2" xfId="10722" xr:uid="{00000000-0005-0000-0000-0000A8290000}"/>
    <cellStyle name="Comma 4 2 4 3 2 2" xfId="10723" xr:uid="{00000000-0005-0000-0000-0000A9290000}"/>
    <cellStyle name="Comma 4 2 4 3 3" xfId="10724" xr:uid="{00000000-0005-0000-0000-0000AA290000}"/>
    <cellStyle name="Comma 4 2 4 3 4" xfId="10725" xr:uid="{00000000-0005-0000-0000-0000AB290000}"/>
    <cellStyle name="Comma 4 2 4 3 5" xfId="10726" xr:uid="{00000000-0005-0000-0000-0000AC290000}"/>
    <cellStyle name="Comma 4 2 4 3 6" xfId="10727" xr:uid="{00000000-0005-0000-0000-0000AD290000}"/>
    <cellStyle name="Comma 4 2 4 4" xfId="10728" xr:uid="{00000000-0005-0000-0000-0000AE290000}"/>
    <cellStyle name="Comma 4 2 4 4 2" xfId="10729" xr:uid="{00000000-0005-0000-0000-0000AF290000}"/>
    <cellStyle name="Comma 4 2 4 4 2 2" xfId="10730" xr:uid="{00000000-0005-0000-0000-0000B0290000}"/>
    <cellStyle name="Comma 4 2 4 4 3" xfId="10731" xr:uid="{00000000-0005-0000-0000-0000B1290000}"/>
    <cellStyle name="Comma 4 2 4 4 4" xfId="10732" xr:uid="{00000000-0005-0000-0000-0000B2290000}"/>
    <cellStyle name="Comma 4 2 4 5" xfId="10733" xr:uid="{00000000-0005-0000-0000-0000B3290000}"/>
    <cellStyle name="Comma 4 2 4 5 2" xfId="10734" xr:uid="{00000000-0005-0000-0000-0000B4290000}"/>
    <cellStyle name="Comma 4 2 4 5 2 2" xfId="10735" xr:uid="{00000000-0005-0000-0000-0000B5290000}"/>
    <cellStyle name="Comma 4 2 4 5 3" xfId="10736" xr:uid="{00000000-0005-0000-0000-0000B6290000}"/>
    <cellStyle name="Comma 4 2 4 5 4" xfId="10737" xr:uid="{00000000-0005-0000-0000-0000B7290000}"/>
    <cellStyle name="Comma 4 2 4 6" xfId="10738" xr:uid="{00000000-0005-0000-0000-0000B8290000}"/>
    <cellStyle name="Comma 4 2 4 6 2" xfId="10739" xr:uid="{00000000-0005-0000-0000-0000B9290000}"/>
    <cellStyle name="Comma 4 2 4 6 3" xfId="10740" xr:uid="{00000000-0005-0000-0000-0000BA290000}"/>
    <cellStyle name="Comma 4 2 4 7" xfId="10741" xr:uid="{00000000-0005-0000-0000-0000BB290000}"/>
    <cellStyle name="Comma 4 2 4 7 2" xfId="10742" xr:uid="{00000000-0005-0000-0000-0000BC290000}"/>
    <cellStyle name="Comma 4 2 4 8" xfId="10743" xr:uid="{00000000-0005-0000-0000-0000BD290000}"/>
    <cellStyle name="Comma 4 2 4 9" xfId="10744" xr:uid="{00000000-0005-0000-0000-0000BE290000}"/>
    <cellStyle name="Comma 4 2 5" xfId="10745" xr:uid="{00000000-0005-0000-0000-0000BF290000}"/>
    <cellStyle name="Comma 4 2 5 2" xfId="10746" xr:uid="{00000000-0005-0000-0000-0000C0290000}"/>
    <cellStyle name="Comma 4 2 5 2 2" xfId="10747" xr:uid="{00000000-0005-0000-0000-0000C1290000}"/>
    <cellStyle name="Comma 4 2 5 2 3" xfId="10748" xr:uid="{00000000-0005-0000-0000-0000C2290000}"/>
    <cellStyle name="Comma 4 2 5 2 4" xfId="10749" xr:uid="{00000000-0005-0000-0000-0000C3290000}"/>
    <cellStyle name="Comma 4 2 5 3" xfId="10750" xr:uid="{00000000-0005-0000-0000-0000C4290000}"/>
    <cellStyle name="Comma 4 2 5 4" xfId="10751" xr:uid="{00000000-0005-0000-0000-0000C5290000}"/>
    <cellStyle name="Comma 4 2 5 5" xfId="10752" xr:uid="{00000000-0005-0000-0000-0000C6290000}"/>
    <cellStyle name="Comma 4 2 5 6" xfId="10753" xr:uid="{00000000-0005-0000-0000-0000C7290000}"/>
    <cellStyle name="Comma 4 2 5 7" xfId="10754" xr:uid="{00000000-0005-0000-0000-0000C8290000}"/>
    <cellStyle name="Comma 4 2 6" xfId="10755" xr:uid="{00000000-0005-0000-0000-0000C9290000}"/>
    <cellStyle name="Comma 4 2 6 2" xfId="10756" xr:uid="{00000000-0005-0000-0000-0000CA290000}"/>
    <cellStyle name="Comma 4 2 6 2 2" xfId="10757" xr:uid="{00000000-0005-0000-0000-0000CB290000}"/>
    <cellStyle name="Comma 4 2 6 3" xfId="10758" xr:uid="{00000000-0005-0000-0000-0000CC290000}"/>
    <cellStyle name="Comma 4 2 6 4" xfId="10759" xr:uid="{00000000-0005-0000-0000-0000CD290000}"/>
    <cellStyle name="Comma 4 2 6 5" xfId="10760" xr:uid="{00000000-0005-0000-0000-0000CE290000}"/>
    <cellStyle name="Comma 4 2 6 6" xfId="10761" xr:uid="{00000000-0005-0000-0000-0000CF290000}"/>
    <cellStyle name="Comma 4 2 7" xfId="10762" xr:uid="{00000000-0005-0000-0000-0000D0290000}"/>
    <cellStyle name="Comma 4 2 7 2" xfId="10763" xr:uid="{00000000-0005-0000-0000-0000D1290000}"/>
    <cellStyle name="Comma 4 2 7 2 2" xfId="10764" xr:uid="{00000000-0005-0000-0000-0000D2290000}"/>
    <cellStyle name="Comma 4 2 7 3" xfId="10765" xr:uid="{00000000-0005-0000-0000-0000D3290000}"/>
    <cellStyle name="Comma 4 2 7 4" xfId="10766" xr:uid="{00000000-0005-0000-0000-0000D4290000}"/>
    <cellStyle name="Comma 4 2 8" xfId="10767" xr:uid="{00000000-0005-0000-0000-0000D5290000}"/>
    <cellStyle name="Comma 4 2 8 2" xfId="10768" xr:uid="{00000000-0005-0000-0000-0000D6290000}"/>
    <cellStyle name="Comma 4 2 8 2 2" xfId="10769" xr:uid="{00000000-0005-0000-0000-0000D7290000}"/>
    <cellStyle name="Comma 4 2 8 3" xfId="10770" xr:uid="{00000000-0005-0000-0000-0000D8290000}"/>
    <cellStyle name="Comma 4 2 8 4" xfId="10771" xr:uid="{00000000-0005-0000-0000-0000D9290000}"/>
    <cellStyle name="Comma 4 2 9" xfId="10772" xr:uid="{00000000-0005-0000-0000-0000DA290000}"/>
    <cellStyle name="Comma 4 2 9 2" xfId="10773" xr:uid="{00000000-0005-0000-0000-0000DB290000}"/>
    <cellStyle name="Comma 4 2 9 3" xfId="10774" xr:uid="{00000000-0005-0000-0000-0000DC290000}"/>
    <cellStyle name="Comma 4 3" xfId="10775" xr:uid="{00000000-0005-0000-0000-0000DD290000}"/>
    <cellStyle name="Comma 4 3 10" xfId="10776" xr:uid="{00000000-0005-0000-0000-0000DE290000}"/>
    <cellStyle name="Comma 4 3 11" xfId="10777" xr:uid="{00000000-0005-0000-0000-0000DF290000}"/>
    <cellStyle name="Comma 4 3 12" xfId="10778" xr:uid="{00000000-0005-0000-0000-0000E0290000}"/>
    <cellStyle name="Comma 4 3 2" xfId="10779" xr:uid="{00000000-0005-0000-0000-0000E1290000}"/>
    <cellStyle name="Comma 4 3 2 2" xfId="10780" xr:uid="{00000000-0005-0000-0000-0000E2290000}"/>
    <cellStyle name="Comma 4 3 2 2 2" xfId="10781" xr:uid="{00000000-0005-0000-0000-0000E3290000}"/>
    <cellStyle name="Comma 4 3 2 2 2 2" xfId="10782" xr:uid="{00000000-0005-0000-0000-0000E4290000}"/>
    <cellStyle name="Comma 4 3 2 2 3" xfId="10783" xr:uid="{00000000-0005-0000-0000-0000E5290000}"/>
    <cellStyle name="Comma 4 3 2 2 4" xfId="10784" xr:uid="{00000000-0005-0000-0000-0000E6290000}"/>
    <cellStyle name="Comma 4 3 2 3" xfId="10785" xr:uid="{00000000-0005-0000-0000-0000E7290000}"/>
    <cellStyle name="Comma 4 3 2 3 2" xfId="10786" xr:uid="{00000000-0005-0000-0000-0000E8290000}"/>
    <cellStyle name="Comma 4 3 2 3 2 2" xfId="10787" xr:uid="{00000000-0005-0000-0000-0000E9290000}"/>
    <cellStyle name="Comma 4 3 2 3 3" xfId="10788" xr:uid="{00000000-0005-0000-0000-0000EA290000}"/>
    <cellStyle name="Comma 4 3 2 3 4" xfId="10789" xr:uid="{00000000-0005-0000-0000-0000EB290000}"/>
    <cellStyle name="Comma 4 3 2 4" xfId="10790" xr:uid="{00000000-0005-0000-0000-0000EC290000}"/>
    <cellStyle name="Comma 4 3 2 4 2" xfId="10791" xr:uid="{00000000-0005-0000-0000-0000ED290000}"/>
    <cellStyle name="Comma 4 3 2 4 2 2" xfId="10792" xr:uid="{00000000-0005-0000-0000-0000EE290000}"/>
    <cellStyle name="Comma 4 3 2 4 3" xfId="10793" xr:uid="{00000000-0005-0000-0000-0000EF290000}"/>
    <cellStyle name="Comma 4 3 2 4 4" xfId="10794" xr:uid="{00000000-0005-0000-0000-0000F0290000}"/>
    <cellStyle name="Comma 4 3 2 5" xfId="10795" xr:uid="{00000000-0005-0000-0000-0000F1290000}"/>
    <cellStyle name="Comma 4 3 2 5 2" xfId="10796" xr:uid="{00000000-0005-0000-0000-0000F2290000}"/>
    <cellStyle name="Comma 4 3 2 5 2 2" xfId="10797" xr:uid="{00000000-0005-0000-0000-0000F3290000}"/>
    <cellStyle name="Comma 4 3 2 5 3" xfId="10798" xr:uid="{00000000-0005-0000-0000-0000F4290000}"/>
    <cellStyle name="Comma 4 3 2 5 4" xfId="10799" xr:uid="{00000000-0005-0000-0000-0000F5290000}"/>
    <cellStyle name="Comma 4 3 2 6" xfId="10800" xr:uid="{00000000-0005-0000-0000-0000F6290000}"/>
    <cellStyle name="Comma 4 3 2 6 2" xfId="10801" xr:uid="{00000000-0005-0000-0000-0000F7290000}"/>
    <cellStyle name="Comma 4 3 2 6 3" xfId="10802" xr:uid="{00000000-0005-0000-0000-0000F8290000}"/>
    <cellStyle name="Comma 4 3 2 7" xfId="10803" xr:uid="{00000000-0005-0000-0000-0000F9290000}"/>
    <cellStyle name="Comma 4 3 2 7 2" xfId="10804" xr:uid="{00000000-0005-0000-0000-0000FA290000}"/>
    <cellStyle name="Comma 4 3 2 8" xfId="10805" xr:uid="{00000000-0005-0000-0000-0000FB290000}"/>
    <cellStyle name="Comma 4 3 2 9" xfId="10806" xr:uid="{00000000-0005-0000-0000-0000FC290000}"/>
    <cellStyle name="Comma 4 3 3" xfId="10807" xr:uid="{00000000-0005-0000-0000-0000FD290000}"/>
    <cellStyle name="Comma 4 3 3 2" xfId="10808" xr:uid="{00000000-0005-0000-0000-0000FE290000}"/>
    <cellStyle name="Comma 4 3 3 2 2" xfId="10809" xr:uid="{00000000-0005-0000-0000-0000FF290000}"/>
    <cellStyle name="Comma 4 3 3 3" xfId="10810" xr:uid="{00000000-0005-0000-0000-0000002A0000}"/>
    <cellStyle name="Comma 4 3 3 4" xfId="10811" xr:uid="{00000000-0005-0000-0000-0000012A0000}"/>
    <cellStyle name="Comma 4 3 4" xfId="10812" xr:uid="{00000000-0005-0000-0000-0000022A0000}"/>
    <cellStyle name="Comma 4 3 4 2" xfId="10813" xr:uid="{00000000-0005-0000-0000-0000032A0000}"/>
    <cellStyle name="Comma 4 3 4 2 2" xfId="10814" xr:uid="{00000000-0005-0000-0000-0000042A0000}"/>
    <cellStyle name="Comma 4 3 4 3" xfId="10815" xr:uid="{00000000-0005-0000-0000-0000052A0000}"/>
    <cellStyle name="Comma 4 3 4 4" xfId="10816" xr:uid="{00000000-0005-0000-0000-0000062A0000}"/>
    <cellStyle name="Comma 4 3 5" xfId="10817" xr:uid="{00000000-0005-0000-0000-0000072A0000}"/>
    <cellStyle name="Comma 4 3 5 2" xfId="10818" xr:uid="{00000000-0005-0000-0000-0000082A0000}"/>
    <cellStyle name="Comma 4 3 5 2 2" xfId="10819" xr:uid="{00000000-0005-0000-0000-0000092A0000}"/>
    <cellStyle name="Comma 4 3 5 3" xfId="10820" xr:uid="{00000000-0005-0000-0000-00000A2A0000}"/>
    <cellStyle name="Comma 4 3 5 4" xfId="10821" xr:uid="{00000000-0005-0000-0000-00000B2A0000}"/>
    <cellStyle name="Comma 4 3 6" xfId="10822" xr:uid="{00000000-0005-0000-0000-00000C2A0000}"/>
    <cellStyle name="Comma 4 3 6 2" xfId="10823" xr:uid="{00000000-0005-0000-0000-00000D2A0000}"/>
    <cellStyle name="Comma 4 3 6 2 2" xfId="10824" xr:uid="{00000000-0005-0000-0000-00000E2A0000}"/>
    <cellStyle name="Comma 4 3 6 3" xfId="10825" xr:uid="{00000000-0005-0000-0000-00000F2A0000}"/>
    <cellStyle name="Comma 4 3 6 4" xfId="10826" xr:uid="{00000000-0005-0000-0000-0000102A0000}"/>
    <cellStyle name="Comma 4 3 7" xfId="10827" xr:uid="{00000000-0005-0000-0000-0000112A0000}"/>
    <cellStyle name="Comma 4 3 7 2" xfId="10828" xr:uid="{00000000-0005-0000-0000-0000122A0000}"/>
    <cellStyle name="Comma 4 3 7 3" xfId="10829" xr:uid="{00000000-0005-0000-0000-0000132A0000}"/>
    <cellStyle name="Comma 4 3 8" xfId="10830" xr:uid="{00000000-0005-0000-0000-0000142A0000}"/>
    <cellStyle name="Comma 4 3 8 2" xfId="10831" xr:uid="{00000000-0005-0000-0000-0000152A0000}"/>
    <cellStyle name="Comma 4 3 9" xfId="10832" xr:uid="{00000000-0005-0000-0000-0000162A0000}"/>
    <cellStyle name="Comma 4 4" xfId="10833" xr:uid="{00000000-0005-0000-0000-0000172A0000}"/>
    <cellStyle name="Comma 4 4 10" xfId="10834" xr:uid="{00000000-0005-0000-0000-0000182A0000}"/>
    <cellStyle name="Comma 4 4 2" xfId="10835" xr:uid="{00000000-0005-0000-0000-0000192A0000}"/>
    <cellStyle name="Comma 4 4 2 2" xfId="10836" xr:uid="{00000000-0005-0000-0000-00001A2A0000}"/>
    <cellStyle name="Comma 4 4 2 2 2" xfId="10837" xr:uid="{00000000-0005-0000-0000-00001B2A0000}"/>
    <cellStyle name="Comma 4 4 2 2 2 2" xfId="10838" xr:uid="{00000000-0005-0000-0000-00001C2A0000}"/>
    <cellStyle name="Comma 4 4 2 2 3" xfId="10839" xr:uid="{00000000-0005-0000-0000-00001D2A0000}"/>
    <cellStyle name="Comma 4 4 2 2 4" xfId="10840" xr:uid="{00000000-0005-0000-0000-00001E2A0000}"/>
    <cellStyle name="Comma 4 4 2 3" xfId="10841" xr:uid="{00000000-0005-0000-0000-00001F2A0000}"/>
    <cellStyle name="Comma 4 4 2 3 2" xfId="10842" xr:uid="{00000000-0005-0000-0000-0000202A0000}"/>
    <cellStyle name="Comma 4 4 2 3 2 2" xfId="10843" xr:uid="{00000000-0005-0000-0000-0000212A0000}"/>
    <cellStyle name="Comma 4 4 2 3 3" xfId="10844" xr:uid="{00000000-0005-0000-0000-0000222A0000}"/>
    <cellStyle name="Comma 4 4 2 3 4" xfId="10845" xr:uid="{00000000-0005-0000-0000-0000232A0000}"/>
    <cellStyle name="Comma 4 4 2 4" xfId="10846" xr:uid="{00000000-0005-0000-0000-0000242A0000}"/>
    <cellStyle name="Comma 4 4 2 4 2" xfId="10847" xr:uid="{00000000-0005-0000-0000-0000252A0000}"/>
    <cellStyle name="Comma 4 4 2 4 2 2" xfId="10848" xr:uid="{00000000-0005-0000-0000-0000262A0000}"/>
    <cellStyle name="Comma 4 4 2 4 3" xfId="10849" xr:uid="{00000000-0005-0000-0000-0000272A0000}"/>
    <cellStyle name="Comma 4 4 2 4 4" xfId="10850" xr:uid="{00000000-0005-0000-0000-0000282A0000}"/>
    <cellStyle name="Comma 4 4 2 5" xfId="10851" xr:uid="{00000000-0005-0000-0000-0000292A0000}"/>
    <cellStyle name="Comma 4 4 2 5 2" xfId="10852" xr:uid="{00000000-0005-0000-0000-00002A2A0000}"/>
    <cellStyle name="Comma 4 4 2 5 2 2" xfId="10853" xr:uid="{00000000-0005-0000-0000-00002B2A0000}"/>
    <cellStyle name="Comma 4 4 2 5 3" xfId="10854" xr:uid="{00000000-0005-0000-0000-00002C2A0000}"/>
    <cellStyle name="Comma 4 4 2 5 4" xfId="10855" xr:uid="{00000000-0005-0000-0000-00002D2A0000}"/>
    <cellStyle name="Comma 4 4 2 6" xfId="10856" xr:uid="{00000000-0005-0000-0000-00002E2A0000}"/>
    <cellStyle name="Comma 4 4 2 6 2" xfId="10857" xr:uid="{00000000-0005-0000-0000-00002F2A0000}"/>
    <cellStyle name="Comma 4 4 2 6 3" xfId="10858" xr:uid="{00000000-0005-0000-0000-0000302A0000}"/>
    <cellStyle name="Comma 4 4 2 7" xfId="10859" xr:uid="{00000000-0005-0000-0000-0000312A0000}"/>
    <cellStyle name="Comma 4 4 2 7 2" xfId="10860" xr:uid="{00000000-0005-0000-0000-0000322A0000}"/>
    <cellStyle name="Comma 4 4 2 8" xfId="10861" xr:uid="{00000000-0005-0000-0000-0000332A0000}"/>
    <cellStyle name="Comma 4 4 2 9" xfId="10862" xr:uid="{00000000-0005-0000-0000-0000342A0000}"/>
    <cellStyle name="Comma 4 4 3" xfId="10863" xr:uid="{00000000-0005-0000-0000-0000352A0000}"/>
    <cellStyle name="Comma 4 4 3 2" xfId="10864" xr:uid="{00000000-0005-0000-0000-0000362A0000}"/>
    <cellStyle name="Comma 4 4 3 2 2" xfId="10865" xr:uid="{00000000-0005-0000-0000-0000372A0000}"/>
    <cellStyle name="Comma 4 4 3 3" xfId="10866" xr:uid="{00000000-0005-0000-0000-0000382A0000}"/>
    <cellStyle name="Comma 4 4 3 4" xfId="10867" xr:uid="{00000000-0005-0000-0000-0000392A0000}"/>
    <cellStyle name="Comma 4 4 4" xfId="10868" xr:uid="{00000000-0005-0000-0000-00003A2A0000}"/>
    <cellStyle name="Comma 4 4 4 2" xfId="10869" xr:uid="{00000000-0005-0000-0000-00003B2A0000}"/>
    <cellStyle name="Comma 4 4 4 2 2" xfId="10870" xr:uid="{00000000-0005-0000-0000-00003C2A0000}"/>
    <cellStyle name="Comma 4 4 4 3" xfId="10871" xr:uid="{00000000-0005-0000-0000-00003D2A0000}"/>
    <cellStyle name="Comma 4 4 4 4" xfId="10872" xr:uid="{00000000-0005-0000-0000-00003E2A0000}"/>
    <cellStyle name="Comma 4 4 5" xfId="10873" xr:uid="{00000000-0005-0000-0000-00003F2A0000}"/>
    <cellStyle name="Comma 4 4 5 2" xfId="10874" xr:uid="{00000000-0005-0000-0000-0000402A0000}"/>
    <cellStyle name="Comma 4 4 5 2 2" xfId="10875" xr:uid="{00000000-0005-0000-0000-0000412A0000}"/>
    <cellStyle name="Comma 4 4 5 3" xfId="10876" xr:uid="{00000000-0005-0000-0000-0000422A0000}"/>
    <cellStyle name="Comma 4 4 5 4" xfId="10877" xr:uid="{00000000-0005-0000-0000-0000432A0000}"/>
    <cellStyle name="Comma 4 4 6" xfId="10878" xr:uid="{00000000-0005-0000-0000-0000442A0000}"/>
    <cellStyle name="Comma 4 4 6 2" xfId="10879" xr:uid="{00000000-0005-0000-0000-0000452A0000}"/>
    <cellStyle name="Comma 4 4 6 2 2" xfId="10880" xr:uid="{00000000-0005-0000-0000-0000462A0000}"/>
    <cellStyle name="Comma 4 4 6 3" xfId="10881" xr:uid="{00000000-0005-0000-0000-0000472A0000}"/>
    <cellStyle name="Comma 4 4 6 4" xfId="10882" xr:uid="{00000000-0005-0000-0000-0000482A0000}"/>
    <cellStyle name="Comma 4 4 7" xfId="10883" xr:uid="{00000000-0005-0000-0000-0000492A0000}"/>
    <cellStyle name="Comma 4 4 7 2" xfId="10884" xr:uid="{00000000-0005-0000-0000-00004A2A0000}"/>
    <cellStyle name="Comma 4 4 7 3" xfId="10885" xr:uid="{00000000-0005-0000-0000-00004B2A0000}"/>
    <cellStyle name="Comma 4 4 8" xfId="10886" xr:uid="{00000000-0005-0000-0000-00004C2A0000}"/>
    <cellStyle name="Comma 4 4 8 2" xfId="10887" xr:uid="{00000000-0005-0000-0000-00004D2A0000}"/>
    <cellStyle name="Comma 4 4 9" xfId="10888" xr:uid="{00000000-0005-0000-0000-00004E2A0000}"/>
    <cellStyle name="Comma 4 5" xfId="10889" xr:uid="{00000000-0005-0000-0000-00004F2A0000}"/>
    <cellStyle name="Comma 4 5 2" xfId="10890" xr:uid="{00000000-0005-0000-0000-0000502A0000}"/>
    <cellStyle name="Comma 4 5 2 2" xfId="10891" xr:uid="{00000000-0005-0000-0000-0000512A0000}"/>
    <cellStyle name="Comma 4 5 2 2 2" xfId="10892" xr:uid="{00000000-0005-0000-0000-0000522A0000}"/>
    <cellStyle name="Comma 4 5 2 3" xfId="10893" xr:uid="{00000000-0005-0000-0000-0000532A0000}"/>
    <cellStyle name="Comma 4 5 2 4" xfId="10894" xr:uid="{00000000-0005-0000-0000-0000542A0000}"/>
    <cellStyle name="Comma 4 5 3" xfId="10895" xr:uid="{00000000-0005-0000-0000-0000552A0000}"/>
    <cellStyle name="Comma 4 5 3 2" xfId="10896" xr:uid="{00000000-0005-0000-0000-0000562A0000}"/>
    <cellStyle name="Comma 4 5 3 2 2" xfId="10897" xr:uid="{00000000-0005-0000-0000-0000572A0000}"/>
    <cellStyle name="Comma 4 5 3 3" xfId="10898" xr:uid="{00000000-0005-0000-0000-0000582A0000}"/>
    <cellStyle name="Comma 4 5 3 4" xfId="10899" xr:uid="{00000000-0005-0000-0000-0000592A0000}"/>
    <cellStyle name="Comma 4 5 4" xfId="10900" xr:uid="{00000000-0005-0000-0000-00005A2A0000}"/>
    <cellStyle name="Comma 4 5 4 2" xfId="10901" xr:uid="{00000000-0005-0000-0000-00005B2A0000}"/>
    <cellStyle name="Comma 4 5 4 2 2" xfId="10902" xr:uid="{00000000-0005-0000-0000-00005C2A0000}"/>
    <cellStyle name="Comma 4 5 4 3" xfId="10903" xr:uid="{00000000-0005-0000-0000-00005D2A0000}"/>
    <cellStyle name="Comma 4 5 4 4" xfId="10904" xr:uid="{00000000-0005-0000-0000-00005E2A0000}"/>
    <cellStyle name="Comma 4 5 5" xfId="10905" xr:uid="{00000000-0005-0000-0000-00005F2A0000}"/>
    <cellStyle name="Comma 4 5 5 2" xfId="10906" xr:uid="{00000000-0005-0000-0000-0000602A0000}"/>
    <cellStyle name="Comma 4 5 5 2 2" xfId="10907" xr:uid="{00000000-0005-0000-0000-0000612A0000}"/>
    <cellStyle name="Comma 4 5 5 3" xfId="10908" xr:uid="{00000000-0005-0000-0000-0000622A0000}"/>
    <cellStyle name="Comma 4 5 5 4" xfId="10909" xr:uid="{00000000-0005-0000-0000-0000632A0000}"/>
    <cellStyle name="Comma 4 5 6" xfId="10910" xr:uid="{00000000-0005-0000-0000-0000642A0000}"/>
    <cellStyle name="Comma 4 5 6 2" xfId="10911" xr:uid="{00000000-0005-0000-0000-0000652A0000}"/>
    <cellStyle name="Comma 4 5 6 3" xfId="10912" xr:uid="{00000000-0005-0000-0000-0000662A0000}"/>
    <cellStyle name="Comma 4 5 7" xfId="10913" xr:uid="{00000000-0005-0000-0000-0000672A0000}"/>
    <cellStyle name="Comma 4 5 7 2" xfId="10914" xr:uid="{00000000-0005-0000-0000-0000682A0000}"/>
    <cellStyle name="Comma 4 5 8" xfId="10915" xr:uid="{00000000-0005-0000-0000-0000692A0000}"/>
    <cellStyle name="Comma 4 5 9" xfId="10916" xr:uid="{00000000-0005-0000-0000-00006A2A0000}"/>
    <cellStyle name="Comma 4 6" xfId="10917" xr:uid="{00000000-0005-0000-0000-00006B2A0000}"/>
    <cellStyle name="Comma 4 6 2" xfId="10918" xr:uid="{00000000-0005-0000-0000-00006C2A0000}"/>
    <cellStyle name="Comma 4 6 2 2" xfId="10919" xr:uid="{00000000-0005-0000-0000-00006D2A0000}"/>
    <cellStyle name="Comma 4 6 3" xfId="10920" xr:uid="{00000000-0005-0000-0000-00006E2A0000}"/>
    <cellStyle name="Comma 4 6 4" xfId="10921" xr:uid="{00000000-0005-0000-0000-00006F2A0000}"/>
    <cellStyle name="Comma 4 7" xfId="10922" xr:uid="{00000000-0005-0000-0000-0000702A0000}"/>
    <cellStyle name="Comma 4 7 2" xfId="10923" xr:uid="{00000000-0005-0000-0000-0000712A0000}"/>
    <cellStyle name="Comma 4 7 2 2" xfId="10924" xr:uid="{00000000-0005-0000-0000-0000722A0000}"/>
    <cellStyle name="Comma 4 7 3" xfId="10925" xr:uid="{00000000-0005-0000-0000-0000732A0000}"/>
    <cellStyle name="Comma 4 7 4" xfId="10926" xr:uid="{00000000-0005-0000-0000-0000742A0000}"/>
    <cellStyle name="Comma 4 8" xfId="10927" xr:uid="{00000000-0005-0000-0000-0000752A0000}"/>
    <cellStyle name="Comma 4 8 2" xfId="10928" xr:uid="{00000000-0005-0000-0000-0000762A0000}"/>
    <cellStyle name="Comma 4 8 2 2" xfId="10929" xr:uid="{00000000-0005-0000-0000-0000772A0000}"/>
    <cellStyle name="Comma 4 8 3" xfId="10930" xr:uid="{00000000-0005-0000-0000-0000782A0000}"/>
    <cellStyle name="Comma 4 8 4" xfId="10931" xr:uid="{00000000-0005-0000-0000-0000792A0000}"/>
    <cellStyle name="Comma 4 9" xfId="10932" xr:uid="{00000000-0005-0000-0000-00007A2A0000}"/>
    <cellStyle name="Comma 4 9 2" xfId="10933" xr:uid="{00000000-0005-0000-0000-00007B2A0000}"/>
    <cellStyle name="Comma 4 9 2 2" xfId="10934" xr:uid="{00000000-0005-0000-0000-00007C2A0000}"/>
    <cellStyle name="Comma 4 9 3" xfId="10935" xr:uid="{00000000-0005-0000-0000-00007D2A0000}"/>
    <cellStyle name="Comma 4 9 4" xfId="10936" xr:uid="{00000000-0005-0000-0000-00007E2A0000}"/>
    <cellStyle name="Comma 5" xfId="10937" xr:uid="{00000000-0005-0000-0000-00007F2A0000}"/>
    <cellStyle name="Comma 5 10" xfId="10938" xr:uid="{00000000-0005-0000-0000-0000802A0000}"/>
    <cellStyle name="Comma 5 10 2" xfId="10939" xr:uid="{00000000-0005-0000-0000-0000812A0000}"/>
    <cellStyle name="Comma 5 10 3" xfId="10940" xr:uid="{00000000-0005-0000-0000-0000822A0000}"/>
    <cellStyle name="Comma 5 11" xfId="10941" xr:uid="{00000000-0005-0000-0000-0000832A0000}"/>
    <cellStyle name="Comma 5 11 2" xfId="10942" xr:uid="{00000000-0005-0000-0000-0000842A0000}"/>
    <cellStyle name="Comma 5 12" xfId="10943" xr:uid="{00000000-0005-0000-0000-0000852A0000}"/>
    <cellStyle name="Comma 5 13" xfId="10944" xr:uid="{00000000-0005-0000-0000-0000862A0000}"/>
    <cellStyle name="Comma 5 14" xfId="10945" xr:uid="{00000000-0005-0000-0000-0000872A0000}"/>
    <cellStyle name="Comma 5 15" xfId="10946" xr:uid="{00000000-0005-0000-0000-0000882A0000}"/>
    <cellStyle name="Comma 5 2" xfId="10947" xr:uid="{00000000-0005-0000-0000-0000892A0000}"/>
    <cellStyle name="Comma 5 2 10" xfId="10948" xr:uid="{00000000-0005-0000-0000-00008A2A0000}"/>
    <cellStyle name="Comma 5 2 2" xfId="10949" xr:uid="{00000000-0005-0000-0000-00008B2A0000}"/>
    <cellStyle name="Comma 5 2 2 2" xfId="10950" xr:uid="{00000000-0005-0000-0000-00008C2A0000}"/>
    <cellStyle name="Comma 5 2 2 2 2" xfId="10951" xr:uid="{00000000-0005-0000-0000-00008D2A0000}"/>
    <cellStyle name="Comma 5 2 2 2 2 2" xfId="10952" xr:uid="{00000000-0005-0000-0000-00008E2A0000}"/>
    <cellStyle name="Comma 5 2 2 2 3" xfId="10953" xr:uid="{00000000-0005-0000-0000-00008F2A0000}"/>
    <cellStyle name="Comma 5 2 2 2 4" xfId="10954" xr:uid="{00000000-0005-0000-0000-0000902A0000}"/>
    <cellStyle name="Comma 5 2 2 3" xfId="10955" xr:uid="{00000000-0005-0000-0000-0000912A0000}"/>
    <cellStyle name="Comma 5 2 2 3 2" xfId="10956" xr:uid="{00000000-0005-0000-0000-0000922A0000}"/>
    <cellStyle name="Comma 5 2 2 3 2 2" xfId="10957" xr:uid="{00000000-0005-0000-0000-0000932A0000}"/>
    <cellStyle name="Comma 5 2 2 3 3" xfId="10958" xr:uid="{00000000-0005-0000-0000-0000942A0000}"/>
    <cellStyle name="Comma 5 2 2 3 4" xfId="10959" xr:uid="{00000000-0005-0000-0000-0000952A0000}"/>
    <cellStyle name="Comma 5 2 2 4" xfId="10960" xr:uid="{00000000-0005-0000-0000-0000962A0000}"/>
    <cellStyle name="Comma 5 2 2 4 2" xfId="10961" xr:uid="{00000000-0005-0000-0000-0000972A0000}"/>
    <cellStyle name="Comma 5 2 2 4 2 2" xfId="10962" xr:uid="{00000000-0005-0000-0000-0000982A0000}"/>
    <cellStyle name="Comma 5 2 2 4 3" xfId="10963" xr:uid="{00000000-0005-0000-0000-0000992A0000}"/>
    <cellStyle name="Comma 5 2 2 4 4" xfId="10964" xr:uid="{00000000-0005-0000-0000-00009A2A0000}"/>
    <cellStyle name="Comma 5 2 2 5" xfId="10965" xr:uid="{00000000-0005-0000-0000-00009B2A0000}"/>
    <cellStyle name="Comma 5 2 2 5 2" xfId="10966" xr:uid="{00000000-0005-0000-0000-00009C2A0000}"/>
    <cellStyle name="Comma 5 2 2 5 2 2" xfId="10967" xr:uid="{00000000-0005-0000-0000-00009D2A0000}"/>
    <cellStyle name="Comma 5 2 2 5 3" xfId="10968" xr:uid="{00000000-0005-0000-0000-00009E2A0000}"/>
    <cellStyle name="Comma 5 2 2 5 4" xfId="10969" xr:uid="{00000000-0005-0000-0000-00009F2A0000}"/>
    <cellStyle name="Comma 5 2 2 6" xfId="10970" xr:uid="{00000000-0005-0000-0000-0000A02A0000}"/>
    <cellStyle name="Comma 5 2 2 6 2" xfId="10971" xr:uid="{00000000-0005-0000-0000-0000A12A0000}"/>
    <cellStyle name="Comma 5 2 2 6 3" xfId="10972" xr:uid="{00000000-0005-0000-0000-0000A22A0000}"/>
    <cellStyle name="Comma 5 2 2 7" xfId="10973" xr:uid="{00000000-0005-0000-0000-0000A32A0000}"/>
    <cellStyle name="Comma 5 2 2 7 2" xfId="10974" xr:uid="{00000000-0005-0000-0000-0000A42A0000}"/>
    <cellStyle name="Comma 5 2 2 8" xfId="10975" xr:uid="{00000000-0005-0000-0000-0000A52A0000}"/>
    <cellStyle name="Comma 5 2 2 9" xfId="10976" xr:uid="{00000000-0005-0000-0000-0000A62A0000}"/>
    <cellStyle name="Comma 5 2 3" xfId="10977" xr:uid="{00000000-0005-0000-0000-0000A72A0000}"/>
    <cellStyle name="Comma 5 2 3 2" xfId="10978" xr:uid="{00000000-0005-0000-0000-0000A82A0000}"/>
    <cellStyle name="Comma 5 2 3 2 2" xfId="10979" xr:uid="{00000000-0005-0000-0000-0000A92A0000}"/>
    <cellStyle name="Comma 5 2 3 3" xfId="10980" xr:uid="{00000000-0005-0000-0000-0000AA2A0000}"/>
    <cellStyle name="Comma 5 2 3 4" xfId="10981" xr:uid="{00000000-0005-0000-0000-0000AB2A0000}"/>
    <cellStyle name="Comma 5 2 4" xfId="10982" xr:uid="{00000000-0005-0000-0000-0000AC2A0000}"/>
    <cellStyle name="Comma 5 2 4 2" xfId="10983" xr:uid="{00000000-0005-0000-0000-0000AD2A0000}"/>
    <cellStyle name="Comma 5 2 4 2 2" xfId="10984" xr:uid="{00000000-0005-0000-0000-0000AE2A0000}"/>
    <cellStyle name="Comma 5 2 4 3" xfId="10985" xr:uid="{00000000-0005-0000-0000-0000AF2A0000}"/>
    <cellStyle name="Comma 5 2 4 4" xfId="10986" xr:uid="{00000000-0005-0000-0000-0000B02A0000}"/>
    <cellStyle name="Comma 5 2 5" xfId="10987" xr:uid="{00000000-0005-0000-0000-0000B12A0000}"/>
    <cellStyle name="Comma 5 2 5 2" xfId="10988" xr:uid="{00000000-0005-0000-0000-0000B22A0000}"/>
    <cellStyle name="Comma 5 2 5 2 2" xfId="10989" xr:uid="{00000000-0005-0000-0000-0000B32A0000}"/>
    <cellStyle name="Comma 5 2 5 3" xfId="10990" xr:uid="{00000000-0005-0000-0000-0000B42A0000}"/>
    <cellStyle name="Comma 5 2 5 4" xfId="10991" xr:uid="{00000000-0005-0000-0000-0000B52A0000}"/>
    <cellStyle name="Comma 5 2 6" xfId="10992" xr:uid="{00000000-0005-0000-0000-0000B62A0000}"/>
    <cellStyle name="Comma 5 2 6 2" xfId="10993" xr:uid="{00000000-0005-0000-0000-0000B72A0000}"/>
    <cellStyle name="Comma 5 2 6 2 2" xfId="10994" xr:uid="{00000000-0005-0000-0000-0000B82A0000}"/>
    <cellStyle name="Comma 5 2 6 3" xfId="10995" xr:uid="{00000000-0005-0000-0000-0000B92A0000}"/>
    <cellStyle name="Comma 5 2 6 4" xfId="10996" xr:uid="{00000000-0005-0000-0000-0000BA2A0000}"/>
    <cellStyle name="Comma 5 2 7" xfId="10997" xr:uid="{00000000-0005-0000-0000-0000BB2A0000}"/>
    <cellStyle name="Comma 5 2 7 2" xfId="10998" xr:uid="{00000000-0005-0000-0000-0000BC2A0000}"/>
    <cellStyle name="Comma 5 2 7 3" xfId="10999" xr:uid="{00000000-0005-0000-0000-0000BD2A0000}"/>
    <cellStyle name="Comma 5 2 8" xfId="11000" xr:uid="{00000000-0005-0000-0000-0000BE2A0000}"/>
    <cellStyle name="Comma 5 2 8 2" xfId="11001" xr:uid="{00000000-0005-0000-0000-0000BF2A0000}"/>
    <cellStyle name="Comma 5 2 9" xfId="11002" xr:uid="{00000000-0005-0000-0000-0000C02A0000}"/>
    <cellStyle name="Comma 5 3" xfId="11003" xr:uid="{00000000-0005-0000-0000-0000C12A0000}"/>
    <cellStyle name="Comma 5 3 10" xfId="11004" xr:uid="{00000000-0005-0000-0000-0000C22A0000}"/>
    <cellStyle name="Comma 5 3 2" xfId="11005" xr:uid="{00000000-0005-0000-0000-0000C32A0000}"/>
    <cellStyle name="Comma 5 3 2 2" xfId="11006" xr:uid="{00000000-0005-0000-0000-0000C42A0000}"/>
    <cellStyle name="Comma 5 3 2 2 2" xfId="11007" xr:uid="{00000000-0005-0000-0000-0000C52A0000}"/>
    <cellStyle name="Comma 5 3 2 2 2 2" xfId="11008" xr:uid="{00000000-0005-0000-0000-0000C62A0000}"/>
    <cellStyle name="Comma 5 3 2 2 3" xfId="11009" xr:uid="{00000000-0005-0000-0000-0000C72A0000}"/>
    <cellStyle name="Comma 5 3 2 2 4" xfId="11010" xr:uid="{00000000-0005-0000-0000-0000C82A0000}"/>
    <cellStyle name="Comma 5 3 2 3" xfId="11011" xr:uid="{00000000-0005-0000-0000-0000C92A0000}"/>
    <cellStyle name="Comma 5 3 2 3 2" xfId="11012" xr:uid="{00000000-0005-0000-0000-0000CA2A0000}"/>
    <cellStyle name="Comma 5 3 2 3 2 2" xfId="11013" xr:uid="{00000000-0005-0000-0000-0000CB2A0000}"/>
    <cellStyle name="Comma 5 3 2 3 3" xfId="11014" xr:uid="{00000000-0005-0000-0000-0000CC2A0000}"/>
    <cellStyle name="Comma 5 3 2 3 4" xfId="11015" xr:uid="{00000000-0005-0000-0000-0000CD2A0000}"/>
    <cellStyle name="Comma 5 3 2 4" xfId="11016" xr:uid="{00000000-0005-0000-0000-0000CE2A0000}"/>
    <cellStyle name="Comma 5 3 2 4 2" xfId="11017" xr:uid="{00000000-0005-0000-0000-0000CF2A0000}"/>
    <cellStyle name="Comma 5 3 2 4 2 2" xfId="11018" xr:uid="{00000000-0005-0000-0000-0000D02A0000}"/>
    <cellStyle name="Comma 5 3 2 4 3" xfId="11019" xr:uid="{00000000-0005-0000-0000-0000D12A0000}"/>
    <cellStyle name="Comma 5 3 2 4 4" xfId="11020" xr:uid="{00000000-0005-0000-0000-0000D22A0000}"/>
    <cellStyle name="Comma 5 3 2 5" xfId="11021" xr:uid="{00000000-0005-0000-0000-0000D32A0000}"/>
    <cellStyle name="Comma 5 3 2 5 2" xfId="11022" xr:uid="{00000000-0005-0000-0000-0000D42A0000}"/>
    <cellStyle name="Comma 5 3 2 5 2 2" xfId="11023" xr:uid="{00000000-0005-0000-0000-0000D52A0000}"/>
    <cellStyle name="Comma 5 3 2 5 3" xfId="11024" xr:uid="{00000000-0005-0000-0000-0000D62A0000}"/>
    <cellStyle name="Comma 5 3 2 5 4" xfId="11025" xr:uid="{00000000-0005-0000-0000-0000D72A0000}"/>
    <cellStyle name="Comma 5 3 2 6" xfId="11026" xr:uid="{00000000-0005-0000-0000-0000D82A0000}"/>
    <cellStyle name="Comma 5 3 2 6 2" xfId="11027" xr:uid="{00000000-0005-0000-0000-0000D92A0000}"/>
    <cellStyle name="Comma 5 3 2 6 3" xfId="11028" xr:uid="{00000000-0005-0000-0000-0000DA2A0000}"/>
    <cellStyle name="Comma 5 3 2 7" xfId="11029" xr:uid="{00000000-0005-0000-0000-0000DB2A0000}"/>
    <cellStyle name="Comma 5 3 2 7 2" xfId="11030" xr:uid="{00000000-0005-0000-0000-0000DC2A0000}"/>
    <cellStyle name="Comma 5 3 2 8" xfId="11031" xr:uid="{00000000-0005-0000-0000-0000DD2A0000}"/>
    <cellStyle name="Comma 5 3 2 9" xfId="11032" xr:uid="{00000000-0005-0000-0000-0000DE2A0000}"/>
    <cellStyle name="Comma 5 3 3" xfId="11033" xr:uid="{00000000-0005-0000-0000-0000DF2A0000}"/>
    <cellStyle name="Comma 5 3 3 2" xfId="11034" xr:uid="{00000000-0005-0000-0000-0000E02A0000}"/>
    <cellStyle name="Comma 5 3 3 2 2" xfId="11035" xr:uid="{00000000-0005-0000-0000-0000E12A0000}"/>
    <cellStyle name="Comma 5 3 3 3" xfId="11036" xr:uid="{00000000-0005-0000-0000-0000E22A0000}"/>
    <cellStyle name="Comma 5 3 3 4" xfId="11037" xr:uid="{00000000-0005-0000-0000-0000E32A0000}"/>
    <cellStyle name="Comma 5 3 4" xfId="11038" xr:uid="{00000000-0005-0000-0000-0000E42A0000}"/>
    <cellStyle name="Comma 5 3 4 2" xfId="11039" xr:uid="{00000000-0005-0000-0000-0000E52A0000}"/>
    <cellStyle name="Comma 5 3 4 2 2" xfId="11040" xr:uid="{00000000-0005-0000-0000-0000E62A0000}"/>
    <cellStyle name="Comma 5 3 4 3" xfId="11041" xr:uid="{00000000-0005-0000-0000-0000E72A0000}"/>
    <cellStyle name="Comma 5 3 4 4" xfId="11042" xr:uid="{00000000-0005-0000-0000-0000E82A0000}"/>
    <cellStyle name="Comma 5 3 5" xfId="11043" xr:uid="{00000000-0005-0000-0000-0000E92A0000}"/>
    <cellStyle name="Comma 5 3 5 2" xfId="11044" xr:uid="{00000000-0005-0000-0000-0000EA2A0000}"/>
    <cellStyle name="Comma 5 3 5 2 2" xfId="11045" xr:uid="{00000000-0005-0000-0000-0000EB2A0000}"/>
    <cellStyle name="Comma 5 3 5 3" xfId="11046" xr:uid="{00000000-0005-0000-0000-0000EC2A0000}"/>
    <cellStyle name="Comma 5 3 5 4" xfId="11047" xr:uid="{00000000-0005-0000-0000-0000ED2A0000}"/>
    <cellStyle name="Comma 5 3 6" xfId="11048" xr:uid="{00000000-0005-0000-0000-0000EE2A0000}"/>
    <cellStyle name="Comma 5 3 6 2" xfId="11049" xr:uid="{00000000-0005-0000-0000-0000EF2A0000}"/>
    <cellStyle name="Comma 5 3 6 2 2" xfId="11050" xr:uid="{00000000-0005-0000-0000-0000F02A0000}"/>
    <cellStyle name="Comma 5 3 6 3" xfId="11051" xr:uid="{00000000-0005-0000-0000-0000F12A0000}"/>
    <cellStyle name="Comma 5 3 6 4" xfId="11052" xr:uid="{00000000-0005-0000-0000-0000F22A0000}"/>
    <cellStyle name="Comma 5 3 7" xfId="11053" xr:uid="{00000000-0005-0000-0000-0000F32A0000}"/>
    <cellStyle name="Comma 5 3 7 2" xfId="11054" xr:uid="{00000000-0005-0000-0000-0000F42A0000}"/>
    <cellStyle name="Comma 5 3 7 3" xfId="11055" xr:uid="{00000000-0005-0000-0000-0000F52A0000}"/>
    <cellStyle name="Comma 5 3 8" xfId="11056" xr:uid="{00000000-0005-0000-0000-0000F62A0000}"/>
    <cellStyle name="Comma 5 3 8 2" xfId="11057" xr:uid="{00000000-0005-0000-0000-0000F72A0000}"/>
    <cellStyle name="Comma 5 3 9" xfId="11058" xr:uid="{00000000-0005-0000-0000-0000F82A0000}"/>
    <cellStyle name="Comma 5 4" xfId="11059" xr:uid="{00000000-0005-0000-0000-0000F92A0000}"/>
    <cellStyle name="Comma 5 4 10" xfId="11060" xr:uid="{00000000-0005-0000-0000-0000FA2A0000}"/>
    <cellStyle name="Comma 5 4 2" xfId="11061" xr:uid="{00000000-0005-0000-0000-0000FB2A0000}"/>
    <cellStyle name="Comma 5 4 2 2" xfId="11062" xr:uid="{00000000-0005-0000-0000-0000FC2A0000}"/>
    <cellStyle name="Comma 5 4 2 2 2" xfId="11063" xr:uid="{00000000-0005-0000-0000-0000FD2A0000}"/>
    <cellStyle name="Comma 5 4 2 2 2 2" xfId="11064" xr:uid="{00000000-0005-0000-0000-0000FE2A0000}"/>
    <cellStyle name="Comma 5 4 2 2 3" xfId="11065" xr:uid="{00000000-0005-0000-0000-0000FF2A0000}"/>
    <cellStyle name="Comma 5 4 2 2 4" xfId="11066" xr:uid="{00000000-0005-0000-0000-0000002B0000}"/>
    <cellStyle name="Comma 5 4 2 3" xfId="11067" xr:uid="{00000000-0005-0000-0000-0000012B0000}"/>
    <cellStyle name="Comma 5 4 2 3 2" xfId="11068" xr:uid="{00000000-0005-0000-0000-0000022B0000}"/>
    <cellStyle name="Comma 5 4 2 3 2 2" xfId="11069" xr:uid="{00000000-0005-0000-0000-0000032B0000}"/>
    <cellStyle name="Comma 5 4 2 3 3" xfId="11070" xr:uid="{00000000-0005-0000-0000-0000042B0000}"/>
    <cellStyle name="Comma 5 4 2 3 4" xfId="11071" xr:uid="{00000000-0005-0000-0000-0000052B0000}"/>
    <cellStyle name="Comma 5 4 2 4" xfId="11072" xr:uid="{00000000-0005-0000-0000-0000062B0000}"/>
    <cellStyle name="Comma 5 4 2 4 2" xfId="11073" xr:uid="{00000000-0005-0000-0000-0000072B0000}"/>
    <cellStyle name="Comma 5 4 2 4 2 2" xfId="11074" xr:uid="{00000000-0005-0000-0000-0000082B0000}"/>
    <cellStyle name="Comma 5 4 2 4 3" xfId="11075" xr:uid="{00000000-0005-0000-0000-0000092B0000}"/>
    <cellStyle name="Comma 5 4 2 4 4" xfId="11076" xr:uid="{00000000-0005-0000-0000-00000A2B0000}"/>
    <cellStyle name="Comma 5 4 2 5" xfId="11077" xr:uid="{00000000-0005-0000-0000-00000B2B0000}"/>
    <cellStyle name="Comma 5 4 2 5 2" xfId="11078" xr:uid="{00000000-0005-0000-0000-00000C2B0000}"/>
    <cellStyle name="Comma 5 4 2 5 2 2" xfId="11079" xr:uid="{00000000-0005-0000-0000-00000D2B0000}"/>
    <cellStyle name="Comma 5 4 2 5 3" xfId="11080" xr:uid="{00000000-0005-0000-0000-00000E2B0000}"/>
    <cellStyle name="Comma 5 4 2 5 4" xfId="11081" xr:uid="{00000000-0005-0000-0000-00000F2B0000}"/>
    <cellStyle name="Comma 5 4 2 6" xfId="11082" xr:uid="{00000000-0005-0000-0000-0000102B0000}"/>
    <cellStyle name="Comma 5 4 2 6 2" xfId="11083" xr:uid="{00000000-0005-0000-0000-0000112B0000}"/>
    <cellStyle name="Comma 5 4 2 6 3" xfId="11084" xr:uid="{00000000-0005-0000-0000-0000122B0000}"/>
    <cellStyle name="Comma 5 4 2 7" xfId="11085" xr:uid="{00000000-0005-0000-0000-0000132B0000}"/>
    <cellStyle name="Comma 5 4 2 7 2" xfId="11086" xr:uid="{00000000-0005-0000-0000-0000142B0000}"/>
    <cellStyle name="Comma 5 4 2 8" xfId="11087" xr:uid="{00000000-0005-0000-0000-0000152B0000}"/>
    <cellStyle name="Comma 5 4 2 9" xfId="11088" xr:uid="{00000000-0005-0000-0000-0000162B0000}"/>
    <cellStyle name="Comma 5 4 3" xfId="11089" xr:uid="{00000000-0005-0000-0000-0000172B0000}"/>
    <cellStyle name="Comma 5 4 3 2" xfId="11090" xr:uid="{00000000-0005-0000-0000-0000182B0000}"/>
    <cellStyle name="Comma 5 4 3 2 2" xfId="11091" xr:uid="{00000000-0005-0000-0000-0000192B0000}"/>
    <cellStyle name="Comma 5 4 3 3" xfId="11092" xr:uid="{00000000-0005-0000-0000-00001A2B0000}"/>
    <cellStyle name="Comma 5 4 3 4" xfId="11093" xr:uid="{00000000-0005-0000-0000-00001B2B0000}"/>
    <cellStyle name="Comma 5 4 4" xfId="11094" xr:uid="{00000000-0005-0000-0000-00001C2B0000}"/>
    <cellStyle name="Comma 5 4 4 2" xfId="11095" xr:uid="{00000000-0005-0000-0000-00001D2B0000}"/>
    <cellStyle name="Comma 5 4 4 2 2" xfId="11096" xr:uid="{00000000-0005-0000-0000-00001E2B0000}"/>
    <cellStyle name="Comma 5 4 4 3" xfId="11097" xr:uid="{00000000-0005-0000-0000-00001F2B0000}"/>
    <cellStyle name="Comma 5 4 4 4" xfId="11098" xr:uid="{00000000-0005-0000-0000-0000202B0000}"/>
    <cellStyle name="Comma 5 4 5" xfId="11099" xr:uid="{00000000-0005-0000-0000-0000212B0000}"/>
    <cellStyle name="Comma 5 4 5 2" xfId="11100" xr:uid="{00000000-0005-0000-0000-0000222B0000}"/>
    <cellStyle name="Comma 5 4 5 2 2" xfId="11101" xr:uid="{00000000-0005-0000-0000-0000232B0000}"/>
    <cellStyle name="Comma 5 4 5 3" xfId="11102" xr:uid="{00000000-0005-0000-0000-0000242B0000}"/>
    <cellStyle name="Comma 5 4 5 4" xfId="11103" xr:uid="{00000000-0005-0000-0000-0000252B0000}"/>
    <cellStyle name="Comma 5 4 6" xfId="11104" xr:uid="{00000000-0005-0000-0000-0000262B0000}"/>
    <cellStyle name="Comma 5 4 6 2" xfId="11105" xr:uid="{00000000-0005-0000-0000-0000272B0000}"/>
    <cellStyle name="Comma 5 4 6 2 2" xfId="11106" xr:uid="{00000000-0005-0000-0000-0000282B0000}"/>
    <cellStyle name="Comma 5 4 6 3" xfId="11107" xr:uid="{00000000-0005-0000-0000-0000292B0000}"/>
    <cellStyle name="Comma 5 4 6 4" xfId="11108" xr:uid="{00000000-0005-0000-0000-00002A2B0000}"/>
    <cellStyle name="Comma 5 4 7" xfId="11109" xr:uid="{00000000-0005-0000-0000-00002B2B0000}"/>
    <cellStyle name="Comma 5 4 7 2" xfId="11110" xr:uid="{00000000-0005-0000-0000-00002C2B0000}"/>
    <cellStyle name="Comma 5 4 7 3" xfId="11111" xr:uid="{00000000-0005-0000-0000-00002D2B0000}"/>
    <cellStyle name="Comma 5 4 8" xfId="11112" xr:uid="{00000000-0005-0000-0000-00002E2B0000}"/>
    <cellStyle name="Comma 5 4 8 2" xfId="11113" xr:uid="{00000000-0005-0000-0000-00002F2B0000}"/>
    <cellStyle name="Comma 5 4 9" xfId="11114" xr:uid="{00000000-0005-0000-0000-0000302B0000}"/>
    <cellStyle name="Comma 5 5" xfId="11115" xr:uid="{00000000-0005-0000-0000-0000312B0000}"/>
    <cellStyle name="Comma 5 5 2" xfId="11116" xr:uid="{00000000-0005-0000-0000-0000322B0000}"/>
    <cellStyle name="Comma 5 5 2 2" xfId="11117" xr:uid="{00000000-0005-0000-0000-0000332B0000}"/>
    <cellStyle name="Comma 5 5 2 2 2" xfId="11118" xr:uid="{00000000-0005-0000-0000-0000342B0000}"/>
    <cellStyle name="Comma 5 5 2 3" xfId="11119" xr:uid="{00000000-0005-0000-0000-0000352B0000}"/>
    <cellStyle name="Comma 5 5 2 4" xfId="11120" xr:uid="{00000000-0005-0000-0000-0000362B0000}"/>
    <cellStyle name="Comma 5 5 3" xfId="11121" xr:uid="{00000000-0005-0000-0000-0000372B0000}"/>
    <cellStyle name="Comma 5 5 3 2" xfId="11122" xr:uid="{00000000-0005-0000-0000-0000382B0000}"/>
    <cellStyle name="Comma 5 5 3 2 2" xfId="11123" xr:uid="{00000000-0005-0000-0000-0000392B0000}"/>
    <cellStyle name="Comma 5 5 3 3" xfId="11124" xr:uid="{00000000-0005-0000-0000-00003A2B0000}"/>
    <cellStyle name="Comma 5 5 3 4" xfId="11125" xr:uid="{00000000-0005-0000-0000-00003B2B0000}"/>
    <cellStyle name="Comma 5 5 4" xfId="11126" xr:uid="{00000000-0005-0000-0000-00003C2B0000}"/>
    <cellStyle name="Comma 5 5 4 2" xfId="11127" xr:uid="{00000000-0005-0000-0000-00003D2B0000}"/>
    <cellStyle name="Comma 5 5 4 2 2" xfId="11128" xr:uid="{00000000-0005-0000-0000-00003E2B0000}"/>
    <cellStyle name="Comma 5 5 4 3" xfId="11129" xr:uid="{00000000-0005-0000-0000-00003F2B0000}"/>
    <cellStyle name="Comma 5 5 4 4" xfId="11130" xr:uid="{00000000-0005-0000-0000-0000402B0000}"/>
    <cellStyle name="Comma 5 5 5" xfId="11131" xr:uid="{00000000-0005-0000-0000-0000412B0000}"/>
    <cellStyle name="Comma 5 5 5 2" xfId="11132" xr:uid="{00000000-0005-0000-0000-0000422B0000}"/>
    <cellStyle name="Comma 5 5 5 2 2" xfId="11133" xr:uid="{00000000-0005-0000-0000-0000432B0000}"/>
    <cellStyle name="Comma 5 5 5 3" xfId="11134" xr:uid="{00000000-0005-0000-0000-0000442B0000}"/>
    <cellStyle name="Comma 5 5 5 4" xfId="11135" xr:uid="{00000000-0005-0000-0000-0000452B0000}"/>
    <cellStyle name="Comma 5 5 6" xfId="11136" xr:uid="{00000000-0005-0000-0000-0000462B0000}"/>
    <cellStyle name="Comma 5 5 6 2" xfId="11137" xr:uid="{00000000-0005-0000-0000-0000472B0000}"/>
    <cellStyle name="Comma 5 5 6 3" xfId="11138" xr:uid="{00000000-0005-0000-0000-0000482B0000}"/>
    <cellStyle name="Comma 5 5 7" xfId="11139" xr:uid="{00000000-0005-0000-0000-0000492B0000}"/>
    <cellStyle name="Comma 5 5 7 2" xfId="11140" xr:uid="{00000000-0005-0000-0000-00004A2B0000}"/>
    <cellStyle name="Comma 5 5 8" xfId="11141" xr:uid="{00000000-0005-0000-0000-00004B2B0000}"/>
    <cellStyle name="Comma 5 5 9" xfId="11142" xr:uid="{00000000-0005-0000-0000-00004C2B0000}"/>
    <cellStyle name="Comma 5 6" xfId="11143" xr:uid="{00000000-0005-0000-0000-00004D2B0000}"/>
    <cellStyle name="Comma 5 6 2" xfId="11144" xr:uid="{00000000-0005-0000-0000-00004E2B0000}"/>
    <cellStyle name="Comma 5 6 2 2" xfId="11145" xr:uid="{00000000-0005-0000-0000-00004F2B0000}"/>
    <cellStyle name="Comma 5 6 3" xfId="11146" xr:uid="{00000000-0005-0000-0000-0000502B0000}"/>
    <cellStyle name="Comma 5 6 4" xfId="11147" xr:uid="{00000000-0005-0000-0000-0000512B0000}"/>
    <cellStyle name="Comma 5 7" xfId="11148" xr:uid="{00000000-0005-0000-0000-0000522B0000}"/>
    <cellStyle name="Comma 5 7 2" xfId="11149" xr:uid="{00000000-0005-0000-0000-0000532B0000}"/>
    <cellStyle name="Comma 5 7 2 2" xfId="11150" xr:uid="{00000000-0005-0000-0000-0000542B0000}"/>
    <cellStyle name="Comma 5 7 3" xfId="11151" xr:uid="{00000000-0005-0000-0000-0000552B0000}"/>
    <cellStyle name="Comma 5 7 4" xfId="11152" xr:uid="{00000000-0005-0000-0000-0000562B0000}"/>
    <cellStyle name="Comma 5 8" xfId="11153" xr:uid="{00000000-0005-0000-0000-0000572B0000}"/>
    <cellStyle name="Comma 5 8 2" xfId="11154" xr:uid="{00000000-0005-0000-0000-0000582B0000}"/>
    <cellStyle name="Comma 5 8 2 2" xfId="11155" xr:uid="{00000000-0005-0000-0000-0000592B0000}"/>
    <cellStyle name="Comma 5 8 3" xfId="11156" xr:uid="{00000000-0005-0000-0000-00005A2B0000}"/>
    <cellStyle name="Comma 5 8 4" xfId="11157" xr:uid="{00000000-0005-0000-0000-00005B2B0000}"/>
    <cellStyle name="Comma 5 9" xfId="11158" xr:uid="{00000000-0005-0000-0000-00005C2B0000}"/>
    <cellStyle name="Comma 5 9 2" xfId="11159" xr:uid="{00000000-0005-0000-0000-00005D2B0000}"/>
    <cellStyle name="Comma 5 9 2 2" xfId="11160" xr:uid="{00000000-0005-0000-0000-00005E2B0000}"/>
    <cellStyle name="Comma 5 9 3" xfId="11161" xr:uid="{00000000-0005-0000-0000-00005F2B0000}"/>
    <cellStyle name="Comma 5 9 4" xfId="11162" xr:uid="{00000000-0005-0000-0000-0000602B0000}"/>
    <cellStyle name="Comma 6" xfId="11163" xr:uid="{00000000-0005-0000-0000-0000612B0000}"/>
    <cellStyle name="Comma 6 10" xfId="11164" xr:uid="{00000000-0005-0000-0000-0000622B0000}"/>
    <cellStyle name="Comma 6 10 2" xfId="11165" xr:uid="{00000000-0005-0000-0000-0000632B0000}"/>
    <cellStyle name="Comma 6 10 3" xfId="11166" xr:uid="{00000000-0005-0000-0000-0000642B0000}"/>
    <cellStyle name="Comma 6 11" xfId="11167" xr:uid="{00000000-0005-0000-0000-0000652B0000}"/>
    <cellStyle name="Comma 6 11 2" xfId="11168" xr:uid="{00000000-0005-0000-0000-0000662B0000}"/>
    <cellStyle name="Comma 6 12" xfId="11169" xr:uid="{00000000-0005-0000-0000-0000672B0000}"/>
    <cellStyle name="Comma 6 13" xfId="11170" xr:uid="{00000000-0005-0000-0000-0000682B0000}"/>
    <cellStyle name="Comma 6 2" xfId="11171" xr:uid="{00000000-0005-0000-0000-0000692B0000}"/>
    <cellStyle name="Comma 6 2 10" xfId="11172" xr:uid="{00000000-0005-0000-0000-00006A2B0000}"/>
    <cellStyle name="Comma 6 2 2" xfId="11173" xr:uid="{00000000-0005-0000-0000-00006B2B0000}"/>
    <cellStyle name="Comma 6 2 2 2" xfId="11174" xr:uid="{00000000-0005-0000-0000-00006C2B0000}"/>
    <cellStyle name="Comma 6 2 2 2 2" xfId="11175" xr:uid="{00000000-0005-0000-0000-00006D2B0000}"/>
    <cellStyle name="Comma 6 2 2 2 2 2" xfId="11176" xr:uid="{00000000-0005-0000-0000-00006E2B0000}"/>
    <cellStyle name="Comma 6 2 2 2 3" xfId="11177" xr:uid="{00000000-0005-0000-0000-00006F2B0000}"/>
    <cellStyle name="Comma 6 2 2 2 4" xfId="11178" xr:uid="{00000000-0005-0000-0000-0000702B0000}"/>
    <cellStyle name="Comma 6 2 2 3" xfId="11179" xr:uid="{00000000-0005-0000-0000-0000712B0000}"/>
    <cellStyle name="Comma 6 2 2 3 2" xfId="11180" xr:uid="{00000000-0005-0000-0000-0000722B0000}"/>
    <cellStyle name="Comma 6 2 2 3 2 2" xfId="11181" xr:uid="{00000000-0005-0000-0000-0000732B0000}"/>
    <cellStyle name="Comma 6 2 2 3 3" xfId="11182" xr:uid="{00000000-0005-0000-0000-0000742B0000}"/>
    <cellStyle name="Comma 6 2 2 3 4" xfId="11183" xr:uid="{00000000-0005-0000-0000-0000752B0000}"/>
    <cellStyle name="Comma 6 2 2 4" xfId="11184" xr:uid="{00000000-0005-0000-0000-0000762B0000}"/>
    <cellStyle name="Comma 6 2 2 4 2" xfId="11185" xr:uid="{00000000-0005-0000-0000-0000772B0000}"/>
    <cellStyle name="Comma 6 2 2 4 2 2" xfId="11186" xr:uid="{00000000-0005-0000-0000-0000782B0000}"/>
    <cellStyle name="Comma 6 2 2 4 3" xfId="11187" xr:uid="{00000000-0005-0000-0000-0000792B0000}"/>
    <cellStyle name="Comma 6 2 2 4 4" xfId="11188" xr:uid="{00000000-0005-0000-0000-00007A2B0000}"/>
    <cellStyle name="Comma 6 2 2 5" xfId="11189" xr:uid="{00000000-0005-0000-0000-00007B2B0000}"/>
    <cellStyle name="Comma 6 2 2 5 2" xfId="11190" xr:uid="{00000000-0005-0000-0000-00007C2B0000}"/>
    <cellStyle name="Comma 6 2 2 5 2 2" xfId="11191" xr:uid="{00000000-0005-0000-0000-00007D2B0000}"/>
    <cellStyle name="Comma 6 2 2 5 3" xfId="11192" xr:uid="{00000000-0005-0000-0000-00007E2B0000}"/>
    <cellStyle name="Comma 6 2 2 5 4" xfId="11193" xr:uid="{00000000-0005-0000-0000-00007F2B0000}"/>
    <cellStyle name="Comma 6 2 2 6" xfId="11194" xr:uid="{00000000-0005-0000-0000-0000802B0000}"/>
    <cellStyle name="Comma 6 2 2 6 2" xfId="11195" xr:uid="{00000000-0005-0000-0000-0000812B0000}"/>
    <cellStyle name="Comma 6 2 2 6 3" xfId="11196" xr:uid="{00000000-0005-0000-0000-0000822B0000}"/>
    <cellStyle name="Comma 6 2 2 7" xfId="11197" xr:uid="{00000000-0005-0000-0000-0000832B0000}"/>
    <cellStyle name="Comma 6 2 2 7 2" xfId="11198" xr:uid="{00000000-0005-0000-0000-0000842B0000}"/>
    <cellStyle name="Comma 6 2 2 8" xfId="11199" xr:uid="{00000000-0005-0000-0000-0000852B0000}"/>
    <cellStyle name="Comma 6 2 2 9" xfId="11200" xr:uid="{00000000-0005-0000-0000-0000862B0000}"/>
    <cellStyle name="Comma 6 2 3" xfId="11201" xr:uid="{00000000-0005-0000-0000-0000872B0000}"/>
    <cellStyle name="Comma 6 2 3 2" xfId="11202" xr:uid="{00000000-0005-0000-0000-0000882B0000}"/>
    <cellStyle name="Comma 6 2 3 2 2" xfId="11203" xr:uid="{00000000-0005-0000-0000-0000892B0000}"/>
    <cellStyle name="Comma 6 2 3 3" xfId="11204" xr:uid="{00000000-0005-0000-0000-00008A2B0000}"/>
    <cellStyle name="Comma 6 2 3 4" xfId="11205" xr:uid="{00000000-0005-0000-0000-00008B2B0000}"/>
    <cellStyle name="Comma 6 2 4" xfId="11206" xr:uid="{00000000-0005-0000-0000-00008C2B0000}"/>
    <cellStyle name="Comma 6 2 4 2" xfId="11207" xr:uid="{00000000-0005-0000-0000-00008D2B0000}"/>
    <cellStyle name="Comma 6 2 4 2 2" xfId="11208" xr:uid="{00000000-0005-0000-0000-00008E2B0000}"/>
    <cellStyle name="Comma 6 2 4 3" xfId="11209" xr:uid="{00000000-0005-0000-0000-00008F2B0000}"/>
    <cellStyle name="Comma 6 2 4 4" xfId="11210" xr:uid="{00000000-0005-0000-0000-0000902B0000}"/>
    <cellStyle name="Comma 6 2 5" xfId="11211" xr:uid="{00000000-0005-0000-0000-0000912B0000}"/>
    <cellStyle name="Comma 6 2 5 2" xfId="11212" xr:uid="{00000000-0005-0000-0000-0000922B0000}"/>
    <cellStyle name="Comma 6 2 5 2 2" xfId="11213" xr:uid="{00000000-0005-0000-0000-0000932B0000}"/>
    <cellStyle name="Comma 6 2 5 3" xfId="11214" xr:uid="{00000000-0005-0000-0000-0000942B0000}"/>
    <cellStyle name="Comma 6 2 5 4" xfId="11215" xr:uid="{00000000-0005-0000-0000-0000952B0000}"/>
    <cellStyle name="Comma 6 2 6" xfId="11216" xr:uid="{00000000-0005-0000-0000-0000962B0000}"/>
    <cellStyle name="Comma 6 2 6 2" xfId="11217" xr:uid="{00000000-0005-0000-0000-0000972B0000}"/>
    <cellStyle name="Comma 6 2 6 2 2" xfId="11218" xr:uid="{00000000-0005-0000-0000-0000982B0000}"/>
    <cellStyle name="Comma 6 2 6 3" xfId="11219" xr:uid="{00000000-0005-0000-0000-0000992B0000}"/>
    <cellStyle name="Comma 6 2 6 4" xfId="11220" xr:uid="{00000000-0005-0000-0000-00009A2B0000}"/>
    <cellStyle name="Comma 6 2 7" xfId="11221" xr:uid="{00000000-0005-0000-0000-00009B2B0000}"/>
    <cellStyle name="Comma 6 2 7 2" xfId="11222" xr:uid="{00000000-0005-0000-0000-00009C2B0000}"/>
    <cellStyle name="Comma 6 2 7 3" xfId="11223" xr:uid="{00000000-0005-0000-0000-00009D2B0000}"/>
    <cellStyle name="Comma 6 2 8" xfId="11224" xr:uid="{00000000-0005-0000-0000-00009E2B0000}"/>
    <cellStyle name="Comma 6 2 8 2" xfId="11225" xr:uid="{00000000-0005-0000-0000-00009F2B0000}"/>
    <cellStyle name="Comma 6 2 9" xfId="11226" xr:uid="{00000000-0005-0000-0000-0000A02B0000}"/>
    <cellStyle name="Comma 6 3" xfId="11227" xr:uid="{00000000-0005-0000-0000-0000A12B0000}"/>
    <cellStyle name="Comma 6 3 10" xfId="11228" xr:uid="{00000000-0005-0000-0000-0000A22B0000}"/>
    <cellStyle name="Comma 6 3 2" xfId="11229" xr:uid="{00000000-0005-0000-0000-0000A32B0000}"/>
    <cellStyle name="Comma 6 3 2 2" xfId="11230" xr:uid="{00000000-0005-0000-0000-0000A42B0000}"/>
    <cellStyle name="Comma 6 3 2 2 2" xfId="11231" xr:uid="{00000000-0005-0000-0000-0000A52B0000}"/>
    <cellStyle name="Comma 6 3 2 2 2 2" xfId="11232" xr:uid="{00000000-0005-0000-0000-0000A62B0000}"/>
    <cellStyle name="Comma 6 3 2 2 3" xfId="11233" xr:uid="{00000000-0005-0000-0000-0000A72B0000}"/>
    <cellStyle name="Comma 6 3 2 2 4" xfId="11234" xr:uid="{00000000-0005-0000-0000-0000A82B0000}"/>
    <cellStyle name="Comma 6 3 2 3" xfId="11235" xr:uid="{00000000-0005-0000-0000-0000A92B0000}"/>
    <cellStyle name="Comma 6 3 2 3 2" xfId="11236" xr:uid="{00000000-0005-0000-0000-0000AA2B0000}"/>
    <cellStyle name="Comma 6 3 2 3 2 2" xfId="11237" xr:uid="{00000000-0005-0000-0000-0000AB2B0000}"/>
    <cellStyle name="Comma 6 3 2 3 3" xfId="11238" xr:uid="{00000000-0005-0000-0000-0000AC2B0000}"/>
    <cellStyle name="Comma 6 3 2 3 4" xfId="11239" xr:uid="{00000000-0005-0000-0000-0000AD2B0000}"/>
    <cellStyle name="Comma 6 3 2 4" xfId="11240" xr:uid="{00000000-0005-0000-0000-0000AE2B0000}"/>
    <cellStyle name="Comma 6 3 2 4 2" xfId="11241" xr:uid="{00000000-0005-0000-0000-0000AF2B0000}"/>
    <cellStyle name="Comma 6 3 2 4 2 2" xfId="11242" xr:uid="{00000000-0005-0000-0000-0000B02B0000}"/>
    <cellStyle name="Comma 6 3 2 4 3" xfId="11243" xr:uid="{00000000-0005-0000-0000-0000B12B0000}"/>
    <cellStyle name="Comma 6 3 2 4 4" xfId="11244" xr:uid="{00000000-0005-0000-0000-0000B22B0000}"/>
    <cellStyle name="Comma 6 3 2 5" xfId="11245" xr:uid="{00000000-0005-0000-0000-0000B32B0000}"/>
    <cellStyle name="Comma 6 3 2 5 2" xfId="11246" xr:uid="{00000000-0005-0000-0000-0000B42B0000}"/>
    <cellStyle name="Comma 6 3 2 5 2 2" xfId="11247" xr:uid="{00000000-0005-0000-0000-0000B52B0000}"/>
    <cellStyle name="Comma 6 3 2 5 3" xfId="11248" xr:uid="{00000000-0005-0000-0000-0000B62B0000}"/>
    <cellStyle name="Comma 6 3 2 5 4" xfId="11249" xr:uid="{00000000-0005-0000-0000-0000B72B0000}"/>
    <cellStyle name="Comma 6 3 2 6" xfId="11250" xr:uid="{00000000-0005-0000-0000-0000B82B0000}"/>
    <cellStyle name="Comma 6 3 2 6 2" xfId="11251" xr:uid="{00000000-0005-0000-0000-0000B92B0000}"/>
    <cellStyle name="Comma 6 3 2 6 3" xfId="11252" xr:uid="{00000000-0005-0000-0000-0000BA2B0000}"/>
    <cellStyle name="Comma 6 3 2 7" xfId="11253" xr:uid="{00000000-0005-0000-0000-0000BB2B0000}"/>
    <cellStyle name="Comma 6 3 2 7 2" xfId="11254" xr:uid="{00000000-0005-0000-0000-0000BC2B0000}"/>
    <cellStyle name="Comma 6 3 2 8" xfId="11255" xr:uid="{00000000-0005-0000-0000-0000BD2B0000}"/>
    <cellStyle name="Comma 6 3 2 9" xfId="11256" xr:uid="{00000000-0005-0000-0000-0000BE2B0000}"/>
    <cellStyle name="Comma 6 3 3" xfId="11257" xr:uid="{00000000-0005-0000-0000-0000BF2B0000}"/>
    <cellStyle name="Comma 6 3 3 2" xfId="11258" xr:uid="{00000000-0005-0000-0000-0000C02B0000}"/>
    <cellStyle name="Comma 6 3 3 2 2" xfId="11259" xr:uid="{00000000-0005-0000-0000-0000C12B0000}"/>
    <cellStyle name="Comma 6 3 3 3" xfId="11260" xr:uid="{00000000-0005-0000-0000-0000C22B0000}"/>
    <cellStyle name="Comma 6 3 3 4" xfId="11261" xr:uid="{00000000-0005-0000-0000-0000C32B0000}"/>
    <cellStyle name="Comma 6 3 4" xfId="11262" xr:uid="{00000000-0005-0000-0000-0000C42B0000}"/>
    <cellStyle name="Comma 6 3 4 2" xfId="11263" xr:uid="{00000000-0005-0000-0000-0000C52B0000}"/>
    <cellStyle name="Comma 6 3 4 2 2" xfId="11264" xr:uid="{00000000-0005-0000-0000-0000C62B0000}"/>
    <cellStyle name="Comma 6 3 4 3" xfId="11265" xr:uid="{00000000-0005-0000-0000-0000C72B0000}"/>
    <cellStyle name="Comma 6 3 4 4" xfId="11266" xr:uid="{00000000-0005-0000-0000-0000C82B0000}"/>
    <cellStyle name="Comma 6 3 5" xfId="11267" xr:uid="{00000000-0005-0000-0000-0000C92B0000}"/>
    <cellStyle name="Comma 6 3 5 2" xfId="11268" xr:uid="{00000000-0005-0000-0000-0000CA2B0000}"/>
    <cellStyle name="Comma 6 3 5 2 2" xfId="11269" xr:uid="{00000000-0005-0000-0000-0000CB2B0000}"/>
    <cellStyle name="Comma 6 3 5 3" xfId="11270" xr:uid="{00000000-0005-0000-0000-0000CC2B0000}"/>
    <cellStyle name="Comma 6 3 5 4" xfId="11271" xr:uid="{00000000-0005-0000-0000-0000CD2B0000}"/>
    <cellStyle name="Comma 6 3 6" xfId="11272" xr:uid="{00000000-0005-0000-0000-0000CE2B0000}"/>
    <cellStyle name="Comma 6 3 6 2" xfId="11273" xr:uid="{00000000-0005-0000-0000-0000CF2B0000}"/>
    <cellStyle name="Comma 6 3 6 2 2" xfId="11274" xr:uid="{00000000-0005-0000-0000-0000D02B0000}"/>
    <cellStyle name="Comma 6 3 6 3" xfId="11275" xr:uid="{00000000-0005-0000-0000-0000D12B0000}"/>
    <cellStyle name="Comma 6 3 6 4" xfId="11276" xr:uid="{00000000-0005-0000-0000-0000D22B0000}"/>
    <cellStyle name="Comma 6 3 7" xfId="11277" xr:uid="{00000000-0005-0000-0000-0000D32B0000}"/>
    <cellStyle name="Comma 6 3 7 2" xfId="11278" xr:uid="{00000000-0005-0000-0000-0000D42B0000}"/>
    <cellStyle name="Comma 6 3 7 3" xfId="11279" xr:uid="{00000000-0005-0000-0000-0000D52B0000}"/>
    <cellStyle name="Comma 6 3 8" xfId="11280" xr:uid="{00000000-0005-0000-0000-0000D62B0000}"/>
    <cellStyle name="Comma 6 3 8 2" xfId="11281" xr:uid="{00000000-0005-0000-0000-0000D72B0000}"/>
    <cellStyle name="Comma 6 3 9" xfId="11282" xr:uid="{00000000-0005-0000-0000-0000D82B0000}"/>
    <cellStyle name="Comma 6 4" xfId="11283" xr:uid="{00000000-0005-0000-0000-0000D92B0000}"/>
    <cellStyle name="Comma 6 4 10" xfId="11284" xr:uid="{00000000-0005-0000-0000-0000DA2B0000}"/>
    <cellStyle name="Comma 6 4 2" xfId="11285" xr:uid="{00000000-0005-0000-0000-0000DB2B0000}"/>
    <cellStyle name="Comma 6 4 2 2" xfId="11286" xr:uid="{00000000-0005-0000-0000-0000DC2B0000}"/>
    <cellStyle name="Comma 6 4 2 2 2" xfId="11287" xr:uid="{00000000-0005-0000-0000-0000DD2B0000}"/>
    <cellStyle name="Comma 6 4 2 2 2 2" xfId="11288" xr:uid="{00000000-0005-0000-0000-0000DE2B0000}"/>
    <cellStyle name="Comma 6 4 2 2 3" xfId="11289" xr:uid="{00000000-0005-0000-0000-0000DF2B0000}"/>
    <cellStyle name="Comma 6 4 2 2 4" xfId="11290" xr:uid="{00000000-0005-0000-0000-0000E02B0000}"/>
    <cellStyle name="Comma 6 4 2 3" xfId="11291" xr:uid="{00000000-0005-0000-0000-0000E12B0000}"/>
    <cellStyle name="Comma 6 4 2 3 2" xfId="11292" xr:uid="{00000000-0005-0000-0000-0000E22B0000}"/>
    <cellStyle name="Comma 6 4 2 3 2 2" xfId="11293" xr:uid="{00000000-0005-0000-0000-0000E32B0000}"/>
    <cellStyle name="Comma 6 4 2 3 3" xfId="11294" xr:uid="{00000000-0005-0000-0000-0000E42B0000}"/>
    <cellStyle name="Comma 6 4 2 3 4" xfId="11295" xr:uid="{00000000-0005-0000-0000-0000E52B0000}"/>
    <cellStyle name="Comma 6 4 2 4" xfId="11296" xr:uid="{00000000-0005-0000-0000-0000E62B0000}"/>
    <cellStyle name="Comma 6 4 2 4 2" xfId="11297" xr:uid="{00000000-0005-0000-0000-0000E72B0000}"/>
    <cellStyle name="Comma 6 4 2 4 2 2" xfId="11298" xr:uid="{00000000-0005-0000-0000-0000E82B0000}"/>
    <cellStyle name="Comma 6 4 2 4 3" xfId="11299" xr:uid="{00000000-0005-0000-0000-0000E92B0000}"/>
    <cellStyle name="Comma 6 4 2 4 4" xfId="11300" xr:uid="{00000000-0005-0000-0000-0000EA2B0000}"/>
    <cellStyle name="Comma 6 4 2 5" xfId="11301" xr:uid="{00000000-0005-0000-0000-0000EB2B0000}"/>
    <cellStyle name="Comma 6 4 2 5 2" xfId="11302" xr:uid="{00000000-0005-0000-0000-0000EC2B0000}"/>
    <cellStyle name="Comma 6 4 2 5 2 2" xfId="11303" xr:uid="{00000000-0005-0000-0000-0000ED2B0000}"/>
    <cellStyle name="Comma 6 4 2 5 3" xfId="11304" xr:uid="{00000000-0005-0000-0000-0000EE2B0000}"/>
    <cellStyle name="Comma 6 4 2 5 4" xfId="11305" xr:uid="{00000000-0005-0000-0000-0000EF2B0000}"/>
    <cellStyle name="Comma 6 4 2 6" xfId="11306" xr:uid="{00000000-0005-0000-0000-0000F02B0000}"/>
    <cellStyle name="Comma 6 4 2 6 2" xfId="11307" xr:uid="{00000000-0005-0000-0000-0000F12B0000}"/>
    <cellStyle name="Comma 6 4 2 6 3" xfId="11308" xr:uid="{00000000-0005-0000-0000-0000F22B0000}"/>
    <cellStyle name="Comma 6 4 2 7" xfId="11309" xr:uid="{00000000-0005-0000-0000-0000F32B0000}"/>
    <cellStyle name="Comma 6 4 2 7 2" xfId="11310" xr:uid="{00000000-0005-0000-0000-0000F42B0000}"/>
    <cellStyle name="Comma 6 4 2 8" xfId="11311" xr:uid="{00000000-0005-0000-0000-0000F52B0000}"/>
    <cellStyle name="Comma 6 4 2 9" xfId="11312" xr:uid="{00000000-0005-0000-0000-0000F62B0000}"/>
    <cellStyle name="Comma 6 4 3" xfId="11313" xr:uid="{00000000-0005-0000-0000-0000F72B0000}"/>
    <cellStyle name="Comma 6 4 3 2" xfId="11314" xr:uid="{00000000-0005-0000-0000-0000F82B0000}"/>
    <cellStyle name="Comma 6 4 3 2 2" xfId="11315" xr:uid="{00000000-0005-0000-0000-0000F92B0000}"/>
    <cellStyle name="Comma 6 4 3 3" xfId="11316" xr:uid="{00000000-0005-0000-0000-0000FA2B0000}"/>
    <cellStyle name="Comma 6 4 3 4" xfId="11317" xr:uid="{00000000-0005-0000-0000-0000FB2B0000}"/>
    <cellStyle name="Comma 6 4 4" xfId="11318" xr:uid="{00000000-0005-0000-0000-0000FC2B0000}"/>
    <cellStyle name="Comma 6 4 4 2" xfId="11319" xr:uid="{00000000-0005-0000-0000-0000FD2B0000}"/>
    <cellStyle name="Comma 6 4 4 2 2" xfId="11320" xr:uid="{00000000-0005-0000-0000-0000FE2B0000}"/>
    <cellStyle name="Comma 6 4 4 3" xfId="11321" xr:uid="{00000000-0005-0000-0000-0000FF2B0000}"/>
    <cellStyle name="Comma 6 4 4 4" xfId="11322" xr:uid="{00000000-0005-0000-0000-0000002C0000}"/>
    <cellStyle name="Comma 6 4 5" xfId="11323" xr:uid="{00000000-0005-0000-0000-0000012C0000}"/>
    <cellStyle name="Comma 6 4 5 2" xfId="11324" xr:uid="{00000000-0005-0000-0000-0000022C0000}"/>
    <cellStyle name="Comma 6 4 5 2 2" xfId="11325" xr:uid="{00000000-0005-0000-0000-0000032C0000}"/>
    <cellStyle name="Comma 6 4 5 3" xfId="11326" xr:uid="{00000000-0005-0000-0000-0000042C0000}"/>
    <cellStyle name="Comma 6 4 5 4" xfId="11327" xr:uid="{00000000-0005-0000-0000-0000052C0000}"/>
    <cellStyle name="Comma 6 4 6" xfId="11328" xr:uid="{00000000-0005-0000-0000-0000062C0000}"/>
    <cellStyle name="Comma 6 4 6 2" xfId="11329" xr:uid="{00000000-0005-0000-0000-0000072C0000}"/>
    <cellStyle name="Comma 6 4 6 2 2" xfId="11330" xr:uid="{00000000-0005-0000-0000-0000082C0000}"/>
    <cellStyle name="Comma 6 4 6 3" xfId="11331" xr:uid="{00000000-0005-0000-0000-0000092C0000}"/>
    <cellStyle name="Comma 6 4 6 4" xfId="11332" xr:uid="{00000000-0005-0000-0000-00000A2C0000}"/>
    <cellStyle name="Comma 6 4 7" xfId="11333" xr:uid="{00000000-0005-0000-0000-00000B2C0000}"/>
    <cellStyle name="Comma 6 4 7 2" xfId="11334" xr:uid="{00000000-0005-0000-0000-00000C2C0000}"/>
    <cellStyle name="Comma 6 4 7 3" xfId="11335" xr:uid="{00000000-0005-0000-0000-00000D2C0000}"/>
    <cellStyle name="Comma 6 4 8" xfId="11336" xr:uid="{00000000-0005-0000-0000-00000E2C0000}"/>
    <cellStyle name="Comma 6 4 8 2" xfId="11337" xr:uid="{00000000-0005-0000-0000-00000F2C0000}"/>
    <cellStyle name="Comma 6 4 9" xfId="11338" xr:uid="{00000000-0005-0000-0000-0000102C0000}"/>
    <cellStyle name="Comma 6 5" xfId="11339" xr:uid="{00000000-0005-0000-0000-0000112C0000}"/>
    <cellStyle name="Comma 6 5 2" xfId="11340" xr:uid="{00000000-0005-0000-0000-0000122C0000}"/>
    <cellStyle name="Comma 6 5 2 2" xfId="11341" xr:uid="{00000000-0005-0000-0000-0000132C0000}"/>
    <cellStyle name="Comma 6 5 2 2 2" xfId="11342" xr:uid="{00000000-0005-0000-0000-0000142C0000}"/>
    <cellStyle name="Comma 6 5 2 3" xfId="11343" xr:uid="{00000000-0005-0000-0000-0000152C0000}"/>
    <cellStyle name="Comma 6 5 2 4" xfId="11344" xr:uid="{00000000-0005-0000-0000-0000162C0000}"/>
    <cellStyle name="Comma 6 5 3" xfId="11345" xr:uid="{00000000-0005-0000-0000-0000172C0000}"/>
    <cellStyle name="Comma 6 5 3 2" xfId="11346" xr:uid="{00000000-0005-0000-0000-0000182C0000}"/>
    <cellStyle name="Comma 6 5 3 2 2" xfId="11347" xr:uid="{00000000-0005-0000-0000-0000192C0000}"/>
    <cellStyle name="Comma 6 5 3 3" xfId="11348" xr:uid="{00000000-0005-0000-0000-00001A2C0000}"/>
    <cellStyle name="Comma 6 5 3 4" xfId="11349" xr:uid="{00000000-0005-0000-0000-00001B2C0000}"/>
    <cellStyle name="Comma 6 5 4" xfId="11350" xr:uid="{00000000-0005-0000-0000-00001C2C0000}"/>
    <cellStyle name="Comma 6 5 4 2" xfId="11351" xr:uid="{00000000-0005-0000-0000-00001D2C0000}"/>
    <cellStyle name="Comma 6 5 4 2 2" xfId="11352" xr:uid="{00000000-0005-0000-0000-00001E2C0000}"/>
    <cellStyle name="Comma 6 5 4 3" xfId="11353" xr:uid="{00000000-0005-0000-0000-00001F2C0000}"/>
    <cellStyle name="Comma 6 5 4 4" xfId="11354" xr:uid="{00000000-0005-0000-0000-0000202C0000}"/>
    <cellStyle name="Comma 6 5 5" xfId="11355" xr:uid="{00000000-0005-0000-0000-0000212C0000}"/>
    <cellStyle name="Comma 6 5 5 2" xfId="11356" xr:uid="{00000000-0005-0000-0000-0000222C0000}"/>
    <cellStyle name="Comma 6 5 5 2 2" xfId="11357" xr:uid="{00000000-0005-0000-0000-0000232C0000}"/>
    <cellStyle name="Comma 6 5 5 3" xfId="11358" xr:uid="{00000000-0005-0000-0000-0000242C0000}"/>
    <cellStyle name="Comma 6 5 5 4" xfId="11359" xr:uid="{00000000-0005-0000-0000-0000252C0000}"/>
    <cellStyle name="Comma 6 5 6" xfId="11360" xr:uid="{00000000-0005-0000-0000-0000262C0000}"/>
    <cellStyle name="Comma 6 5 6 2" xfId="11361" xr:uid="{00000000-0005-0000-0000-0000272C0000}"/>
    <cellStyle name="Comma 6 5 6 3" xfId="11362" xr:uid="{00000000-0005-0000-0000-0000282C0000}"/>
    <cellStyle name="Comma 6 5 7" xfId="11363" xr:uid="{00000000-0005-0000-0000-0000292C0000}"/>
    <cellStyle name="Comma 6 5 7 2" xfId="11364" xr:uid="{00000000-0005-0000-0000-00002A2C0000}"/>
    <cellStyle name="Comma 6 5 8" xfId="11365" xr:uid="{00000000-0005-0000-0000-00002B2C0000}"/>
    <cellStyle name="Comma 6 5 9" xfId="11366" xr:uid="{00000000-0005-0000-0000-00002C2C0000}"/>
    <cellStyle name="Comma 6 6" xfId="11367" xr:uid="{00000000-0005-0000-0000-00002D2C0000}"/>
    <cellStyle name="Comma 6 6 2" xfId="11368" xr:uid="{00000000-0005-0000-0000-00002E2C0000}"/>
    <cellStyle name="Comma 6 6 2 2" xfId="11369" xr:uid="{00000000-0005-0000-0000-00002F2C0000}"/>
    <cellStyle name="Comma 6 6 3" xfId="11370" xr:uid="{00000000-0005-0000-0000-0000302C0000}"/>
    <cellStyle name="Comma 6 6 4" xfId="11371" xr:uid="{00000000-0005-0000-0000-0000312C0000}"/>
    <cellStyle name="Comma 6 7" xfId="11372" xr:uid="{00000000-0005-0000-0000-0000322C0000}"/>
    <cellStyle name="Comma 6 7 2" xfId="11373" xr:uid="{00000000-0005-0000-0000-0000332C0000}"/>
    <cellStyle name="Comma 6 7 2 2" xfId="11374" xr:uid="{00000000-0005-0000-0000-0000342C0000}"/>
    <cellStyle name="Comma 6 7 3" xfId="11375" xr:uid="{00000000-0005-0000-0000-0000352C0000}"/>
    <cellStyle name="Comma 6 7 4" xfId="11376" xr:uid="{00000000-0005-0000-0000-0000362C0000}"/>
    <cellStyle name="Comma 6 8" xfId="11377" xr:uid="{00000000-0005-0000-0000-0000372C0000}"/>
    <cellStyle name="Comma 6 8 2" xfId="11378" xr:uid="{00000000-0005-0000-0000-0000382C0000}"/>
    <cellStyle name="Comma 6 8 2 2" xfId="11379" xr:uid="{00000000-0005-0000-0000-0000392C0000}"/>
    <cellStyle name="Comma 6 8 3" xfId="11380" xr:uid="{00000000-0005-0000-0000-00003A2C0000}"/>
    <cellStyle name="Comma 6 8 4" xfId="11381" xr:uid="{00000000-0005-0000-0000-00003B2C0000}"/>
    <cellStyle name="Comma 6 9" xfId="11382" xr:uid="{00000000-0005-0000-0000-00003C2C0000}"/>
    <cellStyle name="Comma 6 9 2" xfId="11383" xr:uid="{00000000-0005-0000-0000-00003D2C0000}"/>
    <cellStyle name="Comma 6 9 2 2" xfId="11384" xr:uid="{00000000-0005-0000-0000-00003E2C0000}"/>
    <cellStyle name="Comma 6 9 3" xfId="11385" xr:uid="{00000000-0005-0000-0000-00003F2C0000}"/>
    <cellStyle name="Comma 6 9 4" xfId="11386" xr:uid="{00000000-0005-0000-0000-0000402C0000}"/>
    <cellStyle name="Comma 7" xfId="11387" xr:uid="{00000000-0005-0000-0000-0000412C0000}"/>
    <cellStyle name="Comma 7 10" xfId="11388" xr:uid="{00000000-0005-0000-0000-0000422C0000}"/>
    <cellStyle name="Comma 7 10 2" xfId="11389" xr:uid="{00000000-0005-0000-0000-0000432C0000}"/>
    <cellStyle name="Comma 7 10 3" xfId="11390" xr:uid="{00000000-0005-0000-0000-0000442C0000}"/>
    <cellStyle name="Comma 7 11" xfId="11391" xr:uid="{00000000-0005-0000-0000-0000452C0000}"/>
    <cellStyle name="Comma 7 11 2" xfId="11392" xr:uid="{00000000-0005-0000-0000-0000462C0000}"/>
    <cellStyle name="Comma 7 12" xfId="11393" xr:uid="{00000000-0005-0000-0000-0000472C0000}"/>
    <cellStyle name="Comma 7 13" xfId="11394" xr:uid="{00000000-0005-0000-0000-0000482C0000}"/>
    <cellStyle name="Comma 7 2" xfId="11395" xr:uid="{00000000-0005-0000-0000-0000492C0000}"/>
    <cellStyle name="Comma 7 2 10" xfId="11396" xr:uid="{00000000-0005-0000-0000-00004A2C0000}"/>
    <cellStyle name="Comma 7 2 2" xfId="11397" xr:uid="{00000000-0005-0000-0000-00004B2C0000}"/>
    <cellStyle name="Comma 7 2 2 2" xfId="11398" xr:uid="{00000000-0005-0000-0000-00004C2C0000}"/>
    <cellStyle name="Comma 7 2 2 2 2" xfId="11399" xr:uid="{00000000-0005-0000-0000-00004D2C0000}"/>
    <cellStyle name="Comma 7 2 2 2 2 2" xfId="11400" xr:uid="{00000000-0005-0000-0000-00004E2C0000}"/>
    <cellStyle name="Comma 7 2 2 2 3" xfId="11401" xr:uid="{00000000-0005-0000-0000-00004F2C0000}"/>
    <cellStyle name="Comma 7 2 2 2 4" xfId="11402" xr:uid="{00000000-0005-0000-0000-0000502C0000}"/>
    <cellStyle name="Comma 7 2 2 3" xfId="11403" xr:uid="{00000000-0005-0000-0000-0000512C0000}"/>
    <cellStyle name="Comma 7 2 2 3 2" xfId="11404" xr:uid="{00000000-0005-0000-0000-0000522C0000}"/>
    <cellStyle name="Comma 7 2 2 3 2 2" xfId="11405" xr:uid="{00000000-0005-0000-0000-0000532C0000}"/>
    <cellStyle name="Comma 7 2 2 3 3" xfId="11406" xr:uid="{00000000-0005-0000-0000-0000542C0000}"/>
    <cellStyle name="Comma 7 2 2 3 4" xfId="11407" xr:uid="{00000000-0005-0000-0000-0000552C0000}"/>
    <cellStyle name="Comma 7 2 2 4" xfId="11408" xr:uid="{00000000-0005-0000-0000-0000562C0000}"/>
    <cellStyle name="Comma 7 2 2 4 2" xfId="11409" xr:uid="{00000000-0005-0000-0000-0000572C0000}"/>
    <cellStyle name="Comma 7 2 2 4 2 2" xfId="11410" xr:uid="{00000000-0005-0000-0000-0000582C0000}"/>
    <cellStyle name="Comma 7 2 2 4 3" xfId="11411" xr:uid="{00000000-0005-0000-0000-0000592C0000}"/>
    <cellStyle name="Comma 7 2 2 4 4" xfId="11412" xr:uid="{00000000-0005-0000-0000-00005A2C0000}"/>
    <cellStyle name="Comma 7 2 2 5" xfId="11413" xr:uid="{00000000-0005-0000-0000-00005B2C0000}"/>
    <cellStyle name="Comma 7 2 2 5 2" xfId="11414" xr:uid="{00000000-0005-0000-0000-00005C2C0000}"/>
    <cellStyle name="Comma 7 2 2 5 2 2" xfId="11415" xr:uid="{00000000-0005-0000-0000-00005D2C0000}"/>
    <cellStyle name="Comma 7 2 2 5 3" xfId="11416" xr:uid="{00000000-0005-0000-0000-00005E2C0000}"/>
    <cellStyle name="Comma 7 2 2 5 4" xfId="11417" xr:uid="{00000000-0005-0000-0000-00005F2C0000}"/>
    <cellStyle name="Comma 7 2 2 6" xfId="11418" xr:uid="{00000000-0005-0000-0000-0000602C0000}"/>
    <cellStyle name="Comma 7 2 2 6 2" xfId="11419" xr:uid="{00000000-0005-0000-0000-0000612C0000}"/>
    <cellStyle name="Comma 7 2 2 6 3" xfId="11420" xr:uid="{00000000-0005-0000-0000-0000622C0000}"/>
    <cellStyle name="Comma 7 2 2 7" xfId="11421" xr:uid="{00000000-0005-0000-0000-0000632C0000}"/>
    <cellStyle name="Comma 7 2 2 7 2" xfId="11422" xr:uid="{00000000-0005-0000-0000-0000642C0000}"/>
    <cellStyle name="Comma 7 2 2 8" xfId="11423" xr:uid="{00000000-0005-0000-0000-0000652C0000}"/>
    <cellStyle name="Comma 7 2 2 9" xfId="11424" xr:uid="{00000000-0005-0000-0000-0000662C0000}"/>
    <cellStyle name="Comma 7 2 3" xfId="11425" xr:uid="{00000000-0005-0000-0000-0000672C0000}"/>
    <cellStyle name="Comma 7 2 3 2" xfId="11426" xr:uid="{00000000-0005-0000-0000-0000682C0000}"/>
    <cellStyle name="Comma 7 2 3 2 2" xfId="11427" xr:uid="{00000000-0005-0000-0000-0000692C0000}"/>
    <cellStyle name="Comma 7 2 3 3" xfId="11428" xr:uid="{00000000-0005-0000-0000-00006A2C0000}"/>
    <cellStyle name="Comma 7 2 3 4" xfId="11429" xr:uid="{00000000-0005-0000-0000-00006B2C0000}"/>
    <cellStyle name="Comma 7 2 4" xfId="11430" xr:uid="{00000000-0005-0000-0000-00006C2C0000}"/>
    <cellStyle name="Comma 7 2 4 2" xfId="11431" xr:uid="{00000000-0005-0000-0000-00006D2C0000}"/>
    <cellStyle name="Comma 7 2 4 2 2" xfId="11432" xr:uid="{00000000-0005-0000-0000-00006E2C0000}"/>
    <cellStyle name="Comma 7 2 4 3" xfId="11433" xr:uid="{00000000-0005-0000-0000-00006F2C0000}"/>
    <cellStyle name="Comma 7 2 4 4" xfId="11434" xr:uid="{00000000-0005-0000-0000-0000702C0000}"/>
    <cellStyle name="Comma 7 2 5" xfId="11435" xr:uid="{00000000-0005-0000-0000-0000712C0000}"/>
    <cellStyle name="Comma 7 2 5 2" xfId="11436" xr:uid="{00000000-0005-0000-0000-0000722C0000}"/>
    <cellStyle name="Comma 7 2 5 2 2" xfId="11437" xr:uid="{00000000-0005-0000-0000-0000732C0000}"/>
    <cellStyle name="Comma 7 2 5 3" xfId="11438" xr:uid="{00000000-0005-0000-0000-0000742C0000}"/>
    <cellStyle name="Comma 7 2 5 4" xfId="11439" xr:uid="{00000000-0005-0000-0000-0000752C0000}"/>
    <cellStyle name="Comma 7 2 6" xfId="11440" xr:uid="{00000000-0005-0000-0000-0000762C0000}"/>
    <cellStyle name="Comma 7 2 6 2" xfId="11441" xr:uid="{00000000-0005-0000-0000-0000772C0000}"/>
    <cellStyle name="Comma 7 2 6 2 2" xfId="11442" xr:uid="{00000000-0005-0000-0000-0000782C0000}"/>
    <cellStyle name="Comma 7 2 6 3" xfId="11443" xr:uid="{00000000-0005-0000-0000-0000792C0000}"/>
    <cellStyle name="Comma 7 2 6 4" xfId="11444" xr:uid="{00000000-0005-0000-0000-00007A2C0000}"/>
    <cellStyle name="Comma 7 2 7" xfId="11445" xr:uid="{00000000-0005-0000-0000-00007B2C0000}"/>
    <cellStyle name="Comma 7 2 7 2" xfId="11446" xr:uid="{00000000-0005-0000-0000-00007C2C0000}"/>
    <cellStyle name="Comma 7 2 7 3" xfId="11447" xr:uid="{00000000-0005-0000-0000-00007D2C0000}"/>
    <cellStyle name="Comma 7 2 8" xfId="11448" xr:uid="{00000000-0005-0000-0000-00007E2C0000}"/>
    <cellStyle name="Comma 7 2 8 2" xfId="11449" xr:uid="{00000000-0005-0000-0000-00007F2C0000}"/>
    <cellStyle name="Comma 7 2 9" xfId="11450" xr:uid="{00000000-0005-0000-0000-0000802C0000}"/>
    <cellStyle name="Comma 7 3" xfId="11451" xr:uid="{00000000-0005-0000-0000-0000812C0000}"/>
    <cellStyle name="Comma 7 3 10" xfId="11452" xr:uid="{00000000-0005-0000-0000-0000822C0000}"/>
    <cellStyle name="Comma 7 3 2" xfId="11453" xr:uid="{00000000-0005-0000-0000-0000832C0000}"/>
    <cellStyle name="Comma 7 3 2 2" xfId="11454" xr:uid="{00000000-0005-0000-0000-0000842C0000}"/>
    <cellStyle name="Comma 7 3 2 2 2" xfId="11455" xr:uid="{00000000-0005-0000-0000-0000852C0000}"/>
    <cellStyle name="Comma 7 3 2 2 2 2" xfId="11456" xr:uid="{00000000-0005-0000-0000-0000862C0000}"/>
    <cellStyle name="Comma 7 3 2 2 3" xfId="11457" xr:uid="{00000000-0005-0000-0000-0000872C0000}"/>
    <cellStyle name="Comma 7 3 2 2 4" xfId="11458" xr:uid="{00000000-0005-0000-0000-0000882C0000}"/>
    <cellStyle name="Comma 7 3 2 3" xfId="11459" xr:uid="{00000000-0005-0000-0000-0000892C0000}"/>
    <cellStyle name="Comma 7 3 2 3 2" xfId="11460" xr:uid="{00000000-0005-0000-0000-00008A2C0000}"/>
    <cellStyle name="Comma 7 3 2 3 2 2" xfId="11461" xr:uid="{00000000-0005-0000-0000-00008B2C0000}"/>
    <cellStyle name="Comma 7 3 2 3 3" xfId="11462" xr:uid="{00000000-0005-0000-0000-00008C2C0000}"/>
    <cellStyle name="Comma 7 3 2 3 4" xfId="11463" xr:uid="{00000000-0005-0000-0000-00008D2C0000}"/>
    <cellStyle name="Comma 7 3 2 4" xfId="11464" xr:uid="{00000000-0005-0000-0000-00008E2C0000}"/>
    <cellStyle name="Comma 7 3 2 4 2" xfId="11465" xr:uid="{00000000-0005-0000-0000-00008F2C0000}"/>
    <cellStyle name="Comma 7 3 2 4 2 2" xfId="11466" xr:uid="{00000000-0005-0000-0000-0000902C0000}"/>
    <cellStyle name="Comma 7 3 2 4 3" xfId="11467" xr:uid="{00000000-0005-0000-0000-0000912C0000}"/>
    <cellStyle name="Comma 7 3 2 4 4" xfId="11468" xr:uid="{00000000-0005-0000-0000-0000922C0000}"/>
    <cellStyle name="Comma 7 3 2 5" xfId="11469" xr:uid="{00000000-0005-0000-0000-0000932C0000}"/>
    <cellStyle name="Comma 7 3 2 5 2" xfId="11470" xr:uid="{00000000-0005-0000-0000-0000942C0000}"/>
    <cellStyle name="Comma 7 3 2 5 2 2" xfId="11471" xr:uid="{00000000-0005-0000-0000-0000952C0000}"/>
    <cellStyle name="Comma 7 3 2 5 3" xfId="11472" xr:uid="{00000000-0005-0000-0000-0000962C0000}"/>
    <cellStyle name="Comma 7 3 2 5 4" xfId="11473" xr:uid="{00000000-0005-0000-0000-0000972C0000}"/>
    <cellStyle name="Comma 7 3 2 6" xfId="11474" xr:uid="{00000000-0005-0000-0000-0000982C0000}"/>
    <cellStyle name="Comma 7 3 2 6 2" xfId="11475" xr:uid="{00000000-0005-0000-0000-0000992C0000}"/>
    <cellStyle name="Comma 7 3 2 6 3" xfId="11476" xr:uid="{00000000-0005-0000-0000-00009A2C0000}"/>
    <cellStyle name="Comma 7 3 2 7" xfId="11477" xr:uid="{00000000-0005-0000-0000-00009B2C0000}"/>
    <cellStyle name="Comma 7 3 2 7 2" xfId="11478" xr:uid="{00000000-0005-0000-0000-00009C2C0000}"/>
    <cellStyle name="Comma 7 3 2 8" xfId="11479" xr:uid="{00000000-0005-0000-0000-00009D2C0000}"/>
    <cellStyle name="Comma 7 3 2 9" xfId="11480" xr:uid="{00000000-0005-0000-0000-00009E2C0000}"/>
    <cellStyle name="Comma 7 3 3" xfId="11481" xr:uid="{00000000-0005-0000-0000-00009F2C0000}"/>
    <cellStyle name="Comma 7 3 3 2" xfId="11482" xr:uid="{00000000-0005-0000-0000-0000A02C0000}"/>
    <cellStyle name="Comma 7 3 3 2 2" xfId="11483" xr:uid="{00000000-0005-0000-0000-0000A12C0000}"/>
    <cellStyle name="Comma 7 3 3 3" xfId="11484" xr:uid="{00000000-0005-0000-0000-0000A22C0000}"/>
    <cellStyle name="Comma 7 3 3 4" xfId="11485" xr:uid="{00000000-0005-0000-0000-0000A32C0000}"/>
    <cellStyle name="Comma 7 3 4" xfId="11486" xr:uid="{00000000-0005-0000-0000-0000A42C0000}"/>
    <cellStyle name="Comma 7 3 4 2" xfId="11487" xr:uid="{00000000-0005-0000-0000-0000A52C0000}"/>
    <cellStyle name="Comma 7 3 4 2 2" xfId="11488" xr:uid="{00000000-0005-0000-0000-0000A62C0000}"/>
    <cellStyle name="Comma 7 3 4 3" xfId="11489" xr:uid="{00000000-0005-0000-0000-0000A72C0000}"/>
    <cellStyle name="Comma 7 3 4 4" xfId="11490" xr:uid="{00000000-0005-0000-0000-0000A82C0000}"/>
    <cellStyle name="Comma 7 3 5" xfId="11491" xr:uid="{00000000-0005-0000-0000-0000A92C0000}"/>
    <cellStyle name="Comma 7 3 5 2" xfId="11492" xr:uid="{00000000-0005-0000-0000-0000AA2C0000}"/>
    <cellStyle name="Comma 7 3 5 2 2" xfId="11493" xr:uid="{00000000-0005-0000-0000-0000AB2C0000}"/>
    <cellStyle name="Comma 7 3 5 3" xfId="11494" xr:uid="{00000000-0005-0000-0000-0000AC2C0000}"/>
    <cellStyle name="Comma 7 3 5 4" xfId="11495" xr:uid="{00000000-0005-0000-0000-0000AD2C0000}"/>
    <cellStyle name="Comma 7 3 6" xfId="11496" xr:uid="{00000000-0005-0000-0000-0000AE2C0000}"/>
    <cellStyle name="Comma 7 3 6 2" xfId="11497" xr:uid="{00000000-0005-0000-0000-0000AF2C0000}"/>
    <cellStyle name="Comma 7 3 6 2 2" xfId="11498" xr:uid="{00000000-0005-0000-0000-0000B02C0000}"/>
    <cellStyle name="Comma 7 3 6 3" xfId="11499" xr:uid="{00000000-0005-0000-0000-0000B12C0000}"/>
    <cellStyle name="Comma 7 3 6 4" xfId="11500" xr:uid="{00000000-0005-0000-0000-0000B22C0000}"/>
    <cellStyle name="Comma 7 3 7" xfId="11501" xr:uid="{00000000-0005-0000-0000-0000B32C0000}"/>
    <cellStyle name="Comma 7 3 7 2" xfId="11502" xr:uid="{00000000-0005-0000-0000-0000B42C0000}"/>
    <cellStyle name="Comma 7 3 7 3" xfId="11503" xr:uid="{00000000-0005-0000-0000-0000B52C0000}"/>
    <cellStyle name="Comma 7 3 8" xfId="11504" xr:uid="{00000000-0005-0000-0000-0000B62C0000}"/>
    <cellStyle name="Comma 7 3 8 2" xfId="11505" xr:uid="{00000000-0005-0000-0000-0000B72C0000}"/>
    <cellStyle name="Comma 7 3 9" xfId="11506" xr:uid="{00000000-0005-0000-0000-0000B82C0000}"/>
    <cellStyle name="Comma 7 4" xfId="11507" xr:uid="{00000000-0005-0000-0000-0000B92C0000}"/>
    <cellStyle name="Comma 7 4 10" xfId="11508" xr:uid="{00000000-0005-0000-0000-0000BA2C0000}"/>
    <cellStyle name="Comma 7 4 2" xfId="11509" xr:uid="{00000000-0005-0000-0000-0000BB2C0000}"/>
    <cellStyle name="Comma 7 4 2 2" xfId="11510" xr:uid="{00000000-0005-0000-0000-0000BC2C0000}"/>
    <cellStyle name="Comma 7 4 2 2 2" xfId="11511" xr:uid="{00000000-0005-0000-0000-0000BD2C0000}"/>
    <cellStyle name="Comma 7 4 2 2 2 2" xfId="11512" xr:uid="{00000000-0005-0000-0000-0000BE2C0000}"/>
    <cellStyle name="Comma 7 4 2 2 3" xfId="11513" xr:uid="{00000000-0005-0000-0000-0000BF2C0000}"/>
    <cellStyle name="Comma 7 4 2 2 4" xfId="11514" xr:uid="{00000000-0005-0000-0000-0000C02C0000}"/>
    <cellStyle name="Comma 7 4 2 3" xfId="11515" xr:uid="{00000000-0005-0000-0000-0000C12C0000}"/>
    <cellStyle name="Comma 7 4 2 3 2" xfId="11516" xr:uid="{00000000-0005-0000-0000-0000C22C0000}"/>
    <cellStyle name="Comma 7 4 2 3 2 2" xfId="11517" xr:uid="{00000000-0005-0000-0000-0000C32C0000}"/>
    <cellStyle name="Comma 7 4 2 3 3" xfId="11518" xr:uid="{00000000-0005-0000-0000-0000C42C0000}"/>
    <cellStyle name="Comma 7 4 2 3 4" xfId="11519" xr:uid="{00000000-0005-0000-0000-0000C52C0000}"/>
    <cellStyle name="Comma 7 4 2 4" xfId="11520" xr:uid="{00000000-0005-0000-0000-0000C62C0000}"/>
    <cellStyle name="Comma 7 4 2 4 2" xfId="11521" xr:uid="{00000000-0005-0000-0000-0000C72C0000}"/>
    <cellStyle name="Comma 7 4 2 4 2 2" xfId="11522" xr:uid="{00000000-0005-0000-0000-0000C82C0000}"/>
    <cellStyle name="Comma 7 4 2 4 3" xfId="11523" xr:uid="{00000000-0005-0000-0000-0000C92C0000}"/>
    <cellStyle name="Comma 7 4 2 4 4" xfId="11524" xr:uid="{00000000-0005-0000-0000-0000CA2C0000}"/>
    <cellStyle name="Comma 7 4 2 5" xfId="11525" xr:uid="{00000000-0005-0000-0000-0000CB2C0000}"/>
    <cellStyle name="Comma 7 4 2 5 2" xfId="11526" xr:uid="{00000000-0005-0000-0000-0000CC2C0000}"/>
    <cellStyle name="Comma 7 4 2 5 2 2" xfId="11527" xr:uid="{00000000-0005-0000-0000-0000CD2C0000}"/>
    <cellStyle name="Comma 7 4 2 5 3" xfId="11528" xr:uid="{00000000-0005-0000-0000-0000CE2C0000}"/>
    <cellStyle name="Comma 7 4 2 5 4" xfId="11529" xr:uid="{00000000-0005-0000-0000-0000CF2C0000}"/>
    <cellStyle name="Comma 7 4 2 6" xfId="11530" xr:uid="{00000000-0005-0000-0000-0000D02C0000}"/>
    <cellStyle name="Comma 7 4 2 6 2" xfId="11531" xr:uid="{00000000-0005-0000-0000-0000D12C0000}"/>
    <cellStyle name="Comma 7 4 2 6 3" xfId="11532" xr:uid="{00000000-0005-0000-0000-0000D22C0000}"/>
    <cellStyle name="Comma 7 4 2 7" xfId="11533" xr:uid="{00000000-0005-0000-0000-0000D32C0000}"/>
    <cellStyle name="Comma 7 4 2 7 2" xfId="11534" xr:uid="{00000000-0005-0000-0000-0000D42C0000}"/>
    <cellStyle name="Comma 7 4 2 8" xfId="11535" xr:uid="{00000000-0005-0000-0000-0000D52C0000}"/>
    <cellStyle name="Comma 7 4 2 9" xfId="11536" xr:uid="{00000000-0005-0000-0000-0000D62C0000}"/>
    <cellStyle name="Comma 7 4 3" xfId="11537" xr:uid="{00000000-0005-0000-0000-0000D72C0000}"/>
    <cellStyle name="Comma 7 4 3 2" xfId="11538" xr:uid="{00000000-0005-0000-0000-0000D82C0000}"/>
    <cellStyle name="Comma 7 4 3 2 2" xfId="11539" xr:uid="{00000000-0005-0000-0000-0000D92C0000}"/>
    <cellStyle name="Comma 7 4 3 3" xfId="11540" xr:uid="{00000000-0005-0000-0000-0000DA2C0000}"/>
    <cellStyle name="Comma 7 4 3 4" xfId="11541" xr:uid="{00000000-0005-0000-0000-0000DB2C0000}"/>
    <cellStyle name="Comma 7 4 4" xfId="11542" xr:uid="{00000000-0005-0000-0000-0000DC2C0000}"/>
    <cellStyle name="Comma 7 4 4 2" xfId="11543" xr:uid="{00000000-0005-0000-0000-0000DD2C0000}"/>
    <cellStyle name="Comma 7 4 4 2 2" xfId="11544" xr:uid="{00000000-0005-0000-0000-0000DE2C0000}"/>
    <cellStyle name="Comma 7 4 4 3" xfId="11545" xr:uid="{00000000-0005-0000-0000-0000DF2C0000}"/>
    <cellStyle name="Comma 7 4 4 4" xfId="11546" xr:uid="{00000000-0005-0000-0000-0000E02C0000}"/>
    <cellStyle name="Comma 7 4 5" xfId="11547" xr:uid="{00000000-0005-0000-0000-0000E12C0000}"/>
    <cellStyle name="Comma 7 4 5 2" xfId="11548" xr:uid="{00000000-0005-0000-0000-0000E22C0000}"/>
    <cellStyle name="Comma 7 4 5 2 2" xfId="11549" xr:uid="{00000000-0005-0000-0000-0000E32C0000}"/>
    <cellStyle name="Comma 7 4 5 3" xfId="11550" xr:uid="{00000000-0005-0000-0000-0000E42C0000}"/>
    <cellStyle name="Comma 7 4 5 4" xfId="11551" xr:uid="{00000000-0005-0000-0000-0000E52C0000}"/>
    <cellStyle name="Comma 7 4 6" xfId="11552" xr:uid="{00000000-0005-0000-0000-0000E62C0000}"/>
    <cellStyle name="Comma 7 4 6 2" xfId="11553" xr:uid="{00000000-0005-0000-0000-0000E72C0000}"/>
    <cellStyle name="Comma 7 4 6 2 2" xfId="11554" xr:uid="{00000000-0005-0000-0000-0000E82C0000}"/>
    <cellStyle name="Comma 7 4 6 3" xfId="11555" xr:uid="{00000000-0005-0000-0000-0000E92C0000}"/>
    <cellStyle name="Comma 7 4 6 4" xfId="11556" xr:uid="{00000000-0005-0000-0000-0000EA2C0000}"/>
    <cellStyle name="Comma 7 4 7" xfId="11557" xr:uid="{00000000-0005-0000-0000-0000EB2C0000}"/>
    <cellStyle name="Comma 7 4 7 2" xfId="11558" xr:uid="{00000000-0005-0000-0000-0000EC2C0000}"/>
    <cellStyle name="Comma 7 4 7 3" xfId="11559" xr:uid="{00000000-0005-0000-0000-0000ED2C0000}"/>
    <cellStyle name="Comma 7 4 8" xfId="11560" xr:uid="{00000000-0005-0000-0000-0000EE2C0000}"/>
    <cellStyle name="Comma 7 4 8 2" xfId="11561" xr:uid="{00000000-0005-0000-0000-0000EF2C0000}"/>
    <cellStyle name="Comma 7 4 9" xfId="11562" xr:uid="{00000000-0005-0000-0000-0000F02C0000}"/>
    <cellStyle name="Comma 7 5" xfId="11563" xr:uid="{00000000-0005-0000-0000-0000F12C0000}"/>
    <cellStyle name="Comma 7 5 2" xfId="11564" xr:uid="{00000000-0005-0000-0000-0000F22C0000}"/>
    <cellStyle name="Comma 7 5 2 2" xfId="11565" xr:uid="{00000000-0005-0000-0000-0000F32C0000}"/>
    <cellStyle name="Comma 7 5 2 2 2" xfId="11566" xr:uid="{00000000-0005-0000-0000-0000F42C0000}"/>
    <cellStyle name="Comma 7 5 2 3" xfId="11567" xr:uid="{00000000-0005-0000-0000-0000F52C0000}"/>
    <cellStyle name="Comma 7 5 2 4" xfId="11568" xr:uid="{00000000-0005-0000-0000-0000F62C0000}"/>
    <cellStyle name="Comma 7 5 3" xfId="11569" xr:uid="{00000000-0005-0000-0000-0000F72C0000}"/>
    <cellStyle name="Comma 7 5 3 2" xfId="11570" xr:uid="{00000000-0005-0000-0000-0000F82C0000}"/>
    <cellStyle name="Comma 7 5 3 2 2" xfId="11571" xr:uid="{00000000-0005-0000-0000-0000F92C0000}"/>
    <cellStyle name="Comma 7 5 3 3" xfId="11572" xr:uid="{00000000-0005-0000-0000-0000FA2C0000}"/>
    <cellStyle name="Comma 7 5 3 4" xfId="11573" xr:uid="{00000000-0005-0000-0000-0000FB2C0000}"/>
    <cellStyle name="Comma 7 5 4" xfId="11574" xr:uid="{00000000-0005-0000-0000-0000FC2C0000}"/>
    <cellStyle name="Comma 7 5 4 2" xfId="11575" xr:uid="{00000000-0005-0000-0000-0000FD2C0000}"/>
    <cellStyle name="Comma 7 5 4 2 2" xfId="11576" xr:uid="{00000000-0005-0000-0000-0000FE2C0000}"/>
    <cellStyle name="Comma 7 5 4 3" xfId="11577" xr:uid="{00000000-0005-0000-0000-0000FF2C0000}"/>
    <cellStyle name="Comma 7 5 4 4" xfId="11578" xr:uid="{00000000-0005-0000-0000-0000002D0000}"/>
    <cellStyle name="Comma 7 5 5" xfId="11579" xr:uid="{00000000-0005-0000-0000-0000012D0000}"/>
    <cellStyle name="Comma 7 5 5 2" xfId="11580" xr:uid="{00000000-0005-0000-0000-0000022D0000}"/>
    <cellStyle name="Comma 7 5 5 2 2" xfId="11581" xr:uid="{00000000-0005-0000-0000-0000032D0000}"/>
    <cellStyle name="Comma 7 5 5 3" xfId="11582" xr:uid="{00000000-0005-0000-0000-0000042D0000}"/>
    <cellStyle name="Comma 7 5 5 4" xfId="11583" xr:uid="{00000000-0005-0000-0000-0000052D0000}"/>
    <cellStyle name="Comma 7 5 6" xfId="11584" xr:uid="{00000000-0005-0000-0000-0000062D0000}"/>
    <cellStyle name="Comma 7 5 6 2" xfId="11585" xr:uid="{00000000-0005-0000-0000-0000072D0000}"/>
    <cellStyle name="Comma 7 5 6 3" xfId="11586" xr:uid="{00000000-0005-0000-0000-0000082D0000}"/>
    <cellStyle name="Comma 7 5 7" xfId="11587" xr:uid="{00000000-0005-0000-0000-0000092D0000}"/>
    <cellStyle name="Comma 7 5 7 2" xfId="11588" xr:uid="{00000000-0005-0000-0000-00000A2D0000}"/>
    <cellStyle name="Comma 7 5 8" xfId="11589" xr:uid="{00000000-0005-0000-0000-00000B2D0000}"/>
    <cellStyle name="Comma 7 5 9" xfId="11590" xr:uid="{00000000-0005-0000-0000-00000C2D0000}"/>
    <cellStyle name="Comma 7 6" xfId="11591" xr:uid="{00000000-0005-0000-0000-00000D2D0000}"/>
    <cellStyle name="Comma 7 6 2" xfId="11592" xr:uid="{00000000-0005-0000-0000-00000E2D0000}"/>
    <cellStyle name="Comma 7 6 2 2" xfId="11593" xr:uid="{00000000-0005-0000-0000-00000F2D0000}"/>
    <cellStyle name="Comma 7 6 3" xfId="11594" xr:uid="{00000000-0005-0000-0000-0000102D0000}"/>
    <cellStyle name="Comma 7 6 4" xfId="11595" xr:uid="{00000000-0005-0000-0000-0000112D0000}"/>
    <cellStyle name="Comma 7 7" xfId="11596" xr:uid="{00000000-0005-0000-0000-0000122D0000}"/>
    <cellStyle name="Comma 7 7 2" xfId="11597" xr:uid="{00000000-0005-0000-0000-0000132D0000}"/>
    <cellStyle name="Comma 7 7 2 2" xfId="11598" xr:uid="{00000000-0005-0000-0000-0000142D0000}"/>
    <cellStyle name="Comma 7 7 3" xfId="11599" xr:uid="{00000000-0005-0000-0000-0000152D0000}"/>
    <cellStyle name="Comma 7 7 4" xfId="11600" xr:uid="{00000000-0005-0000-0000-0000162D0000}"/>
    <cellStyle name="Comma 7 8" xfId="11601" xr:uid="{00000000-0005-0000-0000-0000172D0000}"/>
    <cellStyle name="Comma 7 8 2" xfId="11602" xr:uid="{00000000-0005-0000-0000-0000182D0000}"/>
    <cellStyle name="Comma 7 8 2 2" xfId="11603" xr:uid="{00000000-0005-0000-0000-0000192D0000}"/>
    <cellStyle name="Comma 7 8 3" xfId="11604" xr:uid="{00000000-0005-0000-0000-00001A2D0000}"/>
    <cellStyle name="Comma 7 8 4" xfId="11605" xr:uid="{00000000-0005-0000-0000-00001B2D0000}"/>
    <cellStyle name="Comma 7 9" xfId="11606" xr:uid="{00000000-0005-0000-0000-00001C2D0000}"/>
    <cellStyle name="Comma 7 9 2" xfId="11607" xr:uid="{00000000-0005-0000-0000-00001D2D0000}"/>
    <cellStyle name="Comma 7 9 2 2" xfId="11608" xr:uid="{00000000-0005-0000-0000-00001E2D0000}"/>
    <cellStyle name="Comma 7 9 3" xfId="11609" xr:uid="{00000000-0005-0000-0000-00001F2D0000}"/>
    <cellStyle name="Comma 7 9 4" xfId="11610" xr:uid="{00000000-0005-0000-0000-0000202D0000}"/>
    <cellStyle name="Comma 8" xfId="11611" xr:uid="{00000000-0005-0000-0000-0000212D0000}"/>
    <cellStyle name="Comma 9" xfId="11612" xr:uid="{00000000-0005-0000-0000-0000222D0000}"/>
    <cellStyle name="Copied" xfId="11613" xr:uid="{00000000-0005-0000-0000-0000232D0000}"/>
    <cellStyle name="Currency" xfId="7" builtinId="4" hidden="1" customBuiltin="1"/>
    <cellStyle name="Currency (0)" xfId="11614" xr:uid="{00000000-0005-0000-0000-0000252D0000}"/>
    <cellStyle name="Currency (2)" xfId="11615" xr:uid="{00000000-0005-0000-0000-0000262D0000}"/>
    <cellStyle name="Currency [$0]" xfId="11616" xr:uid="{00000000-0005-0000-0000-0000272D0000}"/>
    <cellStyle name="Currency [£0]" xfId="11617" xr:uid="{00000000-0005-0000-0000-0000282D0000}"/>
    <cellStyle name="Currency [0]" xfId="8" builtinId="7" hidden="1" customBuiltin="1"/>
    <cellStyle name="Currency [00]" xfId="11618" xr:uid="{00000000-0005-0000-0000-00002A2D0000}"/>
    <cellStyle name="Currency [2]" xfId="11619" xr:uid="{00000000-0005-0000-0000-00002B2D0000}"/>
    <cellStyle name="Currency [2] 10" xfId="11620" xr:uid="{00000000-0005-0000-0000-00002C2D0000}"/>
    <cellStyle name="Currency [2] 10 2" xfId="11621" xr:uid="{00000000-0005-0000-0000-00002D2D0000}"/>
    <cellStyle name="Currency [2] 10 3" xfId="11622" xr:uid="{00000000-0005-0000-0000-00002E2D0000}"/>
    <cellStyle name="Currency [2] 11" xfId="11623" xr:uid="{00000000-0005-0000-0000-00002F2D0000}"/>
    <cellStyle name="Currency [2] 11 2" xfId="11624" xr:uid="{00000000-0005-0000-0000-0000302D0000}"/>
    <cellStyle name="Currency [2] 11 3" xfId="11625" xr:uid="{00000000-0005-0000-0000-0000312D0000}"/>
    <cellStyle name="Currency [2] 12" xfId="11626" xr:uid="{00000000-0005-0000-0000-0000322D0000}"/>
    <cellStyle name="Currency [2] 12 2" xfId="11627" xr:uid="{00000000-0005-0000-0000-0000332D0000}"/>
    <cellStyle name="Currency [2] 12 3" xfId="11628" xr:uid="{00000000-0005-0000-0000-0000342D0000}"/>
    <cellStyle name="Currency [2] 13" xfId="11629" xr:uid="{00000000-0005-0000-0000-0000352D0000}"/>
    <cellStyle name="Currency [2] 13 2" xfId="11630" xr:uid="{00000000-0005-0000-0000-0000362D0000}"/>
    <cellStyle name="Currency [2] 13 3" xfId="11631" xr:uid="{00000000-0005-0000-0000-0000372D0000}"/>
    <cellStyle name="Currency [2] 14" xfId="11632" xr:uid="{00000000-0005-0000-0000-0000382D0000}"/>
    <cellStyle name="Currency [2] 14 2" xfId="11633" xr:uid="{00000000-0005-0000-0000-0000392D0000}"/>
    <cellStyle name="Currency [2] 14 3" xfId="11634" xr:uid="{00000000-0005-0000-0000-00003A2D0000}"/>
    <cellStyle name="Currency [2] 15" xfId="11635" xr:uid="{00000000-0005-0000-0000-00003B2D0000}"/>
    <cellStyle name="Currency [2] 15 2" xfId="11636" xr:uid="{00000000-0005-0000-0000-00003C2D0000}"/>
    <cellStyle name="Currency [2] 16" xfId="11637" xr:uid="{00000000-0005-0000-0000-00003D2D0000}"/>
    <cellStyle name="Currency [2] 16 2" xfId="11638" xr:uid="{00000000-0005-0000-0000-00003E2D0000}"/>
    <cellStyle name="Currency [2] 17" xfId="11639" xr:uid="{00000000-0005-0000-0000-00003F2D0000}"/>
    <cellStyle name="Currency [2] 17 2" xfId="11640" xr:uid="{00000000-0005-0000-0000-0000402D0000}"/>
    <cellStyle name="Currency [2] 18" xfId="11641" xr:uid="{00000000-0005-0000-0000-0000412D0000}"/>
    <cellStyle name="Currency [2] 18 2" xfId="11642" xr:uid="{00000000-0005-0000-0000-0000422D0000}"/>
    <cellStyle name="Currency [2] 19" xfId="11643" xr:uid="{00000000-0005-0000-0000-0000432D0000}"/>
    <cellStyle name="Currency [2] 19 2" xfId="11644" xr:uid="{00000000-0005-0000-0000-0000442D0000}"/>
    <cellStyle name="Currency [2] 2" xfId="11645" xr:uid="{00000000-0005-0000-0000-0000452D0000}"/>
    <cellStyle name="Currency [2] 2 10" xfId="11646" xr:uid="{00000000-0005-0000-0000-0000462D0000}"/>
    <cellStyle name="Currency [2] 2 10 2" xfId="11647" xr:uid="{00000000-0005-0000-0000-0000472D0000}"/>
    <cellStyle name="Currency [2] 2 10 3" xfId="11648" xr:uid="{00000000-0005-0000-0000-0000482D0000}"/>
    <cellStyle name="Currency [2] 2 11" xfId="11649" xr:uid="{00000000-0005-0000-0000-0000492D0000}"/>
    <cellStyle name="Currency [2] 2 11 2" xfId="11650" xr:uid="{00000000-0005-0000-0000-00004A2D0000}"/>
    <cellStyle name="Currency [2] 2 11 3" xfId="11651" xr:uid="{00000000-0005-0000-0000-00004B2D0000}"/>
    <cellStyle name="Currency [2] 2 12" xfId="11652" xr:uid="{00000000-0005-0000-0000-00004C2D0000}"/>
    <cellStyle name="Currency [2] 2 12 2" xfId="11653" xr:uid="{00000000-0005-0000-0000-00004D2D0000}"/>
    <cellStyle name="Currency [2] 2 12 3" xfId="11654" xr:uid="{00000000-0005-0000-0000-00004E2D0000}"/>
    <cellStyle name="Currency [2] 2 13" xfId="11655" xr:uid="{00000000-0005-0000-0000-00004F2D0000}"/>
    <cellStyle name="Currency [2] 2 13 2" xfId="11656" xr:uid="{00000000-0005-0000-0000-0000502D0000}"/>
    <cellStyle name="Currency [2] 2 13 3" xfId="11657" xr:uid="{00000000-0005-0000-0000-0000512D0000}"/>
    <cellStyle name="Currency [2] 2 14" xfId="11658" xr:uid="{00000000-0005-0000-0000-0000522D0000}"/>
    <cellStyle name="Currency [2] 2 15" xfId="11659" xr:uid="{00000000-0005-0000-0000-0000532D0000}"/>
    <cellStyle name="Currency [2] 2 16" xfId="11660" xr:uid="{00000000-0005-0000-0000-0000542D0000}"/>
    <cellStyle name="Currency [2] 2 2" xfId="11661" xr:uid="{00000000-0005-0000-0000-0000552D0000}"/>
    <cellStyle name="Currency [2] 2 2 10" xfId="11662" xr:uid="{00000000-0005-0000-0000-0000562D0000}"/>
    <cellStyle name="Currency [2] 2 2 10 2" xfId="11663" xr:uid="{00000000-0005-0000-0000-0000572D0000}"/>
    <cellStyle name="Currency [2] 2 2 10 3" xfId="11664" xr:uid="{00000000-0005-0000-0000-0000582D0000}"/>
    <cellStyle name="Currency [2] 2 2 11" xfId="11665" xr:uid="{00000000-0005-0000-0000-0000592D0000}"/>
    <cellStyle name="Currency [2] 2 2 11 2" xfId="11666" xr:uid="{00000000-0005-0000-0000-00005A2D0000}"/>
    <cellStyle name="Currency [2] 2 2 11 3" xfId="11667" xr:uid="{00000000-0005-0000-0000-00005B2D0000}"/>
    <cellStyle name="Currency [2] 2 2 12" xfId="11668" xr:uid="{00000000-0005-0000-0000-00005C2D0000}"/>
    <cellStyle name="Currency [2] 2 2 12 2" xfId="11669" xr:uid="{00000000-0005-0000-0000-00005D2D0000}"/>
    <cellStyle name="Currency [2] 2 2 12 3" xfId="11670" xr:uid="{00000000-0005-0000-0000-00005E2D0000}"/>
    <cellStyle name="Currency [2] 2 2 13" xfId="11671" xr:uid="{00000000-0005-0000-0000-00005F2D0000}"/>
    <cellStyle name="Currency [2] 2 2 13 2" xfId="11672" xr:uid="{00000000-0005-0000-0000-0000602D0000}"/>
    <cellStyle name="Currency [2] 2 2 13 3" xfId="11673" xr:uid="{00000000-0005-0000-0000-0000612D0000}"/>
    <cellStyle name="Currency [2] 2 2 14" xfId="11674" xr:uid="{00000000-0005-0000-0000-0000622D0000}"/>
    <cellStyle name="Currency [2] 2 2 14 2" xfId="11675" xr:uid="{00000000-0005-0000-0000-0000632D0000}"/>
    <cellStyle name="Currency [2] 2 2 14 3" xfId="11676" xr:uid="{00000000-0005-0000-0000-0000642D0000}"/>
    <cellStyle name="Currency [2] 2 2 15" xfId="11677" xr:uid="{00000000-0005-0000-0000-0000652D0000}"/>
    <cellStyle name="Currency [2] 2 2 15 2" xfId="11678" xr:uid="{00000000-0005-0000-0000-0000662D0000}"/>
    <cellStyle name="Currency [2] 2 2 15 3" xfId="11679" xr:uid="{00000000-0005-0000-0000-0000672D0000}"/>
    <cellStyle name="Currency [2] 2 2 16" xfId="11680" xr:uid="{00000000-0005-0000-0000-0000682D0000}"/>
    <cellStyle name="Currency [2] 2 2 16 2" xfId="11681" xr:uid="{00000000-0005-0000-0000-0000692D0000}"/>
    <cellStyle name="Currency [2] 2 2 16 3" xfId="11682" xr:uid="{00000000-0005-0000-0000-00006A2D0000}"/>
    <cellStyle name="Currency [2] 2 2 17" xfId="11683" xr:uid="{00000000-0005-0000-0000-00006B2D0000}"/>
    <cellStyle name="Currency [2] 2 2 17 2" xfId="11684" xr:uid="{00000000-0005-0000-0000-00006C2D0000}"/>
    <cellStyle name="Currency [2] 2 2 17 3" xfId="11685" xr:uid="{00000000-0005-0000-0000-00006D2D0000}"/>
    <cellStyle name="Currency [2] 2 2 18" xfId="11686" xr:uid="{00000000-0005-0000-0000-00006E2D0000}"/>
    <cellStyle name="Currency [2] 2 2 18 2" xfId="11687" xr:uid="{00000000-0005-0000-0000-00006F2D0000}"/>
    <cellStyle name="Currency [2] 2 2 18 3" xfId="11688" xr:uid="{00000000-0005-0000-0000-0000702D0000}"/>
    <cellStyle name="Currency [2] 2 2 19" xfId="11689" xr:uid="{00000000-0005-0000-0000-0000712D0000}"/>
    <cellStyle name="Currency [2] 2 2 2" xfId="11690" xr:uid="{00000000-0005-0000-0000-0000722D0000}"/>
    <cellStyle name="Currency [2] 2 2 2 10" xfId="11691" xr:uid="{00000000-0005-0000-0000-0000732D0000}"/>
    <cellStyle name="Currency [2] 2 2 2 10 2" xfId="11692" xr:uid="{00000000-0005-0000-0000-0000742D0000}"/>
    <cellStyle name="Currency [2] 2 2 2 10 3" xfId="11693" xr:uid="{00000000-0005-0000-0000-0000752D0000}"/>
    <cellStyle name="Currency [2] 2 2 2 11" xfId="11694" xr:uid="{00000000-0005-0000-0000-0000762D0000}"/>
    <cellStyle name="Currency [2] 2 2 2 11 2" xfId="11695" xr:uid="{00000000-0005-0000-0000-0000772D0000}"/>
    <cellStyle name="Currency [2] 2 2 2 11 3" xfId="11696" xr:uid="{00000000-0005-0000-0000-0000782D0000}"/>
    <cellStyle name="Currency [2] 2 2 2 12" xfId="11697" xr:uid="{00000000-0005-0000-0000-0000792D0000}"/>
    <cellStyle name="Currency [2] 2 2 2 12 2" xfId="11698" xr:uid="{00000000-0005-0000-0000-00007A2D0000}"/>
    <cellStyle name="Currency [2] 2 2 2 12 3" xfId="11699" xr:uid="{00000000-0005-0000-0000-00007B2D0000}"/>
    <cellStyle name="Currency [2] 2 2 2 13" xfId="11700" xr:uid="{00000000-0005-0000-0000-00007C2D0000}"/>
    <cellStyle name="Currency [2] 2 2 2 13 2" xfId="11701" xr:uid="{00000000-0005-0000-0000-00007D2D0000}"/>
    <cellStyle name="Currency [2] 2 2 2 13 3" xfId="11702" xr:uid="{00000000-0005-0000-0000-00007E2D0000}"/>
    <cellStyle name="Currency [2] 2 2 2 14" xfId="11703" xr:uid="{00000000-0005-0000-0000-00007F2D0000}"/>
    <cellStyle name="Currency [2] 2 2 2 14 2" xfId="11704" xr:uid="{00000000-0005-0000-0000-0000802D0000}"/>
    <cellStyle name="Currency [2] 2 2 2 14 3" xfId="11705" xr:uid="{00000000-0005-0000-0000-0000812D0000}"/>
    <cellStyle name="Currency [2] 2 2 2 15" xfId="11706" xr:uid="{00000000-0005-0000-0000-0000822D0000}"/>
    <cellStyle name="Currency [2] 2 2 2 15 2" xfId="11707" xr:uid="{00000000-0005-0000-0000-0000832D0000}"/>
    <cellStyle name="Currency [2] 2 2 2 15 3" xfId="11708" xr:uid="{00000000-0005-0000-0000-0000842D0000}"/>
    <cellStyle name="Currency [2] 2 2 2 16" xfId="11709" xr:uid="{00000000-0005-0000-0000-0000852D0000}"/>
    <cellStyle name="Currency [2] 2 2 2 16 2" xfId="11710" xr:uid="{00000000-0005-0000-0000-0000862D0000}"/>
    <cellStyle name="Currency [2] 2 2 2 16 3" xfId="11711" xr:uid="{00000000-0005-0000-0000-0000872D0000}"/>
    <cellStyle name="Currency [2] 2 2 2 17" xfId="11712" xr:uid="{00000000-0005-0000-0000-0000882D0000}"/>
    <cellStyle name="Currency [2] 2 2 2 17 2" xfId="11713" xr:uid="{00000000-0005-0000-0000-0000892D0000}"/>
    <cellStyle name="Currency [2] 2 2 2 17 3" xfId="11714" xr:uid="{00000000-0005-0000-0000-00008A2D0000}"/>
    <cellStyle name="Currency [2] 2 2 2 18" xfId="11715" xr:uid="{00000000-0005-0000-0000-00008B2D0000}"/>
    <cellStyle name="Currency [2] 2 2 2 18 2" xfId="11716" xr:uid="{00000000-0005-0000-0000-00008C2D0000}"/>
    <cellStyle name="Currency [2] 2 2 2 18 3" xfId="11717" xr:uid="{00000000-0005-0000-0000-00008D2D0000}"/>
    <cellStyle name="Currency [2] 2 2 2 19" xfId="11718" xr:uid="{00000000-0005-0000-0000-00008E2D0000}"/>
    <cellStyle name="Currency [2] 2 2 2 2" xfId="11719" xr:uid="{00000000-0005-0000-0000-00008F2D0000}"/>
    <cellStyle name="Currency [2] 2 2 2 2 10" xfId="11720" xr:uid="{00000000-0005-0000-0000-0000902D0000}"/>
    <cellStyle name="Currency [2] 2 2 2 2 10 2" xfId="11721" xr:uid="{00000000-0005-0000-0000-0000912D0000}"/>
    <cellStyle name="Currency [2] 2 2 2 2 10 3" xfId="11722" xr:uid="{00000000-0005-0000-0000-0000922D0000}"/>
    <cellStyle name="Currency [2] 2 2 2 2 11" xfId="11723" xr:uid="{00000000-0005-0000-0000-0000932D0000}"/>
    <cellStyle name="Currency [2] 2 2 2 2 11 2" xfId="11724" xr:uid="{00000000-0005-0000-0000-0000942D0000}"/>
    <cellStyle name="Currency [2] 2 2 2 2 11 3" xfId="11725" xr:uid="{00000000-0005-0000-0000-0000952D0000}"/>
    <cellStyle name="Currency [2] 2 2 2 2 12" xfId="11726" xr:uid="{00000000-0005-0000-0000-0000962D0000}"/>
    <cellStyle name="Currency [2] 2 2 2 2 12 2" xfId="11727" xr:uid="{00000000-0005-0000-0000-0000972D0000}"/>
    <cellStyle name="Currency [2] 2 2 2 2 12 3" xfId="11728" xr:uid="{00000000-0005-0000-0000-0000982D0000}"/>
    <cellStyle name="Currency [2] 2 2 2 2 13" xfId="11729" xr:uid="{00000000-0005-0000-0000-0000992D0000}"/>
    <cellStyle name="Currency [2] 2 2 2 2 14" xfId="11730" xr:uid="{00000000-0005-0000-0000-00009A2D0000}"/>
    <cellStyle name="Currency [2] 2 2 2 2 2" xfId="11731" xr:uid="{00000000-0005-0000-0000-00009B2D0000}"/>
    <cellStyle name="Currency [2] 2 2 2 2 2 2" xfId="11732" xr:uid="{00000000-0005-0000-0000-00009C2D0000}"/>
    <cellStyle name="Currency [2] 2 2 2 2 2 3" xfId="11733" xr:uid="{00000000-0005-0000-0000-00009D2D0000}"/>
    <cellStyle name="Currency [2] 2 2 2 2 3" xfId="11734" xr:uid="{00000000-0005-0000-0000-00009E2D0000}"/>
    <cellStyle name="Currency [2] 2 2 2 2 3 2" xfId="11735" xr:uid="{00000000-0005-0000-0000-00009F2D0000}"/>
    <cellStyle name="Currency [2] 2 2 2 2 3 3" xfId="11736" xr:uid="{00000000-0005-0000-0000-0000A02D0000}"/>
    <cellStyle name="Currency [2] 2 2 2 2 4" xfId="11737" xr:uid="{00000000-0005-0000-0000-0000A12D0000}"/>
    <cellStyle name="Currency [2] 2 2 2 2 4 2" xfId="11738" xr:uid="{00000000-0005-0000-0000-0000A22D0000}"/>
    <cellStyle name="Currency [2] 2 2 2 2 4 3" xfId="11739" xr:uid="{00000000-0005-0000-0000-0000A32D0000}"/>
    <cellStyle name="Currency [2] 2 2 2 2 5" xfId="11740" xr:uid="{00000000-0005-0000-0000-0000A42D0000}"/>
    <cellStyle name="Currency [2] 2 2 2 2 5 2" xfId="11741" xr:uid="{00000000-0005-0000-0000-0000A52D0000}"/>
    <cellStyle name="Currency [2] 2 2 2 2 5 3" xfId="11742" xr:uid="{00000000-0005-0000-0000-0000A62D0000}"/>
    <cellStyle name="Currency [2] 2 2 2 2 6" xfId="11743" xr:uid="{00000000-0005-0000-0000-0000A72D0000}"/>
    <cellStyle name="Currency [2] 2 2 2 2 6 2" xfId="11744" xr:uid="{00000000-0005-0000-0000-0000A82D0000}"/>
    <cellStyle name="Currency [2] 2 2 2 2 6 3" xfId="11745" xr:uid="{00000000-0005-0000-0000-0000A92D0000}"/>
    <cellStyle name="Currency [2] 2 2 2 2 7" xfId="11746" xr:uid="{00000000-0005-0000-0000-0000AA2D0000}"/>
    <cellStyle name="Currency [2] 2 2 2 2 7 2" xfId="11747" xr:uid="{00000000-0005-0000-0000-0000AB2D0000}"/>
    <cellStyle name="Currency [2] 2 2 2 2 7 3" xfId="11748" xr:uid="{00000000-0005-0000-0000-0000AC2D0000}"/>
    <cellStyle name="Currency [2] 2 2 2 2 8" xfId="11749" xr:uid="{00000000-0005-0000-0000-0000AD2D0000}"/>
    <cellStyle name="Currency [2] 2 2 2 2 8 2" xfId="11750" xr:uid="{00000000-0005-0000-0000-0000AE2D0000}"/>
    <cellStyle name="Currency [2] 2 2 2 2 8 3" xfId="11751" xr:uid="{00000000-0005-0000-0000-0000AF2D0000}"/>
    <cellStyle name="Currency [2] 2 2 2 2 9" xfId="11752" xr:uid="{00000000-0005-0000-0000-0000B02D0000}"/>
    <cellStyle name="Currency [2] 2 2 2 2 9 2" xfId="11753" xr:uid="{00000000-0005-0000-0000-0000B12D0000}"/>
    <cellStyle name="Currency [2] 2 2 2 2 9 3" xfId="11754" xr:uid="{00000000-0005-0000-0000-0000B22D0000}"/>
    <cellStyle name="Currency [2] 2 2 2 20" xfId="11755" xr:uid="{00000000-0005-0000-0000-0000B32D0000}"/>
    <cellStyle name="Currency [2] 2 2 2 3" xfId="11756" xr:uid="{00000000-0005-0000-0000-0000B42D0000}"/>
    <cellStyle name="Currency [2] 2 2 2 3 10" xfId="11757" xr:uid="{00000000-0005-0000-0000-0000B52D0000}"/>
    <cellStyle name="Currency [2] 2 2 2 3 10 2" xfId="11758" xr:uid="{00000000-0005-0000-0000-0000B62D0000}"/>
    <cellStyle name="Currency [2] 2 2 2 3 10 3" xfId="11759" xr:uid="{00000000-0005-0000-0000-0000B72D0000}"/>
    <cellStyle name="Currency [2] 2 2 2 3 11" xfId="11760" xr:uid="{00000000-0005-0000-0000-0000B82D0000}"/>
    <cellStyle name="Currency [2] 2 2 2 3 11 2" xfId="11761" xr:uid="{00000000-0005-0000-0000-0000B92D0000}"/>
    <cellStyle name="Currency [2] 2 2 2 3 11 3" xfId="11762" xr:uid="{00000000-0005-0000-0000-0000BA2D0000}"/>
    <cellStyle name="Currency [2] 2 2 2 3 12" xfId="11763" xr:uid="{00000000-0005-0000-0000-0000BB2D0000}"/>
    <cellStyle name="Currency [2] 2 2 2 3 12 2" xfId="11764" xr:uid="{00000000-0005-0000-0000-0000BC2D0000}"/>
    <cellStyle name="Currency [2] 2 2 2 3 12 3" xfId="11765" xr:uid="{00000000-0005-0000-0000-0000BD2D0000}"/>
    <cellStyle name="Currency [2] 2 2 2 3 13" xfId="11766" xr:uid="{00000000-0005-0000-0000-0000BE2D0000}"/>
    <cellStyle name="Currency [2] 2 2 2 3 14" xfId="11767" xr:uid="{00000000-0005-0000-0000-0000BF2D0000}"/>
    <cellStyle name="Currency [2] 2 2 2 3 2" xfId="11768" xr:uid="{00000000-0005-0000-0000-0000C02D0000}"/>
    <cellStyle name="Currency [2] 2 2 2 3 2 2" xfId="11769" xr:uid="{00000000-0005-0000-0000-0000C12D0000}"/>
    <cellStyle name="Currency [2] 2 2 2 3 2 3" xfId="11770" xr:uid="{00000000-0005-0000-0000-0000C22D0000}"/>
    <cellStyle name="Currency [2] 2 2 2 3 3" xfId="11771" xr:uid="{00000000-0005-0000-0000-0000C32D0000}"/>
    <cellStyle name="Currency [2] 2 2 2 3 3 2" xfId="11772" xr:uid="{00000000-0005-0000-0000-0000C42D0000}"/>
    <cellStyle name="Currency [2] 2 2 2 3 3 3" xfId="11773" xr:uid="{00000000-0005-0000-0000-0000C52D0000}"/>
    <cellStyle name="Currency [2] 2 2 2 3 4" xfId="11774" xr:uid="{00000000-0005-0000-0000-0000C62D0000}"/>
    <cellStyle name="Currency [2] 2 2 2 3 4 2" xfId="11775" xr:uid="{00000000-0005-0000-0000-0000C72D0000}"/>
    <cellStyle name="Currency [2] 2 2 2 3 4 3" xfId="11776" xr:uid="{00000000-0005-0000-0000-0000C82D0000}"/>
    <cellStyle name="Currency [2] 2 2 2 3 5" xfId="11777" xr:uid="{00000000-0005-0000-0000-0000C92D0000}"/>
    <cellStyle name="Currency [2] 2 2 2 3 5 2" xfId="11778" xr:uid="{00000000-0005-0000-0000-0000CA2D0000}"/>
    <cellStyle name="Currency [2] 2 2 2 3 5 3" xfId="11779" xr:uid="{00000000-0005-0000-0000-0000CB2D0000}"/>
    <cellStyle name="Currency [2] 2 2 2 3 6" xfId="11780" xr:uid="{00000000-0005-0000-0000-0000CC2D0000}"/>
    <cellStyle name="Currency [2] 2 2 2 3 6 2" xfId="11781" xr:uid="{00000000-0005-0000-0000-0000CD2D0000}"/>
    <cellStyle name="Currency [2] 2 2 2 3 6 3" xfId="11782" xr:uid="{00000000-0005-0000-0000-0000CE2D0000}"/>
    <cellStyle name="Currency [2] 2 2 2 3 7" xfId="11783" xr:uid="{00000000-0005-0000-0000-0000CF2D0000}"/>
    <cellStyle name="Currency [2] 2 2 2 3 7 2" xfId="11784" xr:uid="{00000000-0005-0000-0000-0000D02D0000}"/>
    <cellStyle name="Currency [2] 2 2 2 3 7 3" xfId="11785" xr:uid="{00000000-0005-0000-0000-0000D12D0000}"/>
    <cellStyle name="Currency [2] 2 2 2 3 8" xfId="11786" xr:uid="{00000000-0005-0000-0000-0000D22D0000}"/>
    <cellStyle name="Currency [2] 2 2 2 3 8 2" xfId="11787" xr:uid="{00000000-0005-0000-0000-0000D32D0000}"/>
    <cellStyle name="Currency [2] 2 2 2 3 8 3" xfId="11788" xr:uid="{00000000-0005-0000-0000-0000D42D0000}"/>
    <cellStyle name="Currency [2] 2 2 2 3 9" xfId="11789" xr:uid="{00000000-0005-0000-0000-0000D52D0000}"/>
    <cellStyle name="Currency [2] 2 2 2 3 9 2" xfId="11790" xr:uid="{00000000-0005-0000-0000-0000D62D0000}"/>
    <cellStyle name="Currency [2] 2 2 2 3 9 3" xfId="11791" xr:uid="{00000000-0005-0000-0000-0000D72D0000}"/>
    <cellStyle name="Currency [2] 2 2 2 4" xfId="11792" xr:uid="{00000000-0005-0000-0000-0000D82D0000}"/>
    <cellStyle name="Currency [2] 2 2 2 4 10" xfId="11793" xr:uid="{00000000-0005-0000-0000-0000D92D0000}"/>
    <cellStyle name="Currency [2] 2 2 2 4 10 2" xfId="11794" xr:uid="{00000000-0005-0000-0000-0000DA2D0000}"/>
    <cellStyle name="Currency [2] 2 2 2 4 10 3" xfId="11795" xr:uid="{00000000-0005-0000-0000-0000DB2D0000}"/>
    <cellStyle name="Currency [2] 2 2 2 4 11" xfId="11796" xr:uid="{00000000-0005-0000-0000-0000DC2D0000}"/>
    <cellStyle name="Currency [2] 2 2 2 4 11 2" xfId="11797" xr:uid="{00000000-0005-0000-0000-0000DD2D0000}"/>
    <cellStyle name="Currency [2] 2 2 2 4 11 3" xfId="11798" xr:uid="{00000000-0005-0000-0000-0000DE2D0000}"/>
    <cellStyle name="Currency [2] 2 2 2 4 12" xfId="11799" xr:uid="{00000000-0005-0000-0000-0000DF2D0000}"/>
    <cellStyle name="Currency [2] 2 2 2 4 13" xfId="11800" xr:uid="{00000000-0005-0000-0000-0000E02D0000}"/>
    <cellStyle name="Currency [2] 2 2 2 4 2" xfId="11801" xr:uid="{00000000-0005-0000-0000-0000E12D0000}"/>
    <cellStyle name="Currency [2] 2 2 2 4 2 2" xfId="11802" xr:uid="{00000000-0005-0000-0000-0000E22D0000}"/>
    <cellStyle name="Currency [2] 2 2 2 4 2 3" xfId="11803" xr:uid="{00000000-0005-0000-0000-0000E32D0000}"/>
    <cellStyle name="Currency [2] 2 2 2 4 3" xfId="11804" xr:uid="{00000000-0005-0000-0000-0000E42D0000}"/>
    <cellStyle name="Currency [2] 2 2 2 4 3 2" xfId="11805" xr:uid="{00000000-0005-0000-0000-0000E52D0000}"/>
    <cellStyle name="Currency [2] 2 2 2 4 3 3" xfId="11806" xr:uid="{00000000-0005-0000-0000-0000E62D0000}"/>
    <cellStyle name="Currency [2] 2 2 2 4 4" xfId="11807" xr:uid="{00000000-0005-0000-0000-0000E72D0000}"/>
    <cellStyle name="Currency [2] 2 2 2 4 4 2" xfId="11808" xr:uid="{00000000-0005-0000-0000-0000E82D0000}"/>
    <cellStyle name="Currency [2] 2 2 2 4 4 3" xfId="11809" xr:uid="{00000000-0005-0000-0000-0000E92D0000}"/>
    <cellStyle name="Currency [2] 2 2 2 4 5" xfId="11810" xr:uid="{00000000-0005-0000-0000-0000EA2D0000}"/>
    <cellStyle name="Currency [2] 2 2 2 4 5 2" xfId="11811" xr:uid="{00000000-0005-0000-0000-0000EB2D0000}"/>
    <cellStyle name="Currency [2] 2 2 2 4 5 3" xfId="11812" xr:uid="{00000000-0005-0000-0000-0000EC2D0000}"/>
    <cellStyle name="Currency [2] 2 2 2 4 6" xfId="11813" xr:uid="{00000000-0005-0000-0000-0000ED2D0000}"/>
    <cellStyle name="Currency [2] 2 2 2 4 6 2" xfId="11814" xr:uid="{00000000-0005-0000-0000-0000EE2D0000}"/>
    <cellStyle name="Currency [2] 2 2 2 4 6 3" xfId="11815" xr:uid="{00000000-0005-0000-0000-0000EF2D0000}"/>
    <cellStyle name="Currency [2] 2 2 2 4 7" xfId="11816" xr:uid="{00000000-0005-0000-0000-0000F02D0000}"/>
    <cellStyle name="Currency [2] 2 2 2 4 7 2" xfId="11817" xr:uid="{00000000-0005-0000-0000-0000F12D0000}"/>
    <cellStyle name="Currency [2] 2 2 2 4 7 3" xfId="11818" xr:uid="{00000000-0005-0000-0000-0000F22D0000}"/>
    <cellStyle name="Currency [2] 2 2 2 4 8" xfId="11819" xr:uid="{00000000-0005-0000-0000-0000F32D0000}"/>
    <cellStyle name="Currency [2] 2 2 2 4 8 2" xfId="11820" xr:uid="{00000000-0005-0000-0000-0000F42D0000}"/>
    <cellStyle name="Currency [2] 2 2 2 4 8 3" xfId="11821" xr:uid="{00000000-0005-0000-0000-0000F52D0000}"/>
    <cellStyle name="Currency [2] 2 2 2 4 9" xfId="11822" xr:uid="{00000000-0005-0000-0000-0000F62D0000}"/>
    <cellStyle name="Currency [2] 2 2 2 4 9 2" xfId="11823" xr:uid="{00000000-0005-0000-0000-0000F72D0000}"/>
    <cellStyle name="Currency [2] 2 2 2 4 9 3" xfId="11824" xr:uid="{00000000-0005-0000-0000-0000F82D0000}"/>
    <cellStyle name="Currency [2] 2 2 2 5" xfId="11825" xr:uid="{00000000-0005-0000-0000-0000F92D0000}"/>
    <cellStyle name="Currency [2] 2 2 2 5 10" xfId="11826" xr:uid="{00000000-0005-0000-0000-0000FA2D0000}"/>
    <cellStyle name="Currency [2] 2 2 2 5 10 2" xfId="11827" xr:uid="{00000000-0005-0000-0000-0000FB2D0000}"/>
    <cellStyle name="Currency [2] 2 2 2 5 10 3" xfId="11828" xr:uid="{00000000-0005-0000-0000-0000FC2D0000}"/>
    <cellStyle name="Currency [2] 2 2 2 5 11" xfId="11829" xr:uid="{00000000-0005-0000-0000-0000FD2D0000}"/>
    <cellStyle name="Currency [2] 2 2 2 5 11 2" xfId="11830" xr:uid="{00000000-0005-0000-0000-0000FE2D0000}"/>
    <cellStyle name="Currency [2] 2 2 2 5 11 3" xfId="11831" xr:uid="{00000000-0005-0000-0000-0000FF2D0000}"/>
    <cellStyle name="Currency [2] 2 2 2 5 12" xfId="11832" xr:uid="{00000000-0005-0000-0000-0000002E0000}"/>
    <cellStyle name="Currency [2] 2 2 2 5 13" xfId="11833" xr:uid="{00000000-0005-0000-0000-0000012E0000}"/>
    <cellStyle name="Currency [2] 2 2 2 5 2" xfId="11834" xr:uid="{00000000-0005-0000-0000-0000022E0000}"/>
    <cellStyle name="Currency [2] 2 2 2 5 2 2" xfId="11835" xr:uid="{00000000-0005-0000-0000-0000032E0000}"/>
    <cellStyle name="Currency [2] 2 2 2 5 2 3" xfId="11836" xr:uid="{00000000-0005-0000-0000-0000042E0000}"/>
    <cellStyle name="Currency [2] 2 2 2 5 3" xfId="11837" xr:uid="{00000000-0005-0000-0000-0000052E0000}"/>
    <cellStyle name="Currency [2] 2 2 2 5 3 2" xfId="11838" xr:uid="{00000000-0005-0000-0000-0000062E0000}"/>
    <cellStyle name="Currency [2] 2 2 2 5 3 3" xfId="11839" xr:uid="{00000000-0005-0000-0000-0000072E0000}"/>
    <cellStyle name="Currency [2] 2 2 2 5 4" xfId="11840" xr:uid="{00000000-0005-0000-0000-0000082E0000}"/>
    <cellStyle name="Currency [2] 2 2 2 5 4 2" xfId="11841" xr:uid="{00000000-0005-0000-0000-0000092E0000}"/>
    <cellStyle name="Currency [2] 2 2 2 5 4 3" xfId="11842" xr:uid="{00000000-0005-0000-0000-00000A2E0000}"/>
    <cellStyle name="Currency [2] 2 2 2 5 5" xfId="11843" xr:uid="{00000000-0005-0000-0000-00000B2E0000}"/>
    <cellStyle name="Currency [2] 2 2 2 5 5 2" xfId="11844" xr:uid="{00000000-0005-0000-0000-00000C2E0000}"/>
    <cellStyle name="Currency [2] 2 2 2 5 5 3" xfId="11845" xr:uid="{00000000-0005-0000-0000-00000D2E0000}"/>
    <cellStyle name="Currency [2] 2 2 2 5 6" xfId="11846" xr:uid="{00000000-0005-0000-0000-00000E2E0000}"/>
    <cellStyle name="Currency [2] 2 2 2 5 6 2" xfId="11847" xr:uid="{00000000-0005-0000-0000-00000F2E0000}"/>
    <cellStyle name="Currency [2] 2 2 2 5 6 3" xfId="11848" xr:uid="{00000000-0005-0000-0000-0000102E0000}"/>
    <cellStyle name="Currency [2] 2 2 2 5 7" xfId="11849" xr:uid="{00000000-0005-0000-0000-0000112E0000}"/>
    <cellStyle name="Currency [2] 2 2 2 5 7 2" xfId="11850" xr:uid="{00000000-0005-0000-0000-0000122E0000}"/>
    <cellStyle name="Currency [2] 2 2 2 5 7 3" xfId="11851" xr:uid="{00000000-0005-0000-0000-0000132E0000}"/>
    <cellStyle name="Currency [2] 2 2 2 5 8" xfId="11852" xr:uid="{00000000-0005-0000-0000-0000142E0000}"/>
    <cellStyle name="Currency [2] 2 2 2 5 8 2" xfId="11853" xr:uid="{00000000-0005-0000-0000-0000152E0000}"/>
    <cellStyle name="Currency [2] 2 2 2 5 8 3" xfId="11854" xr:uid="{00000000-0005-0000-0000-0000162E0000}"/>
    <cellStyle name="Currency [2] 2 2 2 5 9" xfId="11855" xr:uid="{00000000-0005-0000-0000-0000172E0000}"/>
    <cellStyle name="Currency [2] 2 2 2 5 9 2" xfId="11856" xr:uid="{00000000-0005-0000-0000-0000182E0000}"/>
    <cellStyle name="Currency [2] 2 2 2 5 9 3" xfId="11857" xr:uid="{00000000-0005-0000-0000-0000192E0000}"/>
    <cellStyle name="Currency [2] 2 2 2 6" xfId="11858" xr:uid="{00000000-0005-0000-0000-00001A2E0000}"/>
    <cellStyle name="Currency [2] 2 2 2 6 10" xfId="11859" xr:uid="{00000000-0005-0000-0000-00001B2E0000}"/>
    <cellStyle name="Currency [2] 2 2 2 6 10 2" xfId="11860" xr:uid="{00000000-0005-0000-0000-00001C2E0000}"/>
    <cellStyle name="Currency [2] 2 2 2 6 10 3" xfId="11861" xr:uid="{00000000-0005-0000-0000-00001D2E0000}"/>
    <cellStyle name="Currency [2] 2 2 2 6 11" xfId="11862" xr:uid="{00000000-0005-0000-0000-00001E2E0000}"/>
    <cellStyle name="Currency [2] 2 2 2 6 11 2" xfId="11863" xr:uid="{00000000-0005-0000-0000-00001F2E0000}"/>
    <cellStyle name="Currency [2] 2 2 2 6 11 3" xfId="11864" xr:uid="{00000000-0005-0000-0000-0000202E0000}"/>
    <cellStyle name="Currency [2] 2 2 2 6 12" xfId="11865" xr:uid="{00000000-0005-0000-0000-0000212E0000}"/>
    <cellStyle name="Currency [2] 2 2 2 6 13" xfId="11866" xr:uid="{00000000-0005-0000-0000-0000222E0000}"/>
    <cellStyle name="Currency [2] 2 2 2 6 2" xfId="11867" xr:uid="{00000000-0005-0000-0000-0000232E0000}"/>
    <cellStyle name="Currency [2] 2 2 2 6 2 2" xfId="11868" xr:uid="{00000000-0005-0000-0000-0000242E0000}"/>
    <cellStyle name="Currency [2] 2 2 2 6 2 3" xfId="11869" xr:uid="{00000000-0005-0000-0000-0000252E0000}"/>
    <cellStyle name="Currency [2] 2 2 2 6 3" xfId="11870" xr:uid="{00000000-0005-0000-0000-0000262E0000}"/>
    <cellStyle name="Currency [2] 2 2 2 6 3 2" xfId="11871" xr:uid="{00000000-0005-0000-0000-0000272E0000}"/>
    <cellStyle name="Currency [2] 2 2 2 6 3 3" xfId="11872" xr:uid="{00000000-0005-0000-0000-0000282E0000}"/>
    <cellStyle name="Currency [2] 2 2 2 6 4" xfId="11873" xr:uid="{00000000-0005-0000-0000-0000292E0000}"/>
    <cellStyle name="Currency [2] 2 2 2 6 4 2" xfId="11874" xr:uid="{00000000-0005-0000-0000-00002A2E0000}"/>
    <cellStyle name="Currency [2] 2 2 2 6 4 3" xfId="11875" xr:uid="{00000000-0005-0000-0000-00002B2E0000}"/>
    <cellStyle name="Currency [2] 2 2 2 6 5" xfId="11876" xr:uid="{00000000-0005-0000-0000-00002C2E0000}"/>
    <cellStyle name="Currency [2] 2 2 2 6 5 2" xfId="11877" xr:uid="{00000000-0005-0000-0000-00002D2E0000}"/>
    <cellStyle name="Currency [2] 2 2 2 6 5 3" xfId="11878" xr:uid="{00000000-0005-0000-0000-00002E2E0000}"/>
    <cellStyle name="Currency [2] 2 2 2 6 6" xfId="11879" xr:uid="{00000000-0005-0000-0000-00002F2E0000}"/>
    <cellStyle name="Currency [2] 2 2 2 6 6 2" xfId="11880" xr:uid="{00000000-0005-0000-0000-0000302E0000}"/>
    <cellStyle name="Currency [2] 2 2 2 6 6 3" xfId="11881" xr:uid="{00000000-0005-0000-0000-0000312E0000}"/>
    <cellStyle name="Currency [2] 2 2 2 6 7" xfId="11882" xr:uid="{00000000-0005-0000-0000-0000322E0000}"/>
    <cellStyle name="Currency [2] 2 2 2 6 7 2" xfId="11883" xr:uid="{00000000-0005-0000-0000-0000332E0000}"/>
    <cellStyle name="Currency [2] 2 2 2 6 7 3" xfId="11884" xr:uid="{00000000-0005-0000-0000-0000342E0000}"/>
    <cellStyle name="Currency [2] 2 2 2 6 8" xfId="11885" xr:uid="{00000000-0005-0000-0000-0000352E0000}"/>
    <cellStyle name="Currency [2] 2 2 2 6 8 2" xfId="11886" xr:uid="{00000000-0005-0000-0000-0000362E0000}"/>
    <cellStyle name="Currency [2] 2 2 2 6 8 3" xfId="11887" xr:uid="{00000000-0005-0000-0000-0000372E0000}"/>
    <cellStyle name="Currency [2] 2 2 2 6 9" xfId="11888" xr:uid="{00000000-0005-0000-0000-0000382E0000}"/>
    <cellStyle name="Currency [2] 2 2 2 6 9 2" xfId="11889" xr:uid="{00000000-0005-0000-0000-0000392E0000}"/>
    <cellStyle name="Currency [2] 2 2 2 6 9 3" xfId="11890" xr:uid="{00000000-0005-0000-0000-00003A2E0000}"/>
    <cellStyle name="Currency [2] 2 2 2 7" xfId="11891" xr:uid="{00000000-0005-0000-0000-00003B2E0000}"/>
    <cellStyle name="Currency [2] 2 2 2 7 10" xfId="11892" xr:uid="{00000000-0005-0000-0000-00003C2E0000}"/>
    <cellStyle name="Currency [2] 2 2 2 7 10 2" xfId="11893" xr:uid="{00000000-0005-0000-0000-00003D2E0000}"/>
    <cellStyle name="Currency [2] 2 2 2 7 10 3" xfId="11894" xr:uid="{00000000-0005-0000-0000-00003E2E0000}"/>
    <cellStyle name="Currency [2] 2 2 2 7 11" xfId="11895" xr:uid="{00000000-0005-0000-0000-00003F2E0000}"/>
    <cellStyle name="Currency [2] 2 2 2 7 11 2" xfId="11896" xr:uid="{00000000-0005-0000-0000-0000402E0000}"/>
    <cellStyle name="Currency [2] 2 2 2 7 11 3" xfId="11897" xr:uid="{00000000-0005-0000-0000-0000412E0000}"/>
    <cellStyle name="Currency [2] 2 2 2 7 12" xfId="11898" xr:uid="{00000000-0005-0000-0000-0000422E0000}"/>
    <cellStyle name="Currency [2] 2 2 2 7 13" xfId="11899" xr:uid="{00000000-0005-0000-0000-0000432E0000}"/>
    <cellStyle name="Currency [2] 2 2 2 7 2" xfId="11900" xr:uid="{00000000-0005-0000-0000-0000442E0000}"/>
    <cellStyle name="Currency [2] 2 2 2 7 2 2" xfId="11901" xr:uid="{00000000-0005-0000-0000-0000452E0000}"/>
    <cellStyle name="Currency [2] 2 2 2 7 2 3" xfId="11902" xr:uid="{00000000-0005-0000-0000-0000462E0000}"/>
    <cellStyle name="Currency [2] 2 2 2 7 3" xfId="11903" xr:uid="{00000000-0005-0000-0000-0000472E0000}"/>
    <cellStyle name="Currency [2] 2 2 2 7 3 2" xfId="11904" xr:uid="{00000000-0005-0000-0000-0000482E0000}"/>
    <cellStyle name="Currency [2] 2 2 2 7 3 3" xfId="11905" xr:uid="{00000000-0005-0000-0000-0000492E0000}"/>
    <cellStyle name="Currency [2] 2 2 2 7 4" xfId="11906" xr:uid="{00000000-0005-0000-0000-00004A2E0000}"/>
    <cellStyle name="Currency [2] 2 2 2 7 4 2" xfId="11907" xr:uid="{00000000-0005-0000-0000-00004B2E0000}"/>
    <cellStyle name="Currency [2] 2 2 2 7 4 3" xfId="11908" xr:uid="{00000000-0005-0000-0000-00004C2E0000}"/>
    <cellStyle name="Currency [2] 2 2 2 7 5" xfId="11909" xr:uid="{00000000-0005-0000-0000-00004D2E0000}"/>
    <cellStyle name="Currency [2] 2 2 2 7 5 2" xfId="11910" xr:uid="{00000000-0005-0000-0000-00004E2E0000}"/>
    <cellStyle name="Currency [2] 2 2 2 7 5 3" xfId="11911" xr:uid="{00000000-0005-0000-0000-00004F2E0000}"/>
    <cellStyle name="Currency [2] 2 2 2 7 6" xfId="11912" xr:uid="{00000000-0005-0000-0000-0000502E0000}"/>
    <cellStyle name="Currency [2] 2 2 2 7 6 2" xfId="11913" xr:uid="{00000000-0005-0000-0000-0000512E0000}"/>
    <cellStyle name="Currency [2] 2 2 2 7 6 3" xfId="11914" xr:uid="{00000000-0005-0000-0000-0000522E0000}"/>
    <cellStyle name="Currency [2] 2 2 2 7 7" xfId="11915" xr:uid="{00000000-0005-0000-0000-0000532E0000}"/>
    <cellStyle name="Currency [2] 2 2 2 7 7 2" xfId="11916" xr:uid="{00000000-0005-0000-0000-0000542E0000}"/>
    <cellStyle name="Currency [2] 2 2 2 7 7 3" xfId="11917" xr:uid="{00000000-0005-0000-0000-0000552E0000}"/>
    <cellStyle name="Currency [2] 2 2 2 7 8" xfId="11918" xr:uid="{00000000-0005-0000-0000-0000562E0000}"/>
    <cellStyle name="Currency [2] 2 2 2 7 8 2" xfId="11919" xr:uid="{00000000-0005-0000-0000-0000572E0000}"/>
    <cellStyle name="Currency [2] 2 2 2 7 8 3" xfId="11920" xr:uid="{00000000-0005-0000-0000-0000582E0000}"/>
    <cellStyle name="Currency [2] 2 2 2 7 9" xfId="11921" xr:uid="{00000000-0005-0000-0000-0000592E0000}"/>
    <cellStyle name="Currency [2] 2 2 2 7 9 2" xfId="11922" xr:uid="{00000000-0005-0000-0000-00005A2E0000}"/>
    <cellStyle name="Currency [2] 2 2 2 7 9 3" xfId="11923" xr:uid="{00000000-0005-0000-0000-00005B2E0000}"/>
    <cellStyle name="Currency [2] 2 2 2 8" xfId="11924" xr:uid="{00000000-0005-0000-0000-00005C2E0000}"/>
    <cellStyle name="Currency [2] 2 2 2 8 2" xfId="11925" xr:uid="{00000000-0005-0000-0000-00005D2E0000}"/>
    <cellStyle name="Currency [2] 2 2 2 8 3" xfId="11926" xr:uid="{00000000-0005-0000-0000-00005E2E0000}"/>
    <cellStyle name="Currency [2] 2 2 2 9" xfId="11927" xr:uid="{00000000-0005-0000-0000-00005F2E0000}"/>
    <cellStyle name="Currency [2] 2 2 2 9 2" xfId="11928" xr:uid="{00000000-0005-0000-0000-0000602E0000}"/>
    <cellStyle name="Currency [2] 2 2 2 9 3" xfId="11929" xr:uid="{00000000-0005-0000-0000-0000612E0000}"/>
    <cellStyle name="Currency [2] 2 2 20" xfId="11930" xr:uid="{00000000-0005-0000-0000-0000622E0000}"/>
    <cellStyle name="Currency [2] 2 2 3" xfId="11931" xr:uid="{00000000-0005-0000-0000-0000632E0000}"/>
    <cellStyle name="Currency [2] 2 2 3 10" xfId="11932" xr:uid="{00000000-0005-0000-0000-0000642E0000}"/>
    <cellStyle name="Currency [2] 2 2 3 10 2" xfId="11933" xr:uid="{00000000-0005-0000-0000-0000652E0000}"/>
    <cellStyle name="Currency [2] 2 2 3 10 3" xfId="11934" xr:uid="{00000000-0005-0000-0000-0000662E0000}"/>
    <cellStyle name="Currency [2] 2 2 3 11" xfId="11935" xr:uid="{00000000-0005-0000-0000-0000672E0000}"/>
    <cellStyle name="Currency [2] 2 2 3 11 2" xfId="11936" xr:uid="{00000000-0005-0000-0000-0000682E0000}"/>
    <cellStyle name="Currency [2] 2 2 3 11 3" xfId="11937" xr:uid="{00000000-0005-0000-0000-0000692E0000}"/>
    <cellStyle name="Currency [2] 2 2 3 12" xfId="11938" xr:uid="{00000000-0005-0000-0000-00006A2E0000}"/>
    <cellStyle name="Currency [2] 2 2 3 12 2" xfId="11939" xr:uid="{00000000-0005-0000-0000-00006B2E0000}"/>
    <cellStyle name="Currency [2] 2 2 3 12 3" xfId="11940" xr:uid="{00000000-0005-0000-0000-00006C2E0000}"/>
    <cellStyle name="Currency [2] 2 2 3 13" xfId="11941" xr:uid="{00000000-0005-0000-0000-00006D2E0000}"/>
    <cellStyle name="Currency [2] 2 2 3 14" xfId="11942" xr:uid="{00000000-0005-0000-0000-00006E2E0000}"/>
    <cellStyle name="Currency [2] 2 2 3 2" xfId="11943" xr:uid="{00000000-0005-0000-0000-00006F2E0000}"/>
    <cellStyle name="Currency [2] 2 2 3 2 2" xfId="11944" xr:uid="{00000000-0005-0000-0000-0000702E0000}"/>
    <cellStyle name="Currency [2] 2 2 3 2 3" xfId="11945" xr:uid="{00000000-0005-0000-0000-0000712E0000}"/>
    <cellStyle name="Currency [2] 2 2 3 3" xfId="11946" xr:uid="{00000000-0005-0000-0000-0000722E0000}"/>
    <cellStyle name="Currency [2] 2 2 3 3 2" xfId="11947" xr:uid="{00000000-0005-0000-0000-0000732E0000}"/>
    <cellStyle name="Currency [2] 2 2 3 3 3" xfId="11948" xr:uid="{00000000-0005-0000-0000-0000742E0000}"/>
    <cellStyle name="Currency [2] 2 2 3 4" xfId="11949" xr:uid="{00000000-0005-0000-0000-0000752E0000}"/>
    <cellStyle name="Currency [2] 2 2 3 4 2" xfId="11950" xr:uid="{00000000-0005-0000-0000-0000762E0000}"/>
    <cellStyle name="Currency [2] 2 2 3 4 3" xfId="11951" xr:uid="{00000000-0005-0000-0000-0000772E0000}"/>
    <cellStyle name="Currency [2] 2 2 3 5" xfId="11952" xr:uid="{00000000-0005-0000-0000-0000782E0000}"/>
    <cellStyle name="Currency [2] 2 2 3 5 2" xfId="11953" xr:uid="{00000000-0005-0000-0000-0000792E0000}"/>
    <cellStyle name="Currency [2] 2 2 3 5 3" xfId="11954" xr:uid="{00000000-0005-0000-0000-00007A2E0000}"/>
    <cellStyle name="Currency [2] 2 2 3 6" xfId="11955" xr:uid="{00000000-0005-0000-0000-00007B2E0000}"/>
    <cellStyle name="Currency [2] 2 2 3 6 2" xfId="11956" xr:uid="{00000000-0005-0000-0000-00007C2E0000}"/>
    <cellStyle name="Currency [2] 2 2 3 6 3" xfId="11957" xr:uid="{00000000-0005-0000-0000-00007D2E0000}"/>
    <cellStyle name="Currency [2] 2 2 3 7" xfId="11958" xr:uid="{00000000-0005-0000-0000-00007E2E0000}"/>
    <cellStyle name="Currency [2] 2 2 3 7 2" xfId="11959" xr:uid="{00000000-0005-0000-0000-00007F2E0000}"/>
    <cellStyle name="Currency [2] 2 2 3 7 3" xfId="11960" xr:uid="{00000000-0005-0000-0000-0000802E0000}"/>
    <cellStyle name="Currency [2] 2 2 3 8" xfId="11961" xr:uid="{00000000-0005-0000-0000-0000812E0000}"/>
    <cellStyle name="Currency [2] 2 2 3 8 2" xfId="11962" xr:uid="{00000000-0005-0000-0000-0000822E0000}"/>
    <cellStyle name="Currency [2] 2 2 3 8 3" xfId="11963" xr:uid="{00000000-0005-0000-0000-0000832E0000}"/>
    <cellStyle name="Currency [2] 2 2 3 9" xfId="11964" xr:uid="{00000000-0005-0000-0000-0000842E0000}"/>
    <cellStyle name="Currency [2] 2 2 3 9 2" xfId="11965" xr:uid="{00000000-0005-0000-0000-0000852E0000}"/>
    <cellStyle name="Currency [2] 2 2 3 9 3" xfId="11966" xr:uid="{00000000-0005-0000-0000-0000862E0000}"/>
    <cellStyle name="Currency [2] 2 2 4" xfId="11967" xr:uid="{00000000-0005-0000-0000-0000872E0000}"/>
    <cellStyle name="Currency [2] 2 2 4 10" xfId="11968" xr:uid="{00000000-0005-0000-0000-0000882E0000}"/>
    <cellStyle name="Currency [2] 2 2 4 10 2" xfId="11969" xr:uid="{00000000-0005-0000-0000-0000892E0000}"/>
    <cellStyle name="Currency [2] 2 2 4 10 3" xfId="11970" xr:uid="{00000000-0005-0000-0000-00008A2E0000}"/>
    <cellStyle name="Currency [2] 2 2 4 11" xfId="11971" xr:uid="{00000000-0005-0000-0000-00008B2E0000}"/>
    <cellStyle name="Currency [2] 2 2 4 11 2" xfId="11972" xr:uid="{00000000-0005-0000-0000-00008C2E0000}"/>
    <cellStyle name="Currency [2] 2 2 4 11 3" xfId="11973" xr:uid="{00000000-0005-0000-0000-00008D2E0000}"/>
    <cellStyle name="Currency [2] 2 2 4 12" xfId="11974" xr:uid="{00000000-0005-0000-0000-00008E2E0000}"/>
    <cellStyle name="Currency [2] 2 2 4 13" xfId="11975" xr:uid="{00000000-0005-0000-0000-00008F2E0000}"/>
    <cellStyle name="Currency [2] 2 2 4 2" xfId="11976" xr:uid="{00000000-0005-0000-0000-0000902E0000}"/>
    <cellStyle name="Currency [2] 2 2 4 2 2" xfId="11977" xr:uid="{00000000-0005-0000-0000-0000912E0000}"/>
    <cellStyle name="Currency [2] 2 2 4 2 3" xfId="11978" xr:uid="{00000000-0005-0000-0000-0000922E0000}"/>
    <cellStyle name="Currency [2] 2 2 4 3" xfId="11979" xr:uid="{00000000-0005-0000-0000-0000932E0000}"/>
    <cellStyle name="Currency [2] 2 2 4 3 2" xfId="11980" xr:uid="{00000000-0005-0000-0000-0000942E0000}"/>
    <cellStyle name="Currency [2] 2 2 4 3 3" xfId="11981" xr:uid="{00000000-0005-0000-0000-0000952E0000}"/>
    <cellStyle name="Currency [2] 2 2 4 4" xfId="11982" xr:uid="{00000000-0005-0000-0000-0000962E0000}"/>
    <cellStyle name="Currency [2] 2 2 4 4 2" xfId="11983" xr:uid="{00000000-0005-0000-0000-0000972E0000}"/>
    <cellStyle name="Currency [2] 2 2 4 4 3" xfId="11984" xr:uid="{00000000-0005-0000-0000-0000982E0000}"/>
    <cellStyle name="Currency [2] 2 2 4 5" xfId="11985" xr:uid="{00000000-0005-0000-0000-0000992E0000}"/>
    <cellStyle name="Currency [2] 2 2 4 5 2" xfId="11986" xr:uid="{00000000-0005-0000-0000-00009A2E0000}"/>
    <cellStyle name="Currency [2] 2 2 4 5 3" xfId="11987" xr:uid="{00000000-0005-0000-0000-00009B2E0000}"/>
    <cellStyle name="Currency [2] 2 2 4 6" xfId="11988" xr:uid="{00000000-0005-0000-0000-00009C2E0000}"/>
    <cellStyle name="Currency [2] 2 2 4 6 2" xfId="11989" xr:uid="{00000000-0005-0000-0000-00009D2E0000}"/>
    <cellStyle name="Currency [2] 2 2 4 6 3" xfId="11990" xr:uid="{00000000-0005-0000-0000-00009E2E0000}"/>
    <cellStyle name="Currency [2] 2 2 4 7" xfId="11991" xr:uid="{00000000-0005-0000-0000-00009F2E0000}"/>
    <cellStyle name="Currency [2] 2 2 4 7 2" xfId="11992" xr:uid="{00000000-0005-0000-0000-0000A02E0000}"/>
    <cellStyle name="Currency [2] 2 2 4 7 3" xfId="11993" xr:uid="{00000000-0005-0000-0000-0000A12E0000}"/>
    <cellStyle name="Currency [2] 2 2 4 8" xfId="11994" xr:uid="{00000000-0005-0000-0000-0000A22E0000}"/>
    <cellStyle name="Currency [2] 2 2 4 8 2" xfId="11995" xr:uid="{00000000-0005-0000-0000-0000A32E0000}"/>
    <cellStyle name="Currency [2] 2 2 4 8 3" xfId="11996" xr:uid="{00000000-0005-0000-0000-0000A42E0000}"/>
    <cellStyle name="Currency [2] 2 2 4 9" xfId="11997" xr:uid="{00000000-0005-0000-0000-0000A52E0000}"/>
    <cellStyle name="Currency [2] 2 2 4 9 2" xfId="11998" xr:uid="{00000000-0005-0000-0000-0000A62E0000}"/>
    <cellStyle name="Currency [2] 2 2 4 9 3" xfId="11999" xr:uid="{00000000-0005-0000-0000-0000A72E0000}"/>
    <cellStyle name="Currency [2] 2 2 5" xfId="12000" xr:uid="{00000000-0005-0000-0000-0000A82E0000}"/>
    <cellStyle name="Currency [2] 2 2 5 10" xfId="12001" xr:uid="{00000000-0005-0000-0000-0000A92E0000}"/>
    <cellStyle name="Currency [2] 2 2 5 10 2" xfId="12002" xr:uid="{00000000-0005-0000-0000-0000AA2E0000}"/>
    <cellStyle name="Currency [2] 2 2 5 10 3" xfId="12003" xr:uid="{00000000-0005-0000-0000-0000AB2E0000}"/>
    <cellStyle name="Currency [2] 2 2 5 11" xfId="12004" xr:uid="{00000000-0005-0000-0000-0000AC2E0000}"/>
    <cellStyle name="Currency [2] 2 2 5 11 2" xfId="12005" xr:uid="{00000000-0005-0000-0000-0000AD2E0000}"/>
    <cellStyle name="Currency [2] 2 2 5 11 3" xfId="12006" xr:uid="{00000000-0005-0000-0000-0000AE2E0000}"/>
    <cellStyle name="Currency [2] 2 2 5 12" xfId="12007" xr:uid="{00000000-0005-0000-0000-0000AF2E0000}"/>
    <cellStyle name="Currency [2] 2 2 5 13" xfId="12008" xr:uid="{00000000-0005-0000-0000-0000B02E0000}"/>
    <cellStyle name="Currency [2] 2 2 5 2" xfId="12009" xr:uid="{00000000-0005-0000-0000-0000B12E0000}"/>
    <cellStyle name="Currency [2] 2 2 5 2 2" xfId="12010" xr:uid="{00000000-0005-0000-0000-0000B22E0000}"/>
    <cellStyle name="Currency [2] 2 2 5 2 3" xfId="12011" xr:uid="{00000000-0005-0000-0000-0000B32E0000}"/>
    <cellStyle name="Currency [2] 2 2 5 3" xfId="12012" xr:uid="{00000000-0005-0000-0000-0000B42E0000}"/>
    <cellStyle name="Currency [2] 2 2 5 3 2" xfId="12013" xr:uid="{00000000-0005-0000-0000-0000B52E0000}"/>
    <cellStyle name="Currency [2] 2 2 5 3 3" xfId="12014" xr:uid="{00000000-0005-0000-0000-0000B62E0000}"/>
    <cellStyle name="Currency [2] 2 2 5 4" xfId="12015" xr:uid="{00000000-0005-0000-0000-0000B72E0000}"/>
    <cellStyle name="Currency [2] 2 2 5 4 2" xfId="12016" xr:uid="{00000000-0005-0000-0000-0000B82E0000}"/>
    <cellStyle name="Currency [2] 2 2 5 4 3" xfId="12017" xr:uid="{00000000-0005-0000-0000-0000B92E0000}"/>
    <cellStyle name="Currency [2] 2 2 5 5" xfId="12018" xr:uid="{00000000-0005-0000-0000-0000BA2E0000}"/>
    <cellStyle name="Currency [2] 2 2 5 5 2" xfId="12019" xr:uid="{00000000-0005-0000-0000-0000BB2E0000}"/>
    <cellStyle name="Currency [2] 2 2 5 5 3" xfId="12020" xr:uid="{00000000-0005-0000-0000-0000BC2E0000}"/>
    <cellStyle name="Currency [2] 2 2 5 6" xfId="12021" xr:uid="{00000000-0005-0000-0000-0000BD2E0000}"/>
    <cellStyle name="Currency [2] 2 2 5 6 2" xfId="12022" xr:uid="{00000000-0005-0000-0000-0000BE2E0000}"/>
    <cellStyle name="Currency [2] 2 2 5 6 3" xfId="12023" xr:uid="{00000000-0005-0000-0000-0000BF2E0000}"/>
    <cellStyle name="Currency [2] 2 2 5 7" xfId="12024" xr:uid="{00000000-0005-0000-0000-0000C02E0000}"/>
    <cellStyle name="Currency [2] 2 2 5 7 2" xfId="12025" xr:uid="{00000000-0005-0000-0000-0000C12E0000}"/>
    <cellStyle name="Currency [2] 2 2 5 7 3" xfId="12026" xr:uid="{00000000-0005-0000-0000-0000C22E0000}"/>
    <cellStyle name="Currency [2] 2 2 5 8" xfId="12027" xr:uid="{00000000-0005-0000-0000-0000C32E0000}"/>
    <cellStyle name="Currency [2] 2 2 5 8 2" xfId="12028" xr:uid="{00000000-0005-0000-0000-0000C42E0000}"/>
    <cellStyle name="Currency [2] 2 2 5 8 3" xfId="12029" xr:uid="{00000000-0005-0000-0000-0000C52E0000}"/>
    <cellStyle name="Currency [2] 2 2 5 9" xfId="12030" xr:uid="{00000000-0005-0000-0000-0000C62E0000}"/>
    <cellStyle name="Currency [2] 2 2 5 9 2" xfId="12031" xr:uid="{00000000-0005-0000-0000-0000C72E0000}"/>
    <cellStyle name="Currency [2] 2 2 5 9 3" xfId="12032" xr:uid="{00000000-0005-0000-0000-0000C82E0000}"/>
    <cellStyle name="Currency [2] 2 2 6" xfId="12033" xr:uid="{00000000-0005-0000-0000-0000C92E0000}"/>
    <cellStyle name="Currency [2] 2 2 6 10" xfId="12034" xr:uid="{00000000-0005-0000-0000-0000CA2E0000}"/>
    <cellStyle name="Currency [2] 2 2 6 10 2" xfId="12035" xr:uid="{00000000-0005-0000-0000-0000CB2E0000}"/>
    <cellStyle name="Currency [2] 2 2 6 10 3" xfId="12036" xr:uid="{00000000-0005-0000-0000-0000CC2E0000}"/>
    <cellStyle name="Currency [2] 2 2 6 11" xfId="12037" xr:uid="{00000000-0005-0000-0000-0000CD2E0000}"/>
    <cellStyle name="Currency [2] 2 2 6 11 2" xfId="12038" xr:uid="{00000000-0005-0000-0000-0000CE2E0000}"/>
    <cellStyle name="Currency [2] 2 2 6 11 3" xfId="12039" xr:uid="{00000000-0005-0000-0000-0000CF2E0000}"/>
    <cellStyle name="Currency [2] 2 2 6 12" xfId="12040" xr:uid="{00000000-0005-0000-0000-0000D02E0000}"/>
    <cellStyle name="Currency [2] 2 2 6 13" xfId="12041" xr:uid="{00000000-0005-0000-0000-0000D12E0000}"/>
    <cellStyle name="Currency [2] 2 2 6 2" xfId="12042" xr:uid="{00000000-0005-0000-0000-0000D22E0000}"/>
    <cellStyle name="Currency [2] 2 2 6 2 2" xfId="12043" xr:uid="{00000000-0005-0000-0000-0000D32E0000}"/>
    <cellStyle name="Currency [2] 2 2 6 2 3" xfId="12044" xr:uid="{00000000-0005-0000-0000-0000D42E0000}"/>
    <cellStyle name="Currency [2] 2 2 6 3" xfId="12045" xr:uid="{00000000-0005-0000-0000-0000D52E0000}"/>
    <cellStyle name="Currency [2] 2 2 6 3 2" xfId="12046" xr:uid="{00000000-0005-0000-0000-0000D62E0000}"/>
    <cellStyle name="Currency [2] 2 2 6 3 3" xfId="12047" xr:uid="{00000000-0005-0000-0000-0000D72E0000}"/>
    <cellStyle name="Currency [2] 2 2 6 4" xfId="12048" xr:uid="{00000000-0005-0000-0000-0000D82E0000}"/>
    <cellStyle name="Currency [2] 2 2 6 4 2" xfId="12049" xr:uid="{00000000-0005-0000-0000-0000D92E0000}"/>
    <cellStyle name="Currency [2] 2 2 6 4 3" xfId="12050" xr:uid="{00000000-0005-0000-0000-0000DA2E0000}"/>
    <cellStyle name="Currency [2] 2 2 6 5" xfId="12051" xr:uid="{00000000-0005-0000-0000-0000DB2E0000}"/>
    <cellStyle name="Currency [2] 2 2 6 5 2" xfId="12052" xr:uid="{00000000-0005-0000-0000-0000DC2E0000}"/>
    <cellStyle name="Currency [2] 2 2 6 5 3" xfId="12053" xr:uid="{00000000-0005-0000-0000-0000DD2E0000}"/>
    <cellStyle name="Currency [2] 2 2 6 6" xfId="12054" xr:uid="{00000000-0005-0000-0000-0000DE2E0000}"/>
    <cellStyle name="Currency [2] 2 2 6 6 2" xfId="12055" xr:uid="{00000000-0005-0000-0000-0000DF2E0000}"/>
    <cellStyle name="Currency [2] 2 2 6 6 3" xfId="12056" xr:uid="{00000000-0005-0000-0000-0000E02E0000}"/>
    <cellStyle name="Currency [2] 2 2 6 7" xfId="12057" xr:uid="{00000000-0005-0000-0000-0000E12E0000}"/>
    <cellStyle name="Currency [2] 2 2 6 7 2" xfId="12058" xr:uid="{00000000-0005-0000-0000-0000E22E0000}"/>
    <cellStyle name="Currency [2] 2 2 6 7 3" xfId="12059" xr:uid="{00000000-0005-0000-0000-0000E32E0000}"/>
    <cellStyle name="Currency [2] 2 2 6 8" xfId="12060" xr:uid="{00000000-0005-0000-0000-0000E42E0000}"/>
    <cellStyle name="Currency [2] 2 2 6 8 2" xfId="12061" xr:uid="{00000000-0005-0000-0000-0000E52E0000}"/>
    <cellStyle name="Currency [2] 2 2 6 8 3" xfId="12062" xr:uid="{00000000-0005-0000-0000-0000E62E0000}"/>
    <cellStyle name="Currency [2] 2 2 6 9" xfId="12063" xr:uid="{00000000-0005-0000-0000-0000E72E0000}"/>
    <cellStyle name="Currency [2] 2 2 6 9 2" xfId="12064" xr:uid="{00000000-0005-0000-0000-0000E82E0000}"/>
    <cellStyle name="Currency [2] 2 2 6 9 3" xfId="12065" xr:uid="{00000000-0005-0000-0000-0000E92E0000}"/>
    <cellStyle name="Currency [2] 2 2 7" xfId="12066" xr:uid="{00000000-0005-0000-0000-0000EA2E0000}"/>
    <cellStyle name="Currency [2] 2 2 7 10" xfId="12067" xr:uid="{00000000-0005-0000-0000-0000EB2E0000}"/>
    <cellStyle name="Currency [2] 2 2 7 10 2" xfId="12068" xr:uid="{00000000-0005-0000-0000-0000EC2E0000}"/>
    <cellStyle name="Currency [2] 2 2 7 10 3" xfId="12069" xr:uid="{00000000-0005-0000-0000-0000ED2E0000}"/>
    <cellStyle name="Currency [2] 2 2 7 11" xfId="12070" xr:uid="{00000000-0005-0000-0000-0000EE2E0000}"/>
    <cellStyle name="Currency [2] 2 2 7 11 2" xfId="12071" xr:uid="{00000000-0005-0000-0000-0000EF2E0000}"/>
    <cellStyle name="Currency [2] 2 2 7 11 3" xfId="12072" xr:uid="{00000000-0005-0000-0000-0000F02E0000}"/>
    <cellStyle name="Currency [2] 2 2 7 12" xfId="12073" xr:uid="{00000000-0005-0000-0000-0000F12E0000}"/>
    <cellStyle name="Currency [2] 2 2 7 13" xfId="12074" xr:uid="{00000000-0005-0000-0000-0000F22E0000}"/>
    <cellStyle name="Currency [2] 2 2 7 2" xfId="12075" xr:uid="{00000000-0005-0000-0000-0000F32E0000}"/>
    <cellStyle name="Currency [2] 2 2 7 2 2" xfId="12076" xr:uid="{00000000-0005-0000-0000-0000F42E0000}"/>
    <cellStyle name="Currency [2] 2 2 7 2 3" xfId="12077" xr:uid="{00000000-0005-0000-0000-0000F52E0000}"/>
    <cellStyle name="Currency [2] 2 2 7 3" xfId="12078" xr:uid="{00000000-0005-0000-0000-0000F62E0000}"/>
    <cellStyle name="Currency [2] 2 2 7 3 2" xfId="12079" xr:uid="{00000000-0005-0000-0000-0000F72E0000}"/>
    <cellStyle name="Currency [2] 2 2 7 3 3" xfId="12080" xr:uid="{00000000-0005-0000-0000-0000F82E0000}"/>
    <cellStyle name="Currency [2] 2 2 7 4" xfId="12081" xr:uid="{00000000-0005-0000-0000-0000F92E0000}"/>
    <cellStyle name="Currency [2] 2 2 7 4 2" xfId="12082" xr:uid="{00000000-0005-0000-0000-0000FA2E0000}"/>
    <cellStyle name="Currency [2] 2 2 7 4 3" xfId="12083" xr:uid="{00000000-0005-0000-0000-0000FB2E0000}"/>
    <cellStyle name="Currency [2] 2 2 7 5" xfId="12084" xr:uid="{00000000-0005-0000-0000-0000FC2E0000}"/>
    <cellStyle name="Currency [2] 2 2 7 5 2" xfId="12085" xr:uid="{00000000-0005-0000-0000-0000FD2E0000}"/>
    <cellStyle name="Currency [2] 2 2 7 5 3" xfId="12086" xr:uid="{00000000-0005-0000-0000-0000FE2E0000}"/>
    <cellStyle name="Currency [2] 2 2 7 6" xfId="12087" xr:uid="{00000000-0005-0000-0000-0000FF2E0000}"/>
    <cellStyle name="Currency [2] 2 2 7 6 2" xfId="12088" xr:uid="{00000000-0005-0000-0000-0000002F0000}"/>
    <cellStyle name="Currency [2] 2 2 7 6 3" xfId="12089" xr:uid="{00000000-0005-0000-0000-0000012F0000}"/>
    <cellStyle name="Currency [2] 2 2 7 7" xfId="12090" xr:uid="{00000000-0005-0000-0000-0000022F0000}"/>
    <cellStyle name="Currency [2] 2 2 7 7 2" xfId="12091" xr:uid="{00000000-0005-0000-0000-0000032F0000}"/>
    <cellStyle name="Currency [2] 2 2 7 7 3" xfId="12092" xr:uid="{00000000-0005-0000-0000-0000042F0000}"/>
    <cellStyle name="Currency [2] 2 2 7 8" xfId="12093" xr:uid="{00000000-0005-0000-0000-0000052F0000}"/>
    <cellStyle name="Currency [2] 2 2 7 8 2" xfId="12094" xr:uid="{00000000-0005-0000-0000-0000062F0000}"/>
    <cellStyle name="Currency [2] 2 2 7 8 3" xfId="12095" xr:uid="{00000000-0005-0000-0000-0000072F0000}"/>
    <cellStyle name="Currency [2] 2 2 7 9" xfId="12096" xr:uid="{00000000-0005-0000-0000-0000082F0000}"/>
    <cellStyle name="Currency [2] 2 2 7 9 2" xfId="12097" xr:uid="{00000000-0005-0000-0000-0000092F0000}"/>
    <cellStyle name="Currency [2] 2 2 7 9 3" xfId="12098" xr:uid="{00000000-0005-0000-0000-00000A2F0000}"/>
    <cellStyle name="Currency [2] 2 2 8" xfId="12099" xr:uid="{00000000-0005-0000-0000-00000B2F0000}"/>
    <cellStyle name="Currency [2] 2 2 8 2" xfId="12100" xr:uid="{00000000-0005-0000-0000-00000C2F0000}"/>
    <cellStyle name="Currency [2] 2 2 8 3" xfId="12101" xr:uid="{00000000-0005-0000-0000-00000D2F0000}"/>
    <cellStyle name="Currency [2] 2 2 9" xfId="12102" xr:uid="{00000000-0005-0000-0000-00000E2F0000}"/>
    <cellStyle name="Currency [2] 2 2 9 2" xfId="12103" xr:uid="{00000000-0005-0000-0000-00000F2F0000}"/>
    <cellStyle name="Currency [2] 2 2 9 3" xfId="12104" xr:uid="{00000000-0005-0000-0000-0000102F0000}"/>
    <cellStyle name="Currency [2] 2 3" xfId="12105" xr:uid="{00000000-0005-0000-0000-0000112F0000}"/>
    <cellStyle name="Currency [2] 2 3 10" xfId="12106" xr:uid="{00000000-0005-0000-0000-0000122F0000}"/>
    <cellStyle name="Currency [2] 2 3 10 2" xfId="12107" xr:uid="{00000000-0005-0000-0000-0000132F0000}"/>
    <cellStyle name="Currency [2] 2 3 10 3" xfId="12108" xr:uid="{00000000-0005-0000-0000-0000142F0000}"/>
    <cellStyle name="Currency [2] 2 3 11" xfId="12109" xr:uid="{00000000-0005-0000-0000-0000152F0000}"/>
    <cellStyle name="Currency [2] 2 3 11 2" xfId="12110" xr:uid="{00000000-0005-0000-0000-0000162F0000}"/>
    <cellStyle name="Currency [2] 2 3 11 3" xfId="12111" xr:uid="{00000000-0005-0000-0000-0000172F0000}"/>
    <cellStyle name="Currency [2] 2 3 12" xfId="12112" xr:uid="{00000000-0005-0000-0000-0000182F0000}"/>
    <cellStyle name="Currency [2] 2 3 12 2" xfId="12113" xr:uid="{00000000-0005-0000-0000-0000192F0000}"/>
    <cellStyle name="Currency [2] 2 3 12 3" xfId="12114" xr:uid="{00000000-0005-0000-0000-00001A2F0000}"/>
    <cellStyle name="Currency [2] 2 3 13" xfId="12115" xr:uid="{00000000-0005-0000-0000-00001B2F0000}"/>
    <cellStyle name="Currency [2] 2 3 13 2" xfId="12116" xr:uid="{00000000-0005-0000-0000-00001C2F0000}"/>
    <cellStyle name="Currency [2] 2 3 13 3" xfId="12117" xr:uid="{00000000-0005-0000-0000-00001D2F0000}"/>
    <cellStyle name="Currency [2] 2 3 14" xfId="12118" xr:uid="{00000000-0005-0000-0000-00001E2F0000}"/>
    <cellStyle name="Currency [2] 2 3 14 2" xfId="12119" xr:uid="{00000000-0005-0000-0000-00001F2F0000}"/>
    <cellStyle name="Currency [2] 2 3 14 3" xfId="12120" xr:uid="{00000000-0005-0000-0000-0000202F0000}"/>
    <cellStyle name="Currency [2] 2 3 15" xfId="12121" xr:uid="{00000000-0005-0000-0000-0000212F0000}"/>
    <cellStyle name="Currency [2] 2 3 15 2" xfId="12122" xr:uid="{00000000-0005-0000-0000-0000222F0000}"/>
    <cellStyle name="Currency [2] 2 3 15 3" xfId="12123" xr:uid="{00000000-0005-0000-0000-0000232F0000}"/>
    <cellStyle name="Currency [2] 2 3 16" xfId="12124" xr:uid="{00000000-0005-0000-0000-0000242F0000}"/>
    <cellStyle name="Currency [2] 2 3 16 2" xfId="12125" xr:uid="{00000000-0005-0000-0000-0000252F0000}"/>
    <cellStyle name="Currency [2] 2 3 16 3" xfId="12126" xr:uid="{00000000-0005-0000-0000-0000262F0000}"/>
    <cellStyle name="Currency [2] 2 3 17" xfId="12127" xr:uid="{00000000-0005-0000-0000-0000272F0000}"/>
    <cellStyle name="Currency [2] 2 3 17 2" xfId="12128" xr:uid="{00000000-0005-0000-0000-0000282F0000}"/>
    <cellStyle name="Currency [2] 2 3 17 3" xfId="12129" xr:uid="{00000000-0005-0000-0000-0000292F0000}"/>
    <cellStyle name="Currency [2] 2 3 18" xfId="12130" xr:uid="{00000000-0005-0000-0000-00002A2F0000}"/>
    <cellStyle name="Currency [2] 2 3 18 2" xfId="12131" xr:uid="{00000000-0005-0000-0000-00002B2F0000}"/>
    <cellStyle name="Currency [2] 2 3 18 3" xfId="12132" xr:uid="{00000000-0005-0000-0000-00002C2F0000}"/>
    <cellStyle name="Currency [2] 2 3 19" xfId="12133" xr:uid="{00000000-0005-0000-0000-00002D2F0000}"/>
    <cellStyle name="Currency [2] 2 3 2" xfId="12134" xr:uid="{00000000-0005-0000-0000-00002E2F0000}"/>
    <cellStyle name="Currency [2] 2 3 2 10" xfId="12135" xr:uid="{00000000-0005-0000-0000-00002F2F0000}"/>
    <cellStyle name="Currency [2] 2 3 2 10 2" xfId="12136" xr:uid="{00000000-0005-0000-0000-0000302F0000}"/>
    <cellStyle name="Currency [2] 2 3 2 10 3" xfId="12137" xr:uid="{00000000-0005-0000-0000-0000312F0000}"/>
    <cellStyle name="Currency [2] 2 3 2 11" xfId="12138" xr:uid="{00000000-0005-0000-0000-0000322F0000}"/>
    <cellStyle name="Currency [2] 2 3 2 11 2" xfId="12139" xr:uid="{00000000-0005-0000-0000-0000332F0000}"/>
    <cellStyle name="Currency [2] 2 3 2 11 3" xfId="12140" xr:uid="{00000000-0005-0000-0000-0000342F0000}"/>
    <cellStyle name="Currency [2] 2 3 2 12" xfId="12141" xr:uid="{00000000-0005-0000-0000-0000352F0000}"/>
    <cellStyle name="Currency [2] 2 3 2 12 2" xfId="12142" xr:uid="{00000000-0005-0000-0000-0000362F0000}"/>
    <cellStyle name="Currency [2] 2 3 2 12 3" xfId="12143" xr:uid="{00000000-0005-0000-0000-0000372F0000}"/>
    <cellStyle name="Currency [2] 2 3 2 13" xfId="12144" xr:uid="{00000000-0005-0000-0000-0000382F0000}"/>
    <cellStyle name="Currency [2] 2 3 2 14" xfId="12145" xr:uid="{00000000-0005-0000-0000-0000392F0000}"/>
    <cellStyle name="Currency [2] 2 3 2 2" xfId="12146" xr:uid="{00000000-0005-0000-0000-00003A2F0000}"/>
    <cellStyle name="Currency [2] 2 3 2 2 2" xfId="12147" xr:uid="{00000000-0005-0000-0000-00003B2F0000}"/>
    <cellStyle name="Currency [2] 2 3 2 2 3" xfId="12148" xr:uid="{00000000-0005-0000-0000-00003C2F0000}"/>
    <cellStyle name="Currency [2] 2 3 2 3" xfId="12149" xr:uid="{00000000-0005-0000-0000-00003D2F0000}"/>
    <cellStyle name="Currency [2] 2 3 2 3 2" xfId="12150" xr:uid="{00000000-0005-0000-0000-00003E2F0000}"/>
    <cellStyle name="Currency [2] 2 3 2 3 3" xfId="12151" xr:uid="{00000000-0005-0000-0000-00003F2F0000}"/>
    <cellStyle name="Currency [2] 2 3 2 4" xfId="12152" xr:uid="{00000000-0005-0000-0000-0000402F0000}"/>
    <cellStyle name="Currency [2] 2 3 2 4 2" xfId="12153" xr:uid="{00000000-0005-0000-0000-0000412F0000}"/>
    <cellStyle name="Currency [2] 2 3 2 4 3" xfId="12154" xr:uid="{00000000-0005-0000-0000-0000422F0000}"/>
    <cellStyle name="Currency [2] 2 3 2 5" xfId="12155" xr:uid="{00000000-0005-0000-0000-0000432F0000}"/>
    <cellStyle name="Currency [2] 2 3 2 5 2" xfId="12156" xr:uid="{00000000-0005-0000-0000-0000442F0000}"/>
    <cellStyle name="Currency [2] 2 3 2 5 3" xfId="12157" xr:uid="{00000000-0005-0000-0000-0000452F0000}"/>
    <cellStyle name="Currency [2] 2 3 2 6" xfId="12158" xr:uid="{00000000-0005-0000-0000-0000462F0000}"/>
    <cellStyle name="Currency [2] 2 3 2 6 2" xfId="12159" xr:uid="{00000000-0005-0000-0000-0000472F0000}"/>
    <cellStyle name="Currency [2] 2 3 2 6 3" xfId="12160" xr:uid="{00000000-0005-0000-0000-0000482F0000}"/>
    <cellStyle name="Currency [2] 2 3 2 7" xfId="12161" xr:uid="{00000000-0005-0000-0000-0000492F0000}"/>
    <cellStyle name="Currency [2] 2 3 2 7 2" xfId="12162" xr:uid="{00000000-0005-0000-0000-00004A2F0000}"/>
    <cellStyle name="Currency [2] 2 3 2 7 3" xfId="12163" xr:uid="{00000000-0005-0000-0000-00004B2F0000}"/>
    <cellStyle name="Currency [2] 2 3 2 8" xfId="12164" xr:uid="{00000000-0005-0000-0000-00004C2F0000}"/>
    <cellStyle name="Currency [2] 2 3 2 8 2" xfId="12165" xr:uid="{00000000-0005-0000-0000-00004D2F0000}"/>
    <cellStyle name="Currency [2] 2 3 2 8 3" xfId="12166" xr:uid="{00000000-0005-0000-0000-00004E2F0000}"/>
    <cellStyle name="Currency [2] 2 3 2 9" xfId="12167" xr:uid="{00000000-0005-0000-0000-00004F2F0000}"/>
    <cellStyle name="Currency [2] 2 3 2 9 2" xfId="12168" xr:uid="{00000000-0005-0000-0000-0000502F0000}"/>
    <cellStyle name="Currency [2] 2 3 2 9 3" xfId="12169" xr:uid="{00000000-0005-0000-0000-0000512F0000}"/>
    <cellStyle name="Currency [2] 2 3 20" xfId="12170" xr:uid="{00000000-0005-0000-0000-0000522F0000}"/>
    <cellStyle name="Currency [2] 2 3 3" xfId="12171" xr:uid="{00000000-0005-0000-0000-0000532F0000}"/>
    <cellStyle name="Currency [2] 2 3 3 10" xfId="12172" xr:uid="{00000000-0005-0000-0000-0000542F0000}"/>
    <cellStyle name="Currency [2] 2 3 3 10 2" xfId="12173" xr:uid="{00000000-0005-0000-0000-0000552F0000}"/>
    <cellStyle name="Currency [2] 2 3 3 10 3" xfId="12174" xr:uid="{00000000-0005-0000-0000-0000562F0000}"/>
    <cellStyle name="Currency [2] 2 3 3 11" xfId="12175" xr:uid="{00000000-0005-0000-0000-0000572F0000}"/>
    <cellStyle name="Currency [2] 2 3 3 11 2" xfId="12176" xr:uid="{00000000-0005-0000-0000-0000582F0000}"/>
    <cellStyle name="Currency [2] 2 3 3 11 3" xfId="12177" xr:uid="{00000000-0005-0000-0000-0000592F0000}"/>
    <cellStyle name="Currency [2] 2 3 3 12" xfId="12178" xr:uid="{00000000-0005-0000-0000-00005A2F0000}"/>
    <cellStyle name="Currency [2] 2 3 3 12 2" xfId="12179" xr:uid="{00000000-0005-0000-0000-00005B2F0000}"/>
    <cellStyle name="Currency [2] 2 3 3 12 3" xfId="12180" xr:uid="{00000000-0005-0000-0000-00005C2F0000}"/>
    <cellStyle name="Currency [2] 2 3 3 13" xfId="12181" xr:uid="{00000000-0005-0000-0000-00005D2F0000}"/>
    <cellStyle name="Currency [2] 2 3 3 14" xfId="12182" xr:uid="{00000000-0005-0000-0000-00005E2F0000}"/>
    <cellStyle name="Currency [2] 2 3 3 2" xfId="12183" xr:uid="{00000000-0005-0000-0000-00005F2F0000}"/>
    <cellStyle name="Currency [2] 2 3 3 2 2" xfId="12184" xr:uid="{00000000-0005-0000-0000-0000602F0000}"/>
    <cellStyle name="Currency [2] 2 3 3 2 3" xfId="12185" xr:uid="{00000000-0005-0000-0000-0000612F0000}"/>
    <cellStyle name="Currency [2] 2 3 3 3" xfId="12186" xr:uid="{00000000-0005-0000-0000-0000622F0000}"/>
    <cellStyle name="Currency [2] 2 3 3 3 2" xfId="12187" xr:uid="{00000000-0005-0000-0000-0000632F0000}"/>
    <cellStyle name="Currency [2] 2 3 3 3 3" xfId="12188" xr:uid="{00000000-0005-0000-0000-0000642F0000}"/>
    <cellStyle name="Currency [2] 2 3 3 4" xfId="12189" xr:uid="{00000000-0005-0000-0000-0000652F0000}"/>
    <cellStyle name="Currency [2] 2 3 3 4 2" xfId="12190" xr:uid="{00000000-0005-0000-0000-0000662F0000}"/>
    <cellStyle name="Currency [2] 2 3 3 4 3" xfId="12191" xr:uid="{00000000-0005-0000-0000-0000672F0000}"/>
    <cellStyle name="Currency [2] 2 3 3 5" xfId="12192" xr:uid="{00000000-0005-0000-0000-0000682F0000}"/>
    <cellStyle name="Currency [2] 2 3 3 5 2" xfId="12193" xr:uid="{00000000-0005-0000-0000-0000692F0000}"/>
    <cellStyle name="Currency [2] 2 3 3 5 3" xfId="12194" xr:uid="{00000000-0005-0000-0000-00006A2F0000}"/>
    <cellStyle name="Currency [2] 2 3 3 6" xfId="12195" xr:uid="{00000000-0005-0000-0000-00006B2F0000}"/>
    <cellStyle name="Currency [2] 2 3 3 6 2" xfId="12196" xr:uid="{00000000-0005-0000-0000-00006C2F0000}"/>
    <cellStyle name="Currency [2] 2 3 3 6 3" xfId="12197" xr:uid="{00000000-0005-0000-0000-00006D2F0000}"/>
    <cellStyle name="Currency [2] 2 3 3 7" xfId="12198" xr:uid="{00000000-0005-0000-0000-00006E2F0000}"/>
    <cellStyle name="Currency [2] 2 3 3 7 2" xfId="12199" xr:uid="{00000000-0005-0000-0000-00006F2F0000}"/>
    <cellStyle name="Currency [2] 2 3 3 7 3" xfId="12200" xr:uid="{00000000-0005-0000-0000-0000702F0000}"/>
    <cellStyle name="Currency [2] 2 3 3 8" xfId="12201" xr:uid="{00000000-0005-0000-0000-0000712F0000}"/>
    <cellStyle name="Currency [2] 2 3 3 8 2" xfId="12202" xr:uid="{00000000-0005-0000-0000-0000722F0000}"/>
    <cellStyle name="Currency [2] 2 3 3 8 3" xfId="12203" xr:uid="{00000000-0005-0000-0000-0000732F0000}"/>
    <cellStyle name="Currency [2] 2 3 3 9" xfId="12204" xr:uid="{00000000-0005-0000-0000-0000742F0000}"/>
    <cellStyle name="Currency [2] 2 3 3 9 2" xfId="12205" xr:uid="{00000000-0005-0000-0000-0000752F0000}"/>
    <cellStyle name="Currency [2] 2 3 3 9 3" xfId="12206" xr:uid="{00000000-0005-0000-0000-0000762F0000}"/>
    <cellStyle name="Currency [2] 2 3 4" xfId="12207" xr:uid="{00000000-0005-0000-0000-0000772F0000}"/>
    <cellStyle name="Currency [2] 2 3 4 10" xfId="12208" xr:uid="{00000000-0005-0000-0000-0000782F0000}"/>
    <cellStyle name="Currency [2] 2 3 4 10 2" xfId="12209" xr:uid="{00000000-0005-0000-0000-0000792F0000}"/>
    <cellStyle name="Currency [2] 2 3 4 10 3" xfId="12210" xr:uid="{00000000-0005-0000-0000-00007A2F0000}"/>
    <cellStyle name="Currency [2] 2 3 4 11" xfId="12211" xr:uid="{00000000-0005-0000-0000-00007B2F0000}"/>
    <cellStyle name="Currency [2] 2 3 4 11 2" xfId="12212" xr:uid="{00000000-0005-0000-0000-00007C2F0000}"/>
    <cellStyle name="Currency [2] 2 3 4 11 3" xfId="12213" xr:uid="{00000000-0005-0000-0000-00007D2F0000}"/>
    <cellStyle name="Currency [2] 2 3 4 12" xfId="12214" xr:uid="{00000000-0005-0000-0000-00007E2F0000}"/>
    <cellStyle name="Currency [2] 2 3 4 13" xfId="12215" xr:uid="{00000000-0005-0000-0000-00007F2F0000}"/>
    <cellStyle name="Currency [2] 2 3 4 2" xfId="12216" xr:uid="{00000000-0005-0000-0000-0000802F0000}"/>
    <cellStyle name="Currency [2] 2 3 4 2 2" xfId="12217" xr:uid="{00000000-0005-0000-0000-0000812F0000}"/>
    <cellStyle name="Currency [2] 2 3 4 2 3" xfId="12218" xr:uid="{00000000-0005-0000-0000-0000822F0000}"/>
    <cellStyle name="Currency [2] 2 3 4 3" xfId="12219" xr:uid="{00000000-0005-0000-0000-0000832F0000}"/>
    <cellStyle name="Currency [2] 2 3 4 3 2" xfId="12220" xr:uid="{00000000-0005-0000-0000-0000842F0000}"/>
    <cellStyle name="Currency [2] 2 3 4 3 3" xfId="12221" xr:uid="{00000000-0005-0000-0000-0000852F0000}"/>
    <cellStyle name="Currency [2] 2 3 4 4" xfId="12222" xr:uid="{00000000-0005-0000-0000-0000862F0000}"/>
    <cellStyle name="Currency [2] 2 3 4 4 2" xfId="12223" xr:uid="{00000000-0005-0000-0000-0000872F0000}"/>
    <cellStyle name="Currency [2] 2 3 4 4 3" xfId="12224" xr:uid="{00000000-0005-0000-0000-0000882F0000}"/>
    <cellStyle name="Currency [2] 2 3 4 5" xfId="12225" xr:uid="{00000000-0005-0000-0000-0000892F0000}"/>
    <cellStyle name="Currency [2] 2 3 4 5 2" xfId="12226" xr:uid="{00000000-0005-0000-0000-00008A2F0000}"/>
    <cellStyle name="Currency [2] 2 3 4 5 3" xfId="12227" xr:uid="{00000000-0005-0000-0000-00008B2F0000}"/>
    <cellStyle name="Currency [2] 2 3 4 6" xfId="12228" xr:uid="{00000000-0005-0000-0000-00008C2F0000}"/>
    <cellStyle name="Currency [2] 2 3 4 6 2" xfId="12229" xr:uid="{00000000-0005-0000-0000-00008D2F0000}"/>
    <cellStyle name="Currency [2] 2 3 4 6 3" xfId="12230" xr:uid="{00000000-0005-0000-0000-00008E2F0000}"/>
    <cellStyle name="Currency [2] 2 3 4 7" xfId="12231" xr:uid="{00000000-0005-0000-0000-00008F2F0000}"/>
    <cellStyle name="Currency [2] 2 3 4 7 2" xfId="12232" xr:uid="{00000000-0005-0000-0000-0000902F0000}"/>
    <cellStyle name="Currency [2] 2 3 4 7 3" xfId="12233" xr:uid="{00000000-0005-0000-0000-0000912F0000}"/>
    <cellStyle name="Currency [2] 2 3 4 8" xfId="12234" xr:uid="{00000000-0005-0000-0000-0000922F0000}"/>
    <cellStyle name="Currency [2] 2 3 4 8 2" xfId="12235" xr:uid="{00000000-0005-0000-0000-0000932F0000}"/>
    <cellStyle name="Currency [2] 2 3 4 8 3" xfId="12236" xr:uid="{00000000-0005-0000-0000-0000942F0000}"/>
    <cellStyle name="Currency [2] 2 3 4 9" xfId="12237" xr:uid="{00000000-0005-0000-0000-0000952F0000}"/>
    <cellStyle name="Currency [2] 2 3 4 9 2" xfId="12238" xr:uid="{00000000-0005-0000-0000-0000962F0000}"/>
    <cellStyle name="Currency [2] 2 3 4 9 3" xfId="12239" xr:uid="{00000000-0005-0000-0000-0000972F0000}"/>
    <cellStyle name="Currency [2] 2 3 5" xfId="12240" xr:uid="{00000000-0005-0000-0000-0000982F0000}"/>
    <cellStyle name="Currency [2] 2 3 5 10" xfId="12241" xr:uid="{00000000-0005-0000-0000-0000992F0000}"/>
    <cellStyle name="Currency [2] 2 3 5 10 2" xfId="12242" xr:uid="{00000000-0005-0000-0000-00009A2F0000}"/>
    <cellStyle name="Currency [2] 2 3 5 10 3" xfId="12243" xr:uid="{00000000-0005-0000-0000-00009B2F0000}"/>
    <cellStyle name="Currency [2] 2 3 5 11" xfId="12244" xr:uid="{00000000-0005-0000-0000-00009C2F0000}"/>
    <cellStyle name="Currency [2] 2 3 5 11 2" xfId="12245" xr:uid="{00000000-0005-0000-0000-00009D2F0000}"/>
    <cellStyle name="Currency [2] 2 3 5 11 3" xfId="12246" xr:uid="{00000000-0005-0000-0000-00009E2F0000}"/>
    <cellStyle name="Currency [2] 2 3 5 12" xfId="12247" xr:uid="{00000000-0005-0000-0000-00009F2F0000}"/>
    <cellStyle name="Currency [2] 2 3 5 13" xfId="12248" xr:uid="{00000000-0005-0000-0000-0000A02F0000}"/>
    <cellStyle name="Currency [2] 2 3 5 2" xfId="12249" xr:uid="{00000000-0005-0000-0000-0000A12F0000}"/>
    <cellStyle name="Currency [2] 2 3 5 2 2" xfId="12250" xr:uid="{00000000-0005-0000-0000-0000A22F0000}"/>
    <cellStyle name="Currency [2] 2 3 5 2 3" xfId="12251" xr:uid="{00000000-0005-0000-0000-0000A32F0000}"/>
    <cellStyle name="Currency [2] 2 3 5 3" xfId="12252" xr:uid="{00000000-0005-0000-0000-0000A42F0000}"/>
    <cellStyle name="Currency [2] 2 3 5 3 2" xfId="12253" xr:uid="{00000000-0005-0000-0000-0000A52F0000}"/>
    <cellStyle name="Currency [2] 2 3 5 3 3" xfId="12254" xr:uid="{00000000-0005-0000-0000-0000A62F0000}"/>
    <cellStyle name="Currency [2] 2 3 5 4" xfId="12255" xr:uid="{00000000-0005-0000-0000-0000A72F0000}"/>
    <cellStyle name="Currency [2] 2 3 5 4 2" xfId="12256" xr:uid="{00000000-0005-0000-0000-0000A82F0000}"/>
    <cellStyle name="Currency [2] 2 3 5 4 3" xfId="12257" xr:uid="{00000000-0005-0000-0000-0000A92F0000}"/>
    <cellStyle name="Currency [2] 2 3 5 5" xfId="12258" xr:uid="{00000000-0005-0000-0000-0000AA2F0000}"/>
    <cellStyle name="Currency [2] 2 3 5 5 2" xfId="12259" xr:uid="{00000000-0005-0000-0000-0000AB2F0000}"/>
    <cellStyle name="Currency [2] 2 3 5 5 3" xfId="12260" xr:uid="{00000000-0005-0000-0000-0000AC2F0000}"/>
    <cellStyle name="Currency [2] 2 3 5 6" xfId="12261" xr:uid="{00000000-0005-0000-0000-0000AD2F0000}"/>
    <cellStyle name="Currency [2] 2 3 5 6 2" xfId="12262" xr:uid="{00000000-0005-0000-0000-0000AE2F0000}"/>
    <cellStyle name="Currency [2] 2 3 5 6 3" xfId="12263" xr:uid="{00000000-0005-0000-0000-0000AF2F0000}"/>
    <cellStyle name="Currency [2] 2 3 5 7" xfId="12264" xr:uid="{00000000-0005-0000-0000-0000B02F0000}"/>
    <cellStyle name="Currency [2] 2 3 5 7 2" xfId="12265" xr:uid="{00000000-0005-0000-0000-0000B12F0000}"/>
    <cellStyle name="Currency [2] 2 3 5 7 3" xfId="12266" xr:uid="{00000000-0005-0000-0000-0000B22F0000}"/>
    <cellStyle name="Currency [2] 2 3 5 8" xfId="12267" xr:uid="{00000000-0005-0000-0000-0000B32F0000}"/>
    <cellStyle name="Currency [2] 2 3 5 8 2" xfId="12268" xr:uid="{00000000-0005-0000-0000-0000B42F0000}"/>
    <cellStyle name="Currency [2] 2 3 5 8 3" xfId="12269" xr:uid="{00000000-0005-0000-0000-0000B52F0000}"/>
    <cellStyle name="Currency [2] 2 3 5 9" xfId="12270" xr:uid="{00000000-0005-0000-0000-0000B62F0000}"/>
    <cellStyle name="Currency [2] 2 3 5 9 2" xfId="12271" xr:uid="{00000000-0005-0000-0000-0000B72F0000}"/>
    <cellStyle name="Currency [2] 2 3 5 9 3" xfId="12272" xr:uid="{00000000-0005-0000-0000-0000B82F0000}"/>
    <cellStyle name="Currency [2] 2 3 6" xfId="12273" xr:uid="{00000000-0005-0000-0000-0000B92F0000}"/>
    <cellStyle name="Currency [2] 2 3 6 10" xfId="12274" xr:uid="{00000000-0005-0000-0000-0000BA2F0000}"/>
    <cellStyle name="Currency [2] 2 3 6 10 2" xfId="12275" xr:uid="{00000000-0005-0000-0000-0000BB2F0000}"/>
    <cellStyle name="Currency [2] 2 3 6 10 3" xfId="12276" xr:uid="{00000000-0005-0000-0000-0000BC2F0000}"/>
    <cellStyle name="Currency [2] 2 3 6 11" xfId="12277" xr:uid="{00000000-0005-0000-0000-0000BD2F0000}"/>
    <cellStyle name="Currency [2] 2 3 6 11 2" xfId="12278" xr:uid="{00000000-0005-0000-0000-0000BE2F0000}"/>
    <cellStyle name="Currency [2] 2 3 6 11 3" xfId="12279" xr:uid="{00000000-0005-0000-0000-0000BF2F0000}"/>
    <cellStyle name="Currency [2] 2 3 6 12" xfId="12280" xr:uid="{00000000-0005-0000-0000-0000C02F0000}"/>
    <cellStyle name="Currency [2] 2 3 6 13" xfId="12281" xr:uid="{00000000-0005-0000-0000-0000C12F0000}"/>
    <cellStyle name="Currency [2] 2 3 6 2" xfId="12282" xr:uid="{00000000-0005-0000-0000-0000C22F0000}"/>
    <cellStyle name="Currency [2] 2 3 6 2 2" xfId="12283" xr:uid="{00000000-0005-0000-0000-0000C32F0000}"/>
    <cellStyle name="Currency [2] 2 3 6 2 3" xfId="12284" xr:uid="{00000000-0005-0000-0000-0000C42F0000}"/>
    <cellStyle name="Currency [2] 2 3 6 3" xfId="12285" xr:uid="{00000000-0005-0000-0000-0000C52F0000}"/>
    <cellStyle name="Currency [2] 2 3 6 3 2" xfId="12286" xr:uid="{00000000-0005-0000-0000-0000C62F0000}"/>
    <cellStyle name="Currency [2] 2 3 6 3 3" xfId="12287" xr:uid="{00000000-0005-0000-0000-0000C72F0000}"/>
    <cellStyle name="Currency [2] 2 3 6 4" xfId="12288" xr:uid="{00000000-0005-0000-0000-0000C82F0000}"/>
    <cellStyle name="Currency [2] 2 3 6 4 2" xfId="12289" xr:uid="{00000000-0005-0000-0000-0000C92F0000}"/>
    <cellStyle name="Currency [2] 2 3 6 4 3" xfId="12290" xr:uid="{00000000-0005-0000-0000-0000CA2F0000}"/>
    <cellStyle name="Currency [2] 2 3 6 5" xfId="12291" xr:uid="{00000000-0005-0000-0000-0000CB2F0000}"/>
    <cellStyle name="Currency [2] 2 3 6 5 2" xfId="12292" xr:uid="{00000000-0005-0000-0000-0000CC2F0000}"/>
    <cellStyle name="Currency [2] 2 3 6 5 3" xfId="12293" xr:uid="{00000000-0005-0000-0000-0000CD2F0000}"/>
    <cellStyle name="Currency [2] 2 3 6 6" xfId="12294" xr:uid="{00000000-0005-0000-0000-0000CE2F0000}"/>
    <cellStyle name="Currency [2] 2 3 6 6 2" xfId="12295" xr:uid="{00000000-0005-0000-0000-0000CF2F0000}"/>
    <cellStyle name="Currency [2] 2 3 6 6 3" xfId="12296" xr:uid="{00000000-0005-0000-0000-0000D02F0000}"/>
    <cellStyle name="Currency [2] 2 3 6 7" xfId="12297" xr:uid="{00000000-0005-0000-0000-0000D12F0000}"/>
    <cellStyle name="Currency [2] 2 3 6 7 2" xfId="12298" xr:uid="{00000000-0005-0000-0000-0000D22F0000}"/>
    <cellStyle name="Currency [2] 2 3 6 7 3" xfId="12299" xr:uid="{00000000-0005-0000-0000-0000D32F0000}"/>
    <cellStyle name="Currency [2] 2 3 6 8" xfId="12300" xr:uid="{00000000-0005-0000-0000-0000D42F0000}"/>
    <cellStyle name="Currency [2] 2 3 6 8 2" xfId="12301" xr:uid="{00000000-0005-0000-0000-0000D52F0000}"/>
    <cellStyle name="Currency [2] 2 3 6 8 3" xfId="12302" xr:uid="{00000000-0005-0000-0000-0000D62F0000}"/>
    <cellStyle name="Currency [2] 2 3 6 9" xfId="12303" xr:uid="{00000000-0005-0000-0000-0000D72F0000}"/>
    <cellStyle name="Currency [2] 2 3 6 9 2" xfId="12304" xr:uid="{00000000-0005-0000-0000-0000D82F0000}"/>
    <cellStyle name="Currency [2] 2 3 6 9 3" xfId="12305" xr:uid="{00000000-0005-0000-0000-0000D92F0000}"/>
    <cellStyle name="Currency [2] 2 3 7" xfId="12306" xr:uid="{00000000-0005-0000-0000-0000DA2F0000}"/>
    <cellStyle name="Currency [2] 2 3 7 10" xfId="12307" xr:uid="{00000000-0005-0000-0000-0000DB2F0000}"/>
    <cellStyle name="Currency [2] 2 3 7 10 2" xfId="12308" xr:uid="{00000000-0005-0000-0000-0000DC2F0000}"/>
    <cellStyle name="Currency [2] 2 3 7 10 3" xfId="12309" xr:uid="{00000000-0005-0000-0000-0000DD2F0000}"/>
    <cellStyle name="Currency [2] 2 3 7 11" xfId="12310" xr:uid="{00000000-0005-0000-0000-0000DE2F0000}"/>
    <cellStyle name="Currency [2] 2 3 7 11 2" xfId="12311" xr:uid="{00000000-0005-0000-0000-0000DF2F0000}"/>
    <cellStyle name="Currency [2] 2 3 7 11 3" xfId="12312" xr:uid="{00000000-0005-0000-0000-0000E02F0000}"/>
    <cellStyle name="Currency [2] 2 3 7 12" xfId="12313" xr:uid="{00000000-0005-0000-0000-0000E12F0000}"/>
    <cellStyle name="Currency [2] 2 3 7 13" xfId="12314" xr:uid="{00000000-0005-0000-0000-0000E22F0000}"/>
    <cellStyle name="Currency [2] 2 3 7 2" xfId="12315" xr:uid="{00000000-0005-0000-0000-0000E32F0000}"/>
    <cellStyle name="Currency [2] 2 3 7 2 2" xfId="12316" xr:uid="{00000000-0005-0000-0000-0000E42F0000}"/>
    <cellStyle name="Currency [2] 2 3 7 2 3" xfId="12317" xr:uid="{00000000-0005-0000-0000-0000E52F0000}"/>
    <cellStyle name="Currency [2] 2 3 7 3" xfId="12318" xr:uid="{00000000-0005-0000-0000-0000E62F0000}"/>
    <cellStyle name="Currency [2] 2 3 7 3 2" xfId="12319" xr:uid="{00000000-0005-0000-0000-0000E72F0000}"/>
    <cellStyle name="Currency [2] 2 3 7 3 3" xfId="12320" xr:uid="{00000000-0005-0000-0000-0000E82F0000}"/>
    <cellStyle name="Currency [2] 2 3 7 4" xfId="12321" xr:uid="{00000000-0005-0000-0000-0000E92F0000}"/>
    <cellStyle name="Currency [2] 2 3 7 4 2" xfId="12322" xr:uid="{00000000-0005-0000-0000-0000EA2F0000}"/>
    <cellStyle name="Currency [2] 2 3 7 4 3" xfId="12323" xr:uid="{00000000-0005-0000-0000-0000EB2F0000}"/>
    <cellStyle name="Currency [2] 2 3 7 5" xfId="12324" xr:uid="{00000000-0005-0000-0000-0000EC2F0000}"/>
    <cellStyle name="Currency [2] 2 3 7 5 2" xfId="12325" xr:uid="{00000000-0005-0000-0000-0000ED2F0000}"/>
    <cellStyle name="Currency [2] 2 3 7 5 3" xfId="12326" xr:uid="{00000000-0005-0000-0000-0000EE2F0000}"/>
    <cellStyle name="Currency [2] 2 3 7 6" xfId="12327" xr:uid="{00000000-0005-0000-0000-0000EF2F0000}"/>
    <cellStyle name="Currency [2] 2 3 7 6 2" xfId="12328" xr:uid="{00000000-0005-0000-0000-0000F02F0000}"/>
    <cellStyle name="Currency [2] 2 3 7 6 3" xfId="12329" xr:uid="{00000000-0005-0000-0000-0000F12F0000}"/>
    <cellStyle name="Currency [2] 2 3 7 7" xfId="12330" xr:uid="{00000000-0005-0000-0000-0000F22F0000}"/>
    <cellStyle name="Currency [2] 2 3 7 7 2" xfId="12331" xr:uid="{00000000-0005-0000-0000-0000F32F0000}"/>
    <cellStyle name="Currency [2] 2 3 7 7 3" xfId="12332" xr:uid="{00000000-0005-0000-0000-0000F42F0000}"/>
    <cellStyle name="Currency [2] 2 3 7 8" xfId="12333" xr:uid="{00000000-0005-0000-0000-0000F52F0000}"/>
    <cellStyle name="Currency [2] 2 3 7 8 2" xfId="12334" xr:uid="{00000000-0005-0000-0000-0000F62F0000}"/>
    <cellStyle name="Currency [2] 2 3 7 8 3" xfId="12335" xr:uid="{00000000-0005-0000-0000-0000F72F0000}"/>
    <cellStyle name="Currency [2] 2 3 7 9" xfId="12336" xr:uid="{00000000-0005-0000-0000-0000F82F0000}"/>
    <cellStyle name="Currency [2] 2 3 7 9 2" xfId="12337" xr:uid="{00000000-0005-0000-0000-0000F92F0000}"/>
    <cellStyle name="Currency [2] 2 3 7 9 3" xfId="12338" xr:uid="{00000000-0005-0000-0000-0000FA2F0000}"/>
    <cellStyle name="Currency [2] 2 3 8" xfId="12339" xr:uid="{00000000-0005-0000-0000-0000FB2F0000}"/>
    <cellStyle name="Currency [2] 2 3 8 2" xfId="12340" xr:uid="{00000000-0005-0000-0000-0000FC2F0000}"/>
    <cellStyle name="Currency [2] 2 3 8 3" xfId="12341" xr:uid="{00000000-0005-0000-0000-0000FD2F0000}"/>
    <cellStyle name="Currency [2] 2 3 9" xfId="12342" xr:uid="{00000000-0005-0000-0000-0000FE2F0000}"/>
    <cellStyle name="Currency [2] 2 3 9 2" xfId="12343" xr:uid="{00000000-0005-0000-0000-0000FF2F0000}"/>
    <cellStyle name="Currency [2] 2 3 9 3" xfId="12344" xr:uid="{00000000-0005-0000-0000-000000300000}"/>
    <cellStyle name="Currency [2] 2 4" xfId="12345" xr:uid="{00000000-0005-0000-0000-000001300000}"/>
    <cellStyle name="Currency [2] 2 4 10" xfId="12346" xr:uid="{00000000-0005-0000-0000-000002300000}"/>
    <cellStyle name="Currency [2] 2 4 10 2" xfId="12347" xr:uid="{00000000-0005-0000-0000-000003300000}"/>
    <cellStyle name="Currency [2] 2 4 10 3" xfId="12348" xr:uid="{00000000-0005-0000-0000-000004300000}"/>
    <cellStyle name="Currency [2] 2 4 11" xfId="12349" xr:uid="{00000000-0005-0000-0000-000005300000}"/>
    <cellStyle name="Currency [2] 2 4 11 2" xfId="12350" xr:uid="{00000000-0005-0000-0000-000006300000}"/>
    <cellStyle name="Currency [2] 2 4 11 3" xfId="12351" xr:uid="{00000000-0005-0000-0000-000007300000}"/>
    <cellStyle name="Currency [2] 2 4 12" xfId="12352" xr:uid="{00000000-0005-0000-0000-000008300000}"/>
    <cellStyle name="Currency [2] 2 4 12 2" xfId="12353" xr:uid="{00000000-0005-0000-0000-000009300000}"/>
    <cellStyle name="Currency [2] 2 4 12 3" xfId="12354" xr:uid="{00000000-0005-0000-0000-00000A300000}"/>
    <cellStyle name="Currency [2] 2 4 13" xfId="12355" xr:uid="{00000000-0005-0000-0000-00000B300000}"/>
    <cellStyle name="Currency [2] 2 4 13 2" xfId="12356" xr:uid="{00000000-0005-0000-0000-00000C300000}"/>
    <cellStyle name="Currency [2] 2 4 13 3" xfId="12357" xr:uid="{00000000-0005-0000-0000-00000D300000}"/>
    <cellStyle name="Currency [2] 2 4 14" xfId="12358" xr:uid="{00000000-0005-0000-0000-00000E300000}"/>
    <cellStyle name="Currency [2] 2 4 14 2" xfId="12359" xr:uid="{00000000-0005-0000-0000-00000F300000}"/>
    <cellStyle name="Currency [2] 2 4 14 3" xfId="12360" xr:uid="{00000000-0005-0000-0000-000010300000}"/>
    <cellStyle name="Currency [2] 2 4 15" xfId="12361" xr:uid="{00000000-0005-0000-0000-000011300000}"/>
    <cellStyle name="Currency [2] 2 4 15 2" xfId="12362" xr:uid="{00000000-0005-0000-0000-000012300000}"/>
    <cellStyle name="Currency [2] 2 4 15 3" xfId="12363" xr:uid="{00000000-0005-0000-0000-000013300000}"/>
    <cellStyle name="Currency [2] 2 4 16" xfId="12364" xr:uid="{00000000-0005-0000-0000-000014300000}"/>
    <cellStyle name="Currency [2] 2 4 16 2" xfId="12365" xr:uid="{00000000-0005-0000-0000-000015300000}"/>
    <cellStyle name="Currency [2] 2 4 16 3" xfId="12366" xr:uid="{00000000-0005-0000-0000-000016300000}"/>
    <cellStyle name="Currency [2] 2 4 17" xfId="12367" xr:uid="{00000000-0005-0000-0000-000017300000}"/>
    <cellStyle name="Currency [2] 2 4 17 2" xfId="12368" xr:uid="{00000000-0005-0000-0000-000018300000}"/>
    <cellStyle name="Currency [2] 2 4 17 3" xfId="12369" xr:uid="{00000000-0005-0000-0000-000019300000}"/>
    <cellStyle name="Currency [2] 2 4 18" xfId="12370" xr:uid="{00000000-0005-0000-0000-00001A300000}"/>
    <cellStyle name="Currency [2] 2 4 18 2" xfId="12371" xr:uid="{00000000-0005-0000-0000-00001B300000}"/>
    <cellStyle name="Currency [2] 2 4 18 3" xfId="12372" xr:uid="{00000000-0005-0000-0000-00001C300000}"/>
    <cellStyle name="Currency [2] 2 4 19" xfId="12373" xr:uid="{00000000-0005-0000-0000-00001D300000}"/>
    <cellStyle name="Currency [2] 2 4 2" xfId="12374" xr:uid="{00000000-0005-0000-0000-00001E300000}"/>
    <cellStyle name="Currency [2] 2 4 2 10" xfId="12375" xr:uid="{00000000-0005-0000-0000-00001F300000}"/>
    <cellStyle name="Currency [2] 2 4 2 10 2" xfId="12376" xr:uid="{00000000-0005-0000-0000-000020300000}"/>
    <cellStyle name="Currency [2] 2 4 2 10 3" xfId="12377" xr:uid="{00000000-0005-0000-0000-000021300000}"/>
    <cellStyle name="Currency [2] 2 4 2 11" xfId="12378" xr:uid="{00000000-0005-0000-0000-000022300000}"/>
    <cellStyle name="Currency [2] 2 4 2 11 2" xfId="12379" xr:uid="{00000000-0005-0000-0000-000023300000}"/>
    <cellStyle name="Currency [2] 2 4 2 11 3" xfId="12380" xr:uid="{00000000-0005-0000-0000-000024300000}"/>
    <cellStyle name="Currency [2] 2 4 2 12" xfId="12381" xr:uid="{00000000-0005-0000-0000-000025300000}"/>
    <cellStyle name="Currency [2] 2 4 2 12 2" xfId="12382" xr:uid="{00000000-0005-0000-0000-000026300000}"/>
    <cellStyle name="Currency [2] 2 4 2 12 3" xfId="12383" xr:uid="{00000000-0005-0000-0000-000027300000}"/>
    <cellStyle name="Currency [2] 2 4 2 13" xfId="12384" xr:uid="{00000000-0005-0000-0000-000028300000}"/>
    <cellStyle name="Currency [2] 2 4 2 14" xfId="12385" xr:uid="{00000000-0005-0000-0000-000029300000}"/>
    <cellStyle name="Currency [2] 2 4 2 2" xfId="12386" xr:uid="{00000000-0005-0000-0000-00002A300000}"/>
    <cellStyle name="Currency [2] 2 4 2 2 2" xfId="12387" xr:uid="{00000000-0005-0000-0000-00002B300000}"/>
    <cellStyle name="Currency [2] 2 4 2 2 3" xfId="12388" xr:uid="{00000000-0005-0000-0000-00002C300000}"/>
    <cellStyle name="Currency [2] 2 4 2 3" xfId="12389" xr:uid="{00000000-0005-0000-0000-00002D300000}"/>
    <cellStyle name="Currency [2] 2 4 2 3 2" xfId="12390" xr:uid="{00000000-0005-0000-0000-00002E300000}"/>
    <cellStyle name="Currency [2] 2 4 2 3 3" xfId="12391" xr:uid="{00000000-0005-0000-0000-00002F300000}"/>
    <cellStyle name="Currency [2] 2 4 2 4" xfId="12392" xr:uid="{00000000-0005-0000-0000-000030300000}"/>
    <cellStyle name="Currency [2] 2 4 2 4 2" xfId="12393" xr:uid="{00000000-0005-0000-0000-000031300000}"/>
    <cellStyle name="Currency [2] 2 4 2 4 3" xfId="12394" xr:uid="{00000000-0005-0000-0000-000032300000}"/>
    <cellStyle name="Currency [2] 2 4 2 5" xfId="12395" xr:uid="{00000000-0005-0000-0000-000033300000}"/>
    <cellStyle name="Currency [2] 2 4 2 5 2" xfId="12396" xr:uid="{00000000-0005-0000-0000-000034300000}"/>
    <cellStyle name="Currency [2] 2 4 2 5 3" xfId="12397" xr:uid="{00000000-0005-0000-0000-000035300000}"/>
    <cellStyle name="Currency [2] 2 4 2 6" xfId="12398" xr:uid="{00000000-0005-0000-0000-000036300000}"/>
    <cellStyle name="Currency [2] 2 4 2 6 2" xfId="12399" xr:uid="{00000000-0005-0000-0000-000037300000}"/>
    <cellStyle name="Currency [2] 2 4 2 6 3" xfId="12400" xr:uid="{00000000-0005-0000-0000-000038300000}"/>
    <cellStyle name="Currency [2] 2 4 2 7" xfId="12401" xr:uid="{00000000-0005-0000-0000-000039300000}"/>
    <cellStyle name="Currency [2] 2 4 2 7 2" xfId="12402" xr:uid="{00000000-0005-0000-0000-00003A300000}"/>
    <cellStyle name="Currency [2] 2 4 2 7 3" xfId="12403" xr:uid="{00000000-0005-0000-0000-00003B300000}"/>
    <cellStyle name="Currency [2] 2 4 2 8" xfId="12404" xr:uid="{00000000-0005-0000-0000-00003C300000}"/>
    <cellStyle name="Currency [2] 2 4 2 8 2" xfId="12405" xr:uid="{00000000-0005-0000-0000-00003D300000}"/>
    <cellStyle name="Currency [2] 2 4 2 8 3" xfId="12406" xr:uid="{00000000-0005-0000-0000-00003E300000}"/>
    <cellStyle name="Currency [2] 2 4 2 9" xfId="12407" xr:uid="{00000000-0005-0000-0000-00003F300000}"/>
    <cellStyle name="Currency [2] 2 4 2 9 2" xfId="12408" xr:uid="{00000000-0005-0000-0000-000040300000}"/>
    <cellStyle name="Currency [2] 2 4 2 9 3" xfId="12409" xr:uid="{00000000-0005-0000-0000-000041300000}"/>
    <cellStyle name="Currency [2] 2 4 20" xfId="12410" xr:uid="{00000000-0005-0000-0000-000042300000}"/>
    <cellStyle name="Currency [2] 2 4 3" xfId="12411" xr:uid="{00000000-0005-0000-0000-000043300000}"/>
    <cellStyle name="Currency [2] 2 4 3 10" xfId="12412" xr:uid="{00000000-0005-0000-0000-000044300000}"/>
    <cellStyle name="Currency [2] 2 4 3 10 2" xfId="12413" xr:uid="{00000000-0005-0000-0000-000045300000}"/>
    <cellStyle name="Currency [2] 2 4 3 10 3" xfId="12414" xr:uid="{00000000-0005-0000-0000-000046300000}"/>
    <cellStyle name="Currency [2] 2 4 3 11" xfId="12415" xr:uid="{00000000-0005-0000-0000-000047300000}"/>
    <cellStyle name="Currency [2] 2 4 3 11 2" xfId="12416" xr:uid="{00000000-0005-0000-0000-000048300000}"/>
    <cellStyle name="Currency [2] 2 4 3 11 3" xfId="12417" xr:uid="{00000000-0005-0000-0000-000049300000}"/>
    <cellStyle name="Currency [2] 2 4 3 12" xfId="12418" xr:uid="{00000000-0005-0000-0000-00004A300000}"/>
    <cellStyle name="Currency [2] 2 4 3 12 2" xfId="12419" xr:uid="{00000000-0005-0000-0000-00004B300000}"/>
    <cellStyle name="Currency [2] 2 4 3 12 3" xfId="12420" xr:uid="{00000000-0005-0000-0000-00004C300000}"/>
    <cellStyle name="Currency [2] 2 4 3 13" xfId="12421" xr:uid="{00000000-0005-0000-0000-00004D300000}"/>
    <cellStyle name="Currency [2] 2 4 3 14" xfId="12422" xr:uid="{00000000-0005-0000-0000-00004E300000}"/>
    <cellStyle name="Currency [2] 2 4 3 2" xfId="12423" xr:uid="{00000000-0005-0000-0000-00004F300000}"/>
    <cellStyle name="Currency [2] 2 4 3 2 2" xfId="12424" xr:uid="{00000000-0005-0000-0000-000050300000}"/>
    <cellStyle name="Currency [2] 2 4 3 2 3" xfId="12425" xr:uid="{00000000-0005-0000-0000-000051300000}"/>
    <cellStyle name="Currency [2] 2 4 3 3" xfId="12426" xr:uid="{00000000-0005-0000-0000-000052300000}"/>
    <cellStyle name="Currency [2] 2 4 3 3 2" xfId="12427" xr:uid="{00000000-0005-0000-0000-000053300000}"/>
    <cellStyle name="Currency [2] 2 4 3 3 3" xfId="12428" xr:uid="{00000000-0005-0000-0000-000054300000}"/>
    <cellStyle name="Currency [2] 2 4 3 4" xfId="12429" xr:uid="{00000000-0005-0000-0000-000055300000}"/>
    <cellStyle name="Currency [2] 2 4 3 4 2" xfId="12430" xr:uid="{00000000-0005-0000-0000-000056300000}"/>
    <cellStyle name="Currency [2] 2 4 3 4 3" xfId="12431" xr:uid="{00000000-0005-0000-0000-000057300000}"/>
    <cellStyle name="Currency [2] 2 4 3 5" xfId="12432" xr:uid="{00000000-0005-0000-0000-000058300000}"/>
    <cellStyle name="Currency [2] 2 4 3 5 2" xfId="12433" xr:uid="{00000000-0005-0000-0000-000059300000}"/>
    <cellStyle name="Currency [2] 2 4 3 5 3" xfId="12434" xr:uid="{00000000-0005-0000-0000-00005A300000}"/>
    <cellStyle name="Currency [2] 2 4 3 6" xfId="12435" xr:uid="{00000000-0005-0000-0000-00005B300000}"/>
    <cellStyle name="Currency [2] 2 4 3 6 2" xfId="12436" xr:uid="{00000000-0005-0000-0000-00005C300000}"/>
    <cellStyle name="Currency [2] 2 4 3 6 3" xfId="12437" xr:uid="{00000000-0005-0000-0000-00005D300000}"/>
    <cellStyle name="Currency [2] 2 4 3 7" xfId="12438" xr:uid="{00000000-0005-0000-0000-00005E300000}"/>
    <cellStyle name="Currency [2] 2 4 3 7 2" xfId="12439" xr:uid="{00000000-0005-0000-0000-00005F300000}"/>
    <cellStyle name="Currency [2] 2 4 3 7 3" xfId="12440" xr:uid="{00000000-0005-0000-0000-000060300000}"/>
    <cellStyle name="Currency [2] 2 4 3 8" xfId="12441" xr:uid="{00000000-0005-0000-0000-000061300000}"/>
    <cellStyle name="Currency [2] 2 4 3 8 2" xfId="12442" xr:uid="{00000000-0005-0000-0000-000062300000}"/>
    <cellStyle name="Currency [2] 2 4 3 8 3" xfId="12443" xr:uid="{00000000-0005-0000-0000-000063300000}"/>
    <cellStyle name="Currency [2] 2 4 3 9" xfId="12444" xr:uid="{00000000-0005-0000-0000-000064300000}"/>
    <cellStyle name="Currency [2] 2 4 3 9 2" xfId="12445" xr:uid="{00000000-0005-0000-0000-000065300000}"/>
    <cellStyle name="Currency [2] 2 4 3 9 3" xfId="12446" xr:uid="{00000000-0005-0000-0000-000066300000}"/>
    <cellStyle name="Currency [2] 2 4 4" xfId="12447" xr:uid="{00000000-0005-0000-0000-000067300000}"/>
    <cellStyle name="Currency [2] 2 4 4 10" xfId="12448" xr:uid="{00000000-0005-0000-0000-000068300000}"/>
    <cellStyle name="Currency [2] 2 4 4 10 2" xfId="12449" xr:uid="{00000000-0005-0000-0000-000069300000}"/>
    <cellStyle name="Currency [2] 2 4 4 10 3" xfId="12450" xr:uid="{00000000-0005-0000-0000-00006A300000}"/>
    <cellStyle name="Currency [2] 2 4 4 11" xfId="12451" xr:uid="{00000000-0005-0000-0000-00006B300000}"/>
    <cellStyle name="Currency [2] 2 4 4 11 2" xfId="12452" xr:uid="{00000000-0005-0000-0000-00006C300000}"/>
    <cellStyle name="Currency [2] 2 4 4 11 3" xfId="12453" xr:uid="{00000000-0005-0000-0000-00006D300000}"/>
    <cellStyle name="Currency [2] 2 4 4 12" xfId="12454" xr:uid="{00000000-0005-0000-0000-00006E300000}"/>
    <cellStyle name="Currency [2] 2 4 4 13" xfId="12455" xr:uid="{00000000-0005-0000-0000-00006F300000}"/>
    <cellStyle name="Currency [2] 2 4 4 2" xfId="12456" xr:uid="{00000000-0005-0000-0000-000070300000}"/>
    <cellStyle name="Currency [2] 2 4 4 2 2" xfId="12457" xr:uid="{00000000-0005-0000-0000-000071300000}"/>
    <cellStyle name="Currency [2] 2 4 4 2 3" xfId="12458" xr:uid="{00000000-0005-0000-0000-000072300000}"/>
    <cellStyle name="Currency [2] 2 4 4 3" xfId="12459" xr:uid="{00000000-0005-0000-0000-000073300000}"/>
    <cellStyle name="Currency [2] 2 4 4 3 2" xfId="12460" xr:uid="{00000000-0005-0000-0000-000074300000}"/>
    <cellStyle name="Currency [2] 2 4 4 3 3" xfId="12461" xr:uid="{00000000-0005-0000-0000-000075300000}"/>
    <cellStyle name="Currency [2] 2 4 4 4" xfId="12462" xr:uid="{00000000-0005-0000-0000-000076300000}"/>
    <cellStyle name="Currency [2] 2 4 4 4 2" xfId="12463" xr:uid="{00000000-0005-0000-0000-000077300000}"/>
    <cellStyle name="Currency [2] 2 4 4 4 3" xfId="12464" xr:uid="{00000000-0005-0000-0000-000078300000}"/>
    <cellStyle name="Currency [2] 2 4 4 5" xfId="12465" xr:uid="{00000000-0005-0000-0000-000079300000}"/>
    <cellStyle name="Currency [2] 2 4 4 5 2" xfId="12466" xr:uid="{00000000-0005-0000-0000-00007A300000}"/>
    <cellStyle name="Currency [2] 2 4 4 5 3" xfId="12467" xr:uid="{00000000-0005-0000-0000-00007B300000}"/>
    <cellStyle name="Currency [2] 2 4 4 6" xfId="12468" xr:uid="{00000000-0005-0000-0000-00007C300000}"/>
    <cellStyle name="Currency [2] 2 4 4 6 2" xfId="12469" xr:uid="{00000000-0005-0000-0000-00007D300000}"/>
    <cellStyle name="Currency [2] 2 4 4 6 3" xfId="12470" xr:uid="{00000000-0005-0000-0000-00007E300000}"/>
    <cellStyle name="Currency [2] 2 4 4 7" xfId="12471" xr:uid="{00000000-0005-0000-0000-00007F300000}"/>
    <cellStyle name="Currency [2] 2 4 4 7 2" xfId="12472" xr:uid="{00000000-0005-0000-0000-000080300000}"/>
    <cellStyle name="Currency [2] 2 4 4 7 3" xfId="12473" xr:uid="{00000000-0005-0000-0000-000081300000}"/>
    <cellStyle name="Currency [2] 2 4 4 8" xfId="12474" xr:uid="{00000000-0005-0000-0000-000082300000}"/>
    <cellStyle name="Currency [2] 2 4 4 8 2" xfId="12475" xr:uid="{00000000-0005-0000-0000-000083300000}"/>
    <cellStyle name="Currency [2] 2 4 4 8 3" xfId="12476" xr:uid="{00000000-0005-0000-0000-000084300000}"/>
    <cellStyle name="Currency [2] 2 4 4 9" xfId="12477" xr:uid="{00000000-0005-0000-0000-000085300000}"/>
    <cellStyle name="Currency [2] 2 4 4 9 2" xfId="12478" xr:uid="{00000000-0005-0000-0000-000086300000}"/>
    <cellStyle name="Currency [2] 2 4 4 9 3" xfId="12479" xr:uid="{00000000-0005-0000-0000-000087300000}"/>
    <cellStyle name="Currency [2] 2 4 5" xfId="12480" xr:uid="{00000000-0005-0000-0000-000088300000}"/>
    <cellStyle name="Currency [2] 2 4 5 10" xfId="12481" xr:uid="{00000000-0005-0000-0000-000089300000}"/>
    <cellStyle name="Currency [2] 2 4 5 10 2" xfId="12482" xr:uid="{00000000-0005-0000-0000-00008A300000}"/>
    <cellStyle name="Currency [2] 2 4 5 10 3" xfId="12483" xr:uid="{00000000-0005-0000-0000-00008B300000}"/>
    <cellStyle name="Currency [2] 2 4 5 11" xfId="12484" xr:uid="{00000000-0005-0000-0000-00008C300000}"/>
    <cellStyle name="Currency [2] 2 4 5 11 2" xfId="12485" xr:uid="{00000000-0005-0000-0000-00008D300000}"/>
    <cellStyle name="Currency [2] 2 4 5 11 3" xfId="12486" xr:uid="{00000000-0005-0000-0000-00008E300000}"/>
    <cellStyle name="Currency [2] 2 4 5 12" xfId="12487" xr:uid="{00000000-0005-0000-0000-00008F300000}"/>
    <cellStyle name="Currency [2] 2 4 5 13" xfId="12488" xr:uid="{00000000-0005-0000-0000-000090300000}"/>
    <cellStyle name="Currency [2] 2 4 5 2" xfId="12489" xr:uid="{00000000-0005-0000-0000-000091300000}"/>
    <cellStyle name="Currency [2] 2 4 5 2 2" xfId="12490" xr:uid="{00000000-0005-0000-0000-000092300000}"/>
    <cellStyle name="Currency [2] 2 4 5 2 3" xfId="12491" xr:uid="{00000000-0005-0000-0000-000093300000}"/>
    <cellStyle name="Currency [2] 2 4 5 3" xfId="12492" xr:uid="{00000000-0005-0000-0000-000094300000}"/>
    <cellStyle name="Currency [2] 2 4 5 3 2" xfId="12493" xr:uid="{00000000-0005-0000-0000-000095300000}"/>
    <cellStyle name="Currency [2] 2 4 5 3 3" xfId="12494" xr:uid="{00000000-0005-0000-0000-000096300000}"/>
    <cellStyle name="Currency [2] 2 4 5 4" xfId="12495" xr:uid="{00000000-0005-0000-0000-000097300000}"/>
    <cellStyle name="Currency [2] 2 4 5 4 2" xfId="12496" xr:uid="{00000000-0005-0000-0000-000098300000}"/>
    <cellStyle name="Currency [2] 2 4 5 4 3" xfId="12497" xr:uid="{00000000-0005-0000-0000-000099300000}"/>
    <cellStyle name="Currency [2] 2 4 5 5" xfId="12498" xr:uid="{00000000-0005-0000-0000-00009A300000}"/>
    <cellStyle name="Currency [2] 2 4 5 5 2" xfId="12499" xr:uid="{00000000-0005-0000-0000-00009B300000}"/>
    <cellStyle name="Currency [2] 2 4 5 5 3" xfId="12500" xr:uid="{00000000-0005-0000-0000-00009C300000}"/>
    <cellStyle name="Currency [2] 2 4 5 6" xfId="12501" xr:uid="{00000000-0005-0000-0000-00009D300000}"/>
    <cellStyle name="Currency [2] 2 4 5 6 2" xfId="12502" xr:uid="{00000000-0005-0000-0000-00009E300000}"/>
    <cellStyle name="Currency [2] 2 4 5 6 3" xfId="12503" xr:uid="{00000000-0005-0000-0000-00009F300000}"/>
    <cellStyle name="Currency [2] 2 4 5 7" xfId="12504" xr:uid="{00000000-0005-0000-0000-0000A0300000}"/>
    <cellStyle name="Currency [2] 2 4 5 7 2" xfId="12505" xr:uid="{00000000-0005-0000-0000-0000A1300000}"/>
    <cellStyle name="Currency [2] 2 4 5 7 3" xfId="12506" xr:uid="{00000000-0005-0000-0000-0000A2300000}"/>
    <cellStyle name="Currency [2] 2 4 5 8" xfId="12507" xr:uid="{00000000-0005-0000-0000-0000A3300000}"/>
    <cellStyle name="Currency [2] 2 4 5 8 2" xfId="12508" xr:uid="{00000000-0005-0000-0000-0000A4300000}"/>
    <cellStyle name="Currency [2] 2 4 5 8 3" xfId="12509" xr:uid="{00000000-0005-0000-0000-0000A5300000}"/>
    <cellStyle name="Currency [2] 2 4 5 9" xfId="12510" xr:uid="{00000000-0005-0000-0000-0000A6300000}"/>
    <cellStyle name="Currency [2] 2 4 5 9 2" xfId="12511" xr:uid="{00000000-0005-0000-0000-0000A7300000}"/>
    <cellStyle name="Currency [2] 2 4 5 9 3" xfId="12512" xr:uid="{00000000-0005-0000-0000-0000A8300000}"/>
    <cellStyle name="Currency [2] 2 4 6" xfId="12513" xr:uid="{00000000-0005-0000-0000-0000A9300000}"/>
    <cellStyle name="Currency [2] 2 4 6 10" xfId="12514" xr:uid="{00000000-0005-0000-0000-0000AA300000}"/>
    <cellStyle name="Currency [2] 2 4 6 10 2" xfId="12515" xr:uid="{00000000-0005-0000-0000-0000AB300000}"/>
    <cellStyle name="Currency [2] 2 4 6 10 3" xfId="12516" xr:uid="{00000000-0005-0000-0000-0000AC300000}"/>
    <cellStyle name="Currency [2] 2 4 6 11" xfId="12517" xr:uid="{00000000-0005-0000-0000-0000AD300000}"/>
    <cellStyle name="Currency [2] 2 4 6 11 2" xfId="12518" xr:uid="{00000000-0005-0000-0000-0000AE300000}"/>
    <cellStyle name="Currency [2] 2 4 6 11 3" xfId="12519" xr:uid="{00000000-0005-0000-0000-0000AF300000}"/>
    <cellStyle name="Currency [2] 2 4 6 12" xfId="12520" xr:uid="{00000000-0005-0000-0000-0000B0300000}"/>
    <cellStyle name="Currency [2] 2 4 6 13" xfId="12521" xr:uid="{00000000-0005-0000-0000-0000B1300000}"/>
    <cellStyle name="Currency [2] 2 4 6 2" xfId="12522" xr:uid="{00000000-0005-0000-0000-0000B2300000}"/>
    <cellStyle name="Currency [2] 2 4 6 2 2" xfId="12523" xr:uid="{00000000-0005-0000-0000-0000B3300000}"/>
    <cellStyle name="Currency [2] 2 4 6 2 3" xfId="12524" xr:uid="{00000000-0005-0000-0000-0000B4300000}"/>
    <cellStyle name="Currency [2] 2 4 6 3" xfId="12525" xr:uid="{00000000-0005-0000-0000-0000B5300000}"/>
    <cellStyle name="Currency [2] 2 4 6 3 2" xfId="12526" xr:uid="{00000000-0005-0000-0000-0000B6300000}"/>
    <cellStyle name="Currency [2] 2 4 6 3 3" xfId="12527" xr:uid="{00000000-0005-0000-0000-0000B7300000}"/>
    <cellStyle name="Currency [2] 2 4 6 4" xfId="12528" xr:uid="{00000000-0005-0000-0000-0000B8300000}"/>
    <cellStyle name="Currency [2] 2 4 6 4 2" xfId="12529" xr:uid="{00000000-0005-0000-0000-0000B9300000}"/>
    <cellStyle name="Currency [2] 2 4 6 4 3" xfId="12530" xr:uid="{00000000-0005-0000-0000-0000BA300000}"/>
    <cellStyle name="Currency [2] 2 4 6 5" xfId="12531" xr:uid="{00000000-0005-0000-0000-0000BB300000}"/>
    <cellStyle name="Currency [2] 2 4 6 5 2" xfId="12532" xr:uid="{00000000-0005-0000-0000-0000BC300000}"/>
    <cellStyle name="Currency [2] 2 4 6 5 3" xfId="12533" xr:uid="{00000000-0005-0000-0000-0000BD300000}"/>
    <cellStyle name="Currency [2] 2 4 6 6" xfId="12534" xr:uid="{00000000-0005-0000-0000-0000BE300000}"/>
    <cellStyle name="Currency [2] 2 4 6 6 2" xfId="12535" xr:uid="{00000000-0005-0000-0000-0000BF300000}"/>
    <cellStyle name="Currency [2] 2 4 6 6 3" xfId="12536" xr:uid="{00000000-0005-0000-0000-0000C0300000}"/>
    <cellStyle name="Currency [2] 2 4 6 7" xfId="12537" xr:uid="{00000000-0005-0000-0000-0000C1300000}"/>
    <cellStyle name="Currency [2] 2 4 6 7 2" xfId="12538" xr:uid="{00000000-0005-0000-0000-0000C2300000}"/>
    <cellStyle name="Currency [2] 2 4 6 7 3" xfId="12539" xr:uid="{00000000-0005-0000-0000-0000C3300000}"/>
    <cellStyle name="Currency [2] 2 4 6 8" xfId="12540" xr:uid="{00000000-0005-0000-0000-0000C4300000}"/>
    <cellStyle name="Currency [2] 2 4 6 8 2" xfId="12541" xr:uid="{00000000-0005-0000-0000-0000C5300000}"/>
    <cellStyle name="Currency [2] 2 4 6 8 3" xfId="12542" xr:uid="{00000000-0005-0000-0000-0000C6300000}"/>
    <cellStyle name="Currency [2] 2 4 6 9" xfId="12543" xr:uid="{00000000-0005-0000-0000-0000C7300000}"/>
    <cellStyle name="Currency [2] 2 4 6 9 2" xfId="12544" xr:uid="{00000000-0005-0000-0000-0000C8300000}"/>
    <cellStyle name="Currency [2] 2 4 6 9 3" xfId="12545" xr:uid="{00000000-0005-0000-0000-0000C9300000}"/>
    <cellStyle name="Currency [2] 2 4 7" xfId="12546" xr:uid="{00000000-0005-0000-0000-0000CA300000}"/>
    <cellStyle name="Currency [2] 2 4 7 10" xfId="12547" xr:uid="{00000000-0005-0000-0000-0000CB300000}"/>
    <cellStyle name="Currency [2] 2 4 7 10 2" xfId="12548" xr:uid="{00000000-0005-0000-0000-0000CC300000}"/>
    <cellStyle name="Currency [2] 2 4 7 10 3" xfId="12549" xr:uid="{00000000-0005-0000-0000-0000CD300000}"/>
    <cellStyle name="Currency [2] 2 4 7 11" xfId="12550" xr:uid="{00000000-0005-0000-0000-0000CE300000}"/>
    <cellStyle name="Currency [2] 2 4 7 11 2" xfId="12551" xr:uid="{00000000-0005-0000-0000-0000CF300000}"/>
    <cellStyle name="Currency [2] 2 4 7 11 3" xfId="12552" xr:uid="{00000000-0005-0000-0000-0000D0300000}"/>
    <cellStyle name="Currency [2] 2 4 7 12" xfId="12553" xr:uid="{00000000-0005-0000-0000-0000D1300000}"/>
    <cellStyle name="Currency [2] 2 4 7 13" xfId="12554" xr:uid="{00000000-0005-0000-0000-0000D2300000}"/>
    <cellStyle name="Currency [2] 2 4 7 2" xfId="12555" xr:uid="{00000000-0005-0000-0000-0000D3300000}"/>
    <cellStyle name="Currency [2] 2 4 7 2 2" xfId="12556" xr:uid="{00000000-0005-0000-0000-0000D4300000}"/>
    <cellStyle name="Currency [2] 2 4 7 2 3" xfId="12557" xr:uid="{00000000-0005-0000-0000-0000D5300000}"/>
    <cellStyle name="Currency [2] 2 4 7 3" xfId="12558" xr:uid="{00000000-0005-0000-0000-0000D6300000}"/>
    <cellStyle name="Currency [2] 2 4 7 3 2" xfId="12559" xr:uid="{00000000-0005-0000-0000-0000D7300000}"/>
    <cellStyle name="Currency [2] 2 4 7 3 3" xfId="12560" xr:uid="{00000000-0005-0000-0000-0000D8300000}"/>
    <cellStyle name="Currency [2] 2 4 7 4" xfId="12561" xr:uid="{00000000-0005-0000-0000-0000D9300000}"/>
    <cellStyle name="Currency [2] 2 4 7 4 2" xfId="12562" xr:uid="{00000000-0005-0000-0000-0000DA300000}"/>
    <cellStyle name="Currency [2] 2 4 7 4 3" xfId="12563" xr:uid="{00000000-0005-0000-0000-0000DB300000}"/>
    <cellStyle name="Currency [2] 2 4 7 5" xfId="12564" xr:uid="{00000000-0005-0000-0000-0000DC300000}"/>
    <cellStyle name="Currency [2] 2 4 7 5 2" xfId="12565" xr:uid="{00000000-0005-0000-0000-0000DD300000}"/>
    <cellStyle name="Currency [2] 2 4 7 5 3" xfId="12566" xr:uid="{00000000-0005-0000-0000-0000DE300000}"/>
    <cellStyle name="Currency [2] 2 4 7 6" xfId="12567" xr:uid="{00000000-0005-0000-0000-0000DF300000}"/>
    <cellStyle name="Currency [2] 2 4 7 6 2" xfId="12568" xr:uid="{00000000-0005-0000-0000-0000E0300000}"/>
    <cellStyle name="Currency [2] 2 4 7 6 3" xfId="12569" xr:uid="{00000000-0005-0000-0000-0000E1300000}"/>
    <cellStyle name="Currency [2] 2 4 7 7" xfId="12570" xr:uid="{00000000-0005-0000-0000-0000E2300000}"/>
    <cellStyle name="Currency [2] 2 4 7 7 2" xfId="12571" xr:uid="{00000000-0005-0000-0000-0000E3300000}"/>
    <cellStyle name="Currency [2] 2 4 7 7 3" xfId="12572" xr:uid="{00000000-0005-0000-0000-0000E4300000}"/>
    <cellStyle name="Currency [2] 2 4 7 8" xfId="12573" xr:uid="{00000000-0005-0000-0000-0000E5300000}"/>
    <cellStyle name="Currency [2] 2 4 7 8 2" xfId="12574" xr:uid="{00000000-0005-0000-0000-0000E6300000}"/>
    <cellStyle name="Currency [2] 2 4 7 8 3" xfId="12575" xr:uid="{00000000-0005-0000-0000-0000E7300000}"/>
    <cellStyle name="Currency [2] 2 4 7 9" xfId="12576" xr:uid="{00000000-0005-0000-0000-0000E8300000}"/>
    <cellStyle name="Currency [2] 2 4 7 9 2" xfId="12577" xr:uid="{00000000-0005-0000-0000-0000E9300000}"/>
    <cellStyle name="Currency [2] 2 4 7 9 3" xfId="12578" xr:uid="{00000000-0005-0000-0000-0000EA300000}"/>
    <cellStyle name="Currency [2] 2 4 8" xfId="12579" xr:uid="{00000000-0005-0000-0000-0000EB300000}"/>
    <cellStyle name="Currency [2] 2 4 8 2" xfId="12580" xr:uid="{00000000-0005-0000-0000-0000EC300000}"/>
    <cellStyle name="Currency [2] 2 4 8 3" xfId="12581" xr:uid="{00000000-0005-0000-0000-0000ED300000}"/>
    <cellStyle name="Currency [2] 2 4 9" xfId="12582" xr:uid="{00000000-0005-0000-0000-0000EE300000}"/>
    <cellStyle name="Currency [2] 2 4 9 2" xfId="12583" xr:uid="{00000000-0005-0000-0000-0000EF300000}"/>
    <cellStyle name="Currency [2] 2 4 9 3" xfId="12584" xr:uid="{00000000-0005-0000-0000-0000F0300000}"/>
    <cellStyle name="Currency [2] 2 5" xfId="12585" xr:uid="{00000000-0005-0000-0000-0000F1300000}"/>
    <cellStyle name="Currency [2] 2 5 10" xfId="12586" xr:uid="{00000000-0005-0000-0000-0000F2300000}"/>
    <cellStyle name="Currency [2] 2 5 10 2" xfId="12587" xr:uid="{00000000-0005-0000-0000-0000F3300000}"/>
    <cellStyle name="Currency [2] 2 5 10 3" xfId="12588" xr:uid="{00000000-0005-0000-0000-0000F4300000}"/>
    <cellStyle name="Currency [2] 2 5 11" xfId="12589" xr:uid="{00000000-0005-0000-0000-0000F5300000}"/>
    <cellStyle name="Currency [2] 2 5 11 2" xfId="12590" xr:uid="{00000000-0005-0000-0000-0000F6300000}"/>
    <cellStyle name="Currency [2] 2 5 11 3" xfId="12591" xr:uid="{00000000-0005-0000-0000-0000F7300000}"/>
    <cellStyle name="Currency [2] 2 5 12" xfId="12592" xr:uid="{00000000-0005-0000-0000-0000F8300000}"/>
    <cellStyle name="Currency [2] 2 5 12 2" xfId="12593" xr:uid="{00000000-0005-0000-0000-0000F9300000}"/>
    <cellStyle name="Currency [2] 2 5 12 3" xfId="12594" xr:uid="{00000000-0005-0000-0000-0000FA300000}"/>
    <cellStyle name="Currency [2] 2 5 13" xfId="12595" xr:uid="{00000000-0005-0000-0000-0000FB300000}"/>
    <cellStyle name="Currency [2] 2 5 13 2" xfId="12596" xr:uid="{00000000-0005-0000-0000-0000FC300000}"/>
    <cellStyle name="Currency [2] 2 5 13 3" xfId="12597" xr:uid="{00000000-0005-0000-0000-0000FD300000}"/>
    <cellStyle name="Currency [2] 2 5 14" xfId="12598" xr:uid="{00000000-0005-0000-0000-0000FE300000}"/>
    <cellStyle name="Currency [2] 2 5 14 2" xfId="12599" xr:uid="{00000000-0005-0000-0000-0000FF300000}"/>
    <cellStyle name="Currency [2] 2 5 14 3" xfId="12600" xr:uid="{00000000-0005-0000-0000-000000310000}"/>
    <cellStyle name="Currency [2] 2 5 15" xfId="12601" xr:uid="{00000000-0005-0000-0000-000001310000}"/>
    <cellStyle name="Currency [2] 2 5 15 2" xfId="12602" xr:uid="{00000000-0005-0000-0000-000002310000}"/>
    <cellStyle name="Currency [2] 2 5 15 3" xfId="12603" xr:uid="{00000000-0005-0000-0000-000003310000}"/>
    <cellStyle name="Currency [2] 2 5 16" xfId="12604" xr:uid="{00000000-0005-0000-0000-000004310000}"/>
    <cellStyle name="Currency [2] 2 5 16 2" xfId="12605" xr:uid="{00000000-0005-0000-0000-000005310000}"/>
    <cellStyle name="Currency [2] 2 5 16 3" xfId="12606" xr:uid="{00000000-0005-0000-0000-000006310000}"/>
    <cellStyle name="Currency [2] 2 5 17" xfId="12607" xr:uid="{00000000-0005-0000-0000-000007310000}"/>
    <cellStyle name="Currency [2] 2 5 17 2" xfId="12608" xr:uid="{00000000-0005-0000-0000-000008310000}"/>
    <cellStyle name="Currency [2] 2 5 17 3" xfId="12609" xr:uid="{00000000-0005-0000-0000-000009310000}"/>
    <cellStyle name="Currency [2] 2 5 18" xfId="12610" xr:uid="{00000000-0005-0000-0000-00000A310000}"/>
    <cellStyle name="Currency [2] 2 5 18 2" xfId="12611" xr:uid="{00000000-0005-0000-0000-00000B310000}"/>
    <cellStyle name="Currency [2] 2 5 18 3" xfId="12612" xr:uid="{00000000-0005-0000-0000-00000C310000}"/>
    <cellStyle name="Currency [2] 2 5 19" xfId="12613" xr:uid="{00000000-0005-0000-0000-00000D310000}"/>
    <cellStyle name="Currency [2] 2 5 2" xfId="12614" xr:uid="{00000000-0005-0000-0000-00000E310000}"/>
    <cellStyle name="Currency [2] 2 5 2 10" xfId="12615" xr:uid="{00000000-0005-0000-0000-00000F310000}"/>
    <cellStyle name="Currency [2] 2 5 2 10 2" xfId="12616" xr:uid="{00000000-0005-0000-0000-000010310000}"/>
    <cellStyle name="Currency [2] 2 5 2 10 3" xfId="12617" xr:uid="{00000000-0005-0000-0000-000011310000}"/>
    <cellStyle name="Currency [2] 2 5 2 11" xfId="12618" xr:uid="{00000000-0005-0000-0000-000012310000}"/>
    <cellStyle name="Currency [2] 2 5 2 11 2" xfId="12619" xr:uid="{00000000-0005-0000-0000-000013310000}"/>
    <cellStyle name="Currency [2] 2 5 2 11 3" xfId="12620" xr:uid="{00000000-0005-0000-0000-000014310000}"/>
    <cellStyle name="Currency [2] 2 5 2 12" xfId="12621" xr:uid="{00000000-0005-0000-0000-000015310000}"/>
    <cellStyle name="Currency [2] 2 5 2 12 2" xfId="12622" xr:uid="{00000000-0005-0000-0000-000016310000}"/>
    <cellStyle name="Currency [2] 2 5 2 12 3" xfId="12623" xr:uid="{00000000-0005-0000-0000-000017310000}"/>
    <cellStyle name="Currency [2] 2 5 2 13" xfId="12624" xr:uid="{00000000-0005-0000-0000-000018310000}"/>
    <cellStyle name="Currency [2] 2 5 2 14" xfId="12625" xr:uid="{00000000-0005-0000-0000-000019310000}"/>
    <cellStyle name="Currency [2] 2 5 2 2" xfId="12626" xr:uid="{00000000-0005-0000-0000-00001A310000}"/>
    <cellStyle name="Currency [2] 2 5 2 2 2" xfId="12627" xr:uid="{00000000-0005-0000-0000-00001B310000}"/>
    <cellStyle name="Currency [2] 2 5 2 2 3" xfId="12628" xr:uid="{00000000-0005-0000-0000-00001C310000}"/>
    <cellStyle name="Currency [2] 2 5 2 3" xfId="12629" xr:uid="{00000000-0005-0000-0000-00001D310000}"/>
    <cellStyle name="Currency [2] 2 5 2 3 2" xfId="12630" xr:uid="{00000000-0005-0000-0000-00001E310000}"/>
    <cellStyle name="Currency [2] 2 5 2 3 3" xfId="12631" xr:uid="{00000000-0005-0000-0000-00001F310000}"/>
    <cellStyle name="Currency [2] 2 5 2 4" xfId="12632" xr:uid="{00000000-0005-0000-0000-000020310000}"/>
    <cellStyle name="Currency [2] 2 5 2 4 2" xfId="12633" xr:uid="{00000000-0005-0000-0000-000021310000}"/>
    <cellStyle name="Currency [2] 2 5 2 4 3" xfId="12634" xr:uid="{00000000-0005-0000-0000-000022310000}"/>
    <cellStyle name="Currency [2] 2 5 2 5" xfId="12635" xr:uid="{00000000-0005-0000-0000-000023310000}"/>
    <cellStyle name="Currency [2] 2 5 2 5 2" xfId="12636" xr:uid="{00000000-0005-0000-0000-000024310000}"/>
    <cellStyle name="Currency [2] 2 5 2 5 3" xfId="12637" xr:uid="{00000000-0005-0000-0000-000025310000}"/>
    <cellStyle name="Currency [2] 2 5 2 6" xfId="12638" xr:uid="{00000000-0005-0000-0000-000026310000}"/>
    <cellStyle name="Currency [2] 2 5 2 6 2" xfId="12639" xr:uid="{00000000-0005-0000-0000-000027310000}"/>
    <cellStyle name="Currency [2] 2 5 2 6 3" xfId="12640" xr:uid="{00000000-0005-0000-0000-000028310000}"/>
    <cellStyle name="Currency [2] 2 5 2 7" xfId="12641" xr:uid="{00000000-0005-0000-0000-000029310000}"/>
    <cellStyle name="Currency [2] 2 5 2 7 2" xfId="12642" xr:uid="{00000000-0005-0000-0000-00002A310000}"/>
    <cellStyle name="Currency [2] 2 5 2 7 3" xfId="12643" xr:uid="{00000000-0005-0000-0000-00002B310000}"/>
    <cellStyle name="Currency [2] 2 5 2 8" xfId="12644" xr:uid="{00000000-0005-0000-0000-00002C310000}"/>
    <cellStyle name="Currency [2] 2 5 2 8 2" xfId="12645" xr:uid="{00000000-0005-0000-0000-00002D310000}"/>
    <cellStyle name="Currency [2] 2 5 2 8 3" xfId="12646" xr:uid="{00000000-0005-0000-0000-00002E310000}"/>
    <cellStyle name="Currency [2] 2 5 2 9" xfId="12647" xr:uid="{00000000-0005-0000-0000-00002F310000}"/>
    <cellStyle name="Currency [2] 2 5 2 9 2" xfId="12648" xr:uid="{00000000-0005-0000-0000-000030310000}"/>
    <cellStyle name="Currency [2] 2 5 2 9 3" xfId="12649" xr:uid="{00000000-0005-0000-0000-000031310000}"/>
    <cellStyle name="Currency [2] 2 5 20" xfId="12650" xr:uid="{00000000-0005-0000-0000-000032310000}"/>
    <cellStyle name="Currency [2] 2 5 3" xfId="12651" xr:uid="{00000000-0005-0000-0000-000033310000}"/>
    <cellStyle name="Currency [2] 2 5 3 10" xfId="12652" xr:uid="{00000000-0005-0000-0000-000034310000}"/>
    <cellStyle name="Currency [2] 2 5 3 10 2" xfId="12653" xr:uid="{00000000-0005-0000-0000-000035310000}"/>
    <cellStyle name="Currency [2] 2 5 3 10 3" xfId="12654" xr:uid="{00000000-0005-0000-0000-000036310000}"/>
    <cellStyle name="Currency [2] 2 5 3 11" xfId="12655" xr:uid="{00000000-0005-0000-0000-000037310000}"/>
    <cellStyle name="Currency [2] 2 5 3 11 2" xfId="12656" xr:uid="{00000000-0005-0000-0000-000038310000}"/>
    <cellStyle name="Currency [2] 2 5 3 11 3" xfId="12657" xr:uid="{00000000-0005-0000-0000-000039310000}"/>
    <cellStyle name="Currency [2] 2 5 3 12" xfId="12658" xr:uid="{00000000-0005-0000-0000-00003A310000}"/>
    <cellStyle name="Currency [2] 2 5 3 12 2" xfId="12659" xr:uid="{00000000-0005-0000-0000-00003B310000}"/>
    <cellStyle name="Currency [2] 2 5 3 12 3" xfId="12660" xr:uid="{00000000-0005-0000-0000-00003C310000}"/>
    <cellStyle name="Currency [2] 2 5 3 13" xfId="12661" xr:uid="{00000000-0005-0000-0000-00003D310000}"/>
    <cellStyle name="Currency [2] 2 5 3 14" xfId="12662" xr:uid="{00000000-0005-0000-0000-00003E310000}"/>
    <cellStyle name="Currency [2] 2 5 3 2" xfId="12663" xr:uid="{00000000-0005-0000-0000-00003F310000}"/>
    <cellStyle name="Currency [2] 2 5 3 2 2" xfId="12664" xr:uid="{00000000-0005-0000-0000-000040310000}"/>
    <cellStyle name="Currency [2] 2 5 3 2 3" xfId="12665" xr:uid="{00000000-0005-0000-0000-000041310000}"/>
    <cellStyle name="Currency [2] 2 5 3 3" xfId="12666" xr:uid="{00000000-0005-0000-0000-000042310000}"/>
    <cellStyle name="Currency [2] 2 5 3 3 2" xfId="12667" xr:uid="{00000000-0005-0000-0000-000043310000}"/>
    <cellStyle name="Currency [2] 2 5 3 3 3" xfId="12668" xr:uid="{00000000-0005-0000-0000-000044310000}"/>
    <cellStyle name="Currency [2] 2 5 3 4" xfId="12669" xr:uid="{00000000-0005-0000-0000-000045310000}"/>
    <cellStyle name="Currency [2] 2 5 3 4 2" xfId="12670" xr:uid="{00000000-0005-0000-0000-000046310000}"/>
    <cellStyle name="Currency [2] 2 5 3 4 3" xfId="12671" xr:uid="{00000000-0005-0000-0000-000047310000}"/>
    <cellStyle name="Currency [2] 2 5 3 5" xfId="12672" xr:uid="{00000000-0005-0000-0000-000048310000}"/>
    <cellStyle name="Currency [2] 2 5 3 5 2" xfId="12673" xr:uid="{00000000-0005-0000-0000-000049310000}"/>
    <cellStyle name="Currency [2] 2 5 3 5 3" xfId="12674" xr:uid="{00000000-0005-0000-0000-00004A310000}"/>
    <cellStyle name="Currency [2] 2 5 3 6" xfId="12675" xr:uid="{00000000-0005-0000-0000-00004B310000}"/>
    <cellStyle name="Currency [2] 2 5 3 6 2" xfId="12676" xr:uid="{00000000-0005-0000-0000-00004C310000}"/>
    <cellStyle name="Currency [2] 2 5 3 6 3" xfId="12677" xr:uid="{00000000-0005-0000-0000-00004D310000}"/>
    <cellStyle name="Currency [2] 2 5 3 7" xfId="12678" xr:uid="{00000000-0005-0000-0000-00004E310000}"/>
    <cellStyle name="Currency [2] 2 5 3 7 2" xfId="12679" xr:uid="{00000000-0005-0000-0000-00004F310000}"/>
    <cellStyle name="Currency [2] 2 5 3 7 3" xfId="12680" xr:uid="{00000000-0005-0000-0000-000050310000}"/>
    <cellStyle name="Currency [2] 2 5 3 8" xfId="12681" xr:uid="{00000000-0005-0000-0000-000051310000}"/>
    <cellStyle name="Currency [2] 2 5 3 8 2" xfId="12682" xr:uid="{00000000-0005-0000-0000-000052310000}"/>
    <cellStyle name="Currency [2] 2 5 3 8 3" xfId="12683" xr:uid="{00000000-0005-0000-0000-000053310000}"/>
    <cellStyle name="Currency [2] 2 5 3 9" xfId="12684" xr:uid="{00000000-0005-0000-0000-000054310000}"/>
    <cellStyle name="Currency [2] 2 5 3 9 2" xfId="12685" xr:uid="{00000000-0005-0000-0000-000055310000}"/>
    <cellStyle name="Currency [2] 2 5 3 9 3" xfId="12686" xr:uid="{00000000-0005-0000-0000-000056310000}"/>
    <cellStyle name="Currency [2] 2 5 4" xfId="12687" xr:uid="{00000000-0005-0000-0000-000057310000}"/>
    <cellStyle name="Currency [2] 2 5 4 10" xfId="12688" xr:uid="{00000000-0005-0000-0000-000058310000}"/>
    <cellStyle name="Currency [2] 2 5 4 10 2" xfId="12689" xr:uid="{00000000-0005-0000-0000-000059310000}"/>
    <cellStyle name="Currency [2] 2 5 4 10 3" xfId="12690" xr:uid="{00000000-0005-0000-0000-00005A310000}"/>
    <cellStyle name="Currency [2] 2 5 4 11" xfId="12691" xr:uid="{00000000-0005-0000-0000-00005B310000}"/>
    <cellStyle name="Currency [2] 2 5 4 11 2" xfId="12692" xr:uid="{00000000-0005-0000-0000-00005C310000}"/>
    <cellStyle name="Currency [2] 2 5 4 11 3" xfId="12693" xr:uid="{00000000-0005-0000-0000-00005D310000}"/>
    <cellStyle name="Currency [2] 2 5 4 12" xfId="12694" xr:uid="{00000000-0005-0000-0000-00005E310000}"/>
    <cellStyle name="Currency [2] 2 5 4 13" xfId="12695" xr:uid="{00000000-0005-0000-0000-00005F310000}"/>
    <cellStyle name="Currency [2] 2 5 4 2" xfId="12696" xr:uid="{00000000-0005-0000-0000-000060310000}"/>
    <cellStyle name="Currency [2] 2 5 4 2 2" xfId="12697" xr:uid="{00000000-0005-0000-0000-000061310000}"/>
    <cellStyle name="Currency [2] 2 5 4 2 3" xfId="12698" xr:uid="{00000000-0005-0000-0000-000062310000}"/>
    <cellStyle name="Currency [2] 2 5 4 3" xfId="12699" xr:uid="{00000000-0005-0000-0000-000063310000}"/>
    <cellStyle name="Currency [2] 2 5 4 3 2" xfId="12700" xr:uid="{00000000-0005-0000-0000-000064310000}"/>
    <cellStyle name="Currency [2] 2 5 4 3 3" xfId="12701" xr:uid="{00000000-0005-0000-0000-000065310000}"/>
    <cellStyle name="Currency [2] 2 5 4 4" xfId="12702" xr:uid="{00000000-0005-0000-0000-000066310000}"/>
    <cellStyle name="Currency [2] 2 5 4 4 2" xfId="12703" xr:uid="{00000000-0005-0000-0000-000067310000}"/>
    <cellStyle name="Currency [2] 2 5 4 4 3" xfId="12704" xr:uid="{00000000-0005-0000-0000-000068310000}"/>
    <cellStyle name="Currency [2] 2 5 4 5" xfId="12705" xr:uid="{00000000-0005-0000-0000-000069310000}"/>
    <cellStyle name="Currency [2] 2 5 4 5 2" xfId="12706" xr:uid="{00000000-0005-0000-0000-00006A310000}"/>
    <cellStyle name="Currency [2] 2 5 4 5 3" xfId="12707" xr:uid="{00000000-0005-0000-0000-00006B310000}"/>
    <cellStyle name="Currency [2] 2 5 4 6" xfId="12708" xr:uid="{00000000-0005-0000-0000-00006C310000}"/>
    <cellStyle name="Currency [2] 2 5 4 6 2" xfId="12709" xr:uid="{00000000-0005-0000-0000-00006D310000}"/>
    <cellStyle name="Currency [2] 2 5 4 6 3" xfId="12710" xr:uid="{00000000-0005-0000-0000-00006E310000}"/>
    <cellStyle name="Currency [2] 2 5 4 7" xfId="12711" xr:uid="{00000000-0005-0000-0000-00006F310000}"/>
    <cellStyle name="Currency [2] 2 5 4 7 2" xfId="12712" xr:uid="{00000000-0005-0000-0000-000070310000}"/>
    <cellStyle name="Currency [2] 2 5 4 7 3" xfId="12713" xr:uid="{00000000-0005-0000-0000-000071310000}"/>
    <cellStyle name="Currency [2] 2 5 4 8" xfId="12714" xr:uid="{00000000-0005-0000-0000-000072310000}"/>
    <cellStyle name="Currency [2] 2 5 4 8 2" xfId="12715" xr:uid="{00000000-0005-0000-0000-000073310000}"/>
    <cellStyle name="Currency [2] 2 5 4 8 3" xfId="12716" xr:uid="{00000000-0005-0000-0000-000074310000}"/>
    <cellStyle name="Currency [2] 2 5 4 9" xfId="12717" xr:uid="{00000000-0005-0000-0000-000075310000}"/>
    <cellStyle name="Currency [2] 2 5 4 9 2" xfId="12718" xr:uid="{00000000-0005-0000-0000-000076310000}"/>
    <cellStyle name="Currency [2] 2 5 4 9 3" xfId="12719" xr:uid="{00000000-0005-0000-0000-000077310000}"/>
    <cellStyle name="Currency [2] 2 5 5" xfId="12720" xr:uid="{00000000-0005-0000-0000-000078310000}"/>
    <cellStyle name="Currency [2] 2 5 5 10" xfId="12721" xr:uid="{00000000-0005-0000-0000-000079310000}"/>
    <cellStyle name="Currency [2] 2 5 5 10 2" xfId="12722" xr:uid="{00000000-0005-0000-0000-00007A310000}"/>
    <cellStyle name="Currency [2] 2 5 5 10 3" xfId="12723" xr:uid="{00000000-0005-0000-0000-00007B310000}"/>
    <cellStyle name="Currency [2] 2 5 5 11" xfId="12724" xr:uid="{00000000-0005-0000-0000-00007C310000}"/>
    <cellStyle name="Currency [2] 2 5 5 11 2" xfId="12725" xr:uid="{00000000-0005-0000-0000-00007D310000}"/>
    <cellStyle name="Currency [2] 2 5 5 11 3" xfId="12726" xr:uid="{00000000-0005-0000-0000-00007E310000}"/>
    <cellStyle name="Currency [2] 2 5 5 12" xfId="12727" xr:uid="{00000000-0005-0000-0000-00007F310000}"/>
    <cellStyle name="Currency [2] 2 5 5 13" xfId="12728" xr:uid="{00000000-0005-0000-0000-000080310000}"/>
    <cellStyle name="Currency [2] 2 5 5 2" xfId="12729" xr:uid="{00000000-0005-0000-0000-000081310000}"/>
    <cellStyle name="Currency [2] 2 5 5 2 2" xfId="12730" xr:uid="{00000000-0005-0000-0000-000082310000}"/>
    <cellStyle name="Currency [2] 2 5 5 2 3" xfId="12731" xr:uid="{00000000-0005-0000-0000-000083310000}"/>
    <cellStyle name="Currency [2] 2 5 5 3" xfId="12732" xr:uid="{00000000-0005-0000-0000-000084310000}"/>
    <cellStyle name="Currency [2] 2 5 5 3 2" xfId="12733" xr:uid="{00000000-0005-0000-0000-000085310000}"/>
    <cellStyle name="Currency [2] 2 5 5 3 3" xfId="12734" xr:uid="{00000000-0005-0000-0000-000086310000}"/>
    <cellStyle name="Currency [2] 2 5 5 4" xfId="12735" xr:uid="{00000000-0005-0000-0000-000087310000}"/>
    <cellStyle name="Currency [2] 2 5 5 4 2" xfId="12736" xr:uid="{00000000-0005-0000-0000-000088310000}"/>
    <cellStyle name="Currency [2] 2 5 5 4 3" xfId="12737" xr:uid="{00000000-0005-0000-0000-000089310000}"/>
    <cellStyle name="Currency [2] 2 5 5 5" xfId="12738" xr:uid="{00000000-0005-0000-0000-00008A310000}"/>
    <cellStyle name="Currency [2] 2 5 5 5 2" xfId="12739" xr:uid="{00000000-0005-0000-0000-00008B310000}"/>
    <cellStyle name="Currency [2] 2 5 5 5 3" xfId="12740" xr:uid="{00000000-0005-0000-0000-00008C310000}"/>
    <cellStyle name="Currency [2] 2 5 5 6" xfId="12741" xr:uid="{00000000-0005-0000-0000-00008D310000}"/>
    <cellStyle name="Currency [2] 2 5 5 6 2" xfId="12742" xr:uid="{00000000-0005-0000-0000-00008E310000}"/>
    <cellStyle name="Currency [2] 2 5 5 6 3" xfId="12743" xr:uid="{00000000-0005-0000-0000-00008F310000}"/>
    <cellStyle name="Currency [2] 2 5 5 7" xfId="12744" xr:uid="{00000000-0005-0000-0000-000090310000}"/>
    <cellStyle name="Currency [2] 2 5 5 7 2" xfId="12745" xr:uid="{00000000-0005-0000-0000-000091310000}"/>
    <cellStyle name="Currency [2] 2 5 5 7 3" xfId="12746" xr:uid="{00000000-0005-0000-0000-000092310000}"/>
    <cellStyle name="Currency [2] 2 5 5 8" xfId="12747" xr:uid="{00000000-0005-0000-0000-000093310000}"/>
    <cellStyle name="Currency [2] 2 5 5 8 2" xfId="12748" xr:uid="{00000000-0005-0000-0000-000094310000}"/>
    <cellStyle name="Currency [2] 2 5 5 8 3" xfId="12749" xr:uid="{00000000-0005-0000-0000-000095310000}"/>
    <cellStyle name="Currency [2] 2 5 5 9" xfId="12750" xr:uid="{00000000-0005-0000-0000-000096310000}"/>
    <cellStyle name="Currency [2] 2 5 5 9 2" xfId="12751" xr:uid="{00000000-0005-0000-0000-000097310000}"/>
    <cellStyle name="Currency [2] 2 5 5 9 3" xfId="12752" xr:uid="{00000000-0005-0000-0000-000098310000}"/>
    <cellStyle name="Currency [2] 2 5 6" xfId="12753" xr:uid="{00000000-0005-0000-0000-000099310000}"/>
    <cellStyle name="Currency [2] 2 5 6 10" xfId="12754" xr:uid="{00000000-0005-0000-0000-00009A310000}"/>
    <cellStyle name="Currency [2] 2 5 6 10 2" xfId="12755" xr:uid="{00000000-0005-0000-0000-00009B310000}"/>
    <cellStyle name="Currency [2] 2 5 6 10 3" xfId="12756" xr:uid="{00000000-0005-0000-0000-00009C310000}"/>
    <cellStyle name="Currency [2] 2 5 6 11" xfId="12757" xr:uid="{00000000-0005-0000-0000-00009D310000}"/>
    <cellStyle name="Currency [2] 2 5 6 11 2" xfId="12758" xr:uid="{00000000-0005-0000-0000-00009E310000}"/>
    <cellStyle name="Currency [2] 2 5 6 11 3" xfId="12759" xr:uid="{00000000-0005-0000-0000-00009F310000}"/>
    <cellStyle name="Currency [2] 2 5 6 12" xfId="12760" xr:uid="{00000000-0005-0000-0000-0000A0310000}"/>
    <cellStyle name="Currency [2] 2 5 6 13" xfId="12761" xr:uid="{00000000-0005-0000-0000-0000A1310000}"/>
    <cellStyle name="Currency [2] 2 5 6 2" xfId="12762" xr:uid="{00000000-0005-0000-0000-0000A2310000}"/>
    <cellStyle name="Currency [2] 2 5 6 2 2" xfId="12763" xr:uid="{00000000-0005-0000-0000-0000A3310000}"/>
    <cellStyle name="Currency [2] 2 5 6 2 3" xfId="12764" xr:uid="{00000000-0005-0000-0000-0000A4310000}"/>
    <cellStyle name="Currency [2] 2 5 6 3" xfId="12765" xr:uid="{00000000-0005-0000-0000-0000A5310000}"/>
    <cellStyle name="Currency [2] 2 5 6 3 2" xfId="12766" xr:uid="{00000000-0005-0000-0000-0000A6310000}"/>
    <cellStyle name="Currency [2] 2 5 6 3 3" xfId="12767" xr:uid="{00000000-0005-0000-0000-0000A7310000}"/>
    <cellStyle name="Currency [2] 2 5 6 4" xfId="12768" xr:uid="{00000000-0005-0000-0000-0000A8310000}"/>
    <cellStyle name="Currency [2] 2 5 6 4 2" xfId="12769" xr:uid="{00000000-0005-0000-0000-0000A9310000}"/>
    <cellStyle name="Currency [2] 2 5 6 4 3" xfId="12770" xr:uid="{00000000-0005-0000-0000-0000AA310000}"/>
    <cellStyle name="Currency [2] 2 5 6 5" xfId="12771" xr:uid="{00000000-0005-0000-0000-0000AB310000}"/>
    <cellStyle name="Currency [2] 2 5 6 5 2" xfId="12772" xr:uid="{00000000-0005-0000-0000-0000AC310000}"/>
    <cellStyle name="Currency [2] 2 5 6 5 3" xfId="12773" xr:uid="{00000000-0005-0000-0000-0000AD310000}"/>
    <cellStyle name="Currency [2] 2 5 6 6" xfId="12774" xr:uid="{00000000-0005-0000-0000-0000AE310000}"/>
    <cellStyle name="Currency [2] 2 5 6 6 2" xfId="12775" xr:uid="{00000000-0005-0000-0000-0000AF310000}"/>
    <cellStyle name="Currency [2] 2 5 6 6 3" xfId="12776" xr:uid="{00000000-0005-0000-0000-0000B0310000}"/>
    <cellStyle name="Currency [2] 2 5 6 7" xfId="12777" xr:uid="{00000000-0005-0000-0000-0000B1310000}"/>
    <cellStyle name="Currency [2] 2 5 6 7 2" xfId="12778" xr:uid="{00000000-0005-0000-0000-0000B2310000}"/>
    <cellStyle name="Currency [2] 2 5 6 7 3" xfId="12779" xr:uid="{00000000-0005-0000-0000-0000B3310000}"/>
    <cellStyle name="Currency [2] 2 5 6 8" xfId="12780" xr:uid="{00000000-0005-0000-0000-0000B4310000}"/>
    <cellStyle name="Currency [2] 2 5 6 8 2" xfId="12781" xr:uid="{00000000-0005-0000-0000-0000B5310000}"/>
    <cellStyle name="Currency [2] 2 5 6 8 3" xfId="12782" xr:uid="{00000000-0005-0000-0000-0000B6310000}"/>
    <cellStyle name="Currency [2] 2 5 6 9" xfId="12783" xr:uid="{00000000-0005-0000-0000-0000B7310000}"/>
    <cellStyle name="Currency [2] 2 5 6 9 2" xfId="12784" xr:uid="{00000000-0005-0000-0000-0000B8310000}"/>
    <cellStyle name="Currency [2] 2 5 6 9 3" xfId="12785" xr:uid="{00000000-0005-0000-0000-0000B9310000}"/>
    <cellStyle name="Currency [2] 2 5 7" xfId="12786" xr:uid="{00000000-0005-0000-0000-0000BA310000}"/>
    <cellStyle name="Currency [2] 2 5 7 10" xfId="12787" xr:uid="{00000000-0005-0000-0000-0000BB310000}"/>
    <cellStyle name="Currency [2] 2 5 7 10 2" xfId="12788" xr:uid="{00000000-0005-0000-0000-0000BC310000}"/>
    <cellStyle name="Currency [2] 2 5 7 10 3" xfId="12789" xr:uid="{00000000-0005-0000-0000-0000BD310000}"/>
    <cellStyle name="Currency [2] 2 5 7 11" xfId="12790" xr:uid="{00000000-0005-0000-0000-0000BE310000}"/>
    <cellStyle name="Currency [2] 2 5 7 11 2" xfId="12791" xr:uid="{00000000-0005-0000-0000-0000BF310000}"/>
    <cellStyle name="Currency [2] 2 5 7 11 3" xfId="12792" xr:uid="{00000000-0005-0000-0000-0000C0310000}"/>
    <cellStyle name="Currency [2] 2 5 7 12" xfId="12793" xr:uid="{00000000-0005-0000-0000-0000C1310000}"/>
    <cellStyle name="Currency [2] 2 5 7 13" xfId="12794" xr:uid="{00000000-0005-0000-0000-0000C2310000}"/>
    <cellStyle name="Currency [2] 2 5 7 2" xfId="12795" xr:uid="{00000000-0005-0000-0000-0000C3310000}"/>
    <cellStyle name="Currency [2] 2 5 7 2 2" xfId="12796" xr:uid="{00000000-0005-0000-0000-0000C4310000}"/>
    <cellStyle name="Currency [2] 2 5 7 2 3" xfId="12797" xr:uid="{00000000-0005-0000-0000-0000C5310000}"/>
    <cellStyle name="Currency [2] 2 5 7 3" xfId="12798" xr:uid="{00000000-0005-0000-0000-0000C6310000}"/>
    <cellStyle name="Currency [2] 2 5 7 3 2" xfId="12799" xr:uid="{00000000-0005-0000-0000-0000C7310000}"/>
    <cellStyle name="Currency [2] 2 5 7 3 3" xfId="12800" xr:uid="{00000000-0005-0000-0000-0000C8310000}"/>
    <cellStyle name="Currency [2] 2 5 7 4" xfId="12801" xr:uid="{00000000-0005-0000-0000-0000C9310000}"/>
    <cellStyle name="Currency [2] 2 5 7 4 2" xfId="12802" xr:uid="{00000000-0005-0000-0000-0000CA310000}"/>
    <cellStyle name="Currency [2] 2 5 7 4 3" xfId="12803" xr:uid="{00000000-0005-0000-0000-0000CB310000}"/>
    <cellStyle name="Currency [2] 2 5 7 5" xfId="12804" xr:uid="{00000000-0005-0000-0000-0000CC310000}"/>
    <cellStyle name="Currency [2] 2 5 7 5 2" xfId="12805" xr:uid="{00000000-0005-0000-0000-0000CD310000}"/>
    <cellStyle name="Currency [2] 2 5 7 5 3" xfId="12806" xr:uid="{00000000-0005-0000-0000-0000CE310000}"/>
    <cellStyle name="Currency [2] 2 5 7 6" xfId="12807" xr:uid="{00000000-0005-0000-0000-0000CF310000}"/>
    <cellStyle name="Currency [2] 2 5 7 6 2" xfId="12808" xr:uid="{00000000-0005-0000-0000-0000D0310000}"/>
    <cellStyle name="Currency [2] 2 5 7 6 3" xfId="12809" xr:uid="{00000000-0005-0000-0000-0000D1310000}"/>
    <cellStyle name="Currency [2] 2 5 7 7" xfId="12810" xr:uid="{00000000-0005-0000-0000-0000D2310000}"/>
    <cellStyle name="Currency [2] 2 5 7 7 2" xfId="12811" xr:uid="{00000000-0005-0000-0000-0000D3310000}"/>
    <cellStyle name="Currency [2] 2 5 7 7 3" xfId="12812" xr:uid="{00000000-0005-0000-0000-0000D4310000}"/>
    <cellStyle name="Currency [2] 2 5 7 8" xfId="12813" xr:uid="{00000000-0005-0000-0000-0000D5310000}"/>
    <cellStyle name="Currency [2] 2 5 7 8 2" xfId="12814" xr:uid="{00000000-0005-0000-0000-0000D6310000}"/>
    <cellStyle name="Currency [2] 2 5 7 8 3" xfId="12815" xr:uid="{00000000-0005-0000-0000-0000D7310000}"/>
    <cellStyle name="Currency [2] 2 5 7 9" xfId="12816" xr:uid="{00000000-0005-0000-0000-0000D8310000}"/>
    <cellStyle name="Currency [2] 2 5 7 9 2" xfId="12817" xr:uid="{00000000-0005-0000-0000-0000D9310000}"/>
    <cellStyle name="Currency [2] 2 5 7 9 3" xfId="12818" xr:uid="{00000000-0005-0000-0000-0000DA310000}"/>
    <cellStyle name="Currency [2] 2 5 8" xfId="12819" xr:uid="{00000000-0005-0000-0000-0000DB310000}"/>
    <cellStyle name="Currency [2] 2 5 8 2" xfId="12820" xr:uid="{00000000-0005-0000-0000-0000DC310000}"/>
    <cellStyle name="Currency [2] 2 5 8 3" xfId="12821" xr:uid="{00000000-0005-0000-0000-0000DD310000}"/>
    <cellStyle name="Currency [2] 2 5 9" xfId="12822" xr:uid="{00000000-0005-0000-0000-0000DE310000}"/>
    <cellStyle name="Currency [2] 2 5 9 2" xfId="12823" xr:uid="{00000000-0005-0000-0000-0000DF310000}"/>
    <cellStyle name="Currency [2] 2 5 9 3" xfId="12824" xr:uid="{00000000-0005-0000-0000-0000E0310000}"/>
    <cellStyle name="Currency [2] 2 6" xfId="12825" xr:uid="{00000000-0005-0000-0000-0000E1310000}"/>
    <cellStyle name="Currency [2] 2 6 10" xfId="12826" xr:uid="{00000000-0005-0000-0000-0000E2310000}"/>
    <cellStyle name="Currency [2] 2 6 10 2" xfId="12827" xr:uid="{00000000-0005-0000-0000-0000E3310000}"/>
    <cellStyle name="Currency [2] 2 6 10 3" xfId="12828" xr:uid="{00000000-0005-0000-0000-0000E4310000}"/>
    <cellStyle name="Currency [2] 2 6 11" xfId="12829" xr:uid="{00000000-0005-0000-0000-0000E5310000}"/>
    <cellStyle name="Currency [2] 2 6 11 2" xfId="12830" xr:uid="{00000000-0005-0000-0000-0000E6310000}"/>
    <cellStyle name="Currency [2] 2 6 11 3" xfId="12831" xr:uid="{00000000-0005-0000-0000-0000E7310000}"/>
    <cellStyle name="Currency [2] 2 6 12" xfId="12832" xr:uid="{00000000-0005-0000-0000-0000E8310000}"/>
    <cellStyle name="Currency [2] 2 6 12 2" xfId="12833" xr:uid="{00000000-0005-0000-0000-0000E9310000}"/>
    <cellStyle name="Currency [2] 2 6 12 3" xfId="12834" xr:uid="{00000000-0005-0000-0000-0000EA310000}"/>
    <cellStyle name="Currency [2] 2 6 13" xfId="12835" xr:uid="{00000000-0005-0000-0000-0000EB310000}"/>
    <cellStyle name="Currency [2] 2 6 13 2" xfId="12836" xr:uid="{00000000-0005-0000-0000-0000EC310000}"/>
    <cellStyle name="Currency [2] 2 6 13 3" xfId="12837" xr:uid="{00000000-0005-0000-0000-0000ED310000}"/>
    <cellStyle name="Currency [2] 2 6 14" xfId="12838" xr:uid="{00000000-0005-0000-0000-0000EE310000}"/>
    <cellStyle name="Currency [2] 2 6 14 2" xfId="12839" xr:uid="{00000000-0005-0000-0000-0000EF310000}"/>
    <cellStyle name="Currency [2] 2 6 14 3" xfId="12840" xr:uid="{00000000-0005-0000-0000-0000F0310000}"/>
    <cellStyle name="Currency [2] 2 6 15" xfId="12841" xr:uid="{00000000-0005-0000-0000-0000F1310000}"/>
    <cellStyle name="Currency [2] 2 6 15 2" xfId="12842" xr:uid="{00000000-0005-0000-0000-0000F2310000}"/>
    <cellStyle name="Currency [2] 2 6 15 3" xfId="12843" xr:uid="{00000000-0005-0000-0000-0000F3310000}"/>
    <cellStyle name="Currency [2] 2 6 16" xfId="12844" xr:uid="{00000000-0005-0000-0000-0000F4310000}"/>
    <cellStyle name="Currency [2] 2 6 16 2" xfId="12845" xr:uid="{00000000-0005-0000-0000-0000F5310000}"/>
    <cellStyle name="Currency [2] 2 6 16 3" xfId="12846" xr:uid="{00000000-0005-0000-0000-0000F6310000}"/>
    <cellStyle name="Currency [2] 2 6 17" xfId="12847" xr:uid="{00000000-0005-0000-0000-0000F7310000}"/>
    <cellStyle name="Currency [2] 2 6 17 2" xfId="12848" xr:uid="{00000000-0005-0000-0000-0000F8310000}"/>
    <cellStyle name="Currency [2] 2 6 17 3" xfId="12849" xr:uid="{00000000-0005-0000-0000-0000F9310000}"/>
    <cellStyle name="Currency [2] 2 6 18" xfId="12850" xr:uid="{00000000-0005-0000-0000-0000FA310000}"/>
    <cellStyle name="Currency [2] 2 6 18 2" xfId="12851" xr:uid="{00000000-0005-0000-0000-0000FB310000}"/>
    <cellStyle name="Currency [2] 2 6 18 3" xfId="12852" xr:uid="{00000000-0005-0000-0000-0000FC310000}"/>
    <cellStyle name="Currency [2] 2 6 19" xfId="12853" xr:uid="{00000000-0005-0000-0000-0000FD310000}"/>
    <cellStyle name="Currency [2] 2 6 2" xfId="12854" xr:uid="{00000000-0005-0000-0000-0000FE310000}"/>
    <cellStyle name="Currency [2] 2 6 2 10" xfId="12855" xr:uid="{00000000-0005-0000-0000-0000FF310000}"/>
    <cellStyle name="Currency [2] 2 6 2 10 2" xfId="12856" xr:uid="{00000000-0005-0000-0000-000000320000}"/>
    <cellStyle name="Currency [2] 2 6 2 10 3" xfId="12857" xr:uid="{00000000-0005-0000-0000-000001320000}"/>
    <cellStyle name="Currency [2] 2 6 2 11" xfId="12858" xr:uid="{00000000-0005-0000-0000-000002320000}"/>
    <cellStyle name="Currency [2] 2 6 2 11 2" xfId="12859" xr:uid="{00000000-0005-0000-0000-000003320000}"/>
    <cellStyle name="Currency [2] 2 6 2 11 3" xfId="12860" xr:uid="{00000000-0005-0000-0000-000004320000}"/>
    <cellStyle name="Currency [2] 2 6 2 12" xfId="12861" xr:uid="{00000000-0005-0000-0000-000005320000}"/>
    <cellStyle name="Currency [2] 2 6 2 12 2" xfId="12862" xr:uid="{00000000-0005-0000-0000-000006320000}"/>
    <cellStyle name="Currency [2] 2 6 2 12 3" xfId="12863" xr:uid="{00000000-0005-0000-0000-000007320000}"/>
    <cellStyle name="Currency [2] 2 6 2 13" xfId="12864" xr:uid="{00000000-0005-0000-0000-000008320000}"/>
    <cellStyle name="Currency [2] 2 6 2 14" xfId="12865" xr:uid="{00000000-0005-0000-0000-000009320000}"/>
    <cellStyle name="Currency [2] 2 6 2 2" xfId="12866" xr:uid="{00000000-0005-0000-0000-00000A320000}"/>
    <cellStyle name="Currency [2] 2 6 2 2 2" xfId="12867" xr:uid="{00000000-0005-0000-0000-00000B320000}"/>
    <cellStyle name="Currency [2] 2 6 2 2 3" xfId="12868" xr:uid="{00000000-0005-0000-0000-00000C320000}"/>
    <cellStyle name="Currency [2] 2 6 2 3" xfId="12869" xr:uid="{00000000-0005-0000-0000-00000D320000}"/>
    <cellStyle name="Currency [2] 2 6 2 3 2" xfId="12870" xr:uid="{00000000-0005-0000-0000-00000E320000}"/>
    <cellStyle name="Currency [2] 2 6 2 3 3" xfId="12871" xr:uid="{00000000-0005-0000-0000-00000F320000}"/>
    <cellStyle name="Currency [2] 2 6 2 4" xfId="12872" xr:uid="{00000000-0005-0000-0000-000010320000}"/>
    <cellStyle name="Currency [2] 2 6 2 4 2" xfId="12873" xr:uid="{00000000-0005-0000-0000-000011320000}"/>
    <cellStyle name="Currency [2] 2 6 2 4 3" xfId="12874" xr:uid="{00000000-0005-0000-0000-000012320000}"/>
    <cellStyle name="Currency [2] 2 6 2 5" xfId="12875" xr:uid="{00000000-0005-0000-0000-000013320000}"/>
    <cellStyle name="Currency [2] 2 6 2 5 2" xfId="12876" xr:uid="{00000000-0005-0000-0000-000014320000}"/>
    <cellStyle name="Currency [2] 2 6 2 5 3" xfId="12877" xr:uid="{00000000-0005-0000-0000-000015320000}"/>
    <cellStyle name="Currency [2] 2 6 2 6" xfId="12878" xr:uid="{00000000-0005-0000-0000-000016320000}"/>
    <cellStyle name="Currency [2] 2 6 2 6 2" xfId="12879" xr:uid="{00000000-0005-0000-0000-000017320000}"/>
    <cellStyle name="Currency [2] 2 6 2 6 3" xfId="12880" xr:uid="{00000000-0005-0000-0000-000018320000}"/>
    <cellStyle name="Currency [2] 2 6 2 7" xfId="12881" xr:uid="{00000000-0005-0000-0000-000019320000}"/>
    <cellStyle name="Currency [2] 2 6 2 7 2" xfId="12882" xr:uid="{00000000-0005-0000-0000-00001A320000}"/>
    <cellStyle name="Currency [2] 2 6 2 7 3" xfId="12883" xr:uid="{00000000-0005-0000-0000-00001B320000}"/>
    <cellStyle name="Currency [2] 2 6 2 8" xfId="12884" xr:uid="{00000000-0005-0000-0000-00001C320000}"/>
    <cellStyle name="Currency [2] 2 6 2 8 2" xfId="12885" xr:uid="{00000000-0005-0000-0000-00001D320000}"/>
    <cellStyle name="Currency [2] 2 6 2 8 3" xfId="12886" xr:uid="{00000000-0005-0000-0000-00001E320000}"/>
    <cellStyle name="Currency [2] 2 6 2 9" xfId="12887" xr:uid="{00000000-0005-0000-0000-00001F320000}"/>
    <cellStyle name="Currency [2] 2 6 2 9 2" xfId="12888" xr:uid="{00000000-0005-0000-0000-000020320000}"/>
    <cellStyle name="Currency [2] 2 6 2 9 3" xfId="12889" xr:uid="{00000000-0005-0000-0000-000021320000}"/>
    <cellStyle name="Currency [2] 2 6 20" xfId="12890" xr:uid="{00000000-0005-0000-0000-000022320000}"/>
    <cellStyle name="Currency [2] 2 6 3" xfId="12891" xr:uid="{00000000-0005-0000-0000-000023320000}"/>
    <cellStyle name="Currency [2] 2 6 3 10" xfId="12892" xr:uid="{00000000-0005-0000-0000-000024320000}"/>
    <cellStyle name="Currency [2] 2 6 3 10 2" xfId="12893" xr:uid="{00000000-0005-0000-0000-000025320000}"/>
    <cellStyle name="Currency [2] 2 6 3 10 3" xfId="12894" xr:uid="{00000000-0005-0000-0000-000026320000}"/>
    <cellStyle name="Currency [2] 2 6 3 11" xfId="12895" xr:uid="{00000000-0005-0000-0000-000027320000}"/>
    <cellStyle name="Currency [2] 2 6 3 11 2" xfId="12896" xr:uid="{00000000-0005-0000-0000-000028320000}"/>
    <cellStyle name="Currency [2] 2 6 3 11 3" xfId="12897" xr:uid="{00000000-0005-0000-0000-000029320000}"/>
    <cellStyle name="Currency [2] 2 6 3 12" xfId="12898" xr:uid="{00000000-0005-0000-0000-00002A320000}"/>
    <cellStyle name="Currency [2] 2 6 3 12 2" xfId="12899" xr:uid="{00000000-0005-0000-0000-00002B320000}"/>
    <cellStyle name="Currency [2] 2 6 3 12 3" xfId="12900" xr:uid="{00000000-0005-0000-0000-00002C320000}"/>
    <cellStyle name="Currency [2] 2 6 3 13" xfId="12901" xr:uid="{00000000-0005-0000-0000-00002D320000}"/>
    <cellStyle name="Currency [2] 2 6 3 14" xfId="12902" xr:uid="{00000000-0005-0000-0000-00002E320000}"/>
    <cellStyle name="Currency [2] 2 6 3 2" xfId="12903" xr:uid="{00000000-0005-0000-0000-00002F320000}"/>
    <cellStyle name="Currency [2] 2 6 3 2 2" xfId="12904" xr:uid="{00000000-0005-0000-0000-000030320000}"/>
    <cellStyle name="Currency [2] 2 6 3 2 3" xfId="12905" xr:uid="{00000000-0005-0000-0000-000031320000}"/>
    <cellStyle name="Currency [2] 2 6 3 3" xfId="12906" xr:uid="{00000000-0005-0000-0000-000032320000}"/>
    <cellStyle name="Currency [2] 2 6 3 3 2" xfId="12907" xr:uid="{00000000-0005-0000-0000-000033320000}"/>
    <cellStyle name="Currency [2] 2 6 3 3 3" xfId="12908" xr:uid="{00000000-0005-0000-0000-000034320000}"/>
    <cellStyle name="Currency [2] 2 6 3 4" xfId="12909" xr:uid="{00000000-0005-0000-0000-000035320000}"/>
    <cellStyle name="Currency [2] 2 6 3 4 2" xfId="12910" xr:uid="{00000000-0005-0000-0000-000036320000}"/>
    <cellStyle name="Currency [2] 2 6 3 4 3" xfId="12911" xr:uid="{00000000-0005-0000-0000-000037320000}"/>
    <cellStyle name="Currency [2] 2 6 3 5" xfId="12912" xr:uid="{00000000-0005-0000-0000-000038320000}"/>
    <cellStyle name="Currency [2] 2 6 3 5 2" xfId="12913" xr:uid="{00000000-0005-0000-0000-000039320000}"/>
    <cellStyle name="Currency [2] 2 6 3 5 3" xfId="12914" xr:uid="{00000000-0005-0000-0000-00003A320000}"/>
    <cellStyle name="Currency [2] 2 6 3 6" xfId="12915" xr:uid="{00000000-0005-0000-0000-00003B320000}"/>
    <cellStyle name="Currency [2] 2 6 3 6 2" xfId="12916" xr:uid="{00000000-0005-0000-0000-00003C320000}"/>
    <cellStyle name="Currency [2] 2 6 3 6 3" xfId="12917" xr:uid="{00000000-0005-0000-0000-00003D320000}"/>
    <cellStyle name="Currency [2] 2 6 3 7" xfId="12918" xr:uid="{00000000-0005-0000-0000-00003E320000}"/>
    <cellStyle name="Currency [2] 2 6 3 7 2" xfId="12919" xr:uid="{00000000-0005-0000-0000-00003F320000}"/>
    <cellStyle name="Currency [2] 2 6 3 7 3" xfId="12920" xr:uid="{00000000-0005-0000-0000-000040320000}"/>
    <cellStyle name="Currency [2] 2 6 3 8" xfId="12921" xr:uid="{00000000-0005-0000-0000-000041320000}"/>
    <cellStyle name="Currency [2] 2 6 3 8 2" xfId="12922" xr:uid="{00000000-0005-0000-0000-000042320000}"/>
    <cellStyle name="Currency [2] 2 6 3 8 3" xfId="12923" xr:uid="{00000000-0005-0000-0000-000043320000}"/>
    <cellStyle name="Currency [2] 2 6 3 9" xfId="12924" xr:uid="{00000000-0005-0000-0000-000044320000}"/>
    <cellStyle name="Currency [2] 2 6 3 9 2" xfId="12925" xr:uid="{00000000-0005-0000-0000-000045320000}"/>
    <cellStyle name="Currency [2] 2 6 3 9 3" xfId="12926" xr:uid="{00000000-0005-0000-0000-000046320000}"/>
    <cellStyle name="Currency [2] 2 6 4" xfId="12927" xr:uid="{00000000-0005-0000-0000-000047320000}"/>
    <cellStyle name="Currency [2] 2 6 4 10" xfId="12928" xr:uid="{00000000-0005-0000-0000-000048320000}"/>
    <cellStyle name="Currency [2] 2 6 4 10 2" xfId="12929" xr:uid="{00000000-0005-0000-0000-000049320000}"/>
    <cellStyle name="Currency [2] 2 6 4 10 3" xfId="12930" xr:uid="{00000000-0005-0000-0000-00004A320000}"/>
    <cellStyle name="Currency [2] 2 6 4 11" xfId="12931" xr:uid="{00000000-0005-0000-0000-00004B320000}"/>
    <cellStyle name="Currency [2] 2 6 4 11 2" xfId="12932" xr:uid="{00000000-0005-0000-0000-00004C320000}"/>
    <cellStyle name="Currency [2] 2 6 4 11 3" xfId="12933" xr:uid="{00000000-0005-0000-0000-00004D320000}"/>
    <cellStyle name="Currency [2] 2 6 4 12" xfId="12934" xr:uid="{00000000-0005-0000-0000-00004E320000}"/>
    <cellStyle name="Currency [2] 2 6 4 13" xfId="12935" xr:uid="{00000000-0005-0000-0000-00004F320000}"/>
    <cellStyle name="Currency [2] 2 6 4 2" xfId="12936" xr:uid="{00000000-0005-0000-0000-000050320000}"/>
    <cellStyle name="Currency [2] 2 6 4 2 2" xfId="12937" xr:uid="{00000000-0005-0000-0000-000051320000}"/>
    <cellStyle name="Currency [2] 2 6 4 2 3" xfId="12938" xr:uid="{00000000-0005-0000-0000-000052320000}"/>
    <cellStyle name="Currency [2] 2 6 4 3" xfId="12939" xr:uid="{00000000-0005-0000-0000-000053320000}"/>
    <cellStyle name="Currency [2] 2 6 4 3 2" xfId="12940" xr:uid="{00000000-0005-0000-0000-000054320000}"/>
    <cellStyle name="Currency [2] 2 6 4 3 3" xfId="12941" xr:uid="{00000000-0005-0000-0000-000055320000}"/>
    <cellStyle name="Currency [2] 2 6 4 4" xfId="12942" xr:uid="{00000000-0005-0000-0000-000056320000}"/>
    <cellStyle name="Currency [2] 2 6 4 4 2" xfId="12943" xr:uid="{00000000-0005-0000-0000-000057320000}"/>
    <cellStyle name="Currency [2] 2 6 4 4 3" xfId="12944" xr:uid="{00000000-0005-0000-0000-000058320000}"/>
    <cellStyle name="Currency [2] 2 6 4 5" xfId="12945" xr:uid="{00000000-0005-0000-0000-000059320000}"/>
    <cellStyle name="Currency [2] 2 6 4 5 2" xfId="12946" xr:uid="{00000000-0005-0000-0000-00005A320000}"/>
    <cellStyle name="Currency [2] 2 6 4 5 3" xfId="12947" xr:uid="{00000000-0005-0000-0000-00005B320000}"/>
    <cellStyle name="Currency [2] 2 6 4 6" xfId="12948" xr:uid="{00000000-0005-0000-0000-00005C320000}"/>
    <cellStyle name="Currency [2] 2 6 4 6 2" xfId="12949" xr:uid="{00000000-0005-0000-0000-00005D320000}"/>
    <cellStyle name="Currency [2] 2 6 4 6 3" xfId="12950" xr:uid="{00000000-0005-0000-0000-00005E320000}"/>
    <cellStyle name="Currency [2] 2 6 4 7" xfId="12951" xr:uid="{00000000-0005-0000-0000-00005F320000}"/>
    <cellStyle name="Currency [2] 2 6 4 7 2" xfId="12952" xr:uid="{00000000-0005-0000-0000-000060320000}"/>
    <cellStyle name="Currency [2] 2 6 4 7 3" xfId="12953" xr:uid="{00000000-0005-0000-0000-000061320000}"/>
    <cellStyle name="Currency [2] 2 6 4 8" xfId="12954" xr:uid="{00000000-0005-0000-0000-000062320000}"/>
    <cellStyle name="Currency [2] 2 6 4 8 2" xfId="12955" xr:uid="{00000000-0005-0000-0000-000063320000}"/>
    <cellStyle name="Currency [2] 2 6 4 8 3" xfId="12956" xr:uid="{00000000-0005-0000-0000-000064320000}"/>
    <cellStyle name="Currency [2] 2 6 4 9" xfId="12957" xr:uid="{00000000-0005-0000-0000-000065320000}"/>
    <cellStyle name="Currency [2] 2 6 4 9 2" xfId="12958" xr:uid="{00000000-0005-0000-0000-000066320000}"/>
    <cellStyle name="Currency [2] 2 6 4 9 3" xfId="12959" xr:uid="{00000000-0005-0000-0000-000067320000}"/>
    <cellStyle name="Currency [2] 2 6 5" xfId="12960" xr:uid="{00000000-0005-0000-0000-000068320000}"/>
    <cellStyle name="Currency [2] 2 6 5 10" xfId="12961" xr:uid="{00000000-0005-0000-0000-000069320000}"/>
    <cellStyle name="Currency [2] 2 6 5 10 2" xfId="12962" xr:uid="{00000000-0005-0000-0000-00006A320000}"/>
    <cellStyle name="Currency [2] 2 6 5 10 3" xfId="12963" xr:uid="{00000000-0005-0000-0000-00006B320000}"/>
    <cellStyle name="Currency [2] 2 6 5 11" xfId="12964" xr:uid="{00000000-0005-0000-0000-00006C320000}"/>
    <cellStyle name="Currency [2] 2 6 5 11 2" xfId="12965" xr:uid="{00000000-0005-0000-0000-00006D320000}"/>
    <cellStyle name="Currency [2] 2 6 5 11 3" xfId="12966" xr:uid="{00000000-0005-0000-0000-00006E320000}"/>
    <cellStyle name="Currency [2] 2 6 5 12" xfId="12967" xr:uid="{00000000-0005-0000-0000-00006F320000}"/>
    <cellStyle name="Currency [2] 2 6 5 13" xfId="12968" xr:uid="{00000000-0005-0000-0000-000070320000}"/>
    <cellStyle name="Currency [2] 2 6 5 2" xfId="12969" xr:uid="{00000000-0005-0000-0000-000071320000}"/>
    <cellStyle name="Currency [2] 2 6 5 2 2" xfId="12970" xr:uid="{00000000-0005-0000-0000-000072320000}"/>
    <cellStyle name="Currency [2] 2 6 5 2 3" xfId="12971" xr:uid="{00000000-0005-0000-0000-000073320000}"/>
    <cellStyle name="Currency [2] 2 6 5 3" xfId="12972" xr:uid="{00000000-0005-0000-0000-000074320000}"/>
    <cellStyle name="Currency [2] 2 6 5 3 2" xfId="12973" xr:uid="{00000000-0005-0000-0000-000075320000}"/>
    <cellStyle name="Currency [2] 2 6 5 3 3" xfId="12974" xr:uid="{00000000-0005-0000-0000-000076320000}"/>
    <cellStyle name="Currency [2] 2 6 5 4" xfId="12975" xr:uid="{00000000-0005-0000-0000-000077320000}"/>
    <cellStyle name="Currency [2] 2 6 5 4 2" xfId="12976" xr:uid="{00000000-0005-0000-0000-000078320000}"/>
    <cellStyle name="Currency [2] 2 6 5 4 3" xfId="12977" xr:uid="{00000000-0005-0000-0000-000079320000}"/>
    <cellStyle name="Currency [2] 2 6 5 5" xfId="12978" xr:uid="{00000000-0005-0000-0000-00007A320000}"/>
    <cellStyle name="Currency [2] 2 6 5 5 2" xfId="12979" xr:uid="{00000000-0005-0000-0000-00007B320000}"/>
    <cellStyle name="Currency [2] 2 6 5 5 3" xfId="12980" xr:uid="{00000000-0005-0000-0000-00007C320000}"/>
    <cellStyle name="Currency [2] 2 6 5 6" xfId="12981" xr:uid="{00000000-0005-0000-0000-00007D320000}"/>
    <cellStyle name="Currency [2] 2 6 5 6 2" xfId="12982" xr:uid="{00000000-0005-0000-0000-00007E320000}"/>
    <cellStyle name="Currency [2] 2 6 5 6 3" xfId="12983" xr:uid="{00000000-0005-0000-0000-00007F320000}"/>
    <cellStyle name="Currency [2] 2 6 5 7" xfId="12984" xr:uid="{00000000-0005-0000-0000-000080320000}"/>
    <cellStyle name="Currency [2] 2 6 5 7 2" xfId="12985" xr:uid="{00000000-0005-0000-0000-000081320000}"/>
    <cellStyle name="Currency [2] 2 6 5 7 3" xfId="12986" xr:uid="{00000000-0005-0000-0000-000082320000}"/>
    <cellStyle name="Currency [2] 2 6 5 8" xfId="12987" xr:uid="{00000000-0005-0000-0000-000083320000}"/>
    <cellStyle name="Currency [2] 2 6 5 8 2" xfId="12988" xr:uid="{00000000-0005-0000-0000-000084320000}"/>
    <cellStyle name="Currency [2] 2 6 5 8 3" xfId="12989" xr:uid="{00000000-0005-0000-0000-000085320000}"/>
    <cellStyle name="Currency [2] 2 6 5 9" xfId="12990" xr:uid="{00000000-0005-0000-0000-000086320000}"/>
    <cellStyle name="Currency [2] 2 6 5 9 2" xfId="12991" xr:uid="{00000000-0005-0000-0000-000087320000}"/>
    <cellStyle name="Currency [2] 2 6 5 9 3" xfId="12992" xr:uid="{00000000-0005-0000-0000-000088320000}"/>
    <cellStyle name="Currency [2] 2 6 6" xfId="12993" xr:uid="{00000000-0005-0000-0000-000089320000}"/>
    <cellStyle name="Currency [2] 2 6 6 10" xfId="12994" xr:uid="{00000000-0005-0000-0000-00008A320000}"/>
    <cellStyle name="Currency [2] 2 6 6 10 2" xfId="12995" xr:uid="{00000000-0005-0000-0000-00008B320000}"/>
    <cellStyle name="Currency [2] 2 6 6 10 3" xfId="12996" xr:uid="{00000000-0005-0000-0000-00008C320000}"/>
    <cellStyle name="Currency [2] 2 6 6 11" xfId="12997" xr:uid="{00000000-0005-0000-0000-00008D320000}"/>
    <cellStyle name="Currency [2] 2 6 6 11 2" xfId="12998" xr:uid="{00000000-0005-0000-0000-00008E320000}"/>
    <cellStyle name="Currency [2] 2 6 6 11 3" xfId="12999" xr:uid="{00000000-0005-0000-0000-00008F320000}"/>
    <cellStyle name="Currency [2] 2 6 6 12" xfId="13000" xr:uid="{00000000-0005-0000-0000-000090320000}"/>
    <cellStyle name="Currency [2] 2 6 6 13" xfId="13001" xr:uid="{00000000-0005-0000-0000-000091320000}"/>
    <cellStyle name="Currency [2] 2 6 6 2" xfId="13002" xr:uid="{00000000-0005-0000-0000-000092320000}"/>
    <cellStyle name="Currency [2] 2 6 6 2 2" xfId="13003" xr:uid="{00000000-0005-0000-0000-000093320000}"/>
    <cellStyle name="Currency [2] 2 6 6 2 3" xfId="13004" xr:uid="{00000000-0005-0000-0000-000094320000}"/>
    <cellStyle name="Currency [2] 2 6 6 3" xfId="13005" xr:uid="{00000000-0005-0000-0000-000095320000}"/>
    <cellStyle name="Currency [2] 2 6 6 3 2" xfId="13006" xr:uid="{00000000-0005-0000-0000-000096320000}"/>
    <cellStyle name="Currency [2] 2 6 6 3 3" xfId="13007" xr:uid="{00000000-0005-0000-0000-000097320000}"/>
    <cellStyle name="Currency [2] 2 6 6 4" xfId="13008" xr:uid="{00000000-0005-0000-0000-000098320000}"/>
    <cellStyle name="Currency [2] 2 6 6 4 2" xfId="13009" xr:uid="{00000000-0005-0000-0000-000099320000}"/>
    <cellStyle name="Currency [2] 2 6 6 4 3" xfId="13010" xr:uid="{00000000-0005-0000-0000-00009A320000}"/>
    <cellStyle name="Currency [2] 2 6 6 5" xfId="13011" xr:uid="{00000000-0005-0000-0000-00009B320000}"/>
    <cellStyle name="Currency [2] 2 6 6 5 2" xfId="13012" xr:uid="{00000000-0005-0000-0000-00009C320000}"/>
    <cellStyle name="Currency [2] 2 6 6 5 3" xfId="13013" xr:uid="{00000000-0005-0000-0000-00009D320000}"/>
    <cellStyle name="Currency [2] 2 6 6 6" xfId="13014" xr:uid="{00000000-0005-0000-0000-00009E320000}"/>
    <cellStyle name="Currency [2] 2 6 6 6 2" xfId="13015" xr:uid="{00000000-0005-0000-0000-00009F320000}"/>
    <cellStyle name="Currency [2] 2 6 6 6 3" xfId="13016" xr:uid="{00000000-0005-0000-0000-0000A0320000}"/>
    <cellStyle name="Currency [2] 2 6 6 7" xfId="13017" xr:uid="{00000000-0005-0000-0000-0000A1320000}"/>
    <cellStyle name="Currency [2] 2 6 6 7 2" xfId="13018" xr:uid="{00000000-0005-0000-0000-0000A2320000}"/>
    <cellStyle name="Currency [2] 2 6 6 7 3" xfId="13019" xr:uid="{00000000-0005-0000-0000-0000A3320000}"/>
    <cellStyle name="Currency [2] 2 6 6 8" xfId="13020" xr:uid="{00000000-0005-0000-0000-0000A4320000}"/>
    <cellStyle name="Currency [2] 2 6 6 8 2" xfId="13021" xr:uid="{00000000-0005-0000-0000-0000A5320000}"/>
    <cellStyle name="Currency [2] 2 6 6 8 3" xfId="13022" xr:uid="{00000000-0005-0000-0000-0000A6320000}"/>
    <cellStyle name="Currency [2] 2 6 6 9" xfId="13023" xr:uid="{00000000-0005-0000-0000-0000A7320000}"/>
    <cellStyle name="Currency [2] 2 6 6 9 2" xfId="13024" xr:uid="{00000000-0005-0000-0000-0000A8320000}"/>
    <cellStyle name="Currency [2] 2 6 6 9 3" xfId="13025" xr:uid="{00000000-0005-0000-0000-0000A9320000}"/>
    <cellStyle name="Currency [2] 2 6 7" xfId="13026" xr:uid="{00000000-0005-0000-0000-0000AA320000}"/>
    <cellStyle name="Currency [2] 2 6 7 10" xfId="13027" xr:uid="{00000000-0005-0000-0000-0000AB320000}"/>
    <cellStyle name="Currency [2] 2 6 7 10 2" xfId="13028" xr:uid="{00000000-0005-0000-0000-0000AC320000}"/>
    <cellStyle name="Currency [2] 2 6 7 10 3" xfId="13029" xr:uid="{00000000-0005-0000-0000-0000AD320000}"/>
    <cellStyle name="Currency [2] 2 6 7 11" xfId="13030" xr:uid="{00000000-0005-0000-0000-0000AE320000}"/>
    <cellStyle name="Currency [2] 2 6 7 11 2" xfId="13031" xr:uid="{00000000-0005-0000-0000-0000AF320000}"/>
    <cellStyle name="Currency [2] 2 6 7 11 3" xfId="13032" xr:uid="{00000000-0005-0000-0000-0000B0320000}"/>
    <cellStyle name="Currency [2] 2 6 7 12" xfId="13033" xr:uid="{00000000-0005-0000-0000-0000B1320000}"/>
    <cellStyle name="Currency [2] 2 6 7 13" xfId="13034" xr:uid="{00000000-0005-0000-0000-0000B2320000}"/>
    <cellStyle name="Currency [2] 2 6 7 2" xfId="13035" xr:uid="{00000000-0005-0000-0000-0000B3320000}"/>
    <cellStyle name="Currency [2] 2 6 7 2 2" xfId="13036" xr:uid="{00000000-0005-0000-0000-0000B4320000}"/>
    <cellStyle name="Currency [2] 2 6 7 2 3" xfId="13037" xr:uid="{00000000-0005-0000-0000-0000B5320000}"/>
    <cellStyle name="Currency [2] 2 6 7 3" xfId="13038" xr:uid="{00000000-0005-0000-0000-0000B6320000}"/>
    <cellStyle name="Currency [2] 2 6 7 3 2" xfId="13039" xr:uid="{00000000-0005-0000-0000-0000B7320000}"/>
    <cellStyle name="Currency [2] 2 6 7 3 3" xfId="13040" xr:uid="{00000000-0005-0000-0000-0000B8320000}"/>
    <cellStyle name="Currency [2] 2 6 7 4" xfId="13041" xr:uid="{00000000-0005-0000-0000-0000B9320000}"/>
    <cellStyle name="Currency [2] 2 6 7 4 2" xfId="13042" xr:uid="{00000000-0005-0000-0000-0000BA320000}"/>
    <cellStyle name="Currency [2] 2 6 7 4 3" xfId="13043" xr:uid="{00000000-0005-0000-0000-0000BB320000}"/>
    <cellStyle name="Currency [2] 2 6 7 5" xfId="13044" xr:uid="{00000000-0005-0000-0000-0000BC320000}"/>
    <cellStyle name="Currency [2] 2 6 7 5 2" xfId="13045" xr:uid="{00000000-0005-0000-0000-0000BD320000}"/>
    <cellStyle name="Currency [2] 2 6 7 5 3" xfId="13046" xr:uid="{00000000-0005-0000-0000-0000BE320000}"/>
    <cellStyle name="Currency [2] 2 6 7 6" xfId="13047" xr:uid="{00000000-0005-0000-0000-0000BF320000}"/>
    <cellStyle name="Currency [2] 2 6 7 6 2" xfId="13048" xr:uid="{00000000-0005-0000-0000-0000C0320000}"/>
    <cellStyle name="Currency [2] 2 6 7 6 3" xfId="13049" xr:uid="{00000000-0005-0000-0000-0000C1320000}"/>
    <cellStyle name="Currency [2] 2 6 7 7" xfId="13050" xr:uid="{00000000-0005-0000-0000-0000C2320000}"/>
    <cellStyle name="Currency [2] 2 6 7 7 2" xfId="13051" xr:uid="{00000000-0005-0000-0000-0000C3320000}"/>
    <cellStyle name="Currency [2] 2 6 7 7 3" xfId="13052" xr:uid="{00000000-0005-0000-0000-0000C4320000}"/>
    <cellStyle name="Currency [2] 2 6 7 8" xfId="13053" xr:uid="{00000000-0005-0000-0000-0000C5320000}"/>
    <cellStyle name="Currency [2] 2 6 7 8 2" xfId="13054" xr:uid="{00000000-0005-0000-0000-0000C6320000}"/>
    <cellStyle name="Currency [2] 2 6 7 8 3" xfId="13055" xr:uid="{00000000-0005-0000-0000-0000C7320000}"/>
    <cellStyle name="Currency [2] 2 6 7 9" xfId="13056" xr:uid="{00000000-0005-0000-0000-0000C8320000}"/>
    <cellStyle name="Currency [2] 2 6 7 9 2" xfId="13057" xr:uid="{00000000-0005-0000-0000-0000C9320000}"/>
    <cellStyle name="Currency [2] 2 6 7 9 3" xfId="13058" xr:uid="{00000000-0005-0000-0000-0000CA320000}"/>
    <cellStyle name="Currency [2] 2 6 8" xfId="13059" xr:uid="{00000000-0005-0000-0000-0000CB320000}"/>
    <cellStyle name="Currency [2] 2 6 8 2" xfId="13060" xr:uid="{00000000-0005-0000-0000-0000CC320000}"/>
    <cellStyle name="Currency [2] 2 6 8 3" xfId="13061" xr:uid="{00000000-0005-0000-0000-0000CD320000}"/>
    <cellStyle name="Currency [2] 2 6 9" xfId="13062" xr:uid="{00000000-0005-0000-0000-0000CE320000}"/>
    <cellStyle name="Currency [2] 2 6 9 2" xfId="13063" xr:uid="{00000000-0005-0000-0000-0000CF320000}"/>
    <cellStyle name="Currency [2] 2 6 9 3" xfId="13064" xr:uid="{00000000-0005-0000-0000-0000D0320000}"/>
    <cellStyle name="Currency [2] 2 7" xfId="13065" xr:uid="{00000000-0005-0000-0000-0000D1320000}"/>
    <cellStyle name="Currency [2] 2 7 2" xfId="13066" xr:uid="{00000000-0005-0000-0000-0000D2320000}"/>
    <cellStyle name="Currency [2] 2 7 3" xfId="13067" xr:uid="{00000000-0005-0000-0000-0000D3320000}"/>
    <cellStyle name="Currency [2] 2 8" xfId="13068" xr:uid="{00000000-0005-0000-0000-0000D4320000}"/>
    <cellStyle name="Currency [2] 2 8 2" xfId="13069" xr:uid="{00000000-0005-0000-0000-0000D5320000}"/>
    <cellStyle name="Currency [2] 2 8 3" xfId="13070" xr:uid="{00000000-0005-0000-0000-0000D6320000}"/>
    <cellStyle name="Currency [2] 2 9" xfId="13071" xr:uid="{00000000-0005-0000-0000-0000D7320000}"/>
    <cellStyle name="Currency [2] 2 9 2" xfId="13072" xr:uid="{00000000-0005-0000-0000-0000D8320000}"/>
    <cellStyle name="Currency [2] 2 9 3" xfId="13073" xr:uid="{00000000-0005-0000-0000-0000D9320000}"/>
    <cellStyle name="Currency [2] 20" xfId="13074" xr:uid="{00000000-0005-0000-0000-0000DA320000}"/>
    <cellStyle name="Currency [2] 20 2" xfId="13075" xr:uid="{00000000-0005-0000-0000-0000DB320000}"/>
    <cellStyle name="Currency [2] 21" xfId="13076" xr:uid="{00000000-0005-0000-0000-0000DC320000}"/>
    <cellStyle name="Currency [2] 21 2" xfId="13077" xr:uid="{00000000-0005-0000-0000-0000DD320000}"/>
    <cellStyle name="Currency [2] 22" xfId="13078" xr:uid="{00000000-0005-0000-0000-0000DE320000}"/>
    <cellStyle name="Currency [2] 22 2" xfId="13079" xr:uid="{00000000-0005-0000-0000-0000DF320000}"/>
    <cellStyle name="Currency [2] 23" xfId="13080" xr:uid="{00000000-0005-0000-0000-0000E0320000}"/>
    <cellStyle name="Currency [2] 23 2" xfId="13081" xr:uid="{00000000-0005-0000-0000-0000E1320000}"/>
    <cellStyle name="Currency [2] 24" xfId="13082" xr:uid="{00000000-0005-0000-0000-0000E2320000}"/>
    <cellStyle name="Currency [2] 24 2" xfId="13083" xr:uid="{00000000-0005-0000-0000-0000E3320000}"/>
    <cellStyle name="Currency [2] 25" xfId="13084" xr:uid="{00000000-0005-0000-0000-0000E4320000}"/>
    <cellStyle name="Currency [2] 3" xfId="13085" xr:uid="{00000000-0005-0000-0000-0000E5320000}"/>
    <cellStyle name="Currency [2] 3 10" xfId="13086" xr:uid="{00000000-0005-0000-0000-0000E6320000}"/>
    <cellStyle name="Currency [2] 3 10 2" xfId="13087" xr:uid="{00000000-0005-0000-0000-0000E7320000}"/>
    <cellStyle name="Currency [2] 3 10 3" xfId="13088" xr:uid="{00000000-0005-0000-0000-0000E8320000}"/>
    <cellStyle name="Currency [2] 3 11" xfId="13089" xr:uid="{00000000-0005-0000-0000-0000E9320000}"/>
    <cellStyle name="Currency [2] 3 11 2" xfId="13090" xr:uid="{00000000-0005-0000-0000-0000EA320000}"/>
    <cellStyle name="Currency [2] 3 11 3" xfId="13091" xr:uid="{00000000-0005-0000-0000-0000EB320000}"/>
    <cellStyle name="Currency [2] 3 12" xfId="13092" xr:uid="{00000000-0005-0000-0000-0000EC320000}"/>
    <cellStyle name="Currency [2] 3 12 2" xfId="13093" xr:uid="{00000000-0005-0000-0000-0000ED320000}"/>
    <cellStyle name="Currency [2] 3 12 3" xfId="13094" xr:uid="{00000000-0005-0000-0000-0000EE320000}"/>
    <cellStyle name="Currency [2] 3 13" xfId="13095" xr:uid="{00000000-0005-0000-0000-0000EF320000}"/>
    <cellStyle name="Currency [2] 3 13 2" xfId="13096" xr:uid="{00000000-0005-0000-0000-0000F0320000}"/>
    <cellStyle name="Currency [2] 3 13 3" xfId="13097" xr:uid="{00000000-0005-0000-0000-0000F1320000}"/>
    <cellStyle name="Currency [2] 3 14" xfId="13098" xr:uid="{00000000-0005-0000-0000-0000F2320000}"/>
    <cellStyle name="Currency [2] 3 14 2" xfId="13099" xr:uid="{00000000-0005-0000-0000-0000F3320000}"/>
    <cellStyle name="Currency [2] 3 14 3" xfId="13100" xr:uid="{00000000-0005-0000-0000-0000F4320000}"/>
    <cellStyle name="Currency [2] 3 15" xfId="13101" xr:uid="{00000000-0005-0000-0000-0000F5320000}"/>
    <cellStyle name="Currency [2] 3 15 2" xfId="13102" xr:uid="{00000000-0005-0000-0000-0000F6320000}"/>
    <cellStyle name="Currency [2] 3 15 3" xfId="13103" xr:uid="{00000000-0005-0000-0000-0000F7320000}"/>
    <cellStyle name="Currency [2] 3 16" xfId="13104" xr:uid="{00000000-0005-0000-0000-0000F8320000}"/>
    <cellStyle name="Currency [2] 3 16 2" xfId="13105" xr:uid="{00000000-0005-0000-0000-0000F9320000}"/>
    <cellStyle name="Currency [2] 3 16 3" xfId="13106" xr:uid="{00000000-0005-0000-0000-0000FA320000}"/>
    <cellStyle name="Currency [2] 3 17" xfId="13107" xr:uid="{00000000-0005-0000-0000-0000FB320000}"/>
    <cellStyle name="Currency [2] 3 17 2" xfId="13108" xr:uid="{00000000-0005-0000-0000-0000FC320000}"/>
    <cellStyle name="Currency [2] 3 17 3" xfId="13109" xr:uid="{00000000-0005-0000-0000-0000FD320000}"/>
    <cellStyle name="Currency [2] 3 18" xfId="13110" xr:uid="{00000000-0005-0000-0000-0000FE320000}"/>
    <cellStyle name="Currency [2] 3 18 2" xfId="13111" xr:uid="{00000000-0005-0000-0000-0000FF320000}"/>
    <cellStyle name="Currency [2] 3 18 3" xfId="13112" xr:uid="{00000000-0005-0000-0000-000000330000}"/>
    <cellStyle name="Currency [2] 3 19" xfId="13113" xr:uid="{00000000-0005-0000-0000-000001330000}"/>
    <cellStyle name="Currency [2] 3 2" xfId="13114" xr:uid="{00000000-0005-0000-0000-000002330000}"/>
    <cellStyle name="Currency [2] 3 2 10" xfId="13115" xr:uid="{00000000-0005-0000-0000-000003330000}"/>
    <cellStyle name="Currency [2] 3 2 10 2" xfId="13116" xr:uid="{00000000-0005-0000-0000-000004330000}"/>
    <cellStyle name="Currency [2] 3 2 10 3" xfId="13117" xr:uid="{00000000-0005-0000-0000-000005330000}"/>
    <cellStyle name="Currency [2] 3 2 11" xfId="13118" xr:uid="{00000000-0005-0000-0000-000006330000}"/>
    <cellStyle name="Currency [2] 3 2 11 2" xfId="13119" xr:uid="{00000000-0005-0000-0000-000007330000}"/>
    <cellStyle name="Currency [2] 3 2 11 3" xfId="13120" xr:uid="{00000000-0005-0000-0000-000008330000}"/>
    <cellStyle name="Currency [2] 3 2 12" xfId="13121" xr:uid="{00000000-0005-0000-0000-000009330000}"/>
    <cellStyle name="Currency [2] 3 2 12 2" xfId="13122" xr:uid="{00000000-0005-0000-0000-00000A330000}"/>
    <cellStyle name="Currency [2] 3 2 12 3" xfId="13123" xr:uid="{00000000-0005-0000-0000-00000B330000}"/>
    <cellStyle name="Currency [2] 3 2 13" xfId="13124" xr:uid="{00000000-0005-0000-0000-00000C330000}"/>
    <cellStyle name="Currency [2] 3 2 13 2" xfId="13125" xr:uid="{00000000-0005-0000-0000-00000D330000}"/>
    <cellStyle name="Currency [2] 3 2 13 3" xfId="13126" xr:uid="{00000000-0005-0000-0000-00000E330000}"/>
    <cellStyle name="Currency [2] 3 2 14" xfId="13127" xr:uid="{00000000-0005-0000-0000-00000F330000}"/>
    <cellStyle name="Currency [2] 3 2 14 2" xfId="13128" xr:uid="{00000000-0005-0000-0000-000010330000}"/>
    <cellStyle name="Currency [2] 3 2 14 3" xfId="13129" xr:uid="{00000000-0005-0000-0000-000011330000}"/>
    <cellStyle name="Currency [2] 3 2 15" xfId="13130" xr:uid="{00000000-0005-0000-0000-000012330000}"/>
    <cellStyle name="Currency [2] 3 2 15 2" xfId="13131" xr:uid="{00000000-0005-0000-0000-000013330000}"/>
    <cellStyle name="Currency [2] 3 2 15 3" xfId="13132" xr:uid="{00000000-0005-0000-0000-000014330000}"/>
    <cellStyle name="Currency [2] 3 2 16" xfId="13133" xr:uid="{00000000-0005-0000-0000-000015330000}"/>
    <cellStyle name="Currency [2] 3 2 16 2" xfId="13134" xr:uid="{00000000-0005-0000-0000-000016330000}"/>
    <cellStyle name="Currency [2] 3 2 16 3" xfId="13135" xr:uid="{00000000-0005-0000-0000-000017330000}"/>
    <cellStyle name="Currency [2] 3 2 17" xfId="13136" xr:uid="{00000000-0005-0000-0000-000018330000}"/>
    <cellStyle name="Currency [2] 3 2 17 2" xfId="13137" xr:uid="{00000000-0005-0000-0000-000019330000}"/>
    <cellStyle name="Currency [2] 3 2 17 3" xfId="13138" xr:uid="{00000000-0005-0000-0000-00001A330000}"/>
    <cellStyle name="Currency [2] 3 2 18" xfId="13139" xr:uid="{00000000-0005-0000-0000-00001B330000}"/>
    <cellStyle name="Currency [2] 3 2 18 2" xfId="13140" xr:uid="{00000000-0005-0000-0000-00001C330000}"/>
    <cellStyle name="Currency [2] 3 2 18 3" xfId="13141" xr:uid="{00000000-0005-0000-0000-00001D330000}"/>
    <cellStyle name="Currency [2] 3 2 19" xfId="13142" xr:uid="{00000000-0005-0000-0000-00001E330000}"/>
    <cellStyle name="Currency [2] 3 2 2" xfId="13143" xr:uid="{00000000-0005-0000-0000-00001F330000}"/>
    <cellStyle name="Currency [2] 3 2 2 10" xfId="13144" xr:uid="{00000000-0005-0000-0000-000020330000}"/>
    <cellStyle name="Currency [2] 3 2 2 10 2" xfId="13145" xr:uid="{00000000-0005-0000-0000-000021330000}"/>
    <cellStyle name="Currency [2] 3 2 2 10 3" xfId="13146" xr:uid="{00000000-0005-0000-0000-000022330000}"/>
    <cellStyle name="Currency [2] 3 2 2 11" xfId="13147" xr:uid="{00000000-0005-0000-0000-000023330000}"/>
    <cellStyle name="Currency [2] 3 2 2 11 2" xfId="13148" xr:uid="{00000000-0005-0000-0000-000024330000}"/>
    <cellStyle name="Currency [2] 3 2 2 11 3" xfId="13149" xr:uid="{00000000-0005-0000-0000-000025330000}"/>
    <cellStyle name="Currency [2] 3 2 2 12" xfId="13150" xr:uid="{00000000-0005-0000-0000-000026330000}"/>
    <cellStyle name="Currency [2] 3 2 2 12 2" xfId="13151" xr:uid="{00000000-0005-0000-0000-000027330000}"/>
    <cellStyle name="Currency [2] 3 2 2 12 3" xfId="13152" xr:uid="{00000000-0005-0000-0000-000028330000}"/>
    <cellStyle name="Currency [2] 3 2 2 13" xfId="13153" xr:uid="{00000000-0005-0000-0000-000029330000}"/>
    <cellStyle name="Currency [2] 3 2 2 14" xfId="13154" xr:uid="{00000000-0005-0000-0000-00002A330000}"/>
    <cellStyle name="Currency [2] 3 2 2 2" xfId="13155" xr:uid="{00000000-0005-0000-0000-00002B330000}"/>
    <cellStyle name="Currency [2] 3 2 2 2 2" xfId="13156" xr:uid="{00000000-0005-0000-0000-00002C330000}"/>
    <cellStyle name="Currency [2] 3 2 2 2 3" xfId="13157" xr:uid="{00000000-0005-0000-0000-00002D330000}"/>
    <cellStyle name="Currency [2] 3 2 2 3" xfId="13158" xr:uid="{00000000-0005-0000-0000-00002E330000}"/>
    <cellStyle name="Currency [2] 3 2 2 3 2" xfId="13159" xr:uid="{00000000-0005-0000-0000-00002F330000}"/>
    <cellStyle name="Currency [2] 3 2 2 3 3" xfId="13160" xr:uid="{00000000-0005-0000-0000-000030330000}"/>
    <cellStyle name="Currency [2] 3 2 2 4" xfId="13161" xr:uid="{00000000-0005-0000-0000-000031330000}"/>
    <cellStyle name="Currency [2] 3 2 2 4 2" xfId="13162" xr:uid="{00000000-0005-0000-0000-000032330000}"/>
    <cellStyle name="Currency [2] 3 2 2 4 3" xfId="13163" xr:uid="{00000000-0005-0000-0000-000033330000}"/>
    <cellStyle name="Currency [2] 3 2 2 5" xfId="13164" xr:uid="{00000000-0005-0000-0000-000034330000}"/>
    <cellStyle name="Currency [2] 3 2 2 5 2" xfId="13165" xr:uid="{00000000-0005-0000-0000-000035330000}"/>
    <cellStyle name="Currency [2] 3 2 2 5 3" xfId="13166" xr:uid="{00000000-0005-0000-0000-000036330000}"/>
    <cellStyle name="Currency [2] 3 2 2 6" xfId="13167" xr:uid="{00000000-0005-0000-0000-000037330000}"/>
    <cellStyle name="Currency [2] 3 2 2 6 2" xfId="13168" xr:uid="{00000000-0005-0000-0000-000038330000}"/>
    <cellStyle name="Currency [2] 3 2 2 6 3" xfId="13169" xr:uid="{00000000-0005-0000-0000-000039330000}"/>
    <cellStyle name="Currency [2] 3 2 2 7" xfId="13170" xr:uid="{00000000-0005-0000-0000-00003A330000}"/>
    <cellStyle name="Currency [2] 3 2 2 7 2" xfId="13171" xr:uid="{00000000-0005-0000-0000-00003B330000}"/>
    <cellStyle name="Currency [2] 3 2 2 7 3" xfId="13172" xr:uid="{00000000-0005-0000-0000-00003C330000}"/>
    <cellStyle name="Currency [2] 3 2 2 8" xfId="13173" xr:uid="{00000000-0005-0000-0000-00003D330000}"/>
    <cellStyle name="Currency [2] 3 2 2 8 2" xfId="13174" xr:uid="{00000000-0005-0000-0000-00003E330000}"/>
    <cellStyle name="Currency [2] 3 2 2 8 3" xfId="13175" xr:uid="{00000000-0005-0000-0000-00003F330000}"/>
    <cellStyle name="Currency [2] 3 2 2 9" xfId="13176" xr:uid="{00000000-0005-0000-0000-000040330000}"/>
    <cellStyle name="Currency [2] 3 2 2 9 2" xfId="13177" xr:uid="{00000000-0005-0000-0000-000041330000}"/>
    <cellStyle name="Currency [2] 3 2 2 9 3" xfId="13178" xr:uid="{00000000-0005-0000-0000-000042330000}"/>
    <cellStyle name="Currency [2] 3 2 20" xfId="13179" xr:uid="{00000000-0005-0000-0000-000043330000}"/>
    <cellStyle name="Currency [2] 3 2 3" xfId="13180" xr:uid="{00000000-0005-0000-0000-000044330000}"/>
    <cellStyle name="Currency [2] 3 2 3 10" xfId="13181" xr:uid="{00000000-0005-0000-0000-000045330000}"/>
    <cellStyle name="Currency [2] 3 2 3 10 2" xfId="13182" xr:uid="{00000000-0005-0000-0000-000046330000}"/>
    <cellStyle name="Currency [2] 3 2 3 10 3" xfId="13183" xr:uid="{00000000-0005-0000-0000-000047330000}"/>
    <cellStyle name="Currency [2] 3 2 3 11" xfId="13184" xr:uid="{00000000-0005-0000-0000-000048330000}"/>
    <cellStyle name="Currency [2] 3 2 3 11 2" xfId="13185" xr:uid="{00000000-0005-0000-0000-000049330000}"/>
    <cellStyle name="Currency [2] 3 2 3 11 3" xfId="13186" xr:uid="{00000000-0005-0000-0000-00004A330000}"/>
    <cellStyle name="Currency [2] 3 2 3 12" xfId="13187" xr:uid="{00000000-0005-0000-0000-00004B330000}"/>
    <cellStyle name="Currency [2] 3 2 3 12 2" xfId="13188" xr:uid="{00000000-0005-0000-0000-00004C330000}"/>
    <cellStyle name="Currency [2] 3 2 3 12 3" xfId="13189" xr:uid="{00000000-0005-0000-0000-00004D330000}"/>
    <cellStyle name="Currency [2] 3 2 3 13" xfId="13190" xr:uid="{00000000-0005-0000-0000-00004E330000}"/>
    <cellStyle name="Currency [2] 3 2 3 14" xfId="13191" xr:uid="{00000000-0005-0000-0000-00004F330000}"/>
    <cellStyle name="Currency [2] 3 2 3 2" xfId="13192" xr:uid="{00000000-0005-0000-0000-000050330000}"/>
    <cellStyle name="Currency [2] 3 2 3 2 2" xfId="13193" xr:uid="{00000000-0005-0000-0000-000051330000}"/>
    <cellStyle name="Currency [2] 3 2 3 2 3" xfId="13194" xr:uid="{00000000-0005-0000-0000-000052330000}"/>
    <cellStyle name="Currency [2] 3 2 3 3" xfId="13195" xr:uid="{00000000-0005-0000-0000-000053330000}"/>
    <cellStyle name="Currency [2] 3 2 3 3 2" xfId="13196" xr:uid="{00000000-0005-0000-0000-000054330000}"/>
    <cellStyle name="Currency [2] 3 2 3 3 3" xfId="13197" xr:uid="{00000000-0005-0000-0000-000055330000}"/>
    <cellStyle name="Currency [2] 3 2 3 4" xfId="13198" xr:uid="{00000000-0005-0000-0000-000056330000}"/>
    <cellStyle name="Currency [2] 3 2 3 4 2" xfId="13199" xr:uid="{00000000-0005-0000-0000-000057330000}"/>
    <cellStyle name="Currency [2] 3 2 3 4 3" xfId="13200" xr:uid="{00000000-0005-0000-0000-000058330000}"/>
    <cellStyle name="Currency [2] 3 2 3 5" xfId="13201" xr:uid="{00000000-0005-0000-0000-000059330000}"/>
    <cellStyle name="Currency [2] 3 2 3 5 2" xfId="13202" xr:uid="{00000000-0005-0000-0000-00005A330000}"/>
    <cellStyle name="Currency [2] 3 2 3 5 3" xfId="13203" xr:uid="{00000000-0005-0000-0000-00005B330000}"/>
    <cellStyle name="Currency [2] 3 2 3 6" xfId="13204" xr:uid="{00000000-0005-0000-0000-00005C330000}"/>
    <cellStyle name="Currency [2] 3 2 3 6 2" xfId="13205" xr:uid="{00000000-0005-0000-0000-00005D330000}"/>
    <cellStyle name="Currency [2] 3 2 3 6 3" xfId="13206" xr:uid="{00000000-0005-0000-0000-00005E330000}"/>
    <cellStyle name="Currency [2] 3 2 3 7" xfId="13207" xr:uid="{00000000-0005-0000-0000-00005F330000}"/>
    <cellStyle name="Currency [2] 3 2 3 7 2" xfId="13208" xr:uid="{00000000-0005-0000-0000-000060330000}"/>
    <cellStyle name="Currency [2] 3 2 3 7 3" xfId="13209" xr:uid="{00000000-0005-0000-0000-000061330000}"/>
    <cellStyle name="Currency [2] 3 2 3 8" xfId="13210" xr:uid="{00000000-0005-0000-0000-000062330000}"/>
    <cellStyle name="Currency [2] 3 2 3 8 2" xfId="13211" xr:uid="{00000000-0005-0000-0000-000063330000}"/>
    <cellStyle name="Currency [2] 3 2 3 8 3" xfId="13212" xr:uid="{00000000-0005-0000-0000-000064330000}"/>
    <cellStyle name="Currency [2] 3 2 3 9" xfId="13213" xr:uid="{00000000-0005-0000-0000-000065330000}"/>
    <cellStyle name="Currency [2] 3 2 3 9 2" xfId="13214" xr:uid="{00000000-0005-0000-0000-000066330000}"/>
    <cellStyle name="Currency [2] 3 2 3 9 3" xfId="13215" xr:uid="{00000000-0005-0000-0000-000067330000}"/>
    <cellStyle name="Currency [2] 3 2 4" xfId="13216" xr:uid="{00000000-0005-0000-0000-000068330000}"/>
    <cellStyle name="Currency [2] 3 2 4 10" xfId="13217" xr:uid="{00000000-0005-0000-0000-000069330000}"/>
    <cellStyle name="Currency [2] 3 2 4 10 2" xfId="13218" xr:uid="{00000000-0005-0000-0000-00006A330000}"/>
    <cellStyle name="Currency [2] 3 2 4 10 3" xfId="13219" xr:uid="{00000000-0005-0000-0000-00006B330000}"/>
    <cellStyle name="Currency [2] 3 2 4 11" xfId="13220" xr:uid="{00000000-0005-0000-0000-00006C330000}"/>
    <cellStyle name="Currency [2] 3 2 4 11 2" xfId="13221" xr:uid="{00000000-0005-0000-0000-00006D330000}"/>
    <cellStyle name="Currency [2] 3 2 4 11 3" xfId="13222" xr:uid="{00000000-0005-0000-0000-00006E330000}"/>
    <cellStyle name="Currency [2] 3 2 4 12" xfId="13223" xr:uid="{00000000-0005-0000-0000-00006F330000}"/>
    <cellStyle name="Currency [2] 3 2 4 13" xfId="13224" xr:uid="{00000000-0005-0000-0000-000070330000}"/>
    <cellStyle name="Currency [2] 3 2 4 2" xfId="13225" xr:uid="{00000000-0005-0000-0000-000071330000}"/>
    <cellStyle name="Currency [2] 3 2 4 2 2" xfId="13226" xr:uid="{00000000-0005-0000-0000-000072330000}"/>
    <cellStyle name="Currency [2] 3 2 4 2 3" xfId="13227" xr:uid="{00000000-0005-0000-0000-000073330000}"/>
    <cellStyle name="Currency [2] 3 2 4 3" xfId="13228" xr:uid="{00000000-0005-0000-0000-000074330000}"/>
    <cellStyle name="Currency [2] 3 2 4 3 2" xfId="13229" xr:uid="{00000000-0005-0000-0000-000075330000}"/>
    <cellStyle name="Currency [2] 3 2 4 3 3" xfId="13230" xr:uid="{00000000-0005-0000-0000-000076330000}"/>
    <cellStyle name="Currency [2] 3 2 4 4" xfId="13231" xr:uid="{00000000-0005-0000-0000-000077330000}"/>
    <cellStyle name="Currency [2] 3 2 4 4 2" xfId="13232" xr:uid="{00000000-0005-0000-0000-000078330000}"/>
    <cellStyle name="Currency [2] 3 2 4 4 3" xfId="13233" xr:uid="{00000000-0005-0000-0000-000079330000}"/>
    <cellStyle name="Currency [2] 3 2 4 5" xfId="13234" xr:uid="{00000000-0005-0000-0000-00007A330000}"/>
    <cellStyle name="Currency [2] 3 2 4 5 2" xfId="13235" xr:uid="{00000000-0005-0000-0000-00007B330000}"/>
    <cellStyle name="Currency [2] 3 2 4 5 3" xfId="13236" xr:uid="{00000000-0005-0000-0000-00007C330000}"/>
    <cellStyle name="Currency [2] 3 2 4 6" xfId="13237" xr:uid="{00000000-0005-0000-0000-00007D330000}"/>
    <cellStyle name="Currency [2] 3 2 4 6 2" xfId="13238" xr:uid="{00000000-0005-0000-0000-00007E330000}"/>
    <cellStyle name="Currency [2] 3 2 4 6 3" xfId="13239" xr:uid="{00000000-0005-0000-0000-00007F330000}"/>
    <cellStyle name="Currency [2] 3 2 4 7" xfId="13240" xr:uid="{00000000-0005-0000-0000-000080330000}"/>
    <cellStyle name="Currency [2] 3 2 4 7 2" xfId="13241" xr:uid="{00000000-0005-0000-0000-000081330000}"/>
    <cellStyle name="Currency [2] 3 2 4 7 3" xfId="13242" xr:uid="{00000000-0005-0000-0000-000082330000}"/>
    <cellStyle name="Currency [2] 3 2 4 8" xfId="13243" xr:uid="{00000000-0005-0000-0000-000083330000}"/>
    <cellStyle name="Currency [2] 3 2 4 8 2" xfId="13244" xr:uid="{00000000-0005-0000-0000-000084330000}"/>
    <cellStyle name="Currency [2] 3 2 4 8 3" xfId="13245" xr:uid="{00000000-0005-0000-0000-000085330000}"/>
    <cellStyle name="Currency [2] 3 2 4 9" xfId="13246" xr:uid="{00000000-0005-0000-0000-000086330000}"/>
    <cellStyle name="Currency [2] 3 2 4 9 2" xfId="13247" xr:uid="{00000000-0005-0000-0000-000087330000}"/>
    <cellStyle name="Currency [2] 3 2 4 9 3" xfId="13248" xr:uid="{00000000-0005-0000-0000-000088330000}"/>
    <cellStyle name="Currency [2] 3 2 5" xfId="13249" xr:uid="{00000000-0005-0000-0000-000089330000}"/>
    <cellStyle name="Currency [2] 3 2 5 10" xfId="13250" xr:uid="{00000000-0005-0000-0000-00008A330000}"/>
    <cellStyle name="Currency [2] 3 2 5 10 2" xfId="13251" xr:uid="{00000000-0005-0000-0000-00008B330000}"/>
    <cellStyle name="Currency [2] 3 2 5 10 3" xfId="13252" xr:uid="{00000000-0005-0000-0000-00008C330000}"/>
    <cellStyle name="Currency [2] 3 2 5 11" xfId="13253" xr:uid="{00000000-0005-0000-0000-00008D330000}"/>
    <cellStyle name="Currency [2] 3 2 5 11 2" xfId="13254" xr:uid="{00000000-0005-0000-0000-00008E330000}"/>
    <cellStyle name="Currency [2] 3 2 5 11 3" xfId="13255" xr:uid="{00000000-0005-0000-0000-00008F330000}"/>
    <cellStyle name="Currency [2] 3 2 5 12" xfId="13256" xr:uid="{00000000-0005-0000-0000-000090330000}"/>
    <cellStyle name="Currency [2] 3 2 5 13" xfId="13257" xr:uid="{00000000-0005-0000-0000-000091330000}"/>
    <cellStyle name="Currency [2] 3 2 5 2" xfId="13258" xr:uid="{00000000-0005-0000-0000-000092330000}"/>
    <cellStyle name="Currency [2] 3 2 5 2 2" xfId="13259" xr:uid="{00000000-0005-0000-0000-000093330000}"/>
    <cellStyle name="Currency [2] 3 2 5 2 3" xfId="13260" xr:uid="{00000000-0005-0000-0000-000094330000}"/>
    <cellStyle name="Currency [2] 3 2 5 3" xfId="13261" xr:uid="{00000000-0005-0000-0000-000095330000}"/>
    <cellStyle name="Currency [2] 3 2 5 3 2" xfId="13262" xr:uid="{00000000-0005-0000-0000-000096330000}"/>
    <cellStyle name="Currency [2] 3 2 5 3 3" xfId="13263" xr:uid="{00000000-0005-0000-0000-000097330000}"/>
    <cellStyle name="Currency [2] 3 2 5 4" xfId="13264" xr:uid="{00000000-0005-0000-0000-000098330000}"/>
    <cellStyle name="Currency [2] 3 2 5 4 2" xfId="13265" xr:uid="{00000000-0005-0000-0000-000099330000}"/>
    <cellStyle name="Currency [2] 3 2 5 4 3" xfId="13266" xr:uid="{00000000-0005-0000-0000-00009A330000}"/>
    <cellStyle name="Currency [2] 3 2 5 5" xfId="13267" xr:uid="{00000000-0005-0000-0000-00009B330000}"/>
    <cellStyle name="Currency [2] 3 2 5 5 2" xfId="13268" xr:uid="{00000000-0005-0000-0000-00009C330000}"/>
    <cellStyle name="Currency [2] 3 2 5 5 3" xfId="13269" xr:uid="{00000000-0005-0000-0000-00009D330000}"/>
    <cellStyle name="Currency [2] 3 2 5 6" xfId="13270" xr:uid="{00000000-0005-0000-0000-00009E330000}"/>
    <cellStyle name="Currency [2] 3 2 5 6 2" xfId="13271" xr:uid="{00000000-0005-0000-0000-00009F330000}"/>
    <cellStyle name="Currency [2] 3 2 5 6 3" xfId="13272" xr:uid="{00000000-0005-0000-0000-0000A0330000}"/>
    <cellStyle name="Currency [2] 3 2 5 7" xfId="13273" xr:uid="{00000000-0005-0000-0000-0000A1330000}"/>
    <cellStyle name="Currency [2] 3 2 5 7 2" xfId="13274" xr:uid="{00000000-0005-0000-0000-0000A2330000}"/>
    <cellStyle name="Currency [2] 3 2 5 7 3" xfId="13275" xr:uid="{00000000-0005-0000-0000-0000A3330000}"/>
    <cellStyle name="Currency [2] 3 2 5 8" xfId="13276" xr:uid="{00000000-0005-0000-0000-0000A4330000}"/>
    <cellStyle name="Currency [2] 3 2 5 8 2" xfId="13277" xr:uid="{00000000-0005-0000-0000-0000A5330000}"/>
    <cellStyle name="Currency [2] 3 2 5 8 3" xfId="13278" xr:uid="{00000000-0005-0000-0000-0000A6330000}"/>
    <cellStyle name="Currency [2] 3 2 5 9" xfId="13279" xr:uid="{00000000-0005-0000-0000-0000A7330000}"/>
    <cellStyle name="Currency [2] 3 2 5 9 2" xfId="13280" xr:uid="{00000000-0005-0000-0000-0000A8330000}"/>
    <cellStyle name="Currency [2] 3 2 5 9 3" xfId="13281" xr:uid="{00000000-0005-0000-0000-0000A9330000}"/>
    <cellStyle name="Currency [2] 3 2 6" xfId="13282" xr:uid="{00000000-0005-0000-0000-0000AA330000}"/>
    <cellStyle name="Currency [2] 3 2 6 10" xfId="13283" xr:uid="{00000000-0005-0000-0000-0000AB330000}"/>
    <cellStyle name="Currency [2] 3 2 6 10 2" xfId="13284" xr:uid="{00000000-0005-0000-0000-0000AC330000}"/>
    <cellStyle name="Currency [2] 3 2 6 10 3" xfId="13285" xr:uid="{00000000-0005-0000-0000-0000AD330000}"/>
    <cellStyle name="Currency [2] 3 2 6 11" xfId="13286" xr:uid="{00000000-0005-0000-0000-0000AE330000}"/>
    <cellStyle name="Currency [2] 3 2 6 11 2" xfId="13287" xr:uid="{00000000-0005-0000-0000-0000AF330000}"/>
    <cellStyle name="Currency [2] 3 2 6 11 3" xfId="13288" xr:uid="{00000000-0005-0000-0000-0000B0330000}"/>
    <cellStyle name="Currency [2] 3 2 6 12" xfId="13289" xr:uid="{00000000-0005-0000-0000-0000B1330000}"/>
    <cellStyle name="Currency [2] 3 2 6 13" xfId="13290" xr:uid="{00000000-0005-0000-0000-0000B2330000}"/>
    <cellStyle name="Currency [2] 3 2 6 2" xfId="13291" xr:uid="{00000000-0005-0000-0000-0000B3330000}"/>
    <cellStyle name="Currency [2] 3 2 6 2 2" xfId="13292" xr:uid="{00000000-0005-0000-0000-0000B4330000}"/>
    <cellStyle name="Currency [2] 3 2 6 2 3" xfId="13293" xr:uid="{00000000-0005-0000-0000-0000B5330000}"/>
    <cellStyle name="Currency [2] 3 2 6 3" xfId="13294" xr:uid="{00000000-0005-0000-0000-0000B6330000}"/>
    <cellStyle name="Currency [2] 3 2 6 3 2" xfId="13295" xr:uid="{00000000-0005-0000-0000-0000B7330000}"/>
    <cellStyle name="Currency [2] 3 2 6 3 3" xfId="13296" xr:uid="{00000000-0005-0000-0000-0000B8330000}"/>
    <cellStyle name="Currency [2] 3 2 6 4" xfId="13297" xr:uid="{00000000-0005-0000-0000-0000B9330000}"/>
    <cellStyle name="Currency [2] 3 2 6 4 2" xfId="13298" xr:uid="{00000000-0005-0000-0000-0000BA330000}"/>
    <cellStyle name="Currency [2] 3 2 6 4 3" xfId="13299" xr:uid="{00000000-0005-0000-0000-0000BB330000}"/>
    <cellStyle name="Currency [2] 3 2 6 5" xfId="13300" xr:uid="{00000000-0005-0000-0000-0000BC330000}"/>
    <cellStyle name="Currency [2] 3 2 6 5 2" xfId="13301" xr:uid="{00000000-0005-0000-0000-0000BD330000}"/>
    <cellStyle name="Currency [2] 3 2 6 5 3" xfId="13302" xr:uid="{00000000-0005-0000-0000-0000BE330000}"/>
    <cellStyle name="Currency [2] 3 2 6 6" xfId="13303" xr:uid="{00000000-0005-0000-0000-0000BF330000}"/>
    <cellStyle name="Currency [2] 3 2 6 6 2" xfId="13304" xr:uid="{00000000-0005-0000-0000-0000C0330000}"/>
    <cellStyle name="Currency [2] 3 2 6 6 3" xfId="13305" xr:uid="{00000000-0005-0000-0000-0000C1330000}"/>
    <cellStyle name="Currency [2] 3 2 6 7" xfId="13306" xr:uid="{00000000-0005-0000-0000-0000C2330000}"/>
    <cellStyle name="Currency [2] 3 2 6 7 2" xfId="13307" xr:uid="{00000000-0005-0000-0000-0000C3330000}"/>
    <cellStyle name="Currency [2] 3 2 6 7 3" xfId="13308" xr:uid="{00000000-0005-0000-0000-0000C4330000}"/>
    <cellStyle name="Currency [2] 3 2 6 8" xfId="13309" xr:uid="{00000000-0005-0000-0000-0000C5330000}"/>
    <cellStyle name="Currency [2] 3 2 6 8 2" xfId="13310" xr:uid="{00000000-0005-0000-0000-0000C6330000}"/>
    <cellStyle name="Currency [2] 3 2 6 8 3" xfId="13311" xr:uid="{00000000-0005-0000-0000-0000C7330000}"/>
    <cellStyle name="Currency [2] 3 2 6 9" xfId="13312" xr:uid="{00000000-0005-0000-0000-0000C8330000}"/>
    <cellStyle name="Currency [2] 3 2 6 9 2" xfId="13313" xr:uid="{00000000-0005-0000-0000-0000C9330000}"/>
    <cellStyle name="Currency [2] 3 2 6 9 3" xfId="13314" xr:uid="{00000000-0005-0000-0000-0000CA330000}"/>
    <cellStyle name="Currency [2] 3 2 7" xfId="13315" xr:uid="{00000000-0005-0000-0000-0000CB330000}"/>
    <cellStyle name="Currency [2] 3 2 7 10" xfId="13316" xr:uid="{00000000-0005-0000-0000-0000CC330000}"/>
    <cellStyle name="Currency [2] 3 2 7 10 2" xfId="13317" xr:uid="{00000000-0005-0000-0000-0000CD330000}"/>
    <cellStyle name="Currency [2] 3 2 7 10 3" xfId="13318" xr:uid="{00000000-0005-0000-0000-0000CE330000}"/>
    <cellStyle name="Currency [2] 3 2 7 11" xfId="13319" xr:uid="{00000000-0005-0000-0000-0000CF330000}"/>
    <cellStyle name="Currency [2] 3 2 7 11 2" xfId="13320" xr:uid="{00000000-0005-0000-0000-0000D0330000}"/>
    <cellStyle name="Currency [2] 3 2 7 11 3" xfId="13321" xr:uid="{00000000-0005-0000-0000-0000D1330000}"/>
    <cellStyle name="Currency [2] 3 2 7 12" xfId="13322" xr:uid="{00000000-0005-0000-0000-0000D2330000}"/>
    <cellStyle name="Currency [2] 3 2 7 13" xfId="13323" xr:uid="{00000000-0005-0000-0000-0000D3330000}"/>
    <cellStyle name="Currency [2] 3 2 7 2" xfId="13324" xr:uid="{00000000-0005-0000-0000-0000D4330000}"/>
    <cellStyle name="Currency [2] 3 2 7 2 2" xfId="13325" xr:uid="{00000000-0005-0000-0000-0000D5330000}"/>
    <cellStyle name="Currency [2] 3 2 7 2 3" xfId="13326" xr:uid="{00000000-0005-0000-0000-0000D6330000}"/>
    <cellStyle name="Currency [2] 3 2 7 3" xfId="13327" xr:uid="{00000000-0005-0000-0000-0000D7330000}"/>
    <cellStyle name="Currency [2] 3 2 7 3 2" xfId="13328" xr:uid="{00000000-0005-0000-0000-0000D8330000}"/>
    <cellStyle name="Currency [2] 3 2 7 3 3" xfId="13329" xr:uid="{00000000-0005-0000-0000-0000D9330000}"/>
    <cellStyle name="Currency [2] 3 2 7 4" xfId="13330" xr:uid="{00000000-0005-0000-0000-0000DA330000}"/>
    <cellStyle name="Currency [2] 3 2 7 4 2" xfId="13331" xr:uid="{00000000-0005-0000-0000-0000DB330000}"/>
    <cellStyle name="Currency [2] 3 2 7 4 3" xfId="13332" xr:uid="{00000000-0005-0000-0000-0000DC330000}"/>
    <cellStyle name="Currency [2] 3 2 7 5" xfId="13333" xr:uid="{00000000-0005-0000-0000-0000DD330000}"/>
    <cellStyle name="Currency [2] 3 2 7 5 2" xfId="13334" xr:uid="{00000000-0005-0000-0000-0000DE330000}"/>
    <cellStyle name="Currency [2] 3 2 7 5 3" xfId="13335" xr:uid="{00000000-0005-0000-0000-0000DF330000}"/>
    <cellStyle name="Currency [2] 3 2 7 6" xfId="13336" xr:uid="{00000000-0005-0000-0000-0000E0330000}"/>
    <cellStyle name="Currency [2] 3 2 7 6 2" xfId="13337" xr:uid="{00000000-0005-0000-0000-0000E1330000}"/>
    <cellStyle name="Currency [2] 3 2 7 6 3" xfId="13338" xr:uid="{00000000-0005-0000-0000-0000E2330000}"/>
    <cellStyle name="Currency [2] 3 2 7 7" xfId="13339" xr:uid="{00000000-0005-0000-0000-0000E3330000}"/>
    <cellStyle name="Currency [2] 3 2 7 7 2" xfId="13340" xr:uid="{00000000-0005-0000-0000-0000E4330000}"/>
    <cellStyle name="Currency [2] 3 2 7 7 3" xfId="13341" xr:uid="{00000000-0005-0000-0000-0000E5330000}"/>
    <cellStyle name="Currency [2] 3 2 7 8" xfId="13342" xr:uid="{00000000-0005-0000-0000-0000E6330000}"/>
    <cellStyle name="Currency [2] 3 2 7 8 2" xfId="13343" xr:uid="{00000000-0005-0000-0000-0000E7330000}"/>
    <cellStyle name="Currency [2] 3 2 7 8 3" xfId="13344" xr:uid="{00000000-0005-0000-0000-0000E8330000}"/>
    <cellStyle name="Currency [2] 3 2 7 9" xfId="13345" xr:uid="{00000000-0005-0000-0000-0000E9330000}"/>
    <cellStyle name="Currency [2] 3 2 7 9 2" xfId="13346" xr:uid="{00000000-0005-0000-0000-0000EA330000}"/>
    <cellStyle name="Currency [2] 3 2 7 9 3" xfId="13347" xr:uid="{00000000-0005-0000-0000-0000EB330000}"/>
    <cellStyle name="Currency [2] 3 2 8" xfId="13348" xr:uid="{00000000-0005-0000-0000-0000EC330000}"/>
    <cellStyle name="Currency [2] 3 2 8 2" xfId="13349" xr:uid="{00000000-0005-0000-0000-0000ED330000}"/>
    <cellStyle name="Currency [2] 3 2 8 3" xfId="13350" xr:uid="{00000000-0005-0000-0000-0000EE330000}"/>
    <cellStyle name="Currency [2] 3 2 9" xfId="13351" xr:uid="{00000000-0005-0000-0000-0000EF330000}"/>
    <cellStyle name="Currency [2] 3 2 9 2" xfId="13352" xr:uid="{00000000-0005-0000-0000-0000F0330000}"/>
    <cellStyle name="Currency [2] 3 2 9 3" xfId="13353" xr:uid="{00000000-0005-0000-0000-0000F1330000}"/>
    <cellStyle name="Currency [2] 3 20" xfId="13354" xr:uid="{00000000-0005-0000-0000-0000F2330000}"/>
    <cellStyle name="Currency [2] 3 3" xfId="13355" xr:uid="{00000000-0005-0000-0000-0000F3330000}"/>
    <cellStyle name="Currency [2] 3 3 10" xfId="13356" xr:uid="{00000000-0005-0000-0000-0000F4330000}"/>
    <cellStyle name="Currency [2] 3 3 10 2" xfId="13357" xr:uid="{00000000-0005-0000-0000-0000F5330000}"/>
    <cellStyle name="Currency [2] 3 3 10 3" xfId="13358" xr:uid="{00000000-0005-0000-0000-0000F6330000}"/>
    <cellStyle name="Currency [2] 3 3 11" xfId="13359" xr:uid="{00000000-0005-0000-0000-0000F7330000}"/>
    <cellStyle name="Currency [2] 3 3 11 2" xfId="13360" xr:uid="{00000000-0005-0000-0000-0000F8330000}"/>
    <cellStyle name="Currency [2] 3 3 11 3" xfId="13361" xr:uid="{00000000-0005-0000-0000-0000F9330000}"/>
    <cellStyle name="Currency [2] 3 3 12" xfId="13362" xr:uid="{00000000-0005-0000-0000-0000FA330000}"/>
    <cellStyle name="Currency [2] 3 3 12 2" xfId="13363" xr:uid="{00000000-0005-0000-0000-0000FB330000}"/>
    <cellStyle name="Currency [2] 3 3 12 3" xfId="13364" xr:uid="{00000000-0005-0000-0000-0000FC330000}"/>
    <cellStyle name="Currency [2] 3 3 13" xfId="13365" xr:uid="{00000000-0005-0000-0000-0000FD330000}"/>
    <cellStyle name="Currency [2] 3 3 14" xfId="13366" xr:uid="{00000000-0005-0000-0000-0000FE330000}"/>
    <cellStyle name="Currency [2] 3 3 2" xfId="13367" xr:uid="{00000000-0005-0000-0000-0000FF330000}"/>
    <cellStyle name="Currency [2] 3 3 2 2" xfId="13368" xr:uid="{00000000-0005-0000-0000-000000340000}"/>
    <cellStyle name="Currency [2] 3 3 2 3" xfId="13369" xr:uid="{00000000-0005-0000-0000-000001340000}"/>
    <cellStyle name="Currency [2] 3 3 3" xfId="13370" xr:uid="{00000000-0005-0000-0000-000002340000}"/>
    <cellStyle name="Currency [2] 3 3 3 2" xfId="13371" xr:uid="{00000000-0005-0000-0000-000003340000}"/>
    <cellStyle name="Currency [2] 3 3 3 3" xfId="13372" xr:uid="{00000000-0005-0000-0000-000004340000}"/>
    <cellStyle name="Currency [2] 3 3 4" xfId="13373" xr:uid="{00000000-0005-0000-0000-000005340000}"/>
    <cellStyle name="Currency [2] 3 3 4 2" xfId="13374" xr:uid="{00000000-0005-0000-0000-000006340000}"/>
    <cellStyle name="Currency [2] 3 3 4 3" xfId="13375" xr:uid="{00000000-0005-0000-0000-000007340000}"/>
    <cellStyle name="Currency [2] 3 3 5" xfId="13376" xr:uid="{00000000-0005-0000-0000-000008340000}"/>
    <cellStyle name="Currency [2] 3 3 5 2" xfId="13377" xr:uid="{00000000-0005-0000-0000-000009340000}"/>
    <cellStyle name="Currency [2] 3 3 5 3" xfId="13378" xr:uid="{00000000-0005-0000-0000-00000A340000}"/>
    <cellStyle name="Currency [2] 3 3 6" xfId="13379" xr:uid="{00000000-0005-0000-0000-00000B340000}"/>
    <cellStyle name="Currency [2] 3 3 6 2" xfId="13380" xr:uid="{00000000-0005-0000-0000-00000C340000}"/>
    <cellStyle name="Currency [2] 3 3 6 3" xfId="13381" xr:uid="{00000000-0005-0000-0000-00000D340000}"/>
    <cellStyle name="Currency [2] 3 3 7" xfId="13382" xr:uid="{00000000-0005-0000-0000-00000E340000}"/>
    <cellStyle name="Currency [2] 3 3 7 2" xfId="13383" xr:uid="{00000000-0005-0000-0000-00000F340000}"/>
    <cellStyle name="Currency [2] 3 3 7 3" xfId="13384" xr:uid="{00000000-0005-0000-0000-000010340000}"/>
    <cellStyle name="Currency [2] 3 3 8" xfId="13385" xr:uid="{00000000-0005-0000-0000-000011340000}"/>
    <cellStyle name="Currency [2] 3 3 8 2" xfId="13386" xr:uid="{00000000-0005-0000-0000-000012340000}"/>
    <cellStyle name="Currency [2] 3 3 8 3" xfId="13387" xr:uid="{00000000-0005-0000-0000-000013340000}"/>
    <cellStyle name="Currency [2] 3 3 9" xfId="13388" xr:uid="{00000000-0005-0000-0000-000014340000}"/>
    <cellStyle name="Currency [2] 3 3 9 2" xfId="13389" xr:uid="{00000000-0005-0000-0000-000015340000}"/>
    <cellStyle name="Currency [2] 3 3 9 3" xfId="13390" xr:uid="{00000000-0005-0000-0000-000016340000}"/>
    <cellStyle name="Currency [2] 3 4" xfId="13391" xr:uid="{00000000-0005-0000-0000-000017340000}"/>
    <cellStyle name="Currency [2] 3 4 10" xfId="13392" xr:uid="{00000000-0005-0000-0000-000018340000}"/>
    <cellStyle name="Currency [2] 3 4 10 2" xfId="13393" xr:uid="{00000000-0005-0000-0000-000019340000}"/>
    <cellStyle name="Currency [2] 3 4 10 3" xfId="13394" xr:uid="{00000000-0005-0000-0000-00001A340000}"/>
    <cellStyle name="Currency [2] 3 4 11" xfId="13395" xr:uid="{00000000-0005-0000-0000-00001B340000}"/>
    <cellStyle name="Currency [2] 3 4 11 2" xfId="13396" xr:uid="{00000000-0005-0000-0000-00001C340000}"/>
    <cellStyle name="Currency [2] 3 4 11 3" xfId="13397" xr:uid="{00000000-0005-0000-0000-00001D340000}"/>
    <cellStyle name="Currency [2] 3 4 12" xfId="13398" xr:uid="{00000000-0005-0000-0000-00001E340000}"/>
    <cellStyle name="Currency [2] 3 4 13" xfId="13399" xr:uid="{00000000-0005-0000-0000-00001F340000}"/>
    <cellStyle name="Currency [2] 3 4 2" xfId="13400" xr:uid="{00000000-0005-0000-0000-000020340000}"/>
    <cellStyle name="Currency [2] 3 4 2 2" xfId="13401" xr:uid="{00000000-0005-0000-0000-000021340000}"/>
    <cellStyle name="Currency [2] 3 4 2 3" xfId="13402" xr:uid="{00000000-0005-0000-0000-000022340000}"/>
    <cellStyle name="Currency [2] 3 4 3" xfId="13403" xr:uid="{00000000-0005-0000-0000-000023340000}"/>
    <cellStyle name="Currency [2] 3 4 3 2" xfId="13404" xr:uid="{00000000-0005-0000-0000-000024340000}"/>
    <cellStyle name="Currency [2] 3 4 3 3" xfId="13405" xr:uid="{00000000-0005-0000-0000-000025340000}"/>
    <cellStyle name="Currency [2] 3 4 4" xfId="13406" xr:uid="{00000000-0005-0000-0000-000026340000}"/>
    <cellStyle name="Currency [2] 3 4 4 2" xfId="13407" xr:uid="{00000000-0005-0000-0000-000027340000}"/>
    <cellStyle name="Currency [2] 3 4 4 3" xfId="13408" xr:uid="{00000000-0005-0000-0000-000028340000}"/>
    <cellStyle name="Currency [2] 3 4 5" xfId="13409" xr:uid="{00000000-0005-0000-0000-000029340000}"/>
    <cellStyle name="Currency [2] 3 4 5 2" xfId="13410" xr:uid="{00000000-0005-0000-0000-00002A340000}"/>
    <cellStyle name="Currency [2] 3 4 5 3" xfId="13411" xr:uid="{00000000-0005-0000-0000-00002B340000}"/>
    <cellStyle name="Currency [2] 3 4 6" xfId="13412" xr:uid="{00000000-0005-0000-0000-00002C340000}"/>
    <cellStyle name="Currency [2] 3 4 6 2" xfId="13413" xr:uid="{00000000-0005-0000-0000-00002D340000}"/>
    <cellStyle name="Currency [2] 3 4 6 3" xfId="13414" xr:uid="{00000000-0005-0000-0000-00002E340000}"/>
    <cellStyle name="Currency [2] 3 4 7" xfId="13415" xr:uid="{00000000-0005-0000-0000-00002F340000}"/>
    <cellStyle name="Currency [2] 3 4 7 2" xfId="13416" xr:uid="{00000000-0005-0000-0000-000030340000}"/>
    <cellStyle name="Currency [2] 3 4 7 3" xfId="13417" xr:uid="{00000000-0005-0000-0000-000031340000}"/>
    <cellStyle name="Currency [2] 3 4 8" xfId="13418" xr:uid="{00000000-0005-0000-0000-000032340000}"/>
    <cellStyle name="Currency [2] 3 4 8 2" xfId="13419" xr:uid="{00000000-0005-0000-0000-000033340000}"/>
    <cellStyle name="Currency [2] 3 4 8 3" xfId="13420" xr:uid="{00000000-0005-0000-0000-000034340000}"/>
    <cellStyle name="Currency [2] 3 4 9" xfId="13421" xr:uid="{00000000-0005-0000-0000-000035340000}"/>
    <cellStyle name="Currency [2] 3 4 9 2" xfId="13422" xr:uid="{00000000-0005-0000-0000-000036340000}"/>
    <cellStyle name="Currency [2] 3 4 9 3" xfId="13423" xr:uid="{00000000-0005-0000-0000-000037340000}"/>
    <cellStyle name="Currency [2] 3 5" xfId="13424" xr:uid="{00000000-0005-0000-0000-000038340000}"/>
    <cellStyle name="Currency [2] 3 5 10" xfId="13425" xr:uid="{00000000-0005-0000-0000-000039340000}"/>
    <cellStyle name="Currency [2] 3 5 10 2" xfId="13426" xr:uid="{00000000-0005-0000-0000-00003A340000}"/>
    <cellStyle name="Currency [2] 3 5 10 3" xfId="13427" xr:uid="{00000000-0005-0000-0000-00003B340000}"/>
    <cellStyle name="Currency [2] 3 5 11" xfId="13428" xr:uid="{00000000-0005-0000-0000-00003C340000}"/>
    <cellStyle name="Currency [2] 3 5 11 2" xfId="13429" xr:uid="{00000000-0005-0000-0000-00003D340000}"/>
    <cellStyle name="Currency [2] 3 5 11 3" xfId="13430" xr:uid="{00000000-0005-0000-0000-00003E340000}"/>
    <cellStyle name="Currency [2] 3 5 12" xfId="13431" xr:uid="{00000000-0005-0000-0000-00003F340000}"/>
    <cellStyle name="Currency [2] 3 5 13" xfId="13432" xr:uid="{00000000-0005-0000-0000-000040340000}"/>
    <cellStyle name="Currency [2] 3 5 2" xfId="13433" xr:uid="{00000000-0005-0000-0000-000041340000}"/>
    <cellStyle name="Currency [2] 3 5 2 2" xfId="13434" xr:uid="{00000000-0005-0000-0000-000042340000}"/>
    <cellStyle name="Currency [2] 3 5 2 3" xfId="13435" xr:uid="{00000000-0005-0000-0000-000043340000}"/>
    <cellStyle name="Currency [2] 3 5 3" xfId="13436" xr:uid="{00000000-0005-0000-0000-000044340000}"/>
    <cellStyle name="Currency [2] 3 5 3 2" xfId="13437" xr:uid="{00000000-0005-0000-0000-000045340000}"/>
    <cellStyle name="Currency [2] 3 5 3 3" xfId="13438" xr:uid="{00000000-0005-0000-0000-000046340000}"/>
    <cellStyle name="Currency [2] 3 5 4" xfId="13439" xr:uid="{00000000-0005-0000-0000-000047340000}"/>
    <cellStyle name="Currency [2] 3 5 4 2" xfId="13440" xr:uid="{00000000-0005-0000-0000-000048340000}"/>
    <cellStyle name="Currency [2] 3 5 4 3" xfId="13441" xr:uid="{00000000-0005-0000-0000-000049340000}"/>
    <cellStyle name="Currency [2] 3 5 5" xfId="13442" xr:uid="{00000000-0005-0000-0000-00004A340000}"/>
    <cellStyle name="Currency [2] 3 5 5 2" xfId="13443" xr:uid="{00000000-0005-0000-0000-00004B340000}"/>
    <cellStyle name="Currency [2] 3 5 5 3" xfId="13444" xr:uid="{00000000-0005-0000-0000-00004C340000}"/>
    <cellStyle name="Currency [2] 3 5 6" xfId="13445" xr:uid="{00000000-0005-0000-0000-00004D340000}"/>
    <cellStyle name="Currency [2] 3 5 6 2" xfId="13446" xr:uid="{00000000-0005-0000-0000-00004E340000}"/>
    <cellStyle name="Currency [2] 3 5 6 3" xfId="13447" xr:uid="{00000000-0005-0000-0000-00004F340000}"/>
    <cellStyle name="Currency [2] 3 5 7" xfId="13448" xr:uid="{00000000-0005-0000-0000-000050340000}"/>
    <cellStyle name="Currency [2] 3 5 7 2" xfId="13449" xr:uid="{00000000-0005-0000-0000-000051340000}"/>
    <cellStyle name="Currency [2] 3 5 7 3" xfId="13450" xr:uid="{00000000-0005-0000-0000-000052340000}"/>
    <cellStyle name="Currency [2] 3 5 8" xfId="13451" xr:uid="{00000000-0005-0000-0000-000053340000}"/>
    <cellStyle name="Currency [2] 3 5 8 2" xfId="13452" xr:uid="{00000000-0005-0000-0000-000054340000}"/>
    <cellStyle name="Currency [2] 3 5 8 3" xfId="13453" xr:uid="{00000000-0005-0000-0000-000055340000}"/>
    <cellStyle name="Currency [2] 3 5 9" xfId="13454" xr:uid="{00000000-0005-0000-0000-000056340000}"/>
    <cellStyle name="Currency [2] 3 5 9 2" xfId="13455" xr:uid="{00000000-0005-0000-0000-000057340000}"/>
    <cellStyle name="Currency [2] 3 5 9 3" xfId="13456" xr:uid="{00000000-0005-0000-0000-000058340000}"/>
    <cellStyle name="Currency [2] 3 6" xfId="13457" xr:uid="{00000000-0005-0000-0000-000059340000}"/>
    <cellStyle name="Currency [2] 3 6 10" xfId="13458" xr:uid="{00000000-0005-0000-0000-00005A340000}"/>
    <cellStyle name="Currency [2] 3 6 10 2" xfId="13459" xr:uid="{00000000-0005-0000-0000-00005B340000}"/>
    <cellStyle name="Currency [2] 3 6 10 3" xfId="13460" xr:uid="{00000000-0005-0000-0000-00005C340000}"/>
    <cellStyle name="Currency [2] 3 6 11" xfId="13461" xr:uid="{00000000-0005-0000-0000-00005D340000}"/>
    <cellStyle name="Currency [2] 3 6 11 2" xfId="13462" xr:uid="{00000000-0005-0000-0000-00005E340000}"/>
    <cellStyle name="Currency [2] 3 6 11 3" xfId="13463" xr:uid="{00000000-0005-0000-0000-00005F340000}"/>
    <cellStyle name="Currency [2] 3 6 12" xfId="13464" xr:uid="{00000000-0005-0000-0000-000060340000}"/>
    <cellStyle name="Currency [2] 3 6 13" xfId="13465" xr:uid="{00000000-0005-0000-0000-000061340000}"/>
    <cellStyle name="Currency [2] 3 6 2" xfId="13466" xr:uid="{00000000-0005-0000-0000-000062340000}"/>
    <cellStyle name="Currency [2] 3 6 2 2" xfId="13467" xr:uid="{00000000-0005-0000-0000-000063340000}"/>
    <cellStyle name="Currency [2] 3 6 2 3" xfId="13468" xr:uid="{00000000-0005-0000-0000-000064340000}"/>
    <cellStyle name="Currency [2] 3 6 3" xfId="13469" xr:uid="{00000000-0005-0000-0000-000065340000}"/>
    <cellStyle name="Currency [2] 3 6 3 2" xfId="13470" xr:uid="{00000000-0005-0000-0000-000066340000}"/>
    <cellStyle name="Currency [2] 3 6 3 3" xfId="13471" xr:uid="{00000000-0005-0000-0000-000067340000}"/>
    <cellStyle name="Currency [2] 3 6 4" xfId="13472" xr:uid="{00000000-0005-0000-0000-000068340000}"/>
    <cellStyle name="Currency [2] 3 6 4 2" xfId="13473" xr:uid="{00000000-0005-0000-0000-000069340000}"/>
    <cellStyle name="Currency [2] 3 6 4 3" xfId="13474" xr:uid="{00000000-0005-0000-0000-00006A340000}"/>
    <cellStyle name="Currency [2] 3 6 5" xfId="13475" xr:uid="{00000000-0005-0000-0000-00006B340000}"/>
    <cellStyle name="Currency [2] 3 6 5 2" xfId="13476" xr:uid="{00000000-0005-0000-0000-00006C340000}"/>
    <cellStyle name="Currency [2] 3 6 5 3" xfId="13477" xr:uid="{00000000-0005-0000-0000-00006D340000}"/>
    <cellStyle name="Currency [2] 3 6 6" xfId="13478" xr:uid="{00000000-0005-0000-0000-00006E340000}"/>
    <cellStyle name="Currency [2] 3 6 6 2" xfId="13479" xr:uid="{00000000-0005-0000-0000-00006F340000}"/>
    <cellStyle name="Currency [2] 3 6 6 3" xfId="13480" xr:uid="{00000000-0005-0000-0000-000070340000}"/>
    <cellStyle name="Currency [2] 3 6 7" xfId="13481" xr:uid="{00000000-0005-0000-0000-000071340000}"/>
    <cellStyle name="Currency [2] 3 6 7 2" xfId="13482" xr:uid="{00000000-0005-0000-0000-000072340000}"/>
    <cellStyle name="Currency [2] 3 6 7 3" xfId="13483" xr:uid="{00000000-0005-0000-0000-000073340000}"/>
    <cellStyle name="Currency [2] 3 6 8" xfId="13484" xr:uid="{00000000-0005-0000-0000-000074340000}"/>
    <cellStyle name="Currency [2] 3 6 8 2" xfId="13485" xr:uid="{00000000-0005-0000-0000-000075340000}"/>
    <cellStyle name="Currency [2] 3 6 8 3" xfId="13486" xr:uid="{00000000-0005-0000-0000-000076340000}"/>
    <cellStyle name="Currency [2] 3 6 9" xfId="13487" xr:uid="{00000000-0005-0000-0000-000077340000}"/>
    <cellStyle name="Currency [2] 3 6 9 2" xfId="13488" xr:uid="{00000000-0005-0000-0000-000078340000}"/>
    <cellStyle name="Currency [2] 3 6 9 3" xfId="13489" xr:uid="{00000000-0005-0000-0000-000079340000}"/>
    <cellStyle name="Currency [2] 3 7" xfId="13490" xr:uid="{00000000-0005-0000-0000-00007A340000}"/>
    <cellStyle name="Currency [2] 3 7 10" xfId="13491" xr:uid="{00000000-0005-0000-0000-00007B340000}"/>
    <cellStyle name="Currency [2] 3 7 10 2" xfId="13492" xr:uid="{00000000-0005-0000-0000-00007C340000}"/>
    <cellStyle name="Currency [2] 3 7 10 3" xfId="13493" xr:uid="{00000000-0005-0000-0000-00007D340000}"/>
    <cellStyle name="Currency [2] 3 7 11" xfId="13494" xr:uid="{00000000-0005-0000-0000-00007E340000}"/>
    <cellStyle name="Currency [2] 3 7 11 2" xfId="13495" xr:uid="{00000000-0005-0000-0000-00007F340000}"/>
    <cellStyle name="Currency [2] 3 7 11 3" xfId="13496" xr:uid="{00000000-0005-0000-0000-000080340000}"/>
    <cellStyle name="Currency [2] 3 7 12" xfId="13497" xr:uid="{00000000-0005-0000-0000-000081340000}"/>
    <cellStyle name="Currency [2] 3 7 13" xfId="13498" xr:uid="{00000000-0005-0000-0000-000082340000}"/>
    <cellStyle name="Currency [2] 3 7 2" xfId="13499" xr:uid="{00000000-0005-0000-0000-000083340000}"/>
    <cellStyle name="Currency [2] 3 7 2 2" xfId="13500" xr:uid="{00000000-0005-0000-0000-000084340000}"/>
    <cellStyle name="Currency [2] 3 7 2 3" xfId="13501" xr:uid="{00000000-0005-0000-0000-000085340000}"/>
    <cellStyle name="Currency [2] 3 7 3" xfId="13502" xr:uid="{00000000-0005-0000-0000-000086340000}"/>
    <cellStyle name="Currency [2] 3 7 3 2" xfId="13503" xr:uid="{00000000-0005-0000-0000-000087340000}"/>
    <cellStyle name="Currency [2] 3 7 3 3" xfId="13504" xr:uid="{00000000-0005-0000-0000-000088340000}"/>
    <cellStyle name="Currency [2] 3 7 4" xfId="13505" xr:uid="{00000000-0005-0000-0000-000089340000}"/>
    <cellStyle name="Currency [2] 3 7 4 2" xfId="13506" xr:uid="{00000000-0005-0000-0000-00008A340000}"/>
    <cellStyle name="Currency [2] 3 7 4 3" xfId="13507" xr:uid="{00000000-0005-0000-0000-00008B340000}"/>
    <cellStyle name="Currency [2] 3 7 5" xfId="13508" xr:uid="{00000000-0005-0000-0000-00008C340000}"/>
    <cellStyle name="Currency [2] 3 7 5 2" xfId="13509" xr:uid="{00000000-0005-0000-0000-00008D340000}"/>
    <cellStyle name="Currency [2] 3 7 5 3" xfId="13510" xr:uid="{00000000-0005-0000-0000-00008E340000}"/>
    <cellStyle name="Currency [2] 3 7 6" xfId="13511" xr:uid="{00000000-0005-0000-0000-00008F340000}"/>
    <cellStyle name="Currency [2] 3 7 6 2" xfId="13512" xr:uid="{00000000-0005-0000-0000-000090340000}"/>
    <cellStyle name="Currency [2] 3 7 6 3" xfId="13513" xr:uid="{00000000-0005-0000-0000-000091340000}"/>
    <cellStyle name="Currency [2] 3 7 7" xfId="13514" xr:uid="{00000000-0005-0000-0000-000092340000}"/>
    <cellStyle name="Currency [2] 3 7 7 2" xfId="13515" xr:uid="{00000000-0005-0000-0000-000093340000}"/>
    <cellStyle name="Currency [2] 3 7 7 3" xfId="13516" xr:uid="{00000000-0005-0000-0000-000094340000}"/>
    <cellStyle name="Currency [2] 3 7 8" xfId="13517" xr:uid="{00000000-0005-0000-0000-000095340000}"/>
    <cellStyle name="Currency [2] 3 7 8 2" xfId="13518" xr:uid="{00000000-0005-0000-0000-000096340000}"/>
    <cellStyle name="Currency [2] 3 7 8 3" xfId="13519" xr:uid="{00000000-0005-0000-0000-000097340000}"/>
    <cellStyle name="Currency [2] 3 7 9" xfId="13520" xr:uid="{00000000-0005-0000-0000-000098340000}"/>
    <cellStyle name="Currency [2] 3 7 9 2" xfId="13521" xr:uid="{00000000-0005-0000-0000-000099340000}"/>
    <cellStyle name="Currency [2] 3 7 9 3" xfId="13522" xr:uid="{00000000-0005-0000-0000-00009A340000}"/>
    <cellStyle name="Currency [2] 3 8" xfId="13523" xr:uid="{00000000-0005-0000-0000-00009B340000}"/>
    <cellStyle name="Currency [2] 3 8 2" xfId="13524" xr:uid="{00000000-0005-0000-0000-00009C340000}"/>
    <cellStyle name="Currency [2] 3 8 3" xfId="13525" xr:uid="{00000000-0005-0000-0000-00009D340000}"/>
    <cellStyle name="Currency [2] 3 9" xfId="13526" xr:uid="{00000000-0005-0000-0000-00009E340000}"/>
    <cellStyle name="Currency [2] 3 9 2" xfId="13527" xr:uid="{00000000-0005-0000-0000-00009F340000}"/>
    <cellStyle name="Currency [2] 3 9 3" xfId="13528" xr:uid="{00000000-0005-0000-0000-0000A0340000}"/>
    <cellStyle name="Currency [2] 4" xfId="13529" xr:uid="{00000000-0005-0000-0000-0000A1340000}"/>
    <cellStyle name="Currency [2] 4 10" xfId="13530" xr:uid="{00000000-0005-0000-0000-0000A2340000}"/>
    <cellStyle name="Currency [2] 4 10 2" xfId="13531" xr:uid="{00000000-0005-0000-0000-0000A3340000}"/>
    <cellStyle name="Currency [2] 4 10 3" xfId="13532" xr:uid="{00000000-0005-0000-0000-0000A4340000}"/>
    <cellStyle name="Currency [2] 4 11" xfId="13533" xr:uid="{00000000-0005-0000-0000-0000A5340000}"/>
    <cellStyle name="Currency [2] 4 11 2" xfId="13534" xr:uid="{00000000-0005-0000-0000-0000A6340000}"/>
    <cellStyle name="Currency [2] 4 11 3" xfId="13535" xr:uid="{00000000-0005-0000-0000-0000A7340000}"/>
    <cellStyle name="Currency [2] 4 12" xfId="13536" xr:uid="{00000000-0005-0000-0000-0000A8340000}"/>
    <cellStyle name="Currency [2] 4 12 2" xfId="13537" xr:uid="{00000000-0005-0000-0000-0000A9340000}"/>
    <cellStyle name="Currency [2] 4 12 3" xfId="13538" xr:uid="{00000000-0005-0000-0000-0000AA340000}"/>
    <cellStyle name="Currency [2] 4 13" xfId="13539" xr:uid="{00000000-0005-0000-0000-0000AB340000}"/>
    <cellStyle name="Currency [2] 4 13 2" xfId="13540" xr:uid="{00000000-0005-0000-0000-0000AC340000}"/>
    <cellStyle name="Currency [2] 4 13 3" xfId="13541" xr:uid="{00000000-0005-0000-0000-0000AD340000}"/>
    <cellStyle name="Currency [2] 4 14" xfId="13542" xr:uid="{00000000-0005-0000-0000-0000AE340000}"/>
    <cellStyle name="Currency [2] 4 14 2" xfId="13543" xr:uid="{00000000-0005-0000-0000-0000AF340000}"/>
    <cellStyle name="Currency [2] 4 14 3" xfId="13544" xr:uid="{00000000-0005-0000-0000-0000B0340000}"/>
    <cellStyle name="Currency [2] 4 15" xfId="13545" xr:uid="{00000000-0005-0000-0000-0000B1340000}"/>
    <cellStyle name="Currency [2] 4 15 2" xfId="13546" xr:uid="{00000000-0005-0000-0000-0000B2340000}"/>
    <cellStyle name="Currency [2] 4 15 3" xfId="13547" xr:uid="{00000000-0005-0000-0000-0000B3340000}"/>
    <cellStyle name="Currency [2] 4 16" xfId="13548" xr:uid="{00000000-0005-0000-0000-0000B4340000}"/>
    <cellStyle name="Currency [2] 4 16 2" xfId="13549" xr:uid="{00000000-0005-0000-0000-0000B5340000}"/>
    <cellStyle name="Currency [2] 4 16 3" xfId="13550" xr:uid="{00000000-0005-0000-0000-0000B6340000}"/>
    <cellStyle name="Currency [2] 4 17" xfId="13551" xr:uid="{00000000-0005-0000-0000-0000B7340000}"/>
    <cellStyle name="Currency [2] 4 17 2" xfId="13552" xr:uid="{00000000-0005-0000-0000-0000B8340000}"/>
    <cellStyle name="Currency [2] 4 17 3" xfId="13553" xr:uid="{00000000-0005-0000-0000-0000B9340000}"/>
    <cellStyle name="Currency [2] 4 18" xfId="13554" xr:uid="{00000000-0005-0000-0000-0000BA340000}"/>
    <cellStyle name="Currency [2] 4 18 2" xfId="13555" xr:uid="{00000000-0005-0000-0000-0000BB340000}"/>
    <cellStyle name="Currency [2] 4 18 3" xfId="13556" xr:uid="{00000000-0005-0000-0000-0000BC340000}"/>
    <cellStyle name="Currency [2] 4 19" xfId="13557" xr:uid="{00000000-0005-0000-0000-0000BD340000}"/>
    <cellStyle name="Currency [2] 4 2" xfId="13558" xr:uid="{00000000-0005-0000-0000-0000BE340000}"/>
    <cellStyle name="Currency [2] 4 2 10" xfId="13559" xr:uid="{00000000-0005-0000-0000-0000BF340000}"/>
    <cellStyle name="Currency [2] 4 2 10 2" xfId="13560" xr:uid="{00000000-0005-0000-0000-0000C0340000}"/>
    <cellStyle name="Currency [2] 4 2 10 3" xfId="13561" xr:uid="{00000000-0005-0000-0000-0000C1340000}"/>
    <cellStyle name="Currency [2] 4 2 11" xfId="13562" xr:uid="{00000000-0005-0000-0000-0000C2340000}"/>
    <cellStyle name="Currency [2] 4 2 11 2" xfId="13563" xr:uid="{00000000-0005-0000-0000-0000C3340000}"/>
    <cellStyle name="Currency [2] 4 2 11 3" xfId="13564" xr:uid="{00000000-0005-0000-0000-0000C4340000}"/>
    <cellStyle name="Currency [2] 4 2 12" xfId="13565" xr:uid="{00000000-0005-0000-0000-0000C5340000}"/>
    <cellStyle name="Currency [2] 4 2 12 2" xfId="13566" xr:uid="{00000000-0005-0000-0000-0000C6340000}"/>
    <cellStyle name="Currency [2] 4 2 12 3" xfId="13567" xr:uid="{00000000-0005-0000-0000-0000C7340000}"/>
    <cellStyle name="Currency [2] 4 2 13" xfId="13568" xr:uid="{00000000-0005-0000-0000-0000C8340000}"/>
    <cellStyle name="Currency [2] 4 2 14" xfId="13569" xr:uid="{00000000-0005-0000-0000-0000C9340000}"/>
    <cellStyle name="Currency [2] 4 2 2" xfId="13570" xr:uid="{00000000-0005-0000-0000-0000CA340000}"/>
    <cellStyle name="Currency [2] 4 2 2 2" xfId="13571" xr:uid="{00000000-0005-0000-0000-0000CB340000}"/>
    <cellStyle name="Currency [2] 4 2 2 3" xfId="13572" xr:uid="{00000000-0005-0000-0000-0000CC340000}"/>
    <cellStyle name="Currency [2] 4 2 3" xfId="13573" xr:uid="{00000000-0005-0000-0000-0000CD340000}"/>
    <cellStyle name="Currency [2] 4 2 3 2" xfId="13574" xr:uid="{00000000-0005-0000-0000-0000CE340000}"/>
    <cellStyle name="Currency [2] 4 2 3 3" xfId="13575" xr:uid="{00000000-0005-0000-0000-0000CF340000}"/>
    <cellStyle name="Currency [2] 4 2 4" xfId="13576" xr:uid="{00000000-0005-0000-0000-0000D0340000}"/>
    <cellStyle name="Currency [2] 4 2 4 2" xfId="13577" xr:uid="{00000000-0005-0000-0000-0000D1340000}"/>
    <cellStyle name="Currency [2] 4 2 4 3" xfId="13578" xr:uid="{00000000-0005-0000-0000-0000D2340000}"/>
    <cellStyle name="Currency [2] 4 2 5" xfId="13579" xr:uid="{00000000-0005-0000-0000-0000D3340000}"/>
    <cellStyle name="Currency [2] 4 2 5 2" xfId="13580" xr:uid="{00000000-0005-0000-0000-0000D4340000}"/>
    <cellStyle name="Currency [2] 4 2 5 3" xfId="13581" xr:uid="{00000000-0005-0000-0000-0000D5340000}"/>
    <cellStyle name="Currency [2] 4 2 6" xfId="13582" xr:uid="{00000000-0005-0000-0000-0000D6340000}"/>
    <cellStyle name="Currency [2] 4 2 6 2" xfId="13583" xr:uid="{00000000-0005-0000-0000-0000D7340000}"/>
    <cellStyle name="Currency [2] 4 2 6 3" xfId="13584" xr:uid="{00000000-0005-0000-0000-0000D8340000}"/>
    <cellStyle name="Currency [2] 4 2 7" xfId="13585" xr:uid="{00000000-0005-0000-0000-0000D9340000}"/>
    <cellStyle name="Currency [2] 4 2 7 2" xfId="13586" xr:uid="{00000000-0005-0000-0000-0000DA340000}"/>
    <cellStyle name="Currency [2] 4 2 7 3" xfId="13587" xr:uid="{00000000-0005-0000-0000-0000DB340000}"/>
    <cellStyle name="Currency [2] 4 2 8" xfId="13588" xr:uid="{00000000-0005-0000-0000-0000DC340000}"/>
    <cellStyle name="Currency [2] 4 2 8 2" xfId="13589" xr:uid="{00000000-0005-0000-0000-0000DD340000}"/>
    <cellStyle name="Currency [2] 4 2 8 3" xfId="13590" xr:uid="{00000000-0005-0000-0000-0000DE340000}"/>
    <cellStyle name="Currency [2] 4 2 9" xfId="13591" xr:uid="{00000000-0005-0000-0000-0000DF340000}"/>
    <cellStyle name="Currency [2] 4 2 9 2" xfId="13592" xr:uid="{00000000-0005-0000-0000-0000E0340000}"/>
    <cellStyle name="Currency [2] 4 2 9 3" xfId="13593" xr:uid="{00000000-0005-0000-0000-0000E1340000}"/>
    <cellStyle name="Currency [2] 4 20" xfId="13594" xr:uid="{00000000-0005-0000-0000-0000E2340000}"/>
    <cellStyle name="Currency [2] 4 3" xfId="13595" xr:uid="{00000000-0005-0000-0000-0000E3340000}"/>
    <cellStyle name="Currency [2] 4 3 10" xfId="13596" xr:uid="{00000000-0005-0000-0000-0000E4340000}"/>
    <cellStyle name="Currency [2] 4 3 10 2" xfId="13597" xr:uid="{00000000-0005-0000-0000-0000E5340000}"/>
    <cellStyle name="Currency [2] 4 3 10 3" xfId="13598" xr:uid="{00000000-0005-0000-0000-0000E6340000}"/>
    <cellStyle name="Currency [2] 4 3 11" xfId="13599" xr:uid="{00000000-0005-0000-0000-0000E7340000}"/>
    <cellStyle name="Currency [2] 4 3 11 2" xfId="13600" xr:uid="{00000000-0005-0000-0000-0000E8340000}"/>
    <cellStyle name="Currency [2] 4 3 11 3" xfId="13601" xr:uid="{00000000-0005-0000-0000-0000E9340000}"/>
    <cellStyle name="Currency [2] 4 3 12" xfId="13602" xr:uid="{00000000-0005-0000-0000-0000EA340000}"/>
    <cellStyle name="Currency [2] 4 3 12 2" xfId="13603" xr:uid="{00000000-0005-0000-0000-0000EB340000}"/>
    <cellStyle name="Currency [2] 4 3 12 3" xfId="13604" xr:uid="{00000000-0005-0000-0000-0000EC340000}"/>
    <cellStyle name="Currency [2] 4 3 13" xfId="13605" xr:uid="{00000000-0005-0000-0000-0000ED340000}"/>
    <cellStyle name="Currency [2] 4 3 14" xfId="13606" xr:uid="{00000000-0005-0000-0000-0000EE340000}"/>
    <cellStyle name="Currency [2] 4 3 2" xfId="13607" xr:uid="{00000000-0005-0000-0000-0000EF340000}"/>
    <cellStyle name="Currency [2] 4 3 2 2" xfId="13608" xr:uid="{00000000-0005-0000-0000-0000F0340000}"/>
    <cellStyle name="Currency [2] 4 3 2 3" xfId="13609" xr:uid="{00000000-0005-0000-0000-0000F1340000}"/>
    <cellStyle name="Currency [2] 4 3 3" xfId="13610" xr:uid="{00000000-0005-0000-0000-0000F2340000}"/>
    <cellStyle name="Currency [2] 4 3 3 2" xfId="13611" xr:uid="{00000000-0005-0000-0000-0000F3340000}"/>
    <cellStyle name="Currency [2] 4 3 3 3" xfId="13612" xr:uid="{00000000-0005-0000-0000-0000F4340000}"/>
    <cellStyle name="Currency [2] 4 3 4" xfId="13613" xr:uid="{00000000-0005-0000-0000-0000F5340000}"/>
    <cellStyle name="Currency [2] 4 3 4 2" xfId="13614" xr:uid="{00000000-0005-0000-0000-0000F6340000}"/>
    <cellStyle name="Currency [2] 4 3 4 3" xfId="13615" xr:uid="{00000000-0005-0000-0000-0000F7340000}"/>
    <cellStyle name="Currency [2] 4 3 5" xfId="13616" xr:uid="{00000000-0005-0000-0000-0000F8340000}"/>
    <cellStyle name="Currency [2] 4 3 5 2" xfId="13617" xr:uid="{00000000-0005-0000-0000-0000F9340000}"/>
    <cellStyle name="Currency [2] 4 3 5 3" xfId="13618" xr:uid="{00000000-0005-0000-0000-0000FA340000}"/>
    <cellStyle name="Currency [2] 4 3 6" xfId="13619" xr:uid="{00000000-0005-0000-0000-0000FB340000}"/>
    <cellStyle name="Currency [2] 4 3 6 2" xfId="13620" xr:uid="{00000000-0005-0000-0000-0000FC340000}"/>
    <cellStyle name="Currency [2] 4 3 6 3" xfId="13621" xr:uid="{00000000-0005-0000-0000-0000FD340000}"/>
    <cellStyle name="Currency [2] 4 3 7" xfId="13622" xr:uid="{00000000-0005-0000-0000-0000FE340000}"/>
    <cellStyle name="Currency [2] 4 3 7 2" xfId="13623" xr:uid="{00000000-0005-0000-0000-0000FF340000}"/>
    <cellStyle name="Currency [2] 4 3 7 3" xfId="13624" xr:uid="{00000000-0005-0000-0000-000000350000}"/>
    <cellStyle name="Currency [2] 4 3 8" xfId="13625" xr:uid="{00000000-0005-0000-0000-000001350000}"/>
    <cellStyle name="Currency [2] 4 3 8 2" xfId="13626" xr:uid="{00000000-0005-0000-0000-000002350000}"/>
    <cellStyle name="Currency [2] 4 3 8 3" xfId="13627" xr:uid="{00000000-0005-0000-0000-000003350000}"/>
    <cellStyle name="Currency [2] 4 3 9" xfId="13628" xr:uid="{00000000-0005-0000-0000-000004350000}"/>
    <cellStyle name="Currency [2] 4 3 9 2" xfId="13629" xr:uid="{00000000-0005-0000-0000-000005350000}"/>
    <cellStyle name="Currency [2] 4 3 9 3" xfId="13630" xr:uid="{00000000-0005-0000-0000-000006350000}"/>
    <cellStyle name="Currency [2] 4 4" xfId="13631" xr:uid="{00000000-0005-0000-0000-000007350000}"/>
    <cellStyle name="Currency [2] 4 4 10" xfId="13632" xr:uid="{00000000-0005-0000-0000-000008350000}"/>
    <cellStyle name="Currency [2] 4 4 10 2" xfId="13633" xr:uid="{00000000-0005-0000-0000-000009350000}"/>
    <cellStyle name="Currency [2] 4 4 10 3" xfId="13634" xr:uid="{00000000-0005-0000-0000-00000A350000}"/>
    <cellStyle name="Currency [2] 4 4 11" xfId="13635" xr:uid="{00000000-0005-0000-0000-00000B350000}"/>
    <cellStyle name="Currency [2] 4 4 11 2" xfId="13636" xr:uid="{00000000-0005-0000-0000-00000C350000}"/>
    <cellStyle name="Currency [2] 4 4 11 3" xfId="13637" xr:uid="{00000000-0005-0000-0000-00000D350000}"/>
    <cellStyle name="Currency [2] 4 4 12" xfId="13638" xr:uid="{00000000-0005-0000-0000-00000E350000}"/>
    <cellStyle name="Currency [2] 4 4 13" xfId="13639" xr:uid="{00000000-0005-0000-0000-00000F350000}"/>
    <cellStyle name="Currency [2] 4 4 2" xfId="13640" xr:uid="{00000000-0005-0000-0000-000010350000}"/>
    <cellStyle name="Currency [2] 4 4 2 2" xfId="13641" xr:uid="{00000000-0005-0000-0000-000011350000}"/>
    <cellStyle name="Currency [2] 4 4 2 3" xfId="13642" xr:uid="{00000000-0005-0000-0000-000012350000}"/>
    <cellStyle name="Currency [2] 4 4 3" xfId="13643" xr:uid="{00000000-0005-0000-0000-000013350000}"/>
    <cellStyle name="Currency [2] 4 4 3 2" xfId="13644" xr:uid="{00000000-0005-0000-0000-000014350000}"/>
    <cellStyle name="Currency [2] 4 4 3 3" xfId="13645" xr:uid="{00000000-0005-0000-0000-000015350000}"/>
    <cellStyle name="Currency [2] 4 4 4" xfId="13646" xr:uid="{00000000-0005-0000-0000-000016350000}"/>
    <cellStyle name="Currency [2] 4 4 4 2" xfId="13647" xr:uid="{00000000-0005-0000-0000-000017350000}"/>
    <cellStyle name="Currency [2] 4 4 4 3" xfId="13648" xr:uid="{00000000-0005-0000-0000-000018350000}"/>
    <cellStyle name="Currency [2] 4 4 5" xfId="13649" xr:uid="{00000000-0005-0000-0000-000019350000}"/>
    <cellStyle name="Currency [2] 4 4 5 2" xfId="13650" xr:uid="{00000000-0005-0000-0000-00001A350000}"/>
    <cellStyle name="Currency [2] 4 4 5 3" xfId="13651" xr:uid="{00000000-0005-0000-0000-00001B350000}"/>
    <cellStyle name="Currency [2] 4 4 6" xfId="13652" xr:uid="{00000000-0005-0000-0000-00001C350000}"/>
    <cellStyle name="Currency [2] 4 4 6 2" xfId="13653" xr:uid="{00000000-0005-0000-0000-00001D350000}"/>
    <cellStyle name="Currency [2] 4 4 6 3" xfId="13654" xr:uid="{00000000-0005-0000-0000-00001E350000}"/>
    <cellStyle name="Currency [2] 4 4 7" xfId="13655" xr:uid="{00000000-0005-0000-0000-00001F350000}"/>
    <cellStyle name="Currency [2] 4 4 7 2" xfId="13656" xr:uid="{00000000-0005-0000-0000-000020350000}"/>
    <cellStyle name="Currency [2] 4 4 7 3" xfId="13657" xr:uid="{00000000-0005-0000-0000-000021350000}"/>
    <cellStyle name="Currency [2] 4 4 8" xfId="13658" xr:uid="{00000000-0005-0000-0000-000022350000}"/>
    <cellStyle name="Currency [2] 4 4 8 2" xfId="13659" xr:uid="{00000000-0005-0000-0000-000023350000}"/>
    <cellStyle name="Currency [2] 4 4 8 3" xfId="13660" xr:uid="{00000000-0005-0000-0000-000024350000}"/>
    <cellStyle name="Currency [2] 4 4 9" xfId="13661" xr:uid="{00000000-0005-0000-0000-000025350000}"/>
    <cellStyle name="Currency [2] 4 4 9 2" xfId="13662" xr:uid="{00000000-0005-0000-0000-000026350000}"/>
    <cellStyle name="Currency [2] 4 4 9 3" xfId="13663" xr:uid="{00000000-0005-0000-0000-000027350000}"/>
    <cellStyle name="Currency [2] 4 5" xfId="13664" xr:uid="{00000000-0005-0000-0000-000028350000}"/>
    <cellStyle name="Currency [2] 4 5 10" xfId="13665" xr:uid="{00000000-0005-0000-0000-000029350000}"/>
    <cellStyle name="Currency [2] 4 5 10 2" xfId="13666" xr:uid="{00000000-0005-0000-0000-00002A350000}"/>
    <cellStyle name="Currency [2] 4 5 10 3" xfId="13667" xr:uid="{00000000-0005-0000-0000-00002B350000}"/>
    <cellStyle name="Currency [2] 4 5 11" xfId="13668" xr:uid="{00000000-0005-0000-0000-00002C350000}"/>
    <cellStyle name="Currency [2] 4 5 11 2" xfId="13669" xr:uid="{00000000-0005-0000-0000-00002D350000}"/>
    <cellStyle name="Currency [2] 4 5 11 3" xfId="13670" xr:uid="{00000000-0005-0000-0000-00002E350000}"/>
    <cellStyle name="Currency [2] 4 5 12" xfId="13671" xr:uid="{00000000-0005-0000-0000-00002F350000}"/>
    <cellStyle name="Currency [2] 4 5 13" xfId="13672" xr:uid="{00000000-0005-0000-0000-000030350000}"/>
    <cellStyle name="Currency [2] 4 5 2" xfId="13673" xr:uid="{00000000-0005-0000-0000-000031350000}"/>
    <cellStyle name="Currency [2] 4 5 2 2" xfId="13674" xr:uid="{00000000-0005-0000-0000-000032350000}"/>
    <cellStyle name="Currency [2] 4 5 2 3" xfId="13675" xr:uid="{00000000-0005-0000-0000-000033350000}"/>
    <cellStyle name="Currency [2] 4 5 3" xfId="13676" xr:uid="{00000000-0005-0000-0000-000034350000}"/>
    <cellStyle name="Currency [2] 4 5 3 2" xfId="13677" xr:uid="{00000000-0005-0000-0000-000035350000}"/>
    <cellStyle name="Currency [2] 4 5 3 3" xfId="13678" xr:uid="{00000000-0005-0000-0000-000036350000}"/>
    <cellStyle name="Currency [2] 4 5 4" xfId="13679" xr:uid="{00000000-0005-0000-0000-000037350000}"/>
    <cellStyle name="Currency [2] 4 5 4 2" xfId="13680" xr:uid="{00000000-0005-0000-0000-000038350000}"/>
    <cellStyle name="Currency [2] 4 5 4 3" xfId="13681" xr:uid="{00000000-0005-0000-0000-000039350000}"/>
    <cellStyle name="Currency [2] 4 5 5" xfId="13682" xr:uid="{00000000-0005-0000-0000-00003A350000}"/>
    <cellStyle name="Currency [2] 4 5 5 2" xfId="13683" xr:uid="{00000000-0005-0000-0000-00003B350000}"/>
    <cellStyle name="Currency [2] 4 5 5 3" xfId="13684" xr:uid="{00000000-0005-0000-0000-00003C350000}"/>
    <cellStyle name="Currency [2] 4 5 6" xfId="13685" xr:uid="{00000000-0005-0000-0000-00003D350000}"/>
    <cellStyle name="Currency [2] 4 5 6 2" xfId="13686" xr:uid="{00000000-0005-0000-0000-00003E350000}"/>
    <cellStyle name="Currency [2] 4 5 6 3" xfId="13687" xr:uid="{00000000-0005-0000-0000-00003F350000}"/>
    <cellStyle name="Currency [2] 4 5 7" xfId="13688" xr:uid="{00000000-0005-0000-0000-000040350000}"/>
    <cellStyle name="Currency [2] 4 5 7 2" xfId="13689" xr:uid="{00000000-0005-0000-0000-000041350000}"/>
    <cellStyle name="Currency [2] 4 5 7 3" xfId="13690" xr:uid="{00000000-0005-0000-0000-000042350000}"/>
    <cellStyle name="Currency [2] 4 5 8" xfId="13691" xr:uid="{00000000-0005-0000-0000-000043350000}"/>
    <cellStyle name="Currency [2] 4 5 8 2" xfId="13692" xr:uid="{00000000-0005-0000-0000-000044350000}"/>
    <cellStyle name="Currency [2] 4 5 8 3" xfId="13693" xr:uid="{00000000-0005-0000-0000-000045350000}"/>
    <cellStyle name="Currency [2] 4 5 9" xfId="13694" xr:uid="{00000000-0005-0000-0000-000046350000}"/>
    <cellStyle name="Currency [2] 4 5 9 2" xfId="13695" xr:uid="{00000000-0005-0000-0000-000047350000}"/>
    <cellStyle name="Currency [2] 4 5 9 3" xfId="13696" xr:uid="{00000000-0005-0000-0000-000048350000}"/>
    <cellStyle name="Currency [2] 4 6" xfId="13697" xr:uid="{00000000-0005-0000-0000-000049350000}"/>
    <cellStyle name="Currency [2] 4 6 10" xfId="13698" xr:uid="{00000000-0005-0000-0000-00004A350000}"/>
    <cellStyle name="Currency [2] 4 6 10 2" xfId="13699" xr:uid="{00000000-0005-0000-0000-00004B350000}"/>
    <cellStyle name="Currency [2] 4 6 10 3" xfId="13700" xr:uid="{00000000-0005-0000-0000-00004C350000}"/>
    <cellStyle name="Currency [2] 4 6 11" xfId="13701" xr:uid="{00000000-0005-0000-0000-00004D350000}"/>
    <cellStyle name="Currency [2] 4 6 11 2" xfId="13702" xr:uid="{00000000-0005-0000-0000-00004E350000}"/>
    <cellStyle name="Currency [2] 4 6 11 3" xfId="13703" xr:uid="{00000000-0005-0000-0000-00004F350000}"/>
    <cellStyle name="Currency [2] 4 6 12" xfId="13704" xr:uid="{00000000-0005-0000-0000-000050350000}"/>
    <cellStyle name="Currency [2] 4 6 13" xfId="13705" xr:uid="{00000000-0005-0000-0000-000051350000}"/>
    <cellStyle name="Currency [2] 4 6 2" xfId="13706" xr:uid="{00000000-0005-0000-0000-000052350000}"/>
    <cellStyle name="Currency [2] 4 6 2 2" xfId="13707" xr:uid="{00000000-0005-0000-0000-000053350000}"/>
    <cellStyle name="Currency [2] 4 6 2 3" xfId="13708" xr:uid="{00000000-0005-0000-0000-000054350000}"/>
    <cellStyle name="Currency [2] 4 6 3" xfId="13709" xr:uid="{00000000-0005-0000-0000-000055350000}"/>
    <cellStyle name="Currency [2] 4 6 3 2" xfId="13710" xr:uid="{00000000-0005-0000-0000-000056350000}"/>
    <cellStyle name="Currency [2] 4 6 3 3" xfId="13711" xr:uid="{00000000-0005-0000-0000-000057350000}"/>
    <cellStyle name="Currency [2] 4 6 4" xfId="13712" xr:uid="{00000000-0005-0000-0000-000058350000}"/>
    <cellStyle name="Currency [2] 4 6 4 2" xfId="13713" xr:uid="{00000000-0005-0000-0000-000059350000}"/>
    <cellStyle name="Currency [2] 4 6 4 3" xfId="13714" xr:uid="{00000000-0005-0000-0000-00005A350000}"/>
    <cellStyle name="Currency [2] 4 6 5" xfId="13715" xr:uid="{00000000-0005-0000-0000-00005B350000}"/>
    <cellStyle name="Currency [2] 4 6 5 2" xfId="13716" xr:uid="{00000000-0005-0000-0000-00005C350000}"/>
    <cellStyle name="Currency [2] 4 6 5 3" xfId="13717" xr:uid="{00000000-0005-0000-0000-00005D350000}"/>
    <cellStyle name="Currency [2] 4 6 6" xfId="13718" xr:uid="{00000000-0005-0000-0000-00005E350000}"/>
    <cellStyle name="Currency [2] 4 6 6 2" xfId="13719" xr:uid="{00000000-0005-0000-0000-00005F350000}"/>
    <cellStyle name="Currency [2] 4 6 6 3" xfId="13720" xr:uid="{00000000-0005-0000-0000-000060350000}"/>
    <cellStyle name="Currency [2] 4 6 7" xfId="13721" xr:uid="{00000000-0005-0000-0000-000061350000}"/>
    <cellStyle name="Currency [2] 4 6 7 2" xfId="13722" xr:uid="{00000000-0005-0000-0000-000062350000}"/>
    <cellStyle name="Currency [2] 4 6 7 3" xfId="13723" xr:uid="{00000000-0005-0000-0000-000063350000}"/>
    <cellStyle name="Currency [2] 4 6 8" xfId="13724" xr:uid="{00000000-0005-0000-0000-000064350000}"/>
    <cellStyle name="Currency [2] 4 6 8 2" xfId="13725" xr:uid="{00000000-0005-0000-0000-000065350000}"/>
    <cellStyle name="Currency [2] 4 6 8 3" xfId="13726" xr:uid="{00000000-0005-0000-0000-000066350000}"/>
    <cellStyle name="Currency [2] 4 6 9" xfId="13727" xr:uid="{00000000-0005-0000-0000-000067350000}"/>
    <cellStyle name="Currency [2] 4 6 9 2" xfId="13728" xr:uid="{00000000-0005-0000-0000-000068350000}"/>
    <cellStyle name="Currency [2] 4 6 9 3" xfId="13729" xr:uid="{00000000-0005-0000-0000-000069350000}"/>
    <cellStyle name="Currency [2] 4 7" xfId="13730" xr:uid="{00000000-0005-0000-0000-00006A350000}"/>
    <cellStyle name="Currency [2] 4 7 10" xfId="13731" xr:uid="{00000000-0005-0000-0000-00006B350000}"/>
    <cellStyle name="Currency [2] 4 7 10 2" xfId="13732" xr:uid="{00000000-0005-0000-0000-00006C350000}"/>
    <cellStyle name="Currency [2] 4 7 10 3" xfId="13733" xr:uid="{00000000-0005-0000-0000-00006D350000}"/>
    <cellStyle name="Currency [2] 4 7 11" xfId="13734" xr:uid="{00000000-0005-0000-0000-00006E350000}"/>
    <cellStyle name="Currency [2] 4 7 11 2" xfId="13735" xr:uid="{00000000-0005-0000-0000-00006F350000}"/>
    <cellStyle name="Currency [2] 4 7 11 3" xfId="13736" xr:uid="{00000000-0005-0000-0000-000070350000}"/>
    <cellStyle name="Currency [2] 4 7 12" xfId="13737" xr:uid="{00000000-0005-0000-0000-000071350000}"/>
    <cellStyle name="Currency [2] 4 7 13" xfId="13738" xr:uid="{00000000-0005-0000-0000-000072350000}"/>
    <cellStyle name="Currency [2] 4 7 2" xfId="13739" xr:uid="{00000000-0005-0000-0000-000073350000}"/>
    <cellStyle name="Currency [2] 4 7 2 2" xfId="13740" xr:uid="{00000000-0005-0000-0000-000074350000}"/>
    <cellStyle name="Currency [2] 4 7 2 3" xfId="13741" xr:uid="{00000000-0005-0000-0000-000075350000}"/>
    <cellStyle name="Currency [2] 4 7 3" xfId="13742" xr:uid="{00000000-0005-0000-0000-000076350000}"/>
    <cellStyle name="Currency [2] 4 7 3 2" xfId="13743" xr:uid="{00000000-0005-0000-0000-000077350000}"/>
    <cellStyle name="Currency [2] 4 7 3 3" xfId="13744" xr:uid="{00000000-0005-0000-0000-000078350000}"/>
    <cellStyle name="Currency [2] 4 7 4" xfId="13745" xr:uid="{00000000-0005-0000-0000-000079350000}"/>
    <cellStyle name="Currency [2] 4 7 4 2" xfId="13746" xr:uid="{00000000-0005-0000-0000-00007A350000}"/>
    <cellStyle name="Currency [2] 4 7 4 3" xfId="13747" xr:uid="{00000000-0005-0000-0000-00007B350000}"/>
    <cellStyle name="Currency [2] 4 7 5" xfId="13748" xr:uid="{00000000-0005-0000-0000-00007C350000}"/>
    <cellStyle name="Currency [2] 4 7 5 2" xfId="13749" xr:uid="{00000000-0005-0000-0000-00007D350000}"/>
    <cellStyle name="Currency [2] 4 7 5 3" xfId="13750" xr:uid="{00000000-0005-0000-0000-00007E350000}"/>
    <cellStyle name="Currency [2] 4 7 6" xfId="13751" xr:uid="{00000000-0005-0000-0000-00007F350000}"/>
    <cellStyle name="Currency [2] 4 7 6 2" xfId="13752" xr:uid="{00000000-0005-0000-0000-000080350000}"/>
    <cellStyle name="Currency [2] 4 7 6 3" xfId="13753" xr:uid="{00000000-0005-0000-0000-000081350000}"/>
    <cellStyle name="Currency [2] 4 7 7" xfId="13754" xr:uid="{00000000-0005-0000-0000-000082350000}"/>
    <cellStyle name="Currency [2] 4 7 7 2" xfId="13755" xr:uid="{00000000-0005-0000-0000-000083350000}"/>
    <cellStyle name="Currency [2] 4 7 7 3" xfId="13756" xr:uid="{00000000-0005-0000-0000-000084350000}"/>
    <cellStyle name="Currency [2] 4 7 8" xfId="13757" xr:uid="{00000000-0005-0000-0000-000085350000}"/>
    <cellStyle name="Currency [2] 4 7 8 2" xfId="13758" xr:uid="{00000000-0005-0000-0000-000086350000}"/>
    <cellStyle name="Currency [2] 4 7 8 3" xfId="13759" xr:uid="{00000000-0005-0000-0000-000087350000}"/>
    <cellStyle name="Currency [2] 4 7 9" xfId="13760" xr:uid="{00000000-0005-0000-0000-000088350000}"/>
    <cellStyle name="Currency [2] 4 7 9 2" xfId="13761" xr:uid="{00000000-0005-0000-0000-000089350000}"/>
    <cellStyle name="Currency [2] 4 7 9 3" xfId="13762" xr:uid="{00000000-0005-0000-0000-00008A350000}"/>
    <cellStyle name="Currency [2] 4 8" xfId="13763" xr:uid="{00000000-0005-0000-0000-00008B350000}"/>
    <cellStyle name="Currency [2] 4 8 2" xfId="13764" xr:uid="{00000000-0005-0000-0000-00008C350000}"/>
    <cellStyle name="Currency [2] 4 8 3" xfId="13765" xr:uid="{00000000-0005-0000-0000-00008D350000}"/>
    <cellStyle name="Currency [2] 4 9" xfId="13766" xr:uid="{00000000-0005-0000-0000-00008E350000}"/>
    <cellStyle name="Currency [2] 4 9 2" xfId="13767" xr:uid="{00000000-0005-0000-0000-00008F350000}"/>
    <cellStyle name="Currency [2] 4 9 3" xfId="13768" xr:uid="{00000000-0005-0000-0000-000090350000}"/>
    <cellStyle name="Currency [2] 5" xfId="13769" xr:uid="{00000000-0005-0000-0000-000091350000}"/>
    <cellStyle name="Currency [2] 5 10" xfId="13770" xr:uid="{00000000-0005-0000-0000-000092350000}"/>
    <cellStyle name="Currency [2] 5 10 2" xfId="13771" xr:uid="{00000000-0005-0000-0000-000093350000}"/>
    <cellStyle name="Currency [2] 5 10 3" xfId="13772" xr:uid="{00000000-0005-0000-0000-000094350000}"/>
    <cellStyle name="Currency [2] 5 11" xfId="13773" xr:uid="{00000000-0005-0000-0000-000095350000}"/>
    <cellStyle name="Currency [2] 5 11 2" xfId="13774" xr:uid="{00000000-0005-0000-0000-000096350000}"/>
    <cellStyle name="Currency [2] 5 11 3" xfId="13775" xr:uid="{00000000-0005-0000-0000-000097350000}"/>
    <cellStyle name="Currency [2] 5 12" xfId="13776" xr:uid="{00000000-0005-0000-0000-000098350000}"/>
    <cellStyle name="Currency [2] 5 12 2" xfId="13777" xr:uid="{00000000-0005-0000-0000-000099350000}"/>
    <cellStyle name="Currency [2] 5 12 3" xfId="13778" xr:uid="{00000000-0005-0000-0000-00009A350000}"/>
    <cellStyle name="Currency [2] 5 13" xfId="13779" xr:uid="{00000000-0005-0000-0000-00009B350000}"/>
    <cellStyle name="Currency [2] 5 13 2" xfId="13780" xr:uid="{00000000-0005-0000-0000-00009C350000}"/>
    <cellStyle name="Currency [2] 5 13 3" xfId="13781" xr:uid="{00000000-0005-0000-0000-00009D350000}"/>
    <cellStyle name="Currency [2] 5 14" xfId="13782" xr:uid="{00000000-0005-0000-0000-00009E350000}"/>
    <cellStyle name="Currency [2] 5 14 2" xfId="13783" xr:uid="{00000000-0005-0000-0000-00009F350000}"/>
    <cellStyle name="Currency [2] 5 14 3" xfId="13784" xr:uid="{00000000-0005-0000-0000-0000A0350000}"/>
    <cellStyle name="Currency [2] 5 15" xfId="13785" xr:uid="{00000000-0005-0000-0000-0000A1350000}"/>
    <cellStyle name="Currency [2] 5 15 2" xfId="13786" xr:uid="{00000000-0005-0000-0000-0000A2350000}"/>
    <cellStyle name="Currency [2] 5 15 3" xfId="13787" xr:uid="{00000000-0005-0000-0000-0000A3350000}"/>
    <cellStyle name="Currency [2] 5 16" xfId="13788" xr:uid="{00000000-0005-0000-0000-0000A4350000}"/>
    <cellStyle name="Currency [2] 5 16 2" xfId="13789" xr:uid="{00000000-0005-0000-0000-0000A5350000}"/>
    <cellStyle name="Currency [2] 5 16 3" xfId="13790" xr:uid="{00000000-0005-0000-0000-0000A6350000}"/>
    <cellStyle name="Currency [2] 5 17" xfId="13791" xr:uid="{00000000-0005-0000-0000-0000A7350000}"/>
    <cellStyle name="Currency [2] 5 17 2" xfId="13792" xr:uid="{00000000-0005-0000-0000-0000A8350000}"/>
    <cellStyle name="Currency [2] 5 17 3" xfId="13793" xr:uid="{00000000-0005-0000-0000-0000A9350000}"/>
    <cellStyle name="Currency [2] 5 18" xfId="13794" xr:uid="{00000000-0005-0000-0000-0000AA350000}"/>
    <cellStyle name="Currency [2] 5 18 2" xfId="13795" xr:uid="{00000000-0005-0000-0000-0000AB350000}"/>
    <cellStyle name="Currency [2] 5 18 3" xfId="13796" xr:uid="{00000000-0005-0000-0000-0000AC350000}"/>
    <cellStyle name="Currency [2] 5 19" xfId="13797" xr:uid="{00000000-0005-0000-0000-0000AD350000}"/>
    <cellStyle name="Currency [2] 5 2" xfId="13798" xr:uid="{00000000-0005-0000-0000-0000AE350000}"/>
    <cellStyle name="Currency [2] 5 2 10" xfId="13799" xr:uid="{00000000-0005-0000-0000-0000AF350000}"/>
    <cellStyle name="Currency [2] 5 2 10 2" xfId="13800" xr:uid="{00000000-0005-0000-0000-0000B0350000}"/>
    <cellStyle name="Currency [2] 5 2 10 3" xfId="13801" xr:uid="{00000000-0005-0000-0000-0000B1350000}"/>
    <cellStyle name="Currency [2] 5 2 11" xfId="13802" xr:uid="{00000000-0005-0000-0000-0000B2350000}"/>
    <cellStyle name="Currency [2] 5 2 11 2" xfId="13803" xr:uid="{00000000-0005-0000-0000-0000B3350000}"/>
    <cellStyle name="Currency [2] 5 2 11 3" xfId="13804" xr:uid="{00000000-0005-0000-0000-0000B4350000}"/>
    <cellStyle name="Currency [2] 5 2 12" xfId="13805" xr:uid="{00000000-0005-0000-0000-0000B5350000}"/>
    <cellStyle name="Currency [2] 5 2 12 2" xfId="13806" xr:uid="{00000000-0005-0000-0000-0000B6350000}"/>
    <cellStyle name="Currency [2] 5 2 12 3" xfId="13807" xr:uid="{00000000-0005-0000-0000-0000B7350000}"/>
    <cellStyle name="Currency [2] 5 2 13" xfId="13808" xr:uid="{00000000-0005-0000-0000-0000B8350000}"/>
    <cellStyle name="Currency [2] 5 2 14" xfId="13809" xr:uid="{00000000-0005-0000-0000-0000B9350000}"/>
    <cellStyle name="Currency [2] 5 2 2" xfId="13810" xr:uid="{00000000-0005-0000-0000-0000BA350000}"/>
    <cellStyle name="Currency [2] 5 2 2 2" xfId="13811" xr:uid="{00000000-0005-0000-0000-0000BB350000}"/>
    <cellStyle name="Currency [2] 5 2 2 3" xfId="13812" xr:uid="{00000000-0005-0000-0000-0000BC350000}"/>
    <cellStyle name="Currency [2] 5 2 3" xfId="13813" xr:uid="{00000000-0005-0000-0000-0000BD350000}"/>
    <cellStyle name="Currency [2] 5 2 3 2" xfId="13814" xr:uid="{00000000-0005-0000-0000-0000BE350000}"/>
    <cellStyle name="Currency [2] 5 2 3 3" xfId="13815" xr:uid="{00000000-0005-0000-0000-0000BF350000}"/>
    <cellStyle name="Currency [2] 5 2 4" xfId="13816" xr:uid="{00000000-0005-0000-0000-0000C0350000}"/>
    <cellStyle name="Currency [2] 5 2 4 2" xfId="13817" xr:uid="{00000000-0005-0000-0000-0000C1350000}"/>
    <cellStyle name="Currency [2] 5 2 4 3" xfId="13818" xr:uid="{00000000-0005-0000-0000-0000C2350000}"/>
    <cellStyle name="Currency [2] 5 2 5" xfId="13819" xr:uid="{00000000-0005-0000-0000-0000C3350000}"/>
    <cellStyle name="Currency [2] 5 2 5 2" xfId="13820" xr:uid="{00000000-0005-0000-0000-0000C4350000}"/>
    <cellStyle name="Currency [2] 5 2 5 3" xfId="13821" xr:uid="{00000000-0005-0000-0000-0000C5350000}"/>
    <cellStyle name="Currency [2] 5 2 6" xfId="13822" xr:uid="{00000000-0005-0000-0000-0000C6350000}"/>
    <cellStyle name="Currency [2] 5 2 6 2" xfId="13823" xr:uid="{00000000-0005-0000-0000-0000C7350000}"/>
    <cellStyle name="Currency [2] 5 2 6 3" xfId="13824" xr:uid="{00000000-0005-0000-0000-0000C8350000}"/>
    <cellStyle name="Currency [2] 5 2 7" xfId="13825" xr:uid="{00000000-0005-0000-0000-0000C9350000}"/>
    <cellStyle name="Currency [2] 5 2 7 2" xfId="13826" xr:uid="{00000000-0005-0000-0000-0000CA350000}"/>
    <cellStyle name="Currency [2] 5 2 7 3" xfId="13827" xr:uid="{00000000-0005-0000-0000-0000CB350000}"/>
    <cellStyle name="Currency [2] 5 2 8" xfId="13828" xr:uid="{00000000-0005-0000-0000-0000CC350000}"/>
    <cellStyle name="Currency [2] 5 2 8 2" xfId="13829" xr:uid="{00000000-0005-0000-0000-0000CD350000}"/>
    <cellStyle name="Currency [2] 5 2 8 3" xfId="13830" xr:uid="{00000000-0005-0000-0000-0000CE350000}"/>
    <cellStyle name="Currency [2] 5 2 9" xfId="13831" xr:uid="{00000000-0005-0000-0000-0000CF350000}"/>
    <cellStyle name="Currency [2] 5 2 9 2" xfId="13832" xr:uid="{00000000-0005-0000-0000-0000D0350000}"/>
    <cellStyle name="Currency [2] 5 2 9 3" xfId="13833" xr:uid="{00000000-0005-0000-0000-0000D1350000}"/>
    <cellStyle name="Currency [2] 5 20" xfId="13834" xr:uid="{00000000-0005-0000-0000-0000D2350000}"/>
    <cellStyle name="Currency [2] 5 3" xfId="13835" xr:uid="{00000000-0005-0000-0000-0000D3350000}"/>
    <cellStyle name="Currency [2] 5 3 10" xfId="13836" xr:uid="{00000000-0005-0000-0000-0000D4350000}"/>
    <cellStyle name="Currency [2] 5 3 10 2" xfId="13837" xr:uid="{00000000-0005-0000-0000-0000D5350000}"/>
    <cellStyle name="Currency [2] 5 3 10 3" xfId="13838" xr:uid="{00000000-0005-0000-0000-0000D6350000}"/>
    <cellStyle name="Currency [2] 5 3 11" xfId="13839" xr:uid="{00000000-0005-0000-0000-0000D7350000}"/>
    <cellStyle name="Currency [2] 5 3 11 2" xfId="13840" xr:uid="{00000000-0005-0000-0000-0000D8350000}"/>
    <cellStyle name="Currency [2] 5 3 11 3" xfId="13841" xr:uid="{00000000-0005-0000-0000-0000D9350000}"/>
    <cellStyle name="Currency [2] 5 3 12" xfId="13842" xr:uid="{00000000-0005-0000-0000-0000DA350000}"/>
    <cellStyle name="Currency [2] 5 3 12 2" xfId="13843" xr:uid="{00000000-0005-0000-0000-0000DB350000}"/>
    <cellStyle name="Currency [2] 5 3 12 3" xfId="13844" xr:uid="{00000000-0005-0000-0000-0000DC350000}"/>
    <cellStyle name="Currency [2] 5 3 13" xfId="13845" xr:uid="{00000000-0005-0000-0000-0000DD350000}"/>
    <cellStyle name="Currency [2] 5 3 14" xfId="13846" xr:uid="{00000000-0005-0000-0000-0000DE350000}"/>
    <cellStyle name="Currency [2] 5 3 2" xfId="13847" xr:uid="{00000000-0005-0000-0000-0000DF350000}"/>
    <cellStyle name="Currency [2] 5 3 2 2" xfId="13848" xr:uid="{00000000-0005-0000-0000-0000E0350000}"/>
    <cellStyle name="Currency [2] 5 3 2 3" xfId="13849" xr:uid="{00000000-0005-0000-0000-0000E1350000}"/>
    <cellStyle name="Currency [2] 5 3 3" xfId="13850" xr:uid="{00000000-0005-0000-0000-0000E2350000}"/>
    <cellStyle name="Currency [2] 5 3 3 2" xfId="13851" xr:uid="{00000000-0005-0000-0000-0000E3350000}"/>
    <cellStyle name="Currency [2] 5 3 3 3" xfId="13852" xr:uid="{00000000-0005-0000-0000-0000E4350000}"/>
    <cellStyle name="Currency [2] 5 3 4" xfId="13853" xr:uid="{00000000-0005-0000-0000-0000E5350000}"/>
    <cellStyle name="Currency [2] 5 3 4 2" xfId="13854" xr:uid="{00000000-0005-0000-0000-0000E6350000}"/>
    <cellStyle name="Currency [2] 5 3 4 3" xfId="13855" xr:uid="{00000000-0005-0000-0000-0000E7350000}"/>
    <cellStyle name="Currency [2] 5 3 5" xfId="13856" xr:uid="{00000000-0005-0000-0000-0000E8350000}"/>
    <cellStyle name="Currency [2] 5 3 5 2" xfId="13857" xr:uid="{00000000-0005-0000-0000-0000E9350000}"/>
    <cellStyle name="Currency [2] 5 3 5 3" xfId="13858" xr:uid="{00000000-0005-0000-0000-0000EA350000}"/>
    <cellStyle name="Currency [2] 5 3 6" xfId="13859" xr:uid="{00000000-0005-0000-0000-0000EB350000}"/>
    <cellStyle name="Currency [2] 5 3 6 2" xfId="13860" xr:uid="{00000000-0005-0000-0000-0000EC350000}"/>
    <cellStyle name="Currency [2] 5 3 6 3" xfId="13861" xr:uid="{00000000-0005-0000-0000-0000ED350000}"/>
    <cellStyle name="Currency [2] 5 3 7" xfId="13862" xr:uid="{00000000-0005-0000-0000-0000EE350000}"/>
    <cellStyle name="Currency [2] 5 3 7 2" xfId="13863" xr:uid="{00000000-0005-0000-0000-0000EF350000}"/>
    <cellStyle name="Currency [2] 5 3 7 3" xfId="13864" xr:uid="{00000000-0005-0000-0000-0000F0350000}"/>
    <cellStyle name="Currency [2] 5 3 8" xfId="13865" xr:uid="{00000000-0005-0000-0000-0000F1350000}"/>
    <cellStyle name="Currency [2] 5 3 8 2" xfId="13866" xr:uid="{00000000-0005-0000-0000-0000F2350000}"/>
    <cellStyle name="Currency [2] 5 3 8 3" xfId="13867" xr:uid="{00000000-0005-0000-0000-0000F3350000}"/>
    <cellStyle name="Currency [2] 5 3 9" xfId="13868" xr:uid="{00000000-0005-0000-0000-0000F4350000}"/>
    <cellStyle name="Currency [2] 5 3 9 2" xfId="13869" xr:uid="{00000000-0005-0000-0000-0000F5350000}"/>
    <cellStyle name="Currency [2] 5 3 9 3" xfId="13870" xr:uid="{00000000-0005-0000-0000-0000F6350000}"/>
    <cellStyle name="Currency [2] 5 4" xfId="13871" xr:uid="{00000000-0005-0000-0000-0000F7350000}"/>
    <cellStyle name="Currency [2] 5 4 10" xfId="13872" xr:uid="{00000000-0005-0000-0000-0000F8350000}"/>
    <cellStyle name="Currency [2] 5 4 10 2" xfId="13873" xr:uid="{00000000-0005-0000-0000-0000F9350000}"/>
    <cellStyle name="Currency [2] 5 4 10 3" xfId="13874" xr:uid="{00000000-0005-0000-0000-0000FA350000}"/>
    <cellStyle name="Currency [2] 5 4 11" xfId="13875" xr:uid="{00000000-0005-0000-0000-0000FB350000}"/>
    <cellStyle name="Currency [2] 5 4 11 2" xfId="13876" xr:uid="{00000000-0005-0000-0000-0000FC350000}"/>
    <cellStyle name="Currency [2] 5 4 11 3" xfId="13877" xr:uid="{00000000-0005-0000-0000-0000FD350000}"/>
    <cellStyle name="Currency [2] 5 4 12" xfId="13878" xr:uid="{00000000-0005-0000-0000-0000FE350000}"/>
    <cellStyle name="Currency [2] 5 4 13" xfId="13879" xr:uid="{00000000-0005-0000-0000-0000FF350000}"/>
    <cellStyle name="Currency [2] 5 4 2" xfId="13880" xr:uid="{00000000-0005-0000-0000-000000360000}"/>
    <cellStyle name="Currency [2] 5 4 2 2" xfId="13881" xr:uid="{00000000-0005-0000-0000-000001360000}"/>
    <cellStyle name="Currency [2] 5 4 2 3" xfId="13882" xr:uid="{00000000-0005-0000-0000-000002360000}"/>
    <cellStyle name="Currency [2] 5 4 3" xfId="13883" xr:uid="{00000000-0005-0000-0000-000003360000}"/>
    <cellStyle name="Currency [2] 5 4 3 2" xfId="13884" xr:uid="{00000000-0005-0000-0000-000004360000}"/>
    <cellStyle name="Currency [2] 5 4 3 3" xfId="13885" xr:uid="{00000000-0005-0000-0000-000005360000}"/>
    <cellStyle name="Currency [2] 5 4 4" xfId="13886" xr:uid="{00000000-0005-0000-0000-000006360000}"/>
    <cellStyle name="Currency [2] 5 4 4 2" xfId="13887" xr:uid="{00000000-0005-0000-0000-000007360000}"/>
    <cellStyle name="Currency [2] 5 4 4 3" xfId="13888" xr:uid="{00000000-0005-0000-0000-000008360000}"/>
    <cellStyle name="Currency [2] 5 4 5" xfId="13889" xr:uid="{00000000-0005-0000-0000-000009360000}"/>
    <cellStyle name="Currency [2] 5 4 5 2" xfId="13890" xr:uid="{00000000-0005-0000-0000-00000A360000}"/>
    <cellStyle name="Currency [2] 5 4 5 3" xfId="13891" xr:uid="{00000000-0005-0000-0000-00000B360000}"/>
    <cellStyle name="Currency [2] 5 4 6" xfId="13892" xr:uid="{00000000-0005-0000-0000-00000C360000}"/>
    <cellStyle name="Currency [2] 5 4 6 2" xfId="13893" xr:uid="{00000000-0005-0000-0000-00000D360000}"/>
    <cellStyle name="Currency [2] 5 4 6 3" xfId="13894" xr:uid="{00000000-0005-0000-0000-00000E360000}"/>
    <cellStyle name="Currency [2] 5 4 7" xfId="13895" xr:uid="{00000000-0005-0000-0000-00000F360000}"/>
    <cellStyle name="Currency [2] 5 4 7 2" xfId="13896" xr:uid="{00000000-0005-0000-0000-000010360000}"/>
    <cellStyle name="Currency [2] 5 4 7 3" xfId="13897" xr:uid="{00000000-0005-0000-0000-000011360000}"/>
    <cellStyle name="Currency [2] 5 4 8" xfId="13898" xr:uid="{00000000-0005-0000-0000-000012360000}"/>
    <cellStyle name="Currency [2] 5 4 8 2" xfId="13899" xr:uid="{00000000-0005-0000-0000-000013360000}"/>
    <cellStyle name="Currency [2] 5 4 8 3" xfId="13900" xr:uid="{00000000-0005-0000-0000-000014360000}"/>
    <cellStyle name="Currency [2] 5 4 9" xfId="13901" xr:uid="{00000000-0005-0000-0000-000015360000}"/>
    <cellStyle name="Currency [2] 5 4 9 2" xfId="13902" xr:uid="{00000000-0005-0000-0000-000016360000}"/>
    <cellStyle name="Currency [2] 5 4 9 3" xfId="13903" xr:uid="{00000000-0005-0000-0000-000017360000}"/>
    <cellStyle name="Currency [2] 5 5" xfId="13904" xr:uid="{00000000-0005-0000-0000-000018360000}"/>
    <cellStyle name="Currency [2] 5 5 10" xfId="13905" xr:uid="{00000000-0005-0000-0000-000019360000}"/>
    <cellStyle name="Currency [2] 5 5 10 2" xfId="13906" xr:uid="{00000000-0005-0000-0000-00001A360000}"/>
    <cellStyle name="Currency [2] 5 5 10 3" xfId="13907" xr:uid="{00000000-0005-0000-0000-00001B360000}"/>
    <cellStyle name="Currency [2] 5 5 11" xfId="13908" xr:uid="{00000000-0005-0000-0000-00001C360000}"/>
    <cellStyle name="Currency [2] 5 5 11 2" xfId="13909" xr:uid="{00000000-0005-0000-0000-00001D360000}"/>
    <cellStyle name="Currency [2] 5 5 11 3" xfId="13910" xr:uid="{00000000-0005-0000-0000-00001E360000}"/>
    <cellStyle name="Currency [2] 5 5 12" xfId="13911" xr:uid="{00000000-0005-0000-0000-00001F360000}"/>
    <cellStyle name="Currency [2] 5 5 13" xfId="13912" xr:uid="{00000000-0005-0000-0000-000020360000}"/>
    <cellStyle name="Currency [2] 5 5 2" xfId="13913" xr:uid="{00000000-0005-0000-0000-000021360000}"/>
    <cellStyle name="Currency [2] 5 5 2 2" xfId="13914" xr:uid="{00000000-0005-0000-0000-000022360000}"/>
    <cellStyle name="Currency [2] 5 5 2 3" xfId="13915" xr:uid="{00000000-0005-0000-0000-000023360000}"/>
    <cellStyle name="Currency [2] 5 5 3" xfId="13916" xr:uid="{00000000-0005-0000-0000-000024360000}"/>
    <cellStyle name="Currency [2] 5 5 3 2" xfId="13917" xr:uid="{00000000-0005-0000-0000-000025360000}"/>
    <cellStyle name="Currency [2] 5 5 3 3" xfId="13918" xr:uid="{00000000-0005-0000-0000-000026360000}"/>
    <cellStyle name="Currency [2] 5 5 4" xfId="13919" xr:uid="{00000000-0005-0000-0000-000027360000}"/>
    <cellStyle name="Currency [2] 5 5 4 2" xfId="13920" xr:uid="{00000000-0005-0000-0000-000028360000}"/>
    <cellStyle name="Currency [2] 5 5 4 3" xfId="13921" xr:uid="{00000000-0005-0000-0000-000029360000}"/>
    <cellStyle name="Currency [2] 5 5 5" xfId="13922" xr:uid="{00000000-0005-0000-0000-00002A360000}"/>
    <cellStyle name="Currency [2] 5 5 5 2" xfId="13923" xr:uid="{00000000-0005-0000-0000-00002B360000}"/>
    <cellStyle name="Currency [2] 5 5 5 3" xfId="13924" xr:uid="{00000000-0005-0000-0000-00002C360000}"/>
    <cellStyle name="Currency [2] 5 5 6" xfId="13925" xr:uid="{00000000-0005-0000-0000-00002D360000}"/>
    <cellStyle name="Currency [2] 5 5 6 2" xfId="13926" xr:uid="{00000000-0005-0000-0000-00002E360000}"/>
    <cellStyle name="Currency [2] 5 5 6 3" xfId="13927" xr:uid="{00000000-0005-0000-0000-00002F360000}"/>
    <cellStyle name="Currency [2] 5 5 7" xfId="13928" xr:uid="{00000000-0005-0000-0000-000030360000}"/>
    <cellStyle name="Currency [2] 5 5 7 2" xfId="13929" xr:uid="{00000000-0005-0000-0000-000031360000}"/>
    <cellStyle name="Currency [2] 5 5 7 3" xfId="13930" xr:uid="{00000000-0005-0000-0000-000032360000}"/>
    <cellStyle name="Currency [2] 5 5 8" xfId="13931" xr:uid="{00000000-0005-0000-0000-000033360000}"/>
    <cellStyle name="Currency [2] 5 5 8 2" xfId="13932" xr:uid="{00000000-0005-0000-0000-000034360000}"/>
    <cellStyle name="Currency [2] 5 5 8 3" xfId="13933" xr:uid="{00000000-0005-0000-0000-000035360000}"/>
    <cellStyle name="Currency [2] 5 5 9" xfId="13934" xr:uid="{00000000-0005-0000-0000-000036360000}"/>
    <cellStyle name="Currency [2] 5 5 9 2" xfId="13935" xr:uid="{00000000-0005-0000-0000-000037360000}"/>
    <cellStyle name="Currency [2] 5 5 9 3" xfId="13936" xr:uid="{00000000-0005-0000-0000-000038360000}"/>
    <cellStyle name="Currency [2] 5 6" xfId="13937" xr:uid="{00000000-0005-0000-0000-000039360000}"/>
    <cellStyle name="Currency [2] 5 6 10" xfId="13938" xr:uid="{00000000-0005-0000-0000-00003A360000}"/>
    <cellStyle name="Currency [2] 5 6 10 2" xfId="13939" xr:uid="{00000000-0005-0000-0000-00003B360000}"/>
    <cellStyle name="Currency [2] 5 6 10 3" xfId="13940" xr:uid="{00000000-0005-0000-0000-00003C360000}"/>
    <cellStyle name="Currency [2] 5 6 11" xfId="13941" xr:uid="{00000000-0005-0000-0000-00003D360000}"/>
    <cellStyle name="Currency [2] 5 6 11 2" xfId="13942" xr:uid="{00000000-0005-0000-0000-00003E360000}"/>
    <cellStyle name="Currency [2] 5 6 11 3" xfId="13943" xr:uid="{00000000-0005-0000-0000-00003F360000}"/>
    <cellStyle name="Currency [2] 5 6 12" xfId="13944" xr:uid="{00000000-0005-0000-0000-000040360000}"/>
    <cellStyle name="Currency [2] 5 6 13" xfId="13945" xr:uid="{00000000-0005-0000-0000-000041360000}"/>
    <cellStyle name="Currency [2] 5 6 2" xfId="13946" xr:uid="{00000000-0005-0000-0000-000042360000}"/>
    <cellStyle name="Currency [2] 5 6 2 2" xfId="13947" xr:uid="{00000000-0005-0000-0000-000043360000}"/>
    <cellStyle name="Currency [2] 5 6 2 3" xfId="13948" xr:uid="{00000000-0005-0000-0000-000044360000}"/>
    <cellStyle name="Currency [2] 5 6 3" xfId="13949" xr:uid="{00000000-0005-0000-0000-000045360000}"/>
    <cellStyle name="Currency [2] 5 6 3 2" xfId="13950" xr:uid="{00000000-0005-0000-0000-000046360000}"/>
    <cellStyle name="Currency [2] 5 6 3 3" xfId="13951" xr:uid="{00000000-0005-0000-0000-000047360000}"/>
    <cellStyle name="Currency [2] 5 6 4" xfId="13952" xr:uid="{00000000-0005-0000-0000-000048360000}"/>
    <cellStyle name="Currency [2] 5 6 4 2" xfId="13953" xr:uid="{00000000-0005-0000-0000-000049360000}"/>
    <cellStyle name="Currency [2] 5 6 4 3" xfId="13954" xr:uid="{00000000-0005-0000-0000-00004A360000}"/>
    <cellStyle name="Currency [2] 5 6 5" xfId="13955" xr:uid="{00000000-0005-0000-0000-00004B360000}"/>
    <cellStyle name="Currency [2] 5 6 5 2" xfId="13956" xr:uid="{00000000-0005-0000-0000-00004C360000}"/>
    <cellStyle name="Currency [2] 5 6 5 3" xfId="13957" xr:uid="{00000000-0005-0000-0000-00004D360000}"/>
    <cellStyle name="Currency [2] 5 6 6" xfId="13958" xr:uid="{00000000-0005-0000-0000-00004E360000}"/>
    <cellStyle name="Currency [2] 5 6 6 2" xfId="13959" xr:uid="{00000000-0005-0000-0000-00004F360000}"/>
    <cellStyle name="Currency [2] 5 6 6 3" xfId="13960" xr:uid="{00000000-0005-0000-0000-000050360000}"/>
    <cellStyle name="Currency [2] 5 6 7" xfId="13961" xr:uid="{00000000-0005-0000-0000-000051360000}"/>
    <cellStyle name="Currency [2] 5 6 7 2" xfId="13962" xr:uid="{00000000-0005-0000-0000-000052360000}"/>
    <cellStyle name="Currency [2] 5 6 7 3" xfId="13963" xr:uid="{00000000-0005-0000-0000-000053360000}"/>
    <cellStyle name="Currency [2] 5 6 8" xfId="13964" xr:uid="{00000000-0005-0000-0000-000054360000}"/>
    <cellStyle name="Currency [2] 5 6 8 2" xfId="13965" xr:uid="{00000000-0005-0000-0000-000055360000}"/>
    <cellStyle name="Currency [2] 5 6 8 3" xfId="13966" xr:uid="{00000000-0005-0000-0000-000056360000}"/>
    <cellStyle name="Currency [2] 5 6 9" xfId="13967" xr:uid="{00000000-0005-0000-0000-000057360000}"/>
    <cellStyle name="Currency [2] 5 6 9 2" xfId="13968" xr:uid="{00000000-0005-0000-0000-000058360000}"/>
    <cellStyle name="Currency [2] 5 6 9 3" xfId="13969" xr:uid="{00000000-0005-0000-0000-000059360000}"/>
    <cellStyle name="Currency [2] 5 7" xfId="13970" xr:uid="{00000000-0005-0000-0000-00005A360000}"/>
    <cellStyle name="Currency [2] 5 7 10" xfId="13971" xr:uid="{00000000-0005-0000-0000-00005B360000}"/>
    <cellStyle name="Currency [2] 5 7 10 2" xfId="13972" xr:uid="{00000000-0005-0000-0000-00005C360000}"/>
    <cellStyle name="Currency [2] 5 7 10 3" xfId="13973" xr:uid="{00000000-0005-0000-0000-00005D360000}"/>
    <cellStyle name="Currency [2] 5 7 11" xfId="13974" xr:uid="{00000000-0005-0000-0000-00005E360000}"/>
    <cellStyle name="Currency [2] 5 7 11 2" xfId="13975" xr:uid="{00000000-0005-0000-0000-00005F360000}"/>
    <cellStyle name="Currency [2] 5 7 11 3" xfId="13976" xr:uid="{00000000-0005-0000-0000-000060360000}"/>
    <cellStyle name="Currency [2] 5 7 12" xfId="13977" xr:uid="{00000000-0005-0000-0000-000061360000}"/>
    <cellStyle name="Currency [2] 5 7 13" xfId="13978" xr:uid="{00000000-0005-0000-0000-000062360000}"/>
    <cellStyle name="Currency [2] 5 7 2" xfId="13979" xr:uid="{00000000-0005-0000-0000-000063360000}"/>
    <cellStyle name="Currency [2] 5 7 2 2" xfId="13980" xr:uid="{00000000-0005-0000-0000-000064360000}"/>
    <cellStyle name="Currency [2] 5 7 2 3" xfId="13981" xr:uid="{00000000-0005-0000-0000-000065360000}"/>
    <cellStyle name="Currency [2] 5 7 3" xfId="13982" xr:uid="{00000000-0005-0000-0000-000066360000}"/>
    <cellStyle name="Currency [2] 5 7 3 2" xfId="13983" xr:uid="{00000000-0005-0000-0000-000067360000}"/>
    <cellStyle name="Currency [2] 5 7 3 3" xfId="13984" xr:uid="{00000000-0005-0000-0000-000068360000}"/>
    <cellStyle name="Currency [2] 5 7 4" xfId="13985" xr:uid="{00000000-0005-0000-0000-000069360000}"/>
    <cellStyle name="Currency [2] 5 7 4 2" xfId="13986" xr:uid="{00000000-0005-0000-0000-00006A360000}"/>
    <cellStyle name="Currency [2] 5 7 4 3" xfId="13987" xr:uid="{00000000-0005-0000-0000-00006B360000}"/>
    <cellStyle name="Currency [2] 5 7 5" xfId="13988" xr:uid="{00000000-0005-0000-0000-00006C360000}"/>
    <cellStyle name="Currency [2] 5 7 5 2" xfId="13989" xr:uid="{00000000-0005-0000-0000-00006D360000}"/>
    <cellStyle name="Currency [2] 5 7 5 3" xfId="13990" xr:uid="{00000000-0005-0000-0000-00006E360000}"/>
    <cellStyle name="Currency [2] 5 7 6" xfId="13991" xr:uid="{00000000-0005-0000-0000-00006F360000}"/>
    <cellStyle name="Currency [2] 5 7 6 2" xfId="13992" xr:uid="{00000000-0005-0000-0000-000070360000}"/>
    <cellStyle name="Currency [2] 5 7 6 3" xfId="13993" xr:uid="{00000000-0005-0000-0000-000071360000}"/>
    <cellStyle name="Currency [2] 5 7 7" xfId="13994" xr:uid="{00000000-0005-0000-0000-000072360000}"/>
    <cellStyle name="Currency [2] 5 7 7 2" xfId="13995" xr:uid="{00000000-0005-0000-0000-000073360000}"/>
    <cellStyle name="Currency [2] 5 7 7 3" xfId="13996" xr:uid="{00000000-0005-0000-0000-000074360000}"/>
    <cellStyle name="Currency [2] 5 7 8" xfId="13997" xr:uid="{00000000-0005-0000-0000-000075360000}"/>
    <cellStyle name="Currency [2] 5 7 8 2" xfId="13998" xr:uid="{00000000-0005-0000-0000-000076360000}"/>
    <cellStyle name="Currency [2] 5 7 8 3" xfId="13999" xr:uid="{00000000-0005-0000-0000-000077360000}"/>
    <cellStyle name="Currency [2] 5 7 9" xfId="14000" xr:uid="{00000000-0005-0000-0000-000078360000}"/>
    <cellStyle name="Currency [2] 5 7 9 2" xfId="14001" xr:uid="{00000000-0005-0000-0000-000079360000}"/>
    <cellStyle name="Currency [2] 5 7 9 3" xfId="14002" xr:uid="{00000000-0005-0000-0000-00007A360000}"/>
    <cellStyle name="Currency [2] 5 8" xfId="14003" xr:uid="{00000000-0005-0000-0000-00007B360000}"/>
    <cellStyle name="Currency [2] 5 8 2" xfId="14004" xr:uid="{00000000-0005-0000-0000-00007C360000}"/>
    <cellStyle name="Currency [2] 5 8 3" xfId="14005" xr:uid="{00000000-0005-0000-0000-00007D360000}"/>
    <cellStyle name="Currency [2] 5 9" xfId="14006" xr:uid="{00000000-0005-0000-0000-00007E360000}"/>
    <cellStyle name="Currency [2] 5 9 2" xfId="14007" xr:uid="{00000000-0005-0000-0000-00007F360000}"/>
    <cellStyle name="Currency [2] 5 9 3" xfId="14008" xr:uid="{00000000-0005-0000-0000-000080360000}"/>
    <cellStyle name="Currency [2] 6" xfId="14009" xr:uid="{00000000-0005-0000-0000-000081360000}"/>
    <cellStyle name="Currency [2] 6 10" xfId="14010" xr:uid="{00000000-0005-0000-0000-000082360000}"/>
    <cellStyle name="Currency [2] 6 10 2" xfId="14011" xr:uid="{00000000-0005-0000-0000-000083360000}"/>
    <cellStyle name="Currency [2] 6 10 3" xfId="14012" xr:uid="{00000000-0005-0000-0000-000084360000}"/>
    <cellStyle name="Currency [2] 6 11" xfId="14013" xr:uid="{00000000-0005-0000-0000-000085360000}"/>
    <cellStyle name="Currency [2] 6 11 2" xfId="14014" xr:uid="{00000000-0005-0000-0000-000086360000}"/>
    <cellStyle name="Currency [2] 6 11 3" xfId="14015" xr:uid="{00000000-0005-0000-0000-000087360000}"/>
    <cellStyle name="Currency [2] 6 12" xfId="14016" xr:uid="{00000000-0005-0000-0000-000088360000}"/>
    <cellStyle name="Currency [2] 6 12 2" xfId="14017" xr:uid="{00000000-0005-0000-0000-000089360000}"/>
    <cellStyle name="Currency [2] 6 12 3" xfId="14018" xr:uid="{00000000-0005-0000-0000-00008A360000}"/>
    <cellStyle name="Currency [2] 6 13" xfId="14019" xr:uid="{00000000-0005-0000-0000-00008B360000}"/>
    <cellStyle name="Currency [2] 6 13 2" xfId="14020" xr:uid="{00000000-0005-0000-0000-00008C360000}"/>
    <cellStyle name="Currency [2] 6 13 3" xfId="14021" xr:uid="{00000000-0005-0000-0000-00008D360000}"/>
    <cellStyle name="Currency [2] 6 14" xfId="14022" xr:uid="{00000000-0005-0000-0000-00008E360000}"/>
    <cellStyle name="Currency [2] 6 14 2" xfId="14023" xr:uid="{00000000-0005-0000-0000-00008F360000}"/>
    <cellStyle name="Currency [2] 6 14 3" xfId="14024" xr:uid="{00000000-0005-0000-0000-000090360000}"/>
    <cellStyle name="Currency [2] 6 15" xfId="14025" xr:uid="{00000000-0005-0000-0000-000091360000}"/>
    <cellStyle name="Currency [2] 6 15 2" xfId="14026" xr:uid="{00000000-0005-0000-0000-000092360000}"/>
    <cellStyle name="Currency [2] 6 15 3" xfId="14027" xr:uid="{00000000-0005-0000-0000-000093360000}"/>
    <cellStyle name="Currency [2] 6 16" xfId="14028" xr:uid="{00000000-0005-0000-0000-000094360000}"/>
    <cellStyle name="Currency [2] 6 16 2" xfId="14029" xr:uid="{00000000-0005-0000-0000-000095360000}"/>
    <cellStyle name="Currency [2] 6 16 3" xfId="14030" xr:uid="{00000000-0005-0000-0000-000096360000}"/>
    <cellStyle name="Currency [2] 6 17" xfId="14031" xr:uid="{00000000-0005-0000-0000-000097360000}"/>
    <cellStyle name="Currency [2] 6 17 2" xfId="14032" xr:uid="{00000000-0005-0000-0000-000098360000}"/>
    <cellStyle name="Currency [2] 6 17 3" xfId="14033" xr:uid="{00000000-0005-0000-0000-000099360000}"/>
    <cellStyle name="Currency [2] 6 18" xfId="14034" xr:uid="{00000000-0005-0000-0000-00009A360000}"/>
    <cellStyle name="Currency [2] 6 18 2" xfId="14035" xr:uid="{00000000-0005-0000-0000-00009B360000}"/>
    <cellStyle name="Currency [2] 6 18 3" xfId="14036" xr:uid="{00000000-0005-0000-0000-00009C360000}"/>
    <cellStyle name="Currency [2] 6 19" xfId="14037" xr:uid="{00000000-0005-0000-0000-00009D360000}"/>
    <cellStyle name="Currency [2] 6 2" xfId="14038" xr:uid="{00000000-0005-0000-0000-00009E360000}"/>
    <cellStyle name="Currency [2] 6 2 10" xfId="14039" xr:uid="{00000000-0005-0000-0000-00009F360000}"/>
    <cellStyle name="Currency [2] 6 2 10 2" xfId="14040" xr:uid="{00000000-0005-0000-0000-0000A0360000}"/>
    <cellStyle name="Currency [2] 6 2 10 3" xfId="14041" xr:uid="{00000000-0005-0000-0000-0000A1360000}"/>
    <cellStyle name="Currency [2] 6 2 11" xfId="14042" xr:uid="{00000000-0005-0000-0000-0000A2360000}"/>
    <cellStyle name="Currency [2] 6 2 11 2" xfId="14043" xr:uid="{00000000-0005-0000-0000-0000A3360000}"/>
    <cellStyle name="Currency [2] 6 2 11 3" xfId="14044" xr:uid="{00000000-0005-0000-0000-0000A4360000}"/>
    <cellStyle name="Currency [2] 6 2 12" xfId="14045" xr:uid="{00000000-0005-0000-0000-0000A5360000}"/>
    <cellStyle name="Currency [2] 6 2 12 2" xfId="14046" xr:uid="{00000000-0005-0000-0000-0000A6360000}"/>
    <cellStyle name="Currency [2] 6 2 12 3" xfId="14047" xr:uid="{00000000-0005-0000-0000-0000A7360000}"/>
    <cellStyle name="Currency [2] 6 2 13" xfId="14048" xr:uid="{00000000-0005-0000-0000-0000A8360000}"/>
    <cellStyle name="Currency [2] 6 2 14" xfId="14049" xr:uid="{00000000-0005-0000-0000-0000A9360000}"/>
    <cellStyle name="Currency [2] 6 2 2" xfId="14050" xr:uid="{00000000-0005-0000-0000-0000AA360000}"/>
    <cellStyle name="Currency [2] 6 2 2 2" xfId="14051" xr:uid="{00000000-0005-0000-0000-0000AB360000}"/>
    <cellStyle name="Currency [2] 6 2 2 3" xfId="14052" xr:uid="{00000000-0005-0000-0000-0000AC360000}"/>
    <cellStyle name="Currency [2] 6 2 3" xfId="14053" xr:uid="{00000000-0005-0000-0000-0000AD360000}"/>
    <cellStyle name="Currency [2] 6 2 3 2" xfId="14054" xr:uid="{00000000-0005-0000-0000-0000AE360000}"/>
    <cellStyle name="Currency [2] 6 2 3 3" xfId="14055" xr:uid="{00000000-0005-0000-0000-0000AF360000}"/>
    <cellStyle name="Currency [2] 6 2 4" xfId="14056" xr:uid="{00000000-0005-0000-0000-0000B0360000}"/>
    <cellStyle name="Currency [2] 6 2 4 2" xfId="14057" xr:uid="{00000000-0005-0000-0000-0000B1360000}"/>
    <cellStyle name="Currency [2] 6 2 4 3" xfId="14058" xr:uid="{00000000-0005-0000-0000-0000B2360000}"/>
    <cellStyle name="Currency [2] 6 2 5" xfId="14059" xr:uid="{00000000-0005-0000-0000-0000B3360000}"/>
    <cellStyle name="Currency [2] 6 2 5 2" xfId="14060" xr:uid="{00000000-0005-0000-0000-0000B4360000}"/>
    <cellStyle name="Currency [2] 6 2 5 3" xfId="14061" xr:uid="{00000000-0005-0000-0000-0000B5360000}"/>
    <cellStyle name="Currency [2] 6 2 6" xfId="14062" xr:uid="{00000000-0005-0000-0000-0000B6360000}"/>
    <cellStyle name="Currency [2] 6 2 6 2" xfId="14063" xr:uid="{00000000-0005-0000-0000-0000B7360000}"/>
    <cellStyle name="Currency [2] 6 2 6 3" xfId="14064" xr:uid="{00000000-0005-0000-0000-0000B8360000}"/>
    <cellStyle name="Currency [2] 6 2 7" xfId="14065" xr:uid="{00000000-0005-0000-0000-0000B9360000}"/>
    <cellStyle name="Currency [2] 6 2 7 2" xfId="14066" xr:uid="{00000000-0005-0000-0000-0000BA360000}"/>
    <cellStyle name="Currency [2] 6 2 7 3" xfId="14067" xr:uid="{00000000-0005-0000-0000-0000BB360000}"/>
    <cellStyle name="Currency [2] 6 2 8" xfId="14068" xr:uid="{00000000-0005-0000-0000-0000BC360000}"/>
    <cellStyle name="Currency [2] 6 2 8 2" xfId="14069" xr:uid="{00000000-0005-0000-0000-0000BD360000}"/>
    <cellStyle name="Currency [2] 6 2 8 3" xfId="14070" xr:uid="{00000000-0005-0000-0000-0000BE360000}"/>
    <cellStyle name="Currency [2] 6 2 9" xfId="14071" xr:uid="{00000000-0005-0000-0000-0000BF360000}"/>
    <cellStyle name="Currency [2] 6 2 9 2" xfId="14072" xr:uid="{00000000-0005-0000-0000-0000C0360000}"/>
    <cellStyle name="Currency [2] 6 2 9 3" xfId="14073" xr:uid="{00000000-0005-0000-0000-0000C1360000}"/>
    <cellStyle name="Currency [2] 6 20" xfId="14074" xr:uid="{00000000-0005-0000-0000-0000C2360000}"/>
    <cellStyle name="Currency [2] 6 3" xfId="14075" xr:uid="{00000000-0005-0000-0000-0000C3360000}"/>
    <cellStyle name="Currency [2] 6 3 10" xfId="14076" xr:uid="{00000000-0005-0000-0000-0000C4360000}"/>
    <cellStyle name="Currency [2] 6 3 10 2" xfId="14077" xr:uid="{00000000-0005-0000-0000-0000C5360000}"/>
    <cellStyle name="Currency [2] 6 3 10 3" xfId="14078" xr:uid="{00000000-0005-0000-0000-0000C6360000}"/>
    <cellStyle name="Currency [2] 6 3 11" xfId="14079" xr:uid="{00000000-0005-0000-0000-0000C7360000}"/>
    <cellStyle name="Currency [2] 6 3 11 2" xfId="14080" xr:uid="{00000000-0005-0000-0000-0000C8360000}"/>
    <cellStyle name="Currency [2] 6 3 11 3" xfId="14081" xr:uid="{00000000-0005-0000-0000-0000C9360000}"/>
    <cellStyle name="Currency [2] 6 3 12" xfId="14082" xr:uid="{00000000-0005-0000-0000-0000CA360000}"/>
    <cellStyle name="Currency [2] 6 3 12 2" xfId="14083" xr:uid="{00000000-0005-0000-0000-0000CB360000}"/>
    <cellStyle name="Currency [2] 6 3 12 3" xfId="14084" xr:uid="{00000000-0005-0000-0000-0000CC360000}"/>
    <cellStyle name="Currency [2] 6 3 13" xfId="14085" xr:uid="{00000000-0005-0000-0000-0000CD360000}"/>
    <cellStyle name="Currency [2] 6 3 14" xfId="14086" xr:uid="{00000000-0005-0000-0000-0000CE360000}"/>
    <cellStyle name="Currency [2] 6 3 2" xfId="14087" xr:uid="{00000000-0005-0000-0000-0000CF360000}"/>
    <cellStyle name="Currency [2] 6 3 2 2" xfId="14088" xr:uid="{00000000-0005-0000-0000-0000D0360000}"/>
    <cellStyle name="Currency [2] 6 3 2 3" xfId="14089" xr:uid="{00000000-0005-0000-0000-0000D1360000}"/>
    <cellStyle name="Currency [2] 6 3 3" xfId="14090" xr:uid="{00000000-0005-0000-0000-0000D2360000}"/>
    <cellStyle name="Currency [2] 6 3 3 2" xfId="14091" xr:uid="{00000000-0005-0000-0000-0000D3360000}"/>
    <cellStyle name="Currency [2] 6 3 3 3" xfId="14092" xr:uid="{00000000-0005-0000-0000-0000D4360000}"/>
    <cellStyle name="Currency [2] 6 3 4" xfId="14093" xr:uid="{00000000-0005-0000-0000-0000D5360000}"/>
    <cellStyle name="Currency [2] 6 3 4 2" xfId="14094" xr:uid="{00000000-0005-0000-0000-0000D6360000}"/>
    <cellStyle name="Currency [2] 6 3 4 3" xfId="14095" xr:uid="{00000000-0005-0000-0000-0000D7360000}"/>
    <cellStyle name="Currency [2] 6 3 5" xfId="14096" xr:uid="{00000000-0005-0000-0000-0000D8360000}"/>
    <cellStyle name="Currency [2] 6 3 5 2" xfId="14097" xr:uid="{00000000-0005-0000-0000-0000D9360000}"/>
    <cellStyle name="Currency [2] 6 3 5 3" xfId="14098" xr:uid="{00000000-0005-0000-0000-0000DA360000}"/>
    <cellStyle name="Currency [2] 6 3 6" xfId="14099" xr:uid="{00000000-0005-0000-0000-0000DB360000}"/>
    <cellStyle name="Currency [2] 6 3 6 2" xfId="14100" xr:uid="{00000000-0005-0000-0000-0000DC360000}"/>
    <cellStyle name="Currency [2] 6 3 6 3" xfId="14101" xr:uid="{00000000-0005-0000-0000-0000DD360000}"/>
    <cellStyle name="Currency [2] 6 3 7" xfId="14102" xr:uid="{00000000-0005-0000-0000-0000DE360000}"/>
    <cellStyle name="Currency [2] 6 3 7 2" xfId="14103" xr:uid="{00000000-0005-0000-0000-0000DF360000}"/>
    <cellStyle name="Currency [2] 6 3 7 3" xfId="14104" xr:uid="{00000000-0005-0000-0000-0000E0360000}"/>
    <cellStyle name="Currency [2] 6 3 8" xfId="14105" xr:uid="{00000000-0005-0000-0000-0000E1360000}"/>
    <cellStyle name="Currency [2] 6 3 8 2" xfId="14106" xr:uid="{00000000-0005-0000-0000-0000E2360000}"/>
    <cellStyle name="Currency [2] 6 3 8 3" xfId="14107" xr:uid="{00000000-0005-0000-0000-0000E3360000}"/>
    <cellStyle name="Currency [2] 6 3 9" xfId="14108" xr:uid="{00000000-0005-0000-0000-0000E4360000}"/>
    <cellStyle name="Currency [2] 6 3 9 2" xfId="14109" xr:uid="{00000000-0005-0000-0000-0000E5360000}"/>
    <cellStyle name="Currency [2] 6 3 9 3" xfId="14110" xr:uid="{00000000-0005-0000-0000-0000E6360000}"/>
    <cellStyle name="Currency [2] 6 4" xfId="14111" xr:uid="{00000000-0005-0000-0000-0000E7360000}"/>
    <cellStyle name="Currency [2] 6 4 10" xfId="14112" xr:uid="{00000000-0005-0000-0000-0000E8360000}"/>
    <cellStyle name="Currency [2] 6 4 10 2" xfId="14113" xr:uid="{00000000-0005-0000-0000-0000E9360000}"/>
    <cellStyle name="Currency [2] 6 4 10 3" xfId="14114" xr:uid="{00000000-0005-0000-0000-0000EA360000}"/>
    <cellStyle name="Currency [2] 6 4 11" xfId="14115" xr:uid="{00000000-0005-0000-0000-0000EB360000}"/>
    <cellStyle name="Currency [2] 6 4 11 2" xfId="14116" xr:uid="{00000000-0005-0000-0000-0000EC360000}"/>
    <cellStyle name="Currency [2] 6 4 11 3" xfId="14117" xr:uid="{00000000-0005-0000-0000-0000ED360000}"/>
    <cellStyle name="Currency [2] 6 4 12" xfId="14118" xr:uid="{00000000-0005-0000-0000-0000EE360000}"/>
    <cellStyle name="Currency [2] 6 4 13" xfId="14119" xr:uid="{00000000-0005-0000-0000-0000EF360000}"/>
    <cellStyle name="Currency [2] 6 4 2" xfId="14120" xr:uid="{00000000-0005-0000-0000-0000F0360000}"/>
    <cellStyle name="Currency [2] 6 4 2 2" xfId="14121" xr:uid="{00000000-0005-0000-0000-0000F1360000}"/>
    <cellStyle name="Currency [2] 6 4 2 3" xfId="14122" xr:uid="{00000000-0005-0000-0000-0000F2360000}"/>
    <cellStyle name="Currency [2] 6 4 3" xfId="14123" xr:uid="{00000000-0005-0000-0000-0000F3360000}"/>
    <cellStyle name="Currency [2] 6 4 3 2" xfId="14124" xr:uid="{00000000-0005-0000-0000-0000F4360000}"/>
    <cellStyle name="Currency [2] 6 4 3 3" xfId="14125" xr:uid="{00000000-0005-0000-0000-0000F5360000}"/>
    <cellStyle name="Currency [2] 6 4 4" xfId="14126" xr:uid="{00000000-0005-0000-0000-0000F6360000}"/>
    <cellStyle name="Currency [2] 6 4 4 2" xfId="14127" xr:uid="{00000000-0005-0000-0000-0000F7360000}"/>
    <cellStyle name="Currency [2] 6 4 4 3" xfId="14128" xr:uid="{00000000-0005-0000-0000-0000F8360000}"/>
    <cellStyle name="Currency [2] 6 4 5" xfId="14129" xr:uid="{00000000-0005-0000-0000-0000F9360000}"/>
    <cellStyle name="Currency [2] 6 4 5 2" xfId="14130" xr:uid="{00000000-0005-0000-0000-0000FA360000}"/>
    <cellStyle name="Currency [2] 6 4 5 3" xfId="14131" xr:uid="{00000000-0005-0000-0000-0000FB360000}"/>
    <cellStyle name="Currency [2] 6 4 6" xfId="14132" xr:uid="{00000000-0005-0000-0000-0000FC360000}"/>
    <cellStyle name="Currency [2] 6 4 6 2" xfId="14133" xr:uid="{00000000-0005-0000-0000-0000FD360000}"/>
    <cellStyle name="Currency [2] 6 4 6 3" xfId="14134" xr:uid="{00000000-0005-0000-0000-0000FE360000}"/>
    <cellStyle name="Currency [2] 6 4 7" xfId="14135" xr:uid="{00000000-0005-0000-0000-0000FF360000}"/>
    <cellStyle name="Currency [2] 6 4 7 2" xfId="14136" xr:uid="{00000000-0005-0000-0000-000000370000}"/>
    <cellStyle name="Currency [2] 6 4 7 3" xfId="14137" xr:uid="{00000000-0005-0000-0000-000001370000}"/>
    <cellStyle name="Currency [2] 6 4 8" xfId="14138" xr:uid="{00000000-0005-0000-0000-000002370000}"/>
    <cellStyle name="Currency [2] 6 4 8 2" xfId="14139" xr:uid="{00000000-0005-0000-0000-000003370000}"/>
    <cellStyle name="Currency [2] 6 4 8 3" xfId="14140" xr:uid="{00000000-0005-0000-0000-000004370000}"/>
    <cellStyle name="Currency [2] 6 4 9" xfId="14141" xr:uid="{00000000-0005-0000-0000-000005370000}"/>
    <cellStyle name="Currency [2] 6 4 9 2" xfId="14142" xr:uid="{00000000-0005-0000-0000-000006370000}"/>
    <cellStyle name="Currency [2] 6 4 9 3" xfId="14143" xr:uid="{00000000-0005-0000-0000-000007370000}"/>
    <cellStyle name="Currency [2] 6 5" xfId="14144" xr:uid="{00000000-0005-0000-0000-000008370000}"/>
    <cellStyle name="Currency [2] 6 5 10" xfId="14145" xr:uid="{00000000-0005-0000-0000-000009370000}"/>
    <cellStyle name="Currency [2] 6 5 10 2" xfId="14146" xr:uid="{00000000-0005-0000-0000-00000A370000}"/>
    <cellStyle name="Currency [2] 6 5 10 3" xfId="14147" xr:uid="{00000000-0005-0000-0000-00000B370000}"/>
    <cellStyle name="Currency [2] 6 5 11" xfId="14148" xr:uid="{00000000-0005-0000-0000-00000C370000}"/>
    <cellStyle name="Currency [2] 6 5 11 2" xfId="14149" xr:uid="{00000000-0005-0000-0000-00000D370000}"/>
    <cellStyle name="Currency [2] 6 5 11 3" xfId="14150" xr:uid="{00000000-0005-0000-0000-00000E370000}"/>
    <cellStyle name="Currency [2] 6 5 12" xfId="14151" xr:uid="{00000000-0005-0000-0000-00000F370000}"/>
    <cellStyle name="Currency [2] 6 5 13" xfId="14152" xr:uid="{00000000-0005-0000-0000-000010370000}"/>
    <cellStyle name="Currency [2] 6 5 2" xfId="14153" xr:uid="{00000000-0005-0000-0000-000011370000}"/>
    <cellStyle name="Currency [2] 6 5 2 2" xfId="14154" xr:uid="{00000000-0005-0000-0000-000012370000}"/>
    <cellStyle name="Currency [2] 6 5 2 3" xfId="14155" xr:uid="{00000000-0005-0000-0000-000013370000}"/>
    <cellStyle name="Currency [2] 6 5 3" xfId="14156" xr:uid="{00000000-0005-0000-0000-000014370000}"/>
    <cellStyle name="Currency [2] 6 5 3 2" xfId="14157" xr:uid="{00000000-0005-0000-0000-000015370000}"/>
    <cellStyle name="Currency [2] 6 5 3 3" xfId="14158" xr:uid="{00000000-0005-0000-0000-000016370000}"/>
    <cellStyle name="Currency [2] 6 5 4" xfId="14159" xr:uid="{00000000-0005-0000-0000-000017370000}"/>
    <cellStyle name="Currency [2] 6 5 4 2" xfId="14160" xr:uid="{00000000-0005-0000-0000-000018370000}"/>
    <cellStyle name="Currency [2] 6 5 4 3" xfId="14161" xr:uid="{00000000-0005-0000-0000-000019370000}"/>
    <cellStyle name="Currency [2] 6 5 5" xfId="14162" xr:uid="{00000000-0005-0000-0000-00001A370000}"/>
    <cellStyle name="Currency [2] 6 5 5 2" xfId="14163" xr:uid="{00000000-0005-0000-0000-00001B370000}"/>
    <cellStyle name="Currency [2] 6 5 5 3" xfId="14164" xr:uid="{00000000-0005-0000-0000-00001C370000}"/>
    <cellStyle name="Currency [2] 6 5 6" xfId="14165" xr:uid="{00000000-0005-0000-0000-00001D370000}"/>
    <cellStyle name="Currency [2] 6 5 6 2" xfId="14166" xr:uid="{00000000-0005-0000-0000-00001E370000}"/>
    <cellStyle name="Currency [2] 6 5 6 3" xfId="14167" xr:uid="{00000000-0005-0000-0000-00001F370000}"/>
    <cellStyle name="Currency [2] 6 5 7" xfId="14168" xr:uid="{00000000-0005-0000-0000-000020370000}"/>
    <cellStyle name="Currency [2] 6 5 7 2" xfId="14169" xr:uid="{00000000-0005-0000-0000-000021370000}"/>
    <cellStyle name="Currency [2] 6 5 7 3" xfId="14170" xr:uid="{00000000-0005-0000-0000-000022370000}"/>
    <cellStyle name="Currency [2] 6 5 8" xfId="14171" xr:uid="{00000000-0005-0000-0000-000023370000}"/>
    <cellStyle name="Currency [2] 6 5 8 2" xfId="14172" xr:uid="{00000000-0005-0000-0000-000024370000}"/>
    <cellStyle name="Currency [2] 6 5 8 3" xfId="14173" xr:uid="{00000000-0005-0000-0000-000025370000}"/>
    <cellStyle name="Currency [2] 6 5 9" xfId="14174" xr:uid="{00000000-0005-0000-0000-000026370000}"/>
    <cellStyle name="Currency [2] 6 5 9 2" xfId="14175" xr:uid="{00000000-0005-0000-0000-000027370000}"/>
    <cellStyle name="Currency [2] 6 5 9 3" xfId="14176" xr:uid="{00000000-0005-0000-0000-000028370000}"/>
    <cellStyle name="Currency [2] 6 6" xfId="14177" xr:uid="{00000000-0005-0000-0000-000029370000}"/>
    <cellStyle name="Currency [2] 6 6 10" xfId="14178" xr:uid="{00000000-0005-0000-0000-00002A370000}"/>
    <cellStyle name="Currency [2] 6 6 10 2" xfId="14179" xr:uid="{00000000-0005-0000-0000-00002B370000}"/>
    <cellStyle name="Currency [2] 6 6 10 3" xfId="14180" xr:uid="{00000000-0005-0000-0000-00002C370000}"/>
    <cellStyle name="Currency [2] 6 6 11" xfId="14181" xr:uid="{00000000-0005-0000-0000-00002D370000}"/>
    <cellStyle name="Currency [2] 6 6 11 2" xfId="14182" xr:uid="{00000000-0005-0000-0000-00002E370000}"/>
    <cellStyle name="Currency [2] 6 6 11 3" xfId="14183" xr:uid="{00000000-0005-0000-0000-00002F370000}"/>
    <cellStyle name="Currency [2] 6 6 12" xfId="14184" xr:uid="{00000000-0005-0000-0000-000030370000}"/>
    <cellStyle name="Currency [2] 6 6 13" xfId="14185" xr:uid="{00000000-0005-0000-0000-000031370000}"/>
    <cellStyle name="Currency [2] 6 6 2" xfId="14186" xr:uid="{00000000-0005-0000-0000-000032370000}"/>
    <cellStyle name="Currency [2] 6 6 2 2" xfId="14187" xr:uid="{00000000-0005-0000-0000-000033370000}"/>
    <cellStyle name="Currency [2] 6 6 2 3" xfId="14188" xr:uid="{00000000-0005-0000-0000-000034370000}"/>
    <cellStyle name="Currency [2] 6 6 3" xfId="14189" xr:uid="{00000000-0005-0000-0000-000035370000}"/>
    <cellStyle name="Currency [2] 6 6 3 2" xfId="14190" xr:uid="{00000000-0005-0000-0000-000036370000}"/>
    <cellStyle name="Currency [2] 6 6 3 3" xfId="14191" xr:uid="{00000000-0005-0000-0000-000037370000}"/>
    <cellStyle name="Currency [2] 6 6 4" xfId="14192" xr:uid="{00000000-0005-0000-0000-000038370000}"/>
    <cellStyle name="Currency [2] 6 6 4 2" xfId="14193" xr:uid="{00000000-0005-0000-0000-000039370000}"/>
    <cellStyle name="Currency [2] 6 6 4 3" xfId="14194" xr:uid="{00000000-0005-0000-0000-00003A370000}"/>
    <cellStyle name="Currency [2] 6 6 5" xfId="14195" xr:uid="{00000000-0005-0000-0000-00003B370000}"/>
    <cellStyle name="Currency [2] 6 6 5 2" xfId="14196" xr:uid="{00000000-0005-0000-0000-00003C370000}"/>
    <cellStyle name="Currency [2] 6 6 5 3" xfId="14197" xr:uid="{00000000-0005-0000-0000-00003D370000}"/>
    <cellStyle name="Currency [2] 6 6 6" xfId="14198" xr:uid="{00000000-0005-0000-0000-00003E370000}"/>
    <cellStyle name="Currency [2] 6 6 6 2" xfId="14199" xr:uid="{00000000-0005-0000-0000-00003F370000}"/>
    <cellStyle name="Currency [2] 6 6 6 3" xfId="14200" xr:uid="{00000000-0005-0000-0000-000040370000}"/>
    <cellStyle name="Currency [2] 6 6 7" xfId="14201" xr:uid="{00000000-0005-0000-0000-000041370000}"/>
    <cellStyle name="Currency [2] 6 6 7 2" xfId="14202" xr:uid="{00000000-0005-0000-0000-000042370000}"/>
    <cellStyle name="Currency [2] 6 6 7 3" xfId="14203" xr:uid="{00000000-0005-0000-0000-000043370000}"/>
    <cellStyle name="Currency [2] 6 6 8" xfId="14204" xr:uid="{00000000-0005-0000-0000-000044370000}"/>
    <cellStyle name="Currency [2] 6 6 8 2" xfId="14205" xr:uid="{00000000-0005-0000-0000-000045370000}"/>
    <cellStyle name="Currency [2] 6 6 8 3" xfId="14206" xr:uid="{00000000-0005-0000-0000-000046370000}"/>
    <cellStyle name="Currency [2] 6 6 9" xfId="14207" xr:uid="{00000000-0005-0000-0000-000047370000}"/>
    <cellStyle name="Currency [2] 6 6 9 2" xfId="14208" xr:uid="{00000000-0005-0000-0000-000048370000}"/>
    <cellStyle name="Currency [2] 6 6 9 3" xfId="14209" xr:uid="{00000000-0005-0000-0000-000049370000}"/>
    <cellStyle name="Currency [2] 6 7" xfId="14210" xr:uid="{00000000-0005-0000-0000-00004A370000}"/>
    <cellStyle name="Currency [2] 6 7 10" xfId="14211" xr:uid="{00000000-0005-0000-0000-00004B370000}"/>
    <cellStyle name="Currency [2] 6 7 10 2" xfId="14212" xr:uid="{00000000-0005-0000-0000-00004C370000}"/>
    <cellStyle name="Currency [2] 6 7 10 3" xfId="14213" xr:uid="{00000000-0005-0000-0000-00004D370000}"/>
    <cellStyle name="Currency [2] 6 7 11" xfId="14214" xr:uid="{00000000-0005-0000-0000-00004E370000}"/>
    <cellStyle name="Currency [2] 6 7 11 2" xfId="14215" xr:uid="{00000000-0005-0000-0000-00004F370000}"/>
    <cellStyle name="Currency [2] 6 7 11 3" xfId="14216" xr:uid="{00000000-0005-0000-0000-000050370000}"/>
    <cellStyle name="Currency [2] 6 7 12" xfId="14217" xr:uid="{00000000-0005-0000-0000-000051370000}"/>
    <cellStyle name="Currency [2] 6 7 13" xfId="14218" xr:uid="{00000000-0005-0000-0000-000052370000}"/>
    <cellStyle name="Currency [2] 6 7 2" xfId="14219" xr:uid="{00000000-0005-0000-0000-000053370000}"/>
    <cellStyle name="Currency [2] 6 7 2 2" xfId="14220" xr:uid="{00000000-0005-0000-0000-000054370000}"/>
    <cellStyle name="Currency [2] 6 7 2 3" xfId="14221" xr:uid="{00000000-0005-0000-0000-000055370000}"/>
    <cellStyle name="Currency [2] 6 7 3" xfId="14222" xr:uid="{00000000-0005-0000-0000-000056370000}"/>
    <cellStyle name="Currency [2] 6 7 3 2" xfId="14223" xr:uid="{00000000-0005-0000-0000-000057370000}"/>
    <cellStyle name="Currency [2] 6 7 3 3" xfId="14224" xr:uid="{00000000-0005-0000-0000-000058370000}"/>
    <cellStyle name="Currency [2] 6 7 4" xfId="14225" xr:uid="{00000000-0005-0000-0000-000059370000}"/>
    <cellStyle name="Currency [2] 6 7 4 2" xfId="14226" xr:uid="{00000000-0005-0000-0000-00005A370000}"/>
    <cellStyle name="Currency [2] 6 7 4 3" xfId="14227" xr:uid="{00000000-0005-0000-0000-00005B370000}"/>
    <cellStyle name="Currency [2] 6 7 5" xfId="14228" xr:uid="{00000000-0005-0000-0000-00005C370000}"/>
    <cellStyle name="Currency [2] 6 7 5 2" xfId="14229" xr:uid="{00000000-0005-0000-0000-00005D370000}"/>
    <cellStyle name="Currency [2] 6 7 5 3" xfId="14230" xr:uid="{00000000-0005-0000-0000-00005E370000}"/>
    <cellStyle name="Currency [2] 6 7 6" xfId="14231" xr:uid="{00000000-0005-0000-0000-00005F370000}"/>
    <cellStyle name="Currency [2] 6 7 6 2" xfId="14232" xr:uid="{00000000-0005-0000-0000-000060370000}"/>
    <cellStyle name="Currency [2] 6 7 6 3" xfId="14233" xr:uid="{00000000-0005-0000-0000-000061370000}"/>
    <cellStyle name="Currency [2] 6 7 7" xfId="14234" xr:uid="{00000000-0005-0000-0000-000062370000}"/>
    <cellStyle name="Currency [2] 6 7 7 2" xfId="14235" xr:uid="{00000000-0005-0000-0000-000063370000}"/>
    <cellStyle name="Currency [2] 6 7 7 3" xfId="14236" xr:uid="{00000000-0005-0000-0000-000064370000}"/>
    <cellStyle name="Currency [2] 6 7 8" xfId="14237" xr:uid="{00000000-0005-0000-0000-000065370000}"/>
    <cellStyle name="Currency [2] 6 7 8 2" xfId="14238" xr:uid="{00000000-0005-0000-0000-000066370000}"/>
    <cellStyle name="Currency [2] 6 7 8 3" xfId="14239" xr:uid="{00000000-0005-0000-0000-000067370000}"/>
    <cellStyle name="Currency [2] 6 7 9" xfId="14240" xr:uid="{00000000-0005-0000-0000-000068370000}"/>
    <cellStyle name="Currency [2] 6 7 9 2" xfId="14241" xr:uid="{00000000-0005-0000-0000-000069370000}"/>
    <cellStyle name="Currency [2] 6 7 9 3" xfId="14242" xr:uid="{00000000-0005-0000-0000-00006A370000}"/>
    <cellStyle name="Currency [2] 6 8" xfId="14243" xr:uid="{00000000-0005-0000-0000-00006B370000}"/>
    <cellStyle name="Currency [2] 6 8 2" xfId="14244" xr:uid="{00000000-0005-0000-0000-00006C370000}"/>
    <cellStyle name="Currency [2] 6 8 3" xfId="14245" xr:uid="{00000000-0005-0000-0000-00006D370000}"/>
    <cellStyle name="Currency [2] 6 9" xfId="14246" xr:uid="{00000000-0005-0000-0000-00006E370000}"/>
    <cellStyle name="Currency [2] 6 9 2" xfId="14247" xr:uid="{00000000-0005-0000-0000-00006F370000}"/>
    <cellStyle name="Currency [2] 6 9 3" xfId="14248" xr:uid="{00000000-0005-0000-0000-000070370000}"/>
    <cellStyle name="Currency [2] 7" xfId="14249" xr:uid="{00000000-0005-0000-0000-000071370000}"/>
    <cellStyle name="Currency [2] 7 10" xfId="14250" xr:uid="{00000000-0005-0000-0000-000072370000}"/>
    <cellStyle name="Currency [2] 7 10 2" xfId="14251" xr:uid="{00000000-0005-0000-0000-000073370000}"/>
    <cellStyle name="Currency [2] 7 10 3" xfId="14252" xr:uid="{00000000-0005-0000-0000-000074370000}"/>
    <cellStyle name="Currency [2] 7 11" xfId="14253" xr:uid="{00000000-0005-0000-0000-000075370000}"/>
    <cellStyle name="Currency [2] 7 11 2" xfId="14254" xr:uid="{00000000-0005-0000-0000-000076370000}"/>
    <cellStyle name="Currency [2] 7 11 3" xfId="14255" xr:uid="{00000000-0005-0000-0000-000077370000}"/>
    <cellStyle name="Currency [2] 7 12" xfId="14256" xr:uid="{00000000-0005-0000-0000-000078370000}"/>
    <cellStyle name="Currency [2] 7 12 2" xfId="14257" xr:uid="{00000000-0005-0000-0000-000079370000}"/>
    <cellStyle name="Currency [2] 7 12 3" xfId="14258" xr:uid="{00000000-0005-0000-0000-00007A370000}"/>
    <cellStyle name="Currency [2] 7 13" xfId="14259" xr:uid="{00000000-0005-0000-0000-00007B370000}"/>
    <cellStyle name="Currency [2] 7 13 2" xfId="14260" xr:uid="{00000000-0005-0000-0000-00007C370000}"/>
    <cellStyle name="Currency [2] 7 13 3" xfId="14261" xr:uid="{00000000-0005-0000-0000-00007D370000}"/>
    <cellStyle name="Currency [2] 7 14" xfId="14262" xr:uid="{00000000-0005-0000-0000-00007E370000}"/>
    <cellStyle name="Currency [2] 7 14 2" xfId="14263" xr:uid="{00000000-0005-0000-0000-00007F370000}"/>
    <cellStyle name="Currency [2] 7 14 3" xfId="14264" xr:uid="{00000000-0005-0000-0000-000080370000}"/>
    <cellStyle name="Currency [2] 7 15" xfId="14265" xr:uid="{00000000-0005-0000-0000-000081370000}"/>
    <cellStyle name="Currency [2] 7 15 2" xfId="14266" xr:uid="{00000000-0005-0000-0000-000082370000}"/>
    <cellStyle name="Currency [2] 7 15 3" xfId="14267" xr:uid="{00000000-0005-0000-0000-000083370000}"/>
    <cellStyle name="Currency [2] 7 16" xfId="14268" xr:uid="{00000000-0005-0000-0000-000084370000}"/>
    <cellStyle name="Currency [2] 7 16 2" xfId="14269" xr:uid="{00000000-0005-0000-0000-000085370000}"/>
    <cellStyle name="Currency [2] 7 16 3" xfId="14270" xr:uid="{00000000-0005-0000-0000-000086370000}"/>
    <cellStyle name="Currency [2] 7 17" xfId="14271" xr:uid="{00000000-0005-0000-0000-000087370000}"/>
    <cellStyle name="Currency [2] 7 17 2" xfId="14272" xr:uid="{00000000-0005-0000-0000-000088370000}"/>
    <cellStyle name="Currency [2] 7 17 3" xfId="14273" xr:uid="{00000000-0005-0000-0000-000089370000}"/>
    <cellStyle name="Currency [2] 7 18" xfId="14274" xr:uid="{00000000-0005-0000-0000-00008A370000}"/>
    <cellStyle name="Currency [2] 7 18 2" xfId="14275" xr:uid="{00000000-0005-0000-0000-00008B370000}"/>
    <cellStyle name="Currency [2] 7 18 3" xfId="14276" xr:uid="{00000000-0005-0000-0000-00008C370000}"/>
    <cellStyle name="Currency [2] 7 19" xfId="14277" xr:uid="{00000000-0005-0000-0000-00008D370000}"/>
    <cellStyle name="Currency [2] 7 2" xfId="14278" xr:uid="{00000000-0005-0000-0000-00008E370000}"/>
    <cellStyle name="Currency [2] 7 2 10" xfId="14279" xr:uid="{00000000-0005-0000-0000-00008F370000}"/>
    <cellStyle name="Currency [2] 7 2 10 2" xfId="14280" xr:uid="{00000000-0005-0000-0000-000090370000}"/>
    <cellStyle name="Currency [2] 7 2 10 3" xfId="14281" xr:uid="{00000000-0005-0000-0000-000091370000}"/>
    <cellStyle name="Currency [2] 7 2 11" xfId="14282" xr:uid="{00000000-0005-0000-0000-000092370000}"/>
    <cellStyle name="Currency [2] 7 2 11 2" xfId="14283" xr:uid="{00000000-0005-0000-0000-000093370000}"/>
    <cellStyle name="Currency [2] 7 2 11 3" xfId="14284" xr:uid="{00000000-0005-0000-0000-000094370000}"/>
    <cellStyle name="Currency [2] 7 2 12" xfId="14285" xr:uid="{00000000-0005-0000-0000-000095370000}"/>
    <cellStyle name="Currency [2] 7 2 12 2" xfId="14286" xr:uid="{00000000-0005-0000-0000-000096370000}"/>
    <cellStyle name="Currency [2] 7 2 12 3" xfId="14287" xr:uid="{00000000-0005-0000-0000-000097370000}"/>
    <cellStyle name="Currency [2] 7 2 13" xfId="14288" xr:uid="{00000000-0005-0000-0000-000098370000}"/>
    <cellStyle name="Currency [2] 7 2 14" xfId="14289" xr:uid="{00000000-0005-0000-0000-000099370000}"/>
    <cellStyle name="Currency [2] 7 2 2" xfId="14290" xr:uid="{00000000-0005-0000-0000-00009A370000}"/>
    <cellStyle name="Currency [2] 7 2 2 2" xfId="14291" xr:uid="{00000000-0005-0000-0000-00009B370000}"/>
    <cellStyle name="Currency [2] 7 2 2 3" xfId="14292" xr:uid="{00000000-0005-0000-0000-00009C370000}"/>
    <cellStyle name="Currency [2] 7 2 3" xfId="14293" xr:uid="{00000000-0005-0000-0000-00009D370000}"/>
    <cellStyle name="Currency [2] 7 2 3 2" xfId="14294" xr:uid="{00000000-0005-0000-0000-00009E370000}"/>
    <cellStyle name="Currency [2] 7 2 3 3" xfId="14295" xr:uid="{00000000-0005-0000-0000-00009F370000}"/>
    <cellStyle name="Currency [2] 7 2 4" xfId="14296" xr:uid="{00000000-0005-0000-0000-0000A0370000}"/>
    <cellStyle name="Currency [2] 7 2 4 2" xfId="14297" xr:uid="{00000000-0005-0000-0000-0000A1370000}"/>
    <cellStyle name="Currency [2] 7 2 4 3" xfId="14298" xr:uid="{00000000-0005-0000-0000-0000A2370000}"/>
    <cellStyle name="Currency [2] 7 2 5" xfId="14299" xr:uid="{00000000-0005-0000-0000-0000A3370000}"/>
    <cellStyle name="Currency [2] 7 2 5 2" xfId="14300" xr:uid="{00000000-0005-0000-0000-0000A4370000}"/>
    <cellStyle name="Currency [2] 7 2 5 3" xfId="14301" xr:uid="{00000000-0005-0000-0000-0000A5370000}"/>
    <cellStyle name="Currency [2] 7 2 6" xfId="14302" xr:uid="{00000000-0005-0000-0000-0000A6370000}"/>
    <cellStyle name="Currency [2] 7 2 6 2" xfId="14303" xr:uid="{00000000-0005-0000-0000-0000A7370000}"/>
    <cellStyle name="Currency [2] 7 2 6 3" xfId="14304" xr:uid="{00000000-0005-0000-0000-0000A8370000}"/>
    <cellStyle name="Currency [2] 7 2 7" xfId="14305" xr:uid="{00000000-0005-0000-0000-0000A9370000}"/>
    <cellStyle name="Currency [2] 7 2 7 2" xfId="14306" xr:uid="{00000000-0005-0000-0000-0000AA370000}"/>
    <cellStyle name="Currency [2] 7 2 7 3" xfId="14307" xr:uid="{00000000-0005-0000-0000-0000AB370000}"/>
    <cellStyle name="Currency [2] 7 2 8" xfId="14308" xr:uid="{00000000-0005-0000-0000-0000AC370000}"/>
    <cellStyle name="Currency [2] 7 2 8 2" xfId="14309" xr:uid="{00000000-0005-0000-0000-0000AD370000}"/>
    <cellStyle name="Currency [2] 7 2 8 3" xfId="14310" xr:uid="{00000000-0005-0000-0000-0000AE370000}"/>
    <cellStyle name="Currency [2] 7 2 9" xfId="14311" xr:uid="{00000000-0005-0000-0000-0000AF370000}"/>
    <cellStyle name="Currency [2] 7 2 9 2" xfId="14312" xr:uid="{00000000-0005-0000-0000-0000B0370000}"/>
    <cellStyle name="Currency [2] 7 2 9 3" xfId="14313" xr:uid="{00000000-0005-0000-0000-0000B1370000}"/>
    <cellStyle name="Currency [2] 7 20" xfId="14314" xr:uid="{00000000-0005-0000-0000-0000B2370000}"/>
    <cellStyle name="Currency [2] 7 3" xfId="14315" xr:uid="{00000000-0005-0000-0000-0000B3370000}"/>
    <cellStyle name="Currency [2] 7 3 10" xfId="14316" xr:uid="{00000000-0005-0000-0000-0000B4370000}"/>
    <cellStyle name="Currency [2] 7 3 10 2" xfId="14317" xr:uid="{00000000-0005-0000-0000-0000B5370000}"/>
    <cellStyle name="Currency [2] 7 3 10 3" xfId="14318" xr:uid="{00000000-0005-0000-0000-0000B6370000}"/>
    <cellStyle name="Currency [2] 7 3 11" xfId="14319" xr:uid="{00000000-0005-0000-0000-0000B7370000}"/>
    <cellStyle name="Currency [2] 7 3 11 2" xfId="14320" xr:uid="{00000000-0005-0000-0000-0000B8370000}"/>
    <cellStyle name="Currency [2] 7 3 11 3" xfId="14321" xr:uid="{00000000-0005-0000-0000-0000B9370000}"/>
    <cellStyle name="Currency [2] 7 3 12" xfId="14322" xr:uid="{00000000-0005-0000-0000-0000BA370000}"/>
    <cellStyle name="Currency [2] 7 3 12 2" xfId="14323" xr:uid="{00000000-0005-0000-0000-0000BB370000}"/>
    <cellStyle name="Currency [2] 7 3 12 3" xfId="14324" xr:uid="{00000000-0005-0000-0000-0000BC370000}"/>
    <cellStyle name="Currency [2] 7 3 13" xfId="14325" xr:uid="{00000000-0005-0000-0000-0000BD370000}"/>
    <cellStyle name="Currency [2] 7 3 14" xfId="14326" xr:uid="{00000000-0005-0000-0000-0000BE370000}"/>
    <cellStyle name="Currency [2] 7 3 2" xfId="14327" xr:uid="{00000000-0005-0000-0000-0000BF370000}"/>
    <cellStyle name="Currency [2] 7 3 2 2" xfId="14328" xr:uid="{00000000-0005-0000-0000-0000C0370000}"/>
    <cellStyle name="Currency [2] 7 3 2 3" xfId="14329" xr:uid="{00000000-0005-0000-0000-0000C1370000}"/>
    <cellStyle name="Currency [2] 7 3 3" xfId="14330" xr:uid="{00000000-0005-0000-0000-0000C2370000}"/>
    <cellStyle name="Currency [2] 7 3 3 2" xfId="14331" xr:uid="{00000000-0005-0000-0000-0000C3370000}"/>
    <cellStyle name="Currency [2] 7 3 3 3" xfId="14332" xr:uid="{00000000-0005-0000-0000-0000C4370000}"/>
    <cellStyle name="Currency [2] 7 3 4" xfId="14333" xr:uid="{00000000-0005-0000-0000-0000C5370000}"/>
    <cellStyle name="Currency [2] 7 3 4 2" xfId="14334" xr:uid="{00000000-0005-0000-0000-0000C6370000}"/>
    <cellStyle name="Currency [2] 7 3 4 3" xfId="14335" xr:uid="{00000000-0005-0000-0000-0000C7370000}"/>
    <cellStyle name="Currency [2] 7 3 5" xfId="14336" xr:uid="{00000000-0005-0000-0000-0000C8370000}"/>
    <cellStyle name="Currency [2] 7 3 5 2" xfId="14337" xr:uid="{00000000-0005-0000-0000-0000C9370000}"/>
    <cellStyle name="Currency [2] 7 3 5 3" xfId="14338" xr:uid="{00000000-0005-0000-0000-0000CA370000}"/>
    <cellStyle name="Currency [2] 7 3 6" xfId="14339" xr:uid="{00000000-0005-0000-0000-0000CB370000}"/>
    <cellStyle name="Currency [2] 7 3 6 2" xfId="14340" xr:uid="{00000000-0005-0000-0000-0000CC370000}"/>
    <cellStyle name="Currency [2] 7 3 6 3" xfId="14341" xr:uid="{00000000-0005-0000-0000-0000CD370000}"/>
    <cellStyle name="Currency [2] 7 3 7" xfId="14342" xr:uid="{00000000-0005-0000-0000-0000CE370000}"/>
    <cellStyle name="Currency [2] 7 3 7 2" xfId="14343" xr:uid="{00000000-0005-0000-0000-0000CF370000}"/>
    <cellStyle name="Currency [2] 7 3 7 3" xfId="14344" xr:uid="{00000000-0005-0000-0000-0000D0370000}"/>
    <cellStyle name="Currency [2] 7 3 8" xfId="14345" xr:uid="{00000000-0005-0000-0000-0000D1370000}"/>
    <cellStyle name="Currency [2] 7 3 8 2" xfId="14346" xr:uid="{00000000-0005-0000-0000-0000D2370000}"/>
    <cellStyle name="Currency [2] 7 3 8 3" xfId="14347" xr:uid="{00000000-0005-0000-0000-0000D3370000}"/>
    <cellStyle name="Currency [2] 7 3 9" xfId="14348" xr:uid="{00000000-0005-0000-0000-0000D4370000}"/>
    <cellStyle name="Currency [2] 7 3 9 2" xfId="14349" xr:uid="{00000000-0005-0000-0000-0000D5370000}"/>
    <cellStyle name="Currency [2] 7 3 9 3" xfId="14350" xr:uid="{00000000-0005-0000-0000-0000D6370000}"/>
    <cellStyle name="Currency [2] 7 4" xfId="14351" xr:uid="{00000000-0005-0000-0000-0000D7370000}"/>
    <cellStyle name="Currency [2] 7 4 10" xfId="14352" xr:uid="{00000000-0005-0000-0000-0000D8370000}"/>
    <cellStyle name="Currency [2] 7 4 10 2" xfId="14353" xr:uid="{00000000-0005-0000-0000-0000D9370000}"/>
    <cellStyle name="Currency [2] 7 4 10 3" xfId="14354" xr:uid="{00000000-0005-0000-0000-0000DA370000}"/>
    <cellStyle name="Currency [2] 7 4 11" xfId="14355" xr:uid="{00000000-0005-0000-0000-0000DB370000}"/>
    <cellStyle name="Currency [2] 7 4 11 2" xfId="14356" xr:uid="{00000000-0005-0000-0000-0000DC370000}"/>
    <cellStyle name="Currency [2] 7 4 11 3" xfId="14357" xr:uid="{00000000-0005-0000-0000-0000DD370000}"/>
    <cellStyle name="Currency [2] 7 4 12" xfId="14358" xr:uid="{00000000-0005-0000-0000-0000DE370000}"/>
    <cellStyle name="Currency [2] 7 4 13" xfId="14359" xr:uid="{00000000-0005-0000-0000-0000DF370000}"/>
    <cellStyle name="Currency [2] 7 4 2" xfId="14360" xr:uid="{00000000-0005-0000-0000-0000E0370000}"/>
    <cellStyle name="Currency [2] 7 4 2 2" xfId="14361" xr:uid="{00000000-0005-0000-0000-0000E1370000}"/>
    <cellStyle name="Currency [2] 7 4 2 3" xfId="14362" xr:uid="{00000000-0005-0000-0000-0000E2370000}"/>
    <cellStyle name="Currency [2] 7 4 3" xfId="14363" xr:uid="{00000000-0005-0000-0000-0000E3370000}"/>
    <cellStyle name="Currency [2] 7 4 3 2" xfId="14364" xr:uid="{00000000-0005-0000-0000-0000E4370000}"/>
    <cellStyle name="Currency [2] 7 4 3 3" xfId="14365" xr:uid="{00000000-0005-0000-0000-0000E5370000}"/>
    <cellStyle name="Currency [2] 7 4 4" xfId="14366" xr:uid="{00000000-0005-0000-0000-0000E6370000}"/>
    <cellStyle name="Currency [2] 7 4 4 2" xfId="14367" xr:uid="{00000000-0005-0000-0000-0000E7370000}"/>
    <cellStyle name="Currency [2] 7 4 4 3" xfId="14368" xr:uid="{00000000-0005-0000-0000-0000E8370000}"/>
    <cellStyle name="Currency [2] 7 4 5" xfId="14369" xr:uid="{00000000-0005-0000-0000-0000E9370000}"/>
    <cellStyle name="Currency [2] 7 4 5 2" xfId="14370" xr:uid="{00000000-0005-0000-0000-0000EA370000}"/>
    <cellStyle name="Currency [2] 7 4 5 3" xfId="14371" xr:uid="{00000000-0005-0000-0000-0000EB370000}"/>
    <cellStyle name="Currency [2] 7 4 6" xfId="14372" xr:uid="{00000000-0005-0000-0000-0000EC370000}"/>
    <cellStyle name="Currency [2] 7 4 6 2" xfId="14373" xr:uid="{00000000-0005-0000-0000-0000ED370000}"/>
    <cellStyle name="Currency [2] 7 4 6 3" xfId="14374" xr:uid="{00000000-0005-0000-0000-0000EE370000}"/>
    <cellStyle name="Currency [2] 7 4 7" xfId="14375" xr:uid="{00000000-0005-0000-0000-0000EF370000}"/>
    <cellStyle name="Currency [2] 7 4 7 2" xfId="14376" xr:uid="{00000000-0005-0000-0000-0000F0370000}"/>
    <cellStyle name="Currency [2] 7 4 7 3" xfId="14377" xr:uid="{00000000-0005-0000-0000-0000F1370000}"/>
    <cellStyle name="Currency [2] 7 4 8" xfId="14378" xr:uid="{00000000-0005-0000-0000-0000F2370000}"/>
    <cellStyle name="Currency [2] 7 4 8 2" xfId="14379" xr:uid="{00000000-0005-0000-0000-0000F3370000}"/>
    <cellStyle name="Currency [2] 7 4 8 3" xfId="14380" xr:uid="{00000000-0005-0000-0000-0000F4370000}"/>
    <cellStyle name="Currency [2] 7 4 9" xfId="14381" xr:uid="{00000000-0005-0000-0000-0000F5370000}"/>
    <cellStyle name="Currency [2] 7 4 9 2" xfId="14382" xr:uid="{00000000-0005-0000-0000-0000F6370000}"/>
    <cellStyle name="Currency [2] 7 4 9 3" xfId="14383" xr:uid="{00000000-0005-0000-0000-0000F7370000}"/>
    <cellStyle name="Currency [2] 7 5" xfId="14384" xr:uid="{00000000-0005-0000-0000-0000F8370000}"/>
    <cellStyle name="Currency [2] 7 5 10" xfId="14385" xr:uid="{00000000-0005-0000-0000-0000F9370000}"/>
    <cellStyle name="Currency [2] 7 5 10 2" xfId="14386" xr:uid="{00000000-0005-0000-0000-0000FA370000}"/>
    <cellStyle name="Currency [2] 7 5 10 3" xfId="14387" xr:uid="{00000000-0005-0000-0000-0000FB370000}"/>
    <cellStyle name="Currency [2] 7 5 11" xfId="14388" xr:uid="{00000000-0005-0000-0000-0000FC370000}"/>
    <cellStyle name="Currency [2] 7 5 11 2" xfId="14389" xr:uid="{00000000-0005-0000-0000-0000FD370000}"/>
    <cellStyle name="Currency [2] 7 5 11 3" xfId="14390" xr:uid="{00000000-0005-0000-0000-0000FE370000}"/>
    <cellStyle name="Currency [2] 7 5 12" xfId="14391" xr:uid="{00000000-0005-0000-0000-0000FF370000}"/>
    <cellStyle name="Currency [2] 7 5 13" xfId="14392" xr:uid="{00000000-0005-0000-0000-000000380000}"/>
    <cellStyle name="Currency [2] 7 5 2" xfId="14393" xr:uid="{00000000-0005-0000-0000-000001380000}"/>
    <cellStyle name="Currency [2] 7 5 2 2" xfId="14394" xr:uid="{00000000-0005-0000-0000-000002380000}"/>
    <cellStyle name="Currency [2] 7 5 2 3" xfId="14395" xr:uid="{00000000-0005-0000-0000-000003380000}"/>
    <cellStyle name="Currency [2] 7 5 3" xfId="14396" xr:uid="{00000000-0005-0000-0000-000004380000}"/>
    <cellStyle name="Currency [2] 7 5 3 2" xfId="14397" xr:uid="{00000000-0005-0000-0000-000005380000}"/>
    <cellStyle name="Currency [2] 7 5 3 3" xfId="14398" xr:uid="{00000000-0005-0000-0000-000006380000}"/>
    <cellStyle name="Currency [2] 7 5 4" xfId="14399" xr:uid="{00000000-0005-0000-0000-000007380000}"/>
    <cellStyle name="Currency [2] 7 5 4 2" xfId="14400" xr:uid="{00000000-0005-0000-0000-000008380000}"/>
    <cellStyle name="Currency [2] 7 5 4 3" xfId="14401" xr:uid="{00000000-0005-0000-0000-000009380000}"/>
    <cellStyle name="Currency [2] 7 5 5" xfId="14402" xr:uid="{00000000-0005-0000-0000-00000A380000}"/>
    <cellStyle name="Currency [2] 7 5 5 2" xfId="14403" xr:uid="{00000000-0005-0000-0000-00000B380000}"/>
    <cellStyle name="Currency [2] 7 5 5 3" xfId="14404" xr:uid="{00000000-0005-0000-0000-00000C380000}"/>
    <cellStyle name="Currency [2] 7 5 6" xfId="14405" xr:uid="{00000000-0005-0000-0000-00000D380000}"/>
    <cellStyle name="Currency [2] 7 5 6 2" xfId="14406" xr:uid="{00000000-0005-0000-0000-00000E380000}"/>
    <cellStyle name="Currency [2] 7 5 6 3" xfId="14407" xr:uid="{00000000-0005-0000-0000-00000F380000}"/>
    <cellStyle name="Currency [2] 7 5 7" xfId="14408" xr:uid="{00000000-0005-0000-0000-000010380000}"/>
    <cellStyle name="Currency [2] 7 5 7 2" xfId="14409" xr:uid="{00000000-0005-0000-0000-000011380000}"/>
    <cellStyle name="Currency [2] 7 5 7 3" xfId="14410" xr:uid="{00000000-0005-0000-0000-000012380000}"/>
    <cellStyle name="Currency [2] 7 5 8" xfId="14411" xr:uid="{00000000-0005-0000-0000-000013380000}"/>
    <cellStyle name="Currency [2] 7 5 8 2" xfId="14412" xr:uid="{00000000-0005-0000-0000-000014380000}"/>
    <cellStyle name="Currency [2] 7 5 8 3" xfId="14413" xr:uid="{00000000-0005-0000-0000-000015380000}"/>
    <cellStyle name="Currency [2] 7 5 9" xfId="14414" xr:uid="{00000000-0005-0000-0000-000016380000}"/>
    <cellStyle name="Currency [2] 7 5 9 2" xfId="14415" xr:uid="{00000000-0005-0000-0000-000017380000}"/>
    <cellStyle name="Currency [2] 7 5 9 3" xfId="14416" xr:uid="{00000000-0005-0000-0000-000018380000}"/>
    <cellStyle name="Currency [2] 7 6" xfId="14417" xr:uid="{00000000-0005-0000-0000-000019380000}"/>
    <cellStyle name="Currency [2] 7 6 10" xfId="14418" xr:uid="{00000000-0005-0000-0000-00001A380000}"/>
    <cellStyle name="Currency [2] 7 6 10 2" xfId="14419" xr:uid="{00000000-0005-0000-0000-00001B380000}"/>
    <cellStyle name="Currency [2] 7 6 10 3" xfId="14420" xr:uid="{00000000-0005-0000-0000-00001C380000}"/>
    <cellStyle name="Currency [2] 7 6 11" xfId="14421" xr:uid="{00000000-0005-0000-0000-00001D380000}"/>
    <cellStyle name="Currency [2] 7 6 11 2" xfId="14422" xr:uid="{00000000-0005-0000-0000-00001E380000}"/>
    <cellStyle name="Currency [2] 7 6 11 3" xfId="14423" xr:uid="{00000000-0005-0000-0000-00001F380000}"/>
    <cellStyle name="Currency [2] 7 6 12" xfId="14424" xr:uid="{00000000-0005-0000-0000-000020380000}"/>
    <cellStyle name="Currency [2] 7 6 13" xfId="14425" xr:uid="{00000000-0005-0000-0000-000021380000}"/>
    <cellStyle name="Currency [2] 7 6 2" xfId="14426" xr:uid="{00000000-0005-0000-0000-000022380000}"/>
    <cellStyle name="Currency [2] 7 6 2 2" xfId="14427" xr:uid="{00000000-0005-0000-0000-000023380000}"/>
    <cellStyle name="Currency [2] 7 6 2 3" xfId="14428" xr:uid="{00000000-0005-0000-0000-000024380000}"/>
    <cellStyle name="Currency [2] 7 6 3" xfId="14429" xr:uid="{00000000-0005-0000-0000-000025380000}"/>
    <cellStyle name="Currency [2] 7 6 3 2" xfId="14430" xr:uid="{00000000-0005-0000-0000-000026380000}"/>
    <cellStyle name="Currency [2] 7 6 3 3" xfId="14431" xr:uid="{00000000-0005-0000-0000-000027380000}"/>
    <cellStyle name="Currency [2] 7 6 4" xfId="14432" xr:uid="{00000000-0005-0000-0000-000028380000}"/>
    <cellStyle name="Currency [2] 7 6 4 2" xfId="14433" xr:uid="{00000000-0005-0000-0000-000029380000}"/>
    <cellStyle name="Currency [2] 7 6 4 3" xfId="14434" xr:uid="{00000000-0005-0000-0000-00002A380000}"/>
    <cellStyle name="Currency [2] 7 6 5" xfId="14435" xr:uid="{00000000-0005-0000-0000-00002B380000}"/>
    <cellStyle name="Currency [2] 7 6 5 2" xfId="14436" xr:uid="{00000000-0005-0000-0000-00002C380000}"/>
    <cellStyle name="Currency [2] 7 6 5 3" xfId="14437" xr:uid="{00000000-0005-0000-0000-00002D380000}"/>
    <cellStyle name="Currency [2] 7 6 6" xfId="14438" xr:uid="{00000000-0005-0000-0000-00002E380000}"/>
    <cellStyle name="Currency [2] 7 6 6 2" xfId="14439" xr:uid="{00000000-0005-0000-0000-00002F380000}"/>
    <cellStyle name="Currency [2] 7 6 6 3" xfId="14440" xr:uid="{00000000-0005-0000-0000-000030380000}"/>
    <cellStyle name="Currency [2] 7 6 7" xfId="14441" xr:uid="{00000000-0005-0000-0000-000031380000}"/>
    <cellStyle name="Currency [2] 7 6 7 2" xfId="14442" xr:uid="{00000000-0005-0000-0000-000032380000}"/>
    <cellStyle name="Currency [2] 7 6 7 3" xfId="14443" xr:uid="{00000000-0005-0000-0000-000033380000}"/>
    <cellStyle name="Currency [2] 7 6 8" xfId="14444" xr:uid="{00000000-0005-0000-0000-000034380000}"/>
    <cellStyle name="Currency [2] 7 6 8 2" xfId="14445" xr:uid="{00000000-0005-0000-0000-000035380000}"/>
    <cellStyle name="Currency [2] 7 6 8 3" xfId="14446" xr:uid="{00000000-0005-0000-0000-000036380000}"/>
    <cellStyle name="Currency [2] 7 6 9" xfId="14447" xr:uid="{00000000-0005-0000-0000-000037380000}"/>
    <cellStyle name="Currency [2] 7 6 9 2" xfId="14448" xr:uid="{00000000-0005-0000-0000-000038380000}"/>
    <cellStyle name="Currency [2] 7 6 9 3" xfId="14449" xr:uid="{00000000-0005-0000-0000-000039380000}"/>
    <cellStyle name="Currency [2] 7 7" xfId="14450" xr:uid="{00000000-0005-0000-0000-00003A380000}"/>
    <cellStyle name="Currency [2] 7 7 10" xfId="14451" xr:uid="{00000000-0005-0000-0000-00003B380000}"/>
    <cellStyle name="Currency [2] 7 7 10 2" xfId="14452" xr:uid="{00000000-0005-0000-0000-00003C380000}"/>
    <cellStyle name="Currency [2] 7 7 10 3" xfId="14453" xr:uid="{00000000-0005-0000-0000-00003D380000}"/>
    <cellStyle name="Currency [2] 7 7 11" xfId="14454" xr:uid="{00000000-0005-0000-0000-00003E380000}"/>
    <cellStyle name="Currency [2] 7 7 11 2" xfId="14455" xr:uid="{00000000-0005-0000-0000-00003F380000}"/>
    <cellStyle name="Currency [2] 7 7 11 3" xfId="14456" xr:uid="{00000000-0005-0000-0000-000040380000}"/>
    <cellStyle name="Currency [2] 7 7 12" xfId="14457" xr:uid="{00000000-0005-0000-0000-000041380000}"/>
    <cellStyle name="Currency [2] 7 7 13" xfId="14458" xr:uid="{00000000-0005-0000-0000-000042380000}"/>
    <cellStyle name="Currency [2] 7 7 2" xfId="14459" xr:uid="{00000000-0005-0000-0000-000043380000}"/>
    <cellStyle name="Currency [2] 7 7 2 2" xfId="14460" xr:uid="{00000000-0005-0000-0000-000044380000}"/>
    <cellStyle name="Currency [2] 7 7 2 3" xfId="14461" xr:uid="{00000000-0005-0000-0000-000045380000}"/>
    <cellStyle name="Currency [2] 7 7 3" xfId="14462" xr:uid="{00000000-0005-0000-0000-000046380000}"/>
    <cellStyle name="Currency [2] 7 7 3 2" xfId="14463" xr:uid="{00000000-0005-0000-0000-000047380000}"/>
    <cellStyle name="Currency [2] 7 7 3 3" xfId="14464" xr:uid="{00000000-0005-0000-0000-000048380000}"/>
    <cellStyle name="Currency [2] 7 7 4" xfId="14465" xr:uid="{00000000-0005-0000-0000-000049380000}"/>
    <cellStyle name="Currency [2] 7 7 4 2" xfId="14466" xr:uid="{00000000-0005-0000-0000-00004A380000}"/>
    <cellStyle name="Currency [2] 7 7 4 3" xfId="14467" xr:uid="{00000000-0005-0000-0000-00004B380000}"/>
    <cellStyle name="Currency [2] 7 7 5" xfId="14468" xr:uid="{00000000-0005-0000-0000-00004C380000}"/>
    <cellStyle name="Currency [2] 7 7 5 2" xfId="14469" xr:uid="{00000000-0005-0000-0000-00004D380000}"/>
    <cellStyle name="Currency [2] 7 7 5 3" xfId="14470" xr:uid="{00000000-0005-0000-0000-00004E380000}"/>
    <cellStyle name="Currency [2] 7 7 6" xfId="14471" xr:uid="{00000000-0005-0000-0000-00004F380000}"/>
    <cellStyle name="Currency [2] 7 7 6 2" xfId="14472" xr:uid="{00000000-0005-0000-0000-000050380000}"/>
    <cellStyle name="Currency [2] 7 7 6 3" xfId="14473" xr:uid="{00000000-0005-0000-0000-000051380000}"/>
    <cellStyle name="Currency [2] 7 7 7" xfId="14474" xr:uid="{00000000-0005-0000-0000-000052380000}"/>
    <cellStyle name="Currency [2] 7 7 7 2" xfId="14475" xr:uid="{00000000-0005-0000-0000-000053380000}"/>
    <cellStyle name="Currency [2] 7 7 7 3" xfId="14476" xr:uid="{00000000-0005-0000-0000-000054380000}"/>
    <cellStyle name="Currency [2] 7 7 8" xfId="14477" xr:uid="{00000000-0005-0000-0000-000055380000}"/>
    <cellStyle name="Currency [2] 7 7 8 2" xfId="14478" xr:uid="{00000000-0005-0000-0000-000056380000}"/>
    <cellStyle name="Currency [2] 7 7 8 3" xfId="14479" xr:uid="{00000000-0005-0000-0000-000057380000}"/>
    <cellStyle name="Currency [2] 7 7 9" xfId="14480" xr:uid="{00000000-0005-0000-0000-000058380000}"/>
    <cellStyle name="Currency [2] 7 7 9 2" xfId="14481" xr:uid="{00000000-0005-0000-0000-000059380000}"/>
    <cellStyle name="Currency [2] 7 7 9 3" xfId="14482" xr:uid="{00000000-0005-0000-0000-00005A380000}"/>
    <cellStyle name="Currency [2] 7 8" xfId="14483" xr:uid="{00000000-0005-0000-0000-00005B380000}"/>
    <cellStyle name="Currency [2] 7 8 2" xfId="14484" xr:uid="{00000000-0005-0000-0000-00005C380000}"/>
    <cellStyle name="Currency [2] 7 8 3" xfId="14485" xr:uid="{00000000-0005-0000-0000-00005D380000}"/>
    <cellStyle name="Currency [2] 7 9" xfId="14486" xr:uid="{00000000-0005-0000-0000-00005E380000}"/>
    <cellStyle name="Currency [2] 7 9 2" xfId="14487" xr:uid="{00000000-0005-0000-0000-00005F380000}"/>
    <cellStyle name="Currency [2] 7 9 3" xfId="14488" xr:uid="{00000000-0005-0000-0000-000060380000}"/>
    <cellStyle name="Currency [2] 8" xfId="14489" xr:uid="{00000000-0005-0000-0000-000061380000}"/>
    <cellStyle name="Currency [2] 8 2" xfId="14490" xr:uid="{00000000-0005-0000-0000-000062380000}"/>
    <cellStyle name="Currency [2] 8 3" xfId="14491" xr:uid="{00000000-0005-0000-0000-000063380000}"/>
    <cellStyle name="Currency [2] 9" xfId="14492" xr:uid="{00000000-0005-0000-0000-000064380000}"/>
    <cellStyle name="Currency [2] 9 2" xfId="14493" xr:uid="{00000000-0005-0000-0000-000065380000}"/>
    <cellStyle name="Currency [2] 9 3" xfId="14494" xr:uid="{00000000-0005-0000-0000-000066380000}"/>
    <cellStyle name="Currency 2" xfId="14495" xr:uid="{00000000-0005-0000-0000-000067380000}"/>
    <cellStyle name="Currency 2 2" xfId="14496" xr:uid="{00000000-0005-0000-0000-000068380000}"/>
    <cellStyle name="Currency 2 2 2" xfId="14497" xr:uid="{00000000-0005-0000-0000-000069380000}"/>
    <cellStyle name="Currency 2 3" xfId="14498" xr:uid="{00000000-0005-0000-0000-00006A380000}"/>
    <cellStyle name="Currency 3" xfId="14499" xr:uid="{00000000-0005-0000-0000-00006B380000}"/>
    <cellStyle name="Currency 3 2" xfId="14500" xr:uid="{00000000-0005-0000-0000-00006C380000}"/>
    <cellStyle name="Currency 3 2 2" xfId="14501" xr:uid="{00000000-0005-0000-0000-00006D380000}"/>
    <cellStyle name="Currency 3 3" xfId="14502" xr:uid="{00000000-0005-0000-0000-00006E380000}"/>
    <cellStyle name="Currency 4" xfId="14503" xr:uid="{00000000-0005-0000-0000-00006F380000}"/>
    <cellStyle name="Currency 4 2" xfId="14504" xr:uid="{00000000-0005-0000-0000-000070380000}"/>
    <cellStyle name="Currency 4 2 2" xfId="14505" xr:uid="{00000000-0005-0000-0000-000071380000}"/>
    <cellStyle name="Currency 4 3" xfId="14506" xr:uid="{00000000-0005-0000-0000-000072380000}"/>
    <cellStyle name="Currency Euro" xfId="14507" xr:uid="{00000000-0005-0000-0000-000073380000}"/>
    <cellStyle name="Currency Pound" xfId="14508" xr:uid="{00000000-0005-0000-0000-000074380000}"/>
    <cellStyle name="Dash" xfId="14509" xr:uid="{00000000-0005-0000-0000-000075380000}"/>
    <cellStyle name="data" xfId="14510" xr:uid="{00000000-0005-0000-0000-000076380000}"/>
    <cellStyle name="data 2" xfId="14511" xr:uid="{00000000-0005-0000-0000-000077380000}"/>
    <cellStyle name="Date" xfId="14512" xr:uid="{00000000-0005-0000-0000-000078380000}"/>
    <cellStyle name="date [dd mmm]" xfId="14513" xr:uid="{00000000-0005-0000-0000-000079380000}"/>
    <cellStyle name="date [mmm yyyy]" xfId="14514" xr:uid="{00000000-0005-0000-0000-00007A380000}"/>
    <cellStyle name="Date [mmm-yyyy]" xfId="14515" xr:uid="{00000000-0005-0000-0000-00007B380000}"/>
    <cellStyle name="Date [mmm-yyyy] 2" xfId="14516" xr:uid="{00000000-0005-0000-0000-00007C380000}"/>
    <cellStyle name="Date [mmm-yyyy] 2 2" xfId="14517" xr:uid="{00000000-0005-0000-0000-00007D380000}"/>
    <cellStyle name="Date [mmm-yyyy] 2 2 2" xfId="14518" xr:uid="{00000000-0005-0000-0000-00007E380000}"/>
    <cellStyle name="Date [mmm-yyyy] 2 2 2 2" xfId="14519" xr:uid="{00000000-0005-0000-0000-00007F380000}"/>
    <cellStyle name="Date [mmm-yyyy] 2 2 3" xfId="14520" xr:uid="{00000000-0005-0000-0000-000080380000}"/>
    <cellStyle name="Date [mmm-yyyy] 2 2 3 2" xfId="14521" xr:uid="{00000000-0005-0000-0000-000081380000}"/>
    <cellStyle name="Date [mmm-yyyy] 2 2 4" xfId="14522" xr:uid="{00000000-0005-0000-0000-000082380000}"/>
    <cellStyle name="Date [mmm-yyyy] 2 2 4 2" xfId="14523" xr:uid="{00000000-0005-0000-0000-000083380000}"/>
    <cellStyle name="Date [mmm-yyyy] 2 2 5" xfId="14524" xr:uid="{00000000-0005-0000-0000-000084380000}"/>
    <cellStyle name="Date [mmm-yyyy] 2 2 5 2" xfId="14525" xr:uid="{00000000-0005-0000-0000-000085380000}"/>
    <cellStyle name="Date [mmm-yyyy] 2 2 6" xfId="14526" xr:uid="{00000000-0005-0000-0000-000086380000}"/>
    <cellStyle name="Date [mmm-yyyy] 2 2 6 2" xfId="14527" xr:uid="{00000000-0005-0000-0000-000087380000}"/>
    <cellStyle name="Date [mmm-yyyy] 2 2 7" xfId="14528" xr:uid="{00000000-0005-0000-0000-000088380000}"/>
    <cellStyle name="Date [mmm-yyyy] 2 2 8" xfId="14529" xr:uid="{00000000-0005-0000-0000-000089380000}"/>
    <cellStyle name="Date [mmm-yyyy] 2 2 9" xfId="14530" xr:uid="{00000000-0005-0000-0000-00008A380000}"/>
    <cellStyle name="Date [mmm-yyyy] 2 3" xfId="14531" xr:uid="{00000000-0005-0000-0000-00008B380000}"/>
    <cellStyle name="Date [mmm-yyyy] 2 3 2" xfId="14532" xr:uid="{00000000-0005-0000-0000-00008C380000}"/>
    <cellStyle name="Date [mmm-yyyy] 3" xfId="14533" xr:uid="{00000000-0005-0000-0000-00008D380000}"/>
    <cellStyle name="Date [mmm-yyyy] 3 2" xfId="14534" xr:uid="{00000000-0005-0000-0000-00008E380000}"/>
    <cellStyle name="Date [mmm-yyyy] 3 2 2" xfId="14535" xr:uid="{00000000-0005-0000-0000-00008F380000}"/>
    <cellStyle name="Date [mmm-yyyy] 3 3" xfId="14536" xr:uid="{00000000-0005-0000-0000-000090380000}"/>
    <cellStyle name="Date [mmm-yyyy] 3 3 2" xfId="14537" xr:uid="{00000000-0005-0000-0000-000091380000}"/>
    <cellStyle name="Date [mmm-yyyy] 3 4" xfId="14538" xr:uid="{00000000-0005-0000-0000-000092380000}"/>
    <cellStyle name="Date [mmm-yyyy] 3 4 2" xfId="14539" xr:uid="{00000000-0005-0000-0000-000093380000}"/>
    <cellStyle name="Date [mmm-yyyy] 3 5" xfId="14540" xr:uid="{00000000-0005-0000-0000-000094380000}"/>
    <cellStyle name="Date [mmm-yyyy] 3 5 2" xfId="14541" xr:uid="{00000000-0005-0000-0000-000095380000}"/>
    <cellStyle name="Date [mmm-yyyy] 3 6" xfId="14542" xr:uid="{00000000-0005-0000-0000-000096380000}"/>
    <cellStyle name="Date [mmm-yyyy] 4" xfId="14543" xr:uid="{00000000-0005-0000-0000-000097380000}"/>
    <cellStyle name="Date [mmm-yyyy] 4 2" xfId="14544" xr:uid="{00000000-0005-0000-0000-000098380000}"/>
    <cellStyle name="Date [mmm-yyyy] 5" xfId="14545" xr:uid="{00000000-0005-0000-0000-000099380000}"/>
    <cellStyle name="Date Short" xfId="14546" xr:uid="{00000000-0005-0000-0000-00009A380000}"/>
    <cellStyle name="date_161021_12" xfId="14547" xr:uid="{00000000-0005-0000-0000-00009B380000}"/>
    <cellStyle name="DateLong" xfId="2" xr:uid="{00000000-0005-0000-0000-00009C380000}"/>
    <cellStyle name="DateShort" xfId="3" xr:uid="{00000000-0005-0000-0000-00009D380000}"/>
    <cellStyle name="Dave" xfId="14548" xr:uid="{00000000-0005-0000-0000-00009E380000}"/>
    <cellStyle name="days" xfId="14549" xr:uid="{00000000-0005-0000-0000-00009F380000}"/>
    <cellStyle name="decimal [4]" xfId="14550" xr:uid="{00000000-0005-0000-0000-0000A0380000}"/>
    <cellStyle name="Descriptor text" xfId="14551" xr:uid="{00000000-0005-0000-0000-0000A1380000}"/>
    <cellStyle name="Dezimal [0]_Aufbereitungsdaten" xfId="14552" xr:uid="{00000000-0005-0000-0000-0000A2380000}"/>
    <cellStyle name="Dezimal_Aufbereitungsdaten" xfId="14553" xr:uid="{00000000-0005-0000-0000-0000A3380000}"/>
    <cellStyle name="Disabled" xfId="14554" xr:uid="{00000000-0005-0000-0000-0000A4380000}"/>
    <cellStyle name="Efficio_Table" xfId="14555" xr:uid="{00000000-0005-0000-0000-0000A5380000}"/>
    <cellStyle name="Emphasis 1" xfId="14556" xr:uid="{00000000-0005-0000-0000-0000A6380000}"/>
    <cellStyle name="Emphasis 2" xfId="14557" xr:uid="{00000000-0005-0000-0000-0000A7380000}"/>
    <cellStyle name="Emphasis 3" xfId="14558" xr:uid="{00000000-0005-0000-0000-0000A8380000}"/>
    <cellStyle name="Enter Currency (0)" xfId="14559" xr:uid="{00000000-0005-0000-0000-0000A9380000}"/>
    <cellStyle name="Enter Currency (2)" xfId="14560" xr:uid="{00000000-0005-0000-0000-0000AA380000}"/>
    <cellStyle name="Enter Units (0)" xfId="14561" xr:uid="{00000000-0005-0000-0000-0000AB380000}"/>
    <cellStyle name="Enter Units (1)" xfId="14562" xr:uid="{00000000-0005-0000-0000-0000AC380000}"/>
    <cellStyle name="Enter Units (2)" xfId="14563" xr:uid="{00000000-0005-0000-0000-0000AD380000}"/>
    <cellStyle name="Entered" xfId="14564" xr:uid="{00000000-0005-0000-0000-0000AE380000}"/>
    <cellStyle name="Error" xfId="14565" xr:uid="{00000000-0005-0000-0000-0000AF380000}"/>
    <cellStyle name="Euro" xfId="14566" xr:uid="{00000000-0005-0000-0000-0000B0380000}"/>
    <cellStyle name="Euro 2" xfId="14567" xr:uid="{00000000-0005-0000-0000-0000B1380000}"/>
    <cellStyle name="Euro 2 2" xfId="14568" xr:uid="{00000000-0005-0000-0000-0000B2380000}"/>
    <cellStyle name="Euro 3" xfId="14569" xr:uid="{00000000-0005-0000-0000-0000B3380000}"/>
    <cellStyle name="Euro 3 2" xfId="14570" xr:uid="{00000000-0005-0000-0000-0000B4380000}"/>
    <cellStyle name="Explanatory Text" xfId="24" builtinId="53" customBuiltin="1"/>
    <cellStyle name="Explanatory Text 2" xfId="14571" xr:uid="{00000000-0005-0000-0000-0000B6380000}"/>
    <cellStyle name="Factor" xfId="4" xr:uid="{00000000-0005-0000-0000-0000B7380000}"/>
    <cellStyle name="False" xfId="14572" xr:uid="{00000000-0005-0000-0000-0000B8380000}"/>
    <cellStyle name="Footnotes" xfId="14573" xr:uid="{00000000-0005-0000-0000-0000B9380000}"/>
    <cellStyle name="Fountain Col Header" xfId="14574" xr:uid="{00000000-0005-0000-0000-0000BA380000}"/>
    <cellStyle name="Fountain Error" xfId="14575" xr:uid="{00000000-0005-0000-0000-0000BB380000}"/>
    <cellStyle name="Fountain Error 2" xfId="14576" xr:uid="{00000000-0005-0000-0000-0000BC380000}"/>
    <cellStyle name="Fountain Input" xfId="14577" xr:uid="{00000000-0005-0000-0000-0000BD380000}"/>
    <cellStyle name="Fountain Input 10" xfId="14578" xr:uid="{00000000-0005-0000-0000-0000BE380000}"/>
    <cellStyle name="Fountain Input 2" xfId="14579" xr:uid="{00000000-0005-0000-0000-0000BF380000}"/>
    <cellStyle name="Fountain Input 2 2" xfId="14580" xr:uid="{00000000-0005-0000-0000-0000C0380000}"/>
    <cellStyle name="Fountain Input 2 2 10" xfId="14581" xr:uid="{00000000-0005-0000-0000-0000C1380000}"/>
    <cellStyle name="Fountain Input 2 2 11" xfId="14582" xr:uid="{00000000-0005-0000-0000-0000C2380000}"/>
    <cellStyle name="Fountain Input 2 2 2" xfId="14583" xr:uid="{00000000-0005-0000-0000-0000C3380000}"/>
    <cellStyle name="Fountain Input 2 2 2 10" xfId="14584" xr:uid="{00000000-0005-0000-0000-0000C4380000}"/>
    <cellStyle name="Fountain Input 2 2 2 10 2" xfId="14585" xr:uid="{00000000-0005-0000-0000-0000C5380000}"/>
    <cellStyle name="Fountain Input 2 2 2 10 3" xfId="14586" xr:uid="{00000000-0005-0000-0000-0000C6380000}"/>
    <cellStyle name="Fountain Input 2 2 2 11" xfId="14587" xr:uid="{00000000-0005-0000-0000-0000C7380000}"/>
    <cellStyle name="Fountain Input 2 2 2 11 2" xfId="14588" xr:uid="{00000000-0005-0000-0000-0000C8380000}"/>
    <cellStyle name="Fountain Input 2 2 2 11 3" xfId="14589" xr:uid="{00000000-0005-0000-0000-0000C9380000}"/>
    <cellStyle name="Fountain Input 2 2 2 12" xfId="14590" xr:uid="{00000000-0005-0000-0000-0000CA380000}"/>
    <cellStyle name="Fountain Input 2 2 2 12 2" xfId="14591" xr:uid="{00000000-0005-0000-0000-0000CB380000}"/>
    <cellStyle name="Fountain Input 2 2 2 12 3" xfId="14592" xr:uid="{00000000-0005-0000-0000-0000CC380000}"/>
    <cellStyle name="Fountain Input 2 2 2 13" xfId="14593" xr:uid="{00000000-0005-0000-0000-0000CD380000}"/>
    <cellStyle name="Fountain Input 2 2 2 13 2" xfId="14594" xr:uid="{00000000-0005-0000-0000-0000CE380000}"/>
    <cellStyle name="Fountain Input 2 2 2 13 3" xfId="14595" xr:uid="{00000000-0005-0000-0000-0000CF380000}"/>
    <cellStyle name="Fountain Input 2 2 2 14" xfId="14596" xr:uid="{00000000-0005-0000-0000-0000D0380000}"/>
    <cellStyle name="Fountain Input 2 2 2 14 2" xfId="14597" xr:uid="{00000000-0005-0000-0000-0000D1380000}"/>
    <cellStyle name="Fountain Input 2 2 2 14 3" xfId="14598" xr:uid="{00000000-0005-0000-0000-0000D2380000}"/>
    <cellStyle name="Fountain Input 2 2 2 15" xfId="14599" xr:uid="{00000000-0005-0000-0000-0000D3380000}"/>
    <cellStyle name="Fountain Input 2 2 2 15 2" xfId="14600" xr:uid="{00000000-0005-0000-0000-0000D4380000}"/>
    <cellStyle name="Fountain Input 2 2 2 15 3" xfId="14601" xr:uid="{00000000-0005-0000-0000-0000D5380000}"/>
    <cellStyle name="Fountain Input 2 2 2 16" xfId="14602" xr:uid="{00000000-0005-0000-0000-0000D6380000}"/>
    <cellStyle name="Fountain Input 2 2 2 17" xfId="14603" xr:uid="{00000000-0005-0000-0000-0000D7380000}"/>
    <cellStyle name="Fountain Input 2 2 2 2" xfId="14604" xr:uid="{00000000-0005-0000-0000-0000D8380000}"/>
    <cellStyle name="Fountain Input 2 2 2 2 10" xfId="14605" xr:uid="{00000000-0005-0000-0000-0000D9380000}"/>
    <cellStyle name="Fountain Input 2 2 2 2 10 2" xfId="14606" xr:uid="{00000000-0005-0000-0000-0000DA380000}"/>
    <cellStyle name="Fountain Input 2 2 2 2 10 3" xfId="14607" xr:uid="{00000000-0005-0000-0000-0000DB380000}"/>
    <cellStyle name="Fountain Input 2 2 2 2 11" xfId="14608" xr:uid="{00000000-0005-0000-0000-0000DC380000}"/>
    <cellStyle name="Fountain Input 2 2 2 2 11 2" xfId="14609" xr:uid="{00000000-0005-0000-0000-0000DD380000}"/>
    <cellStyle name="Fountain Input 2 2 2 2 11 3" xfId="14610" xr:uid="{00000000-0005-0000-0000-0000DE380000}"/>
    <cellStyle name="Fountain Input 2 2 2 2 12" xfId="14611" xr:uid="{00000000-0005-0000-0000-0000DF380000}"/>
    <cellStyle name="Fountain Input 2 2 2 2 12 2" xfId="14612" xr:uid="{00000000-0005-0000-0000-0000E0380000}"/>
    <cellStyle name="Fountain Input 2 2 2 2 12 3" xfId="14613" xr:uid="{00000000-0005-0000-0000-0000E1380000}"/>
    <cellStyle name="Fountain Input 2 2 2 2 13" xfId="14614" xr:uid="{00000000-0005-0000-0000-0000E2380000}"/>
    <cellStyle name="Fountain Input 2 2 2 2 14" xfId="14615" xr:uid="{00000000-0005-0000-0000-0000E3380000}"/>
    <cellStyle name="Fountain Input 2 2 2 2 2" xfId="14616" xr:uid="{00000000-0005-0000-0000-0000E4380000}"/>
    <cellStyle name="Fountain Input 2 2 2 2 2 2" xfId="14617" xr:uid="{00000000-0005-0000-0000-0000E5380000}"/>
    <cellStyle name="Fountain Input 2 2 2 2 2 3" xfId="14618" xr:uid="{00000000-0005-0000-0000-0000E6380000}"/>
    <cellStyle name="Fountain Input 2 2 2 2 3" xfId="14619" xr:uid="{00000000-0005-0000-0000-0000E7380000}"/>
    <cellStyle name="Fountain Input 2 2 2 2 3 2" xfId="14620" xr:uid="{00000000-0005-0000-0000-0000E8380000}"/>
    <cellStyle name="Fountain Input 2 2 2 2 3 3" xfId="14621" xr:uid="{00000000-0005-0000-0000-0000E9380000}"/>
    <cellStyle name="Fountain Input 2 2 2 2 4" xfId="14622" xr:uid="{00000000-0005-0000-0000-0000EA380000}"/>
    <cellStyle name="Fountain Input 2 2 2 2 4 2" xfId="14623" xr:uid="{00000000-0005-0000-0000-0000EB380000}"/>
    <cellStyle name="Fountain Input 2 2 2 2 4 3" xfId="14624" xr:uid="{00000000-0005-0000-0000-0000EC380000}"/>
    <cellStyle name="Fountain Input 2 2 2 2 5" xfId="14625" xr:uid="{00000000-0005-0000-0000-0000ED380000}"/>
    <cellStyle name="Fountain Input 2 2 2 2 5 2" xfId="14626" xr:uid="{00000000-0005-0000-0000-0000EE380000}"/>
    <cellStyle name="Fountain Input 2 2 2 2 5 3" xfId="14627" xr:uid="{00000000-0005-0000-0000-0000EF380000}"/>
    <cellStyle name="Fountain Input 2 2 2 2 6" xfId="14628" xr:uid="{00000000-0005-0000-0000-0000F0380000}"/>
    <cellStyle name="Fountain Input 2 2 2 2 6 2" xfId="14629" xr:uid="{00000000-0005-0000-0000-0000F1380000}"/>
    <cellStyle name="Fountain Input 2 2 2 2 6 3" xfId="14630" xr:uid="{00000000-0005-0000-0000-0000F2380000}"/>
    <cellStyle name="Fountain Input 2 2 2 2 7" xfId="14631" xr:uid="{00000000-0005-0000-0000-0000F3380000}"/>
    <cellStyle name="Fountain Input 2 2 2 2 7 2" xfId="14632" xr:uid="{00000000-0005-0000-0000-0000F4380000}"/>
    <cellStyle name="Fountain Input 2 2 2 2 7 3" xfId="14633" xr:uid="{00000000-0005-0000-0000-0000F5380000}"/>
    <cellStyle name="Fountain Input 2 2 2 2 8" xfId="14634" xr:uid="{00000000-0005-0000-0000-0000F6380000}"/>
    <cellStyle name="Fountain Input 2 2 2 2 8 2" xfId="14635" xr:uid="{00000000-0005-0000-0000-0000F7380000}"/>
    <cellStyle name="Fountain Input 2 2 2 2 8 3" xfId="14636" xr:uid="{00000000-0005-0000-0000-0000F8380000}"/>
    <cellStyle name="Fountain Input 2 2 2 2 9" xfId="14637" xr:uid="{00000000-0005-0000-0000-0000F9380000}"/>
    <cellStyle name="Fountain Input 2 2 2 2 9 2" xfId="14638" xr:uid="{00000000-0005-0000-0000-0000FA380000}"/>
    <cellStyle name="Fountain Input 2 2 2 2 9 3" xfId="14639" xr:uid="{00000000-0005-0000-0000-0000FB380000}"/>
    <cellStyle name="Fountain Input 2 2 2 3" xfId="14640" xr:uid="{00000000-0005-0000-0000-0000FC380000}"/>
    <cellStyle name="Fountain Input 2 2 2 3 10" xfId="14641" xr:uid="{00000000-0005-0000-0000-0000FD380000}"/>
    <cellStyle name="Fountain Input 2 2 2 3 10 2" xfId="14642" xr:uid="{00000000-0005-0000-0000-0000FE380000}"/>
    <cellStyle name="Fountain Input 2 2 2 3 10 3" xfId="14643" xr:uid="{00000000-0005-0000-0000-0000FF380000}"/>
    <cellStyle name="Fountain Input 2 2 2 3 11" xfId="14644" xr:uid="{00000000-0005-0000-0000-000000390000}"/>
    <cellStyle name="Fountain Input 2 2 2 3 11 2" xfId="14645" xr:uid="{00000000-0005-0000-0000-000001390000}"/>
    <cellStyle name="Fountain Input 2 2 2 3 11 3" xfId="14646" xr:uid="{00000000-0005-0000-0000-000002390000}"/>
    <cellStyle name="Fountain Input 2 2 2 3 12" xfId="14647" xr:uid="{00000000-0005-0000-0000-000003390000}"/>
    <cellStyle name="Fountain Input 2 2 2 3 12 2" xfId="14648" xr:uid="{00000000-0005-0000-0000-000004390000}"/>
    <cellStyle name="Fountain Input 2 2 2 3 12 3" xfId="14649" xr:uid="{00000000-0005-0000-0000-000005390000}"/>
    <cellStyle name="Fountain Input 2 2 2 3 13" xfId="14650" xr:uid="{00000000-0005-0000-0000-000006390000}"/>
    <cellStyle name="Fountain Input 2 2 2 3 14" xfId="14651" xr:uid="{00000000-0005-0000-0000-000007390000}"/>
    <cellStyle name="Fountain Input 2 2 2 3 2" xfId="14652" xr:uid="{00000000-0005-0000-0000-000008390000}"/>
    <cellStyle name="Fountain Input 2 2 2 3 2 2" xfId="14653" xr:uid="{00000000-0005-0000-0000-000009390000}"/>
    <cellStyle name="Fountain Input 2 2 2 3 2 3" xfId="14654" xr:uid="{00000000-0005-0000-0000-00000A390000}"/>
    <cellStyle name="Fountain Input 2 2 2 3 3" xfId="14655" xr:uid="{00000000-0005-0000-0000-00000B390000}"/>
    <cellStyle name="Fountain Input 2 2 2 3 3 2" xfId="14656" xr:uid="{00000000-0005-0000-0000-00000C390000}"/>
    <cellStyle name="Fountain Input 2 2 2 3 3 3" xfId="14657" xr:uid="{00000000-0005-0000-0000-00000D390000}"/>
    <cellStyle name="Fountain Input 2 2 2 3 4" xfId="14658" xr:uid="{00000000-0005-0000-0000-00000E390000}"/>
    <cellStyle name="Fountain Input 2 2 2 3 4 2" xfId="14659" xr:uid="{00000000-0005-0000-0000-00000F390000}"/>
    <cellStyle name="Fountain Input 2 2 2 3 4 3" xfId="14660" xr:uid="{00000000-0005-0000-0000-000010390000}"/>
    <cellStyle name="Fountain Input 2 2 2 3 5" xfId="14661" xr:uid="{00000000-0005-0000-0000-000011390000}"/>
    <cellStyle name="Fountain Input 2 2 2 3 5 2" xfId="14662" xr:uid="{00000000-0005-0000-0000-000012390000}"/>
    <cellStyle name="Fountain Input 2 2 2 3 5 3" xfId="14663" xr:uid="{00000000-0005-0000-0000-000013390000}"/>
    <cellStyle name="Fountain Input 2 2 2 3 6" xfId="14664" xr:uid="{00000000-0005-0000-0000-000014390000}"/>
    <cellStyle name="Fountain Input 2 2 2 3 6 2" xfId="14665" xr:uid="{00000000-0005-0000-0000-000015390000}"/>
    <cellStyle name="Fountain Input 2 2 2 3 6 3" xfId="14666" xr:uid="{00000000-0005-0000-0000-000016390000}"/>
    <cellStyle name="Fountain Input 2 2 2 3 7" xfId="14667" xr:uid="{00000000-0005-0000-0000-000017390000}"/>
    <cellStyle name="Fountain Input 2 2 2 3 7 2" xfId="14668" xr:uid="{00000000-0005-0000-0000-000018390000}"/>
    <cellStyle name="Fountain Input 2 2 2 3 7 3" xfId="14669" xr:uid="{00000000-0005-0000-0000-000019390000}"/>
    <cellStyle name="Fountain Input 2 2 2 3 8" xfId="14670" xr:uid="{00000000-0005-0000-0000-00001A390000}"/>
    <cellStyle name="Fountain Input 2 2 2 3 8 2" xfId="14671" xr:uid="{00000000-0005-0000-0000-00001B390000}"/>
    <cellStyle name="Fountain Input 2 2 2 3 8 3" xfId="14672" xr:uid="{00000000-0005-0000-0000-00001C390000}"/>
    <cellStyle name="Fountain Input 2 2 2 3 9" xfId="14673" xr:uid="{00000000-0005-0000-0000-00001D390000}"/>
    <cellStyle name="Fountain Input 2 2 2 3 9 2" xfId="14674" xr:uid="{00000000-0005-0000-0000-00001E390000}"/>
    <cellStyle name="Fountain Input 2 2 2 3 9 3" xfId="14675" xr:uid="{00000000-0005-0000-0000-00001F390000}"/>
    <cellStyle name="Fountain Input 2 2 2 4" xfId="14676" xr:uid="{00000000-0005-0000-0000-000020390000}"/>
    <cellStyle name="Fountain Input 2 2 2 4 10" xfId="14677" xr:uid="{00000000-0005-0000-0000-000021390000}"/>
    <cellStyle name="Fountain Input 2 2 2 4 10 2" xfId="14678" xr:uid="{00000000-0005-0000-0000-000022390000}"/>
    <cellStyle name="Fountain Input 2 2 2 4 10 3" xfId="14679" xr:uid="{00000000-0005-0000-0000-000023390000}"/>
    <cellStyle name="Fountain Input 2 2 2 4 11" xfId="14680" xr:uid="{00000000-0005-0000-0000-000024390000}"/>
    <cellStyle name="Fountain Input 2 2 2 4 11 2" xfId="14681" xr:uid="{00000000-0005-0000-0000-000025390000}"/>
    <cellStyle name="Fountain Input 2 2 2 4 11 3" xfId="14682" xr:uid="{00000000-0005-0000-0000-000026390000}"/>
    <cellStyle name="Fountain Input 2 2 2 4 12" xfId="14683" xr:uid="{00000000-0005-0000-0000-000027390000}"/>
    <cellStyle name="Fountain Input 2 2 2 4 13" xfId="14684" xr:uid="{00000000-0005-0000-0000-000028390000}"/>
    <cellStyle name="Fountain Input 2 2 2 4 2" xfId="14685" xr:uid="{00000000-0005-0000-0000-000029390000}"/>
    <cellStyle name="Fountain Input 2 2 2 4 2 2" xfId="14686" xr:uid="{00000000-0005-0000-0000-00002A390000}"/>
    <cellStyle name="Fountain Input 2 2 2 4 2 3" xfId="14687" xr:uid="{00000000-0005-0000-0000-00002B390000}"/>
    <cellStyle name="Fountain Input 2 2 2 4 3" xfId="14688" xr:uid="{00000000-0005-0000-0000-00002C390000}"/>
    <cellStyle name="Fountain Input 2 2 2 4 3 2" xfId="14689" xr:uid="{00000000-0005-0000-0000-00002D390000}"/>
    <cellStyle name="Fountain Input 2 2 2 4 3 3" xfId="14690" xr:uid="{00000000-0005-0000-0000-00002E390000}"/>
    <cellStyle name="Fountain Input 2 2 2 4 4" xfId="14691" xr:uid="{00000000-0005-0000-0000-00002F390000}"/>
    <cellStyle name="Fountain Input 2 2 2 4 4 2" xfId="14692" xr:uid="{00000000-0005-0000-0000-000030390000}"/>
    <cellStyle name="Fountain Input 2 2 2 4 4 3" xfId="14693" xr:uid="{00000000-0005-0000-0000-000031390000}"/>
    <cellStyle name="Fountain Input 2 2 2 4 5" xfId="14694" xr:uid="{00000000-0005-0000-0000-000032390000}"/>
    <cellStyle name="Fountain Input 2 2 2 4 5 2" xfId="14695" xr:uid="{00000000-0005-0000-0000-000033390000}"/>
    <cellStyle name="Fountain Input 2 2 2 4 5 3" xfId="14696" xr:uid="{00000000-0005-0000-0000-000034390000}"/>
    <cellStyle name="Fountain Input 2 2 2 4 6" xfId="14697" xr:uid="{00000000-0005-0000-0000-000035390000}"/>
    <cellStyle name="Fountain Input 2 2 2 4 6 2" xfId="14698" xr:uid="{00000000-0005-0000-0000-000036390000}"/>
    <cellStyle name="Fountain Input 2 2 2 4 6 3" xfId="14699" xr:uid="{00000000-0005-0000-0000-000037390000}"/>
    <cellStyle name="Fountain Input 2 2 2 4 7" xfId="14700" xr:uid="{00000000-0005-0000-0000-000038390000}"/>
    <cellStyle name="Fountain Input 2 2 2 4 7 2" xfId="14701" xr:uid="{00000000-0005-0000-0000-000039390000}"/>
    <cellStyle name="Fountain Input 2 2 2 4 7 3" xfId="14702" xr:uid="{00000000-0005-0000-0000-00003A390000}"/>
    <cellStyle name="Fountain Input 2 2 2 4 8" xfId="14703" xr:uid="{00000000-0005-0000-0000-00003B390000}"/>
    <cellStyle name="Fountain Input 2 2 2 4 8 2" xfId="14704" xr:uid="{00000000-0005-0000-0000-00003C390000}"/>
    <cellStyle name="Fountain Input 2 2 2 4 8 3" xfId="14705" xr:uid="{00000000-0005-0000-0000-00003D390000}"/>
    <cellStyle name="Fountain Input 2 2 2 4 9" xfId="14706" xr:uid="{00000000-0005-0000-0000-00003E390000}"/>
    <cellStyle name="Fountain Input 2 2 2 4 9 2" xfId="14707" xr:uid="{00000000-0005-0000-0000-00003F390000}"/>
    <cellStyle name="Fountain Input 2 2 2 4 9 3" xfId="14708" xr:uid="{00000000-0005-0000-0000-000040390000}"/>
    <cellStyle name="Fountain Input 2 2 2 5" xfId="14709" xr:uid="{00000000-0005-0000-0000-000041390000}"/>
    <cellStyle name="Fountain Input 2 2 2 5 10" xfId="14710" xr:uid="{00000000-0005-0000-0000-000042390000}"/>
    <cellStyle name="Fountain Input 2 2 2 5 10 2" xfId="14711" xr:uid="{00000000-0005-0000-0000-000043390000}"/>
    <cellStyle name="Fountain Input 2 2 2 5 10 3" xfId="14712" xr:uid="{00000000-0005-0000-0000-000044390000}"/>
    <cellStyle name="Fountain Input 2 2 2 5 11" xfId="14713" xr:uid="{00000000-0005-0000-0000-000045390000}"/>
    <cellStyle name="Fountain Input 2 2 2 5 11 2" xfId="14714" xr:uid="{00000000-0005-0000-0000-000046390000}"/>
    <cellStyle name="Fountain Input 2 2 2 5 11 3" xfId="14715" xr:uid="{00000000-0005-0000-0000-000047390000}"/>
    <cellStyle name="Fountain Input 2 2 2 5 12" xfId="14716" xr:uid="{00000000-0005-0000-0000-000048390000}"/>
    <cellStyle name="Fountain Input 2 2 2 5 13" xfId="14717" xr:uid="{00000000-0005-0000-0000-000049390000}"/>
    <cellStyle name="Fountain Input 2 2 2 5 2" xfId="14718" xr:uid="{00000000-0005-0000-0000-00004A390000}"/>
    <cellStyle name="Fountain Input 2 2 2 5 2 2" xfId="14719" xr:uid="{00000000-0005-0000-0000-00004B390000}"/>
    <cellStyle name="Fountain Input 2 2 2 5 2 3" xfId="14720" xr:uid="{00000000-0005-0000-0000-00004C390000}"/>
    <cellStyle name="Fountain Input 2 2 2 5 3" xfId="14721" xr:uid="{00000000-0005-0000-0000-00004D390000}"/>
    <cellStyle name="Fountain Input 2 2 2 5 3 2" xfId="14722" xr:uid="{00000000-0005-0000-0000-00004E390000}"/>
    <cellStyle name="Fountain Input 2 2 2 5 3 3" xfId="14723" xr:uid="{00000000-0005-0000-0000-00004F390000}"/>
    <cellStyle name="Fountain Input 2 2 2 5 4" xfId="14724" xr:uid="{00000000-0005-0000-0000-000050390000}"/>
    <cellStyle name="Fountain Input 2 2 2 5 4 2" xfId="14725" xr:uid="{00000000-0005-0000-0000-000051390000}"/>
    <cellStyle name="Fountain Input 2 2 2 5 4 3" xfId="14726" xr:uid="{00000000-0005-0000-0000-000052390000}"/>
    <cellStyle name="Fountain Input 2 2 2 5 5" xfId="14727" xr:uid="{00000000-0005-0000-0000-000053390000}"/>
    <cellStyle name="Fountain Input 2 2 2 5 5 2" xfId="14728" xr:uid="{00000000-0005-0000-0000-000054390000}"/>
    <cellStyle name="Fountain Input 2 2 2 5 5 3" xfId="14729" xr:uid="{00000000-0005-0000-0000-000055390000}"/>
    <cellStyle name="Fountain Input 2 2 2 5 6" xfId="14730" xr:uid="{00000000-0005-0000-0000-000056390000}"/>
    <cellStyle name="Fountain Input 2 2 2 5 6 2" xfId="14731" xr:uid="{00000000-0005-0000-0000-000057390000}"/>
    <cellStyle name="Fountain Input 2 2 2 5 6 3" xfId="14732" xr:uid="{00000000-0005-0000-0000-000058390000}"/>
    <cellStyle name="Fountain Input 2 2 2 5 7" xfId="14733" xr:uid="{00000000-0005-0000-0000-000059390000}"/>
    <cellStyle name="Fountain Input 2 2 2 5 7 2" xfId="14734" xr:uid="{00000000-0005-0000-0000-00005A390000}"/>
    <cellStyle name="Fountain Input 2 2 2 5 7 3" xfId="14735" xr:uid="{00000000-0005-0000-0000-00005B390000}"/>
    <cellStyle name="Fountain Input 2 2 2 5 8" xfId="14736" xr:uid="{00000000-0005-0000-0000-00005C390000}"/>
    <cellStyle name="Fountain Input 2 2 2 5 8 2" xfId="14737" xr:uid="{00000000-0005-0000-0000-00005D390000}"/>
    <cellStyle name="Fountain Input 2 2 2 5 8 3" xfId="14738" xr:uid="{00000000-0005-0000-0000-00005E390000}"/>
    <cellStyle name="Fountain Input 2 2 2 5 9" xfId="14739" xr:uid="{00000000-0005-0000-0000-00005F390000}"/>
    <cellStyle name="Fountain Input 2 2 2 5 9 2" xfId="14740" xr:uid="{00000000-0005-0000-0000-000060390000}"/>
    <cellStyle name="Fountain Input 2 2 2 5 9 3" xfId="14741" xr:uid="{00000000-0005-0000-0000-000061390000}"/>
    <cellStyle name="Fountain Input 2 2 2 6" xfId="14742" xr:uid="{00000000-0005-0000-0000-000062390000}"/>
    <cellStyle name="Fountain Input 2 2 2 6 2" xfId="14743" xr:uid="{00000000-0005-0000-0000-000063390000}"/>
    <cellStyle name="Fountain Input 2 2 2 6 3" xfId="14744" xr:uid="{00000000-0005-0000-0000-000064390000}"/>
    <cellStyle name="Fountain Input 2 2 2 7" xfId="14745" xr:uid="{00000000-0005-0000-0000-000065390000}"/>
    <cellStyle name="Fountain Input 2 2 2 7 2" xfId="14746" xr:uid="{00000000-0005-0000-0000-000066390000}"/>
    <cellStyle name="Fountain Input 2 2 2 7 3" xfId="14747" xr:uid="{00000000-0005-0000-0000-000067390000}"/>
    <cellStyle name="Fountain Input 2 2 2 8" xfId="14748" xr:uid="{00000000-0005-0000-0000-000068390000}"/>
    <cellStyle name="Fountain Input 2 2 2 8 2" xfId="14749" xr:uid="{00000000-0005-0000-0000-000069390000}"/>
    <cellStyle name="Fountain Input 2 2 2 8 3" xfId="14750" xr:uid="{00000000-0005-0000-0000-00006A390000}"/>
    <cellStyle name="Fountain Input 2 2 2 9" xfId="14751" xr:uid="{00000000-0005-0000-0000-00006B390000}"/>
    <cellStyle name="Fountain Input 2 2 2 9 2" xfId="14752" xr:uid="{00000000-0005-0000-0000-00006C390000}"/>
    <cellStyle name="Fountain Input 2 2 2 9 3" xfId="14753" xr:uid="{00000000-0005-0000-0000-00006D390000}"/>
    <cellStyle name="Fountain Input 2 2 3" xfId="14754" xr:uid="{00000000-0005-0000-0000-00006E390000}"/>
    <cellStyle name="Fountain Input 2 2 3 10" xfId="14755" xr:uid="{00000000-0005-0000-0000-00006F390000}"/>
    <cellStyle name="Fountain Input 2 2 3 10 2" xfId="14756" xr:uid="{00000000-0005-0000-0000-000070390000}"/>
    <cellStyle name="Fountain Input 2 2 3 10 3" xfId="14757" xr:uid="{00000000-0005-0000-0000-000071390000}"/>
    <cellStyle name="Fountain Input 2 2 3 11" xfId="14758" xr:uid="{00000000-0005-0000-0000-000072390000}"/>
    <cellStyle name="Fountain Input 2 2 3 11 2" xfId="14759" xr:uid="{00000000-0005-0000-0000-000073390000}"/>
    <cellStyle name="Fountain Input 2 2 3 11 3" xfId="14760" xr:uid="{00000000-0005-0000-0000-000074390000}"/>
    <cellStyle name="Fountain Input 2 2 3 12" xfId="14761" xr:uid="{00000000-0005-0000-0000-000075390000}"/>
    <cellStyle name="Fountain Input 2 2 3 12 2" xfId="14762" xr:uid="{00000000-0005-0000-0000-000076390000}"/>
    <cellStyle name="Fountain Input 2 2 3 12 3" xfId="14763" xr:uid="{00000000-0005-0000-0000-000077390000}"/>
    <cellStyle name="Fountain Input 2 2 3 13" xfId="14764" xr:uid="{00000000-0005-0000-0000-000078390000}"/>
    <cellStyle name="Fountain Input 2 2 3 13 2" xfId="14765" xr:uid="{00000000-0005-0000-0000-000079390000}"/>
    <cellStyle name="Fountain Input 2 2 3 13 3" xfId="14766" xr:uid="{00000000-0005-0000-0000-00007A390000}"/>
    <cellStyle name="Fountain Input 2 2 3 14" xfId="14767" xr:uid="{00000000-0005-0000-0000-00007B390000}"/>
    <cellStyle name="Fountain Input 2 2 3 14 2" xfId="14768" xr:uid="{00000000-0005-0000-0000-00007C390000}"/>
    <cellStyle name="Fountain Input 2 2 3 14 3" xfId="14769" xr:uid="{00000000-0005-0000-0000-00007D390000}"/>
    <cellStyle name="Fountain Input 2 2 3 15" xfId="14770" xr:uid="{00000000-0005-0000-0000-00007E390000}"/>
    <cellStyle name="Fountain Input 2 2 3 15 2" xfId="14771" xr:uid="{00000000-0005-0000-0000-00007F390000}"/>
    <cellStyle name="Fountain Input 2 2 3 15 3" xfId="14772" xr:uid="{00000000-0005-0000-0000-000080390000}"/>
    <cellStyle name="Fountain Input 2 2 3 16" xfId="14773" xr:uid="{00000000-0005-0000-0000-000081390000}"/>
    <cellStyle name="Fountain Input 2 2 3 16 2" xfId="14774" xr:uid="{00000000-0005-0000-0000-000082390000}"/>
    <cellStyle name="Fountain Input 2 2 3 16 3" xfId="14775" xr:uid="{00000000-0005-0000-0000-000083390000}"/>
    <cellStyle name="Fountain Input 2 2 3 17" xfId="14776" xr:uid="{00000000-0005-0000-0000-000084390000}"/>
    <cellStyle name="Fountain Input 2 2 3 17 2" xfId="14777" xr:uid="{00000000-0005-0000-0000-000085390000}"/>
    <cellStyle name="Fountain Input 2 2 3 17 3" xfId="14778" xr:uid="{00000000-0005-0000-0000-000086390000}"/>
    <cellStyle name="Fountain Input 2 2 3 18" xfId="14779" xr:uid="{00000000-0005-0000-0000-000087390000}"/>
    <cellStyle name="Fountain Input 2 2 3 18 2" xfId="14780" xr:uid="{00000000-0005-0000-0000-000088390000}"/>
    <cellStyle name="Fountain Input 2 2 3 18 3" xfId="14781" xr:uid="{00000000-0005-0000-0000-000089390000}"/>
    <cellStyle name="Fountain Input 2 2 3 19" xfId="14782" xr:uid="{00000000-0005-0000-0000-00008A390000}"/>
    <cellStyle name="Fountain Input 2 2 3 2" xfId="14783" xr:uid="{00000000-0005-0000-0000-00008B390000}"/>
    <cellStyle name="Fountain Input 2 2 3 2 10" xfId="14784" xr:uid="{00000000-0005-0000-0000-00008C390000}"/>
    <cellStyle name="Fountain Input 2 2 3 2 10 2" xfId="14785" xr:uid="{00000000-0005-0000-0000-00008D390000}"/>
    <cellStyle name="Fountain Input 2 2 3 2 10 3" xfId="14786" xr:uid="{00000000-0005-0000-0000-00008E390000}"/>
    <cellStyle name="Fountain Input 2 2 3 2 11" xfId="14787" xr:uid="{00000000-0005-0000-0000-00008F390000}"/>
    <cellStyle name="Fountain Input 2 2 3 2 11 2" xfId="14788" xr:uid="{00000000-0005-0000-0000-000090390000}"/>
    <cellStyle name="Fountain Input 2 2 3 2 11 3" xfId="14789" xr:uid="{00000000-0005-0000-0000-000091390000}"/>
    <cellStyle name="Fountain Input 2 2 3 2 12" xfId="14790" xr:uid="{00000000-0005-0000-0000-000092390000}"/>
    <cellStyle name="Fountain Input 2 2 3 2 12 2" xfId="14791" xr:uid="{00000000-0005-0000-0000-000093390000}"/>
    <cellStyle name="Fountain Input 2 2 3 2 12 3" xfId="14792" xr:uid="{00000000-0005-0000-0000-000094390000}"/>
    <cellStyle name="Fountain Input 2 2 3 2 13" xfId="14793" xr:uid="{00000000-0005-0000-0000-000095390000}"/>
    <cellStyle name="Fountain Input 2 2 3 2 14" xfId="14794" xr:uid="{00000000-0005-0000-0000-000096390000}"/>
    <cellStyle name="Fountain Input 2 2 3 2 2" xfId="14795" xr:uid="{00000000-0005-0000-0000-000097390000}"/>
    <cellStyle name="Fountain Input 2 2 3 2 2 2" xfId="14796" xr:uid="{00000000-0005-0000-0000-000098390000}"/>
    <cellStyle name="Fountain Input 2 2 3 2 2 3" xfId="14797" xr:uid="{00000000-0005-0000-0000-000099390000}"/>
    <cellStyle name="Fountain Input 2 2 3 2 3" xfId="14798" xr:uid="{00000000-0005-0000-0000-00009A390000}"/>
    <cellStyle name="Fountain Input 2 2 3 2 3 2" xfId="14799" xr:uid="{00000000-0005-0000-0000-00009B390000}"/>
    <cellStyle name="Fountain Input 2 2 3 2 3 3" xfId="14800" xr:uid="{00000000-0005-0000-0000-00009C390000}"/>
    <cellStyle name="Fountain Input 2 2 3 2 4" xfId="14801" xr:uid="{00000000-0005-0000-0000-00009D390000}"/>
    <cellStyle name="Fountain Input 2 2 3 2 4 2" xfId="14802" xr:uid="{00000000-0005-0000-0000-00009E390000}"/>
    <cellStyle name="Fountain Input 2 2 3 2 4 3" xfId="14803" xr:uid="{00000000-0005-0000-0000-00009F390000}"/>
    <cellStyle name="Fountain Input 2 2 3 2 5" xfId="14804" xr:uid="{00000000-0005-0000-0000-0000A0390000}"/>
    <cellStyle name="Fountain Input 2 2 3 2 5 2" xfId="14805" xr:uid="{00000000-0005-0000-0000-0000A1390000}"/>
    <cellStyle name="Fountain Input 2 2 3 2 5 3" xfId="14806" xr:uid="{00000000-0005-0000-0000-0000A2390000}"/>
    <cellStyle name="Fountain Input 2 2 3 2 6" xfId="14807" xr:uid="{00000000-0005-0000-0000-0000A3390000}"/>
    <cellStyle name="Fountain Input 2 2 3 2 6 2" xfId="14808" xr:uid="{00000000-0005-0000-0000-0000A4390000}"/>
    <cellStyle name="Fountain Input 2 2 3 2 6 3" xfId="14809" xr:uid="{00000000-0005-0000-0000-0000A5390000}"/>
    <cellStyle name="Fountain Input 2 2 3 2 7" xfId="14810" xr:uid="{00000000-0005-0000-0000-0000A6390000}"/>
    <cellStyle name="Fountain Input 2 2 3 2 7 2" xfId="14811" xr:uid="{00000000-0005-0000-0000-0000A7390000}"/>
    <cellStyle name="Fountain Input 2 2 3 2 7 3" xfId="14812" xr:uid="{00000000-0005-0000-0000-0000A8390000}"/>
    <cellStyle name="Fountain Input 2 2 3 2 8" xfId="14813" xr:uid="{00000000-0005-0000-0000-0000A9390000}"/>
    <cellStyle name="Fountain Input 2 2 3 2 8 2" xfId="14814" xr:uid="{00000000-0005-0000-0000-0000AA390000}"/>
    <cellStyle name="Fountain Input 2 2 3 2 8 3" xfId="14815" xr:uid="{00000000-0005-0000-0000-0000AB390000}"/>
    <cellStyle name="Fountain Input 2 2 3 2 9" xfId="14816" xr:uid="{00000000-0005-0000-0000-0000AC390000}"/>
    <cellStyle name="Fountain Input 2 2 3 2 9 2" xfId="14817" xr:uid="{00000000-0005-0000-0000-0000AD390000}"/>
    <cellStyle name="Fountain Input 2 2 3 2 9 3" xfId="14818" xr:uid="{00000000-0005-0000-0000-0000AE390000}"/>
    <cellStyle name="Fountain Input 2 2 3 20" xfId="14819" xr:uid="{00000000-0005-0000-0000-0000AF390000}"/>
    <cellStyle name="Fountain Input 2 2 3 3" xfId="14820" xr:uid="{00000000-0005-0000-0000-0000B0390000}"/>
    <cellStyle name="Fountain Input 2 2 3 3 10" xfId="14821" xr:uid="{00000000-0005-0000-0000-0000B1390000}"/>
    <cellStyle name="Fountain Input 2 2 3 3 10 2" xfId="14822" xr:uid="{00000000-0005-0000-0000-0000B2390000}"/>
    <cellStyle name="Fountain Input 2 2 3 3 10 3" xfId="14823" xr:uid="{00000000-0005-0000-0000-0000B3390000}"/>
    <cellStyle name="Fountain Input 2 2 3 3 11" xfId="14824" xr:uid="{00000000-0005-0000-0000-0000B4390000}"/>
    <cellStyle name="Fountain Input 2 2 3 3 11 2" xfId="14825" xr:uid="{00000000-0005-0000-0000-0000B5390000}"/>
    <cellStyle name="Fountain Input 2 2 3 3 11 3" xfId="14826" xr:uid="{00000000-0005-0000-0000-0000B6390000}"/>
    <cellStyle name="Fountain Input 2 2 3 3 12" xfId="14827" xr:uid="{00000000-0005-0000-0000-0000B7390000}"/>
    <cellStyle name="Fountain Input 2 2 3 3 12 2" xfId="14828" xr:uid="{00000000-0005-0000-0000-0000B8390000}"/>
    <cellStyle name="Fountain Input 2 2 3 3 12 3" xfId="14829" xr:uid="{00000000-0005-0000-0000-0000B9390000}"/>
    <cellStyle name="Fountain Input 2 2 3 3 13" xfId="14830" xr:uid="{00000000-0005-0000-0000-0000BA390000}"/>
    <cellStyle name="Fountain Input 2 2 3 3 14" xfId="14831" xr:uid="{00000000-0005-0000-0000-0000BB390000}"/>
    <cellStyle name="Fountain Input 2 2 3 3 2" xfId="14832" xr:uid="{00000000-0005-0000-0000-0000BC390000}"/>
    <cellStyle name="Fountain Input 2 2 3 3 2 2" xfId="14833" xr:uid="{00000000-0005-0000-0000-0000BD390000}"/>
    <cellStyle name="Fountain Input 2 2 3 3 2 3" xfId="14834" xr:uid="{00000000-0005-0000-0000-0000BE390000}"/>
    <cellStyle name="Fountain Input 2 2 3 3 3" xfId="14835" xr:uid="{00000000-0005-0000-0000-0000BF390000}"/>
    <cellStyle name="Fountain Input 2 2 3 3 3 2" xfId="14836" xr:uid="{00000000-0005-0000-0000-0000C0390000}"/>
    <cellStyle name="Fountain Input 2 2 3 3 3 3" xfId="14837" xr:uid="{00000000-0005-0000-0000-0000C1390000}"/>
    <cellStyle name="Fountain Input 2 2 3 3 4" xfId="14838" xr:uid="{00000000-0005-0000-0000-0000C2390000}"/>
    <cellStyle name="Fountain Input 2 2 3 3 4 2" xfId="14839" xr:uid="{00000000-0005-0000-0000-0000C3390000}"/>
    <cellStyle name="Fountain Input 2 2 3 3 4 3" xfId="14840" xr:uid="{00000000-0005-0000-0000-0000C4390000}"/>
    <cellStyle name="Fountain Input 2 2 3 3 5" xfId="14841" xr:uid="{00000000-0005-0000-0000-0000C5390000}"/>
    <cellStyle name="Fountain Input 2 2 3 3 5 2" xfId="14842" xr:uid="{00000000-0005-0000-0000-0000C6390000}"/>
    <cellStyle name="Fountain Input 2 2 3 3 5 3" xfId="14843" xr:uid="{00000000-0005-0000-0000-0000C7390000}"/>
    <cellStyle name="Fountain Input 2 2 3 3 6" xfId="14844" xr:uid="{00000000-0005-0000-0000-0000C8390000}"/>
    <cellStyle name="Fountain Input 2 2 3 3 6 2" xfId="14845" xr:uid="{00000000-0005-0000-0000-0000C9390000}"/>
    <cellStyle name="Fountain Input 2 2 3 3 6 3" xfId="14846" xr:uid="{00000000-0005-0000-0000-0000CA390000}"/>
    <cellStyle name="Fountain Input 2 2 3 3 7" xfId="14847" xr:uid="{00000000-0005-0000-0000-0000CB390000}"/>
    <cellStyle name="Fountain Input 2 2 3 3 7 2" xfId="14848" xr:uid="{00000000-0005-0000-0000-0000CC390000}"/>
    <cellStyle name="Fountain Input 2 2 3 3 7 3" xfId="14849" xr:uid="{00000000-0005-0000-0000-0000CD390000}"/>
    <cellStyle name="Fountain Input 2 2 3 3 8" xfId="14850" xr:uid="{00000000-0005-0000-0000-0000CE390000}"/>
    <cellStyle name="Fountain Input 2 2 3 3 8 2" xfId="14851" xr:uid="{00000000-0005-0000-0000-0000CF390000}"/>
    <cellStyle name="Fountain Input 2 2 3 3 8 3" xfId="14852" xr:uid="{00000000-0005-0000-0000-0000D0390000}"/>
    <cellStyle name="Fountain Input 2 2 3 3 9" xfId="14853" xr:uid="{00000000-0005-0000-0000-0000D1390000}"/>
    <cellStyle name="Fountain Input 2 2 3 3 9 2" xfId="14854" xr:uid="{00000000-0005-0000-0000-0000D2390000}"/>
    <cellStyle name="Fountain Input 2 2 3 3 9 3" xfId="14855" xr:uid="{00000000-0005-0000-0000-0000D3390000}"/>
    <cellStyle name="Fountain Input 2 2 3 4" xfId="14856" xr:uid="{00000000-0005-0000-0000-0000D4390000}"/>
    <cellStyle name="Fountain Input 2 2 3 4 10" xfId="14857" xr:uid="{00000000-0005-0000-0000-0000D5390000}"/>
    <cellStyle name="Fountain Input 2 2 3 4 10 2" xfId="14858" xr:uid="{00000000-0005-0000-0000-0000D6390000}"/>
    <cellStyle name="Fountain Input 2 2 3 4 10 3" xfId="14859" xr:uid="{00000000-0005-0000-0000-0000D7390000}"/>
    <cellStyle name="Fountain Input 2 2 3 4 11" xfId="14860" xr:uid="{00000000-0005-0000-0000-0000D8390000}"/>
    <cellStyle name="Fountain Input 2 2 3 4 11 2" xfId="14861" xr:uid="{00000000-0005-0000-0000-0000D9390000}"/>
    <cellStyle name="Fountain Input 2 2 3 4 11 3" xfId="14862" xr:uid="{00000000-0005-0000-0000-0000DA390000}"/>
    <cellStyle name="Fountain Input 2 2 3 4 12" xfId="14863" xr:uid="{00000000-0005-0000-0000-0000DB390000}"/>
    <cellStyle name="Fountain Input 2 2 3 4 13" xfId="14864" xr:uid="{00000000-0005-0000-0000-0000DC390000}"/>
    <cellStyle name="Fountain Input 2 2 3 4 2" xfId="14865" xr:uid="{00000000-0005-0000-0000-0000DD390000}"/>
    <cellStyle name="Fountain Input 2 2 3 4 2 2" xfId="14866" xr:uid="{00000000-0005-0000-0000-0000DE390000}"/>
    <cellStyle name="Fountain Input 2 2 3 4 2 3" xfId="14867" xr:uid="{00000000-0005-0000-0000-0000DF390000}"/>
    <cellStyle name="Fountain Input 2 2 3 4 3" xfId="14868" xr:uid="{00000000-0005-0000-0000-0000E0390000}"/>
    <cellStyle name="Fountain Input 2 2 3 4 3 2" xfId="14869" xr:uid="{00000000-0005-0000-0000-0000E1390000}"/>
    <cellStyle name="Fountain Input 2 2 3 4 3 3" xfId="14870" xr:uid="{00000000-0005-0000-0000-0000E2390000}"/>
    <cellStyle name="Fountain Input 2 2 3 4 4" xfId="14871" xr:uid="{00000000-0005-0000-0000-0000E3390000}"/>
    <cellStyle name="Fountain Input 2 2 3 4 4 2" xfId="14872" xr:uid="{00000000-0005-0000-0000-0000E4390000}"/>
    <cellStyle name="Fountain Input 2 2 3 4 4 3" xfId="14873" xr:uid="{00000000-0005-0000-0000-0000E5390000}"/>
    <cellStyle name="Fountain Input 2 2 3 4 5" xfId="14874" xr:uid="{00000000-0005-0000-0000-0000E6390000}"/>
    <cellStyle name="Fountain Input 2 2 3 4 5 2" xfId="14875" xr:uid="{00000000-0005-0000-0000-0000E7390000}"/>
    <cellStyle name="Fountain Input 2 2 3 4 5 3" xfId="14876" xr:uid="{00000000-0005-0000-0000-0000E8390000}"/>
    <cellStyle name="Fountain Input 2 2 3 4 6" xfId="14877" xr:uid="{00000000-0005-0000-0000-0000E9390000}"/>
    <cellStyle name="Fountain Input 2 2 3 4 6 2" xfId="14878" xr:uid="{00000000-0005-0000-0000-0000EA390000}"/>
    <cellStyle name="Fountain Input 2 2 3 4 6 3" xfId="14879" xr:uid="{00000000-0005-0000-0000-0000EB390000}"/>
    <cellStyle name="Fountain Input 2 2 3 4 7" xfId="14880" xr:uid="{00000000-0005-0000-0000-0000EC390000}"/>
    <cellStyle name="Fountain Input 2 2 3 4 7 2" xfId="14881" xr:uid="{00000000-0005-0000-0000-0000ED390000}"/>
    <cellStyle name="Fountain Input 2 2 3 4 7 3" xfId="14882" xr:uid="{00000000-0005-0000-0000-0000EE390000}"/>
    <cellStyle name="Fountain Input 2 2 3 4 8" xfId="14883" xr:uid="{00000000-0005-0000-0000-0000EF390000}"/>
    <cellStyle name="Fountain Input 2 2 3 4 8 2" xfId="14884" xr:uid="{00000000-0005-0000-0000-0000F0390000}"/>
    <cellStyle name="Fountain Input 2 2 3 4 8 3" xfId="14885" xr:uid="{00000000-0005-0000-0000-0000F1390000}"/>
    <cellStyle name="Fountain Input 2 2 3 4 9" xfId="14886" xr:uid="{00000000-0005-0000-0000-0000F2390000}"/>
    <cellStyle name="Fountain Input 2 2 3 4 9 2" xfId="14887" xr:uid="{00000000-0005-0000-0000-0000F3390000}"/>
    <cellStyle name="Fountain Input 2 2 3 4 9 3" xfId="14888" xr:uid="{00000000-0005-0000-0000-0000F4390000}"/>
    <cellStyle name="Fountain Input 2 2 3 5" xfId="14889" xr:uid="{00000000-0005-0000-0000-0000F5390000}"/>
    <cellStyle name="Fountain Input 2 2 3 5 10" xfId="14890" xr:uid="{00000000-0005-0000-0000-0000F6390000}"/>
    <cellStyle name="Fountain Input 2 2 3 5 10 2" xfId="14891" xr:uid="{00000000-0005-0000-0000-0000F7390000}"/>
    <cellStyle name="Fountain Input 2 2 3 5 10 3" xfId="14892" xr:uid="{00000000-0005-0000-0000-0000F8390000}"/>
    <cellStyle name="Fountain Input 2 2 3 5 11" xfId="14893" xr:uid="{00000000-0005-0000-0000-0000F9390000}"/>
    <cellStyle name="Fountain Input 2 2 3 5 11 2" xfId="14894" xr:uid="{00000000-0005-0000-0000-0000FA390000}"/>
    <cellStyle name="Fountain Input 2 2 3 5 11 3" xfId="14895" xr:uid="{00000000-0005-0000-0000-0000FB390000}"/>
    <cellStyle name="Fountain Input 2 2 3 5 12" xfId="14896" xr:uid="{00000000-0005-0000-0000-0000FC390000}"/>
    <cellStyle name="Fountain Input 2 2 3 5 13" xfId="14897" xr:uid="{00000000-0005-0000-0000-0000FD390000}"/>
    <cellStyle name="Fountain Input 2 2 3 5 2" xfId="14898" xr:uid="{00000000-0005-0000-0000-0000FE390000}"/>
    <cellStyle name="Fountain Input 2 2 3 5 2 2" xfId="14899" xr:uid="{00000000-0005-0000-0000-0000FF390000}"/>
    <cellStyle name="Fountain Input 2 2 3 5 2 3" xfId="14900" xr:uid="{00000000-0005-0000-0000-0000003A0000}"/>
    <cellStyle name="Fountain Input 2 2 3 5 3" xfId="14901" xr:uid="{00000000-0005-0000-0000-0000013A0000}"/>
    <cellStyle name="Fountain Input 2 2 3 5 3 2" xfId="14902" xr:uid="{00000000-0005-0000-0000-0000023A0000}"/>
    <cellStyle name="Fountain Input 2 2 3 5 3 3" xfId="14903" xr:uid="{00000000-0005-0000-0000-0000033A0000}"/>
    <cellStyle name="Fountain Input 2 2 3 5 4" xfId="14904" xr:uid="{00000000-0005-0000-0000-0000043A0000}"/>
    <cellStyle name="Fountain Input 2 2 3 5 4 2" xfId="14905" xr:uid="{00000000-0005-0000-0000-0000053A0000}"/>
    <cellStyle name="Fountain Input 2 2 3 5 4 3" xfId="14906" xr:uid="{00000000-0005-0000-0000-0000063A0000}"/>
    <cellStyle name="Fountain Input 2 2 3 5 5" xfId="14907" xr:uid="{00000000-0005-0000-0000-0000073A0000}"/>
    <cellStyle name="Fountain Input 2 2 3 5 5 2" xfId="14908" xr:uid="{00000000-0005-0000-0000-0000083A0000}"/>
    <cellStyle name="Fountain Input 2 2 3 5 5 3" xfId="14909" xr:uid="{00000000-0005-0000-0000-0000093A0000}"/>
    <cellStyle name="Fountain Input 2 2 3 5 6" xfId="14910" xr:uid="{00000000-0005-0000-0000-00000A3A0000}"/>
    <cellStyle name="Fountain Input 2 2 3 5 6 2" xfId="14911" xr:uid="{00000000-0005-0000-0000-00000B3A0000}"/>
    <cellStyle name="Fountain Input 2 2 3 5 6 3" xfId="14912" xr:uid="{00000000-0005-0000-0000-00000C3A0000}"/>
    <cellStyle name="Fountain Input 2 2 3 5 7" xfId="14913" xr:uid="{00000000-0005-0000-0000-00000D3A0000}"/>
    <cellStyle name="Fountain Input 2 2 3 5 7 2" xfId="14914" xr:uid="{00000000-0005-0000-0000-00000E3A0000}"/>
    <cellStyle name="Fountain Input 2 2 3 5 7 3" xfId="14915" xr:uid="{00000000-0005-0000-0000-00000F3A0000}"/>
    <cellStyle name="Fountain Input 2 2 3 5 8" xfId="14916" xr:uid="{00000000-0005-0000-0000-0000103A0000}"/>
    <cellStyle name="Fountain Input 2 2 3 5 8 2" xfId="14917" xr:uid="{00000000-0005-0000-0000-0000113A0000}"/>
    <cellStyle name="Fountain Input 2 2 3 5 8 3" xfId="14918" xr:uid="{00000000-0005-0000-0000-0000123A0000}"/>
    <cellStyle name="Fountain Input 2 2 3 5 9" xfId="14919" xr:uid="{00000000-0005-0000-0000-0000133A0000}"/>
    <cellStyle name="Fountain Input 2 2 3 5 9 2" xfId="14920" xr:uid="{00000000-0005-0000-0000-0000143A0000}"/>
    <cellStyle name="Fountain Input 2 2 3 5 9 3" xfId="14921" xr:uid="{00000000-0005-0000-0000-0000153A0000}"/>
    <cellStyle name="Fountain Input 2 2 3 6" xfId="14922" xr:uid="{00000000-0005-0000-0000-0000163A0000}"/>
    <cellStyle name="Fountain Input 2 2 3 6 10" xfId="14923" xr:uid="{00000000-0005-0000-0000-0000173A0000}"/>
    <cellStyle name="Fountain Input 2 2 3 6 10 2" xfId="14924" xr:uid="{00000000-0005-0000-0000-0000183A0000}"/>
    <cellStyle name="Fountain Input 2 2 3 6 10 3" xfId="14925" xr:uid="{00000000-0005-0000-0000-0000193A0000}"/>
    <cellStyle name="Fountain Input 2 2 3 6 11" xfId="14926" xr:uid="{00000000-0005-0000-0000-00001A3A0000}"/>
    <cellStyle name="Fountain Input 2 2 3 6 11 2" xfId="14927" xr:uid="{00000000-0005-0000-0000-00001B3A0000}"/>
    <cellStyle name="Fountain Input 2 2 3 6 11 3" xfId="14928" xr:uid="{00000000-0005-0000-0000-00001C3A0000}"/>
    <cellStyle name="Fountain Input 2 2 3 6 12" xfId="14929" xr:uid="{00000000-0005-0000-0000-00001D3A0000}"/>
    <cellStyle name="Fountain Input 2 2 3 6 13" xfId="14930" xr:uid="{00000000-0005-0000-0000-00001E3A0000}"/>
    <cellStyle name="Fountain Input 2 2 3 6 2" xfId="14931" xr:uid="{00000000-0005-0000-0000-00001F3A0000}"/>
    <cellStyle name="Fountain Input 2 2 3 6 2 2" xfId="14932" xr:uid="{00000000-0005-0000-0000-0000203A0000}"/>
    <cellStyle name="Fountain Input 2 2 3 6 2 3" xfId="14933" xr:uid="{00000000-0005-0000-0000-0000213A0000}"/>
    <cellStyle name="Fountain Input 2 2 3 6 3" xfId="14934" xr:uid="{00000000-0005-0000-0000-0000223A0000}"/>
    <cellStyle name="Fountain Input 2 2 3 6 3 2" xfId="14935" xr:uid="{00000000-0005-0000-0000-0000233A0000}"/>
    <cellStyle name="Fountain Input 2 2 3 6 3 3" xfId="14936" xr:uid="{00000000-0005-0000-0000-0000243A0000}"/>
    <cellStyle name="Fountain Input 2 2 3 6 4" xfId="14937" xr:uid="{00000000-0005-0000-0000-0000253A0000}"/>
    <cellStyle name="Fountain Input 2 2 3 6 4 2" xfId="14938" xr:uid="{00000000-0005-0000-0000-0000263A0000}"/>
    <cellStyle name="Fountain Input 2 2 3 6 4 3" xfId="14939" xr:uid="{00000000-0005-0000-0000-0000273A0000}"/>
    <cellStyle name="Fountain Input 2 2 3 6 5" xfId="14940" xr:uid="{00000000-0005-0000-0000-0000283A0000}"/>
    <cellStyle name="Fountain Input 2 2 3 6 5 2" xfId="14941" xr:uid="{00000000-0005-0000-0000-0000293A0000}"/>
    <cellStyle name="Fountain Input 2 2 3 6 5 3" xfId="14942" xr:uid="{00000000-0005-0000-0000-00002A3A0000}"/>
    <cellStyle name="Fountain Input 2 2 3 6 6" xfId="14943" xr:uid="{00000000-0005-0000-0000-00002B3A0000}"/>
    <cellStyle name="Fountain Input 2 2 3 6 6 2" xfId="14944" xr:uid="{00000000-0005-0000-0000-00002C3A0000}"/>
    <cellStyle name="Fountain Input 2 2 3 6 6 3" xfId="14945" xr:uid="{00000000-0005-0000-0000-00002D3A0000}"/>
    <cellStyle name="Fountain Input 2 2 3 6 7" xfId="14946" xr:uid="{00000000-0005-0000-0000-00002E3A0000}"/>
    <cellStyle name="Fountain Input 2 2 3 6 7 2" xfId="14947" xr:uid="{00000000-0005-0000-0000-00002F3A0000}"/>
    <cellStyle name="Fountain Input 2 2 3 6 7 3" xfId="14948" xr:uid="{00000000-0005-0000-0000-0000303A0000}"/>
    <cellStyle name="Fountain Input 2 2 3 6 8" xfId="14949" xr:uid="{00000000-0005-0000-0000-0000313A0000}"/>
    <cellStyle name="Fountain Input 2 2 3 6 8 2" xfId="14950" xr:uid="{00000000-0005-0000-0000-0000323A0000}"/>
    <cellStyle name="Fountain Input 2 2 3 6 8 3" xfId="14951" xr:uid="{00000000-0005-0000-0000-0000333A0000}"/>
    <cellStyle name="Fountain Input 2 2 3 6 9" xfId="14952" xr:uid="{00000000-0005-0000-0000-0000343A0000}"/>
    <cellStyle name="Fountain Input 2 2 3 6 9 2" xfId="14953" xr:uid="{00000000-0005-0000-0000-0000353A0000}"/>
    <cellStyle name="Fountain Input 2 2 3 6 9 3" xfId="14954" xr:uid="{00000000-0005-0000-0000-0000363A0000}"/>
    <cellStyle name="Fountain Input 2 2 3 7" xfId="14955" xr:uid="{00000000-0005-0000-0000-0000373A0000}"/>
    <cellStyle name="Fountain Input 2 2 3 7 10" xfId="14956" xr:uid="{00000000-0005-0000-0000-0000383A0000}"/>
    <cellStyle name="Fountain Input 2 2 3 7 10 2" xfId="14957" xr:uid="{00000000-0005-0000-0000-0000393A0000}"/>
    <cellStyle name="Fountain Input 2 2 3 7 10 3" xfId="14958" xr:uid="{00000000-0005-0000-0000-00003A3A0000}"/>
    <cellStyle name="Fountain Input 2 2 3 7 11" xfId="14959" xr:uid="{00000000-0005-0000-0000-00003B3A0000}"/>
    <cellStyle name="Fountain Input 2 2 3 7 11 2" xfId="14960" xr:uid="{00000000-0005-0000-0000-00003C3A0000}"/>
    <cellStyle name="Fountain Input 2 2 3 7 11 3" xfId="14961" xr:uid="{00000000-0005-0000-0000-00003D3A0000}"/>
    <cellStyle name="Fountain Input 2 2 3 7 12" xfId="14962" xr:uid="{00000000-0005-0000-0000-00003E3A0000}"/>
    <cellStyle name="Fountain Input 2 2 3 7 13" xfId="14963" xr:uid="{00000000-0005-0000-0000-00003F3A0000}"/>
    <cellStyle name="Fountain Input 2 2 3 7 2" xfId="14964" xr:uid="{00000000-0005-0000-0000-0000403A0000}"/>
    <cellStyle name="Fountain Input 2 2 3 7 2 2" xfId="14965" xr:uid="{00000000-0005-0000-0000-0000413A0000}"/>
    <cellStyle name="Fountain Input 2 2 3 7 2 3" xfId="14966" xr:uid="{00000000-0005-0000-0000-0000423A0000}"/>
    <cellStyle name="Fountain Input 2 2 3 7 3" xfId="14967" xr:uid="{00000000-0005-0000-0000-0000433A0000}"/>
    <cellStyle name="Fountain Input 2 2 3 7 3 2" xfId="14968" xr:uid="{00000000-0005-0000-0000-0000443A0000}"/>
    <cellStyle name="Fountain Input 2 2 3 7 3 3" xfId="14969" xr:uid="{00000000-0005-0000-0000-0000453A0000}"/>
    <cellStyle name="Fountain Input 2 2 3 7 4" xfId="14970" xr:uid="{00000000-0005-0000-0000-0000463A0000}"/>
    <cellStyle name="Fountain Input 2 2 3 7 4 2" xfId="14971" xr:uid="{00000000-0005-0000-0000-0000473A0000}"/>
    <cellStyle name="Fountain Input 2 2 3 7 4 3" xfId="14972" xr:uid="{00000000-0005-0000-0000-0000483A0000}"/>
    <cellStyle name="Fountain Input 2 2 3 7 5" xfId="14973" xr:uid="{00000000-0005-0000-0000-0000493A0000}"/>
    <cellStyle name="Fountain Input 2 2 3 7 5 2" xfId="14974" xr:uid="{00000000-0005-0000-0000-00004A3A0000}"/>
    <cellStyle name="Fountain Input 2 2 3 7 5 3" xfId="14975" xr:uid="{00000000-0005-0000-0000-00004B3A0000}"/>
    <cellStyle name="Fountain Input 2 2 3 7 6" xfId="14976" xr:uid="{00000000-0005-0000-0000-00004C3A0000}"/>
    <cellStyle name="Fountain Input 2 2 3 7 6 2" xfId="14977" xr:uid="{00000000-0005-0000-0000-00004D3A0000}"/>
    <cellStyle name="Fountain Input 2 2 3 7 6 3" xfId="14978" xr:uid="{00000000-0005-0000-0000-00004E3A0000}"/>
    <cellStyle name="Fountain Input 2 2 3 7 7" xfId="14979" xr:uid="{00000000-0005-0000-0000-00004F3A0000}"/>
    <cellStyle name="Fountain Input 2 2 3 7 7 2" xfId="14980" xr:uid="{00000000-0005-0000-0000-0000503A0000}"/>
    <cellStyle name="Fountain Input 2 2 3 7 7 3" xfId="14981" xr:uid="{00000000-0005-0000-0000-0000513A0000}"/>
    <cellStyle name="Fountain Input 2 2 3 7 8" xfId="14982" xr:uid="{00000000-0005-0000-0000-0000523A0000}"/>
    <cellStyle name="Fountain Input 2 2 3 7 8 2" xfId="14983" xr:uid="{00000000-0005-0000-0000-0000533A0000}"/>
    <cellStyle name="Fountain Input 2 2 3 7 8 3" xfId="14984" xr:uid="{00000000-0005-0000-0000-0000543A0000}"/>
    <cellStyle name="Fountain Input 2 2 3 7 9" xfId="14985" xr:uid="{00000000-0005-0000-0000-0000553A0000}"/>
    <cellStyle name="Fountain Input 2 2 3 7 9 2" xfId="14986" xr:uid="{00000000-0005-0000-0000-0000563A0000}"/>
    <cellStyle name="Fountain Input 2 2 3 7 9 3" xfId="14987" xr:uid="{00000000-0005-0000-0000-0000573A0000}"/>
    <cellStyle name="Fountain Input 2 2 3 8" xfId="14988" xr:uid="{00000000-0005-0000-0000-0000583A0000}"/>
    <cellStyle name="Fountain Input 2 2 3 8 2" xfId="14989" xr:uid="{00000000-0005-0000-0000-0000593A0000}"/>
    <cellStyle name="Fountain Input 2 2 3 8 3" xfId="14990" xr:uid="{00000000-0005-0000-0000-00005A3A0000}"/>
    <cellStyle name="Fountain Input 2 2 3 9" xfId="14991" xr:uid="{00000000-0005-0000-0000-00005B3A0000}"/>
    <cellStyle name="Fountain Input 2 2 3 9 2" xfId="14992" xr:uid="{00000000-0005-0000-0000-00005C3A0000}"/>
    <cellStyle name="Fountain Input 2 2 3 9 3" xfId="14993" xr:uid="{00000000-0005-0000-0000-00005D3A0000}"/>
    <cellStyle name="Fountain Input 2 2 4" xfId="14994" xr:uid="{00000000-0005-0000-0000-00005E3A0000}"/>
    <cellStyle name="Fountain Input 2 2 4 10" xfId="14995" xr:uid="{00000000-0005-0000-0000-00005F3A0000}"/>
    <cellStyle name="Fountain Input 2 2 4 10 2" xfId="14996" xr:uid="{00000000-0005-0000-0000-0000603A0000}"/>
    <cellStyle name="Fountain Input 2 2 4 10 3" xfId="14997" xr:uid="{00000000-0005-0000-0000-0000613A0000}"/>
    <cellStyle name="Fountain Input 2 2 4 11" xfId="14998" xr:uid="{00000000-0005-0000-0000-0000623A0000}"/>
    <cellStyle name="Fountain Input 2 2 4 11 2" xfId="14999" xr:uid="{00000000-0005-0000-0000-0000633A0000}"/>
    <cellStyle name="Fountain Input 2 2 4 11 3" xfId="15000" xr:uid="{00000000-0005-0000-0000-0000643A0000}"/>
    <cellStyle name="Fountain Input 2 2 4 12" xfId="15001" xr:uid="{00000000-0005-0000-0000-0000653A0000}"/>
    <cellStyle name="Fountain Input 2 2 4 12 2" xfId="15002" xr:uid="{00000000-0005-0000-0000-0000663A0000}"/>
    <cellStyle name="Fountain Input 2 2 4 12 3" xfId="15003" xr:uid="{00000000-0005-0000-0000-0000673A0000}"/>
    <cellStyle name="Fountain Input 2 2 4 13" xfId="15004" xr:uid="{00000000-0005-0000-0000-0000683A0000}"/>
    <cellStyle name="Fountain Input 2 2 4 13 2" xfId="15005" xr:uid="{00000000-0005-0000-0000-0000693A0000}"/>
    <cellStyle name="Fountain Input 2 2 4 13 3" xfId="15006" xr:uid="{00000000-0005-0000-0000-00006A3A0000}"/>
    <cellStyle name="Fountain Input 2 2 4 14" xfId="15007" xr:uid="{00000000-0005-0000-0000-00006B3A0000}"/>
    <cellStyle name="Fountain Input 2 2 4 14 2" xfId="15008" xr:uid="{00000000-0005-0000-0000-00006C3A0000}"/>
    <cellStyle name="Fountain Input 2 2 4 14 3" xfId="15009" xr:uid="{00000000-0005-0000-0000-00006D3A0000}"/>
    <cellStyle name="Fountain Input 2 2 4 15" xfId="15010" xr:uid="{00000000-0005-0000-0000-00006E3A0000}"/>
    <cellStyle name="Fountain Input 2 2 4 15 2" xfId="15011" xr:uid="{00000000-0005-0000-0000-00006F3A0000}"/>
    <cellStyle name="Fountain Input 2 2 4 15 3" xfId="15012" xr:uid="{00000000-0005-0000-0000-0000703A0000}"/>
    <cellStyle name="Fountain Input 2 2 4 16" xfId="15013" xr:uid="{00000000-0005-0000-0000-0000713A0000}"/>
    <cellStyle name="Fountain Input 2 2 4 16 2" xfId="15014" xr:uid="{00000000-0005-0000-0000-0000723A0000}"/>
    <cellStyle name="Fountain Input 2 2 4 16 3" xfId="15015" xr:uid="{00000000-0005-0000-0000-0000733A0000}"/>
    <cellStyle name="Fountain Input 2 2 4 17" xfId="15016" xr:uid="{00000000-0005-0000-0000-0000743A0000}"/>
    <cellStyle name="Fountain Input 2 2 4 17 2" xfId="15017" xr:uid="{00000000-0005-0000-0000-0000753A0000}"/>
    <cellStyle name="Fountain Input 2 2 4 17 3" xfId="15018" xr:uid="{00000000-0005-0000-0000-0000763A0000}"/>
    <cellStyle name="Fountain Input 2 2 4 18" xfId="15019" xr:uid="{00000000-0005-0000-0000-0000773A0000}"/>
    <cellStyle name="Fountain Input 2 2 4 18 2" xfId="15020" xr:uid="{00000000-0005-0000-0000-0000783A0000}"/>
    <cellStyle name="Fountain Input 2 2 4 18 3" xfId="15021" xr:uid="{00000000-0005-0000-0000-0000793A0000}"/>
    <cellStyle name="Fountain Input 2 2 4 19" xfId="15022" xr:uid="{00000000-0005-0000-0000-00007A3A0000}"/>
    <cellStyle name="Fountain Input 2 2 4 2" xfId="15023" xr:uid="{00000000-0005-0000-0000-00007B3A0000}"/>
    <cellStyle name="Fountain Input 2 2 4 2 10" xfId="15024" xr:uid="{00000000-0005-0000-0000-00007C3A0000}"/>
    <cellStyle name="Fountain Input 2 2 4 2 10 2" xfId="15025" xr:uid="{00000000-0005-0000-0000-00007D3A0000}"/>
    <cellStyle name="Fountain Input 2 2 4 2 10 3" xfId="15026" xr:uid="{00000000-0005-0000-0000-00007E3A0000}"/>
    <cellStyle name="Fountain Input 2 2 4 2 11" xfId="15027" xr:uid="{00000000-0005-0000-0000-00007F3A0000}"/>
    <cellStyle name="Fountain Input 2 2 4 2 11 2" xfId="15028" xr:uid="{00000000-0005-0000-0000-0000803A0000}"/>
    <cellStyle name="Fountain Input 2 2 4 2 11 3" xfId="15029" xr:uid="{00000000-0005-0000-0000-0000813A0000}"/>
    <cellStyle name="Fountain Input 2 2 4 2 12" xfId="15030" xr:uid="{00000000-0005-0000-0000-0000823A0000}"/>
    <cellStyle name="Fountain Input 2 2 4 2 12 2" xfId="15031" xr:uid="{00000000-0005-0000-0000-0000833A0000}"/>
    <cellStyle name="Fountain Input 2 2 4 2 12 3" xfId="15032" xr:uid="{00000000-0005-0000-0000-0000843A0000}"/>
    <cellStyle name="Fountain Input 2 2 4 2 13" xfId="15033" xr:uid="{00000000-0005-0000-0000-0000853A0000}"/>
    <cellStyle name="Fountain Input 2 2 4 2 14" xfId="15034" xr:uid="{00000000-0005-0000-0000-0000863A0000}"/>
    <cellStyle name="Fountain Input 2 2 4 2 2" xfId="15035" xr:uid="{00000000-0005-0000-0000-0000873A0000}"/>
    <cellStyle name="Fountain Input 2 2 4 2 2 2" xfId="15036" xr:uid="{00000000-0005-0000-0000-0000883A0000}"/>
    <cellStyle name="Fountain Input 2 2 4 2 2 3" xfId="15037" xr:uid="{00000000-0005-0000-0000-0000893A0000}"/>
    <cellStyle name="Fountain Input 2 2 4 2 3" xfId="15038" xr:uid="{00000000-0005-0000-0000-00008A3A0000}"/>
    <cellStyle name="Fountain Input 2 2 4 2 3 2" xfId="15039" xr:uid="{00000000-0005-0000-0000-00008B3A0000}"/>
    <cellStyle name="Fountain Input 2 2 4 2 3 3" xfId="15040" xr:uid="{00000000-0005-0000-0000-00008C3A0000}"/>
    <cellStyle name="Fountain Input 2 2 4 2 4" xfId="15041" xr:uid="{00000000-0005-0000-0000-00008D3A0000}"/>
    <cellStyle name="Fountain Input 2 2 4 2 4 2" xfId="15042" xr:uid="{00000000-0005-0000-0000-00008E3A0000}"/>
    <cellStyle name="Fountain Input 2 2 4 2 4 3" xfId="15043" xr:uid="{00000000-0005-0000-0000-00008F3A0000}"/>
    <cellStyle name="Fountain Input 2 2 4 2 5" xfId="15044" xr:uid="{00000000-0005-0000-0000-0000903A0000}"/>
    <cellStyle name="Fountain Input 2 2 4 2 5 2" xfId="15045" xr:uid="{00000000-0005-0000-0000-0000913A0000}"/>
    <cellStyle name="Fountain Input 2 2 4 2 5 3" xfId="15046" xr:uid="{00000000-0005-0000-0000-0000923A0000}"/>
    <cellStyle name="Fountain Input 2 2 4 2 6" xfId="15047" xr:uid="{00000000-0005-0000-0000-0000933A0000}"/>
    <cellStyle name="Fountain Input 2 2 4 2 6 2" xfId="15048" xr:uid="{00000000-0005-0000-0000-0000943A0000}"/>
    <cellStyle name="Fountain Input 2 2 4 2 6 3" xfId="15049" xr:uid="{00000000-0005-0000-0000-0000953A0000}"/>
    <cellStyle name="Fountain Input 2 2 4 2 7" xfId="15050" xr:uid="{00000000-0005-0000-0000-0000963A0000}"/>
    <cellStyle name="Fountain Input 2 2 4 2 7 2" xfId="15051" xr:uid="{00000000-0005-0000-0000-0000973A0000}"/>
    <cellStyle name="Fountain Input 2 2 4 2 7 3" xfId="15052" xr:uid="{00000000-0005-0000-0000-0000983A0000}"/>
    <cellStyle name="Fountain Input 2 2 4 2 8" xfId="15053" xr:uid="{00000000-0005-0000-0000-0000993A0000}"/>
    <cellStyle name="Fountain Input 2 2 4 2 8 2" xfId="15054" xr:uid="{00000000-0005-0000-0000-00009A3A0000}"/>
    <cellStyle name="Fountain Input 2 2 4 2 8 3" xfId="15055" xr:uid="{00000000-0005-0000-0000-00009B3A0000}"/>
    <cellStyle name="Fountain Input 2 2 4 2 9" xfId="15056" xr:uid="{00000000-0005-0000-0000-00009C3A0000}"/>
    <cellStyle name="Fountain Input 2 2 4 2 9 2" xfId="15057" xr:uid="{00000000-0005-0000-0000-00009D3A0000}"/>
    <cellStyle name="Fountain Input 2 2 4 2 9 3" xfId="15058" xr:uid="{00000000-0005-0000-0000-00009E3A0000}"/>
    <cellStyle name="Fountain Input 2 2 4 20" xfId="15059" xr:uid="{00000000-0005-0000-0000-00009F3A0000}"/>
    <cellStyle name="Fountain Input 2 2 4 3" xfId="15060" xr:uid="{00000000-0005-0000-0000-0000A03A0000}"/>
    <cellStyle name="Fountain Input 2 2 4 3 10" xfId="15061" xr:uid="{00000000-0005-0000-0000-0000A13A0000}"/>
    <cellStyle name="Fountain Input 2 2 4 3 10 2" xfId="15062" xr:uid="{00000000-0005-0000-0000-0000A23A0000}"/>
    <cellStyle name="Fountain Input 2 2 4 3 10 3" xfId="15063" xr:uid="{00000000-0005-0000-0000-0000A33A0000}"/>
    <cellStyle name="Fountain Input 2 2 4 3 11" xfId="15064" xr:uid="{00000000-0005-0000-0000-0000A43A0000}"/>
    <cellStyle name="Fountain Input 2 2 4 3 11 2" xfId="15065" xr:uid="{00000000-0005-0000-0000-0000A53A0000}"/>
    <cellStyle name="Fountain Input 2 2 4 3 11 3" xfId="15066" xr:uid="{00000000-0005-0000-0000-0000A63A0000}"/>
    <cellStyle name="Fountain Input 2 2 4 3 12" xfId="15067" xr:uid="{00000000-0005-0000-0000-0000A73A0000}"/>
    <cellStyle name="Fountain Input 2 2 4 3 12 2" xfId="15068" xr:uid="{00000000-0005-0000-0000-0000A83A0000}"/>
    <cellStyle name="Fountain Input 2 2 4 3 12 3" xfId="15069" xr:uid="{00000000-0005-0000-0000-0000A93A0000}"/>
    <cellStyle name="Fountain Input 2 2 4 3 13" xfId="15070" xr:uid="{00000000-0005-0000-0000-0000AA3A0000}"/>
    <cellStyle name="Fountain Input 2 2 4 3 14" xfId="15071" xr:uid="{00000000-0005-0000-0000-0000AB3A0000}"/>
    <cellStyle name="Fountain Input 2 2 4 3 2" xfId="15072" xr:uid="{00000000-0005-0000-0000-0000AC3A0000}"/>
    <cellStyle name="Fountain Input 2 2 4 3 2 2" xfId="15073" xr:uid="{00000000-0005-0000-0000-0000AD3A0000}"/>
    <cellStyle name="Fountain Input 2 2 4 3 2 3" xfId="15074" xr:uid="{00000000-0005-0000-0000-0000AE3A0000}"/>
    <cellStyle name="Fountain Input 2 2 4 3 3" xfId="15075" xr:uid="{00000000-0005-0000-0000-0000AF3A0000}"/>
    <cellStyle name="Fountain Input 2 2 4 3 3 2" xfId="15076" xr:uid="{00000000-0005-0000-0000-0000B03A0000}"/>
    <cellStyle name="Fountain Input 2 2 4 3 3 3" xfId="15077" xr:uid="{00000000-0005-0000-0000-0000B13A0000}"/>
    <cellStyle name="Fountain Input 2 2 4 3 4" xfId="15078" xr:uid="{00000000-0005-0000-0000-0000B23A0000}"/>
    <cellStyle name="Fountain Input 2 2 4 3 4 2" xfId="15079" xr:uid="{00000000-0005-0000-0000-0000B33A0000}"/>
    <cellStyle name="Fountain Input 2 2 4 3 4 3" xfId="15080" xr:uid="{00000000-0005-0000-0000-0000B43A0000}"/>
    <cellStyle name="Fountain Input 2 2 4 3 5" xfId="15081" xr:uid="{00000000-0005-0000-0000-0000B53A0000}"/>
    <cellStyle name="Fountain Input 2 2 4 3 5 2" xfId="15082" xr:uid="{00000000-0005-0000-0000-0000B63A0000}"/>
    <cellStyle name="Fountain Input 2 2 4 3 5 3" xfId="15083" xr:uid="{00000000-0005-0000-0000-0000B73A0000}"/>
    <cellStyle name="Fountain Input 2 2 4 3 6" xfId="15084" xr:uid="{00000000-0005-0000-0000-0000B83A0000}"/>
    <cellStyle name="Fountain Input 2 2 4 3 6 2" xfId="15085" xr:uid="{00000000-0005-0000-0000-0000B93A0000}"/>
    <cellStyle name="Fountain Input 2 2 4 3 6 3" xfId="15086" xr:uid="{00000000-0005-0000-0000-0000BA3A0000}"/>
    <cellStyle name="Fountain Input 2 2 4 3 7" xfId="15087" xr:uid="{00000000-0005-0000-0000-0000BB3A0000}"/>
    <cellStyle name="Fountain Input 2 2 4 3 7 2" xfId="15088" xr:uid="{00000000-0005-0000-0000-0000BC3A0000}"/>
    <cellStyle name="Fountain Input 2 2 4 3 7 3" xfId="15089" xr:uid="{00000000-0005-0000-0000-0000BD3A0000}"/>
    <cellStyle name="Fountain Input 2 2 4 3 8" xfId="15090" xr:uid="{00000000-0005-0000-0000-0000BE3A0000}"/>
    <cellStyle name="Fountain Input 2 2 4 3 8 2" xfId="15091" xr:uid="{00000000-0005-0000-0000-0000BF3A0000}"/>
    <cellStyle name="Fountain Input 2 2 4 3 8 3" xfId="15092" xr:uid="{00000000-0005-0000-0000-0000C03A0000}"/>
    <cellStyle name="Fountain Input 2 2 4 3 9" xfId="15093" xr:uid="{00000000-0005-0000-0000-0000C13A0000}"/>
    <cellStyle name="Fountain Input 2 2 4 3 9 2" xfId="15094" xr:uid="{00000000-0005-0000-0000-0000C23A0000}"/>
    <cellStyle name="Fountain Input 2 2 4 3 9 3" xfId="15095" xr:uid="{00000000-0005-0000-0000-0000C33A0000}"/>
    <cellStyle name="Fountain Input 2 2 4 4" xfId="15096" xr:uid="{00000000-0005-0000-0000-0000C43A0000}"/>
    <cellStyle name="Fountain Input 2 2 4 4 10" xfId="15097" xr:uid="{00000000-0005-0000-0000-0000C53A0000}"/>
    <cellStyle name="Fountain Input 2 2 4 4 10 2" xfId="15098" xr:uid="{00000000-0005-0000-0000-0000C63A0000}"/>
    <cellStyle name="Fountain Input 2 2 4 4 10 3" xfId="15099" xr:uid="{00000000-0005-0000-0000-0000C73A0000}"/>
    <cellStyle name="Fountain Input 2 2 4 4 11" xfId="15100" xr:uid="{00000000-0005-0000-0000-0000C83A0000}"/>
    <cellStyle name="Fountain Input 2 2 4 4 11 2" xfId="15101" xr:uid="{00000000-0005-0000-0000-0000C93A0000}"/>
    <cellStyle name="Fountain Input 2 2 4 4 11 3" xfId="15102" xr:uid="{00000000-0005-0000-0000-0000CA3A0000}"/>
    <cellStyle name="Fountain Input 2 2 4 4 12" xfId="15103" xr:uid="{00000000-0005-0000-0000-0000CB3A0000}"/>
    <cellStyle name="Fountain Input 2 2 4 4 13" xfId="15104" xr:uid="{00000000-0005-0000-0000-0000CC3A0000}"/>
    <cellStyle name="Fountain Input 2 2 4 4 2" xfId="15105" xr:uid="{00000000-0005-0000-0000-0000CD3A0000}"/>
    <cellStyle name="Fountain Input 2 2 4 4 2 2" xfId="15106" xr:uid="{00000000-0005-0000-0000-0000CE3A0000}"/>
    <cellStyle name="Fountain Input 2 2 4 4 2 3" xfId="15107" xr:uid="{00000000-0005-0000-0000-0000CF3A0000}"/>
    <cellStyle name="Fountain Input 2 2 4 4 3" xfId="15108" xr:uid="{00000000-0005-0000-0000-0000D03A0000}"/>
    <cellStyle name="Fountain Input 2 2 4 4 3 2" xfId="15109" xr:uid="{00000000-0005-0000-0000-0000D13A0000}"/>
    <cellStyle name="Fountain Input 2 2 4 4 3 3" xfId="15110" xr:uid="{00000000-0005-0000-0000-0000D23A0000}"/>
    <cellStyle name="Fountain Input 2 2 4 4 4" xfId="15111" xr:uid="{00000000-0005-0000-0000-0000D33A0000}"/>
    <cellStyle name="Fountain Input 2 2 4 4 4 2" xfId="15112" xr:uid="{00000000-0005-0000-0000-0000D43A0000}"/>
    <cellStyle name="Fountain Input 2 2 4 4 4 3" xfId="15113" xr:uid="{00000000-0005-0000-0000-0000D53A0000}"/>
    <cellStyle name="Fountain Input 2 2 4 4 5" xfId="15114" xr:uid="{00000000-0005-0000-0000-0000D63A0000}"/>
    <cellStyle name="Fountain Input 2 2 4 4 5 2" xfId="15115" xr:uid="{00000000-0005-0000-0000-0000D73A0000}"/>
    <cellStyle name="Fountain Input 2 2 4 4 5 3" xfId="15116" xr:uid="{00000000-0005-0000-0000-0000D83A0000}"/>
    <cellStyle name="Fountain Input 2 2 4 4 6" xfId="15117" xr:uid="{00000000-0005-0000-0000-0000D93A0000}"/>
    <cellStyle name="Fountain Input 2 2 4 4 6 2" xfId="15118" xr:uid="{00000000-0005-0000-0000-0000DA3A0000}"/>
    <cellStyle name="Fountain Input 2 2 4 4 6 3" xfId="15119" xr:uid="{00000000-0005-0000-0000-0000DB3A0000}"/>
    <cellStyle name="Fountain Input 2 2 4 4 7" xfId="15120" xr:uid="{00000000-0005-0000-0000-0000DC3A0000}"/>
    <cellStyle name="Fountain Input 2 2 4 4 7 2" xfId="15121" xr:uid="{00000000-0005-0000-0000-0000DD3A0000}"/>
    <cellStyle name="Fountain Input 2 2 4 4 7 3" xfId="15122" xr:uid="{00000000-0005-0000-0000-0000DE3A0000}"/>
    <cellStyle name="Fountain Input 2 2 4 4 8" xfId="15123" xr:uid="{00000000-0005-0000-0000-0000DF3A0000}"/>
    <cellStyle name="Fountain Input 2 2 4 4 8 2" xfId="15124" xr:uid="{00000000-0005-0000-0000-0000E03A0000}"/>
    <cellStyle name="Fountain Input 2 2 4 4 8 3" xfId="15125" xr:uid="{00000000-0005-0000-0000-0000E13A0000}"/>
    <cellStyle name="Fountain Input 2 2 4 4 9" xfId="15126" xr:uid="{00000000-0005-0000-0000-0000E23A0000}"/>
    <cellStyle name="Fountain Input 2 2 4 4 9 2" xfId="15127" xr:uid="{00000000-0005-0000-0000-0000E33A0000}"/>
    <cellStyle name="Fountain Input 2 2 4 4 9 3" xfId="15128" xr:uid="{00000000-0005-0000-0000-0000E43A0000}"/>
    <cellStyle name="Fountain Input 2 2 4 5" xfId="15129" xr:uid="{00000000-0005-0000-0000-0000E53A0000}"/>
    <cellStyle name="Fountain Input 2 2 4 5 10" xfId="15130" xr:uid="{00000000-0005-0000-0000-0000E63A0000}"/>
    <cellStyle name="Fountain Input 2 2 4 5 10 2" xfId="15131" xr:uid="{00000000-0005-0000-0000-0000E73A0000}"/>
    <cellStyle name="Fountain Input 2 2 4 5 10 3" xfId="15132" xr:uid="{00000000-0005-0000-0000-0000E83A0000}"/>
    <cellStyle name="Fountain Input 2 2 4 5 11" xfId="15133" xr:uid="{00000000-0005-0000-0000-0000E93A0000}"/>
    <cellStyle name="Fountain Input 2 2 4 5 11 2" xfId="15134" xr:uid="{00000000-0005-0000-0000-0000EA3A0000}"/>
    <cellStyle name="Fountain Input 2 2 4 5 11 3" xfId="15135" xr:uid="{00000000-0005-0000-0000-0000EB3A0000}"/>
    <cellStyle name="Fountain Input 2 2 4 5 12" xfId="15136" xr:uid="{00000000-0005-0000-0000-0000EC3A0000}"/>
    <cellStyle name="Fountain Input 2 2 4 5 13" xfId="15137" xr:uid="{00000000-0005-0000-0000-0000ED3A0000}"/>
    <cellStyle name="Fountain Input 2 2 4 5 2" xfId="15138" xr:uid="{00000000-0005-0000-0000-0000EE3A0000}"/>
    <cellStyle name="Fountain Input 2 2 4 5 2 2" xfId="15139" xr:uid="{00000000-0005-0000-0000-0000EF3A0000}"/>
    <cellStyle name="Fountain Input 2 2 4 5 2 3" xfId="15140" xr:uid="{00000000-0005-0000-0000-0000F03A0000}"/>
    <cellStyle name="Fountain Input 2 2 4 5 3" xfId="15141" xr:uid="{00000000-0005-0000-0000-0000F13A0000}"/>
    <cellStyle name="Fountain Input 2 2 4 5 3 2" xfId="15142" xr:uid="{00000000-0005-0000-0000-0000F23A0000}"/>
    <cellStyle name="Fountain Input 2 2 4 5 3 3" xfId="15143" xr:uid="{00000000-0005-0000-0000-0000F33A0000}"/>
    <cellStyle name="Fountain Input 2 2 4 5 4" xfId="15144" xr:uid="{00000000-0005-0000-0000-0000F43A0000}"/>
    <cellStyle name="Fountain Input 2 2 4 5 4 2" xfId="15145" xr:uid="{00000000-0005-0000-0000-0000F53A0000}"/>
    <cellStyle name="Fountain Input 2 2 4 5 4 3" xfId="15146" xr:uid="{00000000-0005-0000-0000-0000F63A0000}"/>
    <cellStyle name="Fountain Input 2 2 4 5 5" xfId="15147" xr:uid="{00000000-0005-0000-0000-0000F73A0000}"/>
    <cellStyle name="Fountain Input 2 2 4 5 5 2" xfId="15148" xr:uid="{00000000-0005-0000-0000-0000F83A0000}"/>
    <cellStyle name="Fountain Input 2 2 4 5 5 3" xfId="15149" xr:uid="{00000000-0005-0000-0000-0000F93A0000}"/>
    <cellStyle name="Fountain Input 2 2 4 5 6" xfId="15150" xr:uid="{00000000-0005-0000-0000-0000FA3A0000}"/>
    <cellStyle name="Fountain Input 2 2 4 5 6 2" xfId="15151" xr:uid="{00000000-0005-0000-0000-0000FB3A0000}"/>
    <cellStyle name="Fountain Input 2 2 4 5 6 3" xfId="15152" xr:uid="{00000000-0005-0000-0000-0000FC3A0000}"/>
    <cellStyle name="Fountain Input 2 2 4 5 7" xfId="15153" xr:uid="{00000000-0005-0000-0000-0000FD3A0000}"/>
    <cellStyle name="Fountain Input 2 2 4 5 7 2" xfId="15154" xr:uid="{00000000-0005-0000-0000-0000FE3A0000}"/>
    <cellStyle name="Fountain Input 2 2 4 5 7 3" xfId="15155" xr:uid="{00000000-0005-0000-0000-0000FF3A0000}"/>
    <cellStyle name="Fountain Input 2 2 4 5 8" xfId="15156" xr:uid="{00000000-0005-0000-0000-0000003B0000}"/>
    <cellStyle name="Fountain Input 2 2 4 5 8 2" xfId="15157" xr:uid="{00000000-0005-0000-0000-0000013B0000}"/>
    <cellStyle name="Fountain Input 2 2 4 5 8 3" xfId="15158" xr:uid="{00000000-0005-0000-0000-0000023B0000}"/>
    <cellStyle name="Fountain Input 2 2 4 5 9" xfId="15159" xr:uid="{00000000-0005-0000-0000-0000033B0000}"/>
    <cellStyle name="Fountain Input 2 2 4 5 9 2" xfId="15160" xr:uid="{00000000-0005-0000-0000-0000043B0000}"/>
    <cellStyle name="Fountain Input 2 2 4 5 9 3" xfId="15161" xr:uid="{00000000-0005-0000-0000-0000053B0000}"/>
    <cellStyle name="Fountain Input 2 2 4 6" xfId="15162" xr:uid="{00000000-0005-0000-0000-0000063B0000}"/>
    <cellStyle name="Fountain Input 2 2 4 6 10" xfId="15163" xr:uid="{00000000-0005-0000-0000-0000073B0000}"/>
    <cellStyle name="Fountain Input 2 2 4 6 10 2" xfId="15164" xr:uid="{00000000-0005-0000-0000-0000083B0000}"/>
    <cellStyle name="Fountain Input 2 2 4 6 10 3" xfId="15165" xr:uid="{00000000-0005-0000-0000-0000093B0000}"/>
    <cellStyle name="Fountain Input 2 2 4 6 11" xfId="15166" xr:uid="{00000000-0005-0000-0000-00000A3B0000}"/>
    <cellStyle name="Fountain Input 2 2 4 6 11 2" xfId="15167" xr:uid="{00000000-0005-0000-0000-00000B3B0000}"/>
    <cellStyle name="Fountain Input 2 2 4 6 11 3" xfId="15168" xr:uid="{00000000-0005-0000-0000-00000C3B0000}"/>
    <cellStyle name="Fountain Input 2 2 4 6 12" xfId="15169" xr:uid="{00000000-0005-0000-0000-00000D3B0000}"/>
    <cellStyle name="Fountain Input 2 2 4 6 13" xfId="15170" xr:uid="{00000000-0005-0000-0000-00000E3B0000}"/>
    <cellStyle name="Fountain Input 2 2 4 6 2" xfId="15171" xr:uid="{00000000-0005-0000-0000-00000F3B0000}"/>
    <cellStyle name="Fountain Input 2 2 4 6 2 2" xfId="15172" xr:uid="{00000000-0005-0000-0000-0000103B0000}"/>
    <cellStyle name="Fountain Input 2 2 4 6 2 3" xfId="15173" xr:uid="{00000000-0005-0000-0000-0000113B0000}"/>
    <cellStyle name="Fountain Input 2 2 4 6 3" xfId="15174" xr:uid="{00000000-0005-0000-0000-0000123B0000}"/>
    <cellStyle name="Fountain Input 2 2 4 6 3 2" xfId="15175" xr:uid="{00000000-0005-0000-0000-0000133B0000}"/>
    <cellStyle name="Fountain Input 2 2 4 6 3 3" xfId="15176" xr:uid="{00000000-0005-0000-0000-0000143B0000}"/>
    <cellStyle name="Fountain Input 2 2 4 6 4" xfId="15177" xr:uid="{00000000-0005-0000-0000-0000153B0000}"/>
    <cellStyle name="Fountain Input 2 2 4 6 4 2" xfId="15178" xr:uid="{00000000-0005-0000-0000-0000163B0000}"/>
    <cellStyle name="Fountain Input 2 2 4 6 4 3" xfId="15179" xr:uid="{00000000-0005-0000-0000-0000173B0000}"/>
    <cellStyle name="Fountain Input 2 2 4 6 5" xfId="15180" xr:uid="{00000000-0005-0000-0000-0000183B0000}"/>
    <cellStyle name="Fountain Input 2 2 4 6 5 2" xfId="15181" xr:uid="{00000000-0005-0000-0000-0000193B0000}"/>
    <cellStyle name="Fountain Input 2 2 4 6 5 3" xfId="15182" xr:uid="{00000000-0005-0000-0000-00001A3B0000}"/>
    <cellStyle name="Fountain Input 2 2 4 6 6" xfId="15183" xr:uid="{00000000-0005-0000-0000-00001B3B0000}"/>
    <cellStyle name="Fountain Input 2 2 4 6 6 2" xfId="15184" xr:uid="{00000000-0005-0000-0000-00001C3B0000}"/>
    <cellStyle name="Fountain Input 2 2 4 6 6 3" xfId="15185" xr:uid="{00000000-0005-0000-0000-00001D3B0000}"/>
    <cellStyle name="Fountain Input 2 2 4 6 7" xfId="15186" xr:uid="{00000000-0005-0000-0000-00001E3B0000}"/>
    <cellStyle name="Fountain Input 2 2 4 6 7 2" xfId="15187" xr:uid="{00000000-0005-0000-0000-00001F3B0000}"/>
    <cellStyle name="Fountain Input 2 2 4 6 7 3" xfId="15188" xr:uid="{00000000-0005-0000-0000-0000203B0000}"/>
    <cellStyle name="Fountain Input 2 2 4 6 8" xfId="15189" xr:uid="{00000000-0005-0000-0000-0000213B0000}"/>
    <cellStyle name="Fountain Input 2 2 4 6 8 2" xfId="15190" xr:uid="{00000000-0005-0000-0000-0000223B0000}"/>
    <cellStyle name="Fountain Input 2 2 4 6 8 3" xfId="15191" xr:uid="{00000000-0005-0000-0000-0000233B0000}"/>
    <cellStyle name="Fountain Input 2 2 4 6 9" xfId="15192" xr:uid="{00000000-0005-0000-0000-0000243B0000}"/>
    <cellStyle name="Fountain Input 2 2 4 6 9 2" xfId="15193" xr:uid="{00000000-0005-0000-0000-0000253B0000}"/>
    <cellStyle name="Fountain Input 2 2 4 6 9 3" xfId="15194" xr:uid="{00000000-0005-0000-0000-0000263B0000}"/>
    <cellStyle name="Fountain Input 2 2 4 7" xfId="15195" xr:uid="{00000000-0005-0000-0000-0000273B0000}"/>
    <cellStyle name="Fountain Input 2 2 4 7 10" xfId="15196" xr:uid="{00000000-0005-0000-0000-0000283B0000}"/>
    <cellStyle name="Fountain Input 2 2 4 7 10 2" xfId="15197" xr:uid="{00000000-0005-0000-0000-0000293B0000}"/>
    <cellStyle name="Fountain Input 2 2 4 7 10 3" xfId="15198" xr:uid="{00000000-0005-0000-0000-00002A3B0000}"/>
    <cellStyle name="Fountain Input 2 2 4 7 11" xfId="15199" xr:uid="{00000000-0005-0000-0000-00002B3B0000}"/>
    <cellStyle name="Fountain Input 2 2 4 7 11 2" xfId="15200" xr:uid="{00000000-0005-0000-0000-00002C3B0000}"/>
    <cellStyle name="Fountain Input 2 2 4 7 11 3" xfId="15201" xr:uid="{00000000-0005-0000-0000-00002D3B0000}"/>
    <cellStyle name="Fountain Input 2 2 4 7 12" xfId="15202" xr:uid="{00000000-0005-0000-0000-00002E3B0000}"/>
    <cellStyle name="Fountain Input 2 2 4 7 13" xfId="15203" xr:uid="{00000000-0005-0000-0000-00002F3B0000}"/>
    <cellStyle name="Fountain Input 2 2 4 7 2" xfId="15204" xr:uid="{00000000-0005-0000-0000-0000303B0000}"/>
    <cellStyle name="Fountain Input 2 2 4 7 2 2" xfId="15205" xr:uid="{00000000-0005-0000-0000-0000313B0000}"/>
    <cellStyle name="Fountain Input 2 2 4 7 2 3" xfId="15206" xr:uid="{00000000-0005-0000-0000-0000323B0000}"/>
    <cellStyle name="Fountain Input 2 2 4 7 3" xfId="15207" xr:uid="{00000000-0005-0000-0000-0000333B0000}"/>
    <cellStyle name="Fountain Input 2 2 4 7 3 2" xfId="15208" xr:uid="{00000000-0005-0000-0000-0000343B0000}"/>
    <cellStyle name="Fountain Input 2 2 4 7 3 3" xfId="15209" xr:uid="{00000000-0005-0000-0000-0000353B0000}"/>
    <cellStyle name="Fountain Input 2 2 4 7 4" xfId="15210" xr:uid="{00000000-0005-0000-0000-0000363B0000}"/>
    <cellStyle name="Fountain Input 2 2 4 7 4 2" xfId="15211" xr:uid="{00000000-0005-0000-0000-0000373B0000}"/>
    <cellStyle name="Fountain Input 2 2 4 7 4 3" xfId="15212" xr:uid="{00000000-0005-0000-0000-0000383B0000}"/>
    <cellStyle name="Fountain Input 2 2 4 7 5" xfId="15213" xr:uid="{00000000-0005-0000-0000-0000393B0000}"/>
    <cellStyle name="Fountain Input 2 2 4 7 5 2" xfId="15214" xr:uid="{00000000-0005-0000-0000-00003A3B0000}"/>
    <cellStyle name="Fountain Input 2 2 4 7 5 3" xfId="15215" xr:uid="{00000000-0005-0000-0000-00003B3B0000}"/>
    <cellStyle name="Fountain Input 2 2 4 7 6" xfId="15216" xr:uid="{00000000-0005-0000-0000-00003C3B0000}"/>
    <cellStyle name="Fountain Input 2 2 4 7 6 2" xfId="15217" xr:uid="{00000000-0005-0000-0000-00003D3B0000}"/>
    <cellStyle name="Fountain Input 2 2 4 7 6 3" xfId="15218" xr:uid="{00000000-0005-0000-0000-00003E3B0000}"/>
    <cellStyle name="Fountain Input 2 2 4 7 7" xfId="15219" xr:uid="{00000000-0005-0000-0000-00003F3B0000}"/>
    <cellStyle name="Fountain Input 2 2 4 7 7 2" xfId="15220" xr:uid="{00000000-0005-0000-0000-0000403B0000}"/>
    <cellStyle name="Fountain Input 2 2 4 7 7 3" xfId="15221" xr:uid="{00000000-0005-0000-0000-0000413B0000}"/>
    <cellStyle name="Fountain Input 2 2 4 7 8" xfId="15222" xr:uid="{00000000-0005-0000-0000-0000423B0000}"/>
    <cellStyle name="Fountain Input 2 2 4 7 8 2" xfId="15223" xr:uid="{00000000-0005-0000-0000-0000433B0000}"/>
    <cellStyle name="Fountain Input 2 2 4 7 8 3" xfId="15224" xr:uid="{00000000-0005-0000-0000-0000443B0000}"/>
    <cellStyle name="Fountain Input 2 2 4 7 9" xfId="15225" xr:uid="{00000000-0005-0000-0000-0000453B0000}"/>
    <cellStyle name="Fountain Input 2 2 4 7 9 2" xfId="15226" xr:uid="{00000000-0005-0000-0000-0000463B0000}"/>
    <cellStyle name="Fountain Input 2 2 4 7 9 3" xfId="15227" xr:uid="{00000000-0005-0000-0000-0000473B0000}"/>
    <cellStyle name="Fountain Input 2 2 4 8" xfId="15228" xr:uid="{00000000-0005-0000-0000-0000483B0000}"/>
    <cellStyle name="Fountain Input 2 2 4 8 2" xfId="15229" xr:uid="{00000000-0005-0000-0000-0000493B0000}"/>
    <cellStyle name="Fountain Input 2 2 4 8 3" xfId="15230" xr:uid="{00000000-0005-0000-0000-00004A3B0000}"/>
    <cellStyle name="Fountain Input 2 2 4 9" xfId="15231" xr:uid="{00000000-0005-0000-0000-00004B3B0000}"/>
    <cellStyle name="Fountain Input 2 2 4 9 2" xfId="15232" xr:uid="{00000000-0005-0000-0000-00004C3B0000}"/>
    <cellStyle name="Fountain Input 2 2 4 9 3" xfId="15233" xr:uid="{00000000-0005-0000-0000-00004D3B0000}"/>
    <cellStyle name="Fountain Input 2 2 5" xfId="15234" xr:uid="{00000000-0005-0000-0000-00004E3B0000}"/>
    <cellStyle name="Fountain Input 2 2 5 10" xfId="15235" xr:uid="{00000000-0005-0000-0000-00004F3B0000}"/>
    <cellStyle name="Fountain Input 2 2 5 10 2" xfId="15236" xr:uid="{00000000-0005-0000-0000-0000503B0000}"/>
    <cellStyle name="Fountain Input 2 2 5 10 3" xfId="15237" xr:uid="{00000000-0005-0000-0000-0000513B0000}"/>
    <cellStyle name="Fountain Input 2 2 5 11" xfId="15238" xr:uid="{00000000-0005-0000-0000-0000523B0000}"/>
    <cellStyle name="Fountain Input 2 2 5 11 2" xfId="15239" xr:uid="{00000000-0005-0000-0000-0000533B0000}"/>
    <cellStyle name="Fountain Input 2 2 5 11 3" xfId="15240" xr:uid="{00000000-0005-0000-0000-0000543B0000}"/>
    <cellStyle name="Fountain Input 2 2 5 12" xfId="15241" xr:uid="{00000000-0005-0000-0000-0000553B0000}"/>
    <cellStyle name="Fountain Input 2 2 5 12 2" xfId="15242" xr:uid="{00000000-0005-0000-0000-0000563B0000}"/>
    <cellStyle name="Fountain Input 2 2 5 12 3" xfId="15243" xr:uid="{00000000-0005-0000-0000-0000573B0000}"/>
    <cellStyle name="Fountain Input 2 2 5 13" xfId="15244" xr:uid="{00000000-0005-0000-0000-0000583B0000}"/>
    <cellStyle name="Fountain Input 2 2 5 13 2" xfId="15245" xr:uid="{00000000-0005-0000-0000-0000593B0000}"/>
    <cellStyle name="Fountain Input 2 2 5 13 3" xfId="15246" xr:uid="{00000000-0005-0000-0000-00005A3B0000}"/>
    <cellStyle name="Fountain Input 2 2 5 14" xfId="15247" xr:uid="{00000000-0005-0000-0000-00005B3B0000}"/>
    <cellStyle name="Fountain Input 2 2 5 14 2" xfId="15248" xr:uid="{00000000-0005-0000-0000-00005C3B0000}"/>
    <cellStyle name="Fountain Input 2 2 5 14 3" xfId="15249" xr:uid="{00000000-0005-0000-0000-00005D3B0000}"/>
    <cellStyle name="Fountain Input 2 2 5 15" xfId="15250" xr:uid="{00000000-0005-0000-0000-00005E3B0000}"/>
    <cellStyle name="Fountain Input 2 2 5 15 2" xfId="15251" xr:uid="{00000000-0005-0000-0000-00005F3B0000}"/>
    <cellStyle name="Fountain Input 2 2 5 15 3" xfId="15252" xr:uid="{00000000-0005-0000-0000-0000603B0000}"/>
    <cellStyle name="Fountain Input 2 2 5 16" xfId="15253" xr:uid="{00000000-0005-0000-0000-0000613B0000}"/>
    <cellStyle name="Fountain Input 2 2 5 16 2" xfId="15254" xr:uid="{00000000-0005-0000-0000-0000623B0000}"/>
    <cellStyle name="Fountain Input 2 2 5 16 3" xfId="15255" xr:uid="{00000000-0005-0000-0000-0000633B0000}"/>
    <cellStyle name="Fountain Input 2 2 5 17" xfId="15256" xr:uid="{00000000-0005-0000-0000-0000643B0000}"/>
    <cellStyle name="Fountain Input 2 2 5 17 2" xfId="15257" xr:uid="{00000000-0005-0000-0000-0000653B0000}"/>
    <cellStyle name="Fountain Input 2 2 5 17 3" xfId="15258" xr:uid="{00000000-0005-0000-0000-0000663B0000}"/>
    <cellStyle name="Fountain Input 2 2 5 18" xfId="15259" xr:uid="{00000000-0005-0000-0000-0000673B0000}"/>
    <cellStyle name="Fountain Input 2 2 5 18 2" xfId="15260" xr:uid="{00000000-0005-0000-0000-0000683B0000}"/>
    <cellStyle name="Fountain Input 2 2 5 18 3" xfId="15261" xr:uid="{00000000-0005-0000-0000-0000693B0000}"/>
    <cellStyle name="Fountain Input 2 2 5 19" xfId="15262" xr:uid="{00000000-0005-0000-0000-00006A3B0000}"/>
    <cellStyle name="Fountain Input 2 2 5 2" xfId="15263" xr:uid="{00000000-0005-0000-0000-00006B3B0000}"/>
    <cellStyle name="Fountain Input 2 2 5 2 10" xfId="15264" xr:uid="{00000000-0005-0000-0000-00006C3B0000}"/>
    <cellStyle name="Fountain Input 2 2 5 2 10 2" xfId="15265" xr:uid="{00000000-0005-0000-0000-00006D3B0000}"/>
    <cellStyle name="Fountain Input 2 2 5 2 10 3" xfId="15266" xr:uid="{00000000-0005-0000-0000-00006E3B0000}"/>
    <cellStyle name="Fountain Input 2 2 5 2 11" xfId="15267" xr:uid="{00000000-0005-0000-0000-00006F3B0000}"/>
    <cellStyle name="Fountain Input 2 2 5 2 11 2" xfId="15268" xr:uid="{00000000-0005-0000-0000-0000703B0000}"/>
    <cellStyle name="Fountain Input 2 2 5 2 11 3" xfId="15269" xr:uid="{00000000-0005-0000-0000-0000713B0000}"/>
    <cellStyle name="Fountain Input 2 2 5 2 12" xfId="15270" xr:uid="{00000000-0005-0000-0000-0000723B0000}"/>
    <cellStyle name="Fountain Input 2 2 5 2 12 2" xfId="15271" xr:uid="{00000000-0005-0000-0000-0000733B0000}"/>
    <cellStyle name="Fountain Input 2 2 5 2 12 3" xfId="15272" xr:uid="{00000000-0005-0000-0000-0000743B0000}"/>
    <cellStyle name="Fountain Input 2 2 5 2 13" xfId="15273" xr:uid="{00000000-0005-0000-0000-0000753B0000}"/>
    <cellStyle name="Fountain Input 2 2 5 2 14" xfId="15274" xr:uid="{00000000-0005-0000-0000-0000763B0000}"/>
    <cellStyle name="Fountain Input 2 2 5 2 2" xfId="15275" xr:uid="{00000000-0005-0000-0000-0000773B0000}"/>
    <cellStyle name="Fountain Input 2 2 5 2 2 2" xfId="15276" xr:uid="{00000000-0005-0000-0000-0000783B0000}"/>
    <cellStyle name="Fountain Input 2 2 5 2 2 3" xfId="15277" xr:uid="{00000000-0005-0000-0000-0000793B0000}"/>
    <cellStyle name="Fountain Input 2 2 5 2 3" xfId="15278" xr:uid="{00000000-0005-0000-0000-00007A3B0000}"/>
    <cellStyle name="Fountain Input 2 2 5 2 3 2" xfId="15279" xr:uid="{00000000-0005-0000-0000-00007B3B0000}"/>
    <cellStyle name="Fountain Input 2 2 5 2 3 3" xfId="15280" xr:uid="{00000000-0005-0000-0000-00007C3B0000}"/>
    <cellStyle name="Fountain Input 2 2 5 2 4" xfId="15281" xr:uid="{00000000-0005-0000-0000-00007D3B0000}"/>
    <cellStyle name="Fountain Input 2 2 5 2 4 2" xfId="15282" xr:uid="{00000000-0005-0000-0000-00007E3B0000}"/>
    <cellStyle name="Fountain Input 2 2 5 2 4 3" xfId="15283" xr:uid="{00000000-0005-0000-0000-00007F3B0000}"/>
    <cellStyle name="Fountain Input 2 2 5 2 5" xfId="15284" xr:uid="{00000000-0005-0000-0000-0000803B0000}"/>
    <cellStyle name="Fountain Input 2 2 5 2 5 2" xfId="15285" xr:uid="{00000000-0005-0000-0000-0000813B0000}"/>
    <cellStyle name="Fountain Input 2 2 5 2 5 3" xfId="15286" xr:uid="{00000000-0005-0000-0000-0000823B0000}"/>
    <cellStyle name="Fountain Input 2 2 5 2 6" xfId="15287" xr:uid="{00000000-0005-0000-0000-0000833B0000}"/>
    <cellStyle name="Fountain Input 2 2 5 2 6 2" xfId="15288" xr:uid="{00000000-0005-0000-0000-0000843B0000}"/>
    <cellStyle name="Fountain Input 2 2 5 2 6 3" xfId="15289" xr:uid="{00000000-0005-0000-0000-0000853B0000}"/>
    <cellStyle name="Fountain Input 2 2 5 2 7" xfId="15290" xr:uid="{00000000-0005-0000-0000-0000863B0000}"/>
    <cellStyle name="Fountain Input 2 2 5 2 7 2" xfId="15291" xr:uid="{00000000-0005-0000-0000-0000873B0000}"/>
    <cellStyle name="Fountain Input 2 2 5 2 7 3" xfId="15292" xr:uid="{00000000-0005-0000-0000-0000883B0000}"/>
    <cellStyle name="Fountain Input 2 2 5 2 8" xfId="15293" xr:uid="{00000000-0005-0000-0000-0000893B0000}"/>
    <cellStyle name="Fountain Input 2 2 5 2 8 2" xfId="15294" xr:uid="{00000000-0005-0000-0000-00008A3B0000}"/>
    <cellStyle name="Fountain Input 2 2 5 2 8 3" xfId="15295" xr:uid="{00000000-0005-0000-0000-00008B3B0000}"/>
    <cellStyle name="Fountain Input 2 2 5 2 9" xfId="15296" xr:uid="{00000000-0005-0000-0000-00008C3B0000}"/>
    <cellStyle name="Fountain Input 2 2 5 2 9 2" xfId="15297" xr:uid="{00000000-0005-0000-0000-00008D3B0000}"/>
    <cellStyle name="Fountain Input 2 2 5 2 9 3" xfId="15298" xr:uid="{00000000-0005-0000-0000-00008E3B0000}"/>
    <cellStyle name="Fountain Input 2 2 5 20" xfId="15299" xr:uid="{00000000-0005-0000-0000-00008F3B0000}"/>
    <cellStyle name="Fountain Input 2 2 5 3" xfId="15300" xr:uid="{00000000-0005-0000-0000-0000903B0000}"/>
    <cellStyle name="Fountain Input 2 2 5 3 10" xfId="15301" xr:uid="{00000000-0005-0000-0000-0000913B0000}"/>
    <cellStyle name="Fountain Input 2 2 5 3 10 2" xfId="15302" xr:uid="{00000000-0005-0000-0000-0000923B0000}"/>
    <cellStyle name="Fountain Input 2 2 5 3 10 3" xfId="15303" xr:uid="{00000000-0005-0000-0000-0000933B0000}"/>
    <cellStyle name="Fountain Input 2 2 5 3 11" xfId="15304" xr:uid="{00000000-0005-0000-0000-0000943B0000}"/>
    <cellStyle name="Fountain Input 2 2 5 3 11 2" xfId="15305" xr:uid="{00000000-0005-0000-0000-0000953B0000}"/>
    <cellStyle name="Fountain Input 2 2 5 3 11 3" xfId="15306" xr:uid="{00000000-0005-0000-0000-0000963B0000}"/>
    <cellStyle name="Fountain Input 2 2 5 3 12" xfId="15307" xr:uid="{00000000-0005-0000-0000-0000973B0000}"/>
    <cellStyle name="Fountain Input 2 2 5 3 12 2" xfId="15308" xr:uid="{00000000-0005-0000-0000-0000983B0000}"/>
    <cellStyle name="Fountain Input 2 2 5 3 12 3" xfId="15309" xr:uid="{00000000-0005-0000-0000-0000993B0000}"/>
    <cellStyle name="Fountain Input 2 2 5 3 13" xfId="15310" xr:uid="{00000000-0005-0000-0000-00009A3B0000}"/>
    <cellStyle name="Fountain Input 2 2 5 3 14" xfId="15311" xr:uid="{00000000-0005-0000-0000-00009B3B0000}"/>
    <cellStyle name="Fountain Input 2 2 5 3 2" xfId="15312" xr:uid="{00000000-0005-0000-0000-00009C3B0000}"/>
    <cellStyle name="Fountain Input 2 2 5 3 2 2" xfId="15313" xr:uid="{00000000-0005-0000-0000-00009D3B0000}"/>
    <cellStyle name="Fountain Input 2 2 5 3 2 3" xfId="15314" xr:uid="{00000000-0005-0000-0000-00009E3B0000}"/>
    <cellStyle name="Fountain Input 2 2 5 3 3" xfId="15315" xr:uid="{00000000-0005-0000-0000-00009F3B0000}"/>
    <cellStyle name="Fountain Input 2 2 5 3 3 2" xfId="15316" xr:uid="{00000000-0005-0000-0000-0000A03B0000}"/>
    <cellStyle name="Fountain Input 2 2 5 3 3 3" xfId="15317" xr:uid="{00000000-0005-0000-0000-0000A13B0000}"/>
    <cellStyle name="Fountain Input 2 2 5 3 4" xfId="15318" xr:uid="{00000000-0005-0000-0000-0000A23B0000}"/>
    <cellStyle name="Fountain Input 2 2 5 3 4 2" xfId="15319" xr:uid="{00000000-0005-0000-0000-0000A33B0000}"/>
    <cellStyle name="Fountain Input 2 2 5 3 4 3" xfId="15320" xr:uid="{00000000-0005-0000-0000-0000A43B0000}"/>
    <cellStyle name="Fountain Input 2 2 5 3 5" xfId="15321" xr:uid="{00000000-0005-0000-0000-0000A53B0000}"/>
    <cellStyle name="Fountain Input 2 2 5 3 5 2" xfId="15322" xr:uid="{00000000-0005-0000-0000-0000A63B0000}"/>
    <cellStyle name="Fountain Input 2 2 5 3 5 3" xfId="15323" xr:uid="{00000000-0005-0000-0000-0000A73B0000}"/>
    <cellStyle name="Fountain Input 2 2 5 3 6" xfId="15324" xr:uid="{00000000-0005-0000-0000-0000A83B0000}"/>
    <cellStyle name="Fountain Input 2 2 5 3 6 2" xfId="15325" xr:uid="{00000000-0005-0000-0000-0000A93B0000}"/>
    <cellStyle name="Fountain Input 2 2 5 3 6 3" xfId="15326" xr:uid="{00000000-0005-0000-0000-0000AA3B0000}"/>
    <cellStyle name="Fountain Input 2 2 5 3 7" xfId="15327" xr:uid="{00000000-0005-0000-0000-0000AB3B0000}"/>
    <cellStyle name="Fountain Input 2 2 5 3 7 2" xfId="15328" xr:uid="{00000000-0005-0000-0000-0000AC3B0000}"/>
    <cellStyle name="Fountain Input 2 2 5 3 7 3" xfId="15329" xr:uid="{00000000-0005-0000-0000-0000AD3B0000}"/>
    <cellStyle name="Fountain Input 2 2 5 3 8" xfId="15330" xr:uid="{00000000-0005-0000-0000-0000AE3B0000}"/>
    <cellStyle name="Fountain Input 2 2 5 3 8 2" xfId="15331" xr:uid="{00000000-0005-0000-0000-0000AF3B0000}"/>
    <cellStyle name="Fountain Input 2 2 5 3 8 3" xfId="15332" xr:uid="{00000000-0005-0000-0000-0000B03B0000}"/>
    <cellStyle name="Fountain Input 2 2 5 3 9" xfId="15333" xr:uid="{00000000-0005-0000-0000-0000B13B0000}"/>
    <cellStyle name="Fountain Input 2 2 5 3 9 2" xfId="15334" xr:uid="{00000000-0005-0000-0000-0000B23B0000}"/>
    <cellStyle name="Fountain Input 2 2 5 3 9 3" xfId="15335" xr:uid="{00000000-0005-0000-0000-0000B33B0000}"/>
    <cellStyle name="Fountain Input 2 2 5 4" xfId="15336" xr:uid="{00000000-0005-0000-0000-0000B43B0000}"/>
    <cellStyle name="Fountain Input 2 2 5 4 10" xfId="15337" xr:uid="{00000000-0005-0000-0000-0000B53B0000}"/>
    <cellStyle name="Fountain Input 2 2 5 4 10 2" xfId="15338" xr:uid="{00000000-0005-0000-0000-0000B63B0000}"/>
    <cellStyle name="Fountain Input 2 2 5 4 10 3" xfId="15339" xr:uid="{00000000-0005-0000-0000-0000B73B0000}"/>
    <cellStyle name="Fountain Input 2 2 5 4 11" xfId="15340" xr:uid="{00000000-0005-0000-0000-0000B83B0000}"/>
    <cellStyle name="Fountain Input 2 2 5 4 11 2" xfId="15341" xr:uid="{00000000-0005-0000-0000-0000B93B0000}"/>
    <cellStyle name="Fountain Input 2 2 5 4 11 3" xfId="15342" xr:uid="{00000000-0005-0000-0000-0000BA3B0000}"/>
    <cellStyle name="Fountain Input 2 2 5 4 12" xfId="15343" xr:uid="{00000000-0005-0000-0000-0000BB3B0000}"/>
    <cellStyle name="Fountain Input 2 2 5 4 13" xfId="15344" xr:uid="{00000000-0005-0000-0000-0000BC3B0000}"/>
    <cellStyle name="Fountain Input 2 2 5 4 2" xfId="15345" xr:uid="{00000000-0005-0000-0000-0000BD3B0000}"/>
    <cellStyle name="Fountain Input 2 2 5 4 2 2" xfId="15346" xr:uid="{00000000-0005-0000-0000-0000BE3B0000}"/>
    <cellStyle name="Fountain Input 2 2 5 4 2 3" xfId="15347" xr:uid="{00000000-0005-0000-0000-0000BF3B0000}"/>
    <cellStyle name="Fountain Input 2 2 5 4 3" xfId="15348" xr:uid="{00000000-0005-0000-0000-0000C03B0000}"/>
    <cellStyle name="Fountain Input 2 2 5 4 3 2" xfId="15349" xr:uid="{00000000-0005-0000-0000-0000C13B0000}"/>
    <cellStyle name="Fountain Input 2 2 5 4 3 3" xfId="15350" xr:uid="{00000000-0005-0000-0000-0000C23B0000}"/>
    <cellStyle name="Fountain Input 2 2 5 4 4" xfId="15351" xr:uid="{00000000-0005-0000-0000-0000C33B0000}"/>
    <cellStyle name="Fountain Input 2 2 5 4 4 2" xfId="15352" xr:uid="{00000000-0005-0000-0000-0000C43B0000}"/>
    <cellStyle name="Fountain Input 2 2 5 4 4 3" xfId="15353" xr:uid="{00000000-0005-0000-0000-0000C53B0000}"/>
    <cellStyle name="Fountain Input 2 2 5 4 5" xfId="15354" xr:uid="{00000000-0005-0000-0000-0000C63B0000}"/>
    <cellStyle name="Fountain Input 2 2 5 4 5 2" xfId="15355" xr:uid="{00000000-0005-0000-0000-0000C73B0000}"/>
    <cellStyle name="Fountain Input 2 2 5 4 5 3" xfId="15356" xr:uid="{00000000-0005-0000-0000-0000C83B0000}"/>
    <cellStyle name="Fountain Input 2 2 5 4 6" xfId="15357" xr:uid="{00000000-0005-0000-0000-0000C93B0000}"/>
    <cellStyle name="Fountain Input 2 2 5 4 6 2" xfId="15358" xr:uid="{00000000-0005-0000-0000-0000CA3B0000}"/>
    <cellStyle name="Fountain Input 2 2 5 4 6 3" xfId="15359" xr:uid="{00000000-0005-0000-0000-0000CB3B0000}"/>
    <cellStyle name="Fountain Input 2 2 5 4 7" xfId="15360" xr:uid="{00000000-0005-0000-0000-0000CC3B0000}"/>
    <cellStyle name="Fountain Input 2 2 5 4 7 2" xfId="15361" xr:uid="{00000000-0005-0000-0000-0000CD3B0000}"/>
    <cellStyle name="Fountain Input 2 2 5 4 7 3" xfId="15362" xr:uid="{00000000-0005-0000-0000-0000CE3B0000}"/>
    <cellStyle name="Fountain Input 2 2 5 4 8" xfId="15363" xr:uid="{00000000-0005-0000-0000-0000CF3B0000}"/>
    <cellStyle name="Fountain Input 2 2 5 4 8 2" xfId="15364" xr:uid="{00000000-0005-0000-0000-0000D03B0000}"/>
    <cellStyle name="Fountain Input 2 2 5 4 8 3" xfId="15365" xr:uid="{00000000-0005-0000-0000-0000D13B0000}"/>
    <cellStyle name="Fountain Input 2 2 5 4 9" xfId="15366" xr:uid="{00000000-0005-0000-0000-0000D23B0000}"/>
    <cellStyle name="Fountain Input 2 2 5 4 9 2" xfId="15367" xr:uid="{00000000-0005-0000-0000-0000D33B0000}"/>
    <cellStyle name="Fountain Input 2 2 5 4 9 3" xfId="15368" xr:uid="{00000000-0005-0000-0000-0000D43B0000}"/>
    <cellStyle name="Fountain Input 2 2 5 5" xfId="15369" xr:uid="{00000000-0005-0000-0000-0000D53B0000}"/>
    <cellStyle name="Fountain Input 2 2 5 5 10" xfId="15370" xr:uid="{00000000-0005-0000-0000-0000D63B0000}"/>
    <cellStyle name="Fountain Input 2 2 5 5 10 2" xfId="15371" xr:uid="{00000000-0005-0000-0000-0000D73B0000}"/>
    <cellStyle name="Fountain Input 2 2 5 5 10 3" xfId="15372" xr:uid="{00000000-0005-0000-0000-0000D83B0000}"/>
    <cellStyle name="Fountain Input 2 2 5 5 11" xfId="15373" xr:uid="{00000000-0005-0000-0000-0000D93B0000}"/>
    <cellStyle name="Fountain Input 2 2 5 5 11 2" xfId="15374" xr:uid="{00000000-0005-0000-0000-0000DA3B0000}"/>
    <cellStyle name="Fountain Input 2 2 5 5 11 3" xfId="15375" xr:uid="{00000000-0005-0000-0000-0000DB3B0000}"/>
    <cellStyle name="Fountain Input 2 2 5 5 12" xfId="15376" xr:uid="{00000000-0005-0000-0000-0000DC3B0000}"/>
    <cellStyle name="Fountain Input 2 2 5 5 13" xfId="15377" xr:uid="{00000000-0005-0000-0000-0000DD3B0000}"/>
    <cellStyle name="Fountain Input 2 2 5 5 2" xfId="15378" xr:uid="{00000000-0005-0000-0000-0000DE3B0000}"/>
    <cellStyle name="Fountain Input 2 2 5 5 2 2" xfId="15379" xr:uid="{00000000-0005-0000-0000-0000DF3B0000}"/>
    <cellStyle name="Fountain Input 2 2 5 5 2 3" xfId="15380" xr:uid="{00000000-0005-0000-0000-0000E03B0000}"/>
    <cellStyle name="Fountain Input 2 2 5 5 3" xfId="15381" xr:uid="{00000000-0005-0000-0000-0000E13B0000}"/>
    <cellStyle name="Fountain Input 2 2 5 5 3 2" xfId="15382" xr:uid="{00000000-0005-0000-0000-0000E23B0000}"/>
    <cellStyle name="Fountain Input 2 2 5 5 3 3" xfId="15383" xr:uid="{00000000-0005-0000-0000-0000E33B0000}"/>
    <cellStyle name="Fountain Input 2 2 5 5 4" xfId="15384" xr:uid="{00000000-0005-0000-0000-0000E43B0000}"/>
    <cellStyle name="Fountain Input 2 2 5 5 4 2" xfId="15385" xr:uid="{00000000-0005-0000-0000-0000E53B0000}"/>
    <cellStyle name="Fountain Input 2 2 5 5 4 3" xfId="15386" xr:uid="{00000000-0005-0000-0000-0000E63B0000}"/>
    <cellStyle name="Fountain Input 2 2 5 5 5" xfId="15387" xr:uid="{00000000-0005-0000-0000-0000E73B0000}"/>
    <cellStyle name="Fountain Input 2 2 5 5 5 2" xfId="15388" xr:uid="{00000000-0005-0000-0000-0000E83B0000}"/>
    <cellStyle name="Fountain Input 2 2 5 5 5 3" xfId="15389" xr:uid="{00000000-0005-0000-0000-0000E93B0000}"/>
    <cellStyle name="Fountain Input 2 2 5 5 6" xfId="15390" xr:uid="{00000000-0005-0000-0000-0000EA3B0000}"/>
    <cellStyle name="Fountain Input 2 2 5 5 6 2" xfId="15391" xr:uid="{00000000-0005-0000-0000-0000EB3B0000}"/>
    <cellStyle name="Fountain Input 2 2 5 5 6 3" xfId="15392" xr:uid="{00000000-0005-0000-0000-0000EC3B0000}"/>
    <cellStyle name="Fountain Input 2 2 5 5 7" xfId="15393" xr:uid="{00000000-0005-0000-0000-0000ED3B0000}"/>
    <cellStyle name="Fountain Input 2 2 5 5 7 2" xfId="15394" xr:uid="{00000000-0005-0000-0000-0000EE3B0000}"/>
    <cellStyle name="Fountain Input 2 2 5 5 7 3" xfId="15395" xr:uid="{00000000-0005-0000-0000-0000EF3B0000}"/>
    <cellStyle name="Fountain Input 2 2 5 5 8" xfId="15396" xr:uid="{00000000-0005-0000-0000-0000F03B0000}"/>
    <cellStyle name="Fountain Input 2 2 5 5 8 2" xfId="15397" xr:uid="{00000000-0005-0000-0000-0000F13B0000}"/>
    <cellStyle name="Fountain Input 2 2 5 5 8 3" xfId="15398" xr:uid="{00000000-0005-0000-0000-0000F23B0000}"/>
    <cellStyle name="Fountain Input 2 2 5 5 9" xfId="15399" xr:uid="{00000000-0005-0000-0000-0000F33B0000}"/>
    <cellStyle name="Fountain Input 2 2 5 5 9 2" xfId="15400" xr:uid="{00000000-0005-0000-0000-0000F43B0000}"/>
    <cellStyle name="Fountain Input 2 2 5 5 9 3" xfId="15401" xr:uid="{00000000-0005-0000-0000-0000F53B0000}"/>
    <cellStyle name="Fountain Input 2 2 5 6" xfId="15402" xr:uid="{00000000-0005-0000-0000-0000F63B0000}"/>
    <cellStyle name="Fountain Input 2 2 5 6 10" xfId="15403" xr:uid="{00000000-0005-0000-0000-0000F73B0000}"/>
    <cellStyle name="Fountain Input 2 2 5 6 10 2" xfId="15404" xr:uid="{00000000-0005-0000-0000-0000F83B0000}"/>
    <cellStyle name="Fountain Input 2 2 5 6 10 3" xfId="15405" xr:uid="{00000000-0005-0000-0000-0000F93B0000}"/>
    <cellStyle name="Fountain Input 2 2 5 6 11" xfId="15406" xr:uid="{00000000-0005-0000-0000-0000FA3B0000}"/>
    <cellStyle name="Fountain Input 2 2 5 6 11 2" xfId="15407" xr:uid="{00000000-0005-0000-0000-0000FB3B0000}"/>
    <cellStyle name="Fountain Input 2 2 5 6 11 3" xfId="15408" xr:uid="{00000000-0005-0000-0000-0000FC3B0000}"/>
    <cellStyle name="Fountain Input 2 2 5 6 12" xfId="15409" xr:uid="{00000000-0005-0000-0000-0000FD3B0000}"/>
    <cellStyle name="Fountain Input 2 2 5 6 13" xfId="15410" xr:uid="{00000000-0005-0000-0000-0000FE3B0000}"/>
    <cellStyle name="Fountain Input 2 2 5 6 2" xfId="15411" xr:uid="{00000000-0005-0000-0000-0000FF3B0000}"/>
    <cellStyle name="Fountain Input 2 2 5 6 2 2" xfId="15412" xr:uid="{00000000-0005-0000-0000-0000003C0000}"/>
    <cellStyle name="Fountain Input 2 2 5 6 2 3" xfId="15413" xr:uid="{00000000-0005-0000-0000-0000013C0000}"/>
    <cellStyle name="Fountain Input 2 2 5 6 3" xfId="15414" xr:uid="{00000000-0005-0000-0000-0000023C0000}"/>
    <cellStyle name="Fountain Input 2 2 5 6 3 2" xfId="15415" xr:uid="{00000000-0005-0000-0000-0000033C0000}"/>
    <cellStyle name="Fountain Input 2 2 5 6 3 3" xfId="15416" xr:uid="{00000000-0005-0000-0000-0000043C0000}"/>
    <cellStyle name="Fountain Input 2 2 5 6 4" xfId="15417" xr:uid="{00000000-0005-0000-0000-0000053C0000}"/>
    <cellStyle name="Fountain Input 2 2 5 6 4 2" xfId="15418" xr:uid="{00000000-0005-0000-0000-0000063C0000}"/>
    <cellStyle name="Fountain Input 2 2 5 6 4 3" xfId="15419" xr:uid="{00000000-0005-0000-0000-0000073C0000}"/>
    <cellStyle name="Fountain Input 2 2 5 6 5" xfId="15420" xr:uid="{00000000-0005-0000-0000-0000083C0000}"/>
    <cellStyle name="Fountain Input 2 2 5 6 5 2" xfId="15421" xr:uid="{00000000-0005-0000-0000-0000093C0000}"/>
    <cellStyle name="Fountain Input 2 2 5 6 5 3" xfId="15422" xr:uid="{00000000-0005-0000-0000-00000A3C0000}"/>
    <cellStyle name="Fountain Input 2 2 5 6 6" xfId="15423" xr:uid="{00000000-0005-0000-0000-00000B3C0000}"/>
    <cellStyle name="Fountain Input 2 2 5 6 6 2" xfId="15424" xr:uid="{00000000-0005-0000-0000-00000C3C0000}"/>
    <cellStyle name="Fountain Input 2 2 5 6 6 3" xfId="15425" xr:uid="{00000000-0005-0000-0000-00000D3C0000}"/>
    <cellStyle name="Fountain Input 2 2 5 6 7" xfId="15426" xr:uid="{00000000-0005-0000-0000-00000E3C0000}"/>
    <cellStyle name="Fountain Input 2 2 5 6 7 2" xfId="15427" xr:uid="{00000000-0005-0000-0000-00000F3C0000}"/>
    <cellStyle name="Fountain Input 2 2 5 6 7 3" xfId="15428" xr:uid="{00000000-0005-0000-0000-0000103C0000}"/>
    <cellStyle name="Fountain Input 2 2 5 6 8" xfId="15429" xr:uid="{00000000-0005-0000-0000-0000113C0000}"/>
    <cellStyle name="Fountain Input 2 2 5 6 8 2" xfId="15430" xr:uid="{00000000-0005-0000-0000-0000123C0000}"/>
    <cellStyle name="Fountain Input 2 2 5 6 8 3" xfId="15431" xr:uid="{00000000-0005-0000-0000-0000133C0000}"/>
    <cellStyle name="Fountain Input 2 2 5 6 9" xfId="15432" xr:uid="{00000000-0005-0000-0000-0000143C0000}"/>
    <cellStyle name="Fountain Input 2 2 5 6 9 2" xfId="15433" xr:uid="{00000000-0005-0000-0000-0000153C0000}"/>
    <cellStyle name="Fountain Input 2 2 5 6 9 3" xfId="15434" xr:uid="{00000000-0005-0000-0000-0000163C0000}"/>
    <cellStyle name="Fountain Input 2 2 5 7" xfId="15435" xr:uid="{00000000-0005-0000-0000-0000173C0000}"/>
    <cellStyle name="Fountain Input 2 2 5 7 10" xfId="15436" xr:uid="{00000000-0005-0000-0000-0000183C0000}"/>
    <cellStyle name="Fountain Input 2 2 5 7 10 2" xfId="15437" xr:uid="{00000000-0005-0000-0000-0000193C0000}"/>
    <cellStyle name="Fountain Input 2 2 5 7 10 3" xfId="15438" xr:uid="{00000000-0005-0000-0000-00001A3C0000}"/>
    <cellStyle name="Fountain Input 2 2 5 7 11" xfId="15439" xr:uid="{00000000-0005-0000-0000-00001B3C0000}"/>
    <cellStyle name="Fountain Input 2 2 5 7 11 2" xfId="15440" xr:uid="{00000000-0005-0000-0000-00001C3C0000}"/>
    <cellStyle name="Fountain Input 2 2 5 7 11 3" xfId="15441" xr:uid="{00000000-0005-0000-0000-00001D3C0000}"/>
    <cellStyle name="Fountain Input 2 2 5 7 12" xfId="15442" xr:uid="{00000000-0005-0000-0000-00001E3C0000}"/>
    <cellStyle name="Fountain Input 2 2 5 7 13" xfId="15443" xr:uid="{00000000-0005-0000-0000-00001F3C0000}"/>
    <cellStyle name="Fountain Input 2 2 5 7 2" xfId="15444" xr:uid="{00000000-0005-0000-0000-0000203C0000}"/>
    <cellStyle name="Fountain Input 2 2 5 7 2 2" xfId="15445" xr:uid="{00000000-0005-0000-0000-0000213C0000}"/>
    <cellStyle name="Fountain Input 2 2 5 7 2 3" xfId="15446" xr:uid="{00000000-0005-0000-0000-0000223C0000}"/>
    <cellStyle name="Fountain Input 2 2 5 7 3" xfId="15447" xr:uid="{00000000-0005-0000-0000-0000233C0000}"/>
    <cellStyle name="Fountain Input 2 2 5 7 3 2" xfId="15448" xr:uid="{00000000-0005-0000-0000-0000243C0000}"/>
    <cellStyle name="Fountain Input 2 2 5 7 3 3" xfId="15449" xr:uid="{00000000-0005-0000-0000-0000253C0000}"/>
    <cellStyle name="Fountain Input 2 2 5 7 4" xfId="15450" xr:uid="{00000000-0005-0000-0000-0000263C0000}"/>
    <cellStyle name="Fountain Input 2 2 5 7 4 2" xfId="15451" xr:uid="{00000000-0005-0000-0000-0000273C0000}"/>
    <cellStyle name="Fountain Input 2 2 5 7 4 3" xfId="15452" xr:uid="{00000000-0005-0000-0000-0000283C0000}"/>
    <cellStyle name="Fountain Input 2 2 5 7 5" xfId="15453" xr:uid="{00000000-0005-0000-0000-0000293C0000}"/>
    <cellStyle name="Fountain Input 2 2 5 7 5 2" xfId="15454" xr:uid="{00000000-0005-0000-0000-00002A3C0000}"/>
    <cellStyle name="Fountain Input 2 2 5 7 5 3" xfId="15455" xr:uid="{00000000-0005-0000-0000-00002B3C0000}"/>
    <cellStyle name="Fountain Input 2 2 5 7 6" xfId="15456" xr:uid="{00000000-0005-0000-0000-00002C3C0000}"/>
    <cellStyle name="Fountain Input 2 2 5 7 6 2" xfId="15457" xr:uid="{00000000-0005-0000-0000-00002D3C0000}"/>
    <cellStyle name="Fountain Input 2 2 5 7 6 3" xfId="15458" xr:uid="{00000000-0005-0000-0000-00002E3C0000}"/>
    <cellStyle name="Fountain Input 2 2 5 7 7" xfId="15459" xr:uid="{00000000-0005-0000-0000-00002F3C0000}"/>
    <cellStyle name="Fountain Input 2 2 5 7 7 2" xfId="15460" xr:uid="{00000000-0005-0000-0000-0000303C0000}"/>
    <cellStyle name="Fountain Input 2 2 5 7 7 3" xfId="15461" xr:uid="{00000000-0005-0000-0000-0000313C0000}"/>
    <cellStyle name="Fountain Input 2 2 5 7 8" xfId="15462" xr:uid="{00000000-0005-0000-0000-0000323C0000}"/>
    <cellStyle name="Fountain Input 2 2 5 7 8 2" xfId="15463" xr:uid="{00000000-0005-0000-0000-0000333C0000}"/>
    <cellStyle name="Fountain Input 2 2 5 7 8 3" xfId="15464" xr:uid="{00000000-0005-0000-0000-0000343C0000}"/>
    <cellStyle name="Fountain Input 2 2 5 7 9" xfId="15465" xr:uid="{00000000-0005-0000-0000-0000353C0000}"/>
    <cellStyle name="Fountain Input 2 2 5 7 9 2" xfId="15466" xr:uid="{00000000-0005-0000-0000-0000363C0000}"/>
    <cellStyle name="Fountain Input 2 2 5 7 9 3" xfId="15467" xr:uid="{00000000-0005-0000-0000-0000373C0000}"/>
    <cellStyle name="Fountain Input 2 2 5 8" xfId="15468" xr:uid="{00000000-0005-0000-0000-0000383C0000}"/>
    <cellStyle name="Fountain Input 2 2 5 8 2" xfId="15469" xr:uid="{00000000-0005-0000-0000-0000393C0000}"/>
    <cellStyle name="Fountain Input 2 2 5 8 3" xfId="15470" xr:uid="{00000000-0005-0000-0000-00003A3C0000}"/>
    <cellStyle name="Fountain Input 2 2 5 9" xfId="15471" xr:uid="{00000000-0005-0000-0000-00003B3C0000}"/>
    <cellStyle name="Fountain Input 2 2 5 9 2" xfId="15472" xr:uid="{00000000-0005-0000-0000-00003C3C0000}"/>
    <cellStyle name="Fountain Input 2 2 5 9 3" xfId="15473" xr:uid="{00000000-0005-0000-0000-00003D3C0000}"/>
    <cellStyle name="Fountain Input 2 2 6" xfId="15474" xr:uid="{00000000-0005-0000-0000-00003E3C0000}"/>
    <cellStyle name="Fountain Input 2 2 6 10" xfId="15475" xr:uid="{00000000-0005-0000-0000-00003F3C0000}"/>
    <cellStyle name="Fountain Input 2 2 6 10 2" xfId="15476" xr:uid="{00000000-0005-0000-0000-0000403C0000}"/>
    <cellStyle name="Fountain Input 2 2 6 10 3" xfId="15477" xr:uid="{00000000-0005-0000-0000-0000413C0000}"/>
    <cellStyle name="Fountain Input 2 2 6 11" xfId="15478" xr:uid="{00000000-0005-0000-0000-0000423C0000}"/>
    <cellStyle name="Fountain Input 2 2 6 11 2" xfId="15479" xr:uid="{00000000-0005-0000-0000-0000433C0000}"/>
    <cellStyle name="Fountain Input 2 2 6 11 3" xfId="15480" xr:uid="{00000000-0005-0000-0000-0000443C0000}"/>
    <cellStyle name="Fountain Input 2 2 6 12" xfId="15481" xr:uid="{00000000-0005-0000-0000-0000453C0000}"/>
    <cellStyle name="Fountain Input 2 2 6 12 2" xfId="15482" xr:uid="{00000000-0005-0000-0000-0000463C0000}"/>
    <cellStyle name="Fountain Input 2 2 6 12 3" xfId="15483" xr:uid="{00000000-0005-0000-0000-0000473C0000}"/>
    <cellStyle name="Fountain Input 2 2 6 13" xfId="15484" xr:uid="{00000000-0005-0000-0000-0000483C0000}"/>
    <cellStyle name="Fountain Input 2 2 6 13 2" xfId="15485" xr:uid="{00000000-0005-0000-0000-0000493C0000}"/>
    <cellStyle name="Fountain Input 2 2 6 13 3" xfId="15486" xr:uid="{00000000-0005-0000-0000-00004A3C0000}"/>
    <cellStyle name="Fountain Input 2 2 6 14" xfId="15487" xr:uid="{00000000-0005-0000-0000-00004B3C0000}"/>
    <cellStyle name="Fountain Input 2 2 6 14 2" xfId="15488" xr:uid="{00000000-0005-0000-0000-00004C3C0000}"/>
    <cellStyle name="Fountain Input 2 2 6 14 3" xfId="15489" xr:uid="{00000000-0005-0000-0000-00004D3C0000}"/>
    <cellStyle name="Fountain Input 2 2 6 15" xfId="15490" xr:uid="{00000000-0005-0000-0000-00004E3C0000}"/>
    <cellStyle name="Fountain Input 2 2 6 15 2" xfId="15491" xr:uid="{00000000-0005-0000-0000-00004F3C0000}"/>
    <cellStyle name="Fountain Input 2 2 6 15 3" xfId="15492" xr:uid="{00000000-0005-0000-0000-0000503C0000}"/>
    <cellStyle name="Fountain Input 2 2 6 16" xfId="15493" xr:uid="{00000000-0005-0000-0000-0000513C0000}"/>
    <cellStyle name="Fountain Input 2 2 6 16 2" xfId="15494" xr:uid="{00000000-0005-0000-0000-0000523C0000}"/>
    <cellStyle name="Fountain Input 2 2 6 16 3" xfId="15495" xr:uid="{00000000-0005-0000-0000-0000533C0000}"/>
    <cellStyle name="Fountain Input 2 2 6 17" xfId="15496" xr:uid="{00000000-0005-0000-0000-0000543C0000}"/>
    <cellStyle name="Fountain Input 2 2 6 17 2" xfId="15497" xr:uid="{00000000-0005-0000-0000-0000553C0000}"/>
    <cellStyle name="Fountain Input 2 2 6 17 3" xfId="15498" xr:uid="{00000000-0005-0000-0000-0000563C0000}"/>
    <cellStyle name="Fountain Input 2 2 6 18" xfId="15499" xr:uid="{00000000-0005-0000-0000-0000573C0000}"/>
    <cellStyle name="Fountain Input 2 2 6 18 2" xfId="15500" xr:uid="{00000000-0005-0000-0000-0000583C0000}"/>
    <cellStyle name="Fountain Input 2 2 6 18 3" xfId="15501" xr:uid="{00000000-0005-0000-0000-0000593C0000}"/>
    <cellStyle name="Fountain Input 2 2 6 19" xfId="15502" xr:uid="{00000000-0005-0000-0000-00005A3C0000}"/>
    <cellStyle name="Fountain Input 2 2 6 2" xfId="15503" xr:uid="{00000000-0005-0000-0000-00005B3C0000}"/>
    <cellStyle name="Fountain Input 2 2 6 2 10" xfId="15504" xr:uid="{00000000-0005-0000-0000-00005C3C0000}"/>
    <cellStyle name="Fountain Input 2 2 6 2 10 2" xfId="15505" xr:uid="{00000000-0005-0000-0000-00005D3C0000}"/>
    <cellStyle name="Fountain Input 2 2 6 2 10 3" xfId="15506" xr:uid="{00000000-0005-0000-0000-00005E3C0000}"/>
    <cellStyle name="Fountain Input 2 2 6 2 11" xfId="15507" xr:uid="{00000000-0005-0000-0000-00005F3C0000}"/>
    <cellStyle name="Fountain Input 2 2 6 2 11 2" xfId="15508" xr:uid="{00000000-0005-0000-0000-0000603C0000}"/>
    <cellStyle name="Fountain Input 2 2 6 2 11 3" xfId="15509" xr:uid="{00000000-0005-0000-0000-0000613C0000}"/>
    <cellStyle name="Fountain Input 2 2 6 2 12" xfId="15510" xr:uid="{00000000-0005-0000-0000-0000623C0000}"/>
    <cellStyle name="Fountain Input 2 2 6 2 12 2" xfId="15511" xr:uid="{00000000-0005-0000-0000-0000633C0000}"/>
    <cellStyle name="Fountain Input 2 2 6 2 12 3" xfId="15512" xr:uid="{00000000-0005-0000-0000-0000643C0000}"/>
    <cellStyle name="Fountain Input 2 2 6 2 13" xfId="15513" xr:uid="{00000000-0005-0000-0000-0000653C0000}"/>
    <cellStyle name="Fountain Input 2 2 6 2 14" xfId="15514" xr:uid="{00000000-0005-0000-0000-0000663C0000}"/>
    <cellStyle name="Fountain Input 2 2 6 2 2" xfId="15515" xr:uid="{00000000-0005-0000-0000-0000673C0000}"/>
    <cellStyle name="Fountain Input 2 2 6 2 2 2" xfId="15516" xr:uid="{00000000-0005-0000-0000-0000683C0000}"/>
    <cellStyle name="Fountain Input 2 2 6 2 2 3" xfId="15517" xr:uid="{00000000-0005-0000-0000-0000693C0000}"/>
    <cellStyle name="Fountain Input 2 2 6 2 3" xfId="15518" xr:uid="{00000000-0005-0000-0000-00006A3C0000}"/>
    <cellStyle name="Fountain Input 2 2 6 2 3 2" xfId="15519" xr:uid="{00000000-0005-0000-0000-00006B3C0000}"/>
    <cellStyle name="Fountain Input 2 2 6 2 3 3" xfId="15520" xr:uid="{00000000-0005-0000-0000-00006C3C0000}"/>
    <cellStyle name="Fountain Input 2 2 6 2 4" xfId="15521" xr:uid="{00000000-0005-0000-0000-00006D3C0000}"/>
    <cellStyle name="Fountain Input 2 2 6 2 4 2" xfId="15522" xr:uid="{00000000-0005-0000-0000-00006E3C0000}"/>
    <cellStyle name="Fountain Input 2 2 6 2 4 3" xfId="15523" xr:uid="{00000000-0005-0000-0000-00006F3C0000}"/>
    <cellStyle name="Fountain Input 2 2 6 2 5" xfId="15524" xr:uid="{00000000-0005-0000-0000-0000703C0000}"/>
    <cellStyle name="Fountain Input 2 2 6 2 5 2" xfId="15525" xr:uid="{00000000-0005-0000-0000-0000713C0000}"/>
    <cellStyle name="Fountain Input 2 2 6 2 5 3" xfId="15526" xr:uid="{00000000-0005-0000-0000-0000723C0000}"/>
    <cellStyle name="Fountain Input 2 2 6 2 6" xfId="15527" xr:uid="{00000000-0005-0000-0000-0000733C0000}"/>
    <cellStyle name="Fountain Input 2 2 6 2 6 2" xfId="15528" xr:uid="{00000000-0005-0000-0000-0000743C0000}"/>
    <cellStyle name="Fountain Input 2 2 6 2 6 3" xfId="15529" xr:uid="{00000000-0005-0000-0000-0000753C0000}"/>
    <cellStyle name="Fountain Input 2 2 6 2 7" xfId="15530" xr:uid="{00000000-0005-0000-0000-0000763C0000}"/>
    <cellStyle name="Fountain Input 2 2 6 2 7 2" xfId="15531" xr:uid="{00000000-0005-0000-0000-0000773C0000}"/>
    <cellStyle name="Fountain Input 2 2 6 2 7 3" xfId="15532" xr:uid="{00000000-0005-0000-0000-0000783C0000}"/>
    <cellStyle name="Fountain Input 2 2 6 2 8" xfId="15533" xr:uid="{00000000-0005-0000-0000-0000793C0000}"/>
    <cellStyle name="Fountain Input 2 2 6 2 8 2" xfId="15534" xr:uid="{00000000-0005-0000-0000-00007A3C0000}"/>
    <cellStyle name="Fountain Input 2 2 6 2 8 3" xfId="15535" xr:uid="{00000000-0005-0000-0000-00007B3C0000}"/>
    <cellStyle name="Fountain Input 2 2 6 2 9" xfId="15536" xr:uid="{00000000-0005-0000-0000-00007C3C0000}"/>
    <cellStyle name="Fountain Input 2 2 6 2 9 2" xfId="15537" xr:uid="{00000000-0005-0000-0000-00007D3C0000}"/>
    <cellStyle name="Fountain Input 2 2 6 2 9 3" xfId="15538" xr:uid="{00000000-0005-0000-0000-00007E3C0000}"/>
    <cellStyle name="Fountain Input 2 2 6 20" xfId="15539" xr:uid="{00000000-0005-0000-0000-00007F3C0000}"/>
    <cellStyle name="Fountain Input 2 2 6 3" xfId="15540" xr:uid="{00000000-0005-0000-0000-0000803C0000}"/>
    <cellStyle name="Fountain Input 2 2 6 3 10" xfId="15541" xr:uid="{00000000-0005-0000-0000-0000813C0000}"/>
    <cellStyle name="Fountain Input 2 2 6 3 10 2" xfId="15542" xr:uid="{00000000-0005-0000-0000-0000823C0000}"/>
    <cellStyle name="Fountain Input 2 2 6 3 10 3" xfId="15543" xr:uid="{00000000-0005-0000-0000-0000833C0000}"/>
    <cellStyle name="Fountain Input 2 2 6 3 11" xfId="15544" xr:uid="{00000000-0005-0000-0000-0000843C0000}"/>
    <cellStyle name="Fountain Input 2 2 6 3 11 2" xfId="15545" xr:uid="{00000000-0005-0000-0000-0000853C0000}"/>
    <cellStyle name="Fountain Input 2 2 6 3 11 3" xfId="15546" xr:uid="{00000000-0005-0000-0000-0000863C0000}"/>
    <cellStyle name="Fountain Input 2 2 6 3 12" xfId="15547" xr:uid="{00000000-0005-0000-0000-0000873C0000}"/>
    <cellStyle name="Fountain Input 2 2 6 3 12 2" xfId="15548" xr:uid="{00000000-0005-0000-0000-0000883C0000}"/>
    <cellStyle name="Fountain Input 2 2 6 3 12 3" xfId="15549" xr:uid="{00000000-0005-0000-0000-0000893C0000}"/>
    <cellStyle name="Fountain Input 2 2 6 3 13" xfId="15550" xr:uid="{00000000-0005-0000-0000-00008A3C0000}"/>
    <cellStyle name="Fountain Input 2 2 6 3 14" xfId="15551" xr:uid="{00000000-0005-0000-0000-00008B3C0000}"/>
    <cellStyle name="Fountain Input 2 2 6 3 2" xfId="15552" xr:uid="{00000000-0005-0000-0000-00008C3C0000}"/>
    <cellStyle name="Fountain Input 2 2 6 3 2 2" xfId="15553" xr:uid="{00000000-0005-0000-0000-00008D3C0000}"/>
    <cellStyle name="Fountain Input 2 2 6 3 2 3" xfId="15554" xr:uid="{00000000-0005-0000-0000-00008E3C0000}"/>
    <cellStyle name="Fountain Input 2 2 6 3 3" xfId="15555" xr:uid="{00000000-0005-0000-0000-00008F3C0000}"/>
    <cellStyle name="Fountain Input 2 2 6 3 3 2" xfId="15556" xr:uid="{00000000-0005-0000-0000-0000903C0000}"/>
    <cellStyle name="Fountain Input 2 2 6 3 3 3" xfId="15557" xr:uid="{00000000-0005-0000-0000-0000913C0000}"/>
    <cellStyle name="Fountain Input 2 2 6 3 4" xfId="15558" xr:uid="{00000000-0005-0000-0000-0000923C0000}"/>
    <cellStyle name="Fountain Input 2 2 6 3 4 2" xfId="15559" xr:uid="{00000000-0005-0000-0000-0000933C0000}"/>
    <cellStyle name="Fountain Input 2 2 6 3 4 3" xfId="15560" xr:uid="{00000000-0005-0000-0000-0000943C0000}"/>
    <cellStyle name="Fountain Input 2 2 6 3 5" xfId="15561" xr:uid="{00000000-0005-0000-0000-0000953C0000}"/>
    <cellStyle name="Fountain Input 2 2 6 3 5 2" xfId="15562" xr:uid="{00000000-0005-0000-0000-0000963C0000}"/>
    <cellStyle name="Fountain Input 2 2 6 3 5 3" xfId="15563" xr:uid="{00000000-0005-0000-0000-0000973C0000}"/>
    <cellStyle name="Fountain Input 2 2 6 3 6" xfId="15564" xr:uid="{00000000-0005-0000-0000-0000983C0000}"/>
    <cellStyle name="Fountain Input 2 2 6 3 6 2" xfId="15565" xr:uid="{00000000-0005-0000-0000-0000993C0000}"/>
    <cellStyle name="Fountain Input 2 2 6 3 6 3" xfId="15566" xr:uid="{00000000-0005-0000-0000-00009A3C0000}"/>
    <cellStyle name="Fountain Input 2 2 6 3 7" xfId="15567" xr:uid="{00000000-0005-0000-0000-00009B3C0000}"/>
    <cellStyle name="Fountain Input 2 2 6 3 7 2" xfId="15568" xr:uid="{00000000-0005-0000-0000-00009C3C0000}"/>
    <cellStyle name="Fountain Input 2 2 6 3 7 3" xfId="15569" xr:uid="{00000000-0005-0000-0000-00009D3C0000}"/>
    <cellStyle name="Fountain Input 2 2 6 3 8" xfId="15570" xr:uid="{00000000-0005-0000-0000-00009E3C0000}"/>
    <cellStyle name="Fountain Input 2 2 6 3 8 2" xfId="15571" xr:uid="{00000000-0005-0000-0000-00009F3C0000}"/>
    <cellStyle name="Fountain Input 2 2 6 3 8 3" xfId="15572" xr:uid="{00000000-0005-0000-0000-0000A03C0000}"/>
    <cellStyle name="Fountain Input 2 2 6 3 9" xfId="15573" xr:uid="{00000000-0005-0000-0000-0000A13C0000}"/>
    <cellStyle name="Fountain Input 2 2 6 3 9 2" xfId="15574" xr:uid="{00000000-0005-0000-0000-0000A23C0000}"/>
    <cellStyle name="Fountain Input 2 2 6 3 9 3" xfId="15575" xr:uid="{00000000-0005-0000-0000-0000A33C0000}"/>
    <cellStyle name="Fountain Input 2 2 6 4" xfId="15576" xr:uid="{00000000-0005-0000-0000-0000A43C0000}"/>
    <cellStyle name="Fountain Input 2 2 6 4 10" xfId="15577" xr:uid="{00000000-0005-0000-0000-0000A53C0000}"/>
    <cellStyle name="Fountain Input 2 2 6 4 10 2" xfId="15578" xr:uid="{00000000-0005-0000-0000-0000A63C0000}"/>
    <cellStyle name="Fountain Input 2 2 6 4 10 3" xfId="15579" xr:uid="{00000000-0005-0000-0000-0000A73C0000}"/>
    <cellStyle name="Fountain Input 2 2 6 4 11" xfId="15580" xr:uid="{00000000-0005-0000-0000-0000A83C0000}"/>
    <cellStyle name="Fountain Input 2 2 6 4 11 2" xfId="15581" xr:uid="{00000000-0005-0000-0000-0000A93C0000}"/>
    <cellStyle name="Fountain Input 2 2 6 4 11 3" xfId="15582" xr:uid="{00000000-0005-0000-0000-0000AA3C0000}"/>
    <cellStyle name="Fountain Input 2 2 6 4 12" xfId="15583" xr:uid="{00000000-0005-0000-0000-0000AB3C0000}"/>
    <cellStyle name="Fountain Input 2 2 6 4 13" xfId="15584" xr:uid="{00000000-0005-0000-0000-0000AC3C0000}"/>
    <cellStyle name="Fountain Input 2 2 6 4 2" xfId="15585" xr:uid="{00000000-0005-0000-0000-0000AD3C0000}"/>
    <cellStyle name="Fountain Input 2 2 6 4 2 2" xfId="15586" xr:uid="{00000000-0005-0000-0000-0000AE3C0000}"/>
    <cellStyle name="Fountain Input 2 2 6 4 2 3" xfId="15587" xr:uid="{00000000-0005-0000-0000-0000AF3C0000}"/>
    <cellStyle name="Fountain Input 2 2 6 4 3" xfId="15588" xr:uid="{00000000-0005-0000-0000-0000B03C0000}"/>
    <cellStyle name="Fountain Input 2 2 6 4 3 2" xfId="15589" xr:uid="{00000000-0005-0000-0000-0000B13C0000}"/>
    <cellStyle name="Fountain Input 2 2 6 4 3 3" xfId="15590" xr:uid="{00000000-0005-0000-0000-0000B23C0000}"/>
    <cellStyle name="Fountain Input 2 2 6 4 4" xfId="15591" xr:uid="{00000000-0005-0000-0000-0000B33C0000}"/>
    <cellStyle name="Fountain Input 2 2 6 4 4 2" xfId="15592" xr:uid="{00000000-0005-0000-0000-0000B43C0000}"/>
    <cellStyle name="Fountain Input 2 2 6 4 4 3" xfId="15593" xr:uid="{00000000-0005-0000-0000-0000B53C0000}"/>
    <cellStyle name="Fountain Input 2 2 6 4 5" xfId="15594" xr:uid="{00000000-0005-0000-0000-0000B63C0000}"/>
    <cellStyle name="Fountain Input 2 2 6 4 5 2" xfId="15595" xr:uid="{00000000-0005-0000-0000-0000B73C0000}"/>
    <cellStyle name="Fountain Input 2 2 6 4 5 3" xfId="15596" xr:uid="{00000000-0005-0000-0000-0000B83C0000}"/>
    <cellStyle name="Fountain Input 2 2 6 4 6" xfId="15597" xr:uid="{00000000-0005-0000-0000-0000B93C0000}"/>
    <cellStyle name="Fountain Input 2 2 6 4 6 2" xfId="15598" xr:uid="{00000000-0005-0000-0000-0000BA3C0000}"/>
    <cellStyle name="Fountain Input 2 2 6 4 6 3" xfId="15599" xr:uid="{00000000-0005-0000-0000-0000BB3C0000}"/>
    <cellStyle name="Fountain Input 2 2 6 4 7" xfId="15600" xr:uid="{00000000-0005-0000-0000-0000BC3C0000}"/>
    <cellStyle name="Fountain Input 2 2 6 4 7 2" xfId="15601" xr:uid="{00000000-0005-0000-0000-0000BD3C0000}"/>
    <cellStyle name="Fountain Input 2 2 6 4 7 3" xfId="15602" xr:uid="{00000000-0005-0000-0000-0000BE3C0000}"/>
    <cellStyle name="Fountain Input 2 2 6 4 8" xfId="15603" xr:uid="{00000000-0005-0000-0000-0000BF3C0000}"/>
    <cellStyle name="Fountain Input 2 2 6 4 8 2" xfId="15604" xr:uid="{00000000-0005-0000-0000-0000C03C0000}"/>
    <cellStyle name="Fountain Input 2 2 6 4 8 3" xfId="15605" xr:uid="{00000000-0005-0000-0000-0000C13C0000}"/>
    <cellStyle name="Fountain Input 2 2 6 4 9" xfId="15606" xr:uid="{00000000-0005-0000-0000-0000C23C0000}"/>
    <cellStyle name="Fountain Input 2 2 6 4 9 2" xfId="15607" xr:uid="{00000000-0005-0000-0000-0000C33C0000}"/>
    <cellStyle name="Fountain Input 2 2 6 4 9 3" xfId="15608" xr:uid="{00000000-0005-0000-0000-0000C43C0000}"/>
    <cellStyle name="Fountain Input 2 2 6 5" xfId="15609" xr:uid="{00000000-0005-0000-0000-0000C53C0000}"/>
    <cellStyle name="Fountain Input 2 2 6 5 10" xfId="15610" xr:uid="{00000000-0005-0000-0000-0000C63C0000}"/>
    <cellStyle name="Fountain Input 2 2 6 5 10 2" xfId="15611" xr:uid="{00000000-0005-0000-0000-0000C73C0000}"/>
    <cellStyle name="Fountain Input 2 2 6 5 10 3" xfId="15612" xr:uid="{00000000-0005-0000-0000-0000C83C0000}"/>
    <cellStyle name="Fountain Input 2 2 6 5 11" xfId="15613" xr:uid="{00000000-0005-0000-0000-0000C93C0000}"/>
    <cellStyle name="Fountain Input 2 2 6 5 11 2" xfId="15614" xr:uid="{00000000-0005-0000-0000-0000CA3C0000}"/>
    <cellStyle name="Fountain Input 2 2 6 5 11 3" xfId="15615" xr:uid="{00000000-0005-0000-0000-0000CB3C0000}"/>
    <cellStyle name="Fountain Input 2 2 6 5 12" xfId="15616" xr:uid="{00000000-0005-0000-0000-0000CC3C0000}"/>
    <cellStyle name="Fountain Input 2 2 6 5 13" xfId="15617" xr:uid="{00000000-0005-0000-0000-0000CD3C0000}"/>
    <cellStyle name="Fountain Input 2 2 6 5 2" xfId="15618" xr:uid="{00000000-0005-0000-0000-0000CE3C0000}"/>
    <cellStyle name="Fountain Input 2 2 6 5 2 2" xfId="15619" xr:uid="{00000000-0005-0000-0000-0000CF3C0000}"/>
    <cellStyle name="Fountain Input 2 2 6 5 2 3" xfId="15620" xr:uid="{00000000-0005-0000-0000-0000D03C0000}"/>
    <cellStyle name="Fountain Input 2 2 6 5 3" xfId="15621" xr:uid="{00000000-0005-0000-0000-0000D13C0000}"/>
    <cellStyle name="Fountain Input 2 2 6 5 3 2" xfId="15622" xr:uid="{00000000-0005-0000-0000-0000D23C0000}"/>
    <cellStyle name="Fountain Input 2 2 6 5 3 3" xfId="15623" xr:uid="{00000000-0005-0000-0000-0000D33C0000}"/>
    <cellStyle name="Fountain Input 2 2 6 5 4" xfId="15624" xr:uid="{00000000-0005-0000-0000-0000D43C0000}"/>
    <cellStyle name="Fountain Input 2 2 6 5 4 2" xfId="15625" xr:uid="{00000000-0005-0000-0000-0000D53C0000}"/>
    <cellStyle name="Fountain Input 2 2 6 5 4 3" xfId="15626" xr:uid="{00000000-0005-0000-0000-0000D63C0000}"/>
    <cellStyle name="Fountain Input 2 2 6 5 5" xfId="15627" xr:uid="{00000000-0005-0000-0000-0000D73C0000}"/>
    <cellStyle name="Fountain Input 2 2 6 5 5 2" xfId="15628" xr:uid="{00000000-0005-0000-0000-0000D83C0000}"/>
    <cellStyle name="Fountain Input 2 2 6 5 5 3" xfId="15629" xr:uid="{00000000-0005-0000-0000-0000D93C0000}"/>
    <cellStyle name="Fountain Input 2 2 6 5 6" xfId="15630" xr:uid="{00000000-0005-0000-0000-0000DA3C0000}"/>
    <cellStyle name="Fountain Input 2 2 6 5 6 2" xfId="15631" xr:uid="{00000000-0005-0000-0000-0000DB3C0000}"/>
    <cellStyle name="Fountain Input 2 2 6 5 6 3" xfId="15632" xr:uid="{00000000-0005-0000-0000-0000DC3C0000}"/>
    <cellStyle name="Fountain Input 2 2 6 5 7" xfId="15633" xr:uid="{00000000-0005-0000-0000-0000DD3C0000}"/>
    <cellStyle name="Fountain Input 2 2 6 5 7 2" xfId="15634" xr:uid="{00000000-0005-0000-0000-0000DE3C0000}"/>
    <cellStyle name="Fountain Input 2 2 6 5 7 3" xfId="15635" xr:uid="{00000000-0005-0000-0000-0000DF3C0000}"/>
    <cellStyle name="Fountain Input 2 2 6 5 8" xfId="15636" xr:uid="{00000000-0005-0000-0000-0000E03C0000}"/>
    <cellStyle name="Fountain Input 2 2 6 5 8 2" xfId="15637" xr:uid="{00000000-0005-0000-0000-0000E13C0000}"/>
    <cellStyle name="Fountain Input 2 2 6 5 8 3" xfId="15638" xr:uid="{00000000-0005-0000-0000-0000E23C0000}"/>
    <cellStyle name="Fountain Input 2 2 6 5 9" xfId="15639" xr:uid="{00000000-0005-0000-0000-0000E33C0000}"/>
    <cellStyle name="Fountain Input 2 2 6 5 9 2" xfId="15640" xr:uid="{00000000-0005-0000-0000-0000E43C0000}"/>
    <cellStyle name="Fountain Input 2 2 6 5 9 3" xfId="15641" xr:uid="{00000000-0005-0000-0000-0000E53C0000}"/>
    <cellStyle name="Fountain Input 2 2 6 6" xfId="15642" xr:uid="{00000000-0005-0000-0000-0000E63C0000}"/>
    <cellStyle name="Fountain Input 2 2 6 6 10" xfId="15643" xr:uid="{00000000-0005-0000-0000-0000E73C0000}"/>
    <cellStyle name="Fountain Input 2 2 6 6 10 2" xfId="15644" xr:uid="{00000000-0005-0000-0000-0000E83C0000}"/>
    <cellStyle name="Fountain Input 2 2 6 6 10 3" xfId="15645" xr:uid="{00000000-0005-0000-0000-0000E93C0000}"/>
    <cellStyle name="Fountain Input 2 2 6 6 11" xfId="15646" xr:uid="{00000000-0005-0000-0000-0000EA3C0000}"/>
    <cellStyle name="Fountain Input 2 2 6 6 11 2" xfId="15647" xr:uid="{00000000-0005-0000-0000-0000EB3C0000}"/>
    <cellStyle name="Fountain Input 2 2 6 6 11 3" xfId="15648" xr:uid="{00000000-0005-0000-0000-0000EC3C0000}"/>
    <cellStyle name="Fountain Input 2 2 6 6 12" xfId="15649" xr:uid="{00000000-0005-0000-0000-0000ED3C0000}"/>
    <cellStyle name="Fountain Input 2 2 6 6 13" xfId="15650" xr:uid="{00000000-0005-0000-0000-0000EE3C0000}"/>
    <cellStyle name="Fountain Input 2 2 6 6 2" xfId="15651" xr:uid="{00000000-0005-0000-0000-0000EF3C0000}"/>
    <cellStyle name="Fountain Input 2 2 6 6 2 2" xfId="15652" xr:uid="{00000000-0005-0000-0000-0000F03C0000}"/>
    <cellStyle name="Fountain Input 2 2 6 6 2 3" xfId="15653" xr:uid="{00000000-0005-0000-0000-0000F13C0000}"/>
    <cellStyle name="Fountain Input 2 2 6 6 3" xfId="15654" xr:uid="{00000000-0005-0000-0000-0000F23C0000}"/>
    <cellStyle name="Fountain Input 2 2 6 6 3 2" xfId="15655" xr:uid="{00000000-0005-0000-0000-0000F33C0000}"/>
    <cellStyle name="Fountain Input 2 2 6 6 3 3" xfId="15656" xr:uid="{00000000-0005-0000-0000-0000F43C0000}"/>
    <cellStyle name="Fountain Input 2 2 6 6 4" xfId="15657" xr:uid="{00000000-0005-0000-0000-0000F53C0000}"/>
    <cellStyle name="Fountain Input 2 2 6 6 4 2" xfId="15658" xr:uid="{00000000-0005-0000-0000-0000F63C0000}"/>
    <cellStyle name="Fountain Input 2 2 6 6 4 3" xfId="15659" xr:uid="{00000000-0005-0000-0000-0000F73C0000}"/>
    <cellStyle name="Fountain Input 2 2 6 6 5" xfId="15660" xr:uid="{00000000-0005-0000-0000-0000F83C0000}"/>
    <cellStyle name="Fountain Input 2 2 6 6 5 2" xfId="15661" xr:uid="{00000000-0005-0000-0000-0000F93C0000}"/>
    <cellStyle name="Fountain Input 2 2 6 6 5 3" xfId="15662" xr:uid="{00000000-0005-0000-0000-0000FA3C0000}"/>
    <cellStyle name="Fountain Input 2 2 6 6 6" xfId="15663" xr:uid="{00000000-0005-0000-0000-0000FB3C0000}"/>
    <cellStyle name="Fountain Input 2 2 6 6 6 2" xfId="15664" xr:uid="{00000000-0005-0000-0000-0000FC3C0000}"/>
    <cellStyle name="Fountain Input 2 2 6 6 6 3" xfId="15665" xr:uid="{00000000-0005-0000-0000-0000FD3C0000}"/>
    <cellStyle name="Fountain Input 2 2 6 6 7" xfId="15666" xr:uid="{00000000-0005-0000-0000-0000FE3C0000}"/>
    <cellStyle name="Fountain Input 2 2 6 6 7 2" xfId="15667" xr:uid="{00000000-0005-0000-0000-0000FF3C0000}"/>
    <cellStyle name="Fountain Input 2 2 6 6 7 3" xfId="15668" xr:uid="{00000000-0005-0000-0000-0000003D0000}"/>
    <cellStyle name="Fountain Input 2 2 6 6 8" xfId="15669" xr:uid="{00000000-0005-0000-0000-0000013D0000}"/>
    <cellStyle name="Fountain Input 2 2 6 6 8 2" xfId="15670" xr:uid="{00000000-0005-0000-0000-0000023D0000}"/>
    <cellStyle name="Fountain Input 2 2 6 6 8 3" xfId="15671" xr:uid="{00000000-0005-0000-0000-0000033D0000}"/>
    <cellStyle name="Fountain Input 2 2 6 6 9" xfId="15672" xr:uid="{00000000-0005-0000-0000-0000043D0000}"/>
    <cellStyle name="Fountain Input 2 2 6 6 9 2" xfId="15673" xr:uid="{00000000-0005-0000-0000-0000053D0000}"/>
    <cellStyle name="Fountain Input 2 2 6 6 9 3" xfId="15674" xr:uid="{00000000-0005-0000-0000-0000063D0000}"/>
    <cellStyle name="Fountain Input 2 2 6 7" xfId="15675" xr:uid="{00000000-0005-0000-0000-0000073D0000}"/>
    <cellStyle name="Fountain Input 2 2 6 7 10" xfId="15676" xr:uid="{00000000-0005-0000-0000-0000083D0000}"/>
    <cellStyle name="Fountain Input 2 2 6 7 10 2" xfId="15677" xr:uid="{00000000-0005-0000-0000-0000093D0000}"/>
    <cellStyle name="Fountain Input 2 2 6 7 10 3" xfId="15678" xr:uid="{00000000-0005-0000-0000-00000A3D0000}"/>
    <cellStyle name="Fountain Input 2 2 6 7 11" xfId="15679" xr:uid="{00000000-0005-0000-0000-00000B3D0000}"/>
    <cellStyle name="Fountain Input 2 2 6 7 11 2" xfId="15680" xr:uid="{00000000-0005-0000-0000-00000C3D0000}"/>
    <cellStyle name="Fountain Input 2 2 6 7 11 3" xfId="15681" xr:uid="{00000000-0005-0000-0000-00000D3D0000}"/>
    <cellStyle name="Fountain Input 2 2 6 7 12" xfId="15682" xr:uid="{00000000-0005-0000-0000-00000E3D0000}"/>
    <cellStyle name="Fountain Input 2 2 6 7 13" xfId="15683" xr:uid="{00000000-0005-0000-0000-00000F3D0000}"/>
    <cellStyle name="Fountain Input 2 2 6 7 2" xfId="15684" xr:uid="{00000000-0005-0000-0000-0000103D0000}"/>
    <cellStyle name="Fountain Input 2 2 6 7 2 2" xfId="15685" xr:uid="{00000000-0005-0000-0000-0000113D0000}"/>
    <cellStyle name="Fountain Input 2 2 6 7 2 3" xfId="15686" xr:uid="{00000000-0005-0000-0000-0000123D0000}"/>
    <cellStyle name="Fountain Input 2 2 6 7 3" xfId="15687" xr:uid="{00000000-0005-0000-0000-0000133D0000}"/>
    <cellStyle name="Fountain Input 2 2 6 7 3 2" xfId="15688" xr:uid="{00000000-0005-0000-0000-0000143D0000}"/>
    <cellStyle name="Fountain Input 2 2 6 7 3 3" xfId="15689" xr:uid="{00000000-0005-0000-0000-0000153D0000}"/>
    <cellStyle name="Fountain Input 2 2 6 7 4" xfId="15690" xr:uid="{00000000-0005-0000-0000-0000163D0000}"/>
    <cellStyle name="Fountain Input 2 2 6 7 4 2" xfId="15691" xr:uid="{00000000-0005-0000-0000-0000173D0000}"/>
    <cellStyle name="Fountain Input 2 2 6 7 4 3" xfId="15692" xr:uid="{00000000-0005-0000-0000-0000183D0000}"/>
    <cellStyle name="Fountain Input 2 2 6 7 5" xfId="15693" xr:uid="{00000000-0005-0000-0000-0000193D0000}"/>
    <cellStyle name="Fountain Input 2 2 6 7 5 2" xfId="15694" xr:uid="{00000000-0005-0000-0000-00001A3D0000}"/>
    <cellStyle name="Fountain Input 2 2 6 7 5 3" xfId="15695" xr:uid="{00000000-0005-0000-0000-00001B3D0000}"/>
    <cellStyle name="Fountain Input 2 2 6 7 6" xfId="15696" xr:uid="{00000000-0005-0000-0000-00001C3D0000}"/>
    <cellStyle name="Fountain Input 2 2 6 7 6 2" xfId="15697" xr:uid="{00000000-0005-0000-0000-00001D3D0000}"/>
    <cellStyle name="Fountain Input 2 2 6 7 6 3" xfId="15698" xr:uid="{00000000-0005-0000-0000-00001E3D0000}"/>
    <cellStyle name="Fountain Input 2 2 6 7 7" xfId="15699" xr:uid="{00000000-0005-0000-0000-00001F3D0000}"/>
    <cellStyle name="Fountain Input 2 2 6 7 7 2" xfId="15700" xr:uid="{00000000-0005-0000-0000-0000203D0000}"/>
    <cellStyle name="Fountain Input 2 2 6 7 7 3" xfId="15701" xr:uid="{00000000-0005-0000-0000-0000213D0000}"/>
    <cellStyle name="Fountain Input 2 2 6 7 8" xfId="15702" xr:uid="{00000000-0005-0000-0000-0000223D0000}"/>
    <cellStyle name="Fountain Input 2 2 6 7 8 2" xfId="15703" xr:uid="{00000000-0005-0000-0000-0000233D0000}"/>
    <cellStyle name="Fountain Input 2 2 6 7 8 3" xfId="15704" xr:uid="{00000000-0005-0000-0000-0000243D0000}"/>
    <cellStyle name="Fountain Input 2 2 6 7 9" xfId="15705" xr:uid="{00000000-0005-0000-0000-0000253D0000}"/>
    <cellStyle name="Fountain Input 2 2 6 7 9 2" xfId="15706" xr:uid="{00000000-0005-0000-0000-0000263D0000}"/>
    <cellStyle name="Fountain Input 2 2 6 7 9 3" xfId="15707" xr:uid="{00000000-0005-0000-0000-0000273D0000}"/>
    <cellStyle name="Fountain Input 2 2 6 8" xfId="15708" xr:uid="{00000000-0005-0000-0000-0000283D0000}"/>
    <cellStyle name="Fountain Input 2 2 6 8 2" xfId="15709" xr:uid="{00000000-0005-0000-0000-0000293D0000}"/>
    <cellStyle name="Fountain Input 2 2 6 8 3" xfId="15710" xr:uid="{00000000-0005-0000-0000-00002A3D0000}"/>
    <cellStyle name="Fountain Input 2 2 6 9" xfId="15711" xr:uid="{00000000-0005-0000-0000-00002B3D0000}"/>
    <cellStyle name="Fountain Input 2 2 6 9 2" xfId="15712" xr:uid="{00000000-0005-0000-0000-00002C3D0000}"/>
    <cellStyle name="Fountain Input 2 2 6 9 3" xfId="15713" xr:uid="{00000000-0005-0000-0000-00002D3D0000}"/>
    <cellStyle name="Fountain Input 2 2 7" xfId="15714" xr:uid="{00000000-0005-0000-0000-00002E3D0000}"/>
    <cellStyle name="Fountain Input 2 2 7 2" xfId="15715" xr:uid="{00000000-0005-0000-0000-00002F3D0000}"/>
    <cellStyle name="Fountain Input 2 2 7 3" xfId="15716" xr:uid="{00000000-0005-0000-0000-0000303D0000}"/>
    <cellStyle name="Fountain Input 2 2 8" xfId="15717" xr:uid="{00000000-0005-0000-0000-0000313D0000}"/>
    <cellStyle name="Fountain Input 2 2 8 2" xfId="15718" xr:uid="{00000000-0005-0000-0000-0000323D0000}"/>
    <cellStyle name="Fountain Input 2 2 8 3" xfId="15719" xr:uid="{00000000-0005-0000-0000-0000333D0000}"/>
    <cellStyle name="Fountain Input 2 2 9" xfId="15720" xr:uid="{00000000-0005-0000-0000-0000343D0000}"/>
    <cellStyle name="Fountain Input 2 2 9 2" xfId="15721" xr:uid="{00000000-0005-0000-0000-0000353D0000}"/>
    <cellStyle name="Fountain Input 2 2 9 3" xfId="15722" xr:uid="{00000000-0005-0000-0000-0000363D0000}"/>
    <cellStyle name="Fountain Input 2 3" xfId="15723" xr:uid="{00000000-0005-0000-0000-0000373D0000}"/>
    <cellStyle name="Fountain Input 2 3 10" xfId="15724" xr:uid="{00000000-0005-0000-0000-0000383D0000}"/>
    <cellStyle name="Fountain Input 2 3 10 2" xfId="15725" xr:uid="{00000000-0005-0000-0000-0000393D0000}"/>
    <cellStyle name="Fountain Input 2 3 10 3" xfId="15726" xr:uid="{00000000-0005-0000-0000-00003A3D0000}"/>
    <cellStyle name="Fountain Input 2 3 11" xfId="15727" xr:uid="{00000000-0005-0000-0000-00003B3D0000}"/>
    <cellStyle name="Fountain Input 2 3 11 2" xfId="15728" xr:uid="{00000000-0005-0000-0000-00003C3D0000}"/>
    <cellStyle name="Fountain Input 2 3 11 3" xfId="15729" xr:uid="{00000000-0005-0000-0000-00003D3D0000}"/>
    <cellStyle name="Fountain Input 2 3 12" xfId="15730" xr:uid="{00000000-0005-0000-0000-00003E3D0000}"/>
    <cellStyle name="Fountain Input 2 3 12 2" xfId="15731" xr:uid="{00000000-0005-0000-0000-00003F3D0000}"/>
    <cellStyle name="Fountain Input 2 3 12 3" xfId="15732" xr:uid="{00000000-0005-0000-0000-0000403D0000}"/>
    <cellStyle name="Fountain Input 2 3 13" xfId="15733" xr:uid="{00000000-0005-0000-0000-0000413D0000}"/>
    <cellStyle name="Fountain Input 2 3 13 2" xfId="15734" xr:uid="{00000000-0005-0000-0000-0000423D0000}"/>
    <cellStyle name="Fountain Input 2 3 13 3" xfId="15735" xr:uid="{00000000-0005-0000-0000-0000433D0000}"/>
    <cellStyle name="Fountain Input 2 3 14" xfId="15736" xr:uid="{00000000-0005-0000-0000-0000443D0000}"/>
    <cellStyle name="Fountain Input 2 3 14 2" xfId="15737" xr:uid="{00000000-0005-0000-0000-0000453D0000}"/>
    <cellStyle name="Fountain Input 2 3 14 3" xfId="15738" xr:uid="{00000000-0005-0000-0000-0000463D0000}"/>
    <cellStyle name="Fountain Input 2 3 15" xfId="15739" xr:uid="{00000000-0005-0000-0000-0000473D0000}"/>
    <cellStyle name="Fountain Input 2 3 15 2" xfId="15740" xr:uid="{00000000-0005-0000-0000-0000483D0000}"/>
    <cellStyle name="Fountain Input 2 3 15 3" xfId="15741" xr:uid="{00000000-0005-0000-0000-0000493D0000}"/>
    <cellStyle name="Fountain Input 2 3 16" xfId="15742" xr:uid="{00000000-0005-0000-0000-00004A3D0000}"/>
    <cellStyle name="Fountain Input 2 3 16 2" xfId="15743" xr:uid="{00000000-0005-0000-0000-00004B3D0000}"/>
    <cellStyle name="Fountain Input 2 3 16 3" xfId="15744" xr:uid="{00000000-0005-0000-0000-00004C3D0000}"/>
    <cellStyle name="Fountain Input 2 3 17" xfId="15745" xr:uid="{00000000-0005-0000-0000-00004D3D0000}"/>
    <cellStyle name="Fountain Input 2 3 18" xfId="15746" xr:uid="{00000000-0005-0000-0000-00004E3D0000}"/>
    <cellStyle name="Fountain Input 2 3 2" xfId="15747" xr:uid="{00000000-0005-0000-0000-00004F3D0000}"/>
    <cellStyle name="Fountain Input 2 3 2 10" xfId="15748" xr:uid="{00000000-0005-0000-0000-0000503D0000}"/>
    <cellStyle name="Fountain Input 2 3 2 10 2" xfId="15749" xr:uid="{00000000-0005-0000-0000-0000513D0000}"/>
    <cellStyle name="Fountain Input 2 3 2 10 3" xfId="15750" xr:uid="{00000000-0005-0000-0000-0000523D0000}"/>
    <cellStyle name="Fountain Input 2 3 2 11" xfId="15751" xr:uid="{00000000-0005-0000-0000-0000533D0000}"/>
    <cellStyle name="Fountain Input 2 3 2 11 2" xfId="15752" xr:uid="{00000000-0005-0000-0000-0000543D0000}"/>
    <cellStyle name="Fountain Input 2 3 2 11 3" xfId="15753" xr:uid="{00000000-0005-0000-0000-0000553D0000}"/>
    <cellStyle name="Fountain Input 2 3 2 12" xfId="15754" xr:uid="{00000000-0005-0000-0000-0000563D0000}"/>
    <cellStyle name="Fountain Input 2 3 2 12 2" xfId="15755" xr:uid="{00000000-0005-0000-0000-0000573D0000}"/>
    <cellStyle name="Fountain Input 2 3 2 12 3" xfId="15756" xr:uid="{00000000-0005-0000-0000-0000583D0000}"/>
    <cellStyle name="Fountain Input 2 3 2 13" xfId="15757" xr:uid="{00000000-0005-0000-0000-0000593D0000}"/>
    <cellStyle name="Fountain Input 2 3 2 13 2" xfId="15758" xr:uid="{00000000-0005-0000-0000-00005A3D0000}"/>
    <cellStyle name="Fountain Input 2 3 2 13 3" xfId="15759" xr:uid="{00000000-0005-0000-0000-00005B3D0000}"/>
    <cellStyle name="Fountain Input 2 3 2 14" xfId="15760" xr:uid="{00000000-0005-0000-0000-00005C3D0000}"/>
    <cellStyle name="Fountain Input 2 3 2 14 2" xfId="15761" xr:uid="{00000000-0005-0000-0000-00005D3D0000}"/>
    <cellStyle name="Fountain Input 2 3 2 14 3" xfId="15762" xr:uid="{00000000-0005-0000-0000-00005E3D0000}"/>
    <cellStyle name="Fountain Input 2 3 2 15" xfId="15763" xr:uid="{00000000-0005-0000-0000-00005F3D0000}"/>
    <cellStyle name="Fountain Input 2 3 2 15 2" xfId="15764" xr:uid="{00000000-0005-0000-0000-0000603D0000}"/>
    <cellStyle name="Fountain Input 2 3 2 15 3" xfId="15765" xr:uid="{00000000-0005-0000-0000-0000613D0000}"/>
    <cellStyle name="Fountain Input 2 3 2 16" xfId="15766" xr:uid="{00000000-0005-0000-0000-0000623D0000}"/>
    <cellStyle name="Fountain Input 2 3 2 17" xfId="15767" xr:uid="{00000000-0005-0000-0000-0000633D0000}"/>
    <cellStyle name="Fountain Input 2 3 2 2" xfId="15768" xr:uid="{00000000-0005-0000-0000-0000643D0000}"/>
    <cellStyle name="Fountain Input 2 3 2 2 10" xfId="15769" xr:uid="{00000000-0005-0000-0000-0000653D0000}"/>
    <cellStyle name="Fountain Input 2 3 2 2 10 2" xfId="15770" xr:uid="{00000000-0005-0000-0000-0000663D0000}"/>
    <cellStyle name="Fountain Input 2 3 2 2 10 3" xfId="15771" xr:uid="{00000000-0005-0000-0000-0000673D0000}"/>
    <cellStyle name="Fountain Input 2 3 2 2 11" xfId="15772" xr:uid="{00000000-0005-0000-0000-0000683D0000}"/>
    <cellStyle name="Fountain Input 2 3 2 2 11 2" xfId="15773" xr:uid="{00000000-0005-0000-0000-0000693D0000}"/>
    <cellStyle name="Fountain Input 2 3 2 2 11 3" xfId="15774" xr:uid="{00000000-0005-0000-0000-00006A3D0000}"/>
    <cellStyle name="Fountain Input 2 3 2 2 12" xfId="15775" xr:uid="{00000000-0005-0000-0000-00006B3D0000}"/>
    <cellStyle name="Fountain Input 2 3 2 2 12 2" xfId="15776" xr:uid="{00000000-0005-0000-0000-00006C3D0000}"/>
    <cellStyle name="Fountain Input 2 3 2 2 12 3" xfId="15777" xr:uid="{00000000-0005-0000-0000-00006D3D0000}"/>
    <cellStyle name="Fountain Input 2 3 2 2 13" xfId="15778" xr:uid="{00000000-0005-0000-0000-00006E3D0000}"/>
    <cellStyle name="Fountain Input 2 3 2 2 14" xfId="15779" xr:uid="{00000000-0005-0000-0000-00006F3D0000}"/>
    <cellStyle name="Fountain Input 2 3 2 2 2" xfId="15780" xr:uid="{00000000-0005-0000-0000-0000703D0000}"/>
    <cellStyle name="Fountain Input 2 3 2 2 2 2" xfId="15781" xr:uid="{00000000-0005-0000-0000-0000713D0000}"/>
    <cellStyle name="Fountain Input 2 3 2 2 2 3" xfId="15782" xr:uid="{00000000-0005-0000-0000-0000723D0000}"/>
    <cellStyle name="Fountain Input 2 3 2 2 3" xfId="15783" xr:uid="{00000000-0005-0000-0000-0000733D0000}"/>
    <cellStyle name="Fountain Input 2 3 2 2 3 2" xfId="15784" xr:uid="{00000000-0005-0000-0000-0000743D0000}"/>
    <cellStyle name="Fountain Input 2 3 2 2 3 3" xfId="15785" xr:uid="{00000000-0005-0000-0000-0000753D0000}"/>
    <cellStyle name="Fountain Input 2 3 2 2 4" xfId="15786" xr:uid="{00000000-0005-0000-0000-0000763D0000}"/>
    <cellStyle name="Fountain Input 2 3 2 2 4 2" xfId="15787" xr:uid="{00000000-0005-0000-0000-0000773D0000}"/>
    <cellStyle name="Fountain Input 2 3 2 2 4 3" xfId="15788" xr:uid="{00000000-0005-0000-0000-0000783D0000}"/>
    <cellStyle name="Fountain Input 2 3 2 2 5" xfId="15789" xr:uid="{00000000-0005-0000-0000-0000793D0000}"/>
    <cellStyle name="Fountain Input 2 3 2 2 5 2" xfId="15790" xr:uid="{00000000-0005-0000-0000-00007A3D0000}"/>
    <cellStyle name="Fountain Input 2 3 2 2 5 3" xfId="15791" xr:uid="{00000000-0005-0000-0000-00007B3D0000}"/>
    <cellStyle name="Fountain Input 2 3 2 2 6" xfId="15792" xr:uid="{00000000-0005-0000-0000-00007C3D0000}"/>
    <cellStyle name="Fountain Input 2 3 2 2 6 2" xfId="15793" xr:uid="{00000000-0005-0000-0000-00007D3D0000}"/>
    <cellStyle name="Fountain Input 2 3 2 2 6 3" xfId="15794" xr:uid="{00000000-0005-0000-0000-00007E3D0000}"/>
    <cellStyle name="Fountain Input 2 3 2 2 7" xfId="15795" xr:uid="{00000000-0005-0000-0000-00007F3D0000}"/>
    <cellStyle name="Fountain Input 2 3 2 2 7 2" xfId="15796" xr:uid="{00000000-0005-0000-0000-0000803D0000}"/>
    <cellStyle name="Fountain Input 2 3 2 2 7 3" xfId="15797" xr:uid="{00000000-0005-0000-0000-0000813D0000}"/>
    <cellStyle name="Fountain Input 2 3 2 2 8" xfId="15798" xr:uid="{00000000-0005-0000-0000-0000823D0000}"/>
    <cellStyle name="Fountain Input 2 3 2 2 8 2" xfId="15799" xr:uid="{00000000-0005-0000-0000-0000833D0000}"/>
    <cellStyle name="Fountain Input 2 3 2 2 8 3" xfId="15800" xr:uid="{00000000-0005-0000-0000-0000843D0000}"/>
    <cellStyle name="Fountain Input 2 3 2 2 9" xfId="15801" xr:uid="{00000000-0005-0000-0000-0000853D0000}"/>
    <cellStyle name="Fountain Input 2 3 2 2 9 2" xfId="15802" xr:uid="{00000000-0005-0000-0000-0000863D0000}"/>
    <cellStyle name="Fountain Input 2 3 2 2 9 3" xfId="15803" xr:uid="{00000000-0005-0000-0000-0000873D0000}"/>
    <cellStyle name="Fountain Input 2 3 2 3" xfId="15804" xr:uid="{00000000-0005-0000-0000-0000883D0000}"/>
    <cellStyle name="Fountain Input 2 3 2 3 10" xfId="15805" xr:uid="{00000000-0005-0000-0000-0000893D0000}"/>
    <cellStyle name="Fountain Input 2 3 2 3 10 2" xfId="15806" xr:uid="{00000000-0005-0000-0000-00008A3D0000}"/>
    <cellStyle name="Fountain Input 2 3 2 3 10 3" xfId="15807" xr:uid="{00000000-0005-0000-0000-00008B3D0000}"/>
    <cellStyle name="Fountain Input 2 3 2 3 11" xfId="15808" xr:uid="{00000000-0005-0000-0000-00008C3D0000}"/>
    <cellStyle name="Fountain Input 2 3 2 3 11 2" xfId="15809" xr:uid="{00000000-0005-0000-0000-00008D3D0000}"/>
    <cellStyle name="Fountain Input 2 3 2 3 11 3" xfId="15810" xr:uid="{00000000-0005-0000-0000-00008E3D0000}"/>
    <cellStyle name="Fountain Input 2 3 2 3 12" xfId="15811" xr:uid="{00000000-0005-0000-0000-00008F3D0000}"/>
    <cellStyle name="Fountain Input 2 3 2 3 12 2" xfId="15812" xr:uid="{00000000-0005-0000-0000-0000903D0000}"/>
    <cellStyle name="Fountain Input 2 3 2 3 12 3" xfId="15813" xr:uid="{00000000-0005-0000-0000-0000913D0000}"/>
    <cellStyle name="Fountain Input 2 3 2 3 13" xfId="15814" xr:uid="{00000000-0005-0000-0000-0000923D0000}"/>
    <cellStyle name="Fountain Input 2 3 2 3 14" xfId="15815" xr:uid="{00000000-0005-0000-0000-0000933D0000}"/>
    <cellStyle name="Fountain Input 2 3 2 3 2" xfId="15816" xr:uid="{00000000-0005-0000-0000-0000943D0000}"/>
    <cellStyle name="Fountain Input 2 3 2 3 2 2" xfId="15817" xr:uid="{00000000-0005-0000-0000-0000953D0000}"/>
    <cellStyle name="Fountain Input 2 3 2 3 2 3" xfId="15818" xr:uid="{00000000-0005-0000-0000-0000963D0000}"/>
    <cellStyle name="Fountain Input 2 3 2 3 3" xfId="15819" xr:uid="{00000000-0005-0000-0000-0000973D0000}"/>
    <cellStyle name="Fountain Input 2 3 2 3 3 2" xfId="15820" xr:uid="{00000000-0005-0000-0000-0000983D0000}"/>
    <cellStyle name="Fountain Input 2 3 2 3 3 3" xfId="15821" xr:uid="{00000000-0005-0000-0000-0000993D0000}"/>
    <cellStyle name="Fountain Input 2 3 2 3 4" xfId="15822" xr:uid="{00000000-0005-0000-0000-00009A3D0000}"/>
    <cellStyle name="Fountain Input 2 3 2 3 4 2" xfId="15823" xr:uid="{00000000-0005-0000-0000-00009B3D0000}"/>
    <cellStyle name="Fountain Input 2 3 2 3 4 3" xfId="15824" xr:uid="{00000000-0005-0000-0000-00009C3D0000}"/>
    <cellStyle name="Fountain Input 2 3 2 3 5" xfId="15825" xr:uid="{00000000-0005-0000-0000-00009D3D0000}"/>
    <cellStyle name="Fountain Input 2 3 2 3 5 2" xfId="15826" xr:uid="{00000000-0005-0000-0000-00009E3D0000}"/>
    <cellStyle name="Fountain Input 2 3 2 3 5 3" xfId="15827" xr:uid="{00000000-0005-0000-0000-00009F3D0000}"/>
    <cellStyle name="Fountain Input 2 3 2 3 6" xfId="15828" xr:uid="{00000000-0005-0000-0000-0000A03D0000}"/>
    <cellStyle name="Fountain Input 2 3 2 3 6 2" xfId="15829" xr:uid="{00000000-0005-0000-0000-0000A13D0000}"/>
    <cellStyle name="Fountain Input 2 3 2 3 6 3" xfId="15830" xr:uid="{00000000-0005-0000-0000-0000A23D0000}"/>
    <cellStyle name="Fountain Input 2 3 2 3 7" xfId="15831" xr:uid="{00000000-0005-0000-0000-0000A33D0000}"/>
    <cellStyle name="Fountain Input 2 3 2 3 7 2" xfId="15832" xr:uid="{00000000-0005-0000-0000-0000A43D0000}"/>
    <cellStyle name="Fountain Input 2 3 2 3 7 3" xfId="15833" xr:uid="{00000000-0005-0000-0000-0000A53D0000}"/>
    <cellStyle name="Fountain Input 2 3 2 3 8" xfId="15834" xr:uid="{00000000-0005-0000-0000-0000A63D0000}"/>
    <cellStyle name="Fountain Input 2 3 2 3 8 2" xfId="15835" xr:uid="{00000000-0005-0000-0000-0000A73D0000}"/>
    <cellStyle name="Fountain Input 2 3 2 3 8 3" xfId="15836" xr:uid="{00000000-0005-0000-0000-0000A83D0000}"/>
    <cellStyle name="Fountain Input 2 3 2 3 9" xfId="15837" xr:uid="{00000000-0005-0000-0000-0000A93D0000}"/>
    <cellStyle name="Fountain Input 2 3 2 3 9 2" xfId="15838" xr:uid="{00000000-0005-0000-0000-0000AA3D0000}"/>
    <cellStyle name="Fountain Input 2 3 2 3 9 3" xfId="15839" xr:uid="{00000000-0005-0000-0000-0000AB3D0000}"/>
    <cellStyle name="Fountain Input 2 3 2 4" xfId="15840" xr:uid="{00000000-0005-0000-0000-0000AC3D0000}"/>
    <cellStyle name="Fountain Input 2 3 2 4 10" xfId="15841" xr:uid="{00000000-0005-0000-0000-0000AD3D0000}"/>
    <cellStyle name="Fountain Input 2 3 2 4 10 2" xfId="15842" xr:uid="{00000000-0005-0000-0000-0000AE3D0000}"/>
    <cellStyle name="Fountain Input 2 3 2 4 10 3" xfId="15843" xr:uid="{00000000-0005-0000-0000-0000AF3D0000}"/>
    <cellStyle name="Fountain Input 2 3 2 4 11" xfId="15844" xr:uid="{00000000-0005-0000-0000-0000B03D0000}"/>
    <cellStyle name="Fountain Input 2 3 2 4 11 2" xfId="15845" xr:uid="{00000000-0005-0000-0000-0000B13D0000}"/>
    <cellStyle name="Fountain Input 2 3 2 4 11 3" xfId="15846" xr:uid="{00000000-0005-0000-0000-0000B23D0000}"/>
    <cellStyle name="Fountain Input 2 3 2 4 12" xfId="15847" xr:uid="{00000000-0005-0000-0000-0000B33D0000}"/>
    <cellStyle name="Fountain Input 2 3 2 4 13" xfId="15848" xr:uid="{00000000-0005-0000-0000-0000B43D0000}"/>
    <cellStyle name="Fountain Input 2 3 2 4 2" xfId="15849" xr:uid="{00000000-0005-0000-0000-0000B53D0000}"/>
    <cellStyle name="Fountain Input 2 3 2 4 2 2" xfId="15850" xr:uid="{00000000-0005-0000-0000-0000B63D0000}"/>
    <cellStyle name="Fountain Input 2 3 2 4 2 3" xfId="15851" xr:uid="{00000000-0005-0000-0000-0000B73D0000}"/>
    <cellStyle name="Fountain Input 2 3 2 4 3" xfId="15852" xr:uid="{00000000-0005-0000-0000-0000B83D0000}"/>
    <cellStyle name="Fountain Input 2 3 2 4 3 2" xfId="15853" xr:uid="{00000000-0005-0000-0000-0000B93D0000}"/>
    <cellStyle name="Fountain Input 2 3 2 4 3 3" xfId="15854" xr:uid="{00000000-0005-0000-0000-0000BA3D0000}"/>
    <cellStyle name="Fountain Input 2 3 2 4 4" xfId="15855" xr:uid="{00000000-0005-0000-0000-0000BB3D0000}"/>
    <cellStyle name="Fountain Input 2 3 2 4 4 2" xfId="15856" xr:uid="{00000000-0005-0000-0000-0000BC3D0000}"/>
    <cellStyle name="Fountain Input 2 3 2 4 4 3" xfId="15857" xr:uid="{00000000-0005-0000-0000-0000BD3D0000}"/>
    <cellStyle name="Fountain Input 2 3 2 4 5" xfId="15858" xr:uid="{00000000-0005-0000-0000-0000BE3D0000}"/>
    <cellStyle name="Fountain Input 2 3 2 4 5 2" xfId="15859" xr:uid="{00000000-0005-0000-0000-0000BF3D0000}"/>
    <cellStyle name="Fountain Input 2 3 2 4 5 3" xfId="15860" xr:uid="{00000000-0005-0000-0000-0000C03D0000}"/>
    <cellStyle name="Fountain Input 2 3 2 4 6" xfId="15861" xr:uid="{00000000-0005-0000-0000-0000C13D0000}"/>
    <cellStyle name="Fountain Input 2 3 2 4 6 2" xfId="15862" xr:uid="{00000000-0005-0000-0000-0000C23D0000}"/>
    <cellStyle name="Fountain Input 2 3 2 4 6 3" xfId="15863" xr:uid="{00000000-0005-0000-0000-0000C33D0000}"/>
    <cellStyle name="Fountain Input 2 3 2 4 7" xfId="15864" xr:uid="{00000000-0005-0000-0000-0000C43D0000}"/>
    <cellStyle name="Fountain Input 2 3 2 4 7 2" xfId="15865" xr:uid="{00000000-0005-0000-0000-0000C53D0000}"/>
    <cellStyle name="Fountain Input 2 3 2 4 7 3" xfId="15866" xr:uid="{00000000-0005-0000-0000-0000C63D0000}"/>
    <cellStyle name="Fountain Input 2 3 2 4 8" xfId="15867" xr:uid="{00000000-0005-0000-0000-0000C73D0000}"/>
    <cellStyle name="Fountain Input 2 3 2 4 8 2" xfId="15868" xr:uid="{00000000-0005-0000-0000-0000C83D0000}"/>
    <cellStyle name="Fountain Input 2 3 2 4 8 3" xfId="15869" xr:uid="{00000000-0005-0000-0000-0000C93D0000}"/>
    <cellStyle name="Fountain Input 2 3 2 4 9" xfId="15870" xr:uid="{00000000-0005-0000-0000-0000CA3D0000}"/>
    <cellStyle name="Fountain Input 2 3 2 4 9 2" xfId="15871" xr:uid="{00000000-0005-0000-0000-0000CB3D0000}"/>
    <cellStyle name="Fountain Input 2 3 2 4 9 3" xfId="15872" xr:uid="{00000000-0005-0000-0000-0000CC3D0000}"/>
    <cellStyle name="Fountain Input 2 3 2 5" xfId="15873" xr:uid="{00000000-0005-0000-0000-0000CD3D0000}"/>
    <cellStyle name="Fountain Input 2 3 2 5 10" xfId="15874" xr:uid="{00000000-0005-0000-0000-0000CE3D0000}"/>
    <cellStyle name="Fountain Input 2 3 2 5 10 2" xfId="15875" xr:uid="{00000000-0005-0000-0000-0000CF3D0000}"/>
    <cellStyle name="Fountain Input 2 3 2 5 10 3" xfId="15876" xr:uid="{00000000-0005-0000-0000-0000D03D0000}"/>
    <cellStyle name="Fountain Input 2 3 2 5 11" xfId="15877" xr:uid="{00000000-0005-0000-0000-0000D13D0000}"/>
    <cellStyle name="Fountain Input 2 3 2 5 11 2" xfId="15878" xr:uid="{00000000-0005-0000-0000-0000D23D0000}"/>
    <cellStyle name="Fountain Input 2 3 2 5 11 3" xfId="15879" xr:uid="{00000000-0005-0000-0000-0000D33D0000}"/>
    <cellStyle name="Fountain Input 2 3 2 5 12" xfId="15880" xr:uid="{00000000-0005-0000-0000-0000D43D0000}"/>
    <cellStyle name="Fountain Input 2 3 2 5 13" xfId="15881" xr:uid="{00000000-0005-0000-0000-0000D53D0000}"/>
    <cellStyle name="Fountain Input 2 3 2 5 2" xfId="15882" xr:uid="{00000000-0005-0000-0000-0000D63D0000}"/>
    <cellStyle name="Fountain Input 2 3 2 5 2 2" xfId="15883" xr:uid="{00000000-0005-0000-0000-0000D73D0000}"/>
    <cellStyle name="Fountain Input 2 3 2 5 2 3" xfId="15884" xr:uid="{00000000-0005-0000-0000-0000D83D0000}"/>
    <cellStyle name="Fountain Input 2 3 2 5 3" xfId="15885" xr:uid="{00000000-0005-0000-0000-0000D93D0000}"/>
    <cellStyle name="Fountain Input 2 3 2 5 3 2" xfId="15886" xr:uid="{00000000-0005-0000-0000-0000DA3D0000}"/>
    <cellStyle name="Fountain Input 2 3 2 5 3 3" xfId="15887" xr:uid="{00000000-0005-0000-0000-0000DB3D0000}"/>
    <cellStyle name="Fountain Input 2 3 2 5 4" xfId="15888" xr:uid="{00000000-0005-0000-0000-0000DC3D0000}"/>
    <cellStyle name="Fountain Input 2 3 2 5 4 2" xfId="15889" xr:uid="{00000000-0005-0000-0000-0000DD3D0000}"/>
    <cellStyle name="Fountain Input 2 3 2 5 4 3" xfId="15890" xr:uid="{00000000-0005-0000-0000-0000DE3D0000}"/>
    <cellStyle name="Fountain Input 2 3 2 5 5" xfId="15891" xr:uid="{00000000-0005-0000-0000-0000DF3D0000}"/>
    <cellStyle name="Fountain Input 2 3 2 5 5 2" xfId="15892" xr:uid="{00000000-0005-0000-0000-0000E03D0000}"/>
    <cellStyle name="Fountain Input 2 3 2 5 5 3" xfId="15893" xr:uid="{00000000-0005-0000-0000-0000E13D0000}"/>
    <cellStyle name="Fountain Input 2 3 2 5 6" xfId="15894" xr:uid="{00000000-0005-0000-0000-0000E23D0000}"/>
    <cellStyle name="Fountain Input 2 3 2 5 6 2" xfId="15895" xr:uid="{00000000-0005-0000-0000-0000E33D0000}"/>
    <cellStyle name="Fountain Input 2 3 2 5 6 3" xfId="15896" xr:uid="{00000000-0005-0000-0000-0000E43D0000}"/>
    <cellStyle name="Fountain Input 2 3 2 5 7" xfId="15897" xr:uid="{00000000-0005-0000-0000-0000E53D0000}"/>
    <cellStyle name="Fountain Input 2 3 2 5 7 2" xfId="15898" xr:uid="{00000000-0005-0000-0000-0000E63D0000}"/>
    <cellStyle name="Fountain Input 2 3 2 5 7 3" xfId="15899" xr:uid="{00000000-0005-0000-0000-0000E73D0000}"/>
    <cellStyle name="Fountain Input 2 3 2 5 8" xfId="15900" xr:uid="{00000000-0005-0000-0000-0000E83D0000}"/>
    <cellStyle name="Fountain Input 2 3 2 5 8 2" xfId="15901" xr:uid="{00000000-0005-0000-0000-0000E93D0000}"/>
    <cellStyle name="Fountain Input 2 3 2 5 8 3" xfId="15902" xr:uid="{00000000-0005-0000-0000-0000EA3D0000}"/>
    <cellStyle name="Fountain Input 2 3 2 5 9" xfId="15903" xr:uid="{00000000-0005-0000-0000-0000EB3D0000}"/>
    <cellStyle name="Fountain Input 2 3 2 5 9 2" xfId="15904" xr:uid="{00000000-0005-0000-0000-0000EC3D0000}"/>
    <cellStyle name="Fountain Input 2 3 2 5 9 3" xfId="15905" xr:uid="{00000000-0005-0000-0000-0000ED3D0000}"/>
    <cellStyle name="Fountain Input 2 3 2 6" xfId="15906" xr:uid="{00000000-0005-0000-0000-0000EE3D0000}"/>
    <cellStyle name="Fountain Input 2 3 2 6 2" xfId="15907" xr:uid="{00000000-0005-0000-0000-0000EF3D0000}"/>
    <cellStyle name="Fountain Input 2 3 2 6 3" xfId="15908" xr:uid="{00000000-0005-0000-0000-0000F03D0000}"/>
    <cellStyle name="Fountain Input 2 3 2 7" xfId="15909" xr:uid="{00000000-0005-0000-0000-0000F13D0000}"/>
    <cellStyle name="Fountain Input 2 3 2 7 2" xfId="15910" xr:uid="{00000000-0005-0000-0000-0000F23D0000}"/>
    <cellStyle name="Fountain Input 2 3 2 7 3" xfId="15911" xr:uid="{00000000-0005-0000-0000-0000F33D0000}"/>
    <cellStyle name="Fountain Input 2 3 2 8" xfId="15912" xr:uid="{00000000-0005-0000-0000-0000F43D0000}"/>
    <cellStyle name="Fountain Input 2 3 2 8 2" xfId="15913" xr:uid="{00000000-0005-0000-0000-0000F53D0000}"/>
    <cellStyle name="Fountain Input 2 3 2 8 3" xfId="15914" xr:uid="{00000000-0005-0000-0000-0000F63D0000}"/>
    <cellStyle name="Fountain Input 2 3 2 9" xfId="15915" xr:uid="{00000000-0005-0000-0000-0000F73D0000}"/>
    <cellStyle name="Fountain Input 2 3 2 9 2" xfId="15916" xr:uid="{00000000-0005-0000-0000-0000F83D0000}"/>
    <cellStyle name="Fountain Input 2 3 2 9 3" xfId="15917" xr:uid="{00000000-0005-0000-0000-0000F93D0000}"/>
    <cellStyle name="Fountain Input 2 3 3" xfId="15918" xr:uid="{00000000-0005-0000-0000-0000FA3D0000}"/>
    <cellStyle name="Fountain Input 2 3 3 10" xfId="15919" xr:uid="{00000000-0005-0000-0000-0000FB3D0000}"/>
    <cellStyle name="Fountain Input 2 3 3 10 2" xfId="15920" xr:uid="{00000000-0005-0000-0000-0000FC3D0000}"/>
    <cellStyle name="Fountain Input 2 3 3 10 3" xfId="15921" xr:uid="{00000000-0005-0000-0000-0000FD3D0000}"/>
    <cellStyle name="Fountain Input 2 3 3 11" xfId="15922" xr:uid="{00000000-0005-0000-0000-0000FE3D0000}"/>
    <cellStyle name="Fountain Input 2 3 3 11 2" xfId="15923" xr:uid="{00000000-0005-0000-0000-0000FF3D0000}"/>
    <cellStyle name="Fountain Input 2 3 3 11 3" xfId="15924" xr:uid="{00000000-0005-0000-0000-0000003E0000}"/>
    <cellStyle name="Fountain Input 2 3 3 12" xfId="15925" xr:uid="{00000000-0005-0000-0000-0000013E0000}"/>
    <cellStyle name="Fountain Input 2 3 3 12 2" xfId="15926" xr:uid="{00000000-0005-0000-0000-0000023E0000}"/>
    <cellStyle name="Fountain Input 2 3 3 12 3" xfId="15927" xr:uid="{00000000-0005-0000-0000-0000033E0000}"/>
    <cellStyle name="Fountain Input 2 3 3 13" xfId="15928" xr:uid="{00000000-0005-0000-0000-0000043E0000}"/>
    <cellStyle name="Fountain Input 2 3 3 14" xfId="15929" xr:uid="{00000000-0005-0000-0000-0000053E0000}"/>
    <cellStyle name="Fountain Input 2 3 3 2" xfId="15930" xr:uid="{00000000-0005-0000-0000-0000063E0000}"/>
    <cellStyle name="Fountain Input 2 3 3 2 2" xfId="15931" xr:uid="{00000000-0005-0000-0000-0000073E0000}"/>
    <cellStyle name="Fountain Input 2 3 3 2 3" xfId="15932" xr:uid="{00000000-0005-0000-0000-0000083E0000}"/>
    <cellStyle name="Fountain Input 2 3 3 3" xfId="15933" xr:uid="{00000000-0005-0000-0000-0000093E0000}"/>
    <cellStyle name="Fountain Input 2 3 3 3 2" xfId="15934" xr:uid="{00000000-0005-0000-0000-00000A3E0000}"/>
    <cellStyle name="Fountain Input 2 3 3 3 3" xfId="15935" xr:uid="{00000000-0005-0000-0000-00000B3E0000}"/>
    <cellStyle name="Fountain Input 2 3 3 4" xfId="15936" xr:uid="{00000000-0005-0000-0000-00000C3E0000}"/>
    <cellStyle name="Fountain Input 2 3 3 4 2" xfId="15937" xr:uid="{00000000-0005-0000-0000-00000D3E0000}"/>
    <cellStyle name="Fountain Input 2 3 3 4 3" xfId="15938" xr:uid="{00000000-0005-0000-0000-00000E3E0000}"/>
    <cellStyle name="Fountain Input 2 3 3 5" xfId="15939" xr:uid="{00000000-0005-0000-0000-00000F3E0000}"/>
    <cellStyle name="Fountain Input 2 3 3 5 2" xfId="15940" xr:uid="{00000000-0005-0000-0000-0000103E0000}"/>
    <cellStyle name="Fountain Input 2 3 3 5 3" xfId="15941" xr:uid="{00000000-0005-0000-0000-0000113E0000}"/>
    <cellStyle name="Fountain Input 2 3 3 6" xfId="15942" xr:uid="{00000000-0005-0000-0000-0000123E0000}"/>
    <cellStyle name="Fountain Input 2 3 3 6 2" xfId="15943" xr:uid="{00000000-0005-0000-0000-0000133E0000}"/>
    <cellStyle name="Fountain Input 2 3 3 6 3" xfId="15944" xr:uid="{00000000-0005-0000-0000-0000143E0000}"/>
    <cellStyle name="Fountain Input 2 3 3 7" xfId="15945" xr:uid="{00000000-0005-0000-0000-0000153E0000}"/>
    <cellStyle name="Fountain Input 2 3 3 7 2" xfId="15946" xr:uid="{00000000-0005-0000-0000-0000163E0000}"/>
    <cellStyle name="Fountain Input 2 3 3 7 3" xfId="15947" xr:uid="{00000000-0005-0000-0000-0000173E0000}"/>
    <cellStyle name="Fountain Input 2 3 3 8" xfId="15948" xr:uid="{00000000-0005-0000-0000-0000183E0000}"/>
    <cellStyle name="Fountain Input 2 3 3 8 2" xfId="15949" xr:uid="{00000000-0005-0000-0000-0000193E0000}"/>
    <cellStyle name="Fountain Input 2 3 3 8 3" xfId="15950" xr:uid="{00000000-0005-0000-0000-00001A3E0000}"/>
    <cellStyle name="Fountain Input 2 3 3 9" xfId="15951" xr:uid="{00000000-0005-0000-0000-00001B3E0000}"/>
    <cellStyle name="Fountain Input 2 3 3 9 2" xfId="15952" xr:uid="{00000000-0005-0000-0000-00001C3E0000}"/>
    <cellStyle name="Fountain Input 2 3 3 9 3" xfId="15953" xr:uid="{00000000-0005-0000-0000-00001D3E0000}"/>
    <cellStyle name="Fountain Input 2 3 4" xfId="15954" xr:uid="{00000000-0005-0000-0000-00001E3E0000}"/>
    <cellStyle name="Fountain Input 2 3 4 10" xfId="15955" xr:uid="{00000000-0005-0000-0000-00001F3E0000}"/>
    <cellStyle name="Fountain Input 2 3 4 10 2" xfId="15956" xr:uid="{00000000-0005-0000-0000-0000203E0000}"/>
    <cellStyle name="Fountain Input 2 3 4 10 3" xfId="15957" xr:uid="{00000000-0005-0000-0000-0000213E0000}"/>
    <cellStyle name="Fountain Input 2 3 4 11" xfId="15958" xr:uid="{00000000-0005-0000-0000-0000223E0000}"/>
    <cellStyle name="Fountain Input 2 3 4 11 2" xfId="15959" xr:uid="{00000000-0005-0000-0000-0000233E0000}"/>
    <cellStyle name="Fountain Input 2 3 4 11 3" xfId="15960" xr:uid="{00000000-0005-0000-0000-0000243E0000}"/>
    <cellStyle name="Fountain Input 2 3 4 12" xfId="15961" xr:uid="{00000000-0005-0000-0000-0000253E0000}"/>
    <cellStyle name="Fountain Input 2 3 4 12 2" xfId="15962" xr:uid="{00000000-0005-0000-0000-0000263E0000}"/>
    <cellStyle name="Fountain Input 2 3 4 12 3" xfId="15963" xr:uid="{00000000-0005-0000-0000-0000273E0000}"/>
    <cellStyle name="Fountain Input 2 3 4 13" xfId="15964" xr:uid="{00000000-0005-0000-0000-0000283E0000}"/>
    <cellStyle name="Fountain Input 2 3 4 14" xfId="15965" xr:uid="{00000000-0005-0000-0000-0000293E0000}"/>
    <cellStyle name="Fountain Input 2 3 4 2" xfId="15966" xr:uid="{00000000-0005-0000-0000-00002A3E0000}"/>
    <cellStyle name="Fountain Input 2 3 4 2 2" xfId="15967" xr:uid="{00000000-0005-0000-0000-00002B3E0000}"/>
    <cellStyle name="Fountain Input 2 3 4 2 3" xfId="15968" xr:uid="{00000000-0005-0000-0000-00002C3E0000}"/>
    <cellStyle name="Fountain Input 2 3 4 3" xfId="15969" xr:uid="{00000000-0005-0000-0000-00002D3E0000}"/>
    <cellStyle name="Fountain Input 2 3 4 3 2" xfId="15970" xr:uid="{00000000-0005-0000-0000-00002E3E0000}"/>
    <cellStyle name="Fountain Input 2 3 4 3 3" xfId="15971" xr:uid="{00000000-0005-0000-0000-00002F3E0000}"/>
    <cellStyle name="Fountain Input 2 3 4 4" xfId="15972" xr:uid="{00000000-0005-0000-0000-0000303E0000}"/>
    <cellStyle name="Fountain Input 2 3 4 4 2" xfId="15973" xr:uid="{00000000-0005-0000-0000-0000313E0000}"/>
    <cellStyle name="Fountain Input 2 3 4 4 3" xfId="15974" xr:uid="{00000000-0005-0000-0000-0000323E0000}"/>
    <cellStyle name="Fountain Input 2 3 4 5" xfId="15975" xr:uid="{00000000-0005-0000-0000-0000333E0000}"/>
    <cellStyle name="Fountain Input 2 3 4 5 2" xfId="15976" xr:uid="{00000000-0005-0000-0000-0000343E0000}"/>
    <cellStyle name="Fountain Input 2 3 4 5 3" xfId="15977" xr:uid="{00000000-0005-0000-0000-0000353E0000}"/>
    <cellStyle name="Fountain Input 2 3 4 6" xfId="15978" xr:uid="{00000000-0005-0000-0000-0000363E0000}"/>
    <cellStyle name="Fountain Input 2 3 4 6 2" xfId="15979" xr:uid="{00000000-0005-0000-0000-0000373E0000}"/>
    <cellStyle name="Fountain Input 2 3 4 6 3" xfId="15980" xr:uid="{00000000-0005-0000-0000-0000383E0000}"/>
    <cellStyle name="Fountain Input 2 3 4 7" xfId="15981" xr:uid="{00000000-0005-0000-0000-0000393E0000}"/>
    <cellStyle name="Fountain Input 2 3 4 7 2" xfId="15982" xr:uid="{00000000-0005-0000-0000-00003A3E0000}"/>
    <cellStyle name="Fountain Input 2 3 4 7 3" xfId="15983" xr:uid="{00000000-0005-0000-0000-00003B3E0000}"/>
    <cellStyle name="Fountain Input 2 3 4 8" xfId="15984" xr:uid="{00000000-0005-0000-0000-00003C3E0000}"/>
    <cellStyle name="Fountain Input 2 3 4 8 2" xfId="15985" xr:uid="{00000000-0005-0000-0000-00003D3E0000}"/>
    <cellStyle name="Fountain Input 2 3 4 8 3" xfId="15986" xr:uid="{00000000-0005-0000-0000-00003E3E0000}"/>
    <cellStyle name="Fountain Input 2 3 4 9" xfId="15987" xr:uid="{00000000-0005-0000-0000-00003F3E0000}"/>
    <cellStyle name="Fountain Input 2 3 4 9 2" xfId="15988" xr:uid="{00000000-0005-0000-0000-0000403E0000}"/>
    <cellStyle name="Fountain Input 2 3 4 9 3" xfId="15989" xr:uid="{00000000-0005-0000-0000-0000413E0000}"/>
    <cellStyle name="Fountain Input 2 3 5" xfId="15990" xr:uid="{00000000-0005-0000-0000-0000423E0000}"/>
    <cellStyle name="Fountain Input 2 3 5 10" xfId="15991" xr:uid="{00000000-0005-0000-0000-0000433E0000}"/>
    <cellStyle name="Fountain Input 2 3 5 10 2" xfId="15992" xr:uid="{00000000-0005-0000-0000-0000443E0000}"/>
    <cellStyle name="Fountain Input 2 3 5 10 3" xfId="15993" xr:uid="{00000000-0005-0000-0000-0000453E0000}"/>
    <cellStyle name="Fountain Input 2 3 5 11" xfId="15994" xr:uid="{00000000-0005-0000-0000-0000463E0000}"/>
    <cellStyle name="Fountain Input 2 3 5 11 2" xfId="15995" xr:uid="{00000000-0005-0000-0000-0000473E0000}"/>
    <cellStyle name="Fountain Input 2 3 5 11 3" xfId="15996" xr:uid="{00000000-0005-0000-0000-0000483E0000}"/>
    <cellStyle name="Fountain Input 2 3 5 12" xfId="15997" xr:uid="{00000000-0005-0000-0000-0000493E0000}"/>
    <cellStyle name="Fountain Input 2 3 5 13" xfId="15998" xr:uid="{00000000-0005-0000-0000-00004A3E0000}"/>
    <cellStyle name="Fountain Input 2 3 5 2" xfId="15999" xr:uid="{00000000-0005-0000-0000-00004B3E0000}"/>
    <cellStyle name="Fountain Input 2 3 5 2 2" xfId="16000" xr:uid="{00000000-0005-0000-0000-00004C3E0000}"/>
    <cellStyle name="Fountain Input 2 3 5 2 3" xfId="16001" xr:uid="{00000000-0005-0000-0000-00004D3E0000}"/>
    <cellStyle name="Fountain Input 2 3 5 3" xfId="16002" xr:uid="{00000000-0005-0000-0000-00004E3E0000}"/>
    <cellStyle name="Fountain Input 2 3 5 3 2" xfId="16003" xr:uid="{00000000-0005-0000-0000-00004F3E0000}"/>
    <cellStyle name="Fountain Input 2 3 5 3 3" xfId="16004" xr:uid="{00000000-0005-0000-0000-0000503E0000}"/>
    <cellStyle name="Fountain Input 2 3 5 4" xfId="16005" xr:uid="{00000000-0005-0000-0000-0000513E0000}"/>
    <cellStyle name="Fountain Input 2 3 5 4 2" xfId="16006" xr:uid="{00000000-0005-0000-0000-0000523E0000}"/>
    <cellStyle name="Fountain Input 2 3 5 4 3" xfId="16007" xr:uid="{00000000-0005-0000-0000-0000533E0000}"/>
    <cellStyle name="Fountain Input 2 3 5 5" xfId="16008" xr:uid="{00000000-0005-0000-0000-0000543E0000}"/>
    <cellStyle name="Fountain Input 2 3 5 5 2" xfId="16009" xr:uid="{00000000-0005-0000-0000-0000553E0000}"/>
    <cellStyle name="Fountain Input 2 3 5 5 3" xfId="16010" xr:uid="{00000000-0005-0000-0000-0000563E0000}"/>
    <cellStyle name="Fountain Input 2 3 5 6" xfId="16011" xr:uid="{00000000-0005-0000-0000-0000573E0000}"/>
    <cellStyle name="Fountain Input 2 3 5 6 2" xfId="16012" xr:uid="{00000000-0005-0000-0000-0000583E0000}"/>
    <cellStyle name="Fountain Input 2 3 5 6 3" xfId="16013" xr:uid="{00000000-0005-0000-0000-0000593E0000}"/>
    <cellStyle name="Fountain Input 2 3 5 7" xfId="16014" xr:uid="{00000000-0005-0000-0000-00005A3E0000}"/>
    <cellStyle name="Fountain Input 2 3 5 7 2" xfId="16015" xr:uid="{00000000-0005-0000-0000-00005B3E0000}"/>
    <cellStyle name="Fountain Input 2 3 5 7 3" xfId="16016" xr:uid="{00000000-0005-0000-0000-00005C3E0000}"/>
    <cellStyle name="Fountain Input 2 3 5 8" xfId="16017" xr:uid="{00000000-0005-0000-0000-00005D3E0000}"/>
    <cellStyle name="Fountain Input 2 3 5 8 2" xfId="16018" xr:uid="{00000000-0005-0000-0000-00005E3E0000}"/>
    <cellStyle name="Fountain Input 2 3 5 8 3" xfId="16019" xr:uid="{00000000-0005-0000-0000-00005F3E0000}"/>
    <cellStyle name="Fountain Input 2 3 5 9" xfId="16020" xr:uid="{00000000-0005-0000-0000-0000603E0000}"/>
    <cellStyle name="Fountain Input 2 3 5 9 2" xfId="16021" xr:uid="{00000000-0005-0000-0000-0000613E0000}"/>
    <cellStyle name="Fountain Input 2 3 5 9 3" xfId="16022" xr:uid="{00000000-0005-0000-0000-0000623E0000}"/>
    <cellStyle name="Fountain Input 2 3 6" xfId="16023" xr:uid="{00000000-0005-0000-0000-0000633E0000}"/>
    <cellStyle name="Fountain Input 2 3 6 10" xfId="16024" xr:uid="{00000000-0005-0000-0000-0000643E0000}"/>
    <cellStyle name="Fountain Input 2 3 6 10 2" xfId="16025" xr:uid="{00000000-0005-0000-0000-0000653E0000}"/>
    <cellStyle name="Fountain Input 2 3 6 10 3" xfId="16026" xr:uid="{00000000-0005-0000-0000-0000663E0000}"/>
    <cellStyle name="Fountain Input 2 3 6 11" xfId="16027" xr:uid="{00000000-0005-0000-0000-0000673E0000}"/>
    <cellStyle name="Fountain Input 2 3 6 11 2" xfId="16028" xr:uid="{00000000-0005-0000-0000-0000683E0000}"/>
    <cellStyle name="Fountain Input 2 3 6 11 3" xfId="16029" xr:uid="{00000000-0005-0000-0000-0000693E0000}"/>
    <cellStyle name="Fountain Input 2 3 6 12" xfId="16030" xr:uid="{00000000-0005-0000-0000-00006A3E0000}"/>
    <cellStyle name="Fountain Input 2 3 6 13" xfId="16031" xr:uid="{00000000-0005-0000-0000-00006B3E0000}"/>
    <cellStyle name="Fountain Input 2 3 6 2" xfId="16032" xr:uid="{00000000-0005-0000-0000-00006C3E0000}"/>
    <cellStyle name="Fountain Input 2 3 6 2 2" xfId="16033" xr:uid="{00000000-0005-0000-0000-00006D3E0000}"/>
    <cellStyle name="Fountain Input 2 3 6 2 3" xfId="16034" xr:uid="{00000000-0005-0000-0000-00006E3E0000}"/>
    <cellStyle name="Fountain Input 2 3 6 3" xfId="16035" xr:uid="{00000000-0005-0000-0000-00006F3E0000}"/>
    <cellStyle name="Fountain Input 2 3 6 3 2" xfId="16036" xr:uid="{00000000-0005-0000-0000-0000703E0000}"/>
    <cellStyle name="Fountain Input 2 3 6 3 3" xfId="16037" xr:uid="{00000000-0005-0000-0000-0000713E0000}"/>
    <cellStyle name="Fountain Input 2 3 6 4" xfId="16038" xr:uid="{00000000-0005-0000-0000-0000723E0000}"/>
    <cellStyle name="Fountain Input 2 3 6 4 2" xfId="16039" xr:uid="{00000000-0005-0000-0000-0000733E0000}"/>
    <cellStyle name="Fountain Input 2 3 6 4 3" xfId="16040" xr:uid="{00000000-0005-0000-0000-0000743E0000}"/>
    <cellStyle name="Fountain Input 2 3 6 5" xfId="16041" xr:uid="{00000000-0005-0000-0000-0000753E0000}"/>
    <cellStyle name="Fountain Input 2 3 6 5 2" xfId="16042" xr:uid="{00000000-0005-0000-0000-0000763E0000}"/>
    <cellStyle name="Fountain Input 2 3 6 5 3" xfId="16043" xr:uid="{00000000-0005-0000-0000-0000773E0000}"/>
    <cellStyle name="Fountain Input 2 3 6 6" xfId="16044" xr:uid="{00000000-0005-0000-0000-0000783E0000}"/>
    <cellStyle name="Fountain Input 2 3 6 6 2" xfId="16045" xr:uid="{00000000-0005-0000-0000-0000793E0000}"/>
    <cellStyle name="Fountain Input 2 3 6 6 3" xfId="16046" xr:uid="{00000000-0005-0000-0000-00007A3E0000}"/>
    <cellStyle name="Fountain Input 2 3 6 7" xfId="16047" xr:uid="{00000000-0005-0000-0000-00007B3E0000}"/>
    <cellStyle name="Fountain Input 2 3 6 7 2" xfId="16048" xr:uid="{00000000-0005-0000-0000-00007C3E0000}"/>
    <cellStyle name="Fountain Input 2 3 6 7 3" xfId="16049" xr:uid="{00000000-0005-0000-0000-00007D3E0000}"/>
    <cellStyle name="Fountain Input 2 3 6 8" xfId="16050" xr:uid="{00000000-0005-0000-0000-00007E3E0000}"/>
    <cellStyle name="Fountain Input 2 3 6 8 2" xfId="16051" xr:uid="{00000000-0005-0000-0000-00007F3E0000}"/>
    <cellStyle name="Fountain Input 2 3 6 8 3" xfId="16052" xr:uid="{00000000-0005-0000-0000-0000803E0000}"/>
    <cellStyle name="Fountain Input 2 3 6 9" xfId="16053" xr:uid="{00000000-0005-0000-0000-0000813E0000}"/>
    <cellStyle name="Fountain Input 2 3 6 9 2" xfId="16054" xr:uid="{00000000-0005-0000-0000-0000823E0000}"/>
    <cellStyle name="Fountain Input 2 3 6 9 3" xfId="16055" xr:uid="{00000000-0005-0000-0000-0000833E0000}"/>
    <cellStyle name="Fountain Input 2 3 7" xfId="16056" xr:uid="{00000000-0005-0000-0000-0000843E0000}"/>
    <cellStyle name="Fountain Input 2 3 7 2" xfId="16057" xr:uid="{00000000-0005-0000-0000-0000853E0000}"/>
    <cellStyle name="Fountain Input 2 3 7 3" xfId="16058" xr:uid="{00000000-0005-0000-0000-0000863E0000}"/>
    <cellStyle name="Fountain Input 2 3 8" xfId="16059" xr:uid="{00000000-0005-0000-0000-0000873E0000}"/>
    <cellStyle name="Fountain Input 2 3 8 2" xfId="16060" xr:uid="{00000000-0005-0000-0000-0000883E0000}"/>
    <cellStyle name="Fountain Input 2 3 8 3" xfId="16061" xr:uid="{00000000-0005-0000-0000-0000893E0000}"/>
    <cellStyle name="Fountain Input 2 3 9" xfId="16062" xr:uid="{00000000-0005-0000-0000-00008A3E0000}"/>
    <cellStyle name="Fountain Input 2 3 9 2" xfId="16063" xr:uid="{00000000-0005-0000-0000-00008B3E0000}"/>
    <cellStyle name="Fountain Input 2 3 9 3" xfId="16064" xr:uid="{00000000-0005-0000-0000-00008C3E0000}"/>
    <cellStyle name="Fountain Input 2 4" xfId="16065" xr:uid="{00000000-0005-0000-0000-00008D3E0000}"/>
    <cellStyle name="Fountain Input 2 4 10" xfId="16066" xr:uid="{00000000-0005-0000-0000-00008E3E0000}"/>
    <cellStyle name="Fountain Input 2 4 10 2" xfId="16067" xr:uid="{00000000-0005-0000-0000-00008F3E0000}"/>
    <cellStyle name="Fountain Input 2 4 10 3" xfId="16068" xr:uid="{00000000-0005-0000-0000-0000903E0000}"/>
    <cellStyle name="Fountain Input 2 4 11" xfId="16069" xr:uid="{00000000-0005-0000-0000-0000913E0000}"/>
    <cellStyle name="Fountain Input 2 4 11 2" xfId="16070" xr:uid="{00000000-0005-0000-0000-0000923E0000}"/>
    <cellStyle name="Fountain Input 2 4 11 3" xfId="16071" xr:uid="{00000000-0005-0000-0000-0000933E0000}"/>
    <cellStyle name="Fountain Input 2 4 12" xfId="16072" xr:uid="{00000000-0005-0000-0000-0000943E0000}"/>
    <cellStyle name="Fountain Input 2 4 12 2" xfId="16073" xr:uid="{00000000-0005-0000-0000-0000953E0000}"/>
    <cellStyle name="Fountain Input 2 4 12 3" xfId="16074" xr:uid="{00000000-0005-0000-0000-0000963E0000}"/>
    <cellStyle name="Fountain Input 2 4 13" xfId="16075" xr:uid="{00000000-0005-0000-0000-0000973E0000}"/>
    <cellStyle name="Fountain Input 2 4 13 2" xfId="16076" xr:uid="{00000000-0005-0000-0000-0000983E0000}"/>
    <cellStyle name="Fountain Input 2 4 13 3" xfId="16077" xr:uid="{00000000-0005-0000-0000-0000993E0000}"/>
    <cellStyle name="Fountain Input 2 4 14" xfId="16078" xr:uid="{00000000-0005-0000-0000-00009A3E0000}"/>
    <cellStyle name="Fountain Input 2 4 14 2" xfId="16079" xr:uid="{00000000-0005-0000-0000-00009B3E0000}"/>
    <cellStyle name="Fountain Input 2 4 14 3" xfId="16080" xr:uid="{00000000-0005-0000-0000-00009C3E0000}"/>
    <cellStyle name="Fountain Input 2 4 15" xfId="16081" xr:uid="{00000000-0005-0000-0000-00009D3E0000}"/>
    <cellStyle name="Fountain Input 2 4 15 2" xfId="16082" xr:uid="{00000000-0005-0000-0000-00009E3E0000}"/>
    <cellStyle name="Fountain Input 2 4 15 3" xfId="16083" xr:uid="{00000000-0005-0000-0000-00009F3E0000}"/>
    <cellStyle name="Fountain Input 2 4 16" xfId="16084" xr:uid="{00000000-0005-0000-0000-0000A03E0000}"/>
    <cellStyle name="Fountain Input 2 4 16 2" xfId="16085" xr:uid="{00000000-0005-0000-0000-0000A13E0000}"/>
    <cellStyle name="Fountain Input 2 4 16 3" xfId="16086" xr:uid="{00000000-0005-0000-0000-0000A23E0000}"/>
    <cellStyle name="Fountain Input 2 4 17" xfId="16087" xr:uid="{00000000-0005-0000-0000-0000A33E0000}"/>
    <cellStyle name="Fountain Input 2 4 17 2" xfId="16088" xr:uid="{00000000-0005-0000-0000-0000A43E0000}"/>
    <cellStyle name="Fountain Input 2 4 17 3" xfId="16089" xr:uid="{00000000-0005-0000-0000-0000A53E0000}"/>
    <cellStyle name="Fountain Input 2 4 18" xfId="16090" xr:uid="{00000000-0005-0000-0000-0000A63E0000}"/>
    <cellStyle name="Fountain Input 2 4 18 2" xfId="16091" xr:uid="{00000000-0005-0000-0000-0000A73E0000}"/>
    <cellStyle name="Fountain Input 2 4 18 3" xfId="16092" xr:uid="{00000000-0005-0000-0000-0000A83E0000}"/>
    <cellStyle name="Fountain Input 2 4 19" xfId="16093" xr:uid="{00000000-0005-0000-0000-0000A93E0000}"/>
    <cellStyle name="Fountain Input 2 4 2" xfId="16094" xr:uid="{00000000-0005-0000-0000-0000AA3E0000}"/>
    <cellStyle name="Fountain Input 2 4 2 10" xfId="16095" xr:uid="{00000000-0005-0000-0000-0000AB3E0000}"/>
    <cellStyle name="Fountain Input 2 4 2 10 2" xfId="16096" xr:uid="{00000000-0005-0000-0000-0000AC3E0000}"/>
    <cellStyle name="Fountain Input 2 4 2 10 3" xfId="16097" xr:uid="{00000000-0005-0000-0000-0000AD3E0000}"/>
    <cellStyle name="Fountain Input 2 4 2 11" xfId="16098" xr:uid="{00000000-0005-0000-0000-0000AE3E0000}"/>
    <cellStyle name="Fountain Input 2 4 2 11 2" xfId="16099" xr:uid="{00000000-0005-0000-0000-0000AF3E0000}"/>
    <cellStyle name="Fountain Input 2 4 2 11 3" xfId="16100" xr:uid="{00000000-0005-0000-0000-0000B03E0000}"/>
    <cellStyle name="Fountain Input 2 4 2 12" xfId="16101" xr:uid="{00000000-0005-0000-0000-0000B13E0000}"/>
    <cellStyle name="Fountain Input 2 4 2 12 2" xfId="16102" xr:uid="{00000000-0005-0000-0000-0000B23E0000}"/>
    <cellStyle name="Fountain Input 2 4 2 12 3" xfId="16103" xr:uid="{00000000-0005-0000-0000-0000B33E0000}"/>
    <cellStyle name="Fountain Input 2 4 2 13" xfId="16104" xr:uid="{00000000-0005-0000-0000-0000B43E0000}"/>
    <cellStyle name="Fountain Input 2 4 2 14" xfId="16105" xr:uid="{00000000-0005-0000-0000-0000B53E0000}"/>
    <cellStyle name="Fountain Input 2 4 2 2" xfId="16106" xr:uid="{00000000-0005-0000-0000-0000B63E0000}"/>
    <cellStyle name="Fountain Input 2 4 2 2 2" xfId="16107" xr:uid="{00000000-0005-0000-0000-0000B73E0000}"/>
    <cellStyle name="Fountain Input 2 4 2 2 3" xfId="16108" xr:uid="{00000000-0005-0000-0000-0000B83E0000}"/>
    <cellStyle name="Fountain Input 2 4 2 3" xfId="16109" xr:uid="{00000000-0005-0000-0000-0000B93E0000}"/>
    <cellStyle name="Fountain Input 2 4 2 3 2" xfId="16110" xr:uid="{00000000-0005-0000-0000-0000BA3E0000}"/>
    <cellStyle name="Fountain Input 2 4 2 3 3" xfId="16111" xr:uid="{00000000-0005-0000-0000-0000BB3E0000}"/>
    <cellStyle name="Fountain Input 2 4 2 4" xfId="16112" xr:uid="{00000000-0005-0000-0000-0000BC3E0000}"/>
    <cellStyle name="Fountain Input 2 4 2 4 2" xfId="16113" xr:uid="{00000000-0005-0000-0000-0000BD3E0000}"/>
    <cellStyle name="Fountain Input 2 4 2 4 3" xfId="16114" xr:uid="{00000000-0005-0000-0000-0000BE3E0000}"/>
    <cellStyle name="Fountain Input 2 4 2 5" xfId="16115" xr:uid="{00000000-0005-0000-0000-0000BF3E0000}"/>
    <cellStyle name="Fountain Input 2 4 2 5 2" xfId="16116" xr:uid="{00000000-0005-0000-0000-0000C03E0000}"/>
    <cellStyle name="Fountain Input 2 4 2 5 3" xfId="16117" xr:uid="{00000000-0005-0000-0000-0000C13E0000}"/>
    <cellStyle name="Fountain Input 2 4 2 6" xfId="16118" xr:uid="{00000000-0005-0000-0000-0000C23E0000}"/>
    <cellStyle name="Fountain Input 2 4 2 6 2" xfId="16119" xr:uid="{00000000-0005-0000-0000-0000C33E0000}"/>
    <cellStyle name="Fountain Input 2 4 2 6 3" xfId="16120" xr:uid="{00000000-0005-0000-0000-0000C43E0000}"/>
    <cellStyle name="Fountain Input 2 4 2 7" xfId="16121" xr:uid="{00000000-0005-0000-0000-0000C53E0000}"/>
    <cellStyle name="Fountain Input 2 4 2 7 2" xfId="16122" xr:uid="{00000000-0005-0000-0000-0000C63E0000}"/>
    <cellStyle name="Fountain Input 2 4 2 7 3" xfId="16123" xr:uid="{00000000-0005-0000-0000-0000C73E0000}"/>
    <cellStyle name="Fountain Input 2 4 2 8" xfId="16124" xr:uid="{00000000-0005-0000-0000-0000C83E0000}"/>
    <cellStyle name="Fountain Input 2 4 2 8 2" xfId="16125" xr:uid="{00000000-0005-0000-0000-0000C93E0000}"/>
    <cellStyle name="Fountain Input 2 4 2 8 3" xfId="16126" xr:uid="{00000000-0005-0000-0000-0000CA3E0000}"/>
    <cellStyle name="Fountain Input 2 4 2 9" xfId="16127" xr:uid="{00000000-0005-0000-0000-0000CB3E0000}"/>
    <cellStyle name="Fountain Input 2 4 2 9 2" xfId="16128" xr:uid="{00000000-0005-0000-0000-0000CC3E0000}"/>
    <cellStyle name="Fountain Input 2 4 2 9 3" xfId="16129" xr:uid="{00000000-0005-0000-0000-0000CD3E0000}"/>
    <cellStyle name="Fountain Input 2 4 20" xfId="16130" xr:uid="{00000000-0005-0000-0000-0000CE3E0000}"/>
    <cellStyle name="Fountain Input 2 4 3" xfId="16131" xr:uid="{00000000-0005-0000-0000-0000CF3E0000}"/>
    <cellStyle name="Fountain Input 2 4 3 10" xfId="16132" xr:uid="{00000000-0005-0000-0000-0000D03E0000}"/>
    <cellStyle name="Fountain Input 2 4 3 10 2" xfId="16133" xr:uid="{00000000-0005-0000-0000-0000D13E0000}"/>
    <cellStyle name="Fountain Input 2 4 3 10 3" xfId="16134" xr:uid="{00000000-0005-0000-0000-0000D23E0000}"/>
    <cellStyle name="Fountain Input 2 4 3 11" xfId="16135" xr:uid="{00000000-0005-0000-0000-0000D33E0000}"/>
    <cellStyle name="Fountain Input 2 4 3 11 2" xfId="16136" xr:uid="{00000000-0005-0000-0000-0000D43E0000}"/>
    <cellStyle name="Fountain Input 2 4 3 11 3" xfId="16137" xr:uid="{00000000-0005-0000-0000-0000D53E0000}"/>
    <cellStyle name="Fountain Input 2 4 3 12" xfId="16138" xr:uid="{00000000-0005-0000-0000-0000D63E0000}"/>
    <cellStyle name="Fountain Input 2 4 3 12 2" xfId="16139" xr:uid="{00000000-0005-0000-0000-0000D73E0000}"/>
    <cellStyle name="Fountain Input 2 4 3 12 3" xfId="16140" xr:uid="{00000000-0005-0000-0000-0000D83E0000}"/>
    <cellStyle name="Fountain Input 2 4 3 13" xfId="16141" xr:uid="{00000000-0005-0000-0000-0000D93E0000}"/>
    <cellStyle name="Fountain Input 2 4 3 14" xfId="16142" xr:uid="{00000000-0005-0000-0000-0000DA3E0000}"/>
    <cellStyle name="Fountain Input 2 4 3 2" xfId="16143" xr:uid="{00000000-0005-0000-0000-0000DB3E0000}"/>
    <cellStyle name="Fountain Input 2 4 3 2 2" xfId="16144" xr:uid="{00000000-0005-0000-0000-0000DC3E0000}"/>
    <cellStyle name="Fountain Input 2 4 3 2 3" xfId="16145" xr:uid="{00000000-0005-0000-0000-0000DD3E0000}"/>
    <cellStyle name="Fountain Input 2 4 3 3" xfId="16146" xr:uid="{00000000-0005-0000-0000-0000DE3E0000}"/>
    <cellStyle name="Fountain Input 2 4 3 3 2" xfId="16147" xr:uid="{00000000-0005-0000-0000-0000DF3E0000}"/>
    <cellStyle name="Fountain Input 2 4 3 3 3" xfId="16148" xr:uid="{00000000-0005-0000-0000-0000E03E0000}"/>
    <cellStyle name="Fountain Input 2 4 3 4" xfId="16149" xr:uid="{00000000-0005-0000-0000-0000E13E0000}"/>
    <cellStyle name="Fountain Input 2 4 3 4 2" xfId="16150" xr:uid="{00000000-0005-0000-0000-0000E23E0000}"/>
    <cellStyle name="Fountain Input 2 4 3 4 3" xfId="16151" xr:uid="{00000000-0005-0000-0000-0000E33E0000}"/>
    <cellStyle name="Fountain Input 2 4 3 5" xfId="16152" xr:uid="{00000000-0005-0000-0000-0000E43E0000}"/>
    <cellStyle name="Fountain Input 2 4 3 5 2" xfId="16153" xr:uid="{00000000-0005-0000-0000-0000E53E0000}"/>
    <cellStyle name="Fountain Input 2 4 3 5 3" xfId="16154" xr:uid="{00000000-0005-0000-0000-0000E63E0000}"/>
    <cellStyle name="Fountain Input 2 4 3 6" xfId="16155" xr:uid="{00000000-0005-0000-0000-0000E73E0000}"/>
    <cellStyle name="Fountain Input 2 4 3 6 2" xfId="16156" xr:uid="{00000000-0005-0000-0000-0000E83E0000}"/>
    <cellStyle name="Fountain Input 2 4 3 6 3" xfId="16157" xr:uid="{00000000-0005-0000-0000-0000E93E0000}"/>
    <cellStyle name="Fountain Input 2 4 3 7" xfId="16158" xr:uid="{00000000-0005-0000-0000-0000EA3E0000}"/>
    <cellStyle name="Fountain Input 2 4 3 7 2" xfId="16159" xr:uid="{00000000-0005-0000-0000-0000EB3E0000}"/>
    <cellStyle name="Fountain Input 2 4 3 7 3" xfId="16160" xr:uid="{00000000-0005-0000-0000-0000EC3E0000}"/>
    <cellStyle name="Fountain Input 2 4 3 8" xfId="16161" xr:uid="{00000000-0005-0000-0000-0000ED3E0000}"/>
    <cellStyle name="Fountain Input 2 4 3 8 2" xfId="16162" xr:uid="{00000000-0005-0000-0000-0000EE3E0000}"/>
    <cellStyle name="Fountain Input 2 4 3 8 3" xfId="16163" xr:uid="{00000000-0005-0000-0000-0000EF3E0000}"/>
    <cellStyle name="Fountain Input 2 4 3 9" xfId="16164" xr:uid="{00000000-0005-0000-0000-0000F03E0000}"/>
    <cellStyle name="Fountain Input 2 4 3 9 2" xfId="16165" xr:uid="{00000000-0005-0000-0000-0000F13E0000}"/>
    <cellStyle name="Fountain Input 2 4 3 9 3" xfId="16166" xr:uid="{00000000-0005-0000-0000-0000F23E0000}"/>
    <cellStyle name="Fountain Input 2 4 4" xfId="16167" xr:uid="{00000000-0005-0000-0000-0000F33E0000}"/>
    <cellStyle name="Fountain Input 2 4 4 10" xfId="16168" xr:uid="{00000000-0005-0000-0000-0000F43E0000}"/>
    <cellStyle name="Fountain Input 2 4 4 10 2" xfId="16169" xr:uid="{00000000-0005-0000-0000-0000F53E0000}"/>
    <cellStyle name="Fountain Input 2 4 4 10 3" xfId="16170" xr:uid="{00000000-0005-0000-0000-0000F63E0000}"/>
    <cellStyle name="Fountain Input 2 4 4 11" xfId="16171" xr:uid="{00000000-0005-0000-0000-0000F73E0000}"/>
    <cellStyle name="Fountain Input 2 4 4 11 2" xfId="16172" xr:uid="{00000000-0005-0000-0000-0000F83E0000}"/>
    <cellStyle name="Fountain Input 2 4 4 11 3" xfId="16173" xr:uid="{00000000-0005-0000-0000-0000F93E0000}"/>
    <cellStyle name="Fountain Input 2 4 4 12" xfId="16174" xr:uid="{00000000-0005-0000-0000-0000FA3E0000}"/>
    <cellStyle name="Fountain Input 2 4 4 13" xfId="16175" xr:uid="{00000000-0005-0000-0000-0000FB3E0000}"/>
    <cellStyle name="Fountain Input 2 4 4 2" xfId="16176" xr:uid="{00000000-0005-0000-0000-0000FC3E0000}"/>
    <cellStyle name="Fountain Input 2 4 4 2 2" xfId="16177" xr:uid="{00000000-0005-0000-0000-0000FD3E0000}"/>
    <cellStyle name="Fountain Input 2 4 4 2 3" xfId="16178" xr:uid="{00000000-0005-0000-0000-0000FE3E0000}"/>
    <cellStyle name="Fountain Input 2 4 4 3" xfId="16179" xr:uid="{00000000-0005-0000-0000-0000FF3E0000}"/>
    <cellStyle name="Fountain Input 2 4 4 3 2" xfId="16180" xr:uid="{00000000-0005-0000-0000-0000003F0000}"/>
    <cellStyle name="Fountain Input 2 4 4 3 3" xfId="16181" xr:uid="{00000000-0005-0000-0000-0000013F0000}"/>
    <cellStyle name="Fountain Input 2 4 4 4" xfId="16182" xr:uid="{00000000-0005-0000-0000-0000023F0000}"/>
    <cellStyle name="Fountain Input 2 4 4 4 2" xfId="16183" xr:uid="{00000000-0005-0000-0000-0000033F0000}"/>
    <cellStyle name="Fountain Input 2 4 4 4 3" xfId="16184" xr:uid="{00000000-0005-0000-0000-0000043F0000}"/>
    <cellStyle name="Fountain Input 2 4 4 5" xfId="16185" xr:uid="{00000000-0005-0000-0000-0000053F0000}"/>
    <cellStyle name="Fountain Input 2 4 4 5 2" xfId="16186" xr:uid="{00000000-0005-0000-0000-0000063F0000}"/>
    <cellStyle name="Fountain Input 2 4 4 5 3" xfId="16187" xr:uid="{00000000-0005-0000-0000-0000073F0000}"/>
    <cellStyle name="Fountain Input 2 4 4 6" xfId="16188" xr:uid="{00000000-0005-0000-0000-0000083F0000}"/>
    <cellStyle name="Fountain Input 2 4 4 6 2" xfId="16189" xr:uid="{00000000-0005-0000-0000-0000093F0000}"/>
    <cellStyle name="Fountain Input 2 4 4 6 3" xfId="16190" xr:uid="{00000000-0005-0000-0000-00000A3F0000}"/>
    <cellStyle name="Fountain Input 2 4 4 7" xfId="16191" xr:uid="{00000000-0005-0000-0000-00000B3F0000}"/>
    <cellStyle name="Fountain Input 2 4 4 7 2" xfId="16192" xr:uid="{00000000-0005-0000-0000-00000C3F0000}"/>
    <cellStyle name="Fountain Input 2 4 4 7 3" xfId="16193" xr:uid="{00000000-0005-0000-0000-00000D3F0000}"/>
    <cellStyle name="Fountain Input 2 4 4 8" xfId="16194" xr:uid="{00000000-0005-0000-0000-00000E3F0000}"/>
    <cellStyle name="Fountain Input 2 4 4 8 2" xfId="16195" xr:uid="{00000000-0005-0000-0000-00000F3F0000}"/>
    <cellStyle name="Fountain Input 2 4 4 8 3" xfId="16196" xr:uid="{00000000-0005-0000-0000-0000103F0000}"/>
    <cellStyle name="Fountain Input 2 4 4 9" xfId="16197" xr:uid="{00000000-0005-0000-0000-0000113F0000}"/>
    <cellStyle name="Fountain Input 2 4 4 9 2" xfId="16198" xr:uid="{00000000-0005-0000-0000-0000123F0000}"/>
    <cellStyle name="Fountain Input 2 4 4 9 3" xfId="16199" xr:uid="{00000000-0005-0000-0000-0000133F0000}"/>
    <cellStyle name="Fountain Input 2 4 5" xfId="16200" xr:uid="{00000000-0005-0000-0000-0000143F0000}"/>
    <cellStyle name="Fountain Input 2 4 5 10" xfId="16201" xr:uid="{00000000-0005-0000-0000-0000153F0000}"/>
    <cellStyle name="Fountain Input 2 4 5 10 2" xfId="16202" xr:uid="{00000000-0005-0000-0000-0000163F0000}"/>
    <cellStyle name="Fountain Input 2 4 5 10 3" xfId="16203" xr:uid="{00000000-0005-0000-0000-0000173F0000}"/>
    <cellStyle name="Fountain Input 2 4 5 11" xfId="16204" xr:uid="{00000000-0005-0000-0000-0000183F0000}"/>
    <cellStyle name="Fountain Input 2 4 5 11 2" xfId="16205" xr:uid="{00000000-0005-0000-0000-0000193F0000}"/>
    <cellStyle name="Fountain Input 2 4 5 11 3" xfId="16206" xr:uid="{00000000-0005-0000-0000-00001A3F0000}"/>
    <cellStyle name="Fountain Input 2 4 5 12" xfId="16207" xr:uid="{00000000-0005-0000-0000-00001B3F0000}"/>
    <cellStyle name="Fountain Input 2 4 5 13" xfId="16208" xr:uid="{00000000-0005-0000-0000-00001C3F0000}"/>
    <cellStyle name="Fountain Input 2 4 5 2" xfId="16209" xr:uid="{00000000-0005-0000-0000-00001D3F0000}"/>
    <cellStyle name="Fountain Input 2 4 5 2 2" xfId="16210" xr:uid="{00000000-0005-0000-0000-00001E3F0000}"/>
    <cellStyle name="Fountain Input 2 4 5 2 3" xfId="16211" xr:uid="{00000000-0005-0000-0000-00001F3F0000}"/>
    <cellStyle name="Fountain Input 2 4 5 3" xfId="16212" xr:uid="{00000000-0005-0000-0000-0000203F0000}"/>
    <cellStyle name="Fountain Input 2 4 5 3 2" xfId="16213" xr:uid="{00000000-0005-0000-0000-0000213F0000}"/>
    <cellStyle name="Fountain Input 2 4 5 3 3" xfId="16214" xr:uid="{00000000-0005-0000-0000-0000223F0000}"/>
    <cellStyle name="Fountain Input 2 4 5 4" xfId="16215" xr:uid="{00000000-0005-0000-0000-0000233F0000}"/>
    <cellStyle name="Fountain Input 2 4 5 4 2" xfId="16216" xr:uid="{00000000-0005-0000-0000-0000243F0000}"/>
    <cellStyle name="Fountain Input 2 4 5 4 3" xfId="16217" xr:uid="{00000000-0005-0000-0000-0000253F0000}"/>
    <cellStyle name="Fountain Input 2 4 5 5" xfId="16218" xr:uid="{00000000-0005-0000-0000-0000263F0000}"/>
    <cellStyle name="Fountain Input 2 4 5 5 2" xfId="16219" xr:uid="{00000000-0005-0000-0000-0000273F0000}"/>
    <cellStyle name="Fountain Input 2 4 5 5 3" xfId="16220" xr:uid="{00000000-0005-0000-0000-0000283F0000}"/>
    <cellStyle name="Fountain Input 2 4 5 6" xfId="16221" xr:uid="{00000000-0005-0000-0000-0000293F0000}"/>
    <cellStyle name="Fountain Input 2 4 5 6 2" xfId="16222" xr:uid="{00000000-0005-0000-0000-00002A3F0000}"/>
    <cellStyle name="Fountain Input 2 4 5 6 3" xfId="16223" xr:uid="{00000000-0005-0000-0000-00002B3F0000}"/>
    <cellStyle name="Fountain Input 2 4 5 7" xfId="16224" xr:uid="{00000000-0005-0000-0000-00002C3F0000}"/>
    <cellStyle name="Fountain Input 2 4 5 7 2" xfId="16225" xr:uid="{00000000-0005-0000-0000-00002D3F0000}"/>
    <cellStyle name="Fountain Input 2 4 5 7 3" xfId="16226" xr:uid="{00000000-0005-0000-0000-00002E3F0000}"/>
    <cellStyle name="Fountain Input 2 4 5 8" xfId="16227" xr:uid="{00000000-0005-0000-0000-00002F3F0000}"/>
    <cellStyle name="Fountain Input 2 4 5 8 2" xfId="16228" xr:uid="{00000000-0005-0000-0000-0000303F0000}"/>
    <cellStyle name="Fountain Input 2 4 5 8 3" xfId="16229" xr:uid="{00000000-0005-0000-0000-0000313F0000}"/>
    <cellStyle name="Fountain Input 2 4 5 9" xfId="16230" xr:uid="{00000000-0005-0000-0000-0000323F0000}"/>
    <cellStyle name="Fountain Input 2 4 5 9 2" xfId="16231" xr:uid="{00000000-0005-0000-0000-0000333F0000}"/>
    <cellStyle name="Fountain Input 2 4 5 9 3" xfId="16232" xr:uid="{00000000-0005-0000-0000-0000343F0000}"/>
    <cellStyle name="Fountain Input 2 4 6" xfId="16233" xr:uid="{00000000-0005-0000-0000-0000353F0000}"/>
    <cellStyle name="Fountain Input 2 4 6 10" xfId="16234" xr:uid="{00000000-0005-0000-0000-0000363F0000}"/>
    <cellStyle name="Fountain Input 2 4 6 10 2" xfId="16235" xr:uid="{00000000-0005-0000-0000-0000373F0000}"/>
    <cellStyle name="Fountain Input 2 4 6 10 3" xfId="16236" xr:uid="{00000000-0005-0000-0000-0000383F0000}"/>
    <cellStyle name="Fountain Input 2 4 6 11" xfId="16237" xr:uid="{00000000-0005-0000-0000-0000393F0000}"/>
    <cellStyle name="Fountain Input 2 4 6 11 2" xfId="16238" xr:uid="{00000000-0005-0000-0000-00003A3F0000}"/>
    <cellStyle name="Fountain Input 2 4 6 11 3" xfId="16239" xr:uid="{00000000-0005-0000-0000-00003B3F0000}"/>
    <cellStyle name="Fountain Input 2 4 6 12" xfId="16240" xr:uid="{00000000-0005-0000-0000-00003C3F0000}"/>
    <cellStyle name="Fountain Input 2 4 6 13" xfId="16241" xr:uid="{00000000-0005-0000-0000-00003D3F0000}"/>
    <cellStyle name="Fountain Input 2 4 6 2" xfId="16242" xr:uid="{00000000-0005-0000-0000-00003E3F0000}"/>
    <cellStyle name="Fountain Input 2 4 6 2 2" xfId="16243" xr:uid="{00000000-0005-0000-0000-00003F3F0000}"/>
    <cellStyle name="Fountain Input 2 4 6 2 3" xfId="16244" xr:uid="{00000000-0005-0000-0000-0000403F0000}"/>
    <cellStyle name="Fountain Input 2 4 6 3" xfId="16245" xr:uid="{00000000-0005-0000-0000-0000413F0000}"/>
    <cellStyle name="Fountain Input 2 4 6 3 2" xfId="16246" xr:uid="{00000000-0005-0000-0000-0000423F0000}"/>
    <cellStyle name="Fountain Input 2 4 6 3 3" xfId="16247" xr:uid="{00000000-0005-0000-0000-0000433F0000}"/>
    <cellStyle name="Fountain Input 2 4 6 4" xfId="16248" xr:uid="{00000000-0005-0000-0000-0000443F0000}"/>
    <cellStyle name="Fountain Input 2 4 6 4 2" xfId="16249" xr:uid="{00000000-0005-0000-0000-0000453F0000}"/>
    <cellStyle name="Fountain Input 2 4 6 4 3" xfId="16250" xr:uid="{00000000-0005-0000-0000-0000463F0000}"/>
    <cellStyle name="Fountain Input 2 4 6 5" xfId="16251" xr:uid="{00000000-0005-0000-0000-0000473F0000}"/>
    <cellStyle name="Fountain Input 2 4 6 5 2" xfId="16252" xr:uid="{00000000-0005-0000-0000-0000483F0000}"/>
    <cellStyle name="Fountain Input 2 4 6 5 3" xfId="16253" xr:uid="{00000000-0005-0000-0000-0000493F0000}"/>
    <cellStyle name="Fountain Input 2 4 6 6" xfId="16254" xr:uid="{00000000-0005-0000-0000-00004A3F0000}"/>
    <cellStyle name="Fountain Input 2 4 6 6 2" xfId="16255" xr:uid="{00000000-0005-0000-0000-00004B3F0000}"/>
    <cellStyle name="Fountain Input 2 4 6 6 3" xfId="16256" xr:uid="{00000000-0005-0000-0000-00004C3F0000}"/>
    <cellStyle name="Fountain Input 2 4 6 7" xfId="16257" xr:uid="{00000000-0005-0000-0000-00004D3F0000}"/>
    <cellStyle name="Fountain Input 2 4 6 7 2" xfId="16258" xr:uid="{00000000-0005-0000-0000-00004E3F0000}"/>
    <cellStyle name="Fountain Input 2 4 6 7 3" xfId="16259" xr:uid="{00000000-0005-0000-0000-00004F3F0000}"/>
    <cellStyle name="Fountain Input 2 4 6 8" xfId="16260" xr:uid="{00000000-0005-0000-0000-0000503F0000}"/>
    <cellStyle name="Fountain Input 2 4 6 8 2" xfId="16261" xr:uid="{00000000-0005-0000-0000-0000513F0000}"/>
    <cellStyle name="Fountain Input 2 4 6 8 3" xfId="16262" xr:uid="{00000000-0005-0000-0000-0000523F0000}"/>
    <cellStyle name="Fountain Input 2 4 6 9" xfId="16263" xr:uid="{00000000-0005-0000-0000-0000533F0000}"/>
    <cellStyle name="Fountain Input 2 4 6 9 2" xfId="16264" xr:uid="{00000000-0005-0000-0000-0000543F0000}"/>
    <cellStyle name="Fountain Input 2 4 6 9 3" xfId="16265" xr:uid="{00000000-0005-0000-0000-0000553F0000}"/>
    <cellStyle name="Fountain Input 2 4 7" xfId="16266" xr:uid="{00000000-0005-0000-0000-0000563F0000}"/>
    <cellStyle name="Fountain Input 2 4 7 10" xfId="16267" xr:uid="{00000000-0005-0000-0000-0000573F0000}"/>
    <cellStyle name="Fountain Input 2 4 7 10 2" xfId="16268" xr:uid="{00000000-0005-0000-0000-0000583F0000}"/>
    <cellStyle name="Fountain Input 2 4 7 10 3" xfId="16269" xr:uid="{00000000-0005-0000-0000-0000593F0000}"/>
    <cellStyle name="Fountain Input 2 4 7 11" xfId="16270" xr:uid="{00000000-0005-0000-0000-00005A3F0000}"/>
    <cellStyle name="Fountain Input 2 4 7 11 2" xfId="16271" xr:uid="{00000000-0005-0000-0000-00005B3F0000}"/>
    <cellStyle name="Fountain Input 2 4 7 11 3" xfId="16272" xr:uid="{00000000-0005-0000-0000-00005C3F0000}"/>
    <cellStyle name="Fountain Input 2 4 7 12" xfId="16273" xr:uid="{00000000-0005-0000-0000-00005D3F0000}"/>
    <cellStyle name="Fountain Input 2 4 7 13" xfId="16274" xr:uid="{00000000-0005-0000-0000-00005E3F0000}"/>
    <cellStyle name="Fountain Input 2 4 7 2" xfId="16275" xr:uid="{00000000-0005-0000-0000-00005F3F0000}"/>
    <cellStyle name="Fountain Input 2 4 7 2 2" xfId="16276" xr:uid="{00000000-0005-0000-0000-0000603F0000}"/>
    <cellStyle name="Fountain Input 2 4 7 2 3" xfId="16277" xr:uid="{00000000-0005-0000-0000-0000613F0000}"/>
    <cellStyle name="Fountain Input 2 4 7 3" xfId="16278" xr:uid="{00000000-0005-0000-0000-0000623F0000}"/>
    <cellStyle name="Fountain Input 2 4 7 3 2" xfId="16279" xr:uid="{00000000-0005-0000-0000-0000633F0000}"/>
    <cellStyle name="Fountain Input 2 4 7 3 3" xfId="16280" xr:uid="{00000000-0005-0000-0000-0000643F0000}"/>
    <cellStyle name="Fountain Input 2 4 7 4" xfId="16281" xr:uid="{00000000-0005-0000-0000-0000653F0000}"/>
    <cellStyle name="Fountain Input 2 4 7 4 2" xfId="16282" xr:uid="{00000000-0005-0000-0000-0000663F0000}"/>
    <cellStyle name="Fountain Input 2 4 7 4 3" xfId="16283" xr:uid="{00000000-0005-0000-0000-0000673F0000}"/>
    <cellStyle name="Fountain Input 2 4 7 5" xfId="16284" xr:uid="{00000000-0005-0000-0000-0000683F0000}"/>
    <cellStyle name="Fountain Input 2 4 7 5 2" xfId="16285" xr:uid="{00000000-0005-0000-0000-0000693F0000}"/>
    <cellStyle name="Fountain Input 2 4 7 5 3" xfId="16286" xr:uid="{00000000-0005-0000-0000-00006A3F0000}"/>
    <cellStyle name="Fountain Input 2 4 7 6" xfId="16287" xr:uid="{00000000-0005-0000-0000-00006B3F0000}"/>
    <cellStyle name="Fountain Input 2 4 7 6 2" xfId="16288" xr:uid="{00000000-0005-0000-0000-00006C3F0000}"/>
    <cellStyle name="Fountain Input 2 4 7 6 3" xfId="16289" xr:uid="{00000000-0005-0000-0000-00006D3F0000}"/>
    <cellStyle name="Fountain Input 2 4 7 7" xfId="16290" xr:uid="{00000000-0005-0000-0000-00006E3F0000}"/>
    <cellStyle name="Fountain Input 2 4 7 7 2" xfId="16291" xr:uid="{00000000-0005-0000-0000-00006F3F0000}"/>
    <cellStyle name="Fountain Input 2 4 7 7 3" xfId="16292" xr:uid="{00000000-0005-0000-0000-0000703F0000}"/>
    <cellStyle name="Fountain Input 2 4 7 8" xfId="16293" xr:uid="{00000000-0005-0000-0000-0000713F0000}"/>
    <cellStyle name="Fountain Input 2 4 7 8 2" xfId="16294" xr:uid="{00000000-0005-0000-0000-0000723F0000}"/>
    <cellStyle name="Fountain Input 2 4 7 8 3" xfId="16295" xr:uid="{00000000-0005-0000-0000-0000733F0000}"/>
    <cellStyle name="Fountain Input 2 4 7 9" xfId="16296" xr:uid="{00000000-0005-0000-0000-0000743F0000}"/>
    <cellStyle name="Fountain Input 2 4 7 9 2" xfId="16297" xr:uid="{00000000-0005-0000-0000-0000753F0000}"/>
    <cellStyle name="Fountain Input 2 4 7 9 3" xfId="16298" xr:uid="{00000000-0005-0000-0000-0000763F0000}"/>
    <cellStyle name="Fountain Input 2 4 8" xfId="16299" xr:uid="{00000000-0005-0000-0000-0000773F0000}"/>
    <cellStyle name="Fountain Input 2 4 8 2" xfId="16300" xr:uid="{00000000-0005-0000-0000-0000783F0000}"/>
    <cellStyle name="Fountain Input 2 4 8 3" xfId="16301" xr:uid="{00000000-0005-0000-0000-0000793F0000}"/>
    <cellStyle name="Fountain Input 2 4 9" xfId="16302" xr:uid="{00000000-0005-0000-0000-00007A3F0000}"/>
    <cellStyle name="Fountain Input 2 4 9 2" xfId="16303" xr:uid="{00000000-0005-0000-0000-00007B3F0000}"/>
    <cellStyle name="Fountain Input 2 4 9 3" xfId="16304" xr:uid="{00000000-0005-0000-0000-00007C3F0000}"/>
    <cellStyle name="Fountain Input 2 5" xfId="16305" xr:uid="{00000000-0005-0000-0000-00007D3F0000}"/>
    <cellStyle name="Fountain Input 2 5 2" xfId="16306" xr:uid="{00000000-0005-0000-0000-00007E3F0000}"/>
    <cellStyle name="Fountain Input 2 5 3" xfId="16307" xr:uid="{00000000-0005-0000-0000-00007F3F0000}"/>
    <cellStyle name="Fountain Input 2 6" xfId="16308" xr:uid="{00000000-0005-0000-0000-0000803F0000}"/>
    <cellStyle name="Fountain Input 2 6 2" xfId="16309" xr:uid="{00000000-0005-0000-0000-0000813F0000}"/>
    <cellStyle name="Fountain Input 2 6 3" xfId="16310" xr:uid="{00000000-0005-0000-0000-0000823F0000}"/>
    <cellStyle name="Fountain Input 2 7" xfId="16311" xr:uid="{00000000-0005-0000-0000-0000833F0000}"/>
    <cellStyle name="Fountain Input 2 8" xfId="16312" xr:uid="{00000000-0005-0000-0000-0000843F0000}"/>
    <cellStyle name="Fountain Input 2 9" xfId="16313" xr:uid="{00000000-0005-0000-0000-0000853F0000}"/>
    <cellStyle name="Fountain Input 3" xfId="16314" xr:uid="{00000000-0005-0000-0000-0000863F0000}"/>
    <cellStyle name="Fountain Input 3 10" xfId="16315" xr:uid="{00000000-0005-0000-0000-0000873F0000}"/>
    <cellStyle name="Fountain Input 3 11" xfId="16316" xr:uid="{00000000-0005-0000-0000-0000883F0000}"/>
    <cellStyle name="Fountain Input 3 2" xfId="16317" xr:uid="{00000000-0005-0000-0000-0000893F0000}"/>
    <cellStyle name="Fountain Input 3 2 10" xfId="16318" xr:uid="{00000000-0005-0000-0000-00008A3F0000}"/>
    <cellStyle name="Fountain Input 3 2 10 2" xfId="16319" xr:uid="{00000000-0005-0000-0000-00008B3F0000}"/>
    <cellStyle name="Fountain Input 3 2 10 3" xfId="16320" xr:uid="{00000000-0005-0000-0000-00008C3F0000}"/>
    <cellStyle name="Fountain Input 3 2 11" xfId="16321" xr:uid="{00000000-0005-0000-0000-00008D3F0000}"/>
    <cellStyle name="Fountain Input 3 2 11 2" xfId="16322" xr:uid="{00000000-0005-0000-0000-00008E3F0000}"/>
    <cellStyle name="Fountain Input 3 2 11 3" xfId="16323" xr:uid="{00000000-0005-0000-0000-00008F3F0000}"/>
    <cellStyle name="Fountain Input 3 2 12" xfId="16324" xr:uid="{00000000-0005-0000-0000-0000903F0000}"/>
    <cellStyle name="Fountain Input 3 2 12 2" xfId="16325" xr:uid="{00000000-0005-0000-0000-0000913F0000}"/>
    <cellStyle name="Fountain Input 3 2 12 3" xfId="16326" xr:uid="{00000000-0005-0000-0000-0000923F0000}"/>
    <cellStyle name="Fountain Input 3 2 13" xfId="16327" xr:uid="{00000000-0005-0000-0000-0000933F0000}"/>
    <cellStyle name="Fountain Input 3 2 13 2" xfId="16328" xr:uid="{00000000-0005-0000-0000-0000943F0000}"/>
    <cellStyle name="Fountain Input 3 2 13 3" xfId="16329" xr:uid="{00000000-0005-0000-0000-0000953F0000}"/>
    <cellStyle name="Fountain Input 3 2 14" xfId="16330" xr:uid="{00000000-0005-0000-0000-0000963F0000}"/>
    <cellStyle name="Fountain Input 3 2 14 2" xfId="16331" xr:uid="{00000000-0005-0000-0000-0000973F0000}"/>
    <cellStyle name="Fountain Input 3 2 14 3" xfId="16332" xr:uid="{00000000-0005-0000-0000-0000983F0000}"/>
    <cellStyle name="Fountain Input 3 2 15" xfId="16333" xr:uid="{00000000-0005-0000-0000-0000993F0000}"/>
    <cellStyle name="Fountain Input 3 2 15 2" xfId="16334" xr:uid="{00000000-0005-0000-0000-00009A3F0000}"/>
    <cellStyle name="Fountain Input 3 2 15 3" xfId="16335" xr:uid="{00000000-0005-0000-0000-00009B3F0000}"/>
    <cellStyle name="Fountain Input 3 2 16" xfId="16336" xr:uid="{00000000-0005-0000-0000-00009C3F0000}"/>
    <cellStyle name="Fountain Input 3 2 17" xfId="16337" xr:uid="{00000000-0005-0000-0000-00009D3F0000}"/>
    <cellStyle name="Fountain Input 3 2 2" xfId="16338" xr:uid="{00000000-0005-0000-0000-00009E3F0000}"/>
    <cellStyle name="Fountain Input 3 2 2 10" xfId="16339" xr:uid="{00000000-0005-0000-0000-00009F3F0000}"/>
    <cellStyle name="Fountain Input 3 2 2 10 2" xfId="16340" xr:uid="{00000000-0005-0000-0000-0000A03F0000}"/>
    <cellStyle name="Fountain Input 3 2 2 10 3" xfId="16341" xr:uid="{00000000-0005-0000-0000-0000A13F0000}"/>
    <cellStyle name="Fountain Input 3 2 2 11" xfId="16342" xr:uid="{00000000-0005-0000-0000-0000A23F0000}"/>
    <cellStyle name="Fountain Input 3 2 2 11 2" xfId="16343" xr:uid="{00000000-0005-0000-0000-0000A33F0000}"/>
    <cellStyle name="Fountain Input 3 2 2 11 3" xfId="16344" xr:uid="{00000000-0005-0000-0000-0000A43F0000}"/>
    <cellStyle name="Fountain Input 3 2 2 12" xfId="16345" xr:uid="{00000000-0005-0000-0000-0000A53F0000}"/>
    <cellStyle name="Fountain Input 3 2 2 12 2" xfId="16346" xr:uid="{00000000-0005-0000-0000-0000A63F0000}"/>
    <cellStyle name="Fountain Input 3 2 2 12 3" xfId="16347" xr:uid="{00000000-0005-0000-0000-0000A73F0000}"/>
    <cellStyle name="Fountain Input 3 2 2 13" xfId="16348" xr:uid="{00000000-0005-0000-0000-0000A83F0000}"/>
    <cellStyle name="Fountain Input 3 2 2 14" xfId="16349" xr:uid="{00000000-0005-0000-0000-0000A93F0000}"/>
    <cellStyle name="Fountain Input 3 2 2 2" xfId="16350" xr:uid="{00000000-0005-0000-0000-0000AA3F0000}"/>
    <cellStyle name="Fountain Input 3 2 2 2 2" xfId="16351" xr:uid="{00000000-0005-0000-0000-0000AB3F0000}"/>
    <cellStyle name="Fountain Input 3 2 2 2 3" xfId="16352" xr:uid="{00000000-0005-0000-0000-0000AC3F0000}"/>
    <cellStyle name="Fountain Input 3 2 2 3" xfId="16353" xr:uid="{00000000-0005-0000-0000-0000AD3F0000}"/>
    <cellStyle name="Fountain Input 3 2 2 3 2" xfId="16354" xr:uid="{00000000-0005-0000-0000-0000AE3F0000}"/>
    <cellStyle name="Fountain Input 3 2 2 3 3" xfId="16355" xr:uid="{00000000-0005-0000-0000-0000AF3F0000}"/>
    <cellStyle name="Fountain Input 3 2 2 4" xfId="16356" xr:uid="{00000000-0005-0000-0000-0000B03F0000}"/>
    <cellStyle name="Fountain Input 3 2 2 4 2" xfId="16357" xr:uid="{00000000-0005-0000-0000-0000B13F0000}"/>
    <cellStyle name="Fountain Input 3 2 2 4 3" xfId="16358" xr:uid="{00000000-0005-0000-0000-0000B23F0000}"/>
    <cellStyle name="Fountain Input 3 2 2 5" xfId="16359" xr:uid="{00000000-0005-0000-0000-0000B33F0000}"/>
    <cellStyle name="Fountain Input 3 2 2 5 2" xfId="16360" xr:uid="{00000000-0005-0000-0000-0000B43F0000}"/>
    <cellStyle name="Fountain Input 3 2 2 5 3" xfId="16361" xr:uid="{00000000-0005-0000-0000-0000B53F0000}"/>
    <cellStyle name="Fountain Input 3 2 2 6" xfId="16362" xr:uid="{00000000-0005-0000-0000-0000B63F0000}"/>
    <cellStyle name="Fountain Input 3 2 2 6 2" xfId="16363" xr:uid="{00000000-0005-0000-0000-0000B73F0000}"/>
    <cellStyle name="Fountain Input 3 2 2 6 3" xfId="16364" xr:uid="{00000000-0005-0000-0000-0000B83F0000}"/>
    <cellStyle name="Fountain Input 3 2 2 7" xfId="16365" xr:uid="{00000000-0005-0000-0000-0000B93F0000}"/>
    <cellStyle name="Fountain Input 3 2 2 7 2" xfId="16366" xr:uid="{00000000-0005-0000-0000-0000BA3F0000}"/>
    <cellStyle name="Fountain Input 3 2 2 7 3" xfId="16367" xr:uid="{00000000-0005-0000-0000-0000BB3F0000}"/>
    <cellStyle name="Fountain Input 3 2 2 8" xfId="16368" xr:uid="{00000000-0005-0000-0000-0000BC3F0000}"/>
    <cellStyle name="Fountain Input 3 2 2 8 2" xfId="16369" xr:uid="{00000000-0005-0000-0000-0000BD3F0000}"/>
    <cellStyle name="Fountain Input 3 2 2 8 3" xfId="16370" xr:uid="{00000000-0005-0000-0000-0000BE3F0000}"/>
    <cellStyle name="Fountain Input 3 2 2 9" xfId="16371" xr:uid="{00000000-0005-0000-0000-0000BF3F0000}"/>
    <cellStyle name="Fountain Input 3 2 2 9 2" xfId="16372" xr:uid="{00000000-0005-0000-0000-0000C03F0000}"/>
    <cellStyle name="Fountain Input 3 2 2 9 3" xfId="16373" xr:uid="{00000000-0005-0000-0000-0000C13F0000}"/>
    <cellStyle name="Fountain Input 3 2 3" xfId="16374" xr:uid="{00000000-0005-0000-0000-0000C23F0000}"/>
    <cellStyle name="Fountain Input 3 2 3 10" xfId="16375" xr:uid="{00000000-0005-0000-0000-0000C33F0000}"/>
    <cellStyle name="Fountain Input 3 2 3 10 2" xfId="16376" xr:uid="{00000000-0005-0000-0000-0000C43F0000}"/>
    <cellStyle name="Fountain Input 3 2 3 10 3" xfId="16377" xr:uid="{00000000-0005-0000-0000-0000C53F0000}"/>
    <cellStyle name="Fountain Input 3 2 3 11" xfId="16378" xr:uid="{00000000-0005-0000-0000-0000C63F0000}"/>
    <cellStyle name="Fountain Input 3 2 3 11 2" xfId="16379" xr:uid="{00000000-0005-0000-0000-0000C73F0000}"/>
    <cellStyle name="Fountain Input 3 2 3 11 3" xfId="16380" xr:uid="{00000000-0005-0000-0000-0000C83F0000}"/>
    <cellStyle name="Fountain Input 3 2 3 12" xfId="16381" xr:uid="{00000000-0005-0000-0000-0000C93F0000}"/>
    <cellStyle name="Fountain Input 3 2 3 12 2" xfId="16382" xr:uid="{00000000-0005-0000-0000-0000CA3F0000}"/>
    <cellStyle name="Fountain Input 3 2 3 12 3" xfId="16383" xr:uid="{00000000-0005-0000-0000-0000CB3F0000}"/>
    <cellStyle name="Fountain Input 3 2 3 13" xfId="16384" xr:uid="{00000000-0005-0000-0000-0000CC3F0000}"/>
    <cellStyle name="Fountain Input 3 2 3 14" xfId="16385" xr:uid="{00000000-0005-0000-0000-0000CD3F0000}"/>
    <cellStyle name="Fountain Input 3 2 3 2" xfId="16386" xr:uid="{00000000-0005-0000-0000-0000CE3F0000}"/>
    <cellStyle name="Fountain Input 3 2 3 2 2" xfId="16387" xr:uid="{00000000-0005-0000-0000-0000CF3F0000}"/>
    <cellStyle name="Fountain Input 3 2 3 2 3" xfId="16388" xr:uid="{00000000-0005-0000-0000-0000D03F0000}"/>
    <cellStyle name="Fountain Input 3 2 3 3" xfId="16389" xr:uid="{00000000-0005-0000-0000-0000D13F0000}"/>
    <cellStyle name="Fountain Input 3 2 3 3 2" xfId="16390" xr:uid="{00000000-0005-0000-0000-0000D23F0000}"/>
    <cellStyle name="Fountain Input 3 2 3 3 3" xfId="16391" xr:uid="{00000000-0005-0000-0000-0000D33F0000}"/>
    <cellStyle name="Fountain Input 3 2 3 4" xfId="16392" xr:uid="{00000000-0005-0000-0000-0000D43F0000}"/>
    <cellStyle name="Fountain Input 3 2 3 4 2" xfId="16393" xr:uid="{00000000-0005-0000-0000-0000D53F0000}"/>
    <cellStyle name="Fountain Input 3 2 3 4 3" xfId="16394" xr:uid="{00000000-0005-0000-0000-0000D63F0000}"/>
    <cellStyle name="Fountain Input 3 2 3 5" xfId="16395" xr:uid="{00000000-0005-0000-0000-0000D73F0000}"/>
    <cellStyle name="Fountain Input 3 2 3 5 2" xfId="16396" xr:uid="{00000000-0005-0000-0000-0000D83F0000}"/>
    <cellStyle name="Fountain Input 3 2 3 5 3" xfId="16397" xr:uid="{00000000-0005-0000-0000-0000D93F0000}"/>
    <cellStyle name="Fountain Input 3 2 3 6" xfId="16398" xr:uid="{00000000-0005-0000-0000-0000DA3F0000}"/>
    <cellStyle name="Fountain Input 3 2 3 6 2" xfId="16399" xr:uid="{00000000-0005-0000-0000-0000DB3F0000}"/>
    <cellStyle name="Fountain Input 3 2 3 6 3" xfId="16400" xr:uid="{00000000-0005-0000-0000-0000DC3F0000}"/>
    <cellStyle name="Fountain Input 3 2 3 7" xfId="16401" xr:uid="{00000000-0005-0000-0000-0000DD3F0000}"/>
    <cellStyle name="Fountain Input 3 2 3 7 2" xfId="16402" xr:uid="{00000000-0005-0000-0000-0000DE3F0000}"/>
    <cellStyle name="Fountain Input 3 2 3 7 3" xfId="16403" xr:uid="{00000000-0005-0000-0000-0000DF3F0000}"/>
    <cellStyle name="Fountain Input 3 2 3 8" xfId="16404" xr:uid="{00000000-0005-0000-0000-0000E03F0000}"/>
    <cellStyle name="Fountain Input 3 2 3 8 2" xfId="16405" xr:uid="{00000000-0005-0000-0000-0000E13F0000}"/>
    <cellStyle name="Fountain Input 3 2 3 8 3" xfId="16406" xr:uid="{00000000-0005-0000-0000-0000E23F0000}"/>
    <cellStyle name="Fountain Input 3 2 3 9" xfId="16407" xr:uid="{00000000-0005-0000-0000-0000E33F0000}"/>
    <cellStyle name="Fountain Input 3 2 3 9 2" xfId="16408" xr:uid="{00000000-0005-0000-0000-0000E43F0000}"/>
    <cellStyle name="Fountain Input 3 2 3 9 3" xfId="16409" xr:uid="{00000000-0005-0000-0000-0000E53F0000}"/>
    <cellStyle name="Fountain Input 3 2 4" xfId="16410" xr:uid="{00000000-0005-0000-0000-0000E63F0000}"/>
    <cellStyle name="Fountain Input 3 2 4 10" xfId="16411" xr:uid="{00000000-0005-0000-0000-0000E73F0000}"/>
    <cellStyle name="Fountain Input 3 2 4 10 2" xfId="16412" xr:uid="{00000000-0005-0000-0000-0000E83F0000}"/>
    <cellStyle name="Fountain Input 3 2 4 10 3" xfId="16413" xr:uid="{00000000-0005-0000-0000-0000E93F0000}"/>
    <cellStyle name="Fountain Input 3 2 4 11" xfId="16414" xr:uid="{00000000-0005-0000-0000-0000EA3F0000}"/>
    <cellStyle name="Fountain Input 3 2 4 11 2" xfId="16415" xr:uid="{00000000-0005-0000-0000-0000EB3F0000}"/>
    <cellStyle name="Fountain Input 3 2 4 11 3" xfId="16416" xr:uid="{00000000-0005-0000-0000-0000EC3F0000}"/>
    <cellStyle name="Fountain Input 3 2 4 12" xfId="16417" xr:uid="{00000000-0005-0000-0000-0000ED3F0000}"/>
    <cellStyle name="Fountain Input 3 2 4 13" xfId="16418" xr:uid="{00000000-0005-0000-0000-0000EE3F0000}"/>
    <cellStyle name="Fountain Input 3 2 4 2" xfId="16419" xr:uid="{00000000-0005-0000-0000-0000EF3F0000}"/>
    <cellStyle name="Fountain Input 3 2 4 2 2" xfId="16420" xr:uid="{00000000-0005-0000-0000-0000F03F0000}"/>
    <cellStyle name="Fountain Input 3 2 4 2 3" xfId="16421" xr:uid="{00000000-0005-0000-0000-0000F13F0000}"/>
    <cellStyle name="Fountain Input 3 2 4 3" xfId="16422" xr:uid="{00000000-0005-0000-0000-0000F23F0000}"/>
    <cellStyle name="Fountain Input 3 2 4 3 2" xfId="16423" xr:uid="{00000000-0005-0000-0000-0000F33F0000}"/>
    <cellStyle name="Fountain Input 3 2 4 3 3" xfId="16424" xr:uid="{00000000-0005-0000-0000-0000F43F0000}"/>
    <cellStyle name="Fountain Input 3 2 4 4" xfId="16425" xr:uid="{00000000-0005-0000-0000-0000F53F0000}"/>
    <cellStyle name="Fountain Input 3 2 4 4 2" xfId="16426" xr:uid="{00000000-0005-0000-0000-0000F63F0000}"/>
    <cellStyle name="Fountain Input 3 2 4 4 3" xfId="16427" xr:uid="{00000000-0005-0000-0000-0000F73F0000}"/>
    <cellStyle name="Fountain Input 3 2 4 5" xfId="16428" xr:uid="{00000000-0005-0000-0000-0000F83F0000}"/>
    <cellStyle name="Fountain Input 3 2 4 5 2" xfId="16429" xr:uid="{00000000-0005-0000-0000-0000F93F0000}"/>
    <cellStyle name="Fountain Input 3 2 4 5 3" xfId="16430" xr:uid="{00000000-0005-0000-0000-0000FA3F0000}"/>
    <cellStyle name="Fountain Input 3 2 4 6" xfId="16431" xr:uid="{00000000-0005-0000-0000-0000FB3F0000}"/>
    <cellStyle name="Fountain Input 3 2 4 6 2" xfId="16432" xr:uid="{00000000-0005-0000-0000-0000FC3F0000}"/>
    <cellStyle name="Fountain Input 3 2 4 6 3" xfId="16433" xr:uid="{00000000-0005-0000-0000-0000FD3F0000}"/>
    <cellStyle name="Fountain Input 3 2 4 7" xfId="16434" xr:uid="{00000000-0005-0000-0000-0000FE3F0000}"/>
    <cellStyle name="Fountain Input 3 2 4 7 2" xfId="16435" xr:uid="{00000000-0005-0000-0000-0000FF3F0000}"/>
    <cellStyle name="Fountain Input 3 2 4 7 3" xfId="16436" xr:uid="{00000000-0005-0000-0000-000000400000}"/>
    <cellStyle name="Fountain Input 3 2 4 8" xfId="16437" xr:uid="{00000000-0005-0000-0000-000001400000}"/>
    <cellStyle name="Fountain Input 3 2 4 8 2" xfId="16438" xr:uid="{00000000-0005-0000-0000-000002400000}"/>
    <cellStyle name="Fountain Input 3 2 4 8 3" xfId="16439" xr:uid="{00000000-0005-0000-0000-000003400000}"/>
    <cellStyle name="Fountain Input 3 2 4 9" xfId="16440" xr:uid="{00000000-0005-0000-0000-000004400000}"/>
    <cellStyle name="Fountain Input 3 2 4 9 2" xfId="16441" xr:uid="{00000000-0005-0000-0000-000005400000}"/>
    <cellStyle name="Fountain Input 3 2 4 9 3" xfId="16442" xr:uid="{00000000-0005-0000-0000-000006400000}"/>
    <cellStyle name="Fountain Input 3 2 5" xfId="16443" xr:uid="{00000000-0005-0000-0000-000007400000}"/>
    <cellStyle name="Fountain Input 3 2 5 10" xfId="16444" xr:uid="{00000000-0005-0000-0000-000008400000}"/>
    <cellStyle name="Fountain Input 3 2 5 10 2" xfId="16445" xr:uid="{00000000-0005-0000-0000-000009400000}"/>
    <cellStyle name="Fountain Input 3 2 5 10 3" xfId="16446" xr:uid="{00000000-0005-0000-0000-00000A400000}"/>
    <cellStyle name="Fountain Input 3 2 5 11" xfId="16447" xr:uid="{00000000-0005-0000-0000-00000B400000}"/>
    <cellStyle name="Fountain Input 3 2 5 11 2" xfId="16448" xr:uid="{00000000-0005-0000-0000-00000C400000}"/>
    <cellStyle name="Fountain Input 3 2 5 11 3" xfId="16449" xr:uid="{00000000-0005-0000-0000-00000D400000}"/>
    <cellStyle name="Fountain Input 3 2 5 12" xfId="16450" xr:uid="{00000000-0005-0000-0000-00000E400000}"/>
    <cellStyle name="Fountain Input 3 2 5 13" xfId="16451" xr:uid="{00000000-0005-0000-0000-00000F400000}"/>
    <cellStyle name="Fountain Input 3 2 5 2" xfId="16452" xr:uid="{00000000-0005-0000-0000-000010400000}"/>
    <cellStyle name="Fountain Input 3 2 5 2 2" xfId="16453" xr:uid="{00000000-0005-0000-0000-000011400000}"/>
    <cellStyle name="Fountain Input 3 2 5 2 3" xfId="16454" xr:uid="{00000000-0005-0000-0000-000012400000}"/>
    <cellStyle name="Fountain Input 3 2 5 3" xfId="16455" xr:uid="{00000000-0005-0000-0000-000013400000}"/>
    <cellStyle name="Fountain Input 3 2 5 3 2" xfId="16456" xr:uid="{00000000-0005-0000-0000-000014400000}"/>
    <cellStyle name="Fountain Input 3 2 5 3 3" xfId="16457" xr:uid="{00000000-0005-0000-0000-000015400000}"/>
    <cellStyle name="Fountain Input 3 2 5 4" xfId="16458" xr:uid="{00000000-0005-0000-0000-000016400000}"/>
    <cellStyle name="Fountain Input 3 2 5 4 2" xfId="16459" xr:uid="{00000000-0005-0000-0000-000017400000}"/>
    <cellStyle name="Fountain Input 3 2 5 4 3" xfId="16460" xr:uid="{00000000-0005-0000-0000-000018400000}"/>
    <cellStyle name="Fountain Input 3 2 5 5" xfId="16461" xr:uid="{00000000-0005-0000-0000-000019400000}"/>
    <cellStyle name="Fountain Input 3 2 5 5 2" xfId="16462" xr:uid="{00000000-0005-0000-0000-00001A400000}"/>
    <cellStyle name="Fountain Input 3 2 5 5 3" xfId="16463" xr:uid="{00000000-0005-0000-0000-00001B400000}"/>
    <cellStyle name="Fountain Input 3 2 5 6" xfId="16464" xr:uid="{00000000-0005-0000-0000-00001C400000}"/>
    <cellStyle name="Fountain Input 3 2 5 6 2" xfId="16465" xr:uid="{00000000-0005-0000-0000-00001D400000}"/>
    <cellStyle name="Fountain Input 3 2 5 6 3" xfId="16466" xr:uid="{00000000-0005-0000-0000-00001E400000}"/>
    <cellStyle name="Fountain Input 3 2 5 7" xfId="16467" xr:uid="{00000000-0005-0000-0000-00001F400000}"/>
    <cellStyle name="Fountain Input 3 2 5 7 2" xfId="16468" xr:uid="{00000000-0005-0000-0000-000020400000}"/>
    <cellStyle name="Fountain Input 3 2 5 7 3" xfId="16469" xr:uid="{00000000-0005-0000-0000-000021400000}"/>
    <cellStyle name="Fountain Input 3 2 5 8" xfId="16470" xr:uid="{00000000-0005-0000-0000-000022400000}"/>
    <cellStyle name="Fountain Input 3 2 5 8 2" xfId="16471" xr:uid="{00000000-0005-0000-0000-000023400000}"/>
    <cellStyle name="Fountain Input 3 2 5 8 3" xfId="16472" xr:uid="{00000000-0005-0000-0000-000024400000}"/>
    <cellStyle name="Fountain Input 3 2 5 9" xfId="16473" xr:uid="{00000000-0005-0000-0000-000025400000}"/>
    <cellStyle name="Fountain Input 3 2 5 9 2" xfId="16474" xr:uid="{00000000-0005-0000-0000-000026400000}"/>
    <cellStyle name="Fountain Input 3 2 5 9 3" xfId="16475" xr:uid="{00000000-0005-0000-0000-000027400000}"/>
    <cellStyle name="Fountain Input 3 2 6" xfId="16476" xr:uid="{00000000-0005-0000-0000-000028400000}"/>
    <cellStyle name="Fountain Input 3 2 6 2" xfId="16477" xr:uid="{00000000-0005-0000-0000-000029400000}"/>
    <cellStyle name="Fountain Input 3 2 6 3" xfId="16478" xr:uid="{00000000-0005-0000-0000-00002A400000}"/>
    <cellStyle name="Fountain Input 3 2 7" xfId="16479" xr:uid="{00000000-0005-0000-0000-00002B400000}"/>
    <cellStyle name="Fountain Input 3 2 7 2" xfId="16480" xr:uid="{00000000-0005-0000-0000-00002C400000}"/>
    <cellStyle name="Fountain Input 3 2 7 3" xfId="16481" xr:uid="{00000000-0005-0000-0000-00002D400000}"/>
    <cellStyle name="Fountain Input 3 2 8" xfId="16482" xr:uid="{00000000-0005-0000-0000-00002E400000}"/>
    <cellStyle name="Fountain Input 3 2 8 2" xfId="16483" xr:uid="{00000000-0005-0000-0000-00002F400000}"/>
    <cellStyle name="Fountain Input 3 2 8 3" xfId="16484" xr:uid="{00000000-0005-0000-0000-000030400000}"/>
    <cellStyle name="Fountain Input 3 2 9" xfId="16485" xr:uid="{00000000-0005-0000-0000-000031400000}"/>
    <cellStyle name="Fountain Input 3 2 9 2" xfId="16486" xr:uid="{00000000-0005-0000-0000-000032400000}"/>
    <cellStyle name="Fountain Input 3 2 9 3" xfId="16487" xr:uid="{00000000-0005-0000-0000-000033400000}"/>
    <cellStyle name="Fountain Input 3 3" xfId="16488" xr:uid="{00000000-0005-0000-0000-000034400000}"/>
    <cellStyle name="Fountain Input 3 3 10" xfId="16489" xr:uid="{00000000-0005-0000-0000-000035400000}"/>
    <cellStyle name="Fountain Input 3 3 10 2" xfId="16490" xr:uid="{00000000-0005-0000-0000-000036400000}"/>
    <cellStyle name="Fountain Input 3 3 10 3" xfId="16491" xr:uid="{00000000-0005-0000-0000-000037400000}"/>
    <cellStyle name="Fountain Input 3 3 11" xfId="16492" xr:uid="{00000000-0005-0000-0000-000038400000}"/>
    <cellStyle name="Fountain Input 3 3 11 2" xfId="16493" xr:uid="{00000000-0005-0000-0000-000039400000}"/>
    <cellStyle name="Fountain Input 3 3 11 3" xfId="16494" xr:uid="{00000000-0005-0000-0000-00003A400000}"/>
    <cellStyle name="Fountain Input 3 3 12" xfId="16495" xr:uid="{00000000-0005-0000-0000-00003B400000}"/>
    <cellStyle name="Fountain Input 3 3 12 2" xfId="16496" xr:uid="{00000000-0005-0000-0000-00003C400000}"/>
    <cellStyle name="Fountain Input 3 3 12 3" xfId="16497" xr:uid="{00000000-0005-0000-0000-00003D400000}"/>
    <cellStyle name="Fountain Input 3 3 13" xfId="16498" xr:uid="{00000000-0005-0000-0000-00003E400000}"/>
    <cellStyle name="Fountain Input 3 3 13 2" xfId="16499" xr:uid="{00000000-0005-0000-0000-00003F400000}"/>
    <cellStyle name="Fountain Input 3 3 13 3" xfId="16500" xr:uid="{00000000-0005-0000-0000-000040400000}"/>
    <cellStyle name="Fountain Input 3 3 14" xfId="16501" xr:uid="{00000000-0005-0000-0000-000041400000}"/>
    <cellStyle name="Fountain Input 3 3 14 2" xfId="16502" xr:uid="{00000000-0005-0000-0000-000042400000}"/>
    <cellStyle name="Fountain Input 3 3 14 3" xfId="16503" xr:uid="{00000000-0005-0000-0000-000043400000}"/>
    <cellStyle name="Fountain Input 3 3 15" xfId="16504" xr:uid="{00000000-0005-0000-0000-000044400000}"/>
    <cellStyle name="Fountain Input 3 3 15 2" xfId="16505" xr:uid="{00000000-0005-0000-0000-000045400000}"/>
    <cellStyle name="Fountain Input 3 3 15 3" xfId="16506" xr:uid="{00000000-0005-0000-0000-000046400000}"/>
    <cellStyle name="Fountain Input 3 3 16" xfId="16507" xr:uid="{00000000-0005-0000-0000-000047400000}"/>
    <cellStyle name="Fountain Input 3 3 16 2" xfId="16508" xr:uid="{00000000-0005-0000-0000-000048400000}"/>
    <cellStyle name="Fountain Input 3 3 16 3" xfId="16509" xr:uid="{00000000-0005-0000-0000-000049400000}"/>
    <cellStyle name="Fountain Input 3 3 17" xfId="16510" xr:uid="{00000000-0005-0000-0000-00004A400000}"/>
    <cellStyle name="Fountain Input 3 3 17 2" xfId="16511" xr:uid="{00000000-0005-0000-0000-00004B400000}"/>
    <cellStyle name="Fountain Input 3 3 17 3" xfId="16512" xr:uid="{00000000-0005-0000-0000-00004C400000}"/>
    <cellStyle name="Fountain Input 3 3 18" xfId="16513" xr:uid="{00000000-0005-0000-0000-00004D400000}"/>
    <cellStyle name="Fountain Input 3 3 18 2" xfId="16514" xr:uid="{00000000-0005-0000-0000-00004E400000}"/>
    <cellStyle name="Fountain Input 3 3 18 3" xfId="16515" xr:uid="{00000000-0005-0000-0000-00004F400000}"/>
    <cellStyle name="Fountain Input 3 3 19" xfId="16516" xr:uid="{00000000-0005-0000-0000-000050400000}"/>
    <cellStyle name="Fountain Input 3 3 2" xfId="16517" xr:uid="{00000000-0005-0000-0000-000051400000}"/>
    <cellStyle name="Fountain Input 3 3 2 10" xfId="16518" xr:uid="{00000000-0005-0000-0000-000052400000}"/>
    <cellStyle name="Fountain Input 3 3 2 10 2" xfId="16519" xr:uid="{00000000-0005-0000-0000-000053400000}"/>
    <cellStyle name="Fountain Input 3 3 2 10 3" xfId="16520" xr:uid="{00000000-0005-0000-0000-000054400000}"/>
    <cellStyle name="Fountain Input 3 3 2 11" xfId="16521" xr:uid="{00000000-0005-0000-0000-000055400000}"/>
    <cellStyle name="Fountain Input 3 3 2 11 2" xfId="16522" xr:uid="{00000000-0005-0000-0000-000056400000}"/>
    <cellStyle name="Fountain Input 3 3 2 11 3" xfId="16523" xr:uid="{00000000-0005-0000-0000-000057400000}"/>
    <cellStyle name="Fountain Input 3 3 2 12" xfId="16524" xr:uid="{00000000-0005-0000-0000-000058400000}"/>
    <cellStyle name="Fountain Input 3 3 2 12 2" xfId="16525" xr:uid="{00000000-0005-0000-0000-000059400000}"/>
    <cellStyle name="Fountain Input 3 3 2 12 3" xfId="16526" xr:uid="{00000000-0005-0000-0000-00005A400000}"/>
    <cellStyle name="Fountain Input 3 3 2 13" xfId="16527" xr:uid="{00000000-0005-0000-0000-00005B400000}"/>
    <cellStyle name="Fountain Input 3 3 2 14" xfId="16528" xr:uid="{00000000-0005-0000-0000-00005C400000}"/>
    <cellStyle name="Fountain Input 3 3 2 2" xfId="16529" xr:uid="{00000000-0005-0000-0000-00005D400000}"/>
    <cellStyle name="Fountain Input 3 3 2 2 2" xfId="16530" xr:uid="{00000000-0005-0000-0000-00005E400000}"/>
    <cellStyle name="Fountain Input 3 3 2 2 3" xfId="16531" xr:uid="{00000000-0005-0000-0000-00005F400000}"/>
    <cellStyle name="Fountain Input 3 3 2 3" xfId="16532" xr:uid="{00000000-0005-0000-0000-000060400000}"/>
    <cellStyle name="Fountain Input 3 3 2 3 2" xfId="16533" xr:uid="{00000000-0005-0000-0000-000061400000}"/>
    <cellStyle name="Fountain Input 3 3 2 3 3" xfId="16534" xr:uid="{00000000-0005-0000-0000-000062400000}"/>
    <cellStyle name="Fountain Input 3 3 2 4" xfId="16535" xr:uid="{00000000-0005-0000-0000-000063400000}"/>
    <cellStyle name="Fountain Input 3 3 2 4 2" xfId="16536" xr:uid="{00000000-0005-0000-0000-000064400000}"/>
    <cellStyle name="Fountain Input 3 3 2 4 3" xfId="16537" xr:uid="{00000000-0005-0000-0000-000065400000}"/>
    <cellStyle name="Fountain Input 3 3 2 5" xfId="16538" xr:uid="{00000000-0005-0000-0000-000066400000}"/>
    <cellStyle name="Fountain Input 3 3 2 5 2" xfId="16539" xr:uid="{00000000-0005-0000-0000-000067400000}"/>
    <cellStyle name="Fountain Input 3 3 2 5 3" xfId="16540" xr:uid="{00000000-0005-0000-0000-000068400000}"/>
    <cellStyle name="Fountain Input 3 3 2 6" xfId="16541" xr:uid="{00000000-0005-0000-0000-000069400000}"/>
    <cellStyle name="Fountain Input 3 3 2 6 2" xfId="16542" xr:uid="{00000000-0005-0000-0000-00006A400000}"/>
    <cellStyle name="Fountain Input 3 3 2 6 3" xfId="16543" xr:uid="{00000000-0005-0000-0000-00006B400000}"/>
    <cellStyle name="Fountain Input 3 3 2 7" xfId="16544" xr:uid="{00000000-0005-0000-0000-00006C400000}"/>
    <cellStyle name="Fountain Input 3 3 2 7 2" xfId="16545" xr:uid="{00000000-0005-0000-0000-00006D400000}"/>
    <cellStyle name="Fountain Input 3 3 2 7 3" xfId="16546" xr:uid="{00000000-0005-0000-0000-00006E400000}"/>
    <cellStyle name="Fountain Input 3 3 2 8" xfId="16547" xr:uid="{00000000-0005-0000-0000-00006F400000}"/>
    <cellStyle name="Fountain Input 3 3 2 8 2" xfId="16548" xr:uid="{00000000-0005-0000-0000-000070400000}"/>
    <cellStyle name="Fountain Input 3 3 2 8 3" xfId="16549" xr:uid="{00000000-0005-0000-0000-000071400000}"/>
    <cellStyle name="Fountain Input 3 3 2 9" xfId="16550" xr:uid="{00000000-0005-0000-0000-000072400000}"/>
    <cellStyle name="Fountain Input 3 3 2 9 2" xfId="16551" xr:uid="{00000000-0005-0000-0000-000073400000}"/>
    <cellStyle name="Fountain Input 3 3 2 9 3" xfId="16552" xr:uid="{00000000-0005-0000-0000-000074400000}"/>
    <cellStyle name="Fountain Input 3 3 20" xfId="16553" xr:uid="{00000000-0005-0000-0000-000075400000}"/>
    <cellStyle name="Fountain Input 3 3 3" xfId="16554" xr:uid="{00000000-0005-0000-0000-000076400000}"/>
    <cellStyle name="Fountain Input 3 3 3 10" xfId="16555" xr:uid="{00000000-0005-0000-0000-000077400000}"/>
    <cellStyle name="Fountain Input 3 3 3 10 2" xfId="16556" xr:uid="{00000000-0005-0000-0000-000078400000}"/>
    <cellStyle name="Fountain Input 3 3 3 10 3" xfId="16557" xr:uid="{00000000-0005-0000-0000-000079400000}"/>
    <cellStyle name="Fountain Input 3 3 3 11" xfId="16558" xr:uid="{00000000-0005-0000-0000-00007A400000}"/>
    <cellStyle name="Fountain Input 3 3 3 11 2" xfId="16559" xr:uid="{00000000-0005-0000-0000-00007B400000}"/>
    <cellStyle name="Fountain Input 3 3 3 11 3" xfId="16560" xr:uid="{00000000-0005-0000-0000-00007C400000}"/>
    <cellStyle name="Fountain Input 3 3 3 12" xfId="16561" xr:uid="{00000000-0005-0000-0000-00007D400000}"/>
    <cellStyle name="Fountain Input 3 3 3 12 2" xfId="16562" xr:uid="{00000000-0005-0000-0000-00007E400000}"/>
    <cellStyle name="Fountain Input 3 3 3 12 3" xfId="16563" xr:uid="{00000000-0005-0000-0000-00007F400000}"/>
    <cellStyle name="Fountain Input 3 3 3 13" xfId="16564" xr:uid="{00000000-0005-0000-0000-000080400000}"/>
    <cellStyle name="Fountain Input 3 3 3 14" xfId="16565" xr:uid="{00000000-0005-0000-0000-000081400000}"/>
    <cellStyle name="Fountain Input 3 3 3 2" xfId="16566" xr:uid="{00000000-0005-0000-0000-000082400000}"/>
    <cellStyle name="Fountain Input 3 3 3 2 2" xfId="16567" xr:uid="{00000000-0005-0000-0000-000083400000}"/>
    <cellStyle name="Fountain Input 3 3 3 2 3" xfId="16568" xr:uid="{00000000-0005-0000-0000-000084400000}"/>
    <cellStyle name="Fountain Input 3 3 3 3" xfId="16569" xr:uid="{00000000-0005-0000-0000-000085400000}"/>
    <cellStyle name="Fountain Input 3 3 3 3 2" xfId="16570" xr:uid="{00000000-0005-0000-0000-000086400000}"/>
    <cellStyle name="Fountain Input 3 3 3 3 3" xfId="16571" xr:uid="{00000000-0005-0000-0000-000087400000}"/>
    <cellStyle name="Fountain Input 3 3 3 4" xfId="16572" xr:uid="{00000000-0005-0000-0000-000088400000}"/>
    <cellStyle name="Fountain Input 3 3 3 4 2" xfId="16573" xr:uid="{00000000-0005-0000-0000-000089400000}"/>
    <cellStyle name="Fountain Input 3 3 3 4 3" xfId="16574" xr:uid="{00000000-0005-0000-0000-00008A400000}"/>
    <cellStyle name="Fountain Input 3 3 3 5" xfId="16575" xr:uid="{00000000-0005-0000-0000-00008B400000}"/>
    <cellStyle name="Fountain Input 3 3 3 5 2" xfId="16576" xr:uid="{00000000-0005-0000-0000-00008C400000}"/>
    <cellStyle name="Fountain Input 3 3 3 5 3" xfId="16577" xr:uid="{00000000-0005-0000-0000-00008D400000}"/>
    <cellStyle name="Fountain Input 3 3 3 6" xfId="16578" xr:uid="{00000000-0005-0000-0000-00008E400000}"/>
    <cellStyle name="Fountain Input 3 3 3 6 2" xfId="16579" xr:uid="{00000000-0005-0000-0000-00008F400000}"/>
    <cellStyle name="Fountain Input 3 3 3 6 3" xfId="16580" xr:uid="{00000000-0005-0000-0000-000090400000}"/>
    <cellStyle name="Fountain Input 3 3 3 7" xfId="16581" xr:uid="{00000000-0005-0000-0000-000091400000}"/>
    <cellStyle name="Fountain Input 3 3 3 7 2" xfId="16582" xr:uid="{00000000-0005-0000-0000-000092400000}"/>
    <cellStyle name="Fountain Input 3 3 3 7 3" xfId="16583" xr:uid="{00000000-0005-0000-0000-000093400000}"/>
    <cellStyle name="Fountain Input 3 3 3 8" xfId="16584" xr:uid="{00000000-0005-0000-0000-000094400000}"/>
    <cellStyle name="Fountain Input 3 3 3 8 2" xfId="16585" xr:uid="{00000000-0005-0000-0000-000095400000}"/>
    <cellStyle name="Fountain Input 3 3 3 8 3" xfId="16586" xr:uid="{00000000-0005-0000-0000-000096400000}"/>
    <cellStyle name="Fountain Input 3 3 3 9" xfId="16587" xr:uid="{00000000-0005-0000-0000-000097400000}"/>
    <cellStyle name="Fountain Input 3 3 3 9 2" xfId="16588" xr:uid="{00000000-0005-0000-0000-000098400000}"/>
    <cellStyle name="Fountain Input 3 3 3 9 3" xfId="16589" xr:uid="{00000000-0005-0000-0000-000099400000}"/>
    <cellStyle name="Fountain Input 3 3 4" xfId="16590" xr:uid="{00000000-0005-0000-0000-00009A400000}"/>
    <cellStyle name="Fountain Input 3 3 4 10" xfId="16591" xr:uid="{00000000-0005-0000-0000-00009B400000}"/>
    <cellStyle name="Fountain Input 3 3 4 10 2" xfId="16592" xr:uid="{00000000-0005-0000-0000-00009C400000}"/>
    <cellStyle name="Fountain Input 3 3 4 10 3" xfId="16593" xr:uid="{00000000-0005-0000-0000-00009D400000}"/>
    <cellStyle name="Fountain Input 3 3 4 11" xfId="16594" xr:uid="{00000000-0005-0000-0000-00009E400000}"/>
    <cellStyle name="Fountain Input 3 3 4 11 2" xfId="16595" xr:uid="{00000000-0005-0000-0000-00009F400000}"/>
    <cellStyle name="Fountain Input 3 3 4 11 3" xfId="16596" xr:uid="{00000000-0005-0000-0000-0000A0400000}"/>
    <cellStyle name="Fountain Input 3 3 4 12" xfId="16597" xr:uid="{00000000-0005-0000-0000-0000A1400000}"/>
    <cellStyle name="Fountain Input 3 3 4 13" xfId="16598" xr:uid="{00000000-0005-0000-0000-0000A2400000}"/>
    <cellStyle name="Fountain Input 3 3 4 2" xfId="16599" xr:uid="{00000000-0005-0000-0000-0000A3400000}"/>
    <cellStyle name="Fountain Input 3 3 4 2 2" xfId="16600" xr:uid="{00000000-0005-0000-0000-0000A4400000}"/>
    <cellStyle name="Fountain Input 3 3 4 2 3" xfId="16601" xr:uid="{00000000-0005-0000-0000-0000A5400000}"/>
    <cellStyle name="Fountain Input 3 3 4 3" xfId="16602" xr:uid="{00000000-0005-0000-0000-0000A6400000}"/>
    <cellStyle name="Fountain Input 3 3 4 3 2" xfId="16603" xr:uid="{00000000-0005-0000-0000-0000A7400000}"/>
    <cellStyle name="Fountain Input 3 3 4 3 3" xfId="16604" xr:uid="{00000000-0005-0000-0000-0000A8400000}"/>
    <cellStyle name="Fountain Input 3 3 4 4" xfId="16605" xr:uid="{00000000-0005-0000-0000-0000A9400000}"/>
    <cellStyle name="Fountain Input 3 3 4 4 2" xfId="16606" xr:uid="{00000000-0005-0000-0000-0000AA400000}"/>
    <cellStyle name="Fountain Input 3 3 4 4 3" xfId="16607" xr:uid="{00000000-0005-0000-0000-0000AB400000}"/>
    <cellStyle name="Fountain Input 3 3 4 5" xfId="16608" xr:uid="{00000000-0005-0000-0000-0000AC400000}"/>
    <cellStyle name="Fountain Input 3 3 4 5 2" xfId="16609" xr:uid="{00000000-0005-0000-0000-0000AD400000}"/>
    <cellStyle name="Fountain Input 3 3 4 5 3" xfId="16610" xr:uid="{00000000-0005-0000-0000-0000AE400000}"/>
    <cellStyle name="Fountain Input 3 3 4 6" xfId="16611" xr:uid="{00000000-0005-0000-0000-0000AF400000}"/>
    <cellStyle name="Fountain Input 3 3 4 6 2" xfId="16612" xr:uid="{00000000-0005-0000-0000-0000B0400000}"/>
    <cellStyle name="Fountain Input 3 3 4 6 3" xfId="16613" xr:uid="{00000000-0005-0000-0000-0000B1400000}"/>
    <cellStyle name="Fountain Input 3 3 4 7" xfId="16614" xr:uid="{00000000-0005-0000-0000-0000B2400000}"/>
    <cellStyle name="Fountain Input 3 3 4 7 2" xfId="16615" xr:uid="{00000000-0005-0000-0000-0000B3400000}"/>
    <cellStyle name="Fountain Input 3 3 4 7 3" xfId="16616" xr:uid="{00000000-0005-0000-0000-0000B4400000}"/>
    <cellStyle name="Fountain Input 3 3 4 8" xfId="16617" xr:uid="{00000000-0005-0000-0000-0000B5400000}"/>
    <cellStyle name="Fountain Input 3 3 4 8 2" xfId="16618" xr:uid="{00000000-0005-0000-0000-0000B6400000}"/>
    <cellStyle name="Fountain Input 3 3 4 8 3" xfId="16619" xr:uid="{00000000-0005-0000-0000-0000B7400000}"/>
    <cellStyle name="Fountain Input 3 3 4 9" xfId="16620" xr:uid="{00000000-0005-0000-0000-0000B8400000}"/>
    <cellStyle name="Fountain Input 3 3 4 9 2" xfId="16621" xr:uid="{00000000-0005-0000-0000-0000B9400000}"/>
    <cellStyle name="Fountain Input 3 3 4 9 3" xfId="16622" xr:uid="{00000000-0005-0000-0000-0000BA400000}"/>
    <cellStyle name="Fountain Input 3 3 5" xfId="16623" xr:uid="{00000000-0005-0000-0000-0000BB400000}"/>
    <cellStyle name="Fountain Input 3 3 5 10" xfId="16624" xr:uid="{00000000-0005-0000-0000-0000BC400000}"/>
    <cellStyle name="Fountain Input 3 3 5 10 2" xfId="16625" xr:uid="{00000000-0005-0000-0000-0000BD400000}"/>
    <cellStyle name="Fountain Input 3 3 5 10 3" xfId="16626" xr:uid="{00000000-0005-0000-0000-0000BE400000}"/>
    <cellStyle name="Fountain Input 3 3 5 11" xfId="16627" xr:uid="{00000000-0005-0000-0000-0000BF400000}"/>
    <cellStyle name="Fountain Input 3 3 5 11 2" xfId="16628" xr:uid="{00000000-0005-0000-0000-0000C0400000}"/>
    <cellStyle name="Fountain Input 3 3 5 11 3" xfId="16629" xr:uid="{00000000-0005-0000-0000-0000C1400000}"/>
    <cellStyle name="Fountain Input 3 3 5 12" xfId="16630" xr:uid="{00000000-0005-0000-0000-0000C2400000}"/>
    <cellStyle name="Fountain Input 3 3 5 13" xfId="16631" xr:uid="{00000000-0005-0000-0000-0000C3400000}"/>
    <cellStyle name="Fountain Input 3 3 5 2" xfId="16632" xr:uid="{00000000-0005-0000-0000-0000C4400000}"/>
    <cellStyle name="Fountain Input 3 3 5 2 2" xfId="16633" xr:uid="{00000000-0005-0000-0000-0000C5400000}"/>
    <cellStyle name="Fountain Input 3 3 5 2 3" xfId="16634" xr:uid="{00000000-0005-0000-0000-0000C6400000}"/>
    <cellStyle name="Fountain Input 3 3 5 3" xfId="16635" xr:uid="{00000000-0005-0000-0000-0000C7400000}"/>
    <cellStyle name="Fountain Input 3 3 5 3 2" xfId="16636" xr:uid="{00000000-0005-0000-0000-0000C8400000}"/>
    <cellStyle name="Fountain Input 3 3 5 3 3" xfId="16637" xr:uid="{00000000-0005-0000-0000-0000C9400000}"/>
    <cellStyle name="Fountain Input 3 3 5 4" xfId="16638" xr:uid="{00000000-0005-0000-0000-0000CA400000}"/>
    <cellStyle name="Fountain Input 3 3 5 4 2" xfId="16639" xr:uid="{00000000-0005-0000-0000-0000CB400000}"/>
    <cellStyle name="Fountain Input 3 3 5 4 3" xfId="16640" xr:uid="{00000000-0005-0000-0000-0000CC400000}"/>
    <cellStyle name="Fountain Input 3 3 5 5" xfId="16641" xr:uid="{00000000-0005-0000-0000-0000CD400000}"/>
    <cellStyle name="Fountain Input 3 3 5 5 2" xfId="16642" xr:uid="{00000000-0005-0000-0000-0000CE400000}"/>
    <cellStyle name="Fountain Input 3 3 5 5 3" xfId="16643" xr:uid="{00000000-0005-0000-0000-0000CF400000}"/>
    <cellStyle name="Fountain Input 3 3 5 6" xfId="16644" xr:uid="{00000000-0005-0000-0000-0000D0400000}"/>
    <cellStyle name="Fountain Input 3 3 5 6 2" xfId="16645" xr:uid="{00000000-0005-0000-0000-0000D1400000}"/>
    <cellStyle name="Fountain Input 3 3 5 6 3" xfId="16646" xr:uid="{00000000-0005-0000-0000-0000D2400000}"/>
    <cellStyle name="Fountain Input 3 3 5 7" xfId="16647" xr:uid="{00000000-0005-0000-0000-0000D3400000}"/>
    <cellStyle name="Fountain Input 3 3 5 7 2" xfId="16648" xr:uid="{00000000-0005-0000-0000-0000D4400000}"/>
    <cellStyle name="Fountain Input 3 3 5 7 3" xfId="16649" xr:uid="{00000000-0005-0000-0000-0000D5400000}"/>
    <cellStyle name="Fountain Input 3 3 5 8" xfId="16650" xr:uid="{00000000-0005-0000-0000-0000D6400000}"/>
    <cellStyle name="Fountain Input 3 3 5 8 2" xfId="16651" xr:uid="{00000000-0005-0000-0000-0000D7400000}"/>
    <cellStyle name="Fountain Input 3 3 5 8 3" xfId="16652" xr:uid="{00000000-0005-0000-0000-0000D8400000}"/>
    <cellStyle name="Fountain Input 3 3 5 9" xfId="16653" xr:uid="{00000000-0005-0000-0000-0000D9400000}"/>
    <cellStyle name="Fountain Input 3 3 5 9 2" xfId="16654" xr:uid="{00000000-0005-0000-0000-0000DA400000}"/>
    <cellStyle name="Fountain Input 3 3 5 9 3" xfId="16655" xr:uid="{00000000-0005-0000-0000-0000DB400000}"/>
    <cellStyle name="Fountain Input 3 3 6" xfId="16656" xr:uid="{00000000-0005-0000-0000-0000DC400000}"/>
    <cellStyle name="Fountain Input 3 3 6 10" xfId="16657" xr:uid="{00000000-0005-0000-0000-0000DD400000}"/>
    <cellStyle name="Fountain Input 3 3 6 10 2" xfId="16658" xr:uid="{00000000-0005-0000-0000-0000DE400000}"/>
    <cellStyle name="Fountain Input 3 3 6 10 3" xfId="16659" xr:uid="{00000000-0005-0000-0000-0000DF400000}"/>
    <cellStyle name="Fountain Input 3 3 6 11" xfId="16660" xr:uid="{00000000-0005-0000-0000-0000E0400000}"/>
    <cellStyle name="Fountain Input 3 3 6 11 2" xfId="16661" xr:uid="{00000000-0005-0000-0000-0000E1400000}"/>
    <cellStyle name="Fountain Input 3 3 6 11 3" xfId="16662" xr:uid="{00000000-0005-0000-0000-0000E2400000}"/>
    <cellStyle name="Fountain Input 3 3 6 12" xfId="16663" xr:uid="{00000000-0005-0000-0000-0000E3400000}"/>
    <cellStyle name="Fountain Input 3 3 6 13" xfId="16664" xr:uid="{00000000-0005-0000-0000-0000E4400000}"/>
    <cellStyle name="Fountain Input 3 3 6 2" xfId="16665" xr:uid="{00000000-0005-0000-0000-0000E5400000}"/>
    <cellStyle name="Fountain Input 3 3 6 2 2" xfId="16666" xr:uid="{00000000-0005-0000-0000-0000E6400000}"/>
    <cellStyle name="Fountain Input 3 3 6 2 3" xfId="16667" xr:uid="{00000000-0005-0000-0000-0000E7400000}"/>
    <cellStyle name="Fountain Input 3 3 6 3" xfId="16668" xr:uid="{00000000-0005-0000-0000-0000E8400000}"/>
    <cellStyle name="Fountain Input 3 3 6 3 2" xfId="16669" xr:uid="{00000000-0005-0000-0000-0000E9400000}"/>
    <cellStyle name="Fountain Input 3 3 6 3 3" xfId="16670" xr:uid="{00000000-0005-0000-0000-0000EA400000}"/>
    <cellStyle name="Fountain Input 3 3 6 4" xfId="16671" xr:uid="{00000000-0005-0000-0000-0000EB400000}"/>
    <cellStyle name="Fountain Input 3 3 6 4 2" xfId="16672" xr:uid="{00000000-0005-0000-0000-0000EC400000}"/>
    <cellStyle name="Fountain Input 3 3 6 4 3" xfId="16673" xr:uid="{00000000-0005-0000-0000-0000ED400000}"/>
    <cellStyle name="Fountain Input 3 3 6 5" xfId="16674" xr:uid="{00000000-0005-0000-0000-0000EE400000}"/>
    <cellStyle name="Fountain Input 3 3 6 5 2" xfId="16675" xr:uid="{00000000-0005-0000-0000-0000EF400000}"/>
    <cellStyle name="Fountain Input 3 3 6 5 3" xfId="16676" xr:uid="{00000000-0005-0000-0000-0000F0400000}"/>
    <cellStyle name="Fountain Input 3 3 6 6" xfId="16677" xr:uid="{00000000-0005-0000-0000-0000F1400000}"/>
    <cellStyle name="Fountain Input 3 3 6 6 2" xfId="16678" xr:uid="{00000000-0005-0000-0000-0000F2400000}"/>
    <cellStyle name="Fountain Input 3 3 6 6 3" xfId="16679" xr:uid="{00000000-0005-0000-0000-0000F3400000}"/>
    <cellStyle name="Fountain Input 3 3 6 7" xfId="16680" xr:uid="{00000000-0005-0000-0000-0000F4400000}"/>
    <cellStyle name="Fountain Input 3 3 6 7 2" xfId="16681" xr:uid="{00000000-0005-0000-0000-0000F5400000}"/>
    <cellStyle name="Fountain Input 3 3 6 7 3" xfId="16682" xr:uid="{00000000-0005-0000-0000-0000F6400000}"/>
    <cellStyle name="Fountain Input 3 3 6 8" xfId="16683" xr:uid="{00000000-0005-0000-0000-0000F7400000}"/>
    <cellStyle name="Fountain Input 3 3 6 8 2" xfId="16684" xr:uid="{00000000-0005-0000-0000-0000F8400000}"/>
    <cellStyle name="Fountain Input 3 3 6 8 3" xfId="16685" xr:uid="{00000000-0005-0000-0000-0000F9400000}"/>
    <cellStyle name="Fountain Input 3 3 6 9" xfId="16686" xr:uid="{00000000-0005-0000-0000-0000FA400000}"/>
    <cellStyle name="Fountain Input 3 3 6 9 2" xfId="16687" xr:uid="{00000000-0005-0000-0000-0000FB400000}"/>
    <cellStyle name="Fountain Input 3 3 6 9 3" xfId="16688" xr:uid="{00000000-0005-0000-0000-0000FC400000}"/>
    <cellStyle name="Fountain Input 3 3 7" xfId="16689" xr:uid="{00000000-0005-0000-0000-0000FD400000}"/>
    <cellStyle name="Fountain Input 3 3 7 10" xfId="16690" xr:uid="{00000000-0005-0000-0000-0000FE400000}"/>
    <cellStyle name="Fountain Input 3 3 7 10 2" xfId="16691" xr:uid="{00000000-0005-0000-0000-0000FF400000}"/>
    <cellStyle name="Fountain Input 3 3 7 10 3" xfId="16692" xr:uid="{00000000-0005-0000-0000-000000410000}"/>
    <cellStyle name="Fountain Input 3 3 7 11" xfId="16693" xr:uid="{00000000-0005-0000-0000-000001410000}"/>
    <cellStyle name="Fountain Input 3 3 7 11 2" xfId="16694" xr:uid="{00000000-0005-0000-0000-000002410000}"/>
    <cellStyle name="Fountain Input 3 3 7 11 3" xfId="16695" xr:uid="{00000000-0005-0000-0000-000003410000}"/>
    <cellStyle name="Fountain Input 3 3 7 12" xfId="16696" xr:uid="{00000000-0005-0000-0000-000004410000}"/>
    <cellStyle name="Fountain Input 3 3 7 13" xfId="16697" xr:uid="{00000000-0005-0000-0000-000005410000}"/>
    <cellStyle name="Fountain Input 3 3 7 2" xfId="16698" xr:uid="{00000000-0005-0000-0000-000006410000}"/>
    <cellStyle name="Fountain Input 3 3 7 2 2" xfId="16699" xr:uid="{00000000-0005-0000-0000-000007410000}"/>
    <cellStyle name="Fountain Input 3 3 7 2 3" xfId="16700" xr:uid="{00000000-0005-0000-0000-000008410000}"/>
    <cellStyle name="Fountain Input 3 3 7 3" xfId="16701" xr:uid="{00000000-0005-0000-0000-000009410000}"/>
    <cellStyle name="Fountain Input 3 3 7 3 2" xfId="16702" xr:uid="{00000000-0005-0000-0000-00000A410000}"/>
    <cellStyle name="Fountain Input 3 3 7 3 3" xfId="16703" xr:uid="{00000000-0005-0000-0000-00000B410000}"/>
    <cellStyle name="Fountain Input 3 3 7 4" xfId="16704" xr:uid="{00000000-0005-0000-0000-00000C410000}"/>
    <cellStyle name="Fountain Input 3 3 7 4 2" xfId="16705" xr:uid="{00000000-0005-0000-0000-00000D410000}"/>
    <cellStyle name="Fountain Input 3 3 7 4 3" xfId="16706" xr:uid="{00000000-0005-0000-0000-00000E410000}"/>
    <cellStyle name="Fountain Input 3 3 7 5" xfId="16707" xr:uid="{00000000-0005-0000-0000-00000F410000}"/>
    <cellStyle name="Fountain Input 3 3 7 5 2" xfId="16708" xr:uid="{00000000-0005-0000-0000-000010410000}"/>
    <cellStyle name="Fountain Input 3 3 7 5 3" xfId="16709" xr:uid="{00000000-0005-0000-0000-000011410000}"/>
    <cellStyle name="Fountain Input 3 3 7 6" xfId="16710" xr:uid="{00000000-0005-0000-0000-000012410000}"/>
    <cellStyle name="Fountain Input 3 3 7 6 2" xfId="16711" xr:uid="{00000000-0005-0000-0000-000013410000}"/>
    <cellStyle name="Fountain Input 3 3 7 6 3" xfId="16712" xr:uid="{00000000-0005-0000-0000-000014410000}"/>
    <cellStyle name="Fountain Input 3 3 7 7" xfId="16713" xr:uid="{00000000-0005-0000-0000-000015410000}"/>
    <cellStyle name="Fountain Input 3 3 7 7 2" xfId="16714" xr:uid="{00000000-0005-0000-0000-000016410000}"/>
    <cellStyle name="Fountain Input 3 3 7 7 3" xfId="16715" xr:uid="{00000000-0005-0000-0000-000017410000}"/>
    <cellStyle name="Fountain Input 3 3 7 8" xfId="16716" xr:uid="{00000000-0005-0000-0000-000018410000}"/>
    <cellStyle name="Fountain Input 3 3 7 8 2" xfId="16717" xr:uid="{00000000-0005-0000-0000-000019410000}"/>
    <cellStyle name="Fountain Input 3 3 7 8 3" xfId="16718" xr:uid="{00000000-0005-0000-0000-00001A410000}"/>
    <cellStyle name="Fountain Input 3 3 7 9" xfId="16719" xr:uid="{00000000-0005-0000-0000-00001B410000}"/>
    <cellStyle name="Fountain Input 3 3 7 9 2" xfId="16720" xr:uid="{00000000-0005-0000-0000-00001C410000}"/>
    <cellStyle name="Fountain Input 3 3 7 9 3" xfId="16721" xr:uid="{00000000-0005-0000-0000-00001D410000}"/>
    <cellStyle name="Fountain Input 3 3 8" xfId="16722" xr:uid="{00000000-0005-0000-0000-00001E410000}"/>
    <cellStyle name="Fountain Input 3 3 8 2" xfId="16723" xr:uid="{00000000-0005-0000-0000-00001F410000}"/>
    <cellStyle name="Fountain Input 3 3 8 3" xfId="16724" xr:uid="{00000000-0005-0000-0000-000020410000}"/>
    <cellStyle name="Fountain Input 3 3 9" xfId="16725" xr:uid="{00000000-0005-0000-0000-000021410000}"/>
    <cellStyle name="Fountain Input 3 3 9 2" xfId="16726" xr:uid="{00000000-0005-0000-0000-000022410000}"/>
    <cellStyle name="Fountain Input 3 3 9 3" xfId="16727" xr:uid="{00000000-0005-0000-0000-000023410000}"/>
    <cellStyle name="Fountain Input 3 4" xfId="16728" xr:uid="{00000000-0005-0000-0000-000024410000}"/>
    <cellStyle name="Fountain Input 3 4 10" xfId="16729" xr:uid="{00000000-0005-0000-0000-000025410000}"/>
    <cellStyle name="Fountain Input 3 4 10 2" xfId="16730" xr:uid="{00000000-0005-0000-0000-000026410000}"/>
    <cellStyle name="Fountain Input 3 4 10 3" xfId="16731" xr:uid="{00000000-0005-0000-0000-000027410000}"/>
    <cellStyle name="Fountain Input 3 4 11" xfId="16732" xr:uid="{00000000-0005-0000-0000-000028410000}"/>
    <cellStyle name="Fountain Input 3 4 11 2" xfId="16733" xr:uid="{00000000-0005-0000-0000-000029410000}"/>
    <cellStyle name="Fountain Input 3 4 11 3" xfId="16734" xr:uid="{00000000-0005-0000-0000-00002A410000}"/>
    <cellStyle name="Fountain Input 3 4 12" xfId="16735" xr:uid="{00000000-0005-0000-0000-00002B410000}"/>
    <cellStyle name="Fountain Input 3 4 12 2" xfId="16736" xr:uid="{00000000-0005-0000-0000-00002C410000}"/>
    <cellStyle name="Fountain Input 3 4 12 3" xfId="16737" xr:uid="{00000000-0005-0000-0000-00002D410000}"/>
    <cellStyle name="Fountain Input 3 4 13" xfId="16738" xr:uid="{00000000-0005-0000-0000-00002E410000}"/>
    <cellStyle name="Fountain Input 3 4 13 2" xfId="16739" xr:uid="{00000000-0005-0000-0000-00002F410000}"/>
    <cellStyle name="Fountain Input 3 4 13 3" xfId="16740" xr:uid="{00000000-0005-0000-0000-000030410000}"/>
    <cellStyle name="Fountain Input 3 4 14" xfId="16741" xr:uid="{00000000-0005-0000-0000-000031410000}"/>
    <cellStyle name="Fountain Input 3 4 14 2" xfId="16742" xr:uid="{00000000-0005-0000-0000-000032410000}"/>
    <cellStyle name="Fountain Input 3 4 14 3" xfId="16743" xr:uid="{00000000-0005-0000-0000-000033410000}"/>
    <cellStyle name="Fountain Input 3 4 15" xfId="16744" xr:uid="{00000000-0005-0000-0000-000034410000}"/>
    <cellStyle name="Fountain Input 3 4 15 2" xfId="16745" xr:uid="{00000000-0005-0000-0000-000035410000}"/>
    <cellStyle name="Fountain Input 3 4 15 3" xfId="16746" xr:uid="{00000000-0005-0000-0000-000036410000}"/>
    <cellStyle name="Fountain Input 3 4 16" xfId="16747" xr:uid="{00000000-0005-0000-0000-000037410000}"/>
    <cellStyle name="Fountain Input 3 4 16 2" xfId="16748" xr:uid="{00000000-0005-0000-0000-000038410000}"/>
    <cellStyle name="Fountain Input 3 4 16 3" xfId="16749" xr:uid="{00000000-0005-0000-0000-000039410000}"/>
    <cellStyle name="Fountain Input 3 4 17" xfId="16750" xr:uid="{00000000-0005-0000-0000-00003A410000}"/>
    <cellStyle name="Fountain Input 3 4 17 2" xfId="16751" xr:uid="{00000000-0005-0000-0000-00003B410000}"/>
    <cellStyle name="Fountain Input 3 4 17 3" xfId="16752" xr:uid="{00000000-0005-0000-0000-00003C410000}"/>
    <cellStyle name="Fountain Input 3 4 18" xfId="16753" xr:uid="{00000000-0005-0000-0000-00003D410000}"/>
    <cellStyle name="Fountain Input 3 4 18 2" xfId="16754" xr:uid="{00000000-0005-0000-0000-00003E410000}"/>
    <cellStyle name="Fountain Input 3 4 18 3" xfId="16755" xr:uid="{00000000-0005-0000-0000-00003F410000}"/>
    <cellStyle name="Fountain Input 3 4 19" xfId="16756" xr:uid="{00000000-0005-0000-0000-000040410000}"/>
    <cellStyle name="Fountain Input 3 4 2" xfId="16757" xr:uid="{00000000-0005-0000-0000-000041410000}"/>
    <cellStyle name="Fountain Input 3 4 2 10" xfId="16758" xr:uid="{00000000-0005-0000-0000-000042410000}"/>
    <cellStyle name="Fountain Input 3 4 2 10 2" xfId="16759" xr:uid="{00000000-0005-0000-0000-000043410000}"/>
    <cellStyle name="Fountain Input 3 4 2 10 3" xfId="16760" xr:uid="{00000000-0005-0000-0000-000044410000}"/>
    <cellStyle name="Fountain Input 3 4 2 11" xfId="16761" xr:uid="{00000000-0005-0000-0000-000045410000}"/>
    <cellStyle name="Fountain Input 3 4 2 11 2" xfId="16762" xr:uid="{00000000-0005-0000-0000-000046410000}"/>
    <cellStyle name="Fountain Input 3 4 2 11 3" xfId="16763" xr:uid="{00000000-0005-0000-0000-000047410000}"/>
    <cellStyle name="Fountain Input 3 4 2 12" xfId="16764" xr:uid="{00000000-0005-0000-0000-000048410000}"/>
    <cellStyle name="Fountain Input 3 4 2 12 2" xfId="16765" xr:uid="{00000000-0005-0000-0000-000049410000}"/>
    <cellStyle name="Fountain Input 3 4 2 12 3" xfId="16766" xr:uid="{00000000-0005-0000-0000-00004A410000}"/>
    <cellStyle name="Fountain Input 3 4 2 13" xfId="16767" xr:uid="{00000000-0005-0000-0000-00004B410000}"/>
    <cellStyle name="Fountain Input 3 4 2 14" xfId="16768" xr:uid="{00000000-0005-0000-0000-00004C410000}"/>
    <cellStyle name="Fountain Input 3 4 2 2" xfId="16769" xr:uid="{00000000-0005-0000-0000-00004D410000}"/>
    <cellStyle name="Fountain Input 3 4 2 2 2" xfId="16770" xr:uid="{00000000-0005-0000-0000-00004E410000}"/>
    <cellStyle name="Fountain Input 3 4 2 2 3" xfId="16771" xr:uid="{00000000-0005-0000-0000-00004F410000}"/>
    <cellStyle name="Fountain Input 3 4 2 3" xfId="16772" xr:uid="{00000000-0005-0000-0000-000050410000}"/>
    <cellStyle name="Fountain Input 3 4 2 3 2" xfId="16773" xr:uid="{00000000-0005-0000-0000-000051410000}"/>
    <cellStyle name="Fountain Input 3 4 2 3 3" xfId="16774" xr:uid="{00000000-0005-0000-0000-000052410000}"/>
    <cellStyle name="Fountain Input 3 4 2 4" xfId="16775" xr:uid="{00000000-0005-0000-0000-000053410000}"/>
    <cellStyle name="Fountain Input 3 4 2 4 2" xfId="16776" xr:uid="{00000000-0005-0000-0000-000054410000}"/>
    <cellStyle name="Fountain Input 3 4 2 4 3" xfId="16777" xr:uid="{00000000-0005-0000-0000-000055410000}"/>
    <cellStyle name="Fountain Input 3 4 2 5" xfId="16778" xr:uid="{00000000-0005-0000-0000-000056410000}"/>
    <cellStyle name="Fountain Input 3 4 2 5 2" xfId="16779" xr:uid="{00000000-0005-0000-0000-000057410000}"/>
    <cellStyle name="Fountain Input 3 4 2 5 3" xfId="16780" xr:uid="{00000000-0005-0000-0000-000058410000}"/>
    <cellStyle name="Fountain Input 3 4 2 6" xfId="16781" xr:uid="{00000000-0005-0000-0000-000059410000}"/>
    <cellStyle name="Fountain Input 3 4 2 6 2" xfId="16782" xr:uid="{00000000-0005-0000-0000-00005A410000}"/>
    <cellStyle name="Fountain Input 3 4 2 6 3" xfId="16783" xr:uid="{00000000-0005-0000-0000-00005B410000}"/>
    <cellStyle name="Fountain Input 3 4 2 7" xfId="16784" xr:uid="{00000000-0005-0000-0000-00005C410000}"/>
    <cellStyle name="Fountain Input 3 4 2 7 2" xfId="16785" xr:uid="{00000000-0005-0000-0000-00005D410000}"/>
    <cellStyle name="Fountain Input 3 4 2 7 3" xfId="16786" xr:uid="{00000000-0005-0000-0000-00005E410000}"/>
    <cellStyle name="Fountain Input 3 4 2 8" xfId="16787" xr:uid="{00000000-0005-0000-0000-00005F410000}"/>
    <cellStyle name="Fountain Input 3 4 2 8 2" xfId="16788" xr:uid="{00000000-0005-0000-0000-000060410000}"/>
    <cellStyle name="Fountain Input 3 4 2 8 3" xfId="16789" xr:uid="{00000000-0005-0000-0000-000061410000}"/>
    <cellStyle name="Fountain Input 3 4 2 9" xfId="16790" xr:uid="{00000000-0005-0000-0000-000062410000}"/>
    <cellStyle name="Fountain Input 3 4 2 9 2" xfId="16791" xr:uid="{00000000-0005-0000-0000-000063410000}"/>
    <cellStyle name="Fountain Input 3 4 2 9 3" xfId="16792" xr:uid="{00000000-0005-0000-0000-000064410000}"/>
    <cellStyle name="Fountain Input 3 4 20" xfId="16793" xr:uid="{00000000-0005-0000-0000-000065410000}"/>
    <cellStyle name="Fountain Input 3 4 3" xfId="16794" xr:uid="{00000000-0005-0000-0000-000066410000}"/>
    <cellStyle name="Fountain Input 3 4 3 10" xfId="16795" xr:uid="{00000000-0005-0000-0000-000067410000}"/>
    <cellStyle name="Fountain Input 3 4 3 10 2" xfId="16796" xr:uid="{00000000-0005-0000-0000-000068410000}"/>
    <cellStyle name="Fountain Input 3 4 3 10 3" xfId="16797" xr:uid="{00000000-0005-0000-0000-000069410000}"/>
    <cellStyle name="Fountain Input 3 4 3 11" xfId="16798" xr:uid="{00000000-0005-0000-0000-00006A410000}"/>
    <cellStyle name="Fountain Input 3 4 3 11 2" xfId="16799" xr:uid="{00000000-0005-0000-0000-00006B410000}"/>
    <cellStyle name="Fountain Input 3 4 3 11 3" xfId="16800" xr:uid="{00000000-0005-0000-0000-00006C410000}"/>
    <cellStyle name="Fountain Input 3 4 3 12" xfId="16801" xr:uid="{00000000-0005-0000-0000-00006D410000}"/>
    <cellStyle name="Fountain Input 3 4 3 12 2" xfId="16802" xr:uid="{00000000-0005-0000-0000-00006E410000}"/>
    <cellStyle name="Fountain Input 3 4 3 12 3" xfId="16803" xr:uid="{00000000-0005-0000-0000-00006F410000}"/>
    <cellStyle name="Fountain Input 3 4 3 13" xfId="16804" xr:uid="{00000000-0005-0000-0000-000070410000}"/>
    <cellStyle name="Fountain Input 3 4 3 14" xfId="16805" xr:uid="{00000000-0005-0000-0000-000071410000}"/>
    <cellStyle name="Fountain Input 3 4 3 2" xfId="16806" xr:uid="{00000000-0005-0000-0000-000072410000}"/>
    <cellStyle name="Fountain Input 3 4 3 2 2" xfId="16807" xr:uid="{00000000-0005-0000-0000-000073410000}"/>
    <cellStyle name="Fountain Input 3 4 3 2 3" xfId="16808" xr:uid="{00000000-0005-0000-0000-000074410000}"/>
    <cellStyle name="Fountain Input 3 4 3 3" xfId="16809" xr:uid="{00000000-0005-0000-0000-000075410000}"/>
    <cellStyle name="Fountain Input 3 4 3 3 2" xfId="16810" xr:uid="{00000000-0005-0000-0000-000076410000}"/>
    <cellStyle name="Fountain Input 3 4 3 3 3" xfId="16811" xr:uid="{00000000-0005-0000-0000-000077410000}"/>
    <cellStyle name="Fountain Input 3 4 3 4" xfId="16812" xr:uid="{00000000-0005-0000-0000-000078410000}"/>
    <cellStyle name="Fountain Input 3 4 3 4 2" xfId="16813" xr:uid="{00000000-0005-0000-0000-000079410000}"/>
    <cellStyle name="Fountain Input 3 4 3 4 3" xfId="16814" xr:uid="{00000000-0005-0000-0000-00007A410000}"/>
    <cellStyle name="Fountain Input 3 4 3 5" xfId="16815" xr:uid="{00000000-0005-0000-0000-00007B410000}"/>
    <cellStyle name="Fountain Input 3 4 3 5 2" xfId="16816" xr:uid="{00000000-0005-0000-0000-00007C410000}"/>
    <cellStyle name="Fountain Input 3 4 3 5 3" xfId="16817" xr:uid="{00000000-0005-0000-0000-00007D410000}"/>
    <cellStyle name="Fountain Input 3 4 3 6" xfId="16818" xr:uid="{00000000-0005-0000-0000-00007E410000}"/>
    <cellStyle name="Fountain Input 3 4 3 6 2" xfId="16819" xr:uid="{00000000-0005-0000-0000-00007F410000}"/>
    <cellStyle name="Fountain Input 3 4 3 6 3" xfId="16820" xr:uid="{00000000-0005-0000-0000-000080410000}"/>
    <cellStyle name="Fountain Input 3 4 3 7" xfId="16821" xr:uid="{00000000-0005-0000-0000-000081410000}"/>
    <cellStyle name="Fountain Input 3 4 3 7 2" xfId="16822" xr:uid="{00000000-0005-0000-0000-000082410000}"/>
    <cellStyle name="Fountain Input 3 4 3 7 3" xfId="16823" xr:uid="{00000000-0005-0000-0000-000083410000}"/>
    <cellStyle name="Fountain Input 3 4 3 8" xfId="16824" xr:uid="{00000000-0005-0000-0000-000084410000}"/>
    <cellStyle name="Fountain Input 3 4 3 8 2" xfId="16825" xr:uid="{00000000-0005-0000-0000-000085410000}"/>
    <cellStyle name="Fountain Input 3 4 3 8 3" xfId="16826" xr:uid="{00000000-0005-0000-0000-000086410000}"/>
    <cellStyle name="Fountain Input 3 4 3 9" xfId="16827" xr:uid="{00000000-0005-0000-0000-000087410000}"/>
    <cellStyle name="Fountain Input 3 4 3 9 2" xfId="16828" xr:uid="{00000000-0005-0000-0000-000088410000}"/>
    <cellStyle name="Fountain Input 3 4 3 9 3" xfId="16829" xr:uid="{00000000-0005-0000-0000-000089410000}"/>
    <cellStyle name="Fountain Input 3 4 4" xfId="16830" xr:uid="{00000000-0005-0000-0000-00008A410000}"/>
    <cellStyle name="Fountain Input 3 4 4 10" xfId="16831" xr:uid="{00000000-0005-0000-0000-00008B410000}"/>
    <cellStyle name="Fountain Input 3 4 4 10 2" xfId="16832" xr:uid="{00000000-0005-0000-0000-00008C410000}"/>
    <cellStyle name="Fountain Input 3 4 4 10 3" xfId="16833" xr:uid="{00000000-0005-0000-0000-00008D410000}"/>
    <cellStyle name="Fountain Input 3 4 4 11" xfId="16834" xr:uid="{00000000-0005-0000-0000-00008E410000}"/>
    <cellStyle name="Fountain Input 3 4 4 11 2" xfId="16835" xr:uid="{00000000-0005-0000-0000-00008F410000}"/>
    <cellStyle name="Fountain Input 3 4 4 11 3" xfId="16836" xr:uid="{00000000-0005-0000-0000-000090410000}"/>
    <cellStyle name="Fountain Input 3 4 4 12" xfId="16837" xr:uid="{00000000-0005-0000-0000-000091410000}"/>
    <cellStyle name="Fountain Input 3 4 4 13" xfId="16838" xr:uid="{00000000-0005-0000-0000-000092410000}"/>
    <cellStyle name="Fountain Input 3 4 4 2" xfId="16839" xr:uid="{00000000-0005-0000-0000-000093410000}"/>
    <cellStyle name="Fountain Input 3 4 4 2 2" xfId="16840" xr:uid="{00000000-0005-0000-0000-000094410000}"/>
    <cellStyle name="Fountain Input 3 4 4 2 3" xfId="16841" xr:uid="{00000000-0005-0000-0000-000095410000}"/>
    <cellStyle name="Fountain Input 3 4 4 3" xfId="16842" xr:uid="{00000000-0005-0000-0000-000096410000}"/>
    <cellStyle name="Fountain Input 3 4 4 3 2" xfId="16843" xr:uid="{00000000-0005-0000-0000-000097410000}"/>
    <cellStyle name="Fountain Input 3 4 4 3 3" xfId="16844" xr:uid="{00000000-0005-0000-0000-000098410000}"/>
    <cellStyle name="Fountain Input 3 4 4 4" xfId="16845" xr:uid="{00000000-0005-0000-0000-000099410000}"/>
    <cellStyle name="Fountain Input 3 4 4 4 2" xfId="16846" xr:uid="{00000000-0005-0000-0000-00009A410000}"/>
    <cellStyle name="Fountain Input 3 4 4 4 3" xfId="16847" xr:uid="{00000000-0005-0000-0000-00009B410000}"/>
    <cellStyle name="Fountain Input 3 4 4 5" xfId="16848" xr:uid="{00000000-0005-0000-0000-00009C410000}"/>
    <cellStyle name="Fountain Input 3 4 4 5 2" xfId="16849" xr:uid="{00000000-0005-0000-0000-00009D410000}"/>
    <cellStyle name="Fountain Input 3 4 4 5 3" xfId="16850" xr:uid="{00000000-0005-0000-0000-00009E410000}"/>
    <cellStyle name="Fountain Input 3 4 4 6" xfId="16851" xr:uid="{00000000-0005-0000-0000-00009F410000}"/>
    <cellStyle name="Fountain Input 3 4 4 6 2" xfId="16852" xr:uid="{00000000-0005-0000-0000-0000A0410000}"/>
    <cellStyle name="Fountain Input 3 4 4 6 3" xfId="16853" xr:uid="{00000000-0005-0000-0000-0000A1410000}"/>
    <cellStyle name="Fountain Input 3 4 4 7" xfId="16854" xr:uid="{00000000-0005-0000-0000-0000A2410000}"/>
    <cellStyle name="Fountain Input 3 4 4 7 2" xfId="16855" xr:uid="{00000000-0005-0000-0000-0000A3410000}"/>
    <cellStyle name="Fountain Input 3 4 4 7 3" xfId="16856" xr:uid="{00000000-0005-0000-0000-0000A4410000}"/>
    <cellStyle name="Fountain Input 3 4 4 8" xfId="16857" xr:uid="{00000000-0005-0000-0000-0000A5410000}"/>
    <cellStyle name="Fountain Input 3 4 4 8 2" xfId="16858" xr:uid="{00000000-0005-0000-0000-0000A6410000}"/>
    <cellStyle name="Fountain Input 3 4 4 8 3" xfId="16859" xr:uid="{00000000-0005-0000-0000-0000A7410000}"/>
    <cellStyle name="Fountain Input 3 4 4 9" xfId="16860" xr:uid="{00000000-0005-0000-0000-0000A8410000}"/>
    <cellStyle name="Fountain Input 3 4 4 9 2" xfId="16861" xr:uid="{00000000-0005-0000-0000-0000A9410000}"/>
    <cellStyle name="Fountain Input 3 4 4 9 3" xfId="16862" xr:uid="{00000000-0005-0000-0000-0000AA410000}"/>
    <cellStyle name="Fountain Input 3 4 5" xfId="16863" xr:uid="{00000000-0005-0000-0000-0000AB410000}"/>
    <cellStyle name="Fountain Input 3 4 5 10" xfId="16864" xr:uid="{00000000-0005-0000-0000-0000AC410000}"/>
    <cellStyle name="Fountain Input 3 4 5 10 2" xfId="16865" xr:uid="{00000000-0005-0000-0000-0000AD410000}"/>
    <cellStyle name="Fountain Input 3 4 5 10 3" xfId="16866" xr:uid="{00000000-0005-0000-0000-0000AE410000}"/>
    <cellStyle name="Fountain Input 3 4 5 11" xfId="16867" xr:uid="{00000000-0005-0000-0000-0000AF410000}"/>
    <cellStyle name="Fountain Input 3 4 5 11 2" xfId="16868" xr:uid="{00000000-0005-0000-0000-0000B0410000}"/>
    <cellStyle name="Fountain Input 3 4 5 11 3" xfId="16869" xr:uid="{00000000-0005-0000-0000-0000B1410000}"/>
    <cellStyle name="Fountain Input 3 4 5 12" xfId="16870" xr:uid="{00000000-0005-0000-0000-0000B2410000}"/>
    <cellStyle name="Fountain Input 3 4 5 13" xfId="16871" xr:uid="{00000000-0005-0000-0000-0000B3410000}"/>
    <cellStyle name="Fountain Input 3 4 5 2" xfId="16872" xr:uid="{00000000-0005-0000-0000-0000B4410000}"/>
    <cellStyle name="Fountain Input 3 4 5 2 2" xfId="16873" xr:uid="{00000000-0005-0000-0000-0000B5410000}"/>
    <cellStyle name="Fountain Input 3 4 5 2 3" xfId="16874" xr:uid="{00000000-0005-0000-0000-0000B6410000}"/>
    <cellStyle name="Fountain Input 3 4 5 3" xfId="16875" xr:uid="{00000000-0005-0000-0000-0000B7410000}"/>
    <cellStyle name="Fountain Input 3 4 5 3 2" xfId="16876" xr:uid="{00000000-0005-0000-0000-0000B8410000}"/>
    <cellStyle name="Fountain Input 3 4 5 3 3" xfId="16877" xr:uid="{00000000-0005-0000-0000-0000B9410000}"/>
    <cellStyle name="Fountain Input 3 4 5 4" xfId="16878" xr:uid="{00000000-0005-0000-0000-0000BA410000}"/>
    <cellStyle name="Fountain Input 3 4 5 4 2" xfId="16879" xr:uid="{00000000-0005-0000-0000-0000BB410000}"/>
    <cellStyle name="Fountain Input 3 4 5 4 3" xfId="16880" xr:uid="{00000000-0005-0000-0000-0000BC410000}"/>
    <cellStyle name="Fountain Input 3 4 5 5" xfId="16881" xr:uid="{00000000-0005-0000-0000-0000BD410000}"/>
    <cellStyle name="Fountain Input 3 4 5 5 2" xfId="16882" xr:uid="{00000000-0005-0000-0000-0000BE410000}"/>
    <cellStyle name="Fountain Input 3 4 5 5 3" xfId="16883" xr:uid="{00000000-0005-0000-0000-0000BF410000}"/>
    <cellStyle name="Fountain Input 3 4 5 6" xfId="16884" xr:uid="{00000000-0005-0000-0000-0000C0410000}"/>
    <cellStyle name="Fountain Input 3 4 5 6 2" xfId="16885" xr:uid="{00000000-0005-0000-0000-0000C1410000}"/>
    <cellStyle name="Fountain Input 3 4 5 6 3" xfId="16886" xr:uid="{00000000-0005-0000-0000-0000C2410000}"/>
    <cellStyle name="Fountain Input 3 4 5 7" xfId="16887" xr:uid="{00000000-0005-0000-0000-0000C3410000}"/>
    <cellStyle name="Fountain Input 3 4 5 7 2" xfId="16888" xr:uid="{00000000-0005-0000-0000-0000C4410000}"/>
    <cellStyle name="Fountain Input 3 4 5 7 3" xfId="16889" xr:uid="{00000000-0005-0000-0000-0000C5410000}"/>
    <cellStyle name="Fountain Input 3 4 5 8" xfId="16890" xr:uid="{00000000-0005-0000-0000-0000C6410000}"/>
    <cellStyle name="Fountain Input 3 4 5 8 2" xfId="16891" xr:uid="{00000000-0005-0000-0000-0000C7410000}"/>
    <cellStyle name="Fountain Input 3 4 5 8 3" xfId="16892" xr:uid="{00000000-0005-0000-0000-0000C8410000}"/>
    <cellStyle name="Fountain Input 3 4 5 9" xfId="16893" xr:uid="{00000000-0005-0000-0000-0000C9410000}"/>
    <cellStyle name="Fountain Input 3 4 5 9 2" xfId="16894" xr:uid="{00000000-0005-0000-0000-0000CA410000}"/>
    <cellStyle name="Fountain Input 3 4 5 9 3" xfId="16895" xr:uid="{00000000-0005-0000-0000-0000CB410000}"/>
    <cellStyle name="Fountain Input 3 4 6" xfId="16896" xr:uid="{00000000-0005-0000-0000-0000CC410000}"/>
    <cellStyle name="Fountain Input 3 4 6 10" xfId="16897" xr:uid="{00000000-0005-0000-0000-0000CD410000}"/>
    <cellStyle name="Fountain Input 3 4 6 10 2" xfId="16898" xr:uid="{00000000-0005-0000-0000-0000CE410000}"/>
    <cellStyle name="Fountain Input 3 4 6 10 3" xfId="16899" xr:uid="{00000000-0005-0000-0000-0000CF410000}"/>
    <cellStyle name="Fountain Input 3 4 6 11" xfId="16900" xr:uid="{00000000-0005-0000-0000-0000D0410000}"/>
    <cellStyle name="Fountain Input 3 4 6 11 2" xfId="16901" xr:uid="{00000000-0005-0000-0000-0000D1410000}"/>
    <cellStyle name="Fountain Input 3 4 6 11 3" xfId="16902" xr:uid="{00000000-0005-0000-0000-0000D2410000}"/>
    <cellStyle name="Fountain Input 3 4 6 12" xfId="16903" xr:uid="{00000000-0005-0000-0000-0000D3410000}"/>
    <cellStyle name="Fountain Input 3 4 6 13" xfId="16904" xr:uid="{00000000-0005-0000-0000-0000D4410000}"/>
    <cellStyle name="Fountain Input 3 4 6 2" xfId="16905" xr:uid="{00000000-0005-0000-0000-0000D5410000}"/>
    <cellStyle name="Fountain Input 3 4 6 2 2" xfId="16906" xr:uid="{00000000-0005-0000-0000-0000D6410000}"/>
    <cellStyle name="Fountain Input 3 4 6 2 3" xfId="16907" xr:uid="{00000000-0005-0000-0000-0000D7410000}"/>
    <cellStyle name="Fountain Input 3 4 6 3" xfId="16908" xr:uid="{00000000-0005-0000-0000-0000D8410000}"/>
    <cellStyle name="Fountain Input 3 4 6 3 2" xfId="16909" xr:uid="{00000000-0005-0000-0000-0000D9410000}"/>
    <cellStyle name="Fountain Input 3 4 6 3 3" xfId="16910" xr:uid="{00000000-0005-0000-0000-0000DA410000}"/>
    <cellStyle name="Fountain Input 3 4 6 4" xfId="16911" xr:uid="{00000000-0005-0000-0000-0000DB410000}"/>
    <cellStyle name="Fountain Input 3 4 6 4 2" xfId="16912" xr:uid="{00000000-0005-0000-0000-0000DC410000}"/>
    <cellStyle name="Fountain Input 3 4 6 4 3" xfId="16913" xr:uid="{00000000-0005-0000-0000-0000DD410000}"/>
    <cellStyle name="Fountain Input 3 4 6 5" xfId="16914" xr:uid="{00000000-0005-0000-0000-0000DE410000}"/>
    <cellStyle name="Fountain Input 3 4 6 5 2" xfId="16915" xr:uid="{00000000-0005-0000-0000-0000DF410000}"/>
    <cellStyle name="Fountain Input 3 4 6 5 3" xfId="16916" xr:uid="{00000000-0005-0000-0000-0000E0410000}"/>
    <cellStyle name="Fountain Input 3 4 6 6" xfId="16917" xr:uid="{00000000-0005-0000-0000-0000E1410000}"/>
    <cellStyle name="Fountain Input 3 4 6 6 2" xfId="16918" xr:uid="{00000000-0005-0000-0000-0000E2410000}"/>
    <cellStyle name="Fountain Input 3 4 6 6 3" xfId="16919" xr:uid="{00000000-0005-0000-0000-0000E3410000}"/>
    <cellStyle name="Fountain Input 3 4 6 7" xfId="16920" xr:uid="{00000000-0005-0000-0000-0000E4410000}"/>
    <cellStyle name="Fountain Input 3 4 6 7 2" xfId="16921" xr:uid="{00000000-0005-0000-0000-0000E5410000}"/>
    <cellStyle name="Fountain Input 3 4 6 7 3" xfId="16922" xr:uid="{00000000-0005-0000-0000-0000E6410000}"/>
    <cellStyle name="Fountain Input 3 4 6 8" xfId="16923" xr:uid="{00000000-0005-0000-0000-0000E7410000}"/>
    <cellStyle name="Fountain Input 3 4 6 8 2" xfId="16924" xr:uid="{00000000-0005-0000-0000-0000E8410000}"/>
    <cellStyle name="Fountain Input 3 4 6 8 3" xfId="16925" xr:uid="{00000000-0005-0000-0000-0000E9410000}"/>
    <cellStyle name="Fountain Input 3 4 6 9" xfId="16926" xr:uid="{00000000-0005-0000-0000-0000EA410000}"/>
    <cellStyle name="Fountain Input 3 4 6 9 2" xfId="16927" xr:uid="{00000000-0005-0000-0000-0000EB410000}"/>
    <cellStyle name="Fountain Input 3 4 6 9 3" xfId="16928" xr:uid="{00000000-0005-0000-0000-0000EC410000}"/>
    <cellStyle name="Fountain Input 3 4 7" xfId="16929" xr:uid="{00000000-0005-0000-0000-0000ED410000}"/>
    <cellStyle name="Fountain Input 3 4 7 10" xfId="16930" xr:uid="{00000000-0005-0000-0000-0000EE410000}"/>
    <cellStyle name="Fountain Input 3 4 7 10 2" xfId="16931" xr:uid="{00000000-0005-0000-0000-0000EF410000}"/>
    <cellStyle name="Fountain Input 3 4 7 10 3" xfId="16932" xr:uid="{00000000-0005-0000-0000-0000F0410000}"/>
    <cellStyle name="Fountain Input 3 4 7 11" xfId="16933" xr:uid="{00000000-0005-0000-0000-0000F1410000}"/>
    <cellStyle name="Fountain Input 3 4 7 11 2" xfId="16934" xr:uid="{00000000-0005-0000-0000-0000F2410000}"/>
    <cellStyle name="Fountain Input 3 4 7 11 3" xfId="16935" xr:uid="{00000000-0005-0000-0000-0000F3410000}"/>
    <cellStyle name="Fountain Input 3 4 7 12" xfId="16936" xr:uid="{00000000-0005-0000-0000-0000F4410000}"/>
    <cellStyle name="Fountain Input 3 4 7 13" xfId="16937" xr:uid="{00000000-0005-0000-0000-0000F5410000}"/>
    <cellStyle name="Fountain Input 3 4 7 2" xfId="16938" xr:uid="{00000000-0005-0000-0000-0000F6410000}"/>
    <cellStyle name="Fountain Input 3 4 7 2 2" xfId="16939" xr:uid="{00000000-0005-0000-0000-0000F7410000}"/>
    <cellStyle name="Fountain Input 3 4 7 2 3" xfId="16940" xr:uid="{00000000-0005-0000-0000-0000F8410000}"/>
    <cellStyle name="Fountain Input 3 4 7 3" xfId="16941" xr:uid="{00000000-0005-0000-0000-0000F9410000}"/>
    <cellStyle name="Fountain Input 3 4 7 3 2" xfId="16942" xr:uid="{00000000-0005-0000-0000-0000FA410000}"/>
    <cellStyle name="Fountain Input 3 4 7 3 3" xfId="16943" xr:uid="{00000000-0005-0000-0000-0000FB410000}"/>
    <cellStyle name="Fountain Input 3 4 7 4" xfId="16944" xr:uid="{00000000-0005-0000-0000-0000FC410000}"/>
    <cellStyle name="Fountain Input 3 4 7 4 2" xfId="16945" xr:uid="{00000000-0005-0000-0000-0000FD410000}"/>
    <cellStyle name="Fountain Input 3 4 7 4 3" xfId="16946" xr:uid="{00000000-0005-0000-0000-0000FE410000}"/>
    <cellStyle name="Fountain Input 3 4 7 5" xfId="16947" xr:uid="{00000000-0005-0000-0000-0000FF410000}"/>
    <cellStyle name="Fountain Input 3 4 7 5 2" xfId="16948" xr:uid="{00000000-0005-0000-0000-000000420000}"/>
    <cellStyle name="Fountain Input 3 4 7 5 3" xfId="16949" xr:uid="{00000000-0005-0000-0000-000001420000}"/>
    <cellStyle name="Fountain Input 3 4 7 6" xfId="16950" xr:uid="{00000000-0005-0000-0000-000002420000}"/>
    <cellStyle name="Fountain Input 3 4 7 6 2" xfId="16951" xr:uid="{00000000-0005-0000-0000-000003420000}"/>
    <cellStyle name="Fountain Input 3 4 7 6 3" xfId="16952" xr:uid="{00000000-0005-0000-0000-000004420000}"/>
    <cellStyle name="Fountain Input 3 4 7 7" xfId="16953" xr:uid="{00000000-0005-0000-0000-000005420000}"/>
    <cellStyle name="Fountain Input 3 4 7 7 2" xfId="16954" xr:uid="{00000000-0005-0000-0000-000006420000}"/>
    <cellStyle name="Fountain Input 3 4 7 7 3" xfId="16955" xr:uid="{00000000-0005-0000-0000-000007420000}"/>
    <cellStyle name="Fountain Input 3 4 7 8" xfId="16956" xr:uid="{00000000-0005-0000-0000-000008420000}"/>
    <cellStyle name="Fountain Input 3 4 7 8 2" xfId="16957" xr:uid="{00000000-0005-0000-0000-000009420000}"/>
    <cellStyle name="Fountain Input 3 4 7 8 3" xfId="16958" xr:uid="{00000000-0005-0000-0000-00000A420000}"/>
    <cellStyle name="Fountain Input 3 4 7 9" xfId="16959" xr:uid="{00000000-0005-0000-0000-00000B420000}"/>
    <cellStyle name="Fountain Input 3 4 7 9 2" xfId="16960" xr:uid="{00000000-0005-0000-0000-00000C420000}"/>
    <cellStyle name="Fountain Input 3 4 7 9 3" xfId="16961" xr:uid="{00000000-0005-0000-0000-00000D420000}"/>
    <cellStyle name="Fountain Input 3 4 8" xfId="16962" xr:uid="{00000000-0005-0000-0000-00000E420000}"/>
    <cellStyle name="Fountain Input 3 4 8 2" xfId="16963" xr:uid="{00000000-0005-0000-0000-00000F420000}"/>
    <cellStyle name="Fountain Input 3 4 8 3" xfId="16964" xr:uid="{00000000-0005-0000-0000-000010420000}"/>
    <cellStyle name="Fountain Input 3 4 9" xfId="16965" xr:uid="{00000000-0005-0000-0000-000011420000}"/>
    <cellStyle name="Fountain Input 3 4 9 2" xfId="16966" xr:uid="{00000000-0005-0000-0000-000012420000}"/>
    <cellStyle name="Fountain Input 3 4 9 3" xfId="16967" xr:uid="{00000000-0005-0000-0000-000013420000}"/>
    <cellStyle name="Fountain Input 3 5" xfId="16968" xr:uid="{00000000-0005-0000-0000-000014420000}"/>
    <cellStyle name="Fountain Input 3 5 10" xfId="16969" xr:uid="{00000000-0005-0000-0000-000015420000}"/>
    <cellStyle name="Fountain Input 3 5 10 2" xfId="16970" xr:uid="{00000000-0005-0000-0000-000016420000}"/>
    <cellStyle name="Fountain Input 3 5 10 3" xfId="16971" xr:uid="{00000000-0005-0000-0000-000017420000}"/>
    <cellStyle name="Fountain Input 3 5 11" xfId="16972" xr:uid="{00000000-0005-0000-0000-000018420000}"/>
    <cellStyle name="Fountain Input 3 5 11 2" xfId="16973" xr:uid="{00000000-0005-0000-0000-000019420000}"/>
    <cellStyle name="Fountain Input 3 5 11 3" xfId="16974" xr:uid="{00000000-0005-0000-0000-00001A420000}"/>
    <cellStyle name="Fountain Input 3 5 12" xfId="16975" xr:uid="{00000000-0005-0000-0000-00001B420000}"/>
    <cellStyle name="Fountain Input 3 5 12 2" xfId="16976" xr:uid="{00000000-0005-0000-0000-00001C420000}"/>
    <cellStyle name="Fountain Input 3 5 12 3" xfId="16977" xr:uid="{00000000-0005-0000-0000-00001D420000}"/>
    <cellStyle name="Fountain Input 3 5 13" xfId="16978" xr:uid="{00000000-0005-0000-0000-00001E420000}"/>
    <cellStyle name="Fountain Input 3 5 13 2" xfId="16979" xr:uid="{00000000-0005-0000-0000-00001F420000}"/>
    <cellStyle name="Fountain Input 3 5 13 3" xfId="16980" xr:uid="{00000000-0005-0000-0000-000020420000}"/>
    <cellStyle name="Fountain Input 3 5 14" xfId="16981" xr:uid="{00000000-0005-0000-0000-000021420000}"/>
    <cellStyle name="Fountain Input 3 5 14 2" xfId="16982" xr:uid="{00000000-0005-0000-0000-000022420000}"/>
    <cellStyle name="Fountain Input 3 5 14 3" xfId="16983" xr:uid="{00000000-0005-0000-0000-000023420000}"/>
    <cellStyle name="Fountain Input 3 5 15" xfId="16984" xr:uid="{00000000-0005-0000-0000-000024420000}"/>
    <cellStyle name="Fountain Input 3 5 15 2" xfId="16985" xr:uid="{00000000-0005-0000-0000-000025420000}"/>
    <cellStyle name="Fountain Input 3 5 15 3" xfId="16986" xr:uid="{00000000-0005-0000-0000-000026420000}"/>
    <cellStyle name="Fountain Input 3 5 16" xfId="16987" xr:uid="{00000000-0005-0000-0000-000027420000}"/>
    <cellStyle name="Fountain Input 3 5 16 2" xfId="16988" xr:uid="{00000000-0005-0000-0000-000028420000}"/>
    <cellStyle name="Fountain Input 3 5 16 3" xfId="16989" xr:uid="{00000000-0005-0000-0000-000029420000}"/>
    <cellStyle name="Fountain Input 3 5 17" xfId="16990" xr:uid="{00000000-0005-0000-0000-00002A420000}"/>
    <cellStyle name="Fountain Input 3 5 17 2" xfId="16991" xr:uid="{00000000-0005-0000-0000-00002B420000}"/>
    <cellStyle name="Fountain Input 3 5 17 3" xfId="16992" xr:uid="{00000000-0005-0000-0000-00002C420000}"/>
    <cellStyle name="Fountain Input 3 5 18" xfId="16993" xr:uid="{00000000-0005-0000-0000-00002D420000}"/>
    <cellStyle name="Fountain Input 3 5 18 2" xfId="16994" xr:uid="{00000000-0005-0000-0000-00002E420000}"/>
    <cellStyle name="Fountain Input 3 5 18 3" xfId="16995" xr:uid="{00000000-0005-0000-0000-00002F420000}"/>
    <cellStyle name="Fountain Input 3 5 19" xfId="16996" xr:uid="{00000000-0005-0000-0000-000030420000}"/>
    <cellStyle name="Fountain Input 3 5 2" xfId="16997" xr:uid="{00000000-0005-0000-0000-000031420000}"/>
    <cellStyle name="Fountain Input 3 5 2 10" xfId="16998" xr:uid="{00000000-0005-0000-0000-000032420000}"/>
    <cellStyle name="Fountain Input 3 5 2 10 2" xfId="16999" xr:uid="{00000000-0005-0000-0000-000033420000}"/>
    <cellStyle name="Fountain Input 3 5 2 10 3" xfId="17000" xr:uid="{00000000-0005-0000-0000-000034420000}"/>
    <cellStyle name="Fountain Input 3 5 2 11" xfId="17001" xr:uid="{00000000-0005-0000-0000-000035420000}"/>
    <cellStyle name="Fountain Input 3 5 2 11 2" xfId="17002" xr:uid="{00000000-0005-0000-0000-000036420000}"/>
    <cellStyle name="Fountain Input 3 5 2 11 3" xfId="17003" xr:uid="{00000000-0005-0000-0000-000037420000}"/>
    <cellStyle name="Fountain Input 3 5 2 12" xfId="17004" xr:uid="{00000000-0005-0000-0000-000038420000}"/>
    <cellStyle name="Fountain Input 3 5 2 12 2" xfId="17005" xr:uid="{00000000-0005-0000-0000-000039420000}"/>
    <cellStyle name="Fountain Input 3 5 2 12 3" xfId="17006" xr:uid="{00000000-0005-0000-0000-00003A420000}"/>
    <cellStyle name="Fountain Input 3 5 2 13" xfId="17007" xr:uid="{00000000-0005-0000-0000-00003B420000}"/>
    <cellStyle name="Fountain Input 3 5 2 14" xfId="17008" xr:uid="{00000000-0005-0000-0000-00003C420000}"/>
    <cellStyle name="Fountain Input 3 5 2 2" xfId="17009" xr:uid="{00000000-0005-0000-0000-00003D420000}"/>
    <cellStyle name="Fountain Input 3 5 2 2 2" xfId="17010" xr:uid="{00000000-0005-0000-0000-00003E420000}"/>
    <cellStyle name="Fountain Input 3 5 2 2 3" xfId="17011" xr:uid="{00000000-0005-0000-0000-00003F420000}"/>
    <cellStyle name="Fountain Input 3 5 2 3" xfId="17012" xr:uid="{00000000-0005-0000-0000-000040420000}"/>
    <cellStyle name="Fountain Input 3 5 2 3 2" xfId="17013" xr:uid="{00000000-0005-0000-0000-000041420000}"/>
    <cellStyle name="Fountain Input 3 5 2 3 3" xfId="17014" xr:uid="{00000000-0005-0000-0000-000042420000}"/>
    <cellStyle name="Fountain Input 3 5 2 4" xfId="17015" xr:uid="{00000000-0005-0000-0000-000043420000}"/>
    <cellStyle name="Fountain Input 3 5 2 4 2" xfId="17016" xr:uid="{00000000-0005-0000-0000-000044420000}"/>
    <cellStyle name="Fountain Input 3 5 2 4 3" xfId="17017" xr:uid="{00000000-0005-0000-0000-000045420000}"/>
    <cellStyle name="Fountain Input 3 5 2 5" xfId="17018" xr:uid="{00000000-0005-0000-0000-000046420000}"/>
    <cellStyle name="Fountain Input 3 5 2 5 2" xfId="17019" xr:uid="{00000000-0005-0000-0000-000047420000}"/>
    <cellStyle name="Fountain Input 3 5 2 5 3" xfId="17020" xr:uid="{00000000-0005-0000-0000-000048420000}"/>
    <cellStyle name="Fountain Input 3 5 2 6" xfId="17021" xr:uid="{00000000-0005-0000-0000-000049420000}"/>
    <cellStyle name="Fountain Input 3 5 2 6 2" xfId="17022" xr:uid="{00000000-0005-0000-0000-00004A420000}"/>
    <cellStyle name="Fountain Input 3 5 2 6 3" xfId="17023" xr:uid="{00000000-0005-0000-0000-00004B420000}"/>
    <cellStyle name="Fountain Input 3 5 2 7" xfId="17024" xr:uid="{00000000-0005-0000-0000-00004C420000}"/>
    <cellStyle name="Fountain Input 3 5 2 7 2" xfId="17025" xr:uid="{00000000-0005-0000-0000-00004D420000}"/>
    <cellStyle name="Fountain Input 3 5 2 7 3" xfId="17026" xr:uid="{00000000-0005-0000-0000-00004E420000}"/>
    <cellStyle name="Fountain Input 3 5 2 8" xfId="17027" xr:uid="{00000000-0005-0000-0000-00004F420000}"/>
    <cellStyle name="Fountain Input 3 5 2 8 2" xfId="17028" xr:uid="{00000000-0005-0000-0000-000050420000}"/>
    <cellStyle name="Fountain Input 3 5 2 8 3" xfId="17029" xr:uid="{00000000-0005-0000-0000-000051420000}"/>
    <cellStyle name="Fountain Input 3 5 2 9" xfId="17030" xr:uid="{00000000-0005-0000-0000-000052420000}"/>
    <cellStyle name="Fountain Input 3 5 2 9 2" xfId="17031" xr:uid="{00000000-0005-0000-0000-000053420000}"/>
    <cellStyle name="Fountain Input 3 5 2 9 3" xfId="17032" xr:uid="{00000000-0005-0000-0000-000054420000}"/>
    <cellStyle name="Fountain Input 3 5 20" xfId="17033" xr:uid="{00000000-0005-0000-0000-000055420000}"/>
    <cellStyle name="Fountain Input 3 5 3" xfId="17034" xr:uid="{00000000-0005-0000-0000-000056420000}"/>
    <cellStyle name="Fountain Input 3 5 3 10" xfId="17035" xr:uid="{00000000-0005-0000-0000-000057420000}"/>
    <cellStyle name="Fountain Input 3 5 3 10 2" xfId="17036" xr:uid="{00000000-0005-0000-0000-000058420000}"/>
    <cellStyle name="Fountain Input 3 5 3 10 3" xfId="17037" xr:uid="{00000000-0005-0000-0000-000059420000}"/>
    <cellStyle name="Fountain Input 3 5 3 11" xfId="17038" xr:uid="{00000000-0005-0000-0000-00005A420000}"/>
    <cellStyle name="Fountain Input 3 5 3 11 2" xfId="17039" xr:uid="{00000000-0005-0000-0000-00005B420000}"/>
    <cellStyle name="Fountain Input 3 5 3 11 3" xfId="17040" xr:uid="{00000000-0005-0000-0000-00005C420000}"/>
    <cellStyle name="Fountain Input 3 5 3 12" xfId="17041" xr:uid="{00000000-0005-0000-0000-00005D420000}"/>
    <cellStyle name="Fountain Input 3 5 3 12 2" xfId="17042" xr:uid="{00000000-0005-0000-0000-00005E420000}"/>
    <cellStyle name="Fountain Input 3 5 3 12 3" xfId="17043" xr:uid="{00000000-0005-0000-0000-00005F420000}"/>
    <cellStyle name="Fountain Input 3 5 3 13" xfId="17044" xr:uid="{00000000-0005-0000-0000-000060420000}"/>
    <cellStyle name="Fountain Input 3 5 3 14" xfId="17045" xr:uid="{00000000-0005-0000-0000-000061420000}"/>
    <cellStyle name="Fountain Input 3 5 3 2" xfId="17046" xr:uid="{00000000-0005-0000-0000-000062420000}"/>
    <cellStyle name="Fountain Input 3 5 3 2 2" xfId="17047" xr:uid="{00000000-0005-0000-0000-000063420000}"/>
    <cellStyle name="Fountain Input 3 5 3 2 3" xfId="17048" xr:uid="{00000000-0005-0000-0000-000064420000}"/>
    <cellStyle name="Fountain Input 3 5 3 3" xfId="17049" xr:uid="{00000000-0005-0000-0000-000065420000}"/>
    <cellStyle name="Fountain Input 3 5 3 3 2" xfId="17050" xr:uid="{00000000-0005-0000-0000-000066420000}"/>
    <cellStyle name="Fountain Input 3 5 3 3 3" xfId="17051" xr:uid="{00000000-0005-0000-0000-000067420000}"/>
    <cellStyle name="Fountain Input 3 5 3 4" xfId="17052" xr:uid="{00000000-0005-0000-0000-000068420000}"/>
    <cellStyle name="Fountain Input 3 5 3 4 2" xfId="17053" xr:uid="{00000000-0005-0000-0000-000069420000}"/>
    <cellStyle name="Fountain Input 3 5 3 4 3" xfId="17054" xr:uid="{00000000-0005-0000-0000-00006A420000}"/>
    <cellStyle name="Fountain Input 3 5 3 5" xfId="17055" xr:uid="{00000000-0005-0000-0000-00006B420000}"/>
    <cellStyle name="Fountain Input 3 5 3 5 2" xfId="17056" xr:uid="{00000000-0005-0000-0000-00006C420000}"/>
    <cellStyle name="Fountain Input 3 5 3 5 3" xfId="17057" xr:uid="{00000000-0005-0000-0000-00006D420000}"/>
    <cellStyle name="Fountain Input 3 5 3 6" xfId="17058" xr:uid="{00000000-0005-0000-0000-00006E420000}"/>
    <cellStyle name="Fountain Input 3 5 3 6 2" xfId="17059" xr:uid="{00000000-0005-0000-0000-00006F420000}"/>
    <cellStyle name="Fountain Input 3 5 3 6 3" xfId="17060" xr:uid="{00000000-0005-0000-0000-000070420000}"/>
    <cellStyle name="Fountain Input 3 5 3 7" xfId="17061" xr:uid="{00000000-0005-0000-0000-000071420000}"/>
    <cellStyle name="Fountain Input 3 5 3 7 2" xfId="17062" xr:uid="{00000000-0005-0000-0000-000072420000}"/>
    <cellStyle name="Fountain Input 3 5 3 7 3" xfId="17063" xr:uid="{00000000-0005-0000-0000-000073420000}"/>
    <cellStyle name="Fountain Input 3 5 3 8" xfId="17064" xr:uid="{00000000-0005-0000-0000-000074420000}"/>
    <cellStyle name="Fountain Input 3 5 3 8 2" xfId="17065" xr:uid="{00000000-0005-0000-0000-000075420000}"/>
    <cellStyle name="Fountain Input 3 5 3 8 3" xfId="17066" xr:uid="{00000000-0005-0000-0000-000076420000}"/>
    <cellStyle name="Fountain Input 3 5 3 9" xfId="17067" xr:uid="{00000000-0005-0000-0000-000077420000}"/>
    <cellStyle name="Fountain Input 3 5 3 9 2" xfId="17068" xr:uid="{00000000-0005-0000-0000-000078420000}"/>
    <cellStyle name="Fountain Input 3 5 3 9 3" xfId="17069" xr:uid="{00000000-0005-0000-0000-000079420000}"/>
    <cellStyle name="Fountain Input 3 5 4" xfId="17070" xr:uid="{00000000-0005-0000-0000-00007A420000}"/>
    <cellStyle name="Fountain Input 3 5 4 10" xfId="17071" xr:uid="{00000000-0005-0000-0000-00007B420000}"/>
    <cellStyle name="Fountain Input 3 5 4 10 2" xfId="17072" xr:uid="{00000000-0005-0000-0000-00007C420000}"/>
    <cellStyle name="Fountain Input 3 5 4 10 3" xfId="17073" xr:uid="{00000000-0005-0000-0000-00007D420000}"/>
    <cellStyle name="Fountain Input 3 5 4 11" xfId="17074" xr:uid="{00000000-0005-0000-0000-00007E420000}"/>
    <cellStyle name="Fountain Input 3 5 4 11 2" xfId="17075" xr:uid="{00000000-0005-0000-0000-00007F420000}"/>
    <cellStyle name="Fountain Input 3 5 4 11 3" xfId="17076" xr:uid="{00000000-0005-0000-0000-000080420000}"/>
    <cellStyle name="Fountain Input 3 5 4 12" xfId="17077" xr:uid="{00000000-0005-0000-0000-000081420000}"/>
    <cellStyle name="Fountain Input 3 5 4 13" xfId="17078" xr:uid="{00000000-0005-0000-0000-000082420000}"/>
    <cellStyle name="Fountain Input 3 5 4 2" xfId="17079" xr:uid="{00000000-0005-0000-0000-000083420000}"/>
    <cellStyle name="Fountain Input 3 5 4 2 2" xfId="17080" xr:uid="{00000000-0005-0000-0000-000084420000}"/>
    <cellStyle name="Fountain Input 3 5 4 2 3" xfId="17081" xr:uid="{00000000-0005-0000-0000-000085420000}"/>
    <cellStyle name="Fountain Input 3 5 4 3" xfId="17082" xr:uid="{00000000-0005-0000-0000-000086420000}"/>
    <cellStyle name="Fountain Input 3 5 4 3 2" xfId="17083" xr:uid="{00000000-0005-0000-0000-000087420000}"/>
    <cellStyle name="Fountain Input 3 5 4 3 3" xfId="17084" xr:uid="{00000000-0005-0000-0000-000088420000}"/>
    <cellStyle name="Fountain Input 3 5 4 4" xfId="17085" xr:uid="{00000000-0005-0000-0000-000089420000}"/>
    <cellStyle name="Fountain Input 3 5 4 4 2" xfId="17086" xr:uid="{00000000-0005-0000-0000-00008A420000}"/>
    <cellStyle name="Fountain Input 3 5 4 4 3" xfId="17087" xr:uid="{00000000-0005-0000-0000-00008B420000}"/>
    <cellStyle name="Fountain Input 3 5 4 5" xfId="17088" xr:uid="{00000000-0005-0000-0000-00008C420000}"/>
    <cellStyle name="Fountain Input 3 5 4 5 2" xfId="17089" xr:uid="{00000000-0005-0000-0000-00008D420000}"/>
    <cellStyle name="Fountain Input 3 5 4 5 3" xfId="17090" xr:uid="{00000000-0005-0000-0000-00008E420000}"/>
    <cellStyle name="Fountain Input 3 5 4 6" xfId="17091" xr:uid="{00000000-0005-0000-0000-00008F420000}"/>
    <cellStyle name="Fountain Input 3 5 4 6 2" xfId="17092" xr:uid="{00000000-0005-0000-0000-000090420000}"/>
    <cellStyle name="Fountain Input 3 5 4 6 3" xfId="17093" xr:uid="{00000000-0005-0000-0000-000091420000}"/>
    <cellStyle name="Fountain Input 3 5 4 7" xfId="17094" xr:uid="{00000000-0005-0000-0000-000092420000}"/>
    <cellStyle name="Fountain Input 3 5 4 7 2" xfId="17095" xr:uid="{00000000-0005-0000-0000-000093420000}"/>
    <cellStyle name="Fountain Input 3 5 4 7 3" xfId="17096" xr:uid="{00000000-0005-0000-0000-000094420000}"/>
    <cellStyle name="Fountain Input 3 5 4 8" xfId="17097" xr:uid="{00000000-0005-0000-0000-000095420000}"/>
    <cellStyle name="Fountain Input 3 5 4 8 2" xfId="17098" xr:uid="{00000000-0005-0000-0000-000096420000}"/>
    <cellStyle name="Fountain Input 3 5 4 8 3" xfId="17099" xr:uid="{00000000-0005-0000-0000-000097420000}"/>
    <cellStyle name="Fountain Input 3 5 4 9" xfId="17100" xr:uid="{00000000-0005-0000-0000-000098420000}"/>
    <cellStyle name="Fountain Input 3 5 4 9 2" xfId="17101" xr:uid="{00000000-0005-0000-0000-000099420000}"/>
    <cellStyle name="Fountain Input 3 5 4 9 3" xfId="17102" xr:uid="{00000000-0005-0000-0000-00009A420000}"/>
    <cellStyle name="Fountain Input 3 5 5" xfId="17103" xr:uid="{00000000-0005-0000-0000-00009B420000}"/>
    <cellStyle name="Fountain Input 3 5 5 10" xfId="17104" xr:uid="{00000000-0005-0000-0000-00009C420000}"/>
    <cellStyle name="Fountain Input 3 5 5 10 2" xfId="17105" xr:uid="{00000000-0005-0000-0000-00009D420000}"/>
    <cellStyle name="Fountain Input 3 5 5 10 3" xfId="17106" xr:uid="{00000000-0005-0000-0000-00009E420000}"/>
    <cellStyle name="Fountain Input 3 5 5 11" xfId="17107" xr:uid="{00000000-0005-0000-0000-00009F420000}"/>
    <cellStyle name="Fountain Input 3 5 5 11 2" xfId="17108" xr:uid="{00000000-0005-0000-0000-0000A0420000}"/>
    <cellStyle name="Fountain Input 3 5 5 11 3" xfId="17109" xr:uid="{00000000-0005-0000-0000-0000A1420000}"/>
    <cellStyle name="Fountain Input 3 5 5 12" xfId="17110" xr:uid="{00000000-0005-0000-0000-0000A2420000}"/>
    <cellStyle name="Fountain Input 3 5 5 13" xfId="17111" xr:uid="{00000000-0005-0000-0000-0000A3420000}"/>
    <cellStyle name="Fountain Input 3 5 5 2" xfId="17112" xr:uid="{00000000-0005-0000-0000-0000A4420000}"/>
    <cellStyle name="Fountain Input 3 5 5 2 2" xfId="17113" xr:uid="{00000000-0005-0000-0000-0000A5420000}"/>
    <cellStyle name="Fountain Input 3 5 5 2 3" xfId="17114" xr:uid="{00000000-0005-0000-0000-0000A6420000}"/>
    <cellStyle name="Fountain Input 3 5 5 3" xfId="17115" xr:uid="{00000000-0005-0000-0000-0000A7420000}"/>
    <cellStyle name="Fountain Input 3 5 5 3 2" xfId="17116" xr:uid="{00000000-0005-0000-0000-0000A8420000}"/>
    <cellStyle name="Fountain Input 3 5 5 3 3" xfId="17117" xr:uid="{00000000-0005-0000-0000-0000A9420000}"/>
    <cellStyle name="Fountain Input 3 5 5 4" xfId="17118" xr:uid="{00000000-0005-0000-0000-0000AA420000}"/>
    <cellStyle name="Fountain Input 3 5 5 4 2" xfId="17119" xr:uid="{00000000-0005-0000-0000-0000AB420000}"/>
    <cellStyle name="Fountain Input 3 5 5 4 3" xfId="17120" xr:uid="{00000000-0005-0000-0000-0000AC420000}"/>
    <cellStyle name="Fountain Input 3 5 5 5" xfId="17121" xr:uid="{00000000-0005-0000-0000-0000AD420000}"/>
    <cellStyle name="Fountain Input 3 5 5 5 2" xfId="17122" xr:uid="{00000000-0005-0000-0000-0000AE420000}"/>
    <cellStyle name="Fountain Input 3 5 5 5 3" xfId="17123" xr:uid="{00000000-0005-0000-0000-0000AF420000}"/>
    <cellStyle name="Fountain Input 3 5 5 6" xfId="17124" xr:uid="{00000000-0005-0000-0000-0000B0420000}"/>
    <cellStyle name="Fountain Input 3 5 5 6 2" xfId="17125" xr:uid="{00000000-0005-0000-0000-0000B1420000}"/>
    <cellStyle name="Fountain Input 3 5 5 6 3" xfId="17126" xr:uid="{00000000-0005-0000-0000-0000B2420000}"/>
    <cellStyle name="Fountain Input 3 5 5 7" xfId="17127" xr:uid="{00000000-0005-0000-0000-0000B3420000}"/>
    <cellStyle name="Fountain Input 3 5 5 7 2" xfId="17128" xr:uid="{00000000-0005-0000-0000-0000B4420000}"/>
    <cellStyle name="Fountain Input 3 5 5 7 3" xfId="17129" xr:uid="{00000000-0005-0000-0000-0000B5420000}"/>
    <cellStyle name="Fountain Input 3 5 5 8" xfId="17130" xr:uid="{00000000-0005-0000-0000-0000B6420000}"/>
    <cellStyle name="Fountain Input 3 5 5 8 2" xfId="17131" xr:uid="{00000000-0005-0000-0000-0000B7420000}"/>
    <cellStyle name="Fountain Input 3 5 5 8 3" xfId="17132" xr:uid="{00000000-0005-0000-0000-0000B8420000}"/>
    <cellStyle name="Fountain Input 3 5 5 9" xfId="17133" xr:uid="{00000000-0005-0000-0000-0000B9420000}"/>
    <cellStyle name="Fountain Input 3 5 5 9 2" xfId="17134" xr:uid="{00000000-0005-0000-0000-0000BA420000}"/>
    <cellStyle name="Fountain Input 3 5 5 9 3" xfId="17135" xr:uid="{00000000-0005-0000-0000-0000BB420000}"/>
    <cellStyle name="Fountain Input 3 5 6" xfId="17136" xr:uid="{00000000-0005-0000-0000-0000BC420000}"/>
    <cellStyle name="Fountain Input 3 5 6 10" xfId="17137" xr:uid="{00000000-0005-0000-0000-0000BD420000}"/>
    <cellStyle name="Fountain Input 3 5 6 10 2" xfId="17138" xr:uid="{00000000-0005-0000-0000-0000BE420000}"/>
    <cellStyle name="Fountain Input 3 5 6 10 3" xfId="17139" xr:uid="{00000000-0005-0000-0000-0000BF420000}"/>
    <cellStyle name="Fountain Input 3 5 6 11" xfId="17140" xr:uid="{00000000-0005-0000-0000-0000C0420000}"/>
    <cellStyle name="Fountain Input 3 5 6 11 2" xfId="17141" xr:uid="{00000000-0005-0000-0000-0000C1420000}"/>
    <cellStyle name="Fountain Input 3 5 6 11 3" xfId="17142" xr:uid="{00000000-0005-0000-0000-0000C2420000}"/>
    <cellStyle name="Fountain Input 3 5 6 12" xfId="17143" xr:uid="{00000000-0005-0000-0000-0000C3420000}"/>
    <cellStyle name="Fountain Input 3 5 6 13" xfId="17144" xr:uid="{00000000-0005-0000-0000-0000C4420000}"/>
    <cellStyle name="Fountain Input 3 5 6 2" xfId="17145" xr:uid="{00000000-0005-0000-0000-0000C5420000}"/>
    <cellStyle name="Fountain Input 3 5 6 2 2" xfId="17146" xr:uid="{00000000-0005-0000-0000-0000C6420000}"/>
    <cellStyle name="Fountain Input 3 5 6 2 3" xfId="17147" xr:uid="{00000000-0005-0000-0000-0000C7420000}"/>
    <cellStyle name="Fountain Input 3 5 6 3" xfId="17148" xr:uid="{00000000-0005-0000-0000-0000C8420000}"/>
    <cellStyle name="Fountain Input 3 5 6 3 2" xfId="17149" xr:uid="{00000000-0005-0000-0000-0000C9420000}"/>
    <cellStyle name="Fountain Input 3 5 6 3 3" xfId="17150" xr:uid="{00000000-0005-0000-0000-0000CA420000}"/>
    <cellStyle name="Fountain Input 3 5 6 4" xfId="17151" xr:uid="{00000000-0005-0000-0000-0000CB420000}"/>
    <cellStyle name="Fountain Input 3 5 6 4 2" xfId="17152" xr:uid="{00000000-0005-0000-0000-0000CC420000}"/>
    <cellStyle name="Fountain Input 3 5 6 4 3" xfId="17153" xr:uid="{00000000-0005-0000-0000-0000CD420000}"/>
    <cellStyle name="Fountain Input 3 5 6 5" xfId="17154" xr:uid="{00000000-0005-0000-0000-0000CE420000}"/>
    <cellStyle name="Fountain Input 3 5 6 5 2" xfId="17155" xr:uid="{00000000-0005-0000-0000-0000CF420000}"/>
    <cellStyle name="Fountain Input 3 5 6 5 3" xfId="17156" xr:uid="{00000000-0005-0000-0000-0000D0420000}"/>
    <cellStyle name="Fountain Input 3 5 6 6" xfId="17157" xr:uid="{00000000-0005-0000-0000-0000D1420000}"/>
    <cellStyle name="Fountain Input 3 5 6 6 2" xfId="17158" xr:uid="{00000000-0005-0000-0000-0000D2420000}"/>
    <cellStyle name="Fountain Input 3 5 6 6 3" xfId="17159" xr:uid="{00000000-0005-0000-0000-0000D3420000}"/>
    <cellStyle name="Fountain Input 3 5 6 7" xfId="17160" xr:uid="{00000000-0005-0000-0000-0000D4420000}"/>
    <cellStyle name="Fountain Input 3 5 6 7 2" xfId="17161" xr:uid="{00000000-0005-0000-0000-0000D5420000}"/>
    <cellStyle name="Fountain Input 3 5 6 7 3" xfId="17162" xr:uid="{00000000-0005-0000-0000-0000D6420000}"/>
    <cellStyle name="Fountain Input 3 5 6 8" xfId="17163" xr:uid="{00000000-0005-0000-0000-0000D7420000}"/>
    <cellStyle name="Fountain Input 3 5 6 8 2" xfId="17164" xr:uid="{00000000-0005-0000-0000-0000D8420000}"/>
    <cellStyle name="Fountain Input 3 5 6 8 3" xfId="17165" xr:uid="{00000000-0005-0000-0000-0000D9420000}"/>
    <cellStyle name="Fountain Input 3 5 6 9" xfId="17166" xr:uid="{00000000-0005-0000-0000-0000DA420000}"/>
    <cellStyle name="Fountain Input 3 5 6 9 2" xfId="17167" xr:uid="{00000000-0005-0000-0000-0000DB420000}"/>
    <cellStyle name="Fountain Input 3 5 6 9 3" xfId="17168" xr:uid="{00000000-0005-0000-0000-0000DC420000}"/>
    <cellStyle name="Fountain Input 3 5 7" xfId="17169" xr:uid="{00000000-0005-0000-0000-0000DD420000}"/>
    <cellStyle name="Fountain Input 3 5 7 10" xfId="17170" xr:uid="{00000000-0005-0000-0000-0000DE420000}"/>
    <cellStyle name="Fountain Input 3 5 7 10 2" xfId="17171" xr:uid="{00000000-0005-0000-0000-0000DF420000}"/>
    <cellStyle name="Fountain Input 3 5 7 10 3" xfId="17172" xr:uid="{00000000-0005-0000-0000-0000E0420000}"/>
    <cellStyle name="Fountain Input 3 5 7 11" xfId="17173" xr:uid="{00000000-0005-0000-0000-0000E1420000}"/>
    <cellStyle name="Fountain Input 3 5 7 11 2" xfId="17174" xr:uid="{00000000-0005-0000-0000-0000E2420000}"/>
    <cellStyle name="Fountain Input 3 5 7 11 3" xfId="17175" xr:uid="{00000000-0005-0000-0000-0000E3420000}"/>
    <cellStyle name="Fountain Input 3 5 7 12" xfId="17176" xr:uid="{00000000-0005-0000-0000-0000E4420000}"/>
    <cellStyle name="Fountain Input 3 5 7 13" xfId="17177" xr:uid="{00000000-0005-0000-0000-0000E5420000}"/>
    <cellStyle name="Fountain Input 3 5 7 2" xfId="17178" xr:uid="{00000000-0005-0000-0000-0000E6420000}"/>
    <cellStyle name="Fountain Input 3 5 7 2 2" xfId="17179" xr:uid="{00000000-0005-0000-0000-0000E7420000}"/>
    <cellStyle name="Fountain Input 3 5 7 2 3" xfId="17180" xr:uid="{00000000-0005-0000-0000-0000E8420000}"/>
    <cellStyle name="Fountain Input 3 5 7 3" xfId="17181" xr:uid="{00000000-0005-0000-0000-0000E9420000}"/>
    <cellStyle name="Fountain Input 3 5 7 3 2" xfId="17182" xr:uid="{00000000-0005-0000-0000-0000EA420000}"/>
    <cellStyle name="Fountain Input 3 5 7 3 3" xfId="17183" xr:uid="{00000000-0005-0000-0000-0000EB420000}"/>
    <cellStyle name="Fountain Input 3 5 7 4" xfId="17184" xr:uid="{00000000-0005-0000-0000-0000EC420000}"/>
    <cellStyle name="Fountain Input 3 5 7 4 2" xfId="17185" xr:uid="{00000000-0005-0000-0000-0000ED420000}"/>
    <cellStyle name="Fountain Input 3 5 7 4 3" xfId="17186" xr:uid="{00000000-0005-0000-0000-0000EE420000}"/>
    <cellStyle name="Fountain Input 3 5 7 5" xfId="17187" xr:uid="{00000000-0005-0000-0000-0000EF420000}"/>
    <cellStyle name="Fountain Input 3 5 7 5 2" xfId="17188" xr:uid="{00000000-0005-0000-0000-0000F0420000}"/>
    <cellStyle name="Fountain Input 3 5 7 5 3" xfId="17189" xr:uid="{00000000-0005-0000-0000-0000F1420000}"/>
    <cellStyle name="Fountain Input 3 5 7 6" xfId="17190" xr:uid="{00000000-0005-0000-0000-0000F2420000}"/>
    <cellStyle name="Fountain Input 3 5 7 6 2" xfId="17191" xr:uid="{00000000-0005-0000-0000-0000F3420000}"/>
    <cellStyle name="Fountain Input 3 5 7 6 3" xfId="17192" xr:uid="{00000000-0005-0000-0000-0000F4420000}"/>
    <cellStyle name="Fountain Input 3 5 7 7" xfId="17193" xr:uid="{00000000-0005-0000-0000-0000F5420000}"/>
    <cellStyle name="Fountain Input 3 5 7 7 2" xfId="17194" xr:uid="{00000000-0005-0000-0000-0000F6420000}"/>
    <cellStyle name="Fountain Input 3 5 7 7 3" xfId="17195" xr:uid="{00000000-0005-0000-0000-0000F7420000}"/>
    <cellStyle name="Fountain Input 3 5 7 8" xfId="17196" xr:uid="{00000000-0005-0000-0000-0000F8420000}"/>
    <cellStyle name="Fountain Input 3 5 7 8 2" xfId="17197" xr:uid="{00000000-0005-0000-0000-0000F9420000}"/>
    <cellStyle name="Fountain Input 3 5 7 8 3" xfId="17198" xr:uid="{00000000-0005-0000-0000-0000FA420000}"/>
    <cellStyle name="Fountain Input 3 5 7 9" xfId="17199" xr:uid="{00000000-0005-0000-0000-0000FB420000}"/>
    <cellStyle name="Fountain Input 3 5 7 9 2" xfId="17200" xr:uid="{00000000-0005-0000-0000-0000FC420000}"/>
    <cellStyle name="Fountain Input 3 5 7 9 3" xfId="17201" xr:uid="{00000000-0005-0000-0000-0000FD420000}"/>
    <cellStyle name="Fountain Input 3 5 8" xfId="17202" xr:uid="{00000000-0005-0000-0000-0000FE420000}"/>
    <cellStyle name="Fountain Input 3 5 8 2" xfId="17203" xr:uid="{00000000-0005-0000-0000-0000FF420000}"/>
    <cellStyle name="Fountain Input 3 5 8 3" xfId="17204" xr:uid="{00000000-0005-0000-0000-000000430000}"/>
    <cellStyle name="Fountain Input 3 5 9" xfId="17205" xr:uid="{00000000-0005-0000-0000-000001430000}"/>
    <cellStyle name="Fountain Input 3 5 9 2" xfId="17206" xr:uid="{00000000-0005-0000-0000-000002430000}"/>
    <cellStyle name="Fountain Input 3 5 9 3" xfId="17207" xr:uid="{00000000-0005-0000-0000-000003430000}"/>
    <cellStyle name="Fountain Input 3 6" xfId="17208" xr:uid="{00000000-0005-0000-0000-000004430000}"/>
    <cellStyle name="Fountain Input 3 6 10" xfId="17209" xr:uid="{00000000-0005-0000-0000-000005430000}"/>
    <cellStyle name="Fountain Input 3 6 10 2" xfId="17210" xr:uid="{00000000-0005-0000-0000-000006430000}"/>
    <cellStyle name="Fountain Input 3 6 10 3" xfId="17211" xr:uid="{00000000-0005-0000-0000-000007430000}"/>
    <cellStyle name="Fountain Input 3 6 11" xfId="17212" xr:uid="{00000000-0005-0000-0000-000008430000}"/>
    <cellStyle name="Fountain Input 3 6 11 2" xfId="17213" xr:uid="{00000000-0005-0000-0000-000009430000}"/>
    <cellStyle name="Fountain Input 3 6 11 3" xfId="17214" xr:uid="{00000000-0005-0000-0000-00000A430000}"/>
    <cellStyle name="Fountain Input 3 6 12" xfId="17215" xr:uid="{00000000-0005-0000-0000-00000B430000}"/>
    <cellStyle name="Fountain Input 3 6 12 2" xfId="17216" xr:uid="{00000000-0005-0000-0000-00000C430000}"/>
    <cellStyle name="Fountain Input 3 6 12 3" xfId="17217" xr:uid="{00000000-0005-0000-0000-00000D430000}"/>
    <cellStyle name="Fountain Input 3 6 13" xfId="17218" xr:uid="{00000000-0005-0000-0000-00000E430000}"/>
    <cellStyle name="Fountain Input 3 6 13 2" xfId="17219" xr:uid="{00000000-0005-0000-0000-00000F430000}"/>
    <cellStyle name="Fountain Input 3 6 13 3" xfId="17220" xr:uid="{00000000-0005-0000-0000-000010430000}"/>
    <cellStyle name="Fountain Input 3 6 14" xfId="17221" xr:uid="{00000000-0005-0000-0000-000011430000}"/>
    <cellStyle name="Fountain Input 3 6 14 2" xfId="17222" xr:uid="{00000000-0005-0000-0000-000012430000}"/>
    <cellStyle name="Fountain Input 3 6 14 3" xfId="17223" xr:uid="{00000000-0005-0000-0000-000013430000}"/>
    <cellStyle name="Fountain Input 3 6 15" xfId="17224" xr:uid="{00000000-0005-0000-0000-000014430000}"/>
    <cellStyle name="Fountain Input 3 6 15 2" xfId="17225" xr:uid="{00000000-0005-0000-0000-000015430000}"/>
    <cellStyle name="Fountain Input 3 6 15 3" xfId="17226" xr:uid="{00000000-0005-0000-0000-000016430000}"/>
    <cellStyle name="Fountain Input 3 6 16" xfId="17227" xr:uid="{00000000-0005-0000-0000-000017430000}"/>
    <cellStyle name="Fountain Input 3 6 16 2" xfId="17228" xr:uid="{00000000-0005-0000-0000-000018430000}"/>
    <cellStyle name="Fountain Input 3 6 16 3" xfId="17229" xr:uid="{00000000-0005-0000-0000-000019430000}"/>
    <cellStyle name="Fountain Input 3 6 17" xfId="17230" xr:uid="{00000000-0005-0000-0000-00001A430000}"/>
    <cellStyle name="Fountain Input 3 6 17 2" xfId="17231" xr:uid="{00000000-0005-0000-0000-00001B430000}"/>
    <cellStyle name="Fountain Input 3 6 17 3" xfId="17232" xr:uid="{00000000-0005-0000-0000-00001C430000}"/>
    <cellStyle name="Fountain Input 3 6 18" xfId="17233" xr:uid="{00000000-0005-0000-0000-00001D430000}"/>
    <cellStyle name="Fountain Input 3 6 18 2" xfId="17234" xr:uid="{00000000-0005-0000-0000-00001E430000}"/>
    <cellStyle name="Fountain Input 3 6 18 3" xfId="17235" xr:uid="{00000000-0005-0000-0000-00001F430000}"/>
    <cellStyle name="Fountain Input 3 6 19" xfId="17236" xr:uid="{00000000-0005-0000-0000-000020430000}"/>
    <cellStyle name="Fountain Input 3 6 2" xfId="17237" xr:uid="{00000000-0005-0000-0000-000021430000}"/>
    <cellStyle name="Fountain Input 3 6 2 10" xfId="17238" xr:uid="{00000000-0005-0000-0000-000022430000}"/>
    <cellStyle name="Fountain Input 3 6 2 10 2" xfId="17239" xr:uid="{00000000-0005-0000-0000-000023430000}"/>
    <cellStyle name="Fountain Input 3 6 2 10 3" xfId="17240" xr:uid="{00000000-0005-0000-0000-000024430000}"/>
    <cellStyle name="Fountain Input 3 6 2 11" xfId="17241" xr:uid="{00000000-0005-0000-0000-000025430000}"/>
    <cellStyle name="Fountain Input 3 6 2 11 2" xfId="17242" xr:uid="{00000000-0005-0000-0000-000026430000}"/>
    <cellStyle name="Fountain Input 3 6 2 11 3" xfId="17243" xr:uid="{00000000-0005-0000-0000-000027430000}"/>
    <cellStyle name="Fountain Input 3 6 2 12" xfId="17244" xr:uid="{00000000-0005-0000-0000-000028430000}"/>
    <cellStyle name="Fountain Input 3 6 2 12 2" xfId="17245" xr:uid="{00000000-0005-0000-0000-000029430000}"/>
    <cellStyle name="Fountain Input 3 6 2 12 3" xfId="17246" xr:uid="{00000000-0005-0000-0000-00002A430000}"/>
    <cellStyle name="Fountain Input 3 6 2 13" xfId="17247" xr:uid="{00000000-0005-0000-0000-00002B430000}"/>
    <cellStyle name="Fountain Input 3 6 2 14" xfId="17248" xr:uid="{00000000-0005-0000-0000-00002C430000}"/>
    <cellStyle name="Fountain Input 3 6 2 2" xfId="17249" xr:uid="{00000000-0005-0000-0000-00002D430000}"/>
    <cellStyle name="Fountain Input 3 6 2 2 2" xfId="17250" xr:uid="{00000000-0005-0000-0000-00002E430000}"/>
    <cellStyle name="Fountain Input 3 6 2 2 3" xfId="17251" xr:uid="{00000000-0005-0000-0000-00002F430000}"/>
    <cellStyle name="Fountain Input 3 6 2 3" xfId="17252" xr:uid="{00000000-0005-0000-0000-000030430000}"/>
    <cellStyle name="Fountain Input 3 6 2 3 2" xfId="17253" xr:uid="{00000000-0005-0000-0000-000031430000}"/>
    <cellStyle name="Fountain Input 3 6 2 3 3" xfId="17254" xr:uid="{00000000-0005-0000-0000-000032430000}"/>
    <cellStyle name="Fountain Input 3 6 2 4" xfId="17255" xr:uid="{00000000-0005-0000-0000-000033430000}"/>
    <cellStyle name="Fountain Input 3 6 2 4 2" xfId="17256" xr:uid="{00000000-0005-0000-0000-000034430000}"/>
    <cellStyle name="Fountain Input 3 6 2 4 3" xfId="17257" xr:uid="{00000000-0005-0000-0000-000035430000}"/>
    <cellStyle name="Fountain Input 3 6 2 5" xfId="17258" xr:uid="{00000000-0005-0000-0000-000036430000}"/>
    <cellStyle name="Fountain Input 3 6 2 5 2" xfId="17259" xr:uid="{00000000-0005-0000-0000-000037430000}"/>
    <cellStyle name="Fountain Input 3 6 2 5 3" xfId="17260" xr:uid="{00000000-0005-0000-0000-000038430000}"/>
    <cellStyle name="Fountain Input 3 6 2 6" xfId="17261" xr:uid="{00000000-0005-0000-0000-000039430000}"/>
    <cellStyle name="Fountain Input 3 6 2 6 2" xfId="17262" xr:uid="{00000000-0005-0000-0000-00003A430000}"/>
    <cellStyle name="Fountain Input 3 6 2 6 3" xfId="17263" xr:uid="{00000000-0005-0000-0000-00003B430000}"/>
    <cellStyle name="Fountain Input 3 6 2 7" xfId="17264" xr:uid="{00000000-0005-0000-0000-00003C430000}"/>
    <cellStyle name="Fountain Input 3 6 2 7 2" xfId="17265" xr:uid="{00000000-0005-0000-0000-00003D430000}"/>
    <cellStyle name="Fountain Input 3 6 2 7 3" xfId="17266" xr:uid="{00000000-0005-0000-0000-00003E430000}"/>
    <cellStyle name="Fountain Input 3 6 2 8" xfId="17267" xr:uid="{00000000-0005-0000-0000-00003F430000}"/>
    <cellStyle name="Fountain Input 3 6 2 8 2" xfId="17268" xr:uid="{00000000-0005-0000-0000-000040430000}"/>
    <cellStyle name="Fountain Input 3 6 2 8 3" xfId="17269" xr:uid="{00000000-0005-0000-0000-000041430000}"/>
    <cellStyle name="Fountain Input 3 6 2 9" xfId="17270" xr:uid="{00000000-0005-0000-0000-000042430000}"/>
    <cellStyle name="Fountain Input 3 6 2 9 2" xfId="17271" xr:uid="{00000000-0005-0000-0000-000043430000}"/>
    <cellStyle name="Fountain Input 3 6 2 9 3" xfId="17272" xr:uid="{00000000-0005-0000-0000-000044430000}"/>
    <cellStyle name="Fountain Input 3 6 20" xfId="17273" xr:uid="{00000000-0005-0000-0000-000045430000}"/>
    <cellStyle name="Fountain Input 3 6 3" xfId="17274" xr:uid="{00000000-0005-0000-0000-000046430000}"/>
    <cellStyle name="Fountain Input 3 6 3 10" xfId="17275" xr:uid="{00000000-0005-0000-0000-000047430000}"/>
    <cellStyle name="Fountain Input 3 6 3 10 2" xfId="17276" xr:uid="{00000000-0005-0000-0000-000048430000}"/>
    <cellStyle name="Fountain Input 3 6 3 10 3" xfId="17277" xr:uid="{00000000-0005-0000-0000-000049430000}"/>
    <cellStyle name="Fountain Input 3 6 3 11" xfId="17278" xr:uid="{00000000-0005-0000-0000-00004A430000}"/>
    <cellStyle name="Fountain Input 3 6 3 11 2" xfId="17279" xr:uid="{00000000-0005-0000-0000-00004B430000}"/>
    <cellStyle name="Fountain Input 3 6 3 11 3" xfId="17280" xr:uid="{00000000-0005-0000-0000-00004C430000}"/>
    <cellStyle name="Fountain Input 3 6 3 12" xfId="17281" xr:uid="{00000000-0005-0000-0000-00004D430000}"/>
    <cellStyle name="Fountain Input 3 6 3 12 2" xfId="17282" xr:uid="{00000000-0005-0000-0000-00004E430000}"/>
    <cellStyle name="Fountain Input 3 6 3 12 3" xfId="17283" xr:uid="{00000000-0005-0000-0000-00004F430000}"/>
    <cellStyle name="Fountain Input 3 6 3 13" xfId="17284" xr:uid="{00000000-0005-0000-0000-000050430000}"/>
    <cellStyle name="Fountain Input 3 6 3 14" xfId="17285" xr:uid="{00000000-0005-0000-0000-000051430000}"/>
    <cellStyle name="Fountain Input 3 6 3 2" xfId="17286" xr:uid="{00000000-0005-0000-0000-000052430000}"/>
    <cellStyle name="Fountain Input 3 6 3 2 2" xfId="17287" xr:uid="{00000000-0005-0000-0000-000053430000}"/>
    <cellStyle name="Fountain Input 3 6 3 2 3" xfId="17288" xr:uid="{00000000-0005-0000-0000-000054430000}"/>
    <cellStyle name="Fountain Input 3 6 3 3" xfId="17289" xr:uid="{00000000-0005-0000-0000-000055430000}"/>
    <cellStyle name="Fountain Input 3 6 3 3 2" xfId="17290" xr:uid="{00000000-0005-0000-0000-000056430000}"/>
    <cellStyle name="Fountain Input 3 6 3 3 3" xfId="17291" xr:uid="{00000000-0005-0000-0000-000057430000}"/>
    <cellStyle name="Fountain Input 3 6 3 4" xfId="17292" xr:uid="{00000000-0005-0000-0000-000058430000}"/>
    <cellStyle name="Fountain Input 3 6 3 4 2" xfId="17293" xr:uid="{00000000-0005-0000-0000-000059430000}"/>
    <cellStyle name="Fountain Input 3 6 3 4 3" xfId="17294" xr:uid="{00000000-0005-0000-0000-00005A430000}"/>
    <cellStyle name="Fountain Input 3 6 3 5" xfId="17295" xr:uid="{00000000-0005-0000-0000-00005B430000}"/>
    <cellStyle name="Fountain Input 3 6 3 5 2" xfId="17296" xr:uid="{00000000-0005-0000-0000-00005C430000}"/>
    <cellStyle name="Fountain Input 3 6 3 5 3" xfId="17297" xr:uid="{00000000-0005-0000-0000-00005D430000}"/>
    <cellStyle name="Fountain Input 3 6 3 6" xfId="17298" xr:uid="{00000000-0005-0000-0000-00005E430000}"/>
    <cellStyle name="Fountain Input 3 6 3 6 2" xfId="17299" xr:uid="{00000000-0005-0000-0000-00005F430000}"/>
    <cellStyle name="Fountain Input 3 6 3 6 3" xfId="17300" xr:uid="{00000000-0005-0000-0000-000060430000}"/>
    <cellStyle name="Fountain Input 3 6 3 7" xfId="17301" xr:uid="{00000000-0005-0000-0000-000061430000}"/>
    <cellStyle name="Fountain Input 3 6 3 7 2" xfId="17302" xr:uid="{00000000-0005-0000-0000-000062430000}"/>
    <cellStyle name="Fountain Input 3 6 3 7 3" xfId="17303" xr:uid="{00000000-0005-0000-0000-000063430000}"/>
    <cellStyle name="Fountain Input 3 6 3 8" xfId="17304" xr:uid="{00000000-0005-0000-0000-000064430000}"/>
    <cellStyle name="Fountain Input 3 6 3 8 2" xfId="17305" xr:uid="{00000000-0005-0000-0000-000065430000}"/>
    <cellStyle name="Fountain Input 3 6 3 8 3" xfId="17306" xr:uid="{00000000-0005-0000-0000-000066430000}"/>
    <cellStyle name="Fountain Input 3 6 3 9" xfId="17307" xr:uid="{00000000-0005-0000-0000-000067430000}"/>
    <cellStyle name="Fountain Input 3 6 3 9 2" xfId="17308" xr:uid="{00000000-0005-0000-0000-000068430000}"/>
    <cellStyle name="Fountain Input 3 6 3 9 3" xfId="17309" xr:uid="{00000000-0005-0000-0000-000069430000}"/>
    <cellStyle name="Fountain Input 3 6 4" xfId="17310" xr:uid="{00000000-0005-0000-0000-00006A430000}"/>
    <cellStyle name="Fountain Input 3 6 4 10" xfId="17311" xr:uid="{00000000-0005-0000-0000-00006B430000}"/>
    <cellStyle name="Fountain Input 3 6 4 10 2" xfId="17312" xr:uid="{00000000-0005-0000-0000-00006C430000}"/>
    <cellStyle name="Fountain Input 3 6 4 10 3" xfId="17313" xr:uid="{00000000-0005-0000-0000-00006D430000}"/>
    <cellStyle name="Fountain Input 3 6 4 11" xfId="17314" xr:uid="{00000000-0005-0000-0000-00006E430000}"/>
    <cellStyle name="Fountain Input 3 6 4 11 2" xfId="17315" xr:uid="{00000000-0005-0000-0000-00006F430000}"/>
    <cellStyle name="Fountain Input 3 6 4 11 3" xfId="17316" xr:uid="{00000000-0005-0000-0000-000070430000}"/>
    <cellStyle name="Fountain Input 3 6 4 12" xfId="17317" xr:uid="{00000000-0005-0000-0000-000071430000}"/>
    <cellStyle name="Fountain Input 3 6 4 13" xfId="17318" xr:uid="{00000000-0005-0000-0000-000072430000}"/>
    <cellStyle name="Fountain Input 3 6 4 2" xfId="17319" xr:uid="{00000000-0005-0000-0000-000073430000}"/>
    <cellStyle name="Fountain Input 3 6 4 2 2" xfId="17320" xr:uid="{00000000-0005-0000-0000-000074430000}"/>
    <cellStyle name="Fountain Input 3 6 4 2 3" xfId="17321" xr:uid="{00000000-0005-0000-0000-000075430000}"/>
    <cellStyle name="Fountain Input 3 6 4 3" xfId="17322" xr:uid="{00000000-0005-0000-0000-000076430000}"/>
    <cellStyle name="Fountain Input 3 6 4 3 2" xfId="17323" xr:uid="{00000000-0005-0000-0000-000077430000}"/>
    <cellStyle name="Fountain Input 3 6 4 3 3" xfId="17324" xr:uid="{00000000-0005-0000-0000-000078430000}"/>
    <cellStyle name="Fountain Input 3 6 4 4" xfId="17325" xr:uid="{00000000-0005-0000-0000-000079430000}"/>
    <cellStyle name="Fountain Input 3 6 4 4 2" xfId="17326" xr:uid="{00000000-0005-0000-0000-00007A430000}"/>
    <cellStyle name="Fountain Input 3 6 4 4 3" xfId="17327" xr:uid="{00000000-0005-0000-0000-00007B430000}"/>
    <cellStyle name="Fountain Input 3 6 4 5" xfId="17328" xr:uid="{00000000-0005-0000-0000-00007C430000}"/>
    <cellStyle name="Fountain Input 3 6 4 5 2" xfId="17329" xr:uid="{00000000-0005-0000-0000-00007D430000}"/>
    <cellStyle name="Fountain Input 3 6 4 5 3" xfId="17330" xr:uid="{00000000-0005-0000-0000-00007E430000}"/>
    <cellStyle name="Fountain Input 3 6 4 6" xfId="17331" xr:uid="{00000000-0005-0000-0000-00007F430000}"/>
    <cellStyle name="Fountain Input 3 6 4 6 2" xfId="17332" xr:uid="{00000000-0005-0000-0000-000080430000}"/>
    <cellStyle name="Fountain Input 3 6 4 6 3" xfId="17333" xr:uid="{00000000-0005-0000-0000-000081430000}"/>
    <cellStyle name="Fountain Input 3 6 4 7" xfId="17334" xr:uid="{00000000-0005-0000-0000-000082430000}"/>
    <cellStyle name="Fountain Input 3 6 4 7 2" xfId="17335" xr:uid="{00000000-0005-0000-0000-000083430000}"/>
    <cellStyle name="Fountain Input 3 6 4 7 3" xfId="17336" xr:uid="{00000000-0005-0000-0000-000084430000}"/>
    <cellStyle name="Fountain Input 3 6 4 8" xfId="17337" xr:uid="{00000000-0005-0000-0000-000085430000}"/>
    <cellStyle name="Fountain Input 3 6 4 8 2" xfId="17338" xr:uid="{00000000-0005-0000-0000-000086430000}"/>
    <cellStyle name="Fountain Input 3 6 4 8 3" xfId="17339" xr:uid="{00000000-0005-0000-0000-000087430000}"/>
    <cellStyle name="Fountain Input 3 6 4 9" xfId="17340" xr:uid="{00000000-0005-0000-0000-000088430000}"/>
    <cellStyle name="Fountain Input 3 6 4 9 2" xfId="17341" xr:uid="{00000000-0005-0000-0000-000089430000}"/>
    <cellStyle name="Fountain Input 3 6 4 9 3" xfId="17342" xr:uid="{00000000-0005-0000-0000-00008A430000}"/>
    <cellStyle name="Fountain Input 3 6 5" xfId="17343" xr:uid="{00000000-0005-0000-0000-00008B430000}"/>
    <cellStyle name="Fountain Input 3 6 5 10" xfId="17344" xr:uid="{00000000-0005-0000-0000-00008C430000}"/>
    <cellStyle name="Fountain Input 3 6 5 10 2" xfId="17345" xr:uid="{00000000-0005-0000-0000-00008D430000}"/>
    <cellStyle name="Fountain Input 3 6 5 10 3" xfId="17346" xr:uid="{00000000-0005-0000-0000-00008E430000}"/>
    <cellStyle name="Fountain Input 3 6 5 11" xfId="17347" xr:uid="{00000000-0005-0000-0000-00008F430000}"/>
    <cellStyle name="Fountain Input 3 6 5 11 2" xfId="17348" xr:uid="{00000000-0005-0000-0000-000090430000}"/>
    <cellStyle name="Fountain Input 3 6 5 11 3" xfId="17349" xr:uid="{00000000-0005-0000-0000-000091430000}"/>
    <cellStyle name="Fountain Input 3 6 5 12" xfId="17350" xr:uid="{00000000-0005-0000-0000-000092430000}"/>
    <cellStyle name="Fountain Input 3 6 5 13" xfId="17351" xr:uid="{00000000-0005-0000-0000-000093430000}"/>
    <cellStyle name="Fountain Input 3 6 5 2" xfId="17352" xr:uid="{00000000-0005-0000-0000-000094430000}"/>
    <cellStyle name="Fountain Input 3 6 5 2 2" xfId="17353" xr:uid="{00000000-0005-0000-0000-000095430000}"/>
    <cellStyle name="Fountain Input 3 6 5 2 3" xfId="17354" xr:uid="{00000000-0005-0000-0000-000096430000}"/>
    <cellStyle name="Fountain Input 3 6 5 3" xfId="17355" xr:uid="{00000000-0005-0000-0000-000097430000}"/>
    <cellStyle name="Fountain Input 3 6 5 3 2" xfId="17356" xr:uid="{00000000-0005-0000-0000-000098430000}"/>
    <cellStyle name="Fountain Input 3 6 5 3 3" xfId="17357" xr:uid="{00000000-0005-0000-0000-000099430000}"/>
    <cellStyle name="Fountain Input 3 6 5 4" xfId="17358" xr:uid="{00000000-0005-0000-0000-00009A430000}"/>
    <cellStyle name="Fountain Input 3 6 5 4 2" xfId="17359" xr:uid="{00000000-0005-0000-0000-00009B430000}"/>
    <cellStyle name="Fountain Input 3 6 5 4 3" xfId="17360" xr:uid="{00000000-0005-0000-0000-00009C430000}"/>
    <cellStyle name="Fountain Input 3 6 5 5" xfId="17361" xr:uid="{00000000-0005-0000-0000-00009D430000}"/>
    <cellStyle name="Fountain Input 3 6 5 5 2" xfId="17362" xr:uid="{00000000-0005-0000-0000-00009E430000}"/>
    <cellStyle name="Fountain Input 3 6 5 5 3" xfId="17363" xr:uid="{00000000-0005-0000-0000-00009F430000}"/>
    <cellStyle name="Fountain Input 3 6 5 6" xfId="17364" xr:uid="{00000000-0005-0000-0000-0000A0430000}"/>
    <cellStyle name="Fountain Input 3 6 5 6 2" xfId="17365" xr:uid="{00000000-0005-0000-0000-0000A1430000}"/>
    <cellStyle name="Fountain Input 3 6 5 6 3" xfId="17366" xr:uid="{00000000-0005-0000-0000-0000A2430000}"/>
    <cellStyle name="Fountain Input 3 6 5 7" xfId="17367" xr:uid="{00000000-0005-0000-0000-0000A3430000}"/>
    <cellStyle name="Fountain Input 3 6 5 7 2" xfId="17368" xr:uid="{00000000-0005-0000-0000-0000A4430000}"/>
    <cellStyle name="Fountain Input 3 6 5 7 3" xfId="17369" xr:uid="{00000000-0005-0000-0000-0000A5430000}"/>
    <cellStyle name="Fountain Input 3 6 5 8" xfId="17370" xr:uid="{00000000-0005-0000-0000-0000A6430000}"/>
    <cellStyle name="Fountain Input 3 6 5 8 2" xfId="17371" xr:uid="{00000000-0005-0000-0000-0000A7430000}"/>
    <cellStyle name="Fountain Input 3 6 5 8 3" xfId="17372" xr:uid="{00000000-0005-0000-0000-0000A8430000}"/>
    <cellStyle name="Fountain Input 3 6 5 9" xfId="17373" xr:uid="{00000000-0005-0000-0000-0000A9430000}"/>
    <cellStyle name="Fountain Input 3 6 5 9 2" xfId="17374" xr:uid="{00000000-0005-0000-0000-0000AA430000}"/>
    <cellStyle name="Fountain Input 3 6 5 9 3" xfId="17375" xr:uid="{00000000-0005-0000-0000-0000AB430000}"/>
    <cellStyle name="Fountain Input 3 6 6" xfId="17376" xr:uid="{00000000-0005-0000-0000-0000AC430000}"/>
    <cellStyle name="Fountain Input 3 6 6 10" xfId="17377" xr:uid="{00000000-0005-0000-0000-0000AD430000}"/>
    <cellStyle name="Fountain Input 3 6 6 10 2" xfId="17378" xr:uid="{00000000-0005-0000-0000-0000AE430000}"/>
    <cellStyle name="Fountain Input 3 6 6 10 3" xfId="17379" xr:uid="{00000000-0005-0000-0000-0000AF430000}"/>
    <cellStyle name="Fountain Input 3 6 6 11" xfId="17380" xr:uid="{00000000-0005-0000-0000-0000B0430000}"/>
    <cellStyle name="Fountain Input 3 6 6 11 2" xfId="17381" xr:uid="{00000000-0005-0000-0000-0000B1430000}"/>
    <cellStyle name="Fountain Input 3 6 6 11 3" xfId="17382" xr:uid="{00000000-0005-0000-0000-0000B2430000}"/>
    <cellStyle name="Fountain Input 3 6 6 12" xfId="17383" xr:uid="{00000000-0005-0000-0000-0000B3430000}"/>
    <cellStyle name="Fountain Input 3 6 6 13" xfId="17384" xr:uid="{00000000-0005-0000-0000-0000B4430000}"/>
    <cellStyle name="Fountain Input 3 6 6 2" xfId="17385" xr:uid="{00000000-0005-0000-0000-0000B5430000}"/>
    <cellStyle name="Fountain Input 3 6 6 2 2" xfId="17386" xr:uid="{00000000-0005-0000-0000-0000B6430000}"/>
    <cellStyle name="Fountain Input 3 6 6 2 3" xfId="17387" xr:uid="{00000000-0005-0000-0000-0000B7430000}"/>
    <cellStyle name="Fountain Input 3 6 6 3" xfId="17388" xr:uid="{00000000-0005-0000-0000-0000B8430000}"/>
    <cellStyle name="Fountain Input 3 6 6 3 2" xfId="17389" xr:uid="{00000000-0005-0000-0000-0000B9430000}"/>
    <cellStyle name="Fountain Input 3 6 6 3 3" xfId="17390" xr:uid="{00000000-0005-0000-0000-0000BA430000}"/>
    <cellStyle name="Fountain Input 3 6 6 4" xfId="17391" xr:uid="{00000000-0005-0000-0000-0000BB430000}"/>
    <cellStyle name="Fountain Input 3 6 6 4 2" xfId="17392" xr:uid="{00000000-0005-0000-0000-0000BC430000}"/>
    <cellStyle name="Fountain Input 3 6 6 4 3" xfId="17393" xr:uid="{00000000-0005-0000-0000-0000BD430000}"/>
    <cellStyle name="Fountain Input 3 6 6 5" xfId="17394" xr:uid="{00000000-0005-0000-0000-0000BE430000}"/>
    <cellStyle name="Fountain Input 3 6 6 5 2" xfId="17395" xr:uid="{00000000-0005-0000-0000-0000BF430000}"/>
    <cellStyle name="Fountain Input 3 6 6 5 3" xfId="17396" xr:uid="{00000000-0005-0000-0000-0000C0430000}"/>
    <cellStyle name="Fountain Input 3 6 6 6" xfId="17397" xr:uid="{00000000-0005-0000-0000-0000C1430000}"/>
    <cellStyle name="Fountain Input 3 6 6 6 2" xfId="17398" xr:uid="{00000000-0005-0000-0000-0000C2430000}"/>
    <cellStyle name="Fountain Input 3 6 6 6 3" xfId="17399" xr:uid="{00000000-0005-0000-0000-0000C3430000}"/>
    <cellStyle name="Fountain Input 3 6 6 7" xfId="17400" xr:uid="{00000000-0005-0000-0000-0000C4430000}"/>
    <cellStyle name="Fountain Input 3 6 6 7 2" xfId="17401" xr:uid="{00000000-0005-0000-0000-0000C5430000}"/>
    <cellStyle name="Fountain Input 3 6 6 7 3" xfId="17402" xr:uid="{00000000-0005-0000-0000-0000C6430000}"/>
    <cellStyle name="Fountain Input 3 6 6 8" xfId="17403" xr:uid="{00000000-0005-0000-0000-0000C7430000}"/>
    <cellStyle name="Fountain Input 3 6 6 8 2" xfId="17404" xr:uid="{00000000-0005-0000-0000-0000C8430000}"/>
    <cellStyle name="Fountain Input 3 6 6 8 3" xfId="17405" xr:uid="{00000000-0005-0000-0000-0000C9430000}"/>
    <cellStyle name="Fountain Input 3 6 6 9" xfId="17406" xr:uid="{00000000-0005-0000-0000-0000CA430000}"/>
    <cellStyle name="Fountain Input 3 6 6 9 2" xfId="17407" xr:uid="{00000000-0005-0000-0000-0000CB430000}"/>
    <cellStyle name="Fountain Input 3 6 6 9 3" xfId="17408" xr:uid="{00000000-0005-0000-0000-0000CC430000}"/>
    <cellStyle name="Fountain Input 3 6 7" xfId="17409" xr:uid="{00000000-0005-0000-0000-0000CD430000}"/>
    <cellStyle name="Fountain Input 3 6 7 10" xfId="17410" xr:uid="{00000000-0005-0000-0000-0000CE430000}"/>
    <cellStyle name="Fountain Input 3 6 7 10 2" xfId="17411" xr:uid="{00000000-0005-0000-0000-0000CF430000}"/>
    <cellStyle name="Fountain Input 3 6 7 10 3" xfId="17412" xr:uid="{00000000-0005-0000-0000-0000D0430000}"/>
    <cellStyle name="Fountain Input 3 6 7 11" xfId="17413" xr:uid="{00000000-0005-0000-0000-0000D1430000}"/>
    <cellStyle name="Fountain Input 3 6 7 11 2" xfId="17414" xr:uid="{00000000-0005-0000-0000-0000D2430000}"/>
    <cellStyle name="Fountain Input 3 6 7 11 3" xfId="17415" xr:uid="{00000000-0005-0000-0000-0000D3430000}"/>
    <cellStyle name="Fountain Input 3 6 7 12" xfId="17416" xr:uid="{00000000-0005-0000-0000-0000D4430000}"/>
    <cellStyle name="Fountain Input 3 6 7 13" xfId="17417" xr:uid="{00000000-0005-0000-0000-0000D5430000}"/>
    <cellStyle name="Fountain Input 3 6 7 2" xfId="17418" xr:uid="{00000000-0005-0000-0000-0000D6430000}"/>
    <cellStyle name="Fountain Input 3 6 7 2 2" xfId="17419" xr:uid="{00000000-0005-0000-0000-0000D7430000}"/>
    <cellStyle name="Fountain Input 3 6 7 2 3" xfId="17420" xr:uid="{00000000-0005-0000-0000-0000D8430000}"/>
    <cellStyle name="Fountain Input 3 6 7 3" xfId="17421" xr:uid="{00000000-0005-0000-0000-0000D9430000}"/>
    <cellStyle name="Fountain Input 3 6 7 3 2" xfId="17422" xr:uid="{00000000-0005-0000-0000-0000DA430000}"/>
    <cellStyle name="Fountain Input 3 6 7 3 3" xfId="17423" xr:uid="{00000000-0005-0000-0000-0000DB430000}"/>
    <cellStyle name="Fountain Input 3 6 7 4" xfId="17424" xr:uid="{00000000-0005-0000-0000-0000DC430000}"/>
    <cellStyle name="Fountain Input 3 6 7 4 2" xfId="17425" xr:uid="{00000000-0005-0000-0000-0000DD430000}"/>
    <cellStyle name="Fountain Input 3 6 7 4 3" xfId="17426" xr:uid="{00000000-0005-0000-0000-0000DE430000}"/>
    <cellStyle name="Fountain Input 3 6 7 5" xfId="17427" xr:uid="{00000000-0005-0000-0000-0000DF430000}"/>
    <cellStyle name="Fountain Input 3 6 7 5 2" xfId="17428" xr:uid="{00000000-0005-0000-0000-0000E0430000}"/>
    <cellStyle name="Fountain Input 3 6 7 5 3" xfId="17429" xr:uid="{00000000-0005-0000-0000-0000E1430000}"/>
    <cellStyle name="Fountain Input 3 6 7 6" xfId="17430" xr:uid="{00000000-0005-0000-0000-0000E2430000}"/>
    <cellStyle name="Fountain Input 3 6 7 6 2" xfId="17431" xr:uid="{00000000-0005-0000-0000-0000E3430000}"/>
    <cellStyle name="Fountain Input 3 6 7 6 3" xfId="17432" xr:uid="{00000000-0005-0000-0000-0000E4430000}"/>
    <cellStyle name="Fountain Input 3 6 7 7" xfId="17433" xr:uid="{00000000-0005-0000-0000-0000E5430000}"/>
    <cellStyle name="Fountain Input 3 6 7 7 2" xfId="17434" xr:uid="{00000000-0005-0000-0000-0000E6430000}"/>
    <cellStyle name="Fountain Input 3 6 7 7 3" xfId="17435" xr:uid="{00000000-0005-0000-0000-0000E7430000}"/>
    <cellStyle name="Fountain Input 3 6 7 8" xfId="17436" xr:uid="{00000000-0005-0000-0000-0000E8430000}"/>
    <cellStyle name="Fountain Input 3 6 7 8 2" xfId="17437" xr:uid="{00000000-0005-0000-0000-0000E9430000}"/>
    <cellStyle name="Fountain Input 3 6 7 8 3" xfId="17438" xr:uid="{00000000-0005-0000-0000-0000EA430000}"/>
    <cellStyle name="Fountain Input 3 6 7 9" xfId="17439" xr:uid="{00000000-0005-0000-0000-0000EB430000}"/>
    <cellStyle name="Fountain Input 3 6 7 9 2" xfId="17440" xr:uid="{00000000-0005-0000-0000-0000EC430000}"/>
    <cellStyle name="Fountain Input 3 6 7 9 3" xfId="17441" xr:uid="{00000000-0005-0000-0000-0000ED430000}"/>
    <cellStyle name="Fountain Input 3 6 8" xfId="17442" xr:uid="{00000000-0005-0000-0000-0000EE430000}"/>
    <cellStyle name="Fountain Input 3 6 8 2" xfId="17443" xr:uid="{00000000-0005-0000-0000-0000EF430000}"/>
    <cellStyle name="Fountain Input 3 6 8 3" xfId="17444" xr:uid="{00000000-0005-0000-0000-0000F0430000}"/>
    <cellStyle name="Fountain Input 3 6 9" xfId="17445" xr:uid="{00000000-0005-0000-0000-0000F1430000}"/>
    <cellStyle name="Fountain Input 3 6 9 2" xfId="17446" xr:uid="{00000000-0005-0000-0000-0000F2430000}"/>
    <cellStyle name="Fountain Input 3 6 9 3" xfId="17447" xr:uid="{00000000-0005-0000-0000-0000F3430000}"/>
    <cellStyle name="Fountain Input 3 7" xfId="17448" xr:uid="{00000000-0005-0000-0000-0000F4430000}"/>
    <cellStyle name="Fountain Input 3 7 2" xfId="17449" xr:uid="{00000000-0005-0000-0000-0000F5430000}"/>
    <cellStyle name="Fountain Input 3 7 3" xfId="17450" xr:uid="{00000000-0005-0000-0000-0000F6430000}"/>
    <cellStyle name="Fountain Input 3 8" xfId="17451" xr:uid="{00000000-0005-0000-0000-0000F7430000}"/>
    <cellStyle name="Fountain Input 3 8 2" xfId="17452" xr:uid="{00000000-0005-0000-0000-0000F8430000}"/>
    <cellStyle name="Fountain Input 3 8 3" xfId="17453" xr:uid="{00000000-0005-0000-0000-0000F9430000}"/>
    <cellStyle name="Fountain Input 3 9" xfId="17454" xr:uid="{00000000-0005-0000-0000-0000FA430000}"/>
    <cellStyle name="Fountain Input 3 9 2" xfId="17455" xr:uid="{00000000-0005-0000-0000-0000FB430000}"/>
    <cellStyle name="Fountain Input 3 9 3" xfId="17456" xr:uid="{00000000-0005-0000-0000-0000FC430000}"/>
    <cellStyle name="Fountain Input 4" xfId="17457" xr:uid="{00000000-0005-0000-0000-0000FD430000}"/>
    <cellStyle name="Fountain Input 4 10" xfId="17458" xr:uid="{00000000-0005-0000-0000-0000FE430000}"/>
    <cellStyle name="Fountain Input 4 10 2" xfId="17459" xr:uid="{00000000-0005-0000-0000-0000FF430000}"/>
    <cellStyle name="Fountain Input 4 10 3" xfId="17460" xr:uid="{00000000-0005-0000-0000-000000440000}"/>
    <cellStyle name="Fountain Input 4 11" xfId="17461" xr:uid="{00000000-0005-0000-0000-000001440000}"/>
    <cellStyle name="Fountain Input 4 11 2" xfId="17462" xr:uid="{00000000-0005-0000-0000-000002440000}"/>
    <cellStyle name="Fountain Input 4 11 3" xfId="17463" xr:uid="{00000000-0005-0000-0000-000003440000}"/>
    <cellStyle name="Fountain Input 4 12" xfId="17464" xr:uid="{00000000-0005-0000-0000-000004440000}"/>
    <cellStyle name="Fountain Input 4 12 2" xfId="17465" xr:uid="{00000000-0005-0000-0000-000005440000}"/>
    <cellStyle name="Fountain Input 4 12 3" xfId="17466" xr:uid="{00000000-0005-0000-0000-000006440000}"/>
    <cellStyle name="Fountain Input 4 13" xfId="17467" xr:uid="{00000000-0005-0000-0000-000007440000}"/>
    <cellStyle name="Fountain Input 4 13 2" xfId="17468" xr:uid="{00000000-0005-0000-0000-000008440000}"/>
    <cellStyle name="Fountain Input 4 13 3" xfId="17469" xr:uid="{00000000-0005-0000-0000-000009440000}"/>
    <cellStyle name="Fountain Input 4 14" xfId="17470" xr:uid="{00000000-0005-0000-0000-00000A440000}"/>
    <cellStyle name="Fountain Input 4 14 2" xfId="17471" xr:uid="{00000000-0005-0000-0000-00000B440000}"/>
    <cellStyle name="Fountain Input 4 14 3" xfId="17472" xr:uid="{00000000-0005-0000-0000-00000C440000}"/>
    <cellStyle name="Fountain Input 4 15" xfId="17473" xr:uid="{00000000-0005-0000-0000-00000D440000}"/>
    <cellStyle name="Fountain Input 4 15 2" xfId="17474" xr:uid="{00000000-0005-0000-0000-00000E440000}"/>
    <cellStyle name="Fountain Input 4 15 3" xfId="17475" xr:uid="{00000000-0005-0000-0000-00000F440000}"/>
    <cellStyle name="Fountain Input 4 16" xfId="17476" xr:uid="{00000000-0005-0000-0000-000010440000}"/>
    <cellStyle name="Fountain Input 4 16 2" xfId="17477" xr:uid="{00000000-0005-0000-0000-000011440000}"/>
    <cellStyle name="Fountain Input 4 16 3" xfId="17478" xr:uid="{00000000-0005-0000-0000-000012440000}"/>
    <cellStyle name="Fountain Input 4 17" xfId="17479" xr:uid="{00000000-0005-0000-0000-000013440000}"/>
    <cellStyle name="Fountain Input 4 18" xfId="17480" xr:uid="{00000000-0005-0000-0000-000014440000}"/>
    <cellStyle name="Fountain Input 4 2" xfId="17481" xr:uid="{00000000-0005-0000-0000-000015440000}"/>
    <cellStyle name="Fountain Input 4 2 10" xfId="17482" xr:uid="{00000000-0005-0000-0000-000016440000}"/>
    <cellStyle name="Fountain Input 4 2 10 2" xfId="17483" xr:uid="{00000000-0005-0000-0000-000017440000}"/>
    <cellStyle name="Fountain Input 4 2 10 3" xfId="17484" xr:uid="{00000000-0005-0000-0000-000018440000}"/>
    <cellStyle name="Fountain Input 4 2 11" xfId="17485" xr:uid="{00000000-0005-0000-0000-000019440000}"/>
    <cellStyle name="Fountain Input 4 2 11 2" xfId="17486" xr:uid="{00000000-0005-0000-0000-00001A440000}"/>
    <cellStyle name="Fountain Input 4 2 11 3" xfId="17487" xr:uid="{00000000-0005-0000-0000-00001B440000}"/>
    <cellStyle name="Fountain Input 4 2 12" xfId="17488" xr:uid="{00000000-0005-0000-0000-00001C440000}"/>
    <cellStyle name="Fountain Input 4 2 12 2" xfId="17489" xr:uid="{00000000-0005-0000-0000-00001D440000}"/>
    <cellStyle name="Fountain Input 4 2 12 3" xfId="17490" xr:uid="{00000000-0005-0000-0000-00001E440000}"/>
    <cellStyle name="Fountain Input 4 2 13" xfId="17491" xr:uid="{00000000-0005-0000-0000-00001F440000}"/>
    <cellStyle name="Fountain Input 4 2 13 2" xfId="17492" xr:uid="{00000000-0005-0000-0000-000020440000}"/>
    <cellStyle name="Fountain Input 4 2 13 3" xfId="17493" xr:uid="{00000000-0005-0000-0000-000021440000}"/>
    <cellStyle name="Fountain Input 4 2 14" xfId="17494" xr:uid="{00000000-0005-0000-0000-000022440000}"/>
    <cellStyle name="Fountain Input 4 2 14 2" xfId="17495" xr:uid="{00000000-0005-0000-0000-000023440000}"/>
    <cellStyle name="Fountain Input 4 2 14 3" xfId="17496" xr:uid="{00000000-0005-0000-0000-000024440000}"/>
    <cellStyle name="Fountain Input 4 2 15" xfId="17497" xr:uid="{00000000-0005-0000-0000-000025440000}"/>
    <cellStyle name="Fountain Input 4 2 15 2" xfId="17498" xr:uid="{00000000-0005-0000-0000-000026440000}"/>
    <cellStyle name="Fountain Input 4 2 15 3" xfId="17499" xr:uid="{00000000-0005-0000-0000-000027440000}"/>
    <cellStyle name="Fountain Input 4 2 16" xfId="17500" xr:uid="{00000000-0005-0000-0000-000028440000}"/>
    <cellStyle name="Fountain Input 4 2 17" xfId="17501" xr:uid="{00000000-0005-0000-0000-000029440000}"/>
    <cellStyle name="Fountain Input 4 2 2" xfId="17502" xr:uid="{00000000-0005-0000-0000-00002A440000}"/>
    <cellStyle name="Fountain Input 4 2 2 10" xfId="17503" xr:uid="{00000000-0005-0000-0000-00002B440000}"/>
    <cellStyle name="Fountain Input 4 2 2 10 2" xfId="17504" xr:uid="{00000000-0005-0000-0000-00002C440000}"/>
    <cellStyle name="Fountain Input 4 2 2 10 3" xfId="17505" xr:uid="{00000000-0005-0000-0000-00002D440000}"/>
    <cellStyle name="Fountain Input 4 2 2 11" xfId="17506" xr:uid="{00000000-0005-0000-0000-00002E440000}"/>
    <cellStyle name="Fountain Input 4 2 2 11 2" xfId="17507" xr:uid="{00000000-0005-0000-0000-00002F440000}"/>
    <cellStyle name="Fountain Input 4 2 2 11 3" xfId="17508" xr:uid="{00000000-0005-0000-0000-000030440000}"/>
    <cellStyle name="Fountain Input 4 2 2 12" xfId="17509" xr:uid="{00000000-0005-0000-0000-000031440000}"/>
    <cellStyle name="Fountain Input 4 2 2 12 2" xfId="17510" xr:uid="{00000000-0005-0000-0000-000032440000}"/>
    <cellStyle name="Fountain Input 4 2 2 12 3" xfId="17511" xr:uid="{00000000-0005-0000-0000-000033440000}"/>
    <cellStyle name="Fountain Input 4 2 2 13" xfId="17512" xr:uid="{00000000-0005-0000-0000-000034440000}"/>
    <cellStyle name="Fountain Input 4 2 2 14" xfId="17513" xr:uid="{00000000-0005-0000-0000-000035440000}"/>
    <cellStyle name="Fountain Input 4 2 2 2" xfId="17514" xr:uid="{00000000-0005-0000-0000-000036440000}"/>
    <cellStyle name="Fountain Input 4 2 2 2 2" xfId="17515" xr:uid="{00000000-0005-0000-0000-000037440000}"/>
    <cellStyle name="Fountain Input 4 2 2 2 3" xfId="17516" xr:uid="{00000000-0005-0000-0000-000038440000}"/>
    <cellStyle name="Fountain Input 4 2 2 3" xfId="17517" xr:uid="{00000000-0005-0000-0000-000039440000}"/>
    <cellStyle name="Fountain Input 4 2 2 3 2" xfId="17518" xr:uid="{00000000-0005-0000-0000-00003A440000}"/>
    <cellStyle name="Fountain Input 4 2 2 3 3" xfId="17519" xr:uid="{00000000-0005-0000-0000-00003B440000}"/>
    <cellStyle name="Fountain Input 4 2 2 4" xfId="17520" xr:uid="{00000000-0005-0000-0000-00003C440000}"/>
    <cellStyle name="Fountain Input 4 2 2 4 2" xfId="17521" xr:uid="{00000000-0005-0000-0000-00003D440000}"/>
    <cellStyle name="Fountain Input 4 2 2 4 3" xfId="17522" xr:uid="{00000000-0005-0000-0000-00003E440000}"/>
    <cellStyle name="Fountain Input 4 2 2 5" xfId="17523" xr:uid="{00000000-0005-0000-0000-00003F440000}"/>
    <cellStyle name="Fountain Input 4 2 2 5 2" xfId="17524" xr:uid="{00000000-0005-0000-0000-000040440000}"/>
    <cellStyle name="Fountain Input 4 2 2 5 3" xfId="17525" xr:uid="{00000000-0005-0000-0000-000041440000}"/>
    <cellStyle name="Fountain Input 4 2 2 6" xfId="17526" xr:uid="{00000000-0005-0000-0000-000042440000}"/>
    <cellStyle name="Fountain Input 4 2 2 6 2" xfId="17527" xr:uid="{00000000-0005-0000-0000-000043440000}"/>
    <cellStyle name="Fountain Input 4 2 2 6 3" xfId="17528" xr:uid="{00000000-0005-0000-0000-000044440000}"/>
    <cellStyle name="Fountain Input 4 2 2 7" xfId="17529" xr:uid="{00000000-0005-0000-0000-000045440000}"/>
    <cellStyle name="Fountain Input 4 2 2 7 2" xfId="17530" xr:uid="{00000000-0005-0000-0000-000046440000}"/>
    <cellStyle name="Fountain Input 4 2 2 7 3" xfId="17531" xr:uid="{00000000-0005-0000-0000-000047440000}"/>
    <cellStyle name="Fountain Input 4 2 2 8" xfId="17532" xr:uid="{00000000-0005-0000-0000-000048440000}"/>
    <cellStyle name="Fountain Input 4 2 2 8 2" xfId="17533" xr:uid="{00000000-0005-0000-0000-000049440000}"/>
    <cellStyle name="Fountain Input 4 2 2 8 3" xfId="17534" xr:uid="{00000000-0005-0000-0000-00004A440000}"/>
    <cellStyle name="Fountain Input 4 2 2 9" xfId="17535" xr:uid="{00000000-0005-0000-0000-00004B440000}"/>
    <cellStyle name="Fountain Input 4 2 2 9 2" xfId="17536" xr:uid="{00000000-0005-0000-0000-00004C440000}"/>
    <cellStyle name="Fountain Input 4 2 2 9 3" xfId="17537" xr:uid="{00000000-0005-0000-0000-00004D440000}"/>
    <cellStyle name="Fountain Input 4 2 3" xfId="17538" xr:uid="{00000000-0005-0000-0000-00004E440000}"/>
    <cellStyle name="Fountain Input 4 2 3 10" xfId="17539" xr:uid="{00000000-0005-0000-0000-00004F440000}"/>
    <cellStyle name="Fountain Input 4 2 3 10 2" xfId="17540" xr:uid="{00000000-0005-0000-0000-000050440000}"/>
    <cellStyle name="Fountain Input 4 2 3 10 3" xfId="17541" xr:uid="{00000000-0005-0000-0000-000051440000}"/>
    <cellStyle name="Fountain Input 4 2 3 11" xfId="17542" xr:uid="{00000000-0005-0000-0000-000052440000}"/>
    <cellStyle name="Fountain Input 4 2 3 11 2" xfId="17543" xr:uid="{00000000-0005-0000-0000-000053440000}"/>
    <cellStyle name="Fountain Input 4 2 3 11 3" xfId="17544" xr:uid="{00000000-0005-0000-0000-000054440000}"/>
    <cellStyle name="Fountain Input 4 2 3 12" xfId="17545" xr:uid="{00000000-0005-0000-0000-000055440000}"/>
    <cellStyle name="Fountain Input 4 2 3 12 2" xfId="17546" xr:uid="{00000000-0005-0000-0000-000056440000}"/>
    <cellStyle name="Fountain Input 4 2 3 12 3" xfId="17547" xr:uid="{00000000-0005-0000-0000-000057440000}"/>
    <cellStyle name="Fountain Input 4 2 3 13" xfId="17548" xr:uid="{00000000-0005-0000-0000-000058440000}"/>
    <cellStyle name="Fountain Input 4 2 3 14" xfId="17549" xr:uid="{00000000-0005-0000-0000-000059440000}"/>
    <cellStyle name="Fountain Input 4 2 3 2" xfId="17550" xr:uid="{00000000-0005-0000-0000-00005A440000}"/>
    <cellStyle name="Fountain Input 4 2 3 2 2" xfId="17551" xr:uid="{00000000-0005-0000-0000-00005B440000}"/>
    <cellStyle name="Fountain Input 4 2 3 2 3" xfId="17552" xr:uid="{00000000-0005-0000-0000-00005C440000}"/>
    <cellStyle name="Fountain Input 4 2 3 3" xfId="17553" xr:uid="{00000000-0005-0000-0000-00005D440000}"/>
    <cellStyle name="Fountain Input 4 2 3 3 2" xfId="17554" xr:uid="{00000000-0005-0000-0000-00005E440000}"/>
    <cellStyle name="Fountain Input 4 2 3 3 3" xfId="17555" xr:uid="{00000000-0005-0000-0000-00005F440000}"/>
    <cellStyle name="Fountain Input 4 2 3 4" xfId="17556" xr:uid="{00000000-0005-0000-0000-000060440000}"/>
    <cellStyle name="Fountain Input 4 2 3 4 2" xfId="17557" xr:uid="{00000000-0005-0000-0000-000061440000}"/>
    <cellStyle name="Fountain Input 4 2 3 4 3" xfId="17558" xr:uid="{00000000-0005-0000-0000-000062440000}"/>
    <cellStyle name="Fountain Input 4 2 3 5" xfId="17559" xr:uid="{00000000-0005-0000-0000-000063440000}"/>
    <cellStyle name="Fountain Input 4 2 3 5 2" xfId="17560" xr:uid="{00000000-0005-0000-0000-000064440000}"/>
    <cellStyle name="Fountain Input 4 2 3 5 3" xfId="17561" xr:uid="{00000000-0005-0000-0000-000065440000}"/>
    <cellStyle name="Fountain Input 4 2 3 6" xfId="17562" xr:uid="{00000000-0005-0000-0000-000066440000}"/>
    <cellStyle name="Fountain Input 4 2 3 6 2" xfId="17563" xr:uid="{00000000-0005-0000-0000-000067440000}"/>
    <cellStyle name="Fountain Input 4 2 3 6 3" xfId="17564" xr:uid="{00000000-0005-0000-0000-000068440000}"/>
    <cellStyle name="Fountain Input 4 2 3 7" xfId="17565" xr:uid="{00000000-0005-0000-0000-000069440000}"/>
    <cellStyle name="Fountain Input 4 2 3 7 2" xfId="17566" xr:uid="{00000000-0005-0000-0000-00006A440000}"/>
    <cellStyle name="Fountain Input 4 2 3 7 3" xfId="17567" xr:uid="{00000000-0005-0000-0000-00006B440000}"/>
    <cellStyle name="Fountain Input 4 2 3 8" xfId="17568" xr:uid="{00000000-0005-0000-0000-00006C440000}"/>
    <cellStyle name="Fountain Input 4 2 3 8 2" xfId="17569" xr:uid="{00000000-0005-0000-0000-00006D440000}"/>
    <cellStyle name="Fountain Input 4 2 3 8 3" xfId="17570" xr:uid="{00000000-0005-0000-0000-00006E440000}"/>
    <cellStyle name="Fountain Input 4 2 3 9" xfId="17571" xr:uid="{00000000-0005-0000-0000-00006F440000}"/>
    <cellStyle name="Fountain Input 4 2 3 9 2" xfId="17572" xr:uid="{00000000-0005-0000-0000-000070440000}"/>
    <cellStyle name="Fountain Input 4 2 3 9 3" xfId="17573" xr:uid="{00000000-0005-0000-0000-000071440000}"/>
    <cellStyle name="Fountain Input 4 2 4" xfId="17574" xr:uid="{00000000-0005-0000-0000-000072440000}"/>
    <cellStyle name="Fountain Input 4 2 4 10" xfId="17575" xr:uid="{00000000-0005-0000-0000-000073440000}"/>
    <cellStyle name="Fountain Input 4 2 4 10 2" xfId="17576" xr:uid="{00000000-0005-0000-0000-000074440000}"/>
    <cellStyle name="Fountain Input 4 2 4 10 3" xfId="17577" xr:uid="{00000000-0005-0000-0000-000075440000}"/>
    <cellStyle name="Fountain Input 4 2 4 11" xfId="17578" xr:uid="{00000000-0005-0000-0000-000076440000}"/>
    <cellStyle name="Fountain Input 4 2 4 11 2" xfId="17579" xr:uid="{00000000-0005-0000-0000-000077440000}"/>
    <cellStyle name="Fountain Input 4 2 4 11 3" xfId="17580" xr:uid="{00000000-0005-0000-0000-000078440000}"/>
    <cellStyle name="Fountain Input 4 2 4 12" xfId="17581" xr:uid="{00000000-0005-0000-0000-000079440000}"/>
    <cellStyle name="Fountain Input 4 2 4 13" xfId="17582" xr:uid="{00000000-0005-0000-0000-00007A440000}"/>
    <cellStyle name="Fountain Input 4 2 4 2" xfId="17583" xr:uid="{00000000-0005-0000-0000-00007B440000}"/>
    <cellStyle name="Fountain Input 4 2 4 2 2" xfId="17584" xr:uid="{00000000-0005-0000-0000-00007C440000}"/>
    <cellStyle name="Fountain Input 4 2 4 2 3" xfId="17585" xr:uid="{00000000-0005-0000-0000-00007D440000}"/>
    <cellStyle name="Fountain Input 4 2 4 3" xfId="17586" xr:uid="{00000000-0005-0000-0000-00007E440000}"/>
    <cellStyle name="Fountain Input 4 2 4 3 2" xfId="17587" xr:uid="{00000000-0005-0000-0000-00007F440000}"/>
    <cellStyle name="Fountain Input 4 2 4 3 3" xfId="17588" xr:uid="{00000000-0005-0000-0000-000080440000}"/>
    <cellStyle name="Fountain Input 4 2 4 4" xfId="17589" xr:uid="{00000000-0005-0000-0000-000081440000}"/>
    <cellStyle name="Fountain Input 4 2 4 4 2" xfId="17590" xr:uid="{00000000-0005-0000-0000-000082440000}"/>
    <cellStyle name="Fountain Input 4 2 4 4 3" xfId="17591" xr:uid="{00000000-0005-0000-0000-000083440000}"/>
    <cellStyle name="Fountain Input 4 2 4 5" xfId="17592" xr:uid="{00000000-0005-0000-0000-000084440000}"/>
    <cellStyle name="Fountain Input 4 2 4 5 2" xfId="17593" xr:uid="{00000000-0005-0000-0000-000085440000}"/>
    <cellStyle name="Fountain Input 4 2 4 5 3" xfId="17594" xr:uid="{00000000-0005-0000-0000-000086440000}"/>
    <cellStyle name="Fountain Input 4 2 4 6" xfId="17595" xr:uid="{00000000-0005-0000-0000-000087440000}"/>
    <cellStyle name="Fountain Input 4 2 4 6 2" xfId="17596" xr:uid="{00000000-0005-0000-0000-000088440000}"/>
    <cellStyle name="Fountain Input 4 2 4 6 3" xfId="17597" xr:uid="{00000000-0005-0000-0000-000089440000}"/>
    <cellStyle name="Fountain Input 4 2 4 7" xfId="17598" xr:uid="{00000000-0005-0000-0000-00008A440000}"/>
    <cellStyle name="Fountain Input 4 2 4 7 2" xfId="17599" xr:uid="{00000000-0005-0000-0000-00008B440000}"/>
    <cellStyle name="Fountain Input 4 2 4 7 3" xfId="17600" xr:uid="{00000000-0005-0000-0000-00008C440000}"/>
    <cellStyle name="Fountain Input 4 2 4 8" xfId="17601" xr:uid="{00000000-0005-0000-0000-00008D440000}"/>
    <cellStyle name="Fountain Input 4 2 4 8 2" xfId="17602" xr:uid="{00000000-0005-0000-0000-00008E440000}"/>
    <cellStyle name="Fountain Input 4 2 4 8 3" xfId="17603" xr:uid="{00000000-0005-0000-0000-00008F440000}"/>
    <cellStyle name="Fountain Input 4 2 4 9" xfId="17604" xr:uid="{00000000-0005-0000-0000-000090440000}"/>
    <cellStyle name="Fountain Input 4 2 4 9 2" xfId="17605" xr:uid="{00000000-0005-0000-0000-000091440000}"/>
    <cellStyle name="Fountain Input 4 2 4 9 3" xfId="17606" xr:uid="{00000000-0005-0000-0000-000092440000}"/>
    <cellStyle name="Fountain Input 4 2 5" xfId="17607" xr:uid="{00000000-0005-0000-0000-000093440000}"/>
    <cellStyle name="Fountain Input 4 2 5 10" xfId="17608" xr:uid="{00000000-0005-0000-0000-000094440000}"/>
    <cellStyle name="Fountain Input 4 2 5 10 2" xfId="17609" xr:uid="{00000000-0005-0000-0000-000095440000}"/>
    <cellStyle name="Fountain Input 4 2 5 10 3" xfId="17610" xr:uid="{00000000-0005-0000-0000-000096440000}"/>
    <cellStyle name="Fountain Input 4 2 5 11" xfId="17611" xr:uid="{00000000-0005-0000-0000-000097440000}"/>
    <cellStyle name="Fountain Input 4 2 5 11 2" xfId="17612" xr:uid="{00000000-0005-0000-0000-000098440000}"/>
    <cellStyle name="Fountain Input 4 2 5 11 3" xfId="17613" xr:uid="{00000000-0005-0000-0000-000099440000}"/>
    <cellStyle name="Fountain Input 4 2 5 12" xfId="17614" xr:uid="{00000000-0005-0000-0000-00009A440000}"/>
    <cellStyle name="Fountain Input 4 2 5 13" xfId="17615" xr:uid="{00000000-0005-0000-0000-00009B440000}"/>
    <cellStyle name="Fountain Input 4 2 5 2" xfId="17616" xr:uid="{00000000-0005-0000-0000-00009C440000}"/>
    <cellStyle name="Fountain Input 4 2 5 2 2" xfId="17617" xr:uid="{00000000-0005-0000-0000-00009D440000}"/>
    <cellStyle name="Fountain Input 4 2 5 2 3" xfId="17618" xr:uid="{00000000-0005-0000-0000-00009E440000}"/>
    <cellStyle name="Fountain Input 4 2 5 3" xfId="17619" xr:uid="{00000000-0005-0000-0000-00009F440000}"/>
    <cellStyle name="Fountain Input 4 2 5 3 2" xfId="17620" xr:uid="{00000000-0005-0000-0000-0000A0440000}"/>
    <cellStyle name="Fountain Input 4 2 5 3 3" xfId="17621" xr:uid="{00000000-0005-0000-0000-0000A1440000}"/>
    <cellStyle name="Fountain Input 4 2 5 4" xfId="17622" xr:uid="{00000000-0005-0000-0000-0000A2440000}"/>
    <cellStyle name="Fountain Input 4 2 5 4 2" xfId="17623" xr:uid="{00000000-0005-0000-0000-0000A3440000}"/>
    <cellStyle name="Fountain Input 4 2 5 4 3" xfId="17624" xr:uid="{00000000-0005-0000-0000-0000A4440000}"/>
    <cellStyle name="Fountain Input 4 2 5 5" xfId="17625" xr:uid="{00000000-0005-0000-0000-0000A5440000}"/>
    <cellStyle name="Fountain Input 4 2 5 5 2" xfId="17626" xr:uid="{00000000-0005-0000-0000-0000A6440000}"/>
    <cellStyle name="Fountain Input 4 2 5 5 3" xfId="17627" xr:uid="{00000000-0005-0000-0000-0000A7440000}"/>
    <cellStyle name="Fountain Input 4 2 5 6" xfId="17628" xr:uid="{00000000-0005-0000-0000-0000A8440000}"/>
    <cellStyle name="Fountain Input 4 2 5 6 2" xfId="17629" xr:uid="{00000000-0005-0000-0000-0000A9440000}"/>
    <cellStyle name="Fountain Input 4 2 5 6 3" xfId="17630" xr:uid="{00000000-0005-0000-0000-0000AA440000}"/>
    <cellStyle name="Fountain Input 4 2 5 7" xfId="17631" xr:uid="{00000000-0005-0000-0000-0000AB440000}"/>
    <cellStyle name="Fountain Input 4 2 5 7 2" xfId="17632" xr:uid="{00000000-0005-0000-0000-0000AC440000}"/>
    <cellStyle name="Fountain Input 4 2 5 7 3" xfId="17633" xr:uid="{00000000-0005-0000-0000-0000AD440000}"/>
    <cellStyle name="Fountain Input 4 2 5 8" xfId="17634" xr:uid="{00000000-0005-0000-0000-0000AE440000}"/>
    <cellStyle name="Fountain Input 4 2 5 8 2" xfId="17635" xr:uid="{00000000-0005-0000-0000-0000AF440000}"/>
    <cellStyle name="Fountain Input 4 2 5 8 3" xfId="17636" xr:uid="{00000000-0005-0000-0000-0000B0440000}"/>
    <cellStyle name="Fountain Input 4 2 5 9" xfId="17637" xr:uid="{00000000-0005-0000-0000-0000B1440000}"/>
    <cellStyle name="Fountain Input 4 2 5 9 2" xfId="17638" xr:uid="{00000000-0005-0000-0000-0000B2440000}"/>
    <cellStyle name="Fountain Input 4 2 5 9 3" xfId="17639" xr:uid="{00000000-0005-0000-0000-0000B3440000}"/>
    <cellStyle name="Fountain Input 4 2 6" xfId="17640" xr:uid="{00000000-0005-0000-0000-0000B4440000}"/>
    <cellStyle name="Fountain Input 4 2 6 2" xfId="17641" xr:uid="{00000000-0005-0000-0000-0000B5440000}"/>
    <cellStyle name="Fountain Input 4 2 6 3" xfId="17642" xr:uid="{00000000-0005-0000-0000-0000B6440000}"/>
    <cellStyle name="Fountain Input 4 2 7" xfId="17643" xr:uid="{00000000-0005-0000-0000-0000B7440000}"/>
    <cellStyle name="Fountain Input 4 2 7 2" xfId="17644" xr:uid="{00000000-0005-0000-0000-0000B8440000}"/>
    <cellStyle name="Fountain Input 4 2 7 3" xfId="17645" xr:uid="{00000000-0005-0000-0000-0000B9440000}"/>
    <cellStyle name="Fountain Input 4 2 8" xfId="17646" xr:uid="{00000000-0005-0000-0000-0000BA440000}"/>
    <cellStyle name="Fountain Input 4 2 8 2" xfId="17647" xr:uid="{00000000-0005-0000-0000-0000BB440000}"/>
    <cellStyle name="Fountain Input 4 2 8 3" xfId="17648" xr:uid="{00000000-0005-0000-0000-0000BC440000}"/>
    <cellStyle name="Fountain Input 4 2 9" xfId="17649" xr:uid="{00000000-0005-0000-0000-0000BD440000}"/>
    <cellStyle name="Fountain Input 4 2 9 2" xfId="17650" xr:uid="{00000000-0005-0000-0000-0000BE440000}"/>
    <cellStyle name="Fountain Input 4 2 9 3" xfId="17651" xr:uid="{00000000-0005-0000-0000-0000BF440000}"/>
    <cellStyle name="Fountain Input 4 3" xfId="17652" xr:uid="{00000000-0005-0000-0000-0000C0440000}"/>
    <cellStyle name="Fountain Input 4 3 10" xfId="17653" xr:uid="{00000000-0005-0000-0000-0000C1440000}"/>
    <cellStyle name="Fountain Input 4 3 10 2" xfId="17654" xr:uid="{00000000-0005-0000-0000-0000C2440000}"/>
    <cellStyle name="Fountain Input 4 3 10 3" xfId="17655" xr:uid="{00000000-0005-0000-0000-0000C3440000}"/>
    <cellStyle name="Fountain Input 4 3 11" xfId="17656" xr:uid="{00000000-0005-0000-0000-0000C4440000}"/>
    <cellStyle name="Fountain Input 4 3 11 2" xfId="17657" xr:uid="{00000000-0005-0000-0000-0000C5440000}"/>
    <cellStyle name="Fountain Input 4 3 11 3" xfId="17658" xr:uid="{00000000-0005-0000-0000-0000C6440000}"/>
    <cellStyle name="Fountain Input 4 3 12" xfId="17659" xr:uid="{00000000-0005-0000-0000-0000C7440000}"/>
    <cellStyle name="Fountain Input 4 3 12 2" xfId="17660" xr:uid="{00000000-0005-0000-0000-0000C8440000}"/>
    <cellStyle name="Fountain Input 4 3 12 3" xfId="17661" xr:uid="{00000000-0005-0000-0000-0000C9440000}"/>
    <cellStyle name="Fountain Input 4 3 13" xfId="17662" xr:uid="{00000000-0005-0000-0000-0000CA440000}"/>
    <cellStyle name="Fountain Input 4 3 14" xfId="17663" xr:uid="{00000000-0005-0000-0000-0000CB440000}"/>
    <cellStyle name="Fountain Input 4 3 2" xfId="17664" xr:uid="{00000000-0005-0000-0000-0000CC440000}"/>
    <cellStyle name="Fountain Input 4 3 2 2" xfId="17665" xr:uid="{00000000-0005-0000-0000-0000CD440000}"/>
    <cellStyle name="Fountain Input 4 3 2 3" xfId="17666" xr:uid="{00000000-0005-0000-0000-0000CE440000}"/>
    <cellStyle name="Fountain Input 4 3 3" xfId="17667" xr:uid="{00000000-0005-0000-0000-0000CF440000}"/>
    <cellStyle name="Fountain Input 4 3 3 2" xfId="17668" xr:uid="{00000000-0005-0000-0000-0000D0440000}"/>
    <cellStyle name="Fountain Input 4 3 3 3" xfId="17669" xr:uid="{00000000-0005-0000-0000-0000D1440000}"/>
    <cellStyle name="Fountain Input 4 3 4" xfId="17670" xr:uid="{00000000-0005-0000-0000-0000D2440000}"/>
    <cellStyle name="Fountain Input 4 3 4 2" xfId="17671" xr:uid="{00000000-0005-0000-0000-0000D3440000}"/>
    <cellStyle name="Fountain Input 4 3 4 3" xfId="17672" xr:uid="{00000000-0005-0000-0000-0000D4440000}"/>
    <cellStyle name="Fountain Input 4 3 5" xfId="17673" xr:uid="{00000000-0005-0000-0000-0000D5440000}"/>
    <cellStyle name="Fountain Input 4 3 5 2" xfId="17674" xr:uid="{00000000-0005-0000-0000-0000D6440000}"/>
    <cellStyle name="Fountain Input 4 3 5 3" xfId="17675" xr:uid="{00000000-0005-0000-0000-0000D7440000}"/>
    <cellStyle name="Fountain Input 4 3 6" xfId="17676" xr:uid="{00000000-0005-0000-0000-0000D8440000}"/>
    <cellStyle name="Fountain Input 4 3 6 2" xfId="17677" xr:uid="{00000000-0005-0000-0000-0000D9440000}"/>
    <cellStyle name="Fountain Input 4 3 6 3" xfId="17678" xr:uid="{00000000-0005-0000-0000-0000DA440000}"/>
    <cellStyle name="Fountain Input 4 3 7" xfId="17679" xr:uid="{00000000-0005-0000-0000-0000DB440000}"/>
    <cellStyle name="Fountain Input 4 3 7 2" xfId="17680" xr:uid="{00000000-0005-0000-0000-0000DC440000}"/>
    <cellStyle name="Fountain Input 4 3 7 3" xfId="17681" xr:uid="{00000000-0005-0000-0000-0000DD440000}"/>
    <cellStyle name="Fountain Input 4 3 8" xfId="17682" xr:uid="{00000000-0005-0000-0000-0000DE440000}"/>
    <cellStyle name="Fountain Input 4 3 8 2" xfId="17683" xr:uid="{00000000-0005-0000-0000-0000DF440000}"/>
    <cellStyle name="Fountain Input 4 3 8 3" xfId="17684" xr:uid="{00000000-0005-0000-0000-0000E0440000}"/>
    <cellStyle name="Fountain Input 4 3 9" xfId="17685" xr:uid="{00000000-0005-0000-0000-0000E1440000}"/>
    <cellStyle name="Fountain Input 4 3 9 2" xfId="17686" xr:uid="{00000000-0005-0000-0000-0000E2440000}"/>
    <cellStyle name="Fountain Input 4 3 9 3" xfId="17687" xr:uid="{00000000-0005-0000-0000-0000E3440000}"/>
    <cellStyle name="Fountain Input 4 4" xfId="17688" xr:uid="{00000000-0005-0000-0000-0000E4440000}"/>
    <cellStyle name="Fountain Input 4 4 10" xfId="17689" xr:uid="{00000000-0005-0000-0000-0000E5440000}"/>
    <cellStyle name="Fountain Input 4 4 10 2" xfId="17690" xr:uid="{00000000-0005-0000-0000-0000E6440000}"/>
    <cellStyle name="Fountain Input 4 4 10 3" xfId="17691" xr:uid="{00000000-0005-0000-0000-0000E7440000}"/>
    <cellStyle name="Fountain Input 4 4 11" xfId="17692" xr:uid="{00000000-0005-0000-0000-0000E8440000}"/>
    <cellStyle name="Fountain Input 4 4 11 2" xfId="17693" xr:uid="{00000000-0005-0000-0000-0000E9440000}"/>
    <cellStyle name="Fountain Input 4 4 11 3" xfId="17694" xr:uid="{00000000-0005-0000-0000-0000EA440000}"/>
    <cellStyle name="Fountain Input 4 4 12" xfId="17695" xr:uid="{00000000-0005-0000-0000-0000EB440000}"/>
    <cellStyle name="Fountain Input 4 4 12 2" xfId="17696" xr:uid="{00000000-0005-0000-0000-0000EC440000}"/>
    <cellStyle name="Fountain Input 4 4 12 3" xfId="17697" xr:uid="{00000000-0005-0000-0000-0000ED440000}"/>
    <cellStyle name="Fountain Input 4 4 13" xfId="17698" xr:uid="{00000000-0005-0000-0000-0000EE440000}"/>
    <cellStyle name="Fountain Input 4 4 14" xfId="17699" xr:uid="{00000000-0005-0000-0000-0000EF440000}"/>
    <cellStyle name="Fountain Input 4 4 2" xfId="17700" xr:uid="{00000000-0005-0000-0000-0000F0440000}"/>
    <cellStyle name="Fountain Input 4 4 2 2" xfId="17701" xr:uid="{00000000-0005-0000-0000-0000F1440000}"/>
    <cellStyle name="Fountain Input 4 4 2 3" xfId="17702" xr:uid="{00000000-0005-0000-0000-0000F2440000}"/>
    <cellStyle name="Fountain Input 4 4 3" xfId="17703" xr:uid="{00000000-0005-0000-0000-0000F3440000}"/>
    <cellStyle name="Fountain Input 4 4 3 2" xfId="17704" xr:uid="{00000000-0005-0000-0000-0000F4440000}"/>
    <cellStyle name="Fountain Input 4 4 3 3" xfId="17705" xr:uid="{00000000-0005-0000-0000-0000F5440000}"/>
    <cellStyle name="Fountain Input 4 4 4" xfId="17706" xr:uid="{00000000-0005-0000-0000-0000F6440000}"/>
    <cellStyle name="Fountain Input 4 4 4 2" xfId="17707" xr:uid="{00000000-0005-0000-0000-0000F7440000}"/>
    <cellStyle name="Fountain Input 4 4 4 3" xfId="17708" xr:uid="{00000000-0005-0000-0000-0000F8440000}"/>
    <cellStyle name="Fountain Input 4 4 5" xfId="17709" xr:uid="{00000000-0005-0000-0000-0000F9440000}"/>
    <cellStyle name="Fountain Input 4 4 5 2" xfId="17710" xr:uid="{00000000-0005-0000-0000-0000FA440000}"/>
    <cellStyle name="Fountain Input 4 4 5 3" xfId="17711" xr:uid="{00000000-0005-0000-0000-0000FB440000}"/>
    <cellStyle name="Fountain Input 4 4 6" xfId="17712" xr:uid="{00000000-0005-0000-0000-0000FC440000}"/>
    <cellStyle name="Fountain Input 4 4 6 2" xfId="17713" xr:uid="{00000000-0005-0000-0000-0000FD440000}"/>
    <cellStyle name="Fountain Input 4 4 6 3" xfId="17714" xr:uid="{00000000-0005-0000-0000-0000FE440000}"/>
    <cellStyle name="Fountain Input 4 4 7" xfId="17715" xr:uid="{00000000-0005-0000-0000-0000FF440000}"/>
    <cellStyle name="Fountain Input 4 4 7 2" xfId="17716" xr:uid="{00000000-0005-0000-0000-000000450000}"/>
    <cellStyle name="Fountain Input 4 4 7 3" xfId="17717" xr:uid="{00000000-0005-0000-0000-000001450000}"/>
    <cellStyle name="Fountain Input 4 4 8" xfId="17718" xr:uid="{00000000-0005-0000-0000-000002450000}"/>
    <cellStyle name="Fountain Input 4 4 8 2" xfId="17719" xr:uid="{00000000-0005-0000-0000-000003450000}"/>
    <cellStyle name="Fountain Input 4 4 8 3" xfId="17720" xr:uid="{00000000-0005-0000-0000-000004450000}"/>
    <cellStyle name="Fountain Input 4 4 9" xfId="17721" xr:uid="{00000000-0005-0000-0000-000005450000}"/>
    <cellStyle name="Fountain Input 4 4 9 2" xfId="17722" xr:uid="{00000000-0005-0000-0000-000006450000}"/>
    <cellStyle name="Fountain Input 4 4 9 3" xfId="17723" xr:uid="{00000000-0005-0000-0000-000007450000}"/>
    <cellStyle name="Fountain Input 4 5" xfId="17724" xr:uid="{00000000-0005-0000-0000-000008450000}"/>
    <cellStyle name="Fountain Input 4 5 10" xfId="17725" xr:uid="{00000000-0005-0000-0000-000009450000}"/>
    <cellStyle name="Fountain Input 4 5 10 2" xfId="17726" xr:uid="{00000000-0005-0000-0000-00000A450000}"/>
    <cellStyle name="Fountain Input 4 5 10 3" xfId="17727" xr:uid="{00000000-0005-0000-0000-00000B450000}"/>
    <cellStyle name="Fountain Input 4 5 11" xfId="17728" xr:uid="{00000000-0005-0000-0000-00000C450000}"/>
    <cellStyle name="Fountain Input 4 5 11 2" xfId="17729" xr:uid="{00000000-0005-0000-0000-00000D450000}"/>
    <cellStyle name="Fountain Input 4 5 11 3" xfId="17730" xr:uid="{00000000-0005-0000-0000-00000E450000}"/>
    <cellStyle name="Fountain Input 4 5 12" xfId="17731" xr:uid="{00000000-0005-0000-0000-00000F450000}"/>
    <cellStyle name="Fountain Input 4 5 13" xfId="17732" xr:uid="{00000000-0005-0000-0000-000010450000}"/>
    <cellStyle name="Fountain Input 4 5 2" xfId="17733" xr:uid="{00000000-0005-0000-0000-000011450000}"/>
    <cellStyle name="Fountain Input 4 5 2 2" xfId="17734" xr:uid="{00000000-0005-0000-0000-000012450000}"/>
    <cellStyle name="Fountain Input 4 5 2 3" xfId="17735" xr:uid="{00000000-0005-0000-0000-000013450000}"/>
    <cellStyle name="Fountain Input 4 5 3" xfId="17736" xr:uid="{00000000-0005-0000-0000-000014450000}"/>
    <cellStyle name="Fountain Input 4 5 3 2" xfId="17737" xr:uid="{00000000-0005-0000-0000-000015450000}"/>
    <cellStyle name="Fountain Input 4 5 3 3" xfId="17738" xr:uid="{00000000-0005-0000-0000-000016450000}"/>
    <cellStyle name="Fountain Input 4 5 4" xfId="17739" xr:uid="{00000000-0005-0000-0000-000017450000}"/>
    <cellStyle name="Fountain Input 4 5 4 2" xfId="17740" xr:uid="{00000000-0005-0000-0000-000018450000}"/>
    <cellStyle name="Fountain Input 4 5 4 3" xfId="17741" xr:uid="{00000000-0005-0000-0000-000019450000}"/>
    <cellStyle name="Fountain Input 4 5 5" xfId="17742" xr:uid="{00000000-0005-0000-0000-00001A450000}"/>
    <cellStyle name="Fountain Input 4 5 5 2" xfId="17743" xr:uid="{00000000-0005-0000-0000-00001B450000}"/>
    <cellStyle name="Fountain Input 4 5 5 3" xfId="17744" xr:uid="{00000000-0005-0000-0000-00001C450000}"/>
    <cellStyle name="Fountain Input 4 5 6" xfId="17745" xr:uid="{00000000-0005-0000-0000-00001D450000}"/>
    <cellStyle name="Fountain Input 4 5 6 2" xfId="17746" xr:uid="{00000000-0005-0000-0000-00001E450000}"/>
    <cellStyle name="Fountain Input 4 5 6 3" xfId="17747" xr:uid="{00000000-0005-0000-0000-00001F450000}"/>
    <cellStyle name="Fountain Input 4 5 7" xfId="17748" xr:uid="{00000000-0005-0000-0000-000020450000}"/>
    <cellStyle name="Fountain Input 4 5 7 2" xfId="17749" xr:uid="{00000000-0005-0000-0000-000021450000}"/>
    <cellStyle name="Fountain Input 4 5 7 3" xfId="17750" xr:uid="{00000000-0005-0000-0000-000022450000}"/>
    <cellStyle name="Fountain Input 4 5 8" xfId="17751" xr:uid="{00000000-0005-0000-0000-000023450000}"/>
    <cellStyle name="Fountain Input 4 5 8 2" xfId="17752" xr:uid="{00000000-0005-0000-0000-000024450000}"/>
    <cellStyle name="Fountain Input 4 5 8 3" xfId="17753" xr:uid="{00000000-0005-0000-0000-000025450000}"/>
    <cellStyle name="Fountain Input 4 5 9" xfId="17754" xr:uid="{00000000-0005-0000-0000-000026450000}"/>
    <cellStyle name="Fountain Input 4 5 9 2" xfId="17755" xr:uid="{00000000-0005-0000-0000-000027450000}"/>
    <cellStyle name="Fountain Input 4 5 9 3" xfId="17756" xr:uid="{00000000-0005-0000-0000-000028450000}"/>
    <cellStyle name="Fountain Input 4 6" xfId="17757" xr:uid="{00000000-0005-0000-0000-000029450000}"/>
    <cellStyle name="Fountain Input 4 6 10" xfId="17758" xr:uid="{00000000-0005-0000-0000-00002A450000}"/>
    <cellStyle name="Fountain Input 4 6 10 2" xfId="17759" xr:uid="{00000000-0005-0000-0000-00002B450000}"/>
    <cellStyle name="Fountain Input 4 6 10 3" xfId="17760" xr:uid="{00000000-0005-0000-0000-00002C450000}"/>
    <cellStyle name="Fountain Input 4 6 11" xfId="17761" xr:uid="{00000000-0005-0000-0000-00002D450000}"/>
    <cellStyle name="Fountain Input 4 6 11 2" xfId="17762" xr:uid="{00000000-0005-0000-0000-00002E450000}"/>
    <cellStyle name="Fountain Input 4 6 11 3" xfId="17763" xr:uid="{00000000-0005-0000-0000-00002F450000}"/>
    <cellStyle name="Fountain Input 4 6 12" xfId="17764" xr:uid="{00000000-0005-0000-0000-000030450000}"/>
    <cellStyle name="Fountain Input 4 6 13" xfId="17765" xr:uid="{00000000-0005-0000-0000-000031450000}"/>
    <cellStyle name="Fountain Input 4 6 2" xfId="17766" xr:uid="{00000000-0005-0000-0000-000032450000}"/>
    <cellStyle name="Fountain Input 4 6 2 2" xfId="17767" xr:uid="{00000000-0005-0000-0000-000033450000}"/>
    <cellStyle name="Fountain Input 4 6 2 3" xfId="17768" xr:uid="{00000000-0005-0000-0000-000034450000}"/>
    <cellStyle name="Fountain Input 4 6 3" xfId="17769" xr:uid="{00000000-0005-0000-0000-000035450000}"/>
    <cellStyle name="Fountain Input 4 6 3 2" xfId="17770" xr:uid="{00000000-0005-0000-0000-000036450000}"/>
    <cellStyle name="Fountain Input 4 6 3 3" xfId="17771" xr:uid="{00000000-0005-0000-0000-000037450000}"/>
    <cellStyle name="Fountain Input 4 6 4" xfId="17772" xr:uid="{00000000-0005-0000-0000-000038450000}"/>
    <cellStyle name="Fountain Input 4 6 4 2" xfId="17773" xr:uid="{00000000-0005-0000-0000-000039450000}"/>
    <cellStyle name="Fountain Input 4 6 4 3" xfId="17774" xr:uid="{00000000-0005-0000-0000-00003A450000}"/>
    <cellStyle name="Fountain Input 4 6 5" xfId="17775" xr:uid="{00000000-0005-0000-0000-00003B450000}"/>
    <cellStyle name="Fountain Input 4 6 5 2" xfId="17776" xr:uid="{00000000-0005-0000-0000-00003C450000}"/>
    <cellStyle name="Fountain Input 4 6 5 3" xfId="17777" xr:uid="{00000000-0005-0000-0000-00003D450000}"/>
    <cellStyle name="Fountain Input 4 6 6" xfId="17778" xr:uid="{00000000-0005-0000-0000-00003E450000}"/>
    <cellStyle name="Fountain Input 4 6 6 2" xfId="17779" xr:uid="{00000000-0005-0000-0000-00003F450000}"/>
    <cellStyle name="Fountain Input 4 6 6 3" xfId="17780" xr:uid="{00000000-0005-0000-0000-000040450000}"/>
    <cellStyle name="Fountain Input 4 6 7" xfId="17781" xr:uid="{00000000-0005-0000-0000-000041450000}"/>
    <cellStyle name="Fountain Input 4 6 7 2" xfId="17782" xr:uid="{00000000-0005-0000-0000-000042450000}"/>
    <cellStyle name="Fountain Input 4 6 7 3" xfId="17783" xr:uid="{00000000-0005-0000-0000-000043450000}"/>
    <cellStyle name="Fountain Input 4 6 8" xfId="17784" xr:uid="{00000000-0005-0000-0000-000044450000}"/>
    <cellStyle name="Fountain Input 4 6 8 2" xfId="17785" xr:uid="{00000000-0005-0000-0000-000045450000}"/>
    <cellStyle name="Fountain Input 4 6 8 3" xfId="17786" xr:uid="{00000000-0005-0000-0000-000046450000}"/>
    <cellStyle name="Fountain Input 4 6 9" xfId="17787" xr:uid="{00000000-0005-0000-0000-000047450000}"/>
    <cellStyle name="Fountain Input 4 6 9 2" xfId="17788" xr:uid="{00000000-0005-0000-0000-000048450000}"/>
    <cellStyle name="Fountain Input 4 6 9 3" xfId="17789" xr:uid="{00000000-0005-0000-0000-000049450000}"/>
    <cellStyle name="Fountain Input 4 7" xfId="17790" xr:uid="{00000000-0005-0000-0000-00004A450000}"/>
    <cellStyle name="Fountain Input 4 7 2" xfId="17791" xr:uid="{00000000-0005-0000-0000-00004B450000}"/>
    <cellStyle name="Fountain Input 4 7 3" xfId="17792" xr:uid="{00000000-0005-0000-0000-00004C450000}"/>
    <cellStyle name="Fountain Input 4 8" xfId="17793" xr:uid="{00000000-0005-0000-0000-00004D450000}"/>
    <cellStyle name="Fountain Input 4 8 2" xfId="17794" xr:uid="{00000000-0005-0000-0000-00004E450000}"/>
    <cellStyle name="Fountain Input 4 8 3" xfId="17795" xr:uid="{00000000-0005-0000-0000-00004F450000}"/>
    <cellStyle name="Fountain Input 4 9" xfId="17796" xr:uid="{00000000-0005-0000-0000-000050450000}"/>
    <cellStyle name="Fountain Input 4 9 2" xfId="17797" xr:uid="{00000000-0005-0000-0000-000051450000}"/>
    <cellStyle name="Fountain Input 4 9 3" xfId="17798" xr:uid="{00000000-0005-0000-0000-000052450000}"/>
    <cellStyle name="Fountain Input 5" xfId="17799" xr:uid="{00000000-0005-0000-0000-000053450000}"/>
    <cellStyle name="Fountain Input 5 10" xfId="17800" xr:uid="{00000000-0005-0000-0000-000054450000}"/>
    <cellStyle name="Fountain Input 5 10 2" xfId="17801" xr:uid="{00000000-0005-0000-0000-000055450000}"/>
    <cellStyle name="Fountain Input 5 10 3" xfId="17802" xr:uid="{00000000-0005-0000-0000-000056450000}"/>
    <cellStyle name="Fountain Input 5 11" xfId="17803" xr:uid="{00000000-0005-0000-0000-000057450000}"/>
    <cellStyle name="Fountain Input 5 11 2" xfId="17804" xr:uid="{00000000-0005-0000-0000-000058450000}"/>
    <cellStyle name="Fountain Input 5 11 3" xfId="17805" xr:uid="{00000000-0005-0000-0000-000059450000}"/>
    <cellStyle name="Fountain Input 5 12" xfId="17806" xr:uid="{00000000-0005-0000-0000-00005A450000}"/>
    <cellStyle name="Fountain Input 5 12 2" xfId="17807" xr:uid="{00000000-0005-0000-0000-00005B450000}"/>
    <cellStyle name="Fountain Input 5 12 3" xfId="17808" xr:uid="{00000000-0005-0000-0000-00005C450000}"/>
    <cellStyle name="Fountain Input 5 13" xfId="17809" xr:uid="{00000000-0005-0000-0000-00005D450000}"/>
    <cellStyle name="Fountain Input 5 13 2" xfId="17810" xr:uid="{00000000-0005-0000-0000-00005E450000}"/>
    <cellStyle name="Fountain Input 5 13 3" xfId="17811" xr:uid="{00000000-0005-0000-0000-00005F450000}"/>
    <cellStyle name="Fountain Input 5 14" xfId="17812" xr:uid="{00000000-0005-0000-0000-000060450000}"/>
    <cellStyle name="Fountain Input 5 14 2" xfId="17813" xr:uid="{00000000-0005-0000-0000-000061450000}"/>
    <cellStyle name="Fountain Input 5 14 3" xfId="17814" xr:uid="{00000000-0005-0000-0000-000062450000}"/>
    <cellStyle name="Fountain Input 5 15" xfId="17815" xr:uid="{00000000-0005-0000-0000-000063450000}"/>
    <cellStyle name="Fountain Input 5 15 2" xfId="17816" xr:uid="{00000000-0005-0000-0000-000064450000}"/>
    <cellStyle name="Fountain Input 5 15 3" xfId="17817" xr:uid="{00000000-0005-0000-0000-000065450000}"/>
    <cellStyle name="Fountain Input 5 16" xfId="17818" xr:uid="{00000000-0005-0000-0000-000066450000}"/>
    <cellStyle name="Fountain Input 5 16 2" xfId="17819" xr:uid="{00000000-0005-0000-0000-000067450000}"/>
    <cellStyle name="Fountain Input 5 16 3" xfId="17820" xr:uid="{00000000-0005-0000-0000-000068450000}"/>
    <cellStyle name="Fountain Input 5 17" xfId="17821" xr:uid="{00000000-0005-0000-0000-000069450000}"/>
    <cellStyle name="Fountain Input 5 17 2" xfId="17822" xr:uid="{00000000-0005-0000-0000-00006A450000}"/>
    <cellStyle name="Fountain Input 5 17 3" xfId="17823" xr:uid="{00000000-0005-0000-0000-00006B450000}"/>
    <cellStyle name="Fountain Input 5 18" xfId="17824" xr:uid="{00000000-0005-0000-0000-00006C450000}"/>
    <cellStyle name="Fountain Input 5 18 2" xfId="17825" xr:uid="{00000000-0005-0000-0000-00006D450000}"/>
    <cellStyle name="Fountain Input 5 18 3" xfId="17826" xr:uid="{00000000-0005-0000-0000-00006E450000}"/>
    <cellStyle name="Fountain Input 5 19" xfId="17827" xr:uid="{00000000-0005-0000-0000-00006F450000}"/>
    <cellStyle name="Fountain Input 5 2" xfId="17828" xr:uid="{00000000-0005-0000-0000-000070450000}"/>
    <cellStyle name="Fountain Input 5 2 10" xfId="17829" xr:uid="{00000000-0005-0000-0000-000071450000}"/>
    <cellStyle name="Fountain Input 5 2 10 2" xfId="17830" xr:uid="{00000000-0005-0000-0000-000072450000}"/>
    <cellStyle name="Fountain Input 5 2 10 3" xfId="17831" xr:uid="{00000000-0005-0000-0000-000073450000}"/>
    <cellStyle name="Fountain Input 5 2 11" xfId="17832" xr:uid="{00000000-0005-0000-0000-000074450000}"/>
    <cellStyle name="Fountain Input 5 2 11 2" xfId="17833" xr:uid="{00000000-0005-0000-0000-000075450000}"/>
    <cellStyle name="Fountain Input 5 2 11 3" xfId="17834" xr:uid="{00000000-0005-0000-0000-000076450000}"/>
    <cellStyle name="Fountain Input 5 2 12" xfId="17835" xr:uid="{00000000-0005-0000-0000-000077450000}"/>
    <cellStyle name="Fountain Input 5 2 12 2" xfId="17836" xr:uid="{00000000-0005-0000-0000-000078450000}"/>
    <cellStyle name="Fountain Input 5 2 12 3" xfId="17837" xr:uid="{00000000-0005-0000-0000-000079450000}"/>
    <cellStyle name="Fountain Input 5 2 13" xfId="17838" xr:uid="{00000000-0005-0000-0000-00007A450000}"/>
    <cellStyle name="Fountain Input 5 2 14" xfId="17839" xr:uid="{00000000-0005-0000-0000-00007B450000}"/>
    <cellStyle name="Fountain Input 5 2 2" xfId="17840" xr:uid="{00000000-0005-0000-0000-00007C450000}"/>
    <cellStyle name="Fountain Input 5 2 2 2" xfId="17841" xr:uid="{00000000-0005-0000-0000-00007D450000}"/>
    <cellStyle name="Fountain Input 5 2 2 3" xfId="17842" xr:uid="{00000000-0005-0000-0000-00007E450000}"/>
    <cellStyle name="Fountain Input 5 2 3" xfId="17843" xr:uid="{00000000-0005-0000-0000-00007F450000}"/>
    <cellStyle name="Fountain Input 5 2 3 2" xfId="17844" xr:uid="{00000000-0005-0000-0000-000080450000}"/>
    <cellStyle name="Fountain Input 5 2 3 3" xfId="17845" xr:uid="{00000000-0005-0000-0000-000081450000}"/>
    <cellStyle name="Fountain Input 5 2 4" xfId="17846" xr:uid="{00000000-0005-0000-0000-000082450000}"/>
    <cellStyle name="Fountain Input 5 2 4 2" xfId="17847" xr:uid="{00000000-0005-0000-0000-000083450000}"/>
    <cellStyle name="Fountain Input 5 2 4 3" xfId="17848" xr:uid="{00000000-0005-0000-0000-000084450000}"/>
    <cellStyle name="Fountain Input 5 2 5" xfId="17849" xr:uid="{00000000-0005-0000-0000-000085450000}"/>
    <cellStyle name="Fountain Input 5 2 5 2" xfId="17850" xr:uid="{00000000-0005-0000-0000-000086450000}"/>
    <cellStyle name="Fountain Input 5 2 5 3" xfId="17851" xr:uid="{00000000-0005-0000-0000-000087450000}"/>
    <cellStyle name="Fountain Input 5 2 6" xfId="17852" xr:uid="{00000000-0005-0000-0000-000088450000}"/>
    <cellStyle name="Fountain Input 5 2 6 2" xfId="17853" xr:uid="{00000000-0005-0000-0000-000089450000}"/>
    <cellStyle name="Fountain Input 5 2 6 3" xfId="17854" xr:uid="{00000000-0005-0000-0000-00008A450000}"/>
    <cellStyle name="Fountain Input 5 2 7" xfId="17855" xr:uid="{00000000-0005-0000-0000-00008B450000}"/>
    <cellStyle name="Fountain Input 5 2 7 2" xfId="17856" xr:uid="{00000000-0005-0000-0000-00008C450000}"/>
    <cellStyle name="Fountain Input 5 2 7 3" xfId="17857" xr:uid="{00000000-0005-0000-0000-00008D450000}"/>
    <cellStyle name="Fountain Input 5 2 8" xfId="17858" xr:uid="{00000000-0005-0000-0000-00008E450000}"/>
    <cellStyle name="Fountain Input 5 2 8 2" xfId="17859" xr:uid="{00000000-0005-0000-0000-00008F450000}"/>
    <cellStyle name="Fountain Input 5 2 8 3" xfId="17860" xr:uid="{00000000-0005-0000-0000-000090450000}"/>
    <cellStyle name="Fountain Input 5 2 9" xfId="17861" xr:uid="{00000000-0005-0000-0000-000091450000}"/>
    <cellStyle name="Fountain Input 5 2 9 2" xfId="17862" xr:uid="{00000000-0005-0000-0000-000092450000}"/>
    <cellStyle name="Fountain Input 5 2 9 3" xfId="17863" xr:uid="{00000000-0005-0000-0000-000093450000}"/>
    <cellStyle name="Fountain Input 5 20" xfId="17864" xr:uid="{00000000-0005-0000-0000-000094450000}"/>
    <cellStyle name="Fountain Input 5 3" xfId="17865" xr:uid="{00000000-0005-0000-0000-000095450000}"/>
    <cellStyle name="Fountain Input 5 3 10" xfId="17866" xr:uid="{00000000-0005-0000-0000-000096450000}"/>
    <cellStyle name="Fountain Input 5 3 10 2" xfId="17867" xr:uid="{00000000-0005-0000-0000-000097450000}"/>
    <cellStyle name="Fountain Input 5 3 10 3" xfId="17868" xr:uid="{00000000-0005-0000-0000-000098450000}"/>
    <cellStyle name="Fountain Input 5 3 11" xfId="17869" xr:uid="{00000000-0005-0000-0000-000099450000}"/>
    <cellStyle name="Fountain Input 5 3 11 2" xfId="17870" xr:uid="{00000000-0005-0000-0000-00009A450000}"/>
    <cellStyle name="Fountain Input 5 3 11 3" xfId="17871" xr:uid="{00000000-0005-0000-0000-00009B450000}"/>
    <cellStyle name="Fountain Input 5 3 12" xfId="17872" xr:uid="{00000000-0005-0000-0000-00009C450000}"/>
    <cellStyle name="Fountain Input 5 3 12 2" xfId="17873" xr:uid="{00000000-0005-0000-0000-00009D450000}"/>
    <cellStyle name="Fountain Input 5 3 12 3" xfId="17874" xr:uid="{00000000-0005-0000-0000-00009E450000}"/>
    <cellStyle name="Fountain Input 5 3 13" xfId="17875" xr:uid="{00000000-0005-0000-0000-00009F450000}"/>
    <cellStyle name="Fountain Input 5 3 14" xfId="17876" xr:uid="{00000000-0005-0000-0000-0000A0450000}"/>
    <cellStyle name="Fountain Input 5 3 2" xfId="17877" xr:uid="{00000000-0005-0000-0000-0000A1450000}"/>
    <cellStyle name="Fountain Input 5 3 2 2" xfId="17878" xr:uid="{00000000-0005-0000-0000-0000A2450000}"/>
    <cellStyle name="Fountain Input 5 3 2 3" xfId="17879" xr:uid="{00000000-0005-0000-0000-0000A3450000}"/>
    <cellStyle name="Fountain Input 5 3 3" xfId="17880" xr:uid="{00000000-0005-0000-0000-0000A4450000}"/>
    <cellStyle name="Fountain Input 5 3 3 2" xfId="17881" xr:uid="{00000000-0005-0000-0000-0000A5450000}"/>
    <cellStyle name="Fountain Input 5 3 3 3" xfId="17882" xr:uid="{00000000-0005-0000-0000-0000A6450000}"/>
    <cellStyle name="Fountain Input 5 3 4" xfId="17883" xr:uid="{00000000-0005-0000-0000-0000A7450000}"/>
    <cellStyle name="Fountain Input 5 3 4 2" xfId="17884" xr:uid="{00000000-0005-0000-0000-0000A8450000}"/>
    <cellStyle name="Fountain Input 5 3 4 3" xfId="17885" xr:uid="{00000000-0005-0000-0000-0000A9450000}"/>
    <cellStyle name="Fountain Input 5 3 5" xfId="17886" xr:uid="{00000000-0005-0000-0000-0000AA450000}"/>
    <cellStyle name="Fountain Input 5 3 5 2" xfId="17887" xr:uid="{00000000-0005-0000-0000-0000AB450000}"/>
    <cellStyle name="Fountain Input 5 3 5 3" xfId="17888" xr:uid="{00000000-0005-0000-0000-0000AC450000}"/>
    <cellStyle name="Fountain Input 5 3 6" xfId="17889" xr:uid="{00000000-0005-0000-0000-0000AD450000}"/>
    <cellStyle name="Fountain Input 5 3 6 2" xfId="17890" xr:uid="{00000000-0005-0000-0000-0000AE450000}"/>
    <cellStyle name="Fountain Input 5 3 6 3" xfId="17891" xr:uid="{00000000-0005-0000-0000-0000AF450000}"/>
    <cellStyle name="Fountain Input 5 3 7" xfId="17892" xr:uid="{00000000-0005-0000-0000-0000B0450000}"/>
    <cellStyle name="Fountain Input 5 3 7 2" xfId="17893" xr:uid="{00000000-0005-0000-0000-0000B1450000}"/>
    <cellStyle name="Fountain Input 5 3 7 3" xfId="17894" xr:uid="{00000000-0005-0000-0000-0000B2450000}"/>
    <cellStyle name="Fountain Input 5 3 8" xfId="17895" xr:uid="{00000000-0005-0000-0000-0000B3450000}"/>
    <cellStyle name="Fountain Input 5 3 8 2" xfId="17896" xr:uid="{00000000-0005-0000-0000-0000B4450000}"/>
    <cellStyle name="Fountain Input 5 3 8 3" xfId="17897" xr:uid="{00000000-0005-0000-0000-0000B5450000}"/>
    <cellStyle name="Fountain Input 5 3 9" xfId="17898" xr:uid="{00000000-0005-0000-0000-0000B6450000}"/>
    <cellStyle name="Fountain Input 5 3 9 2" xfId="17899" xr:uid="{00000000-0005-0000-0000-0000B7450000}"/>
    <cellStyle name="Fountain Input 5 3 9 3" xfId="17900" xr:uid="{00000000-0005-0000-0000-0000B8450000}"/>
    <cellStyle name="Fountain Input 5 4" xfId="17901" xr:uid="{00000000-0005-0000-0000-0000B9450000}"/>
    <cellStyle name="Fountain Input 5 4 10" xfId="17902" xr:uid="{00000000-0005-0000-0000-0000BA450000}"/>
    <cellStyle name="Fountain Input 5 4 10 2" xfId="17903" xr:uid="{00000000-0005-0000-0000-0000BB450000}"/>
    <cellStyle name="Fountain Input 5 4 10 3" xfId="17904" xr:uid="{00000000-0005-0000-0000-0000BC450000}"/>
    <cellStyle name="Fountain Input 5 4 11" xfId="17905" xr:uid="{00000000-0005-0000-0000-0000BD450000}"/>
    <cellStyle name="Fountain Input 5 4 11 2" xfId="17906" xr:uid="{00000000-0005-0000-0000-0000BE450000}"/>
    <cellStyle name="Fountain Input 5 4 11 3" xfId="17907" xr:uid="{00000000-0005-0000-0000-0000BF450000}"/>
    <cellStyle name="Fountain Input 5 4 12" xfId="17908" xr:uid="{00000000-0005-0000-0000-0000C0450000}"/>
    <cellStyle name="Fountain Input 5 4 13" xfId="17909" xr:uid="{00000000-0005-0000-0000-0000C1450000}"/>
    <cellStyle name="Fountain Input 5 4 2" xfId="17910" xr:uid="{00000000-0005-0000-0000-0000C2450000}"/>
    <cellStyle name="Fountain Input 5 4 2 2" xfId="17911" xr:uid="{00000000-0005-0000-0000-0000C3450000}"/>
    <cellStyle name="Fountain Input 5 4 2 3" xfId="17912" xr:uid="{00000000-0005-0000-0000-0000C4450000}"/>
    <cellStyle name="Fountain Input 5 4 3" xfId="17913" xr:uid="{00000000-0005-0000-0000-0000C5450000}"/>
    <cellStyle name="Fountain Input 5 4 3 2" xfId="17914" xr:uid="{00000000-0005-0000-0000-0000C6450000}"/>
    <cellStyle name="Fountain Input 5 4 3 3" xfId="17915" xr:uid="{00000000-0005-0000-0000-0000C7450000}"/>
    <cellStyle name="Fountain Input 5 4 4" xfId="17916" xr:uid="{00000000-0005-0000-0000-0000C8450000}"/>
    <cellStyle name="Fountain Input 5 4 4 2" xfId="17917" xr:uid="{00000000-0005-0000-0000-0000C9450000}"/>
    <cellStyle name="Fountain Input 5 4 4 3" xfId="17918" xr:uid="{00000000-0005-0000-0000-0000CA450000}"/>
    <cellStyle name="Fountain Input 5 4 5" xfId="17919" xr:uid="{00000000-0005-0000-0000-0000CB450000}"/>
    <cellStyle name="Fountain Input 5 4 5 2" xfId="17920" xr:uid="{00000000-0005-0000-0000-0000CC450000}"/>
    <cellStyle name="Fountain Input 5 4 5 3" xfId="17921" xr:uid="{00000000-0005-0000-0000-0000CD450000}"/>
    <cellStyle name="Fountain Input 5 4 6" xfId="17922" xr:uid="{00000000-0005-0000-0000-0000CE450000}"/>
    <cellStyle name="Fountain Input 5 4 6 2" xfId="17923" xr:uid="{00000000-0005-0000-0000-0000CF450000}"/>
    <cellStyle name="Fountain Input 5 4 6 3" xfId="17924" xr:uid="{00000000-0005-0000-0000-0000D0450000}"/>
    <cellStyle name="Fountain Input 5 4 7" xfId="17925" xr:uid="{00000000-0005-0000-0000-0000D1450000}"/>
    <cellStyle name="Fountain Input 5 4 7 2" xfId="17926" xr:uid="{00000000-0005-0000-0000-0000D2450000}"/>
    <cellStyle name="Fountain Input 5 4 7 3" xfId="17927" xr:uid="{00000000-0005-0000-0000-0000D3450000}"/>
    <cellStyle name="Fountain Input 5 4 8" xfId="17928" xr:uid="{00000000-0005-0000-0000-0000D4450000}"/>
    <cellStyle name="Fountain Input 5 4 8 2" xfId="17929" xr:uid="{00000000-0005-0000-0000-0000D5450000}"/>
    <cellStyle name="Fountain Input 5 4 8 3" xfId="17930" xr:uid="{00000000-0005-0000-0000-0000D6450000}"/>
    <cellStyle name="Fountain Input 5 4 9" xfId="17931" xr:uid="{00000000-0005-0000-0000-0000D7450000}"/>
    <cellStyle name="Fountain Input 5 4 9 2" xfId="17932" xr:uid="{00000000-0005-0000-0000-0000D8450000}"/>
    <cellStyle name="Fountain Input 5 4 9 3" xfId="17933" xr:uid="{00000000-0005-0000-0000-0000D9450000}"/>
    <cellStyle name="Fountain Input 5 5" xfId="17934" xr:uid="{00000000-0005-0000-0000-0000DA450000}"/>
    <cellStyle name="Fountain Input 5 5 10" xfId="17935" xr:uid="{00000000-0005-0000-0000-0000DB450000}"/>
    <cellStyle name="Fountain Input 5 5 10 2" xfId="17936" xr:uid="{00000000-0005-0000-0000-0000DC450000}"/>
    <cellStyle name="Fountain Input 5 5 10 3" xfId="17937" xr:uid="{00000000-0005-0000-0000-0000DD450000}"/>
    <cellStyle name="Fountain Input 5 5 11" xfId="17938" xr:uid="{00000000-0005-0000-0000-0000DE450000}"/>
    <cellStyle name="Fountain Input 5 5 11 2" xfId="17939" xr:uid="{00000000-0005-0000-0000-0000DF450000}"/>
    <cellStyle name="Fountain Input 5 5 11 3" xfId="17940" xr:uid="{00000000-0005-0000-0000-0000E0450000}"/>
    <cellStyle name="Fountain Input 5 5 12" xfId="17941" xr:uid="{00000000-0005-0000-0000-0000E1450000}"/>
    <cellStyle name="Fountain Input 5 5 13" xfId="17942" xr:uid="{00000000-0005-0000-0000-0000E2450000}"/>
    <cellStyle name="Fountain Input 5 5 2" xfId="17943" xr:uid="{00000000-0005-0000-0000-0000E3450000}"/>
    <cellStyle name="Fountain Input 5 5 2 2" xfId="17944" xr:uid="{00000000-0005-0000-0000-0000E4450000}"/>
    <cellStyle name="Fountain Input 5 5 2 3" xfId="17945" xr:uid="{00000000-0005-0000-0000-0000E5450000}"/>
    <cellStyle name="Fountain Input 5 5 3" xfId="17946" xr:uid="{00000000-0005-0000-0000-0000E6450000}"/>
    <cellStyle name="Fountain Input 5 5 3 2" xfId="17947" xr:uid="{00000000-0005-0000-0000-0000E7450000}"/>
    <cellStyle name="Fountain Input 5 5 3 3" xfId="17948" xr:uid="{00000000-0005-0000-0000-0000E8450000}"/>
    <cellStyle name="Fountain Input 5 5 4" xfId="17949" xr:uid="{00000000-0005-0000-0000-0000E9450000}"/>
    <cellStyle name="Fountain Input 5 5 4 2" xfId="17950" xr:uid="{00000000-0005-0000-0000-0000EA450000}"/>
    <cellStyle name="Fountain Input 5 5 4 3" xfId="17951" xr:uid="{00000000-0005-0000-0000-0000EB450000}"/>
    <cellStyle name="Fountain Input 5 5 5" xfId="17952" xr:uid="{00000000-0005-0000-0000-0000EC450000}"/>
    <cellStyle name="Fountain Input 5 5 5 2" xfId="17953" xr:uid="{00000000-0005-0000-0000-0000ED450000}"/>
    <cellStyle name="Fountain Input 5 5 5 3" xfId="17954" xr:uid="{00000000-0005-0000-0000-0000EE450000}"/>
    <cellStyle name="Fountain Input 5 5 6" xfId="17955" xr:uid="{00000000-0005-0000-0000-0000EF450000}"/>
    <cellStyle name="Fountain Input 5 5 6 2" xfId="17956" xr:uid="{00000000-0005-0000-0000-0000F0450000}"/>
    <cellStyle name="Fountain Input 5 5 6 3" xfId="17957" xr:uid="{00000000-0005-0000-0000-0000F1450000}"/>
    <cellStyle name="Fountain Input 5 5 7" xfId="17958" xr:uid="{00000000-0005-0000-0000-0000F2450000}"/>
    <cellStyle name="Fountain Input 5 5 7 2" xfId="17959" xr:uid="{00000000-0005-0000-0000-0000F3450000}"/>
    <cellStyle name="Fountain Input 5 5 7 3" xfId="17960" xr:uid="{00000000-0005-0000-0000-0000F4450000}"/>
    <cellStyle name="Fountain Input 5 5 8" xfId="17961" xr:uid="{00000000-0005-0000-0000-0000F5450000}"/>
    <cellStyle name="Fountain Input 5 5 8 2" xfId="17962" xr:uid="{00000000-0005-0000-0000-0000F6450000}"/>
    <cellStyle name="Fountain Input 5 5 8 3" xfId="17963" xr:uid="{00000000-0005-0000-0000-0000F7450000}"/>
    <cellStyle name="Fountain Input 5 5 9" xfId="17964" xr:uid="{00000000-0005-0000-0000-0000F8450000}"/>
    <cellStyle name="Fountain Input 5 5 9 2" xfId="17965" xr:uid="{00000000-0005-0000-0000-0000F9450000}"/>
    <cellStyle name="Fountain Input 5 5 9 3" xfId="17966" xr:uid="{00000000-0005-0000-0000-0000FA450000}"/>
    <cellStyle name="Fountain Input 5 6" xfId="17967" xr:uid="{00000000-0005-0000-0000-0000FB450000}"/>
    <cellStyle name="Fountain Input 5 6 10" xfId="17968" xr:uid="{00000000-0005-0000-0000-0000FC450000}"/>
    <cellStyle name="Fountain Input 5 6 10 2" xfId="17969" xr:uid="{00000000-0005-0000-0000-0000FD450000}"/>
    <cellStyle name="Fountain Input 5 6 10 3" xfId="17970" xr:uid="{00000000-0005-0000-0000-0000FE450000}"/>
    <cellStyle name="Fountain Input 5 6 11" xfId="17971" xr:uid="{00000000-0005-0000-0000-0000FF450000}"/>
    <cellStyle name="Fountain Input 5 6 11 2" xfId="17972" xr:uid="{00000000-0005-0000-0000-000000460000}"/>
    <cellStyle name="Fountain Input 5 6 11 3" xfId="17973" xr:uid="{00000000-0005-0000-0000-000001460000}"/>
    <cellStyle name="Fountain Input 5 6 12" xfId="17974" xr:uid="{00000000-0005-0000-0000-000002460000}"/>
    <cellStyle name="Fountain Input 5 6 13" xfId="17975" xr:uid="{00000000-0005-0000-0000-000003460000}"/>
    <cellStyle name="Fountain Input 5 6 2" xfId="17976" xr:uid="{00000000-0005-0000-0000-000004460000}"/>
    <cellStyle name="Fountain Input 5 6 2 2" xfId="17977" xr:uid="{00000000-0005-0000-0000-000005460000}"/>
    <cellStyle name="Fountain Input 5 6 2 3" xfId="17978" xr:uid="{00000000-0005-0000-0000-000006460000}"/>
    <cellStyle name="Fountain Input 5 6 3" xfId="17979" xr:uid="{00000000-0005-0000-0000-000007460000}"/>
    <cellStyle name="Fountain Input 5 6 3 2" xfId="17980" xr:uid="{00000000-0005-0000-0000-000008460000}"/>
    <cellStyle name="Fountain Input 5 6 3 3" xfId="17981" xr:uid="{00000000-0005-0000-0000-000009460000}"/>
    <cellStyle name="Fountain Input 5 6 4" xfId="17982" xr:uid="{00000000-0005-0000-0000-00000A460000}"/>
    <cellStyle name="Fountain Input 5 6 4 2" xfId="17983" xr:uid="{00000000-0005-0000-0000-00000B460000}"/>
    <cellStyle name="Fountain Input 5 6 4 3" xfId="17984" xr:uid="{00000000-0005-0000-0000-00000C460000}"/>
    <cellStyle name="Fountain Input 5 6 5" xfId="17985" xr:uid="{00000000-0005-0000-0000-00000D460000}"/>
    <cellStyle name="Fountain Input 5 6 5 2" xfId="17986" xr:uid="{00000000-0005-0000-0000-00000E460000}"/>
    <cellStyle name="Fountain Input 5 6 5 3" xfId="17987" xr:uid="{00000000-0005-0000-0000-00000F460000}"/>
    <cellStyle name="Fountain Input 5 6 6" xfId="17988" xr:uid="{00000000-0005-0000-0000-000010460000}"/>
    <cellStyle name="Fountain Input 5 6 6 2" xfId="17989" xr:uid="{00000000-0005-0000-0000-000011460000}"/>
    <cellStyle name="Fountain Input 5 6 6 3" xfId="17990" xr:uid="{00000000-0005-0000-0000-000012460000}"/>
    <cellStyle name="Fountain Input 5 6 7" xfId="17991" xr:uid="{00000000-0005-0000-0000-000013460000}"/>
    <cellStyle name="Fountain Input 5 6 7 2" xfId="17992" xr:uid="{00000000-0005-0000-0000-000014460000}"/>
    <cellStyle name="Fountain Input 5 6 7 3" xfId="17993" xr:uid="{00000000-0005-0000-0000-000015460000}"/>
    <cellStyle name="Fountain Input 5 6 8" xfId="17994" xr:uid="{00000000-0005-0000-0000-000016460000}"/>
    <cellStyle name="Fountain Input 5 6 8 2" xfId="17995" xr:uid="{00000000-0005-0000-0000-000017460000}"/>
    <cellStyle name="Fountain Input 5 6 8 3" xfId="17996" xr:uid="{00000000-0005-0000-0000-000018460000}"/>
    <cellStyle name="Fountain Input 5 6 9" xfId="17997" xr:uid="{00000000-0005-0000-0000-000019460000}"/>
    <cellStyle name="Fountain Input 5 6 9 2" xfId="17998" xr:uid="{00000000-0005-0000-0000-00001A460000}"/>
    <cellStyle name="Fountain Input 5 6 9 3" xfId="17999" xr:uid="{00000000-0005-0000-0000-00001B460000}"/>
    <cellStyle name="Fountain Input 5 7" xfId="18000" xr:uid="{00000000-0005-0000-0000-00001C460000}"/>
    <cellStyle name="Fountain Input 5 7 10" xfId="18001" xr:uid="{00000000-0005-0000-0000-00001D460000}"/>
    <cellStyle name="Fountain Input 5 7 10 2" xfId="18002" xr:uid="{00000000-0005-0000-0000-00001E460000}"/>
    <cellStyle name="Fountain Input 5 7 10 3" xfId="18003" xr:uid="{00000000-0005-0000-0000-00001F460000}"/>
    <cellStyle name="Fountain Input 5 7 11" xfId="18004" xr:uid="{00000000-0005-0000-0000-000020460000}"/>
    <cellStyle name="Fountain Input 5 7 11 2" xfId="18005" xr:uid="{00000000-0005-0000-0000-000021460000}"/>
    <cellStyle name="Fountain Input 5 7 11 3" xfId="18006" xr:uid="{00000000-0005-0000-0000-000022460000}"/>
    <cellStyle name="Fountain Input 5 7 12" xfId="18007" xr:uid="{00000000-0005-0000-0000-000023460000}"/>
    <cellStyle name="Fountain Input 5 7 13" xfId="18008" xr:uid="{00000000-0005-0000-0000-000024460000}"/>
    <cellStyle name="Fountain Input 5 7 2" xfId="18009" xr:uid="{00000000-0005-0000-0000-000025460000}"/>
    <cellStyle name="Fountain Input 5 7 2 2" xfId="18010" xr:uid="{00000000-0005-0000-0000-000026460000}"/>
    <cellStyle name="Fountain Input 5 7 2 3" xfId="18011" xr:uid="{00000000-0005-0000-0000-000027460000}"/>
    <cellStyle name="Fountain Input 5 7 3" xfId="18012" xr:uid="{00000000-0005-0000-0000-000028460000}"/>
    <cellStyle name="Fountain Input 5 7 3 2" xfId="18013" xr:uid="{00000000-0005-0000-0000-000029460000}"/>
    <cellStyle name="Fountain Input 5 7 3 3" xfId="18014" xr:uid="{00000000-0005-0000-0000-00002A460000}"/>
    <cellStyle name="Fountain Input 5 7 4" xfId="18015" xr:uid="{00000000-0005-0000-0000-00002B460000}"/>
    <cellStyle name="Fountain Input 5 7 4 2" xfId="18016" xr:uid="{00000000-0005-0000-0000-00002C460000}"/>
    <cellStyle name="Fountain Input 5 7 4 3" xfId="18017" xr:uid="{00000000-0005-0000-0000-00002D460000}"/>
    <cellStyle name="Fountain Input 5 7 5" xfId="18018" xr:uid="{00000000-0005-0000-0000-00002E460000}"/>
    <cellStyle name="Fountain Input 5 7 5 2" xfId="18019" xr:uid="{00000000-0005-0000-0000-00002F460000}"/>
    <cellStyle name="Fountain Input 5 7 5 3" xfId="18020" xr:uid="{00000000-0005-0000-0000-000030460000}"/>
    <cellStyle name="Fountain Input 5 7 6" xfId="18021" xr:uid="{00000000-0005-0000-0000-000031460000}"/>
    <cellStyle name="Fountain Input 5 7 6 2" xfId="18022" xr:uid="{00000000-0005-0000-0000-000032460000}"/>
    <cellStyle name="Fountain Input 5 7 6 3" xfId="18023" xr:uid="{00000000-0005-0000-0000-000033460000}"/>
    <cellStyle name="Fountain Input 5 7 7" xfId="18024" xr:uid="{00000000-0005-0000-0000-000034460000}"/>
    <cellStyle name="Fountain Input 5 7 7 2" xfId="18025" xr:uid="{00000000-0005-0000-0000-000035460000}"/>
    <cellStyle name="Fountain Input 5 7 7 3" xfId="18026" xr:uid="{00000000-0005-0000-0000-000036460000}"/>
    <cellStyle name="Fountain Input 5 7 8" xfId="18027" xr:uid="{00000000-0005-0000-0000-000037460000}"/>
    <cellStyle name="Fountain Input 5 7 8 2" xfId="18028" xr:uid="{00000000-0005-0000-0000-000038460000}"/>
    <cellStyle name="Fountain Input 5 7 8 3" xfId="18029" xr:uid="{00000000-0005-0000-0000-000039460000}"/>
    <cellStyle name="Fountain Input 5 7 9" xfId="18030" xr:uid="{00000000-0005-0000-0000-00003A460000}"/>
    <cellStyle name="Fountain Input 5 7 9 2" xfId="18031" xr:uid="{00000000-0005-0000-0000-00003B460000}"/>
    <cellStyle name="Fountain Input 5 7 9 3" xfId="18032" xr:uid="{00000000-0005-0000-0000-00003C460000}"/>
    <cellStyle name="Fountain Input 5 8" xfId="18033" xr:uid="{00000000-0005-0000-0000-00003D460000}"/>
    <cellStyle name="Fountain Input 5 8 2" xfId="18034" xr:uid="{00000000-0005-0000-0000-00003E460000}"/>
    <cellStyle name="Fountain Input 5 8 3" xfId="18035" xr:uid="{00000000-0005-0000-0000-00003F460000}"/>
    <cellStyle name="Fountain Input 5 9" xfId="18036" xr:uid="{00000000-0005-0000-0000-000040460000}"/>
    <cellStyle name="Fountain Input 5 9 2" xfId="18037" xr:uid="{00000000-0005-0000-0000-000041460000}"/>
    <cellStyle name="Fountain Input 5 9 3" xfId="18038" xr:uid="{00000000-0005-0000-0000-000042460000}"/>
    <cellStyle name="Fountain Input 6" xfId="18039" xr:uid="{00000000-0005-0000-0000-000043460000}"/>
    <cellStyle name="Fountain Input 6 2" xfId="18040" xr:uid="{00000000-0005-0000-0000-000044460000}"/>
    <cellStyle name="Fountain Input 6 3" xfId="18041" xr:uid="{00000000-0005-0000-0000-000045460000}"/>
    <cellStyle name="Fountain Input 7" xfId="18042" xr:uid="{00000000-0005-0000-0000-000046460000}"/>
    <cellStyle name="Fountain Input 7 2" xfId="18043" xr:uid="{00000000-0005-0000-0000-000047460000}"/>
    <cellStyle name="Fountain Input 7 3" xfId="18044" xr:uid="{00000000-0005-0000-0000-000048460000}"/>
    <cellStyle name="Fountain Input 8" xfId="18045" xr:uid="{00000000-0005-0000-0000-000049460000}"/>
    <cellStyle name="Fountain Input 9" xfId="18046" xr:uid="{00000000-0005-0000-0000-00004A460000}"/>
    <cellStyle name="Fountain Table Header" xfId="18047" xr:uid="{00000000-0005-0000-0000-00004B460000}"/>
    <cellStyle name="Fountain Text" xfId="18048" xr:uid="{00000000-0005-0000-0000-00004C460000}"/>
    <cellStyle name="Fountain Text 2" xfId="18049" xr:uid="{00000000-0005-0000-0000-00004D460000}"/>
    <cellStyle name="Fountain Text 4" xfId="18050" xr:uid="{00000000-0005-0000-0000-00004E460000}"/>
    <cellStyle name="fred" xfId="18051" xr:uid="{00000000-0005-0000-0000-00004F460000}"/>
    <cellStyle name="Fred%" xfId="18052" xr:uid="{00000000-0005-0000-0000-000050460000}"/>
    <cellStyle name="General" xfId="18053" xr:uid="{00000000-0005-0000-0000-000051460000}"/>
    <cellStyle name="Good" xfId="14" builtinId="26" customBuiltin="1"/>
    <cellStyle name="Good 2" xfId="18054" xr:uid="{00000000-0005-0000-0000-000053460000}"/>
    <cellStyle name="Good 2 2" xfId="18055" xr:uid="{00000000-0005-0000-0000-000054460000}"/>
    <cellStyle name="Grey" xfId="18056" xr:uid="{00000000-0005-0000-0000-000055460000}"/>
    <cellStyle name="Header" xfId="18057" xr:uid="{00000000-0005-0000-0000-000056460000}"/>
    <cellStyle name="Header 1" xfId="18058" xr:uid="{00000000-0005-0000-0000-000057460000}"/>
    <cellStyle name="Header 2" xfId="18059" xr:uid="{00000000-0005-0000-0000-000058460000}"/>
    <cellStyle name="Header Center" xfId="18060" xr:uid="{00000000-0005-0000-0000-000059460000}"/>
    <cellStyle name="Header1" xfId="18061" xr:uid="{00000000-0005-0000-0000-00005A460000}"/>
    <cellStyle name="Header1 2" xfId="18062" xr:uid="{00000000-0005-0000-0000-00005B460000}"/>
    <cellStyle name="Header2" xfId="18063" xr:uid="{00000000-0005-0000-0000-00005C460000}"/>
    <cellStyle name="Header2 10" xfId="18064" xr:uid="{00000000-0005-0000-0000-00005D460000}"/>
    <cellStyle name="Header2 10 2" xfId="18065" xr:uid="{00000000-0005-0000-0000-00005E460000}"/>
    <cellStyle name="Header2 10 3" xfId="18066" xr:uid="{00000000-0005-0000-0000-00005F460000}"/>
    <cellStyle name="Header2 11" xfId="18067" xr:uid="{00000000-0005-0000-0000-000060460000}"/>
    <cellStyle name="Header2 11 2" xfId="18068" xr:uid="{00000000-0005-0000-0000-000061460000}"/>
    <cellStyle name="Header2 11 3" xfId="18069" xr:uid="{00000000-0005-0000-0000-000062460000}"/>
    <cellStyle name="Header2 12" xfId="18070" xr:uid="{00000000-0005-0000-0000-000063460000}"/>
    <cellStyle name="Header2 12 2" xfId="18071" xr:uid="{00000000-0005-0000-0000-000064460000}"/>
    <cellStyle name="Header2 13" xfId="18072" xr:uid="{00000000-0005-0000-0000-000065460000}"/>
    <cellStyle name="Header2 13 2" xfId="18073" xr:uid="{00000000-0005-0000-0000-000066460000}"/>
    <cellStyle name="Header2 14" xfId="18074" xr:uid="{00000000-0005-0000-0000-000067460000}"/>
    <cellStyle name="Header2 14 2" xfId="18075" xr:uid="{00000000-0005-0000-0000-000068460000}"/>
    <cellStyle name="Header2 15" xfId="18076" xr:uid="{00000000-0005-0000-0000-000069460000}"/>
    <cellStyle name="Header2 15 2" xfId="18077" xr:uid="{00000000-0005-0000-0000-00006A460000}"/>
    <cellStyle name="Header2 16" xfId="18078" xr:uid="{00000000-0005-0000-0000-00006B460000}"/>
    <cellStyle name="Header2 16 2" xfId="18079" xr:uid="{00000000-0005-0000-0000-00006C460000}"/>
    <cellStyle name="Header2 17" xfId="18080" xr:uid="{00000000-0005-0000-0000-00006D460000}"/>
    <cellStyle name="Header2 17 2" xfId="18081" xr:uid="{00000000-0005-0000-0000-00006E460000}"/>
    <cellStyle name="Header2 18" xfId="18082" xr:uid="{00000000-0005-0000-0000-00006F460000}"/>
    <cellStyle name="Header2 18 2" xfId="18083" xr:uid="{00000000-0005-0000-0000-000070460000}"/>
    <cellStyle name="Header2 19" xfId="18084" xr:uid="{00000000-0005-0000-0000-000071460000}"/>
    <cellStyle name="Header2 19 2" xfId="18085" xr:uid="{00000000-0005-0000-0000-000072460000}"/>
    <cellStyle name="Header2 2" xfId="18086" xr:uid="{00000000-0005-0000-0000-000073460000}"/>
    <cellStyle name="Header2 2 10" xfId="18087" xr:uid="{00000000-0005-0000-0000-000074460000}"/>
    <cellStyle name="Header2 2 10 2" xfId="18088" xr:uid="{00000000-0005-0000-0000-000075460000}"/>
    <cellStyle name="Header2 2 10 3" xfId="18089" xr:uid="{00000000-0005-0000-0000-000076460000}"/>
    <cellStyle name="Header2 2 11" xfId="18090" xr:uid="{00000000-0005-0000-0000-000077460000}"/>
    <cellStyle name="Header2 2 12" xfId="18091" xr:uid="{00000000-0005-0000-0000-000078460000}"/>
    <cellStyle name="Header2 2 2" xfId="18092" xr:uid="{00000000-0005-0000-0000-000079460000}"/>
    <cellStyle name="Header2 2 2 10" xfId="18093" xr:uid="{00000000-0005-0000-0000-00007A460000}"/>
    <cellStyle name="Header2 2 2 10 2" xfId="18094" xr:uid="{00000000-0005-0000-0000-00007B460000}"/>
    <cellStyle name="Header2 2 2 10 3" xfId="18095" xr:uid="{00000000-0005-0000-0000-00007C460000}"/>
    <cellStyle name="Header2 2 2 11" xfId="18096" xr:uid="{00000000-0005-0000-0000-00007D460000}"/>
    <cellStyle name="Header2 2 2 11 2" xfId="18097" xr:uid="{00000000-0005-0000-0000-00007E460000}"/>
    <cellStyle name="Header2 2 2 11 3" xfId="18098" xr:uid="{00000000-0005-0000-0000-00007F460000}"/>
    <cellStyle name="Header2 2 2 12" xfId="18099" xr:uid="{00000000-0005-0000-0000-000080460000}"/>
    <cellStyle name="Header2 2 2 12 2" xfId="18100" xr:uid="{00000000-0005-0000-0000-000081460000}"/>
    <cellStyle name="Header2 2 2 12 3" xfId="18101" xr:uid="{00000000-0005-0000-0000-000082460000}"/>
    <cellStyle name="Header2 2 2 13" xfId="18102" xr:uid="{00000000-0005-0000-0000-000083460000}"/>
    <cellStyle name="Header2 2 2 13 2" xfId="18103" xr:uid="{00000000-0005-0000-0000-000084460000}"/>
    <cellStyle name="Header2 2 2 13 3" xfId="18104" xr:uid="{00000000-0005-0000-0000-000085460000}"/>
    <cellStyle name="Header2 2 2 14" xfId="18105" xr:uid="{00000000-0005-0000-0000-000086460000}"/>
    <cellStyle name="Header2 2 2 14 2" xfId="18106" xr:uid="{00000000-0005-0000-0000-000087460000}"/>
    <cellStyle name="Header2 2 2 14 3" xfId="18107" xr:uid="{00000000-0005-0000-0000-000088460000}"/>
    <cellStyle name="Header2 2 2 15" xfId="18108" xr:uid="{00000000-0005-0000-0000-000089460000}"/>
    <cellStyle name="Header2 2 2 15 2" xfId="18109" xr:uid="{00000000-0005-0000-0000-00008A460000}"/>
    <cellStyle name="Header2 2 2 15 3" xfId="18110" xr:uid="{00000000-0005-0000-0000-00008B460000}"/>
    <cellStyle name="Header2 2 2 16" xfId="18111" xr:uid="{00000000-0005-0000-0000-00008C460000}"/>
    <cellStyle name="Header2 2 2 16 2" xfId="18112" xr:uid="{00000000-0005-0000-0000-00008D460000}"/>
    <cellStyle name="Header2 2 2 16 3" xfId="18113" xr:uid="{00000000-0005-0000-0000-00008E460000}"/>
    <cellStyle name="Header2 2 2 17" xfId="18114" xr:uid="{00000000-0005-0000-0000-00008F460000}"/>
    <cellStyle name="Header2 2 2 17 2" xfId="18115" xr:uid="{00000000-0005-0000-0000-000090460000}"/>
    <cellStyle name="Header2 2 2 17 3" xfId="18116" xr:uid="{00000000-0005-0000-0000-000091460000}"/>
    <cellStyle name="Header2 2 2 18" xfId="18117" xr:uid="{00000000-0005-0000-0000-000092460000}"/>
    <cellStyle name="Header2 2 2 2" xfId="18118" xr:uid="{00000000-0005-0000-0000-000093460000}"/>
    <cellStyle name="Header2 2 2 2 10" xfId="18119" xr:uid="{00000000-0005-0000-0000-000094460000}"/>
    <cellStyle name="Header2 2 2 2 10 2" xfId="18120" xr:uid="{00000000-0005-0000-0000-000095460000}"/>
    <cellStyle name="Header2 2 2 2 10 3" xfId="18121" xr:uid="{00000000-0005-0000-0000-000096460000}"/>
    <cellStyle name="Header2 2 2 2 11" xfId="18122" xr:uid="{00000000-0005-0000-0000-000097460000}"/>
    <cellStyle name="Header2 2 2 2 11 2" xfId="18123" xr:uid="{00000000-0005-0000-0000-000098460000}"/>
    <cellStyle name="Header2 2 2 2 11 3" xfId="18124" xr:uid="{00000000-0005-0000-0000-000099460000}"/>
    <cellStyle name="Header2 2 2 2 12" xfId="18125" xr:uid="{00000000-0005-0000-0000-00009A460000}"/>
    <cellStyle name="Header2 2 2 2 12 2" xfId="18126" xr:uid="{00000000-0005-0000-0000-00009B460000}"/>
    <cellStyle name="Header2 2 2 2 12 3" xfId="18127" xr:uid="{00000000-0005-0000-0000-00009C460000}"/>
    <cellStyle name="Header2 2 2 2 13" xfId="18128" xr:uid="{00000000-0005-0000-0000-00009D460000}"/>
    <cellStyle name="Header2 2 2 2 13 2" xfId="18129" xr:uid="{00000000-0005-0000-0000-00009E460000}"/>
    <cellStyle name="Header2 2 2 2 13 3" xfId="18130" xr:uid="{00000000-0005-0000-0000-00009F460000}"/>
    <cellStyle name="Header2 2 2 2 14" xfId="18131" xr:uid="{00000000-0005-0000-0000-0000A0460000}"/>
    <cellStyle name="Header2 2 2 2 14 2" xfId="18132" xr:uid="{00000000-0005-0000-0000-0000A1460000}"/>
    <cellStyle name="Header2 2 2 2 14 3" xfId="18133" xr:uid="{00000000-0005-0000-0000-0000A2460000}"/>
    <cellStyle name="Header2 2 2 2 15" xfId="18134" xr:uid="{00000000-0005-0000-0000-0000A3460000}"/>
    <cellStyle name="Header2 2 2 2 15 2" xfId="18135" xr:uid="{00000000-0005-0000-0000-0000A4460000}"/>
    <cellStyle name="Header2 2 2 2 15 3" xfId="18136" xr:uid="{00000000-0005-0000-0000-0000A5460000}"/>
    <cellStyle name="Header2 2 2 2 16" xfId="18137" xr:uid="{00000000-0005-0000-0000-0000A6460000}"/>
    <cellStyle name="Header2 2 2 2 16 2" xfId="18138" xr:uid="{00000000-0005-0000-0000-0000A7460000}"/>
    <cellStyle name="Header2 2 2 2 16 3" xfId="18139" xr:uid="{00000000-0005-0000-0000-0000A8460000}"/>
    <cellStyle name="Header2 2 2 2 17" xfId="18140" xr:uid="{00000000-0005-0000-0000-0000A9460000}"/>
    <cellStyle name="Header2 2 2 2 2" xfId="18141" xr:uid="{00000000-0005-0000-0000-0000AA460000}"/>
    <cellStyle name="Header2 2 2 2 2 10" xfId="18142" xr:uid="{00000000-0005-0000-0000-0000AB460000}"/>
    <cellStyle name="Header2 2 2 2 2 10 2" xfId="18143" xr:uid="{00000000-0005-0000-0000-0000AC460000}"/>
    <cellStyle name="Header2 2 2 2 2 10 3" xfId="18144" xr:uid="{00000000-0005-0000-0000-0000AD460000}"/>
    <cellStyle name="Header2 2 2 2 2 11" xfId="18145" xr:uid="{00000000-0005-0000-0000-0000AE460000}"/>
    <cellStyle name="Header2 2 2 2 2 11 2" xfId="18146" xr:uid="{00000000-0005-0000-0000-0000AF460000}"/>
    <cellStyle name="Header2 2 2 2 2 11 3" xfId="18147" xr:uid="{00000000-0005-0000-0000-0000B0460000}"/>
    <cellStyle name="Header2 2 2 2 2 12" xfId="18148" xr:uid="{00000000-0005-0000-0000-0000B1460000}"/>
    <cellStyle name="Header2 2 2 2 2 12 2" xfId="18149" xr:uid="{00000000-0005-0000-0000-0000B2460000}"/>
    <cellStyle name="Header2 2 2 2 2 12 3" xfId="18150" xr:uid="{00000000-0005-0000-0000-0000B3460000}"/>
    <cellStyle name="Header2 2 2 2 2 13" xfId="18151" xr:uid="{00000000-0005-0000-0000-0000B4460000}"/>
    <cellStyle name="Header2 2 2 2 2 14" xfId="18152" xr:uid="{00000000-0005-0000-0000-0000B5460000}"/>
    <cellStyle name="Header2 2 2 2 2 2" xfId="18153" xr:uid="{00000000-0005-0000-0000-0000B6460000}"/>
    <cellStyle name="Header2 2 2 2 2 2 2" xfId="18154" xr:uid="{00000000-0005-0000-0000-0000B7460000}"/>
    <cellStyle name="Header2 2 2 2 2 2 3" xfId="18155" xr:uid="{00000000-0005-0000-0000-0000B8460000}"/>
    <cellStyle name="Header2 2 2 2 2 3" xfId="18156" xr:uid="{00000000-0005-0000-0000-0000B9460000}"/>
    <cellStyle name="Header2 2 2 2 2 3 2" xfId="18157" xr:uid="{00000000-0005-0000-0000-0000BA460000}"/>
    <cellStyle name="Header2 2 2 2 2 3 3" xfId="18158" xr:uid="{00000000-0005-0000-0000-0000BB460000}"/>
    <cellStyle name="Header2 2 2 2 2 4" xfId="18159" xr:uid="{00000000-0005-0000-0000-0000BC460000}"/>
    <cellStyle name="Header2 2 2 2 2 4 2" xfId="18160" xr:uid="{00000000-0005-0000-0000-0000BD460000}"/>
    <cellStyle name="Header2 2 2 2 2 4 3" xfId="18161" xr:uid="{00000000-0005-0000-0000-0000BE460000}"/>
    <cellStyle name="Header2 2 2 2 2 5" xfId="18162" xr:uid="{00000000-0005-0000-0000-0000BF460000}"/>
    <cellStyle name="Header2 2 2 2 2 5 2" xfId="18163" xr:uid="{00000000-0005-0000-0000-0000C0460000}"/>
    <cellStyle name="Header2 2 2 2 2 5 3" xfId="18164" xr:uid="{00000000-0005-0000-0000-0000C1460000}"/>
    <cellStyle name="Header2 2 2 2 2 6" xfId="18165" xr:uid="{00000000-0005-0000-0000-0000C2460000}"/>
    <cellStyle name="Header2 2 2 2 2 6 2" xfId="18166" xr:uid="{00000000-0005-0000-0000-0000C3460000}"/>
    <cellStyle name="Header2 2 2 2 2 6 3" xfId="18167" xr:uid="{00000000-0005-0000-0000-0000C4460000}"/>
    <cellStyle name="Header2 2 2 2 2 7" xfId="18168" xr:uid="{00000000-0005-0000-0000-0000C5460000}"/>
    <cellStyle name="Header2 2 2 2 2 7 2" xfId="18169" xr:uid="{00000000-0005-0000-0000-0000C6460000}"/>
    <cellStyle name="Header2 2 2 2 2 7 3" xfId="18170" xr:uid="{00000000-0005-0000-0000-0000C7460000}"/>
    <cellStyle name="Header2 2 2 2 2 8" xfId="18171" xr:uid="{00000000-0005-0000-0000-0000C8460000}"/>
    <cellStyle name="Header2 2 2 2 2 8 2" xfId="18172" xr:uid="{00000000-0005-0000-0000-0000C9460000}"/>
    <cellStyle name="Header2 2 2 2 2 8 3" xfId="18173" xr:uid="{00000000-0005-0000-0000-0000CA460000}"/>
    <cellStyle name="Header2 2 2 2 2 9" xfId="18174" xr:uid="{00000000-0005-0000-0000-0000CB460000}"/>
    <cellStyle name="Header2 2 2 2 2 9 2" xfId="18175" xr:uid="{00000000-0005-0000-0000-0000CC460000}"/>
    <cellStyle name="Header2 2 2 2 2 9 3" xfId="18176" xr:uid="{00000000-0005-0000-0000-0000CD460000}"/>
    <cellStyle name="Header2 2 2 2 3" xfId="18177" xr:uid="{00000000-0005-0000-0000-0000CE460000}"/>
    <cellStyle name="Header2 2 2 2 3 10" xfId="18178" xr:uid="{00000000-0005-0000-0000-0000CF460000}"/>
    <cellStyle name="Header2 2 2 2 3 10 2" xfId="18179" xr:uid="{00000000-0005-0000-0000-0000D0460000}"/>
    <cellStyle name="Header2 2 2 2 3 10 3" xfId="18180" xr:uid="{00000000-0005-0000-0000-0000D1460000}"/>
    <cellStyle name="Header2 2 2 2 3 11" xfId="18181" xr:uid="{00000000-0005-0000-0000-0000D2460000}"/>
    <cellStyle name="Header2 2 2 2 3 11 2" xfId="18182" xr:uid="{00000000-0005-0000-0000-0000D3460000}"/>
    <cellStyle name="Header2 2 2 2 3 11 3" xfId="18183" xr:uid="{00000000-0005-0000-0000-0000D4460000}"/>
    <cellStyle name="Header2 2 2 2 3 12" xfId="18184" xr:uid="{00000000-0005-0000-0000-0000D5460000}"/>
    <cellStyle name="Header2 2 2 2 3 12 2" xfId="18185" xr:uid="{00000000-0005-0000-0000-0000D6460000}"/>
    <cellStyle name="Header2 2 2 2 3 12 3" xfId="18186" xr:uid="{00000000-0005-0000-0000-0000D7460000}"/>
    <cellStyle name="Header2 2 2 2 3 13" xfId="18187" xr:uid="{00000000-0005-0000-0000-0000D8460000}"/>
    <cellStyle name="Header2 2 2 2 3 14" xfId="18188" xr:uid="{00000000-0005-0000-0000-0000D9460000}"/>
    <cellStyle name="Header2 2 2 2 3 2" xfId="18189" xr:uid="{00000000-0005-0000-0000-0000DA460000}"/>
    <cellStyle name="Header2 2 2 2 3 2 2" xfId="18190" xr:uid="{00000000-0005-0000-0000-0000DB460000}"/>
    <cellStyle name="Header2 2 2 2 3 2 3" xfId="18191" xr:uid="{00000000-0005-0000-0000-0000DC460000}"/>
    <cellStyle name="Header2 2 2 2 3 3" xfId="18192" xr:uid="{00000000-0005-0000-0000-0000DD460000}"/>
    <cellStyle name="Header2 2 2 2 3 3 2" xfId="18193" xr:uid="{00000000-0005-0000-0000-0000DE460000}"/>
    <cellStyle name="Header2 2 2 2 3 3 3" xfId="18194" xr:uid="{00000000-0005-0000-0000-0000DF460000}"/>
    <cellStyle name="Header2 2 2 2 3 4" xfId="18195" xr:uid="{00000000-0005-0000-0000-0000E0460000}"/>
    <cellStyle name="Header2 2 2 2 3 4 2" xfId="18196" xr:uid="{00000000-0005-0000-0000-0000E1460000}"/>
    <cellStyle name="Header2 2 2 2 3 4 3" xfId="18197" xr:uid="{00000000-0005-0000-0000-0000E2460000}"/>
    <cellStyle name="Header2 2 2 2 3 5" xfId="18198" xr:uid="{00000000-0005-0000-0000-0000E3460000}"/>
    <cellStyle name="Header2 2 2 2 3 5 2" xfId="18199" xr:uid="{00000000-0005-0000-0000-0000E4460000}"/>
    <cellStyle name="Header2 2 2 2 3 5 3" xfId="18200" xr:uid="{00000000-0005-0000-0000-0000E5460000}"/>
    <cellStyle name="Header2 2 2 2 3 6" xfId="18201" xr:uid="{00000000-0005-0000-0000-0000E6460000}"/>
    <cellStyle name="Header2 2 2 2 3 6 2" xfId="18202" xr:uid="{00000000-0005-0000-0000-0000E7460000}"/>
    <cellStyle name="Header2 2 2 2 3 6 3" xfId="18203" xr:uid="{00000000-0005-0000-0000-0000E8460000}"/>
    <cellStyle name="Header2 2 2 2 3 7" xfId="18204" xr:uid="{00000000-0005-0000-0000-0000E9460000}"/>
    <cellStyle name="Header2 2 2 2 3 7 2" xfId="18205" xr:uid="{00000000-0005-0000-0000-0000EA460000}"/>
    <cellStyle name="Header2 2 2 2 3 7 3" xfId="18206" xr:uid="{00000000-0005-0000-0000-0000EB460000}"/>
    <cellStyle name="Header2 2 2 2 3 8" xfId="18207" xr:uid="{00000000-0005-0000-0000-0000EC460000}"/>
    <cellStyle name="Header2 2 2 2 3 8 2" xfId="18208" xr:uid="{00000000-0005-0000-0000-0000ED460000}"/>
    <cellStyle name="Header2 2 2 2 3 8 3" xfId="18209" xr:uid="{00000000-0005-0000-0000-0000EE460000}"/>
    <cellStyle name="Header2 2 2 2 3 9" xfId="18210" xr:uid="{00000000-0005-0000-0000-0000EF460000}"/>
    <cellStyle name="Header2 2 2 2 3 9 2" xfId="18211" xr:uid="{00000000-0005-0000-0000-0000F0460000}"/>
    <cellStyle name="Header2 2 2 2 3 9 3" xfId="18212" xr:uid="{00000000-0005-0000-0000-0000F1460000}"/>
    <cellStyle name="Header2 2 2 2 4" xfId="18213" xr:uid="{00000000-0005-0000-0000-0000F2460000}"/>
    <cellStyle name="Header2 2 2 2 4 10" xfId="18214" xr:uid="{00000000-0005-0000-0000-0000F3460000}"/>
    <cellStyle name="Header2 2 2 2 4 10 2" xfId="18215" xr:uid="{00000000-0005-0000-0000-0000F4460000}"/>
    <cellStyle name="Header2 2 2 2 4 10 3" xfId="18216" xr:uid="{00000000-0005-0000-0000-0000F5460000}"/>
    <cellStyle name="Header2 2 2 2 4 11" xfId="18217" xr:uid="{00000000-0005-0000-0000-0000F6460000}"/>
    <cellStyle name="Header2 2 2 2 4 11 2" xfId="18218" xr:uid="{00000000-0005-0000-0000-0000F7460000}"/>
    <cellStyle name="Header2 2 2 2 4 11 3" xfId="18219" xr:uid="{00000000-0005-0000-0000-0000F8460000}"/>
    <cellStyle name="Header2 2 2 2 4 12" xfId="18220" xr:uid="{00000000-0005-0000-0000-0000F9460000}"/>
    <cellStyle name="Header2 2 2 2 4 13" xfId="18221" xr:uid="{00000000-0005-0000-0000-0000FA460000}"/>
    <cellStyle name="Header2 2 2 2 4 2" xfId="18222" xr:uid="{00000000-0005-0000-0000-0000FB460000}"/>
    <cellStyle name="Header2 2 2 2 4 2 2" xfId="18223" xr:uid="{00000000-0005-0000-0000-0000FC460000}"/>
    <cellStyle name="Header2 2 2 2 4 2 3" xfId="18224" xr:uid="{00000000-0005-0000-0000-0000FD460000}"/>
    <cellStyle name="Header2 2 2 2 4 3" xfId="18225" xr:uid="{00000000-0005-0000-0000-0000FE460000}"/>
    <cellStyle name="Header2 2 2 2 4 3 2" xfId="18226" xr:uid="{00000000-0005-0000-0000-0000FF460000}"/>
    <cellStyle name="Header2 2 2 2 4 3 3" xfId="18227" xr:uid="{00000000-0005-0000-0000-000000470000}"/>
    <cellStyle name="Header2 2 2 2 4 4" xfId="18228" xr:uid="{00000000-0005-0000-0000-000001470000}"/>
    <cellStyle name="Header2 2 2 2 4 4 2" xfId="18229" xr:uid="{00000000-0005-0000-0000-000002470000}"/>
    <cellStyle name="Header2 2 2 2 4 4 3" xfId="18230" xr:uid="{00000000-0005-0000-0000-000003470000}"/>
    <cellStyle name="Header2 2 2 2 4 5" xfId="18231" xr:uid="{00000000-0005-0000-0000-000004470000}"/>
    <cellStyle name="Header2 2 2 2 4 5 2" xfId="18232" xr:uid="{00000000-0005-0000-0000-000005470000}"/>
    <cellStyle name="Header2 2 2 2 4 5 3" xfId="18233" xr:uid="{00000000-0005-0000-0000-000006470000}"/>
    <cellStyle name="Header2 2 2 2 4 6" xfId="18234" xr:uid="{00000000-0005-0000-0000-000007470000}"/>
    <cellStyle name="Header2 2 2 2 4 6 2" xfId="18235" xr:uid="{00000000-0005-0000-0000-000008470000}"/>
    <cellStyle name="Header2 2 2 2 4 6 3" xfId="18236" xr:uid="{00000000-0005-0000-0000-000009470000}"/>
    <cellStyle name="Header2 2 2 2 4 7" xfId="18237" xr:uid="{00000000-0005-0000-0000-00000A470000}"/>
    <cellStyle name="Header2 2 2 2 4 7 2" xfId="18238" xr:uid="{00000000-0005-0000-0000-00000B470000}"/>
    <cellStyle name="Header2 2 2 2 4 7 3" xfId="18239" xr:uid="{00000000-0005-0000-0000-00000C470000}"/>
    <cellStyle name="Header2 2 2 2 4 8" xfId="18240" xr:uid="{00000000-0005-0000-0000-00000D470000}"/>
    <cellStyle name="Header2 2 2 2 4 8 2" xfId="18241" xr:uid="{00000000-0005-0000-0000-00000E470000}"/>
    <cellStyle name="Header2 2 2 2 4 8 3" xfId="18242" xr:uid="{00000000-0005-0000-0000-00000F470000}"/>
    <cellStyle name="Header2 2 2 2 4 9" xfId="18243" xr:uid="{00000000-0005-0000-0000-000010470000}"/>
    <cellStyle name="Header2 2 2 2 4 9 2" xfId="18244" xr:uid="{00000000-0005-0000-0000-000011470000}"/>
    <cellStyle name="Header2 2 2 2 4 9 3" xfId="18245" xr:uid="{00000000-0005-0000-0000-000012470000}"/>
    <cellStyle name="Header2 2 2 2 5" xfId="18246" xr:uid="{00000000-0005-0000-0000-000013470000}"/>
    <cellStyle name="Header2 2 2 2 5 10" xfId="18247" xr:uid="{00000000-0005-0000-0000-000014470000}"/>
    <cellStyle name="Header2 2 2 2 5 10 2" xfId="18248" xr:uid="{00000000-0005-0000-0000-000015470000}"/>
    <cellStyle name="Header2 2 2 2 5 10 3" xfId="18249" xr:uid="{00000000-0005-0000-0000-000016470000}"/>
    <cellStyle name="Header2 2 2 2 5 11" xfId="18250" xr:uid="{00000000-0005-0000-0000-000017470000}"/>
    <cellStyle name="Header2 2 2 2 5 11 2" xfId="18251" xr:uid="{00000000-0005-0000-0000-000018470000}"/>
    <cellStyle name="Header2 2 2 2 5 11 3" xfId="18252" xr:uid="{00000000-0005-0000-0000-000019470000}"/>
    <cellStyle name="Header2 2 2 2 5 12" xfId="18253" xr:uid="{00000000-0005-0000-0000-00001A470000}"/>
    <cellStyle name="Header2 2 2 2 5 13" xfId="18254" xr:uid="{00000000-0005-0000-0000-00001B470000}"/>
    <cellStyle name="Header2 2 2 2 5 2" xfId="18255" xr:uid="{00000000-0005-0000-0000-00001C470000}"/>
    <cellStyle name="Header2 2 2 2 5 2 2" xfId="18256" xr:uid="{00000000-0005-0000-0000-00001D470000}"/>
    <cellStyle name="Header2 2 2 2 5 2 3" xfId="18257" xr:uid="{00000000-0005-0000-0000-00001E470000}"/>
    <cellStyle name="Header2 2 2 2 5 3" xfId="18258" xr:uid="{00000000-0005-0000-0000-00001F470000}"/>
    <cellStyle name="Header2 2 2 2 5 3 2" xfId="18259" xr:uid="{00000000-0005-0000-0000-000020470000}"/>
    <cellStyle name="Header2 2 2 2 5 3 3" xfId="18260" xr:uid="{00000000-0005-0000-0000-000021470000}"/>
    <cellStyle name="Header2 2 2 2 5 4" xfId="18261" xr:uid="{00000000-0005-0000-0000-000022470000}"/>
    <cellStyle name="Header2 2 2 2 5 4 2" xfId="18262" xr:uid="{00000000-0005-0000-0000-000023470000}"/>
    <cellStyle name="Header2 2 2 2 5 4 3" xfId="18263" xr:uid="{00000000-0005-0000-0000-000024470000}"/>
    <cellStyle name="Header2 2 2 2 5 5" xfId="18264" xr:uid="{00000000-0005-0000-0000-000025470000}"/>
    <cellStyle name="Header2 2 2 2 5 5 2" xfId="18265" xr:uid="{00000000-0005-0000-0000-000026470000}"/>
    <cellStyle name="Header2 2 2 2 5 5 3" xfId="18266" xr:uid="{00000000-0005-0000-0000-000027470000}"/>
    <cellStyle name="Header2 2 2 2 5 6" xfId="18267" xr:uid="{00000000-0005-0000-0000-000028470000}"/>
    <cellStyle name="Header2 2 2 2 5 6 2" xfId="18268" xr:uid="{00000000-0005-0000-0000-000029470000}"/>
    <cellStyle name="Header2 2 2 2 5 6 3" xfId="18269" xr:uid="{00000000-0005-0000-0000-00002A470000}"/>
    <cellStyle name="Header2 2 2 2 5 7" xfId="18270" xr:uid="{00000000-0005-0000-0000-00002B470000}"/>
    <cellStyle name="Header2 2 2 2 5 7 2" xfId="18271" xr:uid="{00000000-0005-0000-0000-00002C470000}"/>
    <cellStyle name="Header2 2 2 2 5 7 3" xfId="18272" xr:uid="{00000000-0005-0000-0000-00002D470000}"/>
    <cellStyle name="Header2 2 2 2 5 8" xfId="18273" xr:uid="{00000000-0005-0000-0000-00002E470000}"/>
    <cellStyle name="Header2 2 2 2 5 8 2" xfId="18274" xr:uid="{00000000-0005-0000-0000-00002F470000}"/>
    <cellStyle name="Header2 2 2 2 5 8 3" xfId="18275" xr:uid="{00000000-0005-0000-0000-000030470000}"/>
    <cellStyle name="Header2 2 2 2 5 9" xfId="18276" xr:uid="{00000000-0005-0000-0000-000031470000}"/>
    <cellStyle name="Header2 2 2 2 5 9 2" xfId="18277" xr:uid="{00000000-0005-0000-0000-000032470000}"/>
    <cellStyle name="Header2 2 2 2 5 9 3" xfId="18278" xr:uid="{00000000-0005-0000-0000-000033470000}"/>
    <cellStyle name="Header2 2 2 2 6" xfId="18279" xr:uid="{00000000-0005-0000-0000-000034470000}"/>
    <cellStyle name="Header2 2 2 2 6 10" xfId="18280" xr:uid="{00000000-0005-0000-0000-000035470000}"/>
    <cellStyle name="Header2 2 2 2 6 10 2" xfId="18281" xr:uid="{00000000-0005-0000-0000-000036470000}"/>
    <cellStyle name="Header2 2 2 2 6 10 3" xfId="18282" xr:uid="{00000000-0005-0000-0000-000037470000}"/>
    <cellStyle name="Header2 2 2 2 6 11" xfId="18283" xr:uid="{00000000-0005-0000-0000-000038470000}"/>
    <cellStyle name="Header2 2 2 2 6 11 2" xfId="18284" xr:uid="{00000000-0005-0000-0000-000039470000}"/>
    <cellStyle name="Header2 2 2 2 6 11 3" xfId="18285" xr:uid="{00000000-0005-0000-0000-00003A470000}"/>
    <cellStyle name="Header2 2 2 2 6 12" xfId="18286" xr:uid="{00000000-0005-0000-0000-00003B470000}"/>
    <cellStyle name="Header2 2 2 2 6 13" xfId="18287" xr:uid="{00000000-0005-0000-0000-00003C470000}"/>
    <cellStyle name="Header2 2 2 2 6 2" xfId="18288" xr:uid="{00000000-0005-0000-0000-00003D470000}"/>
    <cellStyle name="Header2 2 2 2 6 2 2" xfId="18289" xr:uid="{00000000-0005-0000-0000-00003E470000}"/>
    <cellStyle name="Header2 2 2 2 6 2 3" xfId="18290" xr:uid="{00000000-0005-0000-0000-00003F470000}"/>
    <cellStyle name="Header2 2 2 2 6 3" xfId="18291" xr:uid="{00000000-0005-0000-0000-000040470000}"/>
    <cellStyle name="Header2 2 2 2 6 3 2" xfId="18292" xr:uid="{00000000-0005-0000-0000-000041470000}"/>
    <cellStyle name="Header2 2 2 2 6 3 3" xfId="18293" xr:uid="{00000000-0005-0000-0000-000042470000}"/>
    <cellStyle name="Header2 2 2 2 6 4" xfId="18294" xr:uid="{00000000-0005-0000-0000-000043470000}"/>
    <cellStyle name="Header2 2 2 2 6 4 2" xfId="18295" xr:uid="{00000000-0005-0000-0000-000044470000}"/>
    <cellStyle name="Header2 2 2 2 6 4 3" xfId="18296" xr:uid="{00000000-0005-0000-0000-000045470000}"/>
    <cellStyle name="Header2 2 2 2 6 5" xfId="18297" xr:uid="{00000000-0005-0000-0000-000046470000}"/>
    <cellStyle name="Header2 2 2 2 6 5 2" xfId="18298" xr:uid="{00000000-0005-0000-0000-000047470000}"/>
    <cellStyle name="Header2 2 2 2 6 5 3" xfId="18299" xr:uid="{00000000-0005-0000-0000-000048470000}"/>
    <cellStyle name="Header2 2 2 2 6 6" xfId="18300" xr:uid="{00000000-0005-0000-0000-000049470000}"/>
    <cellStyle name="Header2 2 2 2 6 6 2" xfId="18301" xr:uid="{00000000-0005-0000-0000-00004A470000}"/>
    <cellStyle name="Header2 2 2 2 6 6 3" xfId="18302" xr:uid="{00000000-0005-0000-0000-00004B470000}"/>
    <cellStyle name="Header2 2 2 2 6 7" xfId="18303" xr:uid="{00000000-0005-0000-0000-00004C470000}"/>
    <cellStyle name="Header2 2 2 2 6 7 2" xfId="18304" xr:uid="{00000000-0005-0000-0000-00004D470000}"/>
    <cellStyle name="Header2 2 2 2 6 7 3" xfId="18305" xr:uid="{00000000-0005-0000-0000-00004E470000}"/>
    <cellStyle name="Header2 2 2 2 6 8" xfId="18306" xr:uid="{00000000-0005-0000-0000-00004F470000}"/>
    <cellStyle name="Header2 2 2 2 6 8 2" xfId="18307" xr:uid="{00000000-0005-0000-0000-000050470000}"/>
    <cellStyle name="Header2 2 2 2 6 8 3" xfId="18308" xr:uid="{00000000-0005-0000-0000-000051470000}"/>
    <cellStyle name="Header2 2 2 2 6 9" xfId="18309" xr:uid="{00000000-0005-0000-0000-000052470000}"/>
    <cellStyle name="Header2 2 2 2 6 9 2" xfId="18310" xr:uid="{00000000-0005-0000-0000-000053470000}"/>
    <cellStyle name="Header2 2 2 2 6 9 3" xfId="18311" xr:uid="{00000000-0005-0000-0000-000054470000}"/>
    <cellStyle name="Header2 2 2 2 7" xfId="18312" xr:uid="{00000000-0005-0000-0000-000055470000}"/>
    <cellStyle name="Header2 2 2 2 7 10" xfId="18313" xr:uid="{00000000-0005-0000-0000-000056470000}"/>
    <cellStyle name="Header2 2 2 2 7 10 2" xfId="18314" xr:uid="{00000000-0005-0000-0000-000057470000}"/>
    <cellStyle name="Header2 2 2 2 7 10 3" xfId="18315" xr:uid="{00000000-0005-0000-0000-000058470000}"/>
    <cellStyle name="Header2 2 2 2 7 11" xfId="18316" xr:uid="{00000000-0005-0000-0000-000059470000}"/>
    <cellStyle name="Header2 2 2 2 7 11 2" xfId="18317" xr:uid="{00000000-0005-0000-0000-00005A470000}"/>
    <cellStyle name="Header2 2 2 2 7 11 3" xfId="18318" xr:uid="{00000000-0005-0000-0000-00005B470000}"/>
    <cellStyle name="Header2 2 2 2 7 12" xfId="18319" xr:uid="{00000000-0005-0000-0000-00005C470000}"/>
    <cellStyle name="Header2 2 2 2 7 13" xfId="18320" xr:uid="{00000000-0005-0000-0000-00005D470000}"/>
    <cellStyle name="Header2 2 2 2 7 2" xfId="18321" xr:uid="{00000000-0005-0000-0000-00005E470000}"/>
    <cellStyle name="Header2 2 2 2 7 2 2" xfId="18322" xr:uid="{00000000-0005-0000-0000-00005F470000}"/>
    <cellStyle name="Header2 2 2 2 7 2 3" xfId="18323" xr:uid="{00000000-0005-0000-0000-000060470000}"/>
    <cellStyle name="Header2 2 2 2 7 3" xfId="18324" xr:uid="{00000000-0005-0000-0000-000061470000}"/>
    <cellStyle name="Header2 2 2 2 7 3 2" xfId="18325" xr:uid="{00000000-0005-0000-0000-000062470000}"/>
    <cellStyle name="Header2 2 2 2 7 3 3" xfId="18326" xr:uid="{00000000-0005-0000-0000-000063470000}"/>
    <cellStyle name="Header2 2 2 2 7 4" xfId="18327" xr:uid="{00000000-0005-0000-0000-000064470000}"/>
    <cellStyle name="Header2 2 2 2 7 4 2" xfId="18328" xr:uid="{00000000-0005-0000-0000-000065470000}"/>
    <cellStyle name="Header2 2 2 2 7 4 3" xfId="18329" xr:uid="{00000000-0005-0000-0000-000066470000}"/>
    <cellStyle name="Header2 2 2 2 7 5" xfId="18330" xr:uid="{00000000-0005-0000-0000-000067470000}"/>
    <cellStyle name="Header2 2 2 2 7 5 2" xfId="18331" xr:uid="{00000000-0005-0000-0000-000068470000}"/>
    <cellStyle name="Header2 2 2 2 7 5 3" xfId="18332" xr:uid="{00000000-0005-0000-0000-000069470000}"/>
    <cellStyle name="Header2 2 2 2 7 6" xfId="18333" xr:uid="{00000000-0005-0000-0000-00006A470000}"/>
    <cellStyle name="Header2 2 2 2 7 6 2" xfId="18334" xr:uid="{00000000-0005-0000-0000-00006B470000}"/>
    <cellStyle name="Header2 2 2 2 7 6 3" xfId="18335" xr:uid="{00000000-0005-0000-0000-00006C470000}"/>
    <cellStyle name="Header2 2 2 2 7 7" xfId="18336" xr:uid="{00000000-0005-0000-0000-00006D470000}"/>
    <cellStyle name="Header2 2 2 2 7 7 2" xfId="18337" xr:uid="{00000000-0005-0000-0000-00006E470000}"/>
    <cellStyle name="Header2 2 2 2 7 7 3" xfId="18338" xr:uid="{00000000-0005-0000-0000-00006F470000}"/>
    <cellStyle name="Header2 2 2 2 7 8" xfId="18339" xr:uid="{00000000-0005-0000-0000-000070470000}"/>
    <cellStyle name="Header2 2 2 2 7 8 2" xfId="18340" xr:uid="{00000000-0005-0000-0000-000071470000}"/>
    <cellStyle name="Header2 2 2 2 7 8 3" xfId="18341" xr:uid="{00000000-0005-0000-0000-000072470000}"/>
    <cellStyle name="Header2 2 2 2 7 9" xfId="18342" xr:uid="{00000000-0005-0000-0000-000073470000}"/>
    <cellStyle name="Header2 2 2 2 7 9 2" xfId="18343" xr:uid="{00000000-0005-0000-0000-000074470000}"/>
    <cellStyle name="Header2 2 2 2 7 9 3" xfId="18344" xr:uid="{00000000-0005-0000-0000-000075470000}"/>
    <cellStyle name="Header2 2 2 2 8" xfId="18345" xr:uid="{00000000-0005-0000-0000-000076470000}"/>
    <cellStyle name="Header2 2 2 2 8 2" xfId="18346" xr:uid="{00000000-0005-0000-0000-000077470000}"/>
    <cellStyle name="Header2 2 2 2 8 3" xfId="18347" xr:uid="{00000000-0005-0000-0000-000078470000}"/>
    <cellStyle name="Header2 2 2 2 9" xfId="18348" xr:uid="{00000000-0005-0000-0000-000079470000}"/>
    <cellStyle name="Header2 2 2 2 9 2" xfId="18349" xr:uid="{00000000-0005-0000-0000-00007A470000}"/>
    <cellStyle name="Header2 2 2 2 9 3" xfId="18350" xr:uid="{00000000-0005-0000-0000-00007B470000}"/>
    <cellStyle name="Header2 2 2 3" xfId="18351" xr:uid="{00000000-0005-0000-0000-00007C470000}"/>
    <cellStyle name="Header2 2 2 3 10" xfId="18352" xr:uid="{00000000-0005-0000-0000-00007D470000}"/>
    <cellStyle name="Header2 2 2 3 10 2" xfId="18353" xr:uid="{00000000-0005-0000-0000-00007E470000}"/>
    <cellStyle name="Header2 2 2 3 10 3" xfId="18354" xr:uid="{00000000-0005-0000-0000-00007F470000}"/>
    <cellStyle name="Header2 2 2 3 11" xfId="18355" xr:uid="{00000000-0005-0000-0000-000080470000}"/>
    <cellStyle name="Header2 2 2 3 11 2" xfId="18356" xr:uid="{00000000-0005-0000-0000-000081470000}"/>
    <cellStyle name="Header2 2 2 3 11 3" xfId="18357" xr:uid="{00000000-0005-0000-0000-000082470000}"/>
    <cellStyle name="Header2 2 2 3 12" xfId="18358" xr:uid="{00000000-0005-0000-0000-000083470000}"/>
    <cellStyle name="Header2 2 2 3 12 2" xfId="18359" xr:uid="{00000000-0005-0000-0000-000084470000}"/>
    <cellStyle name="Header2 2 2 3 12 3" xfId="18360" xr:uid="{00000000-0005-0000-0000-000085470000}"/>
    <cellStyle name="Header2 2 2 3 13" xfId="18361" xr:uid="{00000000-0005-0000-0000-000086470000}"/>
    <cellStyle name="Header2 2 2 3 14" xfId="18362" xr:uid="{00000000-0005-0000-0000-000087470000}"/>
    <cellStyle name="Header2 2 2 3 2" xfId="18363" xr:uid="{00000000-0005-0000-0000-000088470000}"/>
    <cellStyle name="Header2 2 2 3 2 2" xfId="18364" xr:uid="{00000000-0005-0000-0000-000089470000}"/>
    <cellStyle name="Header2 2 2 3 2 3" xfId="18365" xr:uid="{00000000-0005-0000-0000-00008A470000}"/>
    <cellStyle name="Header2 2 2 3 3" xfId="18366" xr:uid="{00000000-0005-0000-0000-00008B470000}"/>
    <cellStyle name="Header2 2 2 3 3 2" xfId="18367" xr:uid="{00000000-0005-0000-0000-00008C470000}"/>
    <cellStyle name="Header2 2 2 3 3 3" xfId="18368" xr:uid="{00000000-0005-0000-0000-00008D470000}"/>
    <cellStyle name="Header2 2 2 3 4" xfId="18369" xr:uid="{00000000-0005-0000-0000-00008E470000}"/>
    <cellStyle name="Header2 2 2 3 4 2" xfId="18370" xr:uid="{00000000-0005-0000-0000-00008F470000}"/>
    <cellStyle name="Header2 2 2 3 4 3" xfId="18371" xr:uid="{00000000-0005-0000-0000-000090470000}"/>
    <cellStyle name="Header2 2 2 3 5" xfId="18372" xr:uid="{00000000-0005-0000-0000-000091470000}"/>
    <cellStyle name="Header2 2 2 3 5 2" xfId="18373" xr:uid="{00000000-0005-0000-0000-000092470000}"/>
    <cellStyle name="Header2 2 2 3 5 3" xfId="18374" xr:uid="{00000000-0005-0000-0000-000093470000}"/>
    <cellStyle name="Header2 2 2 3 6" xfId="18375" xr:uid="{00000000-0005-0000-0000-000094470000}"/>
    <cellStyle name="Header2 2 2 3 6 2" xfId="18376" xr:uid="{00000000-0005-0000-0000-000095470000}"/>
    <cellStyle name="Header2 2 2 3 6 3" xfId="18377" xr:uid="{00000000-0005-0000-0000-000096470000}"/>
    <cellStyle name="Header2 2 2 3 7" xfId="18378" xr:uid="{00000000-0005-0000-0000-000097470000}"/>
    <cellStyle name="Header2 2 2 3 7 2" xfId="18379" xr:uid="{00000000-0005-0000-0000-000098470000}"/>
    <cellStyle name="Header2 2 2 3 7 3" xfId="18380" xr:uid="{00000000-0005-0000-0000-000099470000}"/>
    <cellStyle name="Header2 2 2 3 8" xfId="18381" xr:uid="{00000000-0005-0000-0000-00009A470000}"/>
    <cellStyle name="Header2 2 2 3 8 2" xfId="18382" xr:uid="{00000000-0005-0000-0000-00009B470000}"/>
    <cellStyle name="Header2 2 2 3 8 3" xfId="18383" xr:uid="{00000000-0005-0000-0000-00009C470000}"/>
    <cellStyle name="Header2 2 2 3 9" xfId="18384" xr:uid="{00000000-0005-0000-0000-00009D470000}"/>
    <cellStyle name="Header2 2 2 3 9 2" xfId="18385" xr:uid="{00000000-0005-0000-0000-00009E470000}"/>
    <cellStyle name="Header2 2 2 3 9 3" xfId="18386" xr:uid="{00000000-0005-0000-0000-00009F470000}"/>
    <cellStyle name="Header2 2 2 4" xfId="18387" xr:uid="{00000000-0005-0000-0000-0000A0470000}"/>
    <cellStyle name="Header2 2 2 4 10" xfId="18388" xr:uid="{00000000-0005-0000-0000-0000A1470000}"/>
    <cellStyle name="Header2 2 2 4 10 2" xfId="18389" xr:uid="{00000000-0005-0000-0000-0000A2470000}"/>
    <cellStyle name="Header2 2 2 4 10 3" xfId="18390" xr:uid="{00000000-0005-0000-0000-0000A3470000}"/>
    <cellStyle name="Header2 2 2 4 11" xfId="18391" xr:uid="{00000000-0005-0000-0000-0000A4470000}"/>
    <cellStyle name="Header2 2 2 4 11 2" xfId="18392" xr:uid="{00000000-0005-0000-0000-0000A5470000}"/>
    <cellStyle name="Header2 2 2 4 11 3" xfId="18393" xr:uid="{00000000-0005-0000-0000-0000A6470000}"/>
    <cellStyle name="Header2 2 2 4 12" xfId="18394" xr:uid="{00000000-0005-0000-0000-0000A7470000}"/>
    <cellStyle name="Header2 2 2 4 12 2" xfId="18395" xr:uid="{00000000-0005-0000-0000-0000A8470000}"/>
    <cellStyle name="Header2 2 2 4 12 3" xfId="18396" xr:uid="{00000000-0005-0000-0000-0000A9470000}"/>
    <cellStyle name="Header2 2 2 4 13" xfId="18397" xr:uid="{00000000-0005-0000-0000-0000AA470000}"/>
    <cellStyle name="Header2 2 2 4 14" xfId="18398" xr:uid="{00000000-0005-0000-0000-0000AB470000}"/>
    <cellStyle name="Header2 2 2 4 2" xfId="18399" xr:uid="{00000000-0005-0000-0000-0000AC470000}"/>
    <cellStyle name="Header2 2 2 4 2 2" xfId="18400" xr:uid="{00000000-0005-0000-0000-0000AD470000}"/>
    <cellStyle name="Header2 2 2 4 2 3" xfId="18401" xr:uid="{00000000-0005-0000-0000-0000AE470000}"/>
    <cellStyle name="Header2 2 2 4 3" xfId="18402" xr:uid="{00000000-0005-0000-0000-0000AF470000}"/>
    <cellStyle name="Header2 2 2 4 3 2" xfId="18403" xr:uid="{00000000-0005-0000-0000-0000B0470000}"/>
    <cellStyle name="Header2 2 2 4 3 3" xfId="18404" xr:uid="{00000000-0005-0000-0000-0000B1470000}"/>
    <cellStyle name="Header2 2 2 4 4" xfId="18405" xr:uid="{00000000-0005-0000-0000-0000B2470000}"/>
    <cellStyle name="Header2 2 2 4 4 2" xfId="18406" xr:uid="{00000000-0005-0000-0000-0000B3470000}"/>
    <cellStyle name="Header2 2 2 4 4 3" xfId="18407" xr:uid="{00000000-0005-0000-0000-0000B4470000}"/>
    <cellStyle name="Header2 2 2 4 5" xfId="18408" xr:uid="{00000000-0005-0000-0000-0000B5470000}"/>
    <cellStyle name="Header2 2 2 4 5 2" xfId="18409" xr:uid="{00000000-0005-0000-0000-0000B6470000}"/>
    <cellStyle name="Header2 2 2 4 5 3" xfId="18410" xr:uid="{00000000-0005-0000-0000-0000B7470000}"/>
    <cellStyle name="Header2 2 2 4 6" xfId="18411" xr:uid="{00000000-0005-0000-0000-0000B8470000}"/>
    <cellStyle name="Header2 2 2 4 6 2" xfId="18412" xr:uid="{00000000-0005-0000-0000-0000B9470000}"/>
    <cellStyle name="Header2 2 2 4 6 3" xfId="18413" xr:uid="{00000000-0005-0000-0000-0000BA470000}"/>
    <cellStyle name="Header2 2 2 4 7" xfId="18414" xr:uid="{00000000-0005-0000-0000-0000BB470000}"/>
    <cellStyle name="Header2 2 2 4 7 2" xfId="18415" xr:uid="{00000000-0005-0000-0000-0000BC470000}"/>
    <cellStyle name="Header2 2 2 4 7 3" xfId="18416" xr:uid="{00000000-0005-0000-0000-0000BD470000}"/>
    <cellStyle name="Header2 2 2 4 8" xfId="18417" xr:uid="{00000000-0005-0000-0000-0000BE470000}"/>
    <cellStyle name="Header2 2 2 4 8 2" xfId="18418" xr:uid="{00000000-0005-0000-0000-0000BF470000}"/>
    <cellStyle name="Header2 2 2 4 8 3" xfId="18419" xr:uid="{00000000-0005-0000-0000-0000C0470000}"/>
    <cellStyle name="Header2 2 2 4 9" xfId="18420" xr:uid="{00000000-0005-0000-0000-0000C1470000}"/>
    <cellStyle name="Header2 2 2 4 9 2" xfId="18421" xr:uid="{00000000-0005-0000-0000-0000C2470000}"/>
    <cellStyle name="Header2 2 2 4 9 3" xfId="18422" xr:uid="{00000000-0005-0000-0000-0000C3470000}"/>
    <cellStyle name="Header2 2 2 5" xfId="18423" xr:uid="{00000000-0005-0000-0000-0000C4470000}"/>
    <cellStyle name="Header2 2 2 5 10" xfId="18424" xr:uid="{00000000-0005-0000-0000-0000C5470000}"/>
    <cellStyle name="Header2 2 2 5 10 2" xfId="18425" xr:uid="{00000000-0005-0000-0000-0000C6470000}"/>
    <cellStyle name="Header2 2 2 5 10 3" xfId="18426" xr:uid="{00000000-0005-0000-0000-0000C7470000}"/>
    <cellStyle name="Header2 2 2 5 11" xfId="18427" xr:uid="{00000000-0005-0000-0000-0000C8470000}"/>
    <cellStyle name="Header2 2 2 5 11 2" xfId="18428" xr:uid="{00000000-0005-0000-0000-0000C9470000}"/>
    <cellStyle name="Header2 2 2 5 11 3" xfId="18429" xr:uid="{00000000-0005-0000-0000-0000CA470000}"/>
    <cellStyle name="Header2 2 2 5 12" xfId="18430" xr:uid="{00000000-0005-0000-0000-0000CB470000}"/>
    <cellStyle name="Header2 2 2 5 13" xfId="18431" xr:uid="{00000000-0005-0000-0000-0000CC470000}"/>
    <cellStyle name="Header2 2 2 5 2" xfId="18432" xr:uid="{00000000-0005-0000-0000-0000CD470000}"/>
    <cellStyle name="Header2 2 2 5 2 2" xfId="18433" xr:uid="{00000000-0005-0000-0000-0000CE470000}"/>
    <cellStyle name="Header2 2 2 5 2 3" xfId="18434" xr:uid="{00000000-0005-0000-0000-0000CF470000}"/>
    <cellStyle name="Header2 2 2 5 3" xfId="18435" xr:uid="{00000000-0005-0000-0000-0000D0470000}"/>
    <cellStyle name="Header2 2 2 5 3 2" xfId="18436" xr:uid="{00000000-0005-0000-0000-0000D1470000}"/>
    <cellStyle name="Header2 2 2 5 3 3" xfId="18437" xr:uid="{00000000-0005-0000-0000-0000D2470000}"/>
    <cellStyle name="Header2 2 2 5 4" xfId="18438" xr:uid="{00000000-0005-0000-0000-0000D3470000}"/>
    <cellStyle name="Header2 2 2 5 4 2" xfId="18439" xr:uid="{00000000-0005-0000-0000-0000D4470000}"/>
    <cellStyle name="Header2 2 2 5 4 3" xfId="18440" xr:uid="{00000000-0005-0000-0000-0000D5470000}"/>
    <cellStyle name="Header2 2 2 5 5" xfId="18441" xr:uid="{00000000-0005-0000-0000-0000D6470000}"/>
    <cellStyle name="Header2 2 2 5 5 2" xfId="18442" xr:uid="{00000000-0005-0000-0000-0000D7470000}"/>
    <cellStyle name="Header2 2 2 5 5 3" xfId="18443" xr:uid="{00000000-0005-0000-0000-0000D8470000}"/>
    <cellStyle name="Header2 2 2 5 6" xfId="18444" xr:uid="{00000000-0005-0000-0000-0000D9470000}"/>
    <cellStyle name="Header2 2 2 5 6 2" xfId="18445" xr:uid="{00000000-0005-0000-0000-0000DA470000}"/>
    <cellStyle name="Header2 2 2 5 6 3" xfId="18446" xr:uid="{00000000-0005-0000-0000-0000DB470000}"/>
    <cellStyle name="Header2 2 2 5 7" xfId="18447" xr:uid="{00000000-0005-0000-0000-0000DC470000}"/>
    <cellStyle name="Header2 2 2 5 7 2" xfId="18448" xr:uid="{00000000-0005-0000-0000-0000DD470000}"/>
    <cellStyle name="Header2 2 2 5 7 3" xfId="18449" xr:uid="{00000000-0005-0000-0000-0000DE470000}"/>
    <cellStyle name="Header2 2 2 5 8" xfId="18450" xr:uid="{00000000-0005-0000-0000-0000DF470000}"/>
    <cellStyle name="Header2 2 2 5 8 2" xfId="18451" xr:uid="{00000000-0005-0000-0000-0000E0470000}"/>
    <cellStyle name="Header2 2 2 5 8 3" xfId="18452" xr:uid="{00000000-0005-0000-0000-0000E1470000}"/>
    <cellStyle name="Header2 2 2 5 9" xfId="18453" xr:uid="{00000000-0005-0000-0000-0000E2470000}"/>
    <cellStyle name="Header2 2 2 5 9 2" xfId="18454" xr:uid="{00000000-0005-0000-0000-0000E3470000}"/>
    <cellStyle name="Header2 2 2 5 9 3" xfId="18455" xr:uid="{00000000-0005-0000-0000-0000E4470000}"/>
    <cellStyle name="Header2 2 2 6" xfId="18456" xr:uid="{00000000-0005-0000-0000-0000E5470000}"/>
    <cellStyle name="Header2 2 2 6 10" xfId="18457" xr:uid="{00000000-0005-0000-0000-0000E6470000}"/>
    <cellStyle name="Header2 2 2 6 10 2" xfId="18458" xr:uid="{00000000-0005-0000-0000-0000E7470000}"/>
    <cellStyle name="Header2 2 2 6 10 3" xfId="18459" xr:uid="{00000000-0005-0000-0000-0000E8470000}"/>
    <cellStyle name="Header2 2 2 6 11" xfId="18460" xr:uid="{00000000-0005-0000-0000-0000E9470000}"/>
    <cellStyle name="Header2 2 2 6 11 2" xfId="18461" xr:uid="{00000000-0005-0000-0000-0000EA470000}"/>
    <cellStyle name="Header2 2 2 6 11 3" xfId="18462" xr:uid="{00000000-0005-0000-0000-0000EB470000}"/>
    <cellStyle name="Header2 2 2 6 12" xfId="18463" xr:uid="{00000000-0005-0000-0000-0000EC470000}"/>
    <cellStyle name="Header2 2 2 6 13" xfId="18464" xr:uid="{00000000-0005-0000-0000-0000ED470000}"/>
    <cellStyle name="Header2 2 2 6 2" xfId="18465" xr:uid="{00000000-0005-0000-0000-0000EE470000}"/>
    <cellStyle name="Header2 2 2 6 2 2" xfId="18466" xr:uid="{00000000-0005-0000-0000-0000EF470000}"/>
    <cellStyle name="Header2 2 2 6 2 3" xfId="18467" xr:uid="{00000000-0005-0000-0000-0000F0470000}"/>
    <cellStyle name="Header2 2 2 6 3" xfId="18468" xr:uid="{00000000-0005-0000-0000-0000F1470000}"/>
    <cellStyle name="Header2 2 2 6 3 2" xfId="18469" xr:uid="{00000000-0005-0000-0000-0000F2470000}"/>
    <cellStyle name="Header2 2 2 6 3 3" xfId="18470" xr:uid="{00000000-0005-0000-0000-0000F3470000}"/>
    <cellStyle name="Header2 2 2 6 4" xfId="18471" xr:uid="{00000000-0005-0000-0000-0000F4470000}"/>
    <cellStyle name="Header2 2 2 6 4 2" xfId="18472" xr:uid="{00000000-0005-0000-0000-0000F5470000}"/>
    <cellStyle name="Header2 2 2 6 4 3" xfId="18473" xr:uid="{00000000-0005-0000-0000-0000F6470000}"/>
    <cellStyle name="Header2 2 2 6 5" xfId="18474" xr:uid="{00000000-0005-0000-0000-0000F7470000}"/>
    <cellStyle name="Header2 2 2 6 5 2" xfId="18475" xr:uid="{00000000-0005-0000-0000-0000F8470000}"/>
    <cellStyle name="Header2 2 2 6 5 3" xfId="18476" xr:uid="{00000000-0005-0000-0000-0000F9470000}"/>
    <cellStyle name="Header2 2 2 6 6" xfId="18477" xr:uid="{00000000-0005-0000-0000-0000FA470000}"/>
    <cellStyle name="Header2 2 2 6 6 2" xfId="18478" xr:uid="{00000000-0005-0000-0000-0000FB470000}"/>
    <cellStyle name="Header2 2 2 6 6 3" xfId="18479" xr:uid="{00000000-0005-0000-0000-0000FC470000}"/>
    <cellStyle name="Header2 2 2 6 7" xfId="18480" xr:uid="{00000000-0005-0000-0000-0000FD470000}"/>
    <cellStyle name="Header2 2 2 6 7 2" xfId="18481" xr:uid="{00000000-0005-0000-0000-0000FE470000}"/>
    <cellStyle name="Header2 2 2 6 7 3" xfId="18482" xr:uid="{00000000-0005-0000-0000-0000FF470000}"/>
    <cellStyle name="Header2 2 2 6 8" xfId="18483" xr:uid="{00000000-0005-0000-0000-000000480000}"/>
    <cellStyle name="Header2 2 2 6 8 2" xfId="18484" xr:uid="{00000000-0005-0000-0000-000001480000}"/>
    <cellStyle name="Header2 2 2 6 8 3" xfId="18485" xr:uid="{00000000-0005-0000-0000-000002480000}"/>
    <cellStyle name="Header2 2 2 6 9" xfId="18486" xr:uid="{00000000-0005-0000-0000-000003480000}"/>
    <cellStyle name="Header2 2 2 6 9 2" xfId="18487" xr:uid="{00000000-0005-0000-0000-000004480000}"/>
    <cellStyle name="Header2 2 2 6 9 3" xfId="18488" xr:uid="{00000000-0005-0000-0000-000005480000}"/>
    <cellStyle name="Header2 2 2 7" xfId="18489" xr:uid="{00000000-0005-0000-0000-000006480000}"/>
    <cellStyle name="Header2 2 2 7 10" xfId="18490" xr:uid="{00000000-0005-0000-0000-000007480000}"/>
    <cellStyle name="Header2 2 2 7 10 2" xfId="18491" xr:uid="{00000000-0005-0000-0000-000008480000}"/>
    <cellStyle name="Header2 2 2 7 10 3" xfId="18492" xr:uid="{00000000-0005-0000-0000-000009480000}"/>
    <cellStyle name="Header2 2 2 7 11" xfId="18493" xr:uid="{00000000-0005-0000-0000-00000A480000}"/>
    <cellStyle name="Header2 2 2 7 11 2" xfId="18494" xr:uid="{00000000-0005-0000-0000-00000B480000}"/>
    <cellStyle name="Header2 2 2 7 11 3" xfId="18495" xr:uid="{00000000-0005-0000-0000-00000C480000}"/>
    <cellStyle name="Header2 2 2 7 12" xfId="18496" xr:uid="{00000000-0005-0000-0000-00000D480000}"/>
    <cellStyle name="Header2 2 2 7 13" xfId="18497" xr:uid="{00000000-0005-0000-0000-00000E480000}"/>
    <cellStyle name="Header2 2 2 7 2" xfId="18498" xr:uid="{00000000-0005-0000-0000-00000F480000}"/>
    <cellStyle name="Header2 2 2 7 2 2" xfId="18499" xr:uid="{00000000-0005-0000-0000-000010480000}"/>
    <cellStyle name="Header2 2 2 7 2 3" xfId="18500" xr:uid="{00000000-0005-0000-0000-000011480000}"/>
    <cellStyle name="Header2 2 2 7 3" xfId="18501" xr:uid="{00000000-0005-0000-0000-000012480000}"/>
    <cellStyle name="Header2 2 2 7 3 2" xfId="18502" xr:uid="{00000000-0005-0000-0000-000013480000}"/>
    <cellStyle name="Header2 2 2 7 3 3" xfId="18503" xr:uid="{00000000-0005-0000-0000-000014480000}"/>
    <cellStyle name="Header2 2 2 7 4" xfId="18504" xr:uid="{00000000-0005-0000-0000-000015480000}"/>
    <cellStyle name="Header2 2 2 7 4 2" xfId="18505" xr:uid="{00000000-0005-0000-0000-000016480000}"/>
    <cellStyle name="Header2 2 2 7 4 3" xfId="18506" xr:uid="{00000000-0005-0000-0000-000017480000}"/>
    <cellStyle name="Header2 2 2 7 5" xfId="18507" xr:uid="{00000000-0005-0000-0000-000018480000}"/>
    <cellStyle name="Header2 2 2 7 5 2" xfId="18508" xr:uid="{00000000-0005-0000-0000-000019480000}"/>
    <cellStyle name="Header2 2 2 7 5 3" xfId="18509" xr:uid="{00000000-0005-0000-0000-00001A480000}"/>
    <cellStyle name="Header2 2 2 7 6" xfId="18510" xr:uid="{00000000-0005-0000-0000-00001B480000}"/>
    <cellStyle name="Header2 2 2 7 6 2" xfId="18511" xr:uid="{00000000-0005-0000-0000-00001C480000}"/>
    <cellStyle name="Header2 2 2 7 6 3" xfId="18512" xr:uid="{00000000-0005-0000-0000-00001D480000}"/>
    <cellStyle name="Header2 2 2 7 7" xfId="18513" xr:uid="{00000000-0005-0000-0000-00001E480000}"/>
    <cellStyle name="Header2 2 2 7 7 2" xfId="18514" xr:uid="{00000000-0005-0000-0000-00001F480000}"/>
    <cellStyle name="Header2 2 2 7 7 3" xfId="18515" xr:uid="{00000000-0005-0000-0000-000020480000}"/>
    <cellStyle name="Header2 2 2 7 8" xfId="18516" xr:uid="{00000000-0005-0000-0000-000021480000}"/>
    <cellStyle name="Header2 2 2 7 8 2" xfId="18517" xr:uid="{00000000-0005-0000-0000-000022480000}"/>
    <cellStyle name="Header2 2 2 7 8 3" xfId="18518" xr:uid="{00000000-0005-0000-0000-000023480000}"/>
    <cellStyle name="Header2 2 2 7 9" xfId="18519" xr:uid="{00000000-0005-0000-0000-000024480000}"/>
    <cellStyle name="Header2 2 2 7 9 2" xfId="18520" xr:uid="{00000000-0005-0000-0000-000025480000}"/>
    <cellStyle name="Header2 2 2 7 9 3" xfId="18521" xr:uid="{00000000-0005-0000-0000-000026480000}"/>
    <cellStyle name="Header2 2 2 8" xfId="18522" xr:uid="{00000000-0005-0000-0000-000027480000}"/>
    <cellStyle name="Header2 2 2 8 2" xfId="18523" xr:uid="{00000000-0005-0000-0000-000028480000}"/>
    <cellStyle name="Header2 2 2 8 3" xfId="18524" xr:uid="{00000000-0005-0000-0000-000029480000}"/>
    <cellStyle name="Header2 2 2 9" xfId="18525" xr:uid="{00000000-0005-0000-0000-00002A480000}"/>
    <cellStyle name="Header2 2 2 9 2" xfId="18526" xr:uid="{00000000-0005-0000-0000-00002B480000}"/>
    <cellStyle name="Header2 2 2 9 3" xfId="18527" xr:uid="{00000000-0005-0000-0000-00002C480000}"/>
    <cellStyle name="Header2 2 3" xfId="18528" xr:uid="{00000000-0005-0000-0000-00002D480000}"/>
    <cellStyle name="Header2 2 3 10" xfId="18529" xr:uid="{00000000-0005-0000-0000-00002E480000}"/>
    <cellStyle name="Header2 2 3 10 2" xfId="18530" xr:uid="{00000000-0005-0000-0000-00002F480000}"/>
    <cellStyle name="Header2 2 3 10 3" xfId="18531" xr:uid="{00000000-0005-0000-0000-000030480000}"/>
    <cellStyle name="Header2 2 3 11" xfId="18532" xr:uid="{00000000-0005-0000-0000-000031480000}"/>
    <cellStyle name="Header2 2 3 11 2" xfId="18533" xr:uid="{00000000-0005-0000-0000-000032480000}"/>
    <cellStyle name="Header2 2 3 11 3" xfId="18534" xr:uid="{00000000-0005-0000-0000-000033480000}"/>
    <cellStyle name="Header2 2 3 12" xfId="18535" xr:uid="{00000000-0005-0000-0000-000034480000}"/>
    <cellStyle name="Header2 2 3 12 2" xfId="18536" xr:uid="{00000000-0005-0000-0000-000035480000}"/>
    <cellStyle name="Header2 2 3 12 3" xfId="18537" xr:uid="{00000000-0005-0000-0000-000036480000}"/>
    <cellStyle name="Header2 2 3 13" xfId="18538" xr:uid="{00000000-0005-0000-0000-000037480000}"/>
    <cellStyle name="Header2 2 3 13 2" xfId="18539" xr:uid="{00000000-0005-0000-0000-000038480000}"/>
    <cellStyle name="Header2 2 3 13 3" xfId="18540" xr:uid="{00000000-0005-0000-0000-000039480000}"/>
    <cellStyle name="Header2 2 3 14" xfId="18541" xr:uid="{00000000-0005-0000-0000-00003A480000}"/>
    <cellStyle name="Header2 2 3 14 2" xfId="18542" xr:uid="{00000000-0005-0000-0000-00003B480000}"/>
    <cellStyle name="Header2 2 3 14 3" xfId="18543" xr:uid="{00000000-0005-0000-0000-00003C480000}"/>
    <cellStyle name="Header2 2 3 15" xfId="18544" xr:uid="{00000000-0005-0000-0000-00003D480000}"/>
    <cellStyle name="Header2 2 3 15 2" xfId="18545" xr:uid="{00000000-0005-0000-0000-00003E480000}"/>
    <cellStyle name="Header2 2 3 15 3" xfId="18546" xr:uid="{00000000-0005-0000-0000-00003F480000}"/>
    <cellStyle name="Header2 2 3 16" xfId="18547" xr:uid="{00000000-0005-0000-0000-000040480000}"/>
    <cellStyle name="Header2 2 3 16 2" xfId="18548" xr:uid="{00000000-0005-0000-0000-000041480000}"/>
    <cellStyle name="Header2 2 3 16 3" xfId="18549" xr:uid="{00000000-0005-0000-0000-000042480000}"/>
    <cellStyle name="Header2 2 3 17" xfId="18550" xr:uid="{00000000-0005-0000-0000-000043480000}"/>
    <cellStyle name="Header2 2 3 2" xfId="18551" xr:uid="{00000000-0005-0000-0000-000044480000}"/>
    <cellStyle name="Header2 2 3 2 10" xfId="18552" xr:uid="{00000000-0005-0000-0000-000045480000}"/>
    <cellStyle name="Header2 2 3 2 10 2" xfId="18553" xr:uid="{00000000-0005-0000-0000-000046480000}"/>
    <cellStyle name="Header2 2 3 2 10 3" xfId="18554" xr:uid="{00000000-0005-0000-0000-000047480000}"/>
    <cellStyle name="Header2 2 3 2 11" xfId="18555" xr:uid="{00000000-0005-0000-0000-000048480000}"/>
    <cellStyle name="Header2 2 3 2 11 2" xfId="18556" xr:uid="{00000000-0005-0000-0000-000049480000}"/>
    <cellStyle name="Header2 2 3 2 11 3" xfId="18557" xr:uid="{00000000-0005-0000-0000-00004A480000}"/>
    <cellStyle name="Header2 2 3 2 12" xfId="18558" xr:uid="{00000000-0005-0000-0000-00004B480000}"/>
    <cellStyle name="Header2 2 3 2 12 2" xfId="18559" xr:uid="{00000000-0005-0000-0000-00004C480000}"/>
    <cellStyle name="Header2 2 3 2 12 3" xfId="18560" xr:uid="{00000000-0005-0000-0000-00004D480000}"/>
    <cellStyle name="Header2 2 3 2 13" xfId="18561" xr:uid="{00000000-0005-0000-0000-00004E480000}"/>
    <cellStyle name="Header2 2 3 2 14" xfId="18562" xr:uid="{00000000-0005-0000-0000-00004F480000}"/>
    <cellStyle name="Header2 2 3 2 2" xfId="18563" xr:uid="{00000000-0005-0000-0000-000050480000}"/>
    <cellStyle name="Header2 2 3 2 2 2" xfId="18564" xr:uid="{00000000-0005-0000-0000-000051480000}"/>
    <cellStyle name="Header2 2 3 2 2 3" xfId="18565" xr:uid="{00000000-0005-0000-0000-000052480000}"/>
    <cellStyle name="Header2 2 3 2 3" xfId="18566" xr:uid="{00000000-0005-0000-0000-000053480000}"/>
    <cellStyle name="Header2 2 3 2 3 2" xfId="18567" xr:uid="{00000000-0005-0000-0000-000054480000}"/>
    <cellStyle name="Header2 2 3 2 3 3" xfId="18568" xr:uid="{00000000-0005-0000-0000-000055480000}"/>
    <cellStyle name="Header2 2 3 2 4" xfId="18569" xr:uid="{00000000-0005-0000-0000-000056480000}"/>
    <cellStyle name="Header2 2 3 2 4 2" xfId="18570" xr:uid="{00000000-0005-0000-0000-000057480000}"/>
    <cellStyle name="Header2 2 3 2 4 3" xfId="18571" xr:uid="{00000000-0005-0000-0000-000058480000}"/>
    <cellStyle name="Header2 2 3 2 5" xfId="18572" xr:uid="{00000000-0005-0000-0000-000059480000}"/>
    <cellStyle name="Header2 2 3 2 5 2" xfId="18573" xr:uid="{00000000-0005-0000-0000-00005A480000}"/>
    <cellStyle name="Header2 2 3 2 5 3" xfId="18574" xr:uid="{00000000-0005-0000-0000-00005B480000}"/>
    <cellStyle name="Header2 2 3 2 6" xfId="18575" xr:uid="{00000000-0005-0000-0000-00005C480000}"/>
    <cellStyle name="Header2 2 3 2 6 2" xfId="18576" xr:uid="{00000000-0005-0000-0000-00005D480000}"/>
    <cellStyle name="Header2 2 3 2 6 3" xfId="18577" xr:uid="{00000000-0005-0000-0000-00005E480000}"/>
    <cellStyle name="Header2 2 3 2 7" xfId="18578" xr:uid="{00000000-0005-0000-0000-00005F480000}"/>
    <cellStyle name="Header2 2 3 2 7 2" xfId="18579" xr:uid="{00000000-0005-0000-0000-000060480000}"/>
    <cellStyle name="Header2 2 3 2 7 3" xfId="18580" xr:uid="{00000000-0005-0000-0000-000061480000}"/>
    <cellStyle name="Header2 2 3 2 8" xfId="18581" xr:uid="{00000000-0005-0000-0000-000062480000}"/>
    <cellStyle name="Header2 2 3 2 8 2" xfId="18582" xr:uid="{00000000-0005-0000-0000-000063480000}"/>
    <cellStyle name="Header2 2 3 2 8 3" xfId="18583" xr:uid="{00000000-0005-0000-0000-000064480000}"/>
    <cellStyle name="Header2 2 3 2 9" xfId="18584" xr:uid="{00000000-0005-0000-0000-000065480000}"/>
    <cellStyle name="Header2 2 3 2 9 2" xfId="18585" xr:uid="{00000000-0005-0000-0000-000066480000}"/>
    <cellStyle name="Header2 2 3 2 9 3" xfId="18586" xr:uid="{00000000-0005-0000-0000-000067480000}"/>
    <cellStyle name="Header2 2 3 3" xfId="18587" xr:uid="{00000000-0005-0000-0000-000068480000}"/>
    <cellStyle name="Header2 2 3 3 10" xfId="18588" xr:uid="{00000000-0005-0000-0000-000069480000}"/>
    <cellStyle name="Header2 2 3 3 10 2" xfId="18589" xr:uid="{00000000-0005-0000-0000-00006A480000}"/>
    <cellStyle name="Header2 2 3 3 10 3" xfId="18590" xr:uid="{00000000-0005-0000-0000-00006B480000}"/>
    <cellStyle name="Header2 2 3 3 11" xfId="18591" xr:uid="{00000000-0005-0000-0000-00006C480000}"/>
    <cellStyle name="Header2 2 3 3 11 2" xfId="18592" xr:uid="{00000000-0005-0000-0000-00006D480000}"/>
    <cellStyle name="Header2 2 3 3 11 3" xfId="18593" xr:uid="{00000000-0005-0000-0000-00006E480000}"/>
    <cellStyle name="Header2 2 3 3 12" xfId="18594" xr:uid="{00000000-0005-0000-0000-00006F480000}"/>
    <cellStyle name="Header2 2 3 3 12 2" xfId="18595" xr:uid="{00000000-0005-0000-0000-000070480000}"/>
    <cellStyle name="Header2 2 3 3 12 3" xfId="18596" xr:uid="{00000000-0005-0000-0000-000071480000}"/>
    <cellStyle name="Header2 2 3 3 13" xfId="18597" xr:uid="{00000000-0005-0000-0000-000072480000}"/>
    <cellStyle name="Header2 2 3 3 14" xfId="18598" xr:uid="{00000000-0005-0000-0000-000073480000}"/>
    <cellStyle name="Header2 2 3 3 2" xfId="18599" xr:uid="{00000000-0005-0000-0000-000074480000}"/>
    <cellStyle name="Header2 2 3 3 2 2" xfId="18600" xr:uid="{00000000-0005-0000-0000-000075480000}"/>
    <cellStyle name="Header2 2 3 3 2 3" xfId="18601" xr:uid="{00000000-0005-0000-0000-000076480000}"/>
    <cellStyle name="Header2 2 3 3 3" xfId="18602" xr:uid="{00000000-0005-0000-0000-000077480000}"/>
    <cellStyle name="Header2 2 3 3 3 2" xfId="18603" xr:uid="{00000000-0005-0000-0000-000078480000}"/>
    <cellStyle name="Header2 2 3 3 3 3" xfId="18604" xr:uid="{00000000-0005-0000-0000-000079480000}"/>
    <cellStyle name="Header2 2 3 3 4" xfId="18605" xr:uid="{00000000-0005-0000-0000-00007A480000}"/>
    <cellStyle name="Header2 2 3 3 4 2" xfId="18606" xr:uid="{00000000-0005-0000-0000-00007B480000}"/>
    <cellStyle name="Header2 2 3 3 4 3" xfId="18607" xr:uid="{00000000-0005-0000-0000-00007C480000}"/>
    <cellStyle name="Header2 2 3 3 5" xfId="18608" xr:uid="{00000000-0005-0000-0000-00007D480000}"/>
    <cellStyle name="Header2 2 3 3 5 2" xfId="18609" xr:uid="{00000000-0005-0000-0000-00007E480000}"/>
    <cellStyle name="Header2 2 3 3 5 3" xfId="18610" xr:uid="{00000000-0005-0000-0000-00007F480000}"/>
    <cellStyle name="Header2 2 3 3 6" xfId="18611" xr:uid="{00000000-0005-0000-0000-000080480000}"/>
    <cellStyle name="Header2 2 3 3 6 2" xfId="18612" xr:uid="{00000000-0005-0000-0000-000081480000}"/>
    <cellStyle name="Header2 2 3 3 6 3" xfId="18613" xr:uid="{00000000-0005-0000-0000-000082480000}"/>
    <cellStyle name="Header2 2 3 3 7" xfId="18614" xr:uid="{00000000-0005-0000-0000-000083480000}"/>
    <cellStyle name="Header2 2 3 3 7 2" xfId="18615" xr:uid="{00000000-0005-0000-0000-000084480000}"/>
    <cellStyle name="Header2 2 3 3 7 3" xfId="18616" xr:uid="{00000000-0005-0000-0000-000085480000}"/>
    <cellStyle name="Header2 2 3 3 8" xfId="18617" xr:uid="{00000000-0005-0000-0000-000086480000}"/>
    <cellStyle name="Header2 2 3 3 8 2" xfId="18618" xr:uid="{00000000-0005-0000-0000-000087480000}"/>
    <cellStyle name="Header2 2 3 3 8 3" xfId="18619" xr:uid="{00000000-0005-0000-0000-000088480000}"/>
    <cellStyle name="Header2 2 3 3 9" xfId="18620" xr:uid="{00000000-0005-0000-0000-000089480000}"/>
    <cellStyle name="Header2 2 3 3 9 2" xfId="18621" xr:uid="{00000000-0005-0000-0000-00008A480000}"/>
    <cellStyle name="Header2 2 3 3 9 3" xfId="18622" xr:uid="{00000000-0005-0000-0000-00008B480000}"/>
    <cellStyle name="Header2 2 3 4" xfId="18623" xr:uid="{00000000-0005-0000-0000-00008C480000}"/>
    <cellStyle name="Header2 2 3 4 10" xfId="18624" xr:uid="{00000000-0005-0000-0000-00008D480000}"/>
    <cellStyle name="Header2 2 3 4 10 2" xfId="18625" xr:uid="{00000000-0005-0000-0000-00008E480000}"/>
    <cellStyle name="Header2 2 3 4 10 3" xfId="18626" xr:uid="{00000000-0005-0000-0000-00008F480000}"/>
    <cellStyle name="Header2 2 3 4 11" xfId="18627" xr:uid="{00000000-0005-0000-0000-000090480000}"/>
    <cellStyle name="Header2 2 3 4 11 2" xfId="18628" xr:uid="{00000000-0005-0000-0000-000091480000}"/>
    <cellStyle name="Header2 2 3 4 11 3" xfId="18629" xr:uid="{00000000-0005-0000-0000-000092480000}"/>
    <cellStyle name="Header2 2 3 4 12" xfId="18630" xr:uid="{00000000-0005-0000-0000-000093480000}"/>
    <cellStyle name="Header2 2 3 4 13" xfId="18631" xr:uid="{00000000-0005-0000-0000-000094480000}"/>
    <cellStyle name="Header2 2 3 4 2" xfId="18632" xr:uid="{00000000-0005-0000-0000-000095480000}"/>
    <cellStyle name="Header2 2 3 4 2 2" xfId="18633" xr:uid="{00000000-0005-0000-0000-000096480000}"/>
    <cellStyle name="Header2 2 3 4 2 3" xfId="18634" xr:uid="{00000000-0005-0000-0000-000097480000}"/>
    <cellStyle name="Header2 2 3 4 3" xfId="18635" xr:uid="{00000000-0005-0000-0000-000098480000}"/>
    <cellStyle name="Header2 2 3 4 3 2" xfId="18636" xr:uid="{00000000-0005-0000-0000-000099480000}"/>
    <cellStyle name="Header2 2 3 4 3 3" xfId="18637" xr:uid="{00000000-0005-0000-0000-00009A480000}"/>
    <cellStyle name="Header2 2 3 4 4" xfId="18638" xr:uid="{00000000-0005-0000-0000-00009B480000}"/>
    <cellStyle name="Header2 2 3 4 4 2" xfId="18639" xr:uid="{00000000-0005-0000-0000-00009C480000}"/>
    <cellStyle name="Header2 2 3 4 4 3" xfId="18640" xr:uid="{00000000-0005-0000-0000-00009D480000}"/>
    <cellStyle name="Header2 2 3 4 5" xfId="18641" xr:uid="{00000000-0005-0000-0000-00009E480000}"/>
    <cellStyle name="Header2 2 3 4 5 2" xfId="18642" xr:uid="{00000000-0005-0000-0000-00009F480000}"/>
    <cellStyle name="Header2 2 3 4 5 3" xfId="18643" xr:uid="{00000000-0005-0000-0000-0000A0480000}"/>
    <cellStyle name="Header2 2 3 4 6" xfId="18644" xr:uid="{00000000-0005-0000-0000-0000A1480000}"/>
    <cellStyle name="Header2 2 3 4 6 2" xfId="18645" xr:uid="{00000000-0005-0000-0000-0000A2480000}"/>
    <cellStyle name="Header2 2 3 4 6 3" xfId="18646" xr:uid="{00000000-0005-0000-0000-0000A3480000}"/>
    <cellStyle name="Header2 2 3 4 7" xfId="18647" xr:uid="{00000000-0005-0000-0000-0000A4480000}"/>
    <cellStyle name="Header2 2 3 4 7 2" xfId="18648" xr:uid="{00000000-0005-0000-0000-0000A5480000}"/>
    <cellStyle name="Header2 2 3 4 7 3" xfId="18649" xr:uid="{00000000-0005-0000-0000-0000A6480000}"/>
    <cellStyle name="Header2 2 3 4 8" xfId="18650" xr:uid="{00000000-0005-0000-0000-0000A7480000}"/>
    <cellStyle name="Header2 2 3 4 8 2" xfId="18651" xr:uid="{00000000-0005-0000-0000-0000A8480000}"/>
    <cellStyle name="Header2 2 3 4 8 3" xfId="18652" xr:uid="{00000000-0005-0000-0000-0000A9480000}"/>
    <cellStyle name="Header2 2 3 4 9" xfId="18653" xr:uid="{00000000-0005-0000-0000-0000AA480000}"/>
    <cellStyle name="Header2 2 3 4 9 2" xfId="18654" xr:uid="{00000000-0005-0000-0000-0000AB480000}"/>
    <cellStyle name="Header2 2 3 4 9 3" xfId="18655" xr:uid="{00000000-0005-0000-0000-0000AC480000}"/>
    <cellStyle name="Header2 2 3 5" xfId="18656" xr:uid="{00000000-0005-0000-0000-0000AD480000}"/>
    <cellStyle name="Header2 2 3 5 10" xfId="18657" xr:uid="{00000000-0005-0000-0000-0000AE480000}"/>
    <cellStyle name="Header2 2 3 5 10 2" xfId="18658" xr:uid="{00000000-0005-0000-0000-0000AF480000}"/>
    <cellStyle name="Header2 2 3 5 10 3" xfId="18659" xr:uid="{00000000-0005-0000-0000-0000B0480000}"/>
    <cellStyle name="Header2 2 3 5 11" xfId="18660" xr:uid="{00000000-0005-0000-0000-0000B1480000}"/>
    <cellStyle name="Header2 2 3 5 11 2" xfId="18661" xr:uid="{00000000-0005-0000-0000-0000B2480000}"/>
    <cellStyle name="Header2 2 3 5 11 3" xfId="18662" xr:uid="{00000000-0005-0000-0000-0000B3480000}"/>
    <cellStyle name="Header2 2 3 5 12" xfId="18663" xr:uid="{00000000-0005-0000-0000-0000B4480000}"/>
    <cellStyle name="Header2 2 3 5 13" xfId="18664" xr:uid="{00000000-0005-0000-0000-0000B5480000}"/>
    <cellStyle name="Header2 2 3 5 2" xfId="18665" xr:uid="{00000000-0005-0000-0000-0000B6480000}"/>
    <cellStyle name="Header2 2 3 5 2 2" xfId="18666" xr:uid="{00000000-0005-0000-0000-0000B7480000}"/>
    <cellStyle name="Header2 2 3 5 2 3" xfId="18667" xr:uid="{00000000-0005-0000-0000-0000B8480000}"/>
    <cellStyle name="Header2 2 3 5 3" xfId="18668" xr:uid="{00000000-0005-0000-0000-0000B9480000}"/>
    <cellStyle name="Header2 2 3 5 3 2" xfId="18669" xr:uid="{00000000-0005-0000-0000-0000BA480000}"/>
    <cellStyle name="Header2 2 3 5 3 3" xfId="18670" xr:uid="{00000000-0005-0000-0000-0000BB480000}"/>
    <cellStyle name="Header2 2 3 5 4" xfId="18671" xr:uid="{00000000-0005-0000-0000-0000BC480000}"/>
    <cellStyle name="Header2 2 3 5 4 2" xfId="18672" xr:uid="{00000000-0005-0000-0000-0000BD480000}"/>
    <cellStyle name="Header2 2 3 5 4 3" xfId="18673" xr:uid="{00000000-0005-0000-0000-0000BE480000}"/>
    <cellStyle name="Header2 2 3 5 5" xfId="18674" xr:uid="{00000000-0005-0000-0000-0000BF480000}"/>
    <cellStyle name="Header2 2 3 5 5 2" xfId="18675" xr:uid="{00000000-0005-0000-0000-0000C0480000}"/>
    <cellStyle name="Header2 2 3 5 5 3" xfId="18676" xr:uid="{00000000-0005-0000-0000-0000C1480000}"/>
    <cellStyle name="Header2 2 3 5 6" xfId="18677" xr:uid="{00000000-0005-0000-0000-0000C2480000}"/>
    <cellStyle name="Header2 2 3 5 6 2" xfId="18678" xr:uid="{00000000-0005-0000-0000-0000C3480000}"/>
    <cellStyle name="Header2 2 3 5 6 3" xfId="18679" xr:uid="{00000000-0005-0000-0000-0000C4480000}"/>
    <cellStyle name="Header2 2 3 5 7" xfId="18680" xr:uid="{00000000-0005-0000-0000-0000C5480000}"/>
    <cellStyle name="Header2 2 3 5 7 2" xfId="18681" xr:uid="{00000000-0005-0000-0000-0000C6480000}"/>
    <cellStyle name="Header2 2 3 5 7 3" xfId="18682" xr:uid="{00000000-0005-0000-0000-0000C7480000}"/>
    <cellStyle name="Header2 2 3 5 8" xfId="18683" xr:uid="{00000000-0005-0000-0000-0000C8480000}"/>
    <cellStyle name="Header2 2 3 5 8 2" xfId="18684" xr:uid="{00000000-0005-0000-0000-0000C9480000}"/>
    <cellStyle name="Header2 2 3 5 8 3" xfId="18685" xr:uid="{00000000-0005-0000-0000-0000CA480000}"/>
    <cellStyle name="Header2 2 3 5 9" xfId="18686" xr:uid="{00000000-0005-0000-0000-0000CB480000}"/>
    <cellStyle name="Header2 2 3 5 9 2" xfId="18687" xr:uid="{00000000-0005-0000-0000-0000CC480000}"/>
    <cellStyle name="Header2 2 3 5 9 3" xfId="18688" xr:uid="{00000000-0005-0000-0000-0000CD480000}"/>
    <cellStyle name="Header2 2 3 6" xfId="18689" xr:uid="{00000000-0005-0000-0000-0000CE480000}"/>
    <cellStyle name="Header2 2 3 6 10" xfId="18690" xr:uid="{00000000-0005-0000-0000-0000CF480000}"/>
    <cellStyle name="Header2 2 3 6 10 2" xfId="18691" xr:uid="{00000000-0005-0000-0000-0000D0480000}"/>
    <cellStyle name="Header2 2 3 6 10 3" xfId="18692" xr:uid="{00000000-0005-0000-0000-0000D1480000}"/>
    <cellStyle name="Header2 2 3 6 11" xfId="18693" xr:uid="{00000000-0005-0000-0000-0000D2480000}"/>
    <cellStyle name="Header2 2 3 6 11 2" xfId="18694" xr:uid="{00000000-0005-0000-0000-0000D3480000}"/>
    <cellStyle name="Header2 2 3 6 11 3" xfId="18695" xr:uid="{00000000-0005-0000-0000-0000D4480000}"/>
    <cellStyle name="Header2 2 3 6 12" xfId="18696" xr:uid="{00000000-0005-0000-0000-0000D5480000}"/>
    <cellStyle name="Header2 2 3 6 13" xfId="18697" xr:uid="{00000000-0005-0000-0000-0000D6480000}"/>
    <cellStyle name="Header2 2 3 6 2" xfId="18698" xr:uid="{00000000-0005-0000-0000-0000D7480000}"/>
    <cellStyle name="Header2 2 3 6 2 2" xfId="18699" xr:uid="{00000000-0005-0000-0000-0000D8480000}"/>
    <cellStyle name="Header2 2 3 6 2 3" xfId="18700" xr:uid="{00000000-0005-0000-0000-0000D9480000}"/>
    <cellStyle name="Header2 2 3 6 3" xfId="18701" xr:uid="{00000000-0005-0000-0000-0000DA480000}"/>
    <cellStyle name="Header2 2 3 6 3 2" xfId="18702" xr:uid="{00000000-0005-0000-0000-0000DB480000}"/>
    <cellStyle name="Header2 2 3 6 3 3" xfId="18703" xr:uid="{00000000-0005-0000-0000-0000DC480000}"/>
    <cellStyle name="Header2 2 3 6 4" xfId="18704" xr:uid="{00000000-0005-0000-0000-0000DD480000}"/>
    <cellStyle name="Header2 2 3 6 4 2" xfId="18705" xr:uid="{00000000-0005-0000-0000-0000DE480000}"/>
    <cellStyle name="Header2 2 3 6 4 3" xfId="18706" xr:uid="{00000000-0005-0000-0000-0000DF480000}"/>
    <cellStyle name="Header2 2 3 6 5" xfId="18707" xr:uid="{00000000-0005-0000-0000-0000E0480000}"/>
    <cellStyle name="Header2 2 3 6 5 2" xfId="18708" xr:uid="{00000000-0005-0000-0000-0000E1480000}"/>
    <cellStyle name="Header2 2 3 6 5 3" xfId="18709" xr:uid="{00000000-0005-0000-0000-0000E2480000}"/>
    <cellStyle name="Header2 2 3 6 6" xfId="18710" xr:uid="{00000000-0005-0000-0000-0000E3480000}"/>
    <cellStyle name="Header2 2 3 6 6 2" xfId="18711" xr:uid="{00000000-0005-0000-0000-0000E4480000}"/>
    <cellStyle name="Header2 2 3 6 6 3" xfId="18712" xr:uid="{00000000-0005-0000-0000-0000E5480000}"/>
    <cellStyle name="Header2 2 3 6 7" xfId="18713" xr:uid="{00000000-0005-0000-0000-0000E6480000}"/>
    <cellStyle name="Header2 2 3 6 7 2" xfId="18714" xr:uid="{00000000-0005-0000-0000-0000E7480000}"/>
    <cellStyle name="Header2 2 3 6 7 3" xfId="18715" xr:uid="{00000000-0005-0000-0000-0000E8480000}"/>
    <cellStyle name="Header2 2 3 6 8" xfId="18716" xr:uid="{00000000-0005-0000-0000-0000E9480000}"/>
    <cellStyle name="Header2 2 3 6 8 2" xfId="18717" xr:uid="{00000000-0005-0000-0000-0000EA480000}"/>
    <cellStyle name="Header2 2 3 6 8 3" xfId="18718" xr:uid="{00000000-0005-0000-0000-0000EB480000}"/>
    <cellStyle name="Header2 2 3 6 9" xfId="18719" xr:uid="{00000000-0005-0000-0000-0000EC480000}"/>
    <cellStyle name="Header2 2 3 6 9 2" xfId="18720" xr:uid="{00000000-0005-0000-0000-0000ED480000}"/>
    <cellStyle name="Header2 2 3 6 9 3" xfId="18721" xr:uid="{00000000-0005-0000-0000-0000EE480000}"/>
    <cellStyle name="Header2 2 3 7" xfId="18722" xr:uid="{00000000-0005-0000-0000-0000EF480000}"/>
    <cellStyle name="Header2 2 3 7 10" xfId="18723" xr:uid="{00000000-0005-0000-0000-0000F0480000}"/>
    <cellStyle name="Header2 2 3 7 10 2" xfId="18724" xr:uid="{00000000-0005-0000-0000-0000F1480000}"/>
    <cellStyle name="Header2 2 3 7 10 3" xfId="18725" xr:uid="{00000000-0005-0000-0000-0000F2480000}"/>
    <cellStyle name="Header2 2 3 7 11" xfId="18726" xr:uid="{00000000-0005-0000-0000-0000F3480000}"/>
    <cellStyle name="Header2 2 3 7 11 2" xfId="18727" xr:uid="{00000000-0005-0000-0000-0000F4480000}"/>
    <cellStyle name="Header2 2 3 7 11 3" xfId="18728" xr:uid="{00000000-0005-0000-0000-0000F5480000}"/>
    <cellStyle name="Header2 2 3 7 12" xfId="18729" xr:uid="{00000000-0005-0000-0000-0000F6480000}"/>
    <cellStyle name="Header2 2 3 7 13" xfId="18730" xr:uid="{00000000-0005-0000-0000-0000F7480000}"/>
    <cellStyle name="Header2 2 3 7 2" xfId="18731" xr:uid="{00000000-0005-0000-0000-0000F8480000}"/>
    <cellStyle name="Header2 2 3 7 2 2" xfId="18732" xr:uid="{00000000-0005-0000-0000-0000F9480000}"/>
    <cellStyle name="Header2 2 3 7 2 3" xfId="18733" xr:uid="{00000000-0005-0000-0000-0000FA480000}"/>
    <cellStyle name="Header2 2 3 7 3" xfId="18734" xr:uid="{00000000-0005-0000-0000-0000FB480000}"/>
    <cellStyle name="Header2 2 3 7 3 2" xfId="18735" xr:uid="{00000000-0005-0000-0000-0000FC480000}"/>
    <cellStyle name="Header2 2 3 7 3 3" xfId="18736" xr:uid="{00000000-0005-0000-0000-0000FD480000}"/>
    <cellStyle name="Header2 2 3 7 4" xfId="18737" xr:uid="{00000000-0005-0000-0000-0000FE480000}"/>
    <cellStyle name="Header2 2 3 7 4 2" xfId="18738" xr:uid="{00000000-0005-0000-0000-0000FF480000}"/>
    <cellStyle name="Header2 2 3 7 4 3" xfId="18739" xr:uid="{00000000-0005-0000-0000-000000490000}"/>
    <cellStyle name="Header2 2 3 7 5" xfId="18740" xr:uid="{00000000-0005-0000-0000-000001490000}"/>
    <cellStyle name="Header2 2 3 7 5 2" xfId="18741" xr:uid="{00000000-0005-0000-0000-000002490000}"/>
    <cellStyle name="Header2 2 3 7 5 3" xfId="18742" xr:uid="{00000000-0005-0000-0000-000003490000}"/>
    <cellStyle name="Header2 2 3 7 6" xfId="18743" xr:uid="{00000000-0005-0000-0000-000004490000}"/>
    <cellStyle name="Header2 2 3 7 6 2" xfId="18744" xr:uid="{00000000-0005-0000-0000-000005490000}"/>
    <cellStyle name="Header2 2 3 7 6 3" xfId="18745" xr:uid="{00000000-0005-0000-0000-000006490000}"/>
    <cellStyle name="Header2 2 3 7 7" xfId="18746" xr:uid="{00000000-0005-0000-0000-000007490000}"/>
    <cellStyle name="Header2 2 3 7 7 2" xfId="18747" xr:uid="{00000000-0005-0000-0000-000008490000}"/>
    <cellStyle name="Header2 2 3 7 7 3" xfId="18748" xr:uid="{00000000-0005-0000-0000-000009490000}"/>
    <cellStyle name="Header2 2 3 7 8" xfId="18749" xr:uid="{00000000-0005-0000-0000-00000A490000}"/>
    <cellStyle name="Header2 2 3 7 8 2" xfId="18750" xr:uid="{00000000-0005-0000-0000-00000B490000}"/>
    <cellStyle name="Header2 2 3 7 8 3" xfId="18751" xr:uid="{00000000-0005-0000-0000-00000C490000}"/>
    <cellStyle name="Header2 2 3 7 9" xfId="18752" xr:uid="{00000000-0005-0000-0000-00000D490000}"/>
    <cellStyle name="Header2 2 3 7 9 2" xfId="18753" xr:uid="{00000000-0005-0000-0000-00000E490000}"/>
    <cellStyle name="Header2 2 3 7 9 3" xfId="18754" xr:uid="{00000000-0005-0000-0000-00000F490000}"/>
    <cellStyle name="Header2 2 3 8" xfId="18755" xr:uid="{00000000-0005-0000-0000-000010490000}"/>
    <cellStyle name="Header2 2 3 8 2" xfId="18756" xr:uid="{00000000-0005-0000-0000-000011490000}"/>
    <cellStyle name="Header2 2 3 8 3" xfId="18757" xr:uid="{00000000-0005-0000-0000-000012490000}"/>
    <cellStyle name="Header2 2 3 9" xfId="18758" xr:uid="{00000000-0005-0000-0000-000013490000}"/>
    <cellStyle name="Header2 2 3 9 2" xfId="18759" xr:uid="{00000000-0005-0000-0000-000014490000}"/>
    <cellStyle name="Header2 2 3 9 3" xfId="18760" xr:uid="{00000000-0005-0000-0000-000015490000}"/>
    <cellStyle name="Header2 2 4" xfId="18761" xr:uid="{00000000-0005-0000-0000-000016490000}"/>
    <cellStyle name="Header2 2 4 10" xfId="18762" xr:uid="{00000000-0005-0000-0000-000017490000}"/>
    <cellStyle name="Header2 2 4 10 2" xfId="18763" xr:uid="{00000000-0005-0000-0000-000018490000}"/>
    <cellStyle name="Header2 2 4 10 3" xfId="18764" xr:uid="{00000000-0005-0000-0000-000019490000}"/>
    <cellStyle name="Header2 2 4 11" xfId="18765" xr:uid="{00000000-0005-0000-0000-00001A490000}"/>
    <cellStyle name="Header2 2 4 11 2" xfId="18766" xr:uid="{00000000-0005-0000-0000-00001B490000}"/>
    <cellStyle name="Header2 2 4 11 3" xfId="18767" xr:uid="{00000000-0005-0000-0000-00001C490000}"/>
    <cellStyle name="Header2 2 4 12" xfId="18768" xr:uid="{00000000-0005-0000-0000-00001D490000}"/>
    <cellStyle name="Header2 2 4 12 2" xfId="18769" xr:uid="{00000000-0005-0000-0000-00001E490000}"/>
    <cellStyle name="Header2 2 4 12 3" xfId="18770" xr:uid="{00000000-0005-0000-0000-00001F490000}"/>
    <cellStyle name="Header2 2 4 13" xfId="18771" xr:uid="{00000000-0005-0000-0000-000020490000}"/>
    <cellStyle name="Header2 2 4 13 2" xfId="18772" xr:uid="{00000000-0005-0000-0000-000021490000}"/>
    <cellStyle name="Header2 2 4 13 3" xfId="18773" xr:uid="{00000000-0005-0000-0000-000022490000}"/>
    <cellStyle name="Header2 2 4 14" xfId="18774" xr:uid="{00000000-0005-0000-0000-000023490000}"/>
    <cellStyle name="Header2 2 4 14 2" xfId="18775" xr:uid="{00000000-0005-0000-0000-000024490000}"/>
    <cellStyle name="Header2 2 4 14 3" xfId="18776" xr:uid="{00000000-0005-0000-0000-000025490000}"/>
    <cellStyle name="Header2 2 4 15" xfId="18777" xr:uid="{00000000-0005-0000-0000-000026490000}"/>
    <cellStyle name="Header2 2 4 15 2" xfId="18778" xr:uid="{00000000-0005-0000-0000-000027490000}"/>
    <cellStyle name="Header2 2 4 15 3" xfId="18779" xr:uid="{00000000-0005-0000-0000-000028490000}"/>
    <cellStyle name="Header2 2 4 16" xfId="18780" xr:uid="{00000000-0005-0000-0000-000029490000}"/>
    <cellStyle name="Header2 2 4 16 2" xfId="18781" xr:uid="{00000000-0005-0000-0000-00002A490000}"/>
    <cellStyle name="Header2 2 4 16 3" xfId="18782" xr:uid="{00000000-0005-0000-0000-00002B490000}"/>
    <cellStyle name="Header2 2 4 17" xfId="18783" xr:uid="{00000000-0005-0000-0000-00002C490000}"/>
    <cellStyle name="Header2 2 4 17 2" xfId="18784" xr:uid="{00000000-0005-0000-0000-00002D490000}"/>
    <cellStyle name="Header2 2 4 17 3" xfId="18785" xr:uid="{00000000-0005-0000-0000-00002E490000}"/>
    <cellStyle name="Header2 2 4 18" xfId="18786" xr:uid="{00000000-0005-0000-0000-00002F490000}"/>
    <cellStyle name="Header2 2 4 18 2" xfId="18787" xr:uid="{00000000-0005-0000-0000-000030490000}"/>
    <cellStyle name="Header2 2 4 18 3" xfId="18788" xr:uid="{00000000-0005-0000-0000-000031490000}"/>
    <cellStyle name="Header2 2 4 19" xfId="18789" xr:uid="{00000000-0005-0000-0000-000032490000}"/>
    <cellStyle name="Header2 2 4 2" xfId="18790" xr:uid="{00000000-0005-0000-0000-000033490000}"/>
    <cellStyle name="Header2 2 4 2 10" xfId="18791" xr:uid="{00000000-0005-0000-0000-000034490000}"/>
    <cellStyle name="Header2 2 4 2 10 2" xfId="18792" xr:uid="{00000000-0005-0000-0000-000035490000}"/>
    <cellStyle name="Header2 2 4 2 10 3" xfId="18793" xr:uid="{00000000-0005-0000-0000-000036490000}"/>
    <cellStyle name="Header2 2 4 2 11" xfId="18794" xr:uid="{00000000-0005-0000-0000-000037490000}"/>
    <cellStyle name="Header2 2 4 2 11 2" xfId="18795" xr:uid="{00000000-0005-0000-0000-000038490000}"/>
    <cellStyle name="Header2 2 4 2 11 3" xfId="18796" xr:uid="{00000000-0005-0000-0000-000039490000}"/>
    <cellStyle name="Header2 2 4 2 12" xfId="18797" xr:uid="{00000000-0005-0000-0000-00003A490000}"/>
    <cellStyle name="Header2 2 4 2 12 2" xfId="18798" xr:uid="{00000000-0005-0000-0000-00003B490000}"/>
    <cellStyle name="Header2 2 4 2 12 3" xfId="18799" xr:uid="{00000000-0005-0000-0000-00003C490000}"/>
    <cellStyle name="Header2 2 4 2 13" xfId="18800" xr:uid="{00000000-0005-0000-0000-00003D490000}"/>
    <cellStyle name="Header2 2 4 2 14" xfId="18801" xr:uid="{00000000-0005-0000-0000-00003E490000}"/>
    <cellStyle name="Header2 2 4 2 2" xfId="18802" xr:uid="{00000000-0005-0000-0000-00003F490000}"/>
    <cellStyle name="Header2 2 4 2 2 2" xfId="18803" xr:uid="{00000000-0005-0000-0000-000040490000}"/>
    <cellStyle name="Header2 2 4 2 2 3" xfId="18804" xr:uid="{00000000-0005-0000-0000-000041490000}"/>
    <cellStyle name="Header2 2 4 2 3" xfId="18805" xr:uid="{00000000-0005-0000-0000-000042490000}"/>
    <cellStyle name="Header2 2 4 2 3 2" xfId="18806" xr:uid="{00000000-0005-0000-0000-000043490000}"/>
    <cellStyle name="Header2 2 4 2 3 3" xfId="18807" xr:uid="{00000000-0005-0000-0000-000044490000}"/>
    <cellStyle name="Header2 2 4 2 4" xfId="18808" xr:uid="{00000000-0005-0000-0000-000045490000}"/>
    <cellStyle name="Header2 2 4 2 4 2" xfId="18809" xr:uid="{00000000-0005-0000-0000-000046490000}"/>
    <cellStyle name="Header2 2 4 2 4 3" xfId="18810" xr:uid="{00000000-0005-0000-0000-000047490000}"/>
    <cellStyle name="Header2 2 4 2 5" xfId="18811" xr:uid="{00000000-0005-0000-0000-000048490000}"/>
    <cellStyle name="Header2 2 4 2 5 2" xfId="18812" xr:uid="{00000000-0005-0000-0000-000049490000}"/>
    <cellStyle name="Header2 2 4 2 5 3" xfId="18813" xr:uid="{00000000-0005-0000-0000-00004A490000}"/>
    <cellStyle name="Header2 2 4 2 6" xfId="18814" xr:uid="{00000000-0005-0000-0000-00004B490000}"/>
    <cellStyle name="Header2 2 4 2 6 2" xfId="18815" xr:uid="{00000000-0005-0000-0000-00004C490000}"/>
    <cellStyle name="Header2 2 4 2 6 3" xfId="18816" xr:uid="{00000000-0005-0000-0000-00004D490000}"/>
    <cellStyle name="Header2 2 4 2 7" xfId="18817" xr:uid="{00000000-0005-0000-0000-00004E490000}"/>
    <cellStyle name="Header2 2 4 2 7 2" xfId="18818" xr:uid="{00000000-0005-0000-0000-00004F490000}"/>
    <cellStyle name="Header2 2 4 2 7 3" xfId="18819" xr:uid="{00000000-0005-0000-0000-000050490000}"/>
    <cellStyle name="Header2 2 4 2 8" xfId="18820" xr:uid="{00000000-0005-0000-0000-000051490000}"/>
    <cellStyle name="Header2 2 4 2 8 2" xfId="18821" xr:uid="{00000000-0005-0000-0000-000052490000}"/>
    <cellStyle name="Header2 2 4 2 8 3" xfId="18822" xr:uid="{00000000-0005-0000-0000-000053490000}"/>
    <cellStyle name="Header2 2 4 2 9" xfId="18823" xr:uid="{00000000-0005-0000-0000-000054490000}"/>
    <cellStyle name="Header2 2 4 2 9 2" xfId="18824" xr:uid="{00000000-0005-0000-0000-000055490000}"/>
    <cellStyle name="Header2 2 4 2 9 3" xfId="18825" xr:uid="{00000000-0005-0000-0000-000056490000}"/>
    <cellStyle name="Header2 2 4 20" xfId="18826" xr:uid="{00000000-0005-0000-0000-000057490000}"/>
    <cellStyle name="Header2 2 4 3" xfId="18827" xr:uid="{00000000-0005-0000-0000-000058490000}"/>
    <cellStyle name="Header2 2 4 3 10" xfId="18828" xr:uid="{00000000-0005-0000-0000-000059490000}"/>
    <cellStyle name="Header2 2 4 3 10 2" xfId="18829" xr:uid="{00000000-0005-0000-0000-00005A490000}"/>
    <cellStyle name="Header2 2 4 3 10 3" xfId="18830" xr:uid="{00000000-0005-0000-0000-00005B490000}"/>
    <cellStyle name="Header2 2 4 3 11" xfId="18831" xr:uid="{00000000-0005-0000-0000-00005C490000}"/>
    <cellStyle name="Header2 2 4 3 11 2" xfId="18832" xr:uid="{00000000-0005-0000-0000-00005D490000}"/>
    <cellStyle name="Header2 2 4 3 11 3" xfId="18833" xr:uid="{00000000-0005-0000-0000-00005E490000}"/>
    <cellStyle name="Header2 2 4 3 12" xfId="18834" xr:uid="{00000000-0005-0000-0000-00005F490000}"/>
    <cellStyle name="Header2 2 4 3 12 2" xfId="18835" xr:uid="{00000000-0005-0000-0000-000060490000}"/>
    <cellStyle name="Header2 2 4 3 12 3" xfId="18836" xr:uid="{00000000-0005-0000-0000-000061490000}"/>
    <cellStyle name="Header2 2 4 3 13" xfId="18837" xr:uid="{00000000-0005-0000-0000-000062490000}"/>
    <cellStyle name="Header2 2 4 3 14" xfId="18838" xr:uid="{00000000-0005-0000-0000-000063490000}"/>
    <cellStyle name="Header2 2 4 3 2" xfId="18839" xr:uid="{00000000-0005-0000-0000-000064490000}"/>
    <cellStyle name="Header2 2 4 3 2 2" xfId="18840" xr:uid="{00000000-0005-0000-0000-000065490000}"/>
    <cellStyle name="Header2 2 4 3 2 3" xfId="18841" xr:uid="{00000000-0005-0000-0000-000066490000}"/>
    <cellStyle name="Header2 2 4 3 3" xfId="18842" xr:uid="{00000000-0005-0000-0000-000067490000}"/>
    <cellStyle name="Header2 2 4 3 3 2" xfId="18843" xr:uid="{00000000-0005-0000-0000-000068490000}"/>
    <cellStyle name="Header2 2 4 3 3 3" xfId="18844" xr:uid="{00000000-0005-0000-0000-000069490000}"/>
    <cellStyle name="Header2 2 4 3 4" xfId="18845" xr:uid="{00000000-0005-0000-0000-00006A490000}"/>
    <cellStyle name="Header2 2 4 3 4 2" xfId="18846" xr:uid="{00000000-0005-0000-0000-00006B490000}"/>
    <cellStyle name="Header2 2 4 3 4 3" xfId="18847" xr:uid="{00000000-0005-0000-0000-00006C490000}"/>
    <cellStyle name="Header2 2 4 3 5" xfId="18848" xr:uid="{00000000-0005-0000-0000-00006D490000}"/>
    <cellStyle name="Header2 2 4 3 5 2" xfId="18849" xr:uid="{00000000-0005-0000-0000-00006E490000}"/>
    <cellStyle name="Header2 2 4 3 5 3" xfId="18850" xr:uid="{00000000-0005-0000-0000-00006F490000}"/>
    <cellStyle name="Header2 2 4 3 6" xfId="18851" xr:uid="{00000000-0005-0000-0000-000070490000}"/>
    <cellStyle name="Header2 2 4 3 6 2" xfId="18852" xr:uid="{00000000-0005-0000-0000-000071490000}"/>
    <cellStyle name="Header2 2 4 3 6 3" xfId="18853" xr:uid="{00000000-0005-0000-0000-000072490000}"/>
    <cellStyle name="Header2 2 4 3 7" xfId="18854" xr:uid="{00000000-0005-0000-0000-000073490000}"/>
    <cellStyle name="Header2 2 4 3 7 2" xfId="18855" xr:uid="{00000000-0005-0000-0000-000074490000}"/>
    <cellStyle name="Header2 2 4 3 7 3" xfId="18856" xr:uid="{00000000-0005-0000-0000-000075490000}"/>
    <cellStyle name="Header2 2 4 3 8" xfId="18857" xr:uid="{00000000-0005-0000-0000-000076490000}"/>
    <cellStyle name="Header2 2 4 3 8 2" xfId="18858" xr:uid="{00000000-0005-0000-0000-000077490000}"/>
    <cellStyle name="Header2 2 4 3 8 3" xfId="18859" xr:uid="{00000000-0005-0000-0000-000078490000}"/>
    <cellStyle name="Header2 2 4 3 9" xfId="18860" xr:uid="{00000000-0005-0000-0000-000079490000}"/>
    <cellStyle name="Header2 2 4 3 9 2" xfId="18861" xr:uid="{00000000-0005-0000-0000-00007A490000}"/>
    <cellStyle name="Header2 2 4 3 9 3" xfId="18862" xr:uid="{00000000-0005-0000-0000-00007B490000}"/>
    <cellStyle name="Header2 2 4 4" xfId="18863" xr:uid="{00000000-0005-0000-0000-00007C490000}"/>
    <cellStyle name="Header2 2 4 4 10" xfId="18864" xr:uid="{00000000-0005-0000-0000-00007D490000}"/>
    <cellStyle name="Header2 2 4 4 10 2" xfId="18865" xr:uid="{00000000-0005-0000-0000-00007E490000}"/>
    <cellStyle name="Header2 2 4 4 10 3" xfId="18866" xr:uid="{00000000-0005-0000-0000-00007F490000}"/>
    <cellStyle name="Header2 2 4 4 11" xfId="18867" xr:uid="{00000000-0005-0000-0000-000080490000}"/>
    <cellStyle name="Header2 2 4 4 11 2" xfId="18868" xr:uid="{00000000-0005-0000-0000-000081490000}"/>
    <cellStyle name="Header2 2 4 4 11 3" xfId="18869" xr:uid="{00000000-0005-0000-0000-000082490000}"/>
    <cellStyle name="Header2 2 4 4 12" xfId="18870" xr:uid="{00000000-0005-0000-0000-000083490000}"/>
    <cellStyle name="Header2 2 4 4 13" xfId="18871" xr:uid="{00000000-0005-0000-0000-000084490000}"/>
    <cellStyle name="Header2 2 4 4 2" xfId="18872" xr:uid="{00000000-0005-0000-0000-000085490000}"/>
    <cellStyle name="Header2 2 4 4 2 2" xfId="18873" xr:uid="{00000000-0005-0000-0000-000086490000}"/>
    <cellStyle name="Header2 2 4 4 2 3" xfId="18874" xr:uid="{00000000-0005-0000-0000-000087490000}"/>
    <cellStyle name="Header2 2 4 4 3" xfId="18875" xr:uid="{00000000-0005-0000-0000-000088490000}"/>
    <cellStyle name="Header2 2 4 4 3 2" xfId="18876" xr:uid="{00000000-0005-0000-0000-000089490000}"/>
    <cellStyle name="Header2 2 4 4 3 3" xfId="18877" xr:uid="{00000000-0005-0000-0000-00008A490000}"/>
    <cellStyle name="Header2 2 4 4 4" xfId="18878" xr:uid="{00000000-0005-0000-0000-00008B490000}"/>
    <cellStyle name="Header2 2 4 4 4 2" xfId="18879" xr:uid="{00000000-0005-0000-0000-00008C490000}"/>
    <cellStyle name="Header2 2 4 4 4 3" xfId="18880" xr:uid="{00000000-0005-0000-0000-00008D490000}"/>
    <cellStyle name="Header2 2 4 4 5" xfId="18881" xr:uid="{00000000-0005-0000-0000-00008E490000}"/>
    <cellStyle name="Header2 2 4 4 5 2" xfId="18882" xr:uid="{00000000-0005-0000-0000-00008F490000}"/>
    <cellStyle name="Header2 2 4 4 5 3" xfId="18883" xr:uid="{00000000-0005-0000-0000-000090490000}"/>
    <cellStyle name="Header2 2 4 4 6" xfId="18884" xr:uid="{00000000-0005-0000-0000-000091490000}"/>
    <cellStyle name="Header2 2 4 4 6 2" xfId="18885" xr:uid="{00000000-0005-0000-0000-000092490000}"/>
    <cellStyle name="Header2 2 4 4 6 3" xfId="18886" xr:uid="{00000000-0005-0000-0000-000093490000}"/>
    <cellStyle name="Header2 2 4 4 7" xfId="18887" xr:uid="{00000000-0005-0000-0000-000094490000}"/>
    <cellStyle name="Header2 2 4 4 7 2" xfId="18888" xr:uid="{00000000-0005-0000-0000-000095490000}"/>
    <cellStyle name="Header2 2 4 4 7 3" xfId="18889" xr:uid="{00000000-0005-0000-0000-000096490000}"/>
    <cellStyle name="Header2 2 4 4 8" xfId="18890" xr:uid="{00000000-0005-0000-0000-000097490000}"/>
    <cellStyle name="Header2 2 4 4 8 2" xfId="18891" xr:uid="{00000000-0005-0000-0000-000098490000}"/>
    <cellStyle name="Header2 2 4 4 8 3" xfId="18892" xr:uid="{00000000-0005-0000-0000-000099490000}"/>
    <cellStyle name="Header2 2 4 4 9" xfId="18893" xr:uid="{00000000-0005-0000-0000-00009A490000}"/>
    <cellStyle name="Header2 2 4 4 9 2" xfId="18894" xr:uid="{00000000-0005-0000-0000-00009B490000}"/>
    <cellStyle name="Header2 2 4 4 9 3" xfId="18895" xr:uid="{00000000-0005-0000-0000-00009C490000}"/>
    <cellStyle name="Header2 2 4 5" xfId="18896" xr:uid="{00000000-0005-0000-0000-00009D490000}"/>
    <cellStyle name="Header2 2 4 5 10" xfId="18897" xr:uid="{00000000-0005-0000-0000-00009E490000}"/>
    <cellStyle name="Header2 2 4 5 10 2" xfId="18898" xr:uid="{00000000-0005-0000-0000-00009F490000}"/>
    <cellStyle name="Header2 2 4 5 10 3" xfId="18899" xr:uid="{00000000-0005-0000-0000-0000A0490000}"/>
    <cellStyle name="Header2 2 4 5 11" xfId="18900" xr:uid="{00000000-0005-0000-0000-0000A1490000}"/>
    <cellStyle name="Header2 2 4 5 11 2" xfId="18901" xr:uid="{00000000-0005-0000-0000-0000A2490000}"/>
    <cellStyle name="Header2 2 4 5 11 3" xfId="18902" xr:uid="{00000000-0005-0000-0000-0000A3490000}"/>
    <cellStyle name="Header2 2 4 5 12" xfId="18903" xr:uid="{00000000-0005-0000-0000-0000A4490000}"/>
    <cellStyle name="Header2 2 4 5 13" xfId="18904" xr:uid="{00000000-0005-0000-0000-0000A5490000}"/>
    <cellStyle name="Header2 2 4 5 2" xfId="18905" xr:uid="{00000000-0005-0000-0000-0000A6490000}"/>
    <cellStyle name="Header2 2 4 5 2 2" xfId="18906" xr:uid="{00000000-0005-0000-0000-0000A7490000}"/>
    <cellStyle name="Header2 2 4 5 2 3" xfId="18907" xr:uid="{00000000-0005-0000-0000-0000A8490000}"/>
    <cellStyle name="Header2 2 4 5 3" xfId="18908" xr:uid="{00000000-0005-0000-0000-0000A9490000}"/>
    <cellStyle name="Header2 2 4 5 3 2" xfId="18909" xr:uid="{00000000-0005-0000-0000-0000AA490000}"/>
    <cellStyle name="Header2 2 4 5 3 3" xfId="18910" xr:uid="{00000000-0005-0000-0000-0000AB490000}"/>
    <cellStyle name="Header2 2 4 5 4" xfId="18911" xr:uid="{00000000-0005-0000-0000-0000AC490000}"/>
    <cellStyle name="Header2 2 4 5 4 2" xfId="18912" xr:uid="{00000000-0005-0000-0000-0000AD490000}"/>
    <cellStyle name="Header2 2 4 5 4 3" xfId="18913" xr:uid="{00000000-0005-0000-0000-0000AE490000}"/>
    <cellStyle name="Header2 2 4 5 5" xfId="18914" xr:uid="{00000000-0005-0000-0000-0000AF490000}"/>
    <cellStyle name="Header2 2 4 5 5 2" xfId="18915" xr:uid="{00000000-0005-0000-0000-0000B0490000}"/>
    <cellStyle name="Header2 2 4 5 5 3" xfId="18916" xr:uid="{00000000-0005-0000-0000-0000B1490000}"/>
    <cellStyle name="Header2 2 4 5 6" xfId="18917" xr:uid="{00000000-0005-0000-0000-0000B2490000}"/>
    <cellStyle name="Header2 2 4 5 6 2" xfId="18918" xr:uid="{00000000-0005-0000-0000-0000B3490000}"/>
    <cellStyle name="Header2 2 4 5 6 3" xfId="18919" xr:uid="{00000000-0005-0000-0000-0000B4490000}"/>
    <cellStyle name="Header2 2 4 5 7" xfId="18920" xr:uid="{00000000-0005-0000-0000-0000B5490000}"/>
    <cellStyle name="Header2 2 4 5 7 2" xfId="18921" xr:uid="{00000000-0005-0000-0000-0000B6490000}"/>
    <cellStyle name="Header2 2 4 5 7 3" xfId="18922" xr:uid="{00000000-0005-0000-0000-0000B7490000}"/>
    <cellStyle name="Header2 2 4 5 8" xfId="18923" xr:uid="{00000000-0005-0000-0000-0000B8490000}"/>
    <cellStyle name="Header2 2 4 5 8 2" xfId="18924" xr:uid="{00000000-0005-0000-0000-0000B9490000}"/>
    <cellStyle name="Header2 2 4 5 8 3" xfId="18925" xr:uid="{00000000-0005-0000-0000-0000BA490000}"/>
    <cellStyle name="Header2 2 4 5 9" xfId="18926" xr:uid="{00000000-0005-0000-0000-0000BB490000}"/>
    <cellStyle name="Header2 2 4 5 9 2" xfId="18927" xr:uid="{00000000-0005-0000-0000-0000BC490000}"/>
    <cellStyle name="Header2 2 4 5 9 3" xfId="18928" xr:uid="{00000000-0005-0000-0000-0000BD490000}"/>
    <cellStyle name="Header2 2 4 6" xfId="18929" xr:uid="{00000000-0005-0000-0000-0000BE490000}"/>
    <cellStyle name="Header2 2 4 6 10" xfId="18930" xr:uid="{00000000-0005-0000-0000-0000BF490000}"/>
    <cellStyle name="Header2 2 4 6 10 2" xfId="18931" xr:uid="{00000000-0005-0000-0000-0000C0490000}"/>
    <cellStyle name="Header2 2 4 6 10 3" xfId="18932" xr:uid="{00000000-0005-0000-0000-0000C1490000}"/>
    <cellStyle name="Header2 2 4 6 11" xfId="18933" xr:uid="{00000000-0005-0000-0000-0000C2490000}"/>
    <cellStyle name="Header2 2 4 6 11 2" xfId="18934" xr:uid="{00000000-0005-0000-0000-0000C3490000}"/>
    <cellStyle name="Header2 2 4 6 11 3" xfId="18935" xr:uid="{00000000-0005-0000-0000-0000C4490000}"/>
    <cellStyle name="Header2 2 4 6 12" xfId="18936" xr:uid="{00000000-0005-0000-0000-0000C5490000}"/>
    <cellStyle name="Header2 2 4 6 13" xfId="18937" xr:uid="{00000000-0005-0000-0000-0000C6490000}"/>
    <cellStyle name="Header2 2 4 6 2" xfId="18938" xr:uid="{00000000-0005-0000-0000-0000C7490000}"/>
    <cellStyle name="Header2 2 4 6 2 2" xfId="18939" xr:uid="{00000000-0005-0000-0000-0000C8490000}"/>
    <cellStyle name="Header2 2 4 6 2 3" xfId="18940" xr:uid="{00000000-0005-0000-0000-0000C9490000}"/>
    <cellStyle name="Header2 2 4 6 3" xfId="18941" xr:uid="{00000000-0005-0000-0000-0000CA490000}"/>
    <cellStyle name="Header2 2 4 6 3 2" xfId="18942" xr:uid="{00000000-0005-0000-0000-0000CB490000}"/>
    <cellStyle name="Header2 2 4 6 3 3" xfId="18943" xr:uid="{00000000-0005-0000-0000-0000CC490000}"/>
    <cellStyle name="Header2 2 4 6 4" xfId="18944" xr:uid="{00000000-0005-0000-0000-0000CD490000}"/>
    <cellStyle name="Header2 2 4 6 4 2" xfId="18945" xr:uid="{00000000-0005-0000-0000-0000CE490000}"/>
    <cellStyle name="Header2 2 4 6 4 3" xfId="18946" xr:uid="{00000000-0005-0000-0000-0000CF490000}"/>
    <cellStyle name="Header2 2 4 6 5" xfId="18947" xr:uid="{00000000-0005-0000-0000-0000D0490000}"/>
    <cellStyle name="Header2 2 4 6 5 2" xfId="18948" xr:uid="{00000000-0005-0000-0000-0000D1490000}"/>
    <cellStyle name="Header2 2 4 6 5 3" xfId="18949" xr:uid="{00000000-0005-0000-0000-0000D2490000}"/>
    <cellStyle name="Header2 2 4 6 6" xfId="18950" xr:uid="{00000000-0005-0000-0000-0000D3490000}"/>
    <cellStyle name="Header2 2 4 6 6 2" xfId="18951" xr:uid="{00000000-0005-0000-0000-0000D4490000}"/>
    <cellStyle name="Header2 2 4 6 6 3" xfId="18952" xr:uid="{00000000-0005-0000-0000-0000D5490000}"/>
    <cellStyle name="Header2 2 4 6 7" xfId="18953" xr:uid="{00000000-0005-0000-0000-0000D6490000}"/>
    <cellStyle name="Header2 2 4 6 7 2" xfId="18954" xr:uid="{00000000-0005-0000-0000-0000D7490000}"/>
    <cellStyle name="Header2 2 4 6 7 3" xfId="18955" xr:uid="{00000000-0005-0000-0000-0000D8490000}"/>
    <cellStyle name="Header2 2 4 6 8" xfId="18956" xr:uid="{00000000-0005-0000-0000-0000D9490000}"/>
    <cellStyle name="Header2 2 4 6 8 2" xfId="18957" xr:uid="{00000000-0005-0000-0000-0000DA490000}"/>
    <cellStyle name="Header2 2 4 6 8 3" xfId="18958" xr:uid="{00000000-0005-0000-0000-0000DB490000}"/>
    <cellStyle name="Header2 2 4 6 9" xfId="18959" xr:uid="{00000000-0005-0000-0000-0000DC490000}"/>
    <cellStyle name="Header2 2 4 6 9 2" xfId="18960" xr:uid="{00000000-0005-0000-0000-0000DD490000}"/>
    <cellStyle name="Header2 2 4 6 9 3" xfId="18961" xr:uid="{00000000-0005-0000-0000-0000DE490000}"/>
    <cellStyle name="Header2 2 4 7" xfId="18962" xr:uid="{00000000-0005-0000-0000-0000DF490000}"/>
    <cellStyle name="Header2 2 4 7 10" xfId="18963" xr:uid="{00000000-0005-0000-0000-0000E0490000}"/>
    <cellStyle name="Header2 2 4 7 10 2" xfId="18964" xr:uid="{00000000-0005-0000-0000-0000E1490000}"/>
    <cellStyle name="Header2 2 4 7 10 3" xfId="18965" xr:uid="{00000000-0005-0000-0000-0000E2490000}"/>
    <cellStyle name="Header2 2 4 7 11" xfId="18966" xr:uid="{00000000-0005-0000-0000-0000E3490000}"/>
    <cellStyle name="Header2 2 4 7 11 2" xfId="18967" xr:uid="{00000000-0005-0000-0000-0000E4490000}"/>
    <cellStyle name="Header2 2 4 7 11 3" xfId="18968" xr:uid="{00000000-0005-0000-0000-0000E5490000}"/>
    <cellStyle name="Header2 2 4 7 12" xfId="18969" xr:uid="{00000000-0005-0000-0000-0000E6490000}"/>
    <cellStyle name="Header2 2 4 7 13" xfId="18970" xr:uid="{00000000-0005-0000-0000-0000E7490000}"/>
    <cellStyle name="Header2 2 4 7 2" xfId="18971" xr:uid="{00000000-0005-0000-0000-0000E8490000}"/>
    <cellStyle name="Header2 2 4 7 2 2" xfId="18972" xr:uid="{00000000-0005-0000-0000-0000E9490000}"/>
    <cellStyle name="Header2 2 4 7 2 3" xfId="18973" xr:uid="{00000000-0005-0000-0000-0000EA490000}"/>
    <cellStyle name="Header2 2 4 7 3" xfId="18974" xr:uid="{00000000-0005-0000-0000-0000EB490000}"/>
    <cellStyle name="Header2 2 4 7 3 2" xfId="18975" xr:uid="{00000000-0005-0000-0000-0000EC490000}"/>
    <cellStyle name="Header2 2 4 7 3 3" xfId="18976" xr:uid="{00000000-0005-0000-0000-0000ED490000}"/>
    <cellStyle name="Header2 2 4 7 4" xfId="18977" xr:uid="{00000000-0005-0000-0000-0000EE490000}"/>
    <cellStyle name="Header2 2 4 7 4 2" xfId="18978" xr:uid="{00000000-0005-0000-0000-0000EF490000}"/>
    <cellStyle name="Header2 2 4 7 4 3" xfId="18979" xr:uid="{00000000-0005-0000-0000-0000F0490000}"/>
    <cellStyle name="Header2 2 4 7 5" xfId="18980" xr:uid="{00000000-0005-0000-0000-0000F1490000}"/>
    <cellStyle name="Header2 2 4 7 5 2" xfId="18981" xr:uid="{00000000-0005-0000-0000-0000F2490000}"/>
    <cellStyle name="Header2 2 4 7 5 3" xfId="18982" xr:uid="{00000000-0005-0000-0000-0000F3490000}"/>
    <cellStyle name="Header2 2 4 7 6" xfId="18983" xr:uid="{00000000-0005-0000-0000-0000F4490000}"/>
    <cellStyle name="Header2 2 4 7 6 2" xfId="18984" xr:uid="{00000000-0005-0000-0000-0000F5490000}"/>
    <cellStyle name="Header2 2 4 7 6 3" xfId="18985" xr:uid="{00000000-0005-0000-0000-0000F6490000}"/>
    <cellStyle name="Header2 2 4 7 7" xfId="18986" xr:uid="{00000000-0005-0000-0000-0000F7490000}"/>
    <cellStyle name="Header2 2 4 7 7 2" xfId="18987" xr:uid="{00000000-0005-0000-0000-0000F8490000}"/>
    <cellStyle name="Header2 2 4 7 7 3" xfId="18988" xr:uid="{00000000-0005-0000-0000-0000F9490000}"/>
    <cellStyle name="Header2 2 4 7 8" xfId="18989" xr:uid="{00000000-0005-0000-0000-0000FA490000}"/>
    <cellStyle name="Header2 2 4 7 8 2" xfId="18990" xr:uid="{00000000-0005-0000-0000-0000FB490000}"/>
    <cellStyle name="Header2 2 4 7 8 3" xfId="18991" xr:uid="{00000000-0005-0000-0000-0000FC490000}"/>
    <cellStyle name="Header2 2 4 7 9" xfId="18992" xr:uid="{00000000-0005-0000-0000-0000FD490000}"/>
    <cellStyle name="Header2 2 4 7 9 2" xfId="18993" xr:uid="{00000000-0005-0000-0000-0000FE490000}"/>
    <cellStyle name="Header2 2 4 7 9 3" xfId="18994" xr:uid="{00000000-0005-0000-0000-0000FF490000}"/>
    <cellStyle name="Header2 2 4 8" xfId="18995" xr:uid="{00000000-0005-0000-0000-0000004A0000}"/>
    <cellStyle name="Header2 2 4 8 2" xfId="18996" xr:uid="{00000000-0005-0000-0000-0000014A0000}"/>
    <cellStyle name="Header2 2 4 8 3" xfId="18997" xr:uid="{00000000-0005-0000-0000-0000024A0000}"/>
    <cellStyle name="Header2 2 4 9" xfId="18998" xr:uid="{00000000-0005-0000-0000-0000034A0000}"/>
    <cellStyle name="Header2 2 4 9 2" xfId="18999" xr:uid="{00000000-0005-0000-0000-0000044A0000}"/>
    <cellStyle name="Header2 2 4 9 3" xfId="19000" xr:uid="{00000000-0005-0000-0000-0000054A0000}"/>
    <cellStyle name="Header2 2 5" xfId="19001" xr:uid="{00000000-0005-0000-0000-0000064A0000}"/>
    <cellStyle name="Header2 2 5 10" xfId="19002" xr:uid="{00000000-0005-0000-0000-0000074A0000}"/>
    <cellStyle name="Header2 2 5 10 2" xfId="19003" xr:uid="{00000000-0005-0000-0000-0000084A0000}"/>
    <cellStyle name="Header2 2 5 10 3" xfId="19004" xr:uid="{00000000-0005-0000-0000-0000094A0000}"/>
    <cellStyle name="Header2 2 5 11" xfId="19005" xr:uid="{00000000-0005-0000-0000-00000A4A0000}"/>
    <cellStyle name="Header2 2 5 11 2" xfId="19006" xr:uid="{00000000-0005-0000-0000-00000B4A0000}"/>
    <cellStyle name="Header2 2 5 11 3" xfId="19007" xr:uid="{00000000-0005-0000-0000-00000C4A0000}"/>
    <cellStyle name="Header2 2 5 12" xfId="19008" xr:uid="{00000000-0005-0000-0000-00000D4A0000}"/>
    <cellStyle name="Header2 2 5 12 2" xfId="19009" xr:uid="{00000000-0005-0000-0000-00000E4A0000}"/>
    <cellStyle name="Header2 2 5 12 3" xfId="19010" xr:uid="{00000000-0005-0000-0000-00000F4A0000}"/>
    <cellStyle name="Header2 2 5 13" xfId="19011" xr:uid="{00000000-0005-0000-0000-0000104A0000}"/>
    <cellStyle name="Header2 2 5 13 2" xfId="19012" xr:uid="{00000000-0005-0000-0000-0000114A0000}"/>
    <cellStyle name="Header2 2 5 13 3" xfId="19013" xr:uid="{00000000-0005-0000-0000-0000124A0000}"/>
    <cellStyle name="Header2 2 5 14" xfId="19014" xr:uid="{00000000-0005-0000-0000-0000134A0000}"/>
    <cellStyle name="Header2 2 5 14 2" xfId="19015" xr:uid="{00000000-0005-0000-0000-0000144A0000}"/>
    <cellStyle name="Header2 2 5 14 3" xfId="19016" xr:uid="{00000000-0005-0000-0000-0000154A0000}"/>
    <cellStyle name="Header2 2 5 15" xfId="19017" xr:uid="{00000000-0005-0000-0000-0000164A0000}"/>
    <cellStyle name="Header2 2 5 15 2" xfId="19018" xr:uid="{00000000-0005-0000-0000-0000174A0000}"/>
    <cellStyle name="Header2 2 5 15 3" xfId="19019" xr:uid="{00000000-0005-0000-0000-0000184A0000}"/>
    <cellStyle name="Header2 2 5 16" xfId="19020" xr:uid="{00000000-0005-0000-0000-0000194A0000}"/>
    <cellStyle name="Header2 2 5 16 2" xfId="19021" xr:uid="{00000000-0005-0000-0000-00001A4A0000}"/>
    <cellStyle name="Header2 2 5 16 3" xfId="19022" xr:uid="{00000000-0005-0000-0000-00001B4A0000}"/>
    <cellStyle name="Header2 2 5 17" xfId="19023" xr:uid="{00000000-0005-0000-0000-00001C4A0000}"/>
    <cellStyle name="Header2 2 5 17 2" xfId="19024" xr:uid="{00000000-0005-0000-0000-00001D4A0000}"/>
    <cellStyle name="Header2 2 5 17 3" xfId="19025" xr:uid="{00000000-0005-0000-0000-00001E4A0000}"/>
    <cellStyle name="Header2 2 5 18" xfId="19026" xr:uid="{00000000-0005-0000-0000-00001F4A0000}"/>
    <cellStyle name="Header2 2 5 18 2" xfId="19027" xr:uid="{00000000-0005-0000-0000-0000204A0000}"/>
    <cellStyle name="Header2 2 5 18 3" xfId="19028" xr:uid="{00000000-0005-0000-0000-0000214A0000}"/>
    <cellStyle name="Header2 2 5 19" xfId="19029" xr:uid="{00000000-0005-0000-0000-0000224A0000}"/>
    <cellStyle name="Header2 2 5 2" xfId="19030" xr:uid="{00000000-0005-0000-0000-0000234A0000}"/>
    <cellStyle name="Header2 2 5 2 10" xfId="19031" xr:uid="{00000000-0005-0000-0000-0000244A0000}"/>
    <cellStyle name="Header2 2 5 2 10 2" xfId="19032" xr:uid="{00000000-0005-0000-0000-0000254A0000}"/>
    <cellStyle name="Header2 2 5 2 10 3" xfId="19033" xr:uid="{00000000-0005-0000-0000-0000264A0000}"/>
    <cellStyle name="Header2 2 5 2 11" xfId="19034" xr:uid="{00000000-0005-0000-0000-0000274A0000}"/>
    <cellStyle name="Header2 2 5 2 11 2" xfId="19035" xr:uid="{00000000-0005-0000-0000-0000284A0000}"/>
    <cellStyle name="Header2 2 5 2 11 3" xfId="19036" xr:uid="{00000000-0005-0000-0000-0000294A0000}"/>
    <cellStyle name="Header2 2 5 2 12" xfId="19037" xr:uid="{00000000-0005-0000-0000-00002A4A0000}"/>
    <cellStyle name="Header2 2 5 2 12 2" xfId="19038" xr:uid="{00000000-0005-0000-0000-00002B4A0000}"/>
    <cellStyle name="Header2 2 5 2 12 3" xfId="19039" xr:uid="{00000000-0005-0000-0000-00002C4A0000}"/>
    <cellStyle name="Header2 2 5 2 13" xfId="19040" xr:uid="{00000000-0005-0000-0000-00002D4A0000}"/>
    <cellStyle name="Header2 2 5 2 14" xfId="19041" xr:uid="{00000000-0005-0000-0000-00002E4A0000}"/>
    <cellStyle name="Header2 2 5 2 2" xfId="19042" xr:uid="{00000000-0005-0000-0000-00002F4A0000}"/>
    <cellStyle name="Header2 2 5 2 2 2" xfId="19043" xr:uid="{00000000-0005-0000-0000-0000304A0000}"/>
    <cellStyle name="Header2 2 5 2 2 3" xfId="19044" xr:uid="{00000000-0005-0000-0000-0000314A0000}"/>
    <cellStyle name="Header2 2 5 2 3" xfId="19045" xr:uid="{00000000-0005-0000-0000-0000324A0000}"/>
    <cellStyle name="Header2 2 5 2 3 2" xfId="19046" xr:uid="{00000000-0005-0000-0000-0000334A0000}"/>
    <cellStyle name="Header2 2 5 2 3 3" xfId="19047" xr:uid="{00000000-0005-0000-0000-0000344A0000}"/>
    <cellStyle name="Header2 2 5 2 4" xfId="19048" xr:uid="{00000000-0005-0000-0000-0000354A0000}"/>
    <cellStyle name="Header2 2 5 2 4 2" xfId="19049" xr:uid="{00000000-0005-0000-0000-0000364A0000}"/>
    <cellStyle name="Header2 2 5 2 4 3" xfId="19050" xr:uid="{00000000-0005-0000-0000-0000374A0000}"/>
    <cellStyle name="Header2 2 5 2 5" xfId="19051" xr:uid="{00000000-0005-0000-0000-0000384A0000}"/>
    <cellStyle name="Header2 2 5 2 5 2" xfId="19052" xr:uid="{00000000-0005-0000-0000-0000394A0000}"/>
    <cellStyle name="Header2 2 5 2 5 3" xfId="19053" xr:uid="{00000000-0005-0000-0000-00003A4A0000}"/>
    <cellStyle name="Header2 2 5 2 6" xfId="19054" xr:uid="{00000000-0005-0000-0000-00003B4A0000}"/>
    <cellStyle name="Header2 2 5 2 6 2" xfId="19055" xr:uid="{00000000-0005-0000-0000-00003C4A0000}"/>
    <cellStyle name="Header2 2 5 2 6 3" xfId="19056" xr:uid="{00000000-0005-0000-0000-00003D4A0000}"/>
    <cellStyle name="Header2 2 5 2 7" xfId="19057" xr:uid="{00000000-0005-0000-0000-00003E4A0000}"/>
    <cellStyle name="Header2 2 5 2 7 2" xfId="19058" xr:uid="{00000000-0005-0000-0000-00003F4A0000}"/>
    <cellStyle name="Header2 2 5 2 7 3" xfId="19059" xr:uid="{00000000-0005-0000-0000-0000404A0000}"/>
    <cellStyle name="Header2 2 5 2 8" xfId="19060" xr:uid="{00000000-0005-0000-0000-0000414A0000}"/>
    <cellStyle name="Header2 2 5 2 8 2" xfId="19061" xr:uid="{00000000-0005-0000-0000-0000424A0000}"/>
    <cellStyle name="Header2 2 5 2 8 3" xfId="19062" xr:uid="{00000000-0005-0000-0000-0000434A0000}"/>
    <cellStyle name="Header2 2 5 2 9" xfId="19063" xr:uid="{00000000-0005-0000-0000-0000444A0000}"/>
    <cellStyle name="Header2 2 5 2 9 2" xfId="19064" xr:uid="{00000000-0005-0000-0000-0000454A0000}"/>
    <cellStyle name="Header2 2 5 2 9 3" xfId="19065" xr:uid="{00000000-0005-0000-0000-0000464A0000}"/>
    <cellStyle name="Header2 2 5 20" xfId="19066" xr:uid="{00000000-0005-0000-0000-0000474A0000}"/>
    <cellStyle name="Header2 2 5 3" xfId="19067" xr:uid="{00000000-0005-0000-0000-0000484A0000}"/>
    <cellStyle name="Header2 2 5 3 10" xfId="19068" xr:uid="{00000000-0005-0000-0000-0000494A0000}"/>
    <cellStyle name="Header2 2 5 3 10 2" xfId="19069" xr:uid="{00000000-0005-0000-0000-00004A4A0000}"/>
    <cellStyle name="Header2 2 5 3 10 3" xfId="19070" xr:uid="{00000000-0005-0000-0000-00004B4A0000}"/>
    <cellStyle name="Header2 2 5 3 11" xfId="19071" xr:uid="{00000000-0005-0000-0000-00004C4A0000}"/>
    <cellStyle name="Header2 2 5 3 11 2" xfId="19072" xr:uid="{00000000-0005-0000-0000-00004D4A0000}"/>
    <cellStyle name="Header2 2 5 3 11 3" xfId="19073" xr:uid="{00000000-0005-0000-0000-00004E4A0000}"/>
    <cellStyle name="Header2 2 5 3 12" xfId="19074" xr:uid="{00000000-0005-0000-0000-00004F4A0000}"/>
    <cellStyle name="Header2 2 5 3 12 2" xfId="19075" xr:uid="{00000000-0005-0000-0000-0000504A0000}"/>
    <cellStyle name="Header2 2 5 3 12 3" xfId="19076" xr:uid="{00000000-0005-0000-0000-0000514A0000}"/>
    <cellStyle name="Header2 2 5 3 13" xfId="19077" xr:uid="{00000000-0005-0000-0000-0000524A0000}"/>
    <cellStyle name="Header2 2 5 3 14" xfId="19078" xr:uid="{00000000-0005-0000-0000-0000534A0000}"/>
    <cellStyle name="Header2 2 5 3 2" xfId="19079" xr:uid="{00000000-0005-0000-0000-0000544A0000}"/>
    <cellStyle name="Header2 2 5 3 2 2" xfId="19080" xr:uid="{00000000-0005-0000-0000-0000554A0000}"/>
    <cellStyle name="Header2 2 5 3 2 3" xfId="19081" xr:uid="{00000000-0005-0000-0000-0000564A0000}"/>
    <cellStyle name="Header2 2 5 3 3" xfId="19082" xr:uid="{00000000-0005-0000-0000-0000574A0000}"/>
    <cellStyle name="Header2 2 5 3 3 2" xfId="19083" xr:uid="{00000000-0005-0000-0000-0000584A0000}"/>
    <cellStyle name="Header2 2 5 3 3 3" xfId="19084" xr:uid="{00000000-0005-0000-0000-0000594A0000}"/>
    <cellStyle name="Header2 2 5 3 4" xfId="19085" xr:uid="{00000000-0005-0000-0000-00005A4A0000}"/>
    <cellStyle name="Header2 2 5 3 4 2" xfId="19086" xr:uid="{00000000-0005-0000-0000-00005B4A0000}"/>
    <cellStyle name="Header2 2 5 3 4 3" xfId="19087" xr:uid="{00000000-0005-0000-0000-00005C4A0000}"/>
    <cellStyle name="Header2 2 5 3 5" xfId="19088" xr:uid="{00000000-0005-0000-0000-00005D4A0000}"/>
    <cellStyle name="Header2 2 5 3 5 2" xfId="19089" xr:uid="{00000000-0005-0000-0000-00005E4A0000}"/>
    <cellStyle name="Header2 2 5 3 5 3" xfId="19090" xr:uid="{00000000-0005-0000-0000-00005F4A0000}"/>
    <cellStyle name="Header2 2 5 3 6" xfId="19091" xr:uid="{00000000-0005-0000-0000-0000604A0000}"/>
    <cellStyle name="Header2 2 5 3 6 2" xfId="19092" xr:uid="{00000000-0005-0000-0000-0000614A0000}"/>
    <cellStyle name="Header2 2 5 3 6 3" xfId="19093" xr:uid="{00000000-0005-0000-0000-0000624A0000}"/>
    <cellStyle name="Header2 2 5 3 7" xfId="19094" xr:uid="{00000000-0005-0000-0000-0000634A0000}"/>
    <cellStyle name="Header2 2 5 3 7 2" xfId="19095" xr:uid="{00000000-0005-0000-0000-0000644A0000}"/>
    <cellStyle name="Header2 2 5 3 7 3" xfId="19096" xr:uid="{00000000-0005-0000-0000-0000654A0000}"/>
    <cellStyle name="Header2 2 5 3 8" xfId="19097" xr:uid="{00000000-0005-0000-0000-0000664A0000}"/>
    <cellStyle name="Header2 2 5 3 8 2" xfId="19098" xr:uid="{00000000-0005-0000-0000-0000674A0000}"/>
    <cellStyle name="Header2 2 5 3 8 3" xfId="19099" xr:uid="{00000000-0005-0000-0000-0000684A0000}"/>
    <cellStyle name="Header2 2 5 3 9" xfId="19100" xr:uid="{00000000-0005-0000-0000-0000694A0000}"/>
    <cellStyle name="Header2 2 5 3 9 2" xfId="19101" xr:uid="{00000000-0005-0000-0000-00006A4A0000}"/>
    <cellStyle name="Header2 2 5 3 9 3" xfId="19102" xr:uid="{00000000-0005-0000-0000-00006B4A0000}"/>
    <cellStyle name="Header2 2 5 4" xfId="19103" xr:uid="{00000000-0005-0000-0000-00006C4A0000}"/>
    <cellStyle name="Header2 2 5 4 10" xfId="19104" xr:uid="{00000000-0005-0000-0000-00006D4A0000}"/>
    <cellStyle name="Header2 2 5 4 10 2" xfId="19105" xr:uid="{00000000-0005-0000-0000-00006E4A0000}"/>
    <cellStyle name="Header2 2 5 4 10 3" xfId="19106" xr:uid="{00000000-0005-0000-0000-00006F4A0000}"/>
    <cellStyle name="Header2 2 5 4 11" xfId="19107" xr:uid="{00000000-0005-0000-0000-0000704A0000}"/>
    <cellStyle name="Header2 2 5 4 11 2" xfId="19108" xr:uid="{00000000-0005-0000-0000-0000714A0000}"/>
    <cellStyle name="Header2 2 5 4 11 3" xfId="19109" xr:uid="{00000000-0005-0000-0000-0000724A0000}"/>
    <cellStyle name="Header2 2 5 4 12" xfId="19110" xr:uid="{00000000-0005-0000-0000-0000734A0000}"/>
    <cellStyle name="Header2 2 5 4 13" xfId="19111" xr:uid="{00000000-0005-0000-0000-0000744A0000}"/>
    <cellStyle name="Header2 2 5 4 2" xfId="19112" xr:uid="{00000000-0005-0000-0000-0000754A0000}"/>
    <cellStyle name="Header2 2 5 4 2 2" xfId="19113" xr:uid="{00000000-0005-0000-0000-0000764A0000}"/>
    <cellStyle name="Header2 2 5 4 2 3" xfId="19114" xr:uid="{00000000-0005-0000-0000-0000774A0000}"/>
    <cellStyle name="Header2 2 5 4 3" xfId="19115" xr:uid="{00000000-0005-0000-0000-0000784A0000}"/>
    <cellStyle name="Header2 2 5 4 3 2" xfId="19116" xr:uid="{00000000-0005-0000-0000-0000794A0000}"/>
    <cellStyle name="Header2 2 5 4 3 3" xfId="19117" xr:uid="{00000000-0005-0000-0000-00007A4A0000}"/>
    <cellStyle name="Header2 2 5 4 4" xfId="19118" xr:uid="{00000000-0005-0000-0000-00007B4A0000}"/>
    <cellStyle name="Header2 2 5 4 4 2" xfId="19119" xr:uid="{00000000-0005-0000-0000-00007C4A0000}"/>
    <cellStyle name="Header2 2 5 4 4 3" xfId="19120" xr:uid="{00000000-0005-0000-0000-00007D4A0000}"/>
    <cellStyle name="Header2 2 5 4 5" xfId="19121" xr:uid="{00000000-0005-0000-0000-00007E4A0000}"/>
    <cellStyle name="Header2 2 5 4 5 2" xfId="19122" xr:uid="{00000000-0005-0000-0000-00007F4A0000}"/>
    <cellStyle name="Header2 2 5 4 5 3" xfId="19123" xr:uid="{00000000-0005-0000-0000-0000804A0000}"/>
    <cellStyle name="Header2 2 5 4 6" xfId="19124" xr:uid="{00000000-0005-0000-0000-0000814A0000}"/>
    <cellStyle name="Header2 2 5 4 6 2" xfId="19125" xr:uid="{00000000-0005-0000-0000-0000824A0000}"/>
    <cellStyle name="Header2 2 5 4 6 3" xfId="19126" xr:uid="{00000000-0005-0000-0000-0000834A0000}"/>
    <cellStyle name="Header2 2 5 4 7" xfId="19127" xr:uid="{00000000-0005-0000-0000-0000844A0000}"/>
    <cellStyle name="Header2 2 5 4 7 2" xfId="19128" xr:uid="{00000000-0005-0000-0000-0000854A0000}"/>
    <cellStyle name="Header2 2 5 4 7 3" xfId="19129" xr:uid="{00000000-0005-0000-0000-0000864A0000}"/>
    <cellStyle name="Header2 2 5 4 8" xfId="19130" xr:uid="{00000000-0005-0000-0000-0000874A0000}"/>
    <cellStyle name="Header2 2 5 4 8 2" xfId="19131" xr:uid="{00000000-0005-0000-0000-0000884A0000}"/>
    <cellStyle name="Header2 2 5 4 8 3" xfId="19132" xr:uid="{00000000-0005-0000-0000-0000894A0000}"/>
    <cellStyle name="Header2 2 5 4 9" xfId="19133" xr:uid="{00000000-0005-0000-0000-00008A4A0000}"/>
    <cellStyle name="Header2 2 5 4 9 2" xfId="19134" xr:uid="{00000000-0005-0000-0000-00008B4A0000}"/>
    <cellStyle name="Header2 2 5 4 9 3" xfId="19135" xr:uid="{00000000-0005-0000-0000-00008C4A0000}"/>
    <cellStyle name="Header2 2 5 5" xfId="19136" xr:uid="{00000000-0005-0000-0000-00008D4A0000}"/>
    <cellStyle name="Header2 2 5 5 10" xfId="19137" xr:uid="{00000000-0005-0000-0000-00008E4A0000}"/>
    <cellStyle name="Header2 2 5 5 10 2" xfId="19138" xr:uid="{00000000-0005-0000-0000-00008F4A0000}"/>
    <cellStyle name="Header2 2 5 5 10 3" xfId="19139" xr:uid="{00000000-0005-0000-0000-0000904A0000}"/>
    <cellStyle name="Header2 2 5 5 11" xfId="19140" xr:uid="{00000000-0005-0000-0000-0000914A0000}"/>
    <cellStyle name="Header2 2 5 5 11 2" xfId="19141" xr:uid="{00000000-0005-0000-0000-0000924A0000}"/>
    <cellStyle name="Header2 2 5 5 11 3" xfId="19142" xr:uid="{00000000-0005-0000-0000-0000934A0000}"/>
    <cellStyle name="Header2 2 5 5 12" xfId="19143" xr:uid="{00000000-0005-0000-0000-0000944A0000}"/>
    <cellStyle name="Header2 2 5 5 13" xfId="19144" xr:uid="{00000000-0005-0000-0000-0000954A0000}"/>
    <cellStyle name="Header2 2 5 5 2" xfId="19145" xr:uid="{00000000-0005-0000-0000-0000964A0000}"/>
    <cellStyle name="Header2 2 5 5 2 2" xfId="19146" xr:uid="{00000000-0005-0000-0000-0000974A0000}"/>
    <cellStyle name="Header2 2 5 5 2 3" xfId="19147" xr:uid="{00000000-0005-0000-0000-0000984A0000}"/>
    <cellStyle name="Header2 2 5 5 3" xfId="19148" xr:uid="{00000000-0005-0000-0000-0000994A0000}"/>
    <cellStyle name="Header2 2 5 5 3 2" xfId="19149" xr:uid="{00000000-0005-0000-0000-00009A4A0000}"/>
    <cellStyle name="Header2 2 5 5 3 3" xfId="19150" xr:uid="{00000000-0005-0000-0000-00009B4A0000}"/>
    <cellStyle name="Header2 2 5 5 4" xfId="19151" xr:uid="{00000000-0005-0000-0000-00009C4A0000}"/>
    <cellStyle name="Header2 2 5 5 4 2" xfId="19152" xr:uid="{00000000-0005-0000-0000-00009D4A0000}"/>
    <cellStyle name="Header2 2 5 5 4 3" xfId="19153" xr:uid="{00000000-0005-0000-0000-00009E4A0000}"/>
    <cellStyle name="Header2 2 5 5 5" xfId="19154" xr:uid="{00000000-0005-0000-0000-00009F4A0000}"/>
    <cellStyle name="Header2 2 5 5 5 2" xfId="19155" xr:uid="{00000000-0005-0000-0000-0000A04A0000}"/>
    <cellStyle name="Header2 2 5 5 5 3" xfId="19156" xr:uid="{00000000-0005-0000-0000-0000A14A0000}"/>
    <cellStyle name="Header2 2 5 5 6" xfId="19157" xr:uid="{00000000-0005-0000-0000-0000A24A0000}"/>
    <cellStyle name="Header2 2 5 5 6 2" xfId="19158" xr:uid="{00000000-0005-0000-0000-0000A34A0000}"/>
    <cellStyle name="Header2 2 5 5 6 3" xfId="19159" xr:uid="{00000000-0005-0000-0000-0000A44A0000}"/>
    <cellStyle name="Header2 2 5 5 7" xfId="19160" xr:uid="{00000000-0005-0000-0000-0000A54A0000}"/>
    <cellStyle name="Header2 2 5 5 7 2" xfId="19161" xr:uid="{00000000-0005-0000-0000-0000A64A0000}"/>
    <cellStyle name="Header2 2 5 5 7 3" xfId="19162" xr:uid="{00000000-0005-0000-0000-0000A74A0000}"/>
    <cellStyle name="Header2 2 5 5 8" xfId="19163" xr:uid="{00000000-0005-0000-0000-0000A84A0000}"/>
    <cellStyle name="Header2 2 5 5 8 2" xfId="19164" xr:uid="{00000000-0005-0000-0000-0000A94A0000}"/>
    <cellStyle name="Header2 2 5 5 8 3" xfId="19165" xr:uid="{00000000-0005-0000-0000-0000AA4A0000}"/>
    <cellStyle name="Header2 2 5 5 9" xfId="19166" xr:uid="{00000000-0005-0000-0000-0000AB4A0000}"/>
    <cellStyle name="Header2 2 5 5 9 2" xfId="19167" xr:uid="{00000000-0005-0000-0000-0000AC4A0000}"/>
    <cellStyle name="Header2 2 5 5 9 3" xfId="19168" xr:uid="{00000000-0005-0000-0000-0000AD4A0000}"/>
    <cellStyle name="Header2 2 5 6" xfId="19169" xr:uid="{00000000-0005-0000-0000-0000AE4A0000}"/>
    <cellStyle name="Header2 2 5 6 10" xfId="19170" xr:uid="{00000000-0005-0000-0000-0000AF4A0000}"/>
    <cellStyle name="Header2 2 5 6 10 2" xfId="19171" xr:uid="{00000000-0005-0000-0000-0000B04A0000}"/>
    <cellStyle name="Header2 2 5 6 10 3" xfId="19172" xr:uid="{00000000-0005-0000-0000-0000B14A0000}"/>
    <cellStyle name="Header2 2 5 6 11" xfId="19173" xr:uid="{00000000-0005-0000-0000-0000B24A0000}"/>
    <cellStyle name="Header2 2 5 6 11 2" xfId="19174" xr:uid="{00000000-0005-0000-0000-0000B34A0000}"/>
    <cellStyle name="Header2 2 5 6 11 3" xfId="19175" xr:uid="{00000000-0005-0000-0000-0000B44A0000}"/>
    <cellStyle name="Header2 2 5 6 12" xfId="19176" xr:uid="{00000000-0005-0000-0000-0000B54A0000}"/>
    <cellStyle name="Header2 2 5 6 13" xfId="19177" xr:uid="{00000000-0005-0000-0000-0000B64A0000}"/>
    <cellStyle name="Header2 2 5 6 2" xfId="19178" xr:uid="{00000000-0005-0000-0000-0000B74A0000}"/>
    <cellStyle name="Header2 2 5 6 2 2" xfId="19179" xr:uid="{00000000-0005-0000-0000-0000B84A0000}"/>
    <cellStyle name="Header2 2 5 6 2 3" xfId="19180" xr:uid="{00000000-0005-0000-0000-0000B94A0000}"/>
    <cellStyle name="Header2 2 5 6 3" xfId="19181" xr:uid="{00000000-0005-0000-0000-0000BA4A0000}"/>
    <cellStyle name="Header2 2 5 6 3 2" xfId="19182" xr:uid="{00000000-0005-0000-0000-0000BB4A0000}"/>
    <cellStyle name="Header2 2 5 6 3 3" xfId="19183" xr:uid="{00000000-0005-0000-0000-0000BC4A0000}"/>
    <cellStyle name="Header2 2 5 6 4" xfId="19184" xr:uid="{00000000-0005-0000-0000-0000BD4A0000}"/>
    <cellStyle name="Header2 2 5 6 4 2" xfId="19185" xr:uid="{00000000-0005-0000-0000-0000BE4A0000}"/>
    <cellStyle name="Header2 2 5 6 4 3" xfId="19186" xr:uid="{00000000-0005-0000-0000-0000BF4A0000}"/>
    <cellStyle name="Header2 2 5 6 5" xfId="19187" xr:uid="{00000000-0005-0000-0000-0000C04A0000}"/>
    <cellStyle name="Header2 2 5 6 5 2" xfId="19188" xr:uid="{00000000-0005-0000-0000-0000C14A0000}"/>
    <cellStyle name="Header2 2 5 6 5 3" xfId="19189" xr:uid="{00000000-0005-0000-0000-0000C24A0000}"/>
    <cellStyle name="Header2 2 5 6 6" xfId="19190" xr:uid="{00000000-0005-0000-0000-0000C34A0000}"/>
    <cellStyle name="Header2 2 5 6 6 2" xfId="19191" xr:uid="{00000000-0005-0000-0000-0000C44A0000}"/>
    <cellStyle name="Header2 2 5 6 6 3" xfId="19192" xr:uid="{00000000-0005-0000-0000-0000C54A0000}"/>
    <cellStyle name="Header2 2 5 6 7" xfId="19193" xr:uid="{00000000-0005-0000-0000-0000C64A0000}"/>
    <cellStyle name="Header2 2 5 6 7 2" xfId="19194" xr:uid="{00000000-0005-0000-0000-0000C74A0000}"/>
    <cellStyle name="Header2 2 5 6 7 3" xfId="19195" xr:uid="{00000000-0005-0000-0000-0000C84A0000}"/>
    <cellStyle name="Header2 2 5 6 8" xfId="19196" xr:uid="{00000000-0005-0000-0000-0000C94A0000}"/>
    <cellStyle name="Header2 2 5 6 8 2" xfId="19197" xr:uid="{00000000-0005-0000-0000-0000CA4A0000}"/>
    <cellStyle name="Header2 2 5 6 8 3" xfId="19198" xr:uid="{00000000-0005-0000-0000-0000CB4A0000}"/>
    <cellStyle name="Header2 2 5 6 9" xfId="19199" xr:uid="{00000000-0005-0000-0000-0000CC4A0000}"/>
    <cellStyle name="Header2 2 5 6 9 2" xfId="19200" xr:uid="{00000000-0005-0000-0000-0000CD4A0000}"/>
    <cellStyle name="Header2 2 5 6 9 3" xfId="19201" xr:uid="{00000000-0005-0000-0000-0000CE4A0000}"/>
    <cellStyle name="Header2 2 5 7" xfId="19202" xr:uid="{00000000-0005-0000-0000-0000CF4A0000}"/>
    <cellStyle name="Header2 2 5 7 10" xfId="19203" xr:uid="{00000000-0005-0000-0000-0000D04A0000}"/>
    <cellStyle name="Header2 2 5 7 10 2" xfId="19204" xr:uid="{00000000-0005-0000-0000-0000D14A0000}"/>
    <cellStyle name="Header2 2 5 7 10 3" xfId="19205" xr:uid="{00000000-0005-0000-0000-0000D24A0000}"/>
    <cellStyle name="Header2 2 5 7 11" xfId="19206" xr:uid="{00000000-0005-0000-0000-0000D34A0000}"/>
    <cellStyle name="Header2 2 5 7 11 2" xfId="19207" xr:uid="{00000000-0005-0000-0000-0000D44A0000}"/>
    <cellStyle name="Header2 2 5 7 11 3" xfId="19208" xr:uid="{00000000-0005-0000-0000-0000D54A0000}"/>
    <cellStyle name="Header2 2 5 7 12" xfId="19209" xr:uid="{00000000-0005-0000-0000-0000D64A0000}"/>
    <cellStyle name="Header2 2 5 7 13" xfId="19210" xr:uid="{00000000-0005-0000-0000-0000D74A0000}"/>
    <cellStyle name="Header2 2 5 7 2" xfId="19211" xr:uid="{00000000-0005-0000-0000-0000D84A0000}"/>
    <cellStyle name="Header2 2 5 7 2 2" xfId="19212" xr:uid="{00000000-0005-0000-0000-0000D94A0000}"/>
    <cellStyle name="Header2 2 5 7 2 3" xfId="19213" xr:uid="{00000000-0005-0000-0000-0000DA4A0000}"/>
    <cellStyle name="Header2 2 5 7 3" xfId="19214" xr:uid="{00000000-0005-0000-0000-0000DB4A0000}"/>
    <cellStyle name="Header2 2 5 7 3 2" xfId="19215" xr:uid="{00000000-0005-0000-0000-0000DC4A0000}"/>
    <cellStyle name="Header2 2 5 7 3 3" xfId="19216" xr:uid="{00000000-0005-0000-0000-0000DD4A0000}"/>
    <cellStyle name="Header2 2 5 7 4" xfId="19217" xr:uid="{00000000-0005-0000-0000-0000DE4A0000}"/>
    <cellStyle name="Header2 2 5 7 4 2" xfId="19218" xr:uid="{00000000-0005-0000-0000-0000DF4A0000}"/>
    <cellStyle name="Header2 2 5 7 4 3" xfId="19219" xr:uid="{00000000-0005-0000-0000-0000E04A0000}"/>
    <cellStyle name="Header2 2 5 7 5" xfId="19220" xr:uid="{00000000-0005-0000-0000-0000E14A0000}"/>
    <cellStyle name="Header2 2 5 7 5 2" xfId="19221" xr:uid="{00000000-0005-0000-0000-0000E24A0000}"/>
    <cellStyle name="Header2 2 5 7 5 3" xfId="19222" xr:uid="{00000000-0005-0000-0000-0000E34A0000}"/>
    <cellStyle name="Header2 2 5 7 6" xfId="19223" xr:uid="{00000000-0005-0000-0000-0000E44A0000}"/>
    <cellStyle name="Header2 2 5 7 6 2" xfId="19224" xr:uid="{00000000-0005-0000-0000-0000E54A0000}"/>
    <cellStyle name="Header2 2 5 7 6 3" xfId="19225" xr:uid="{00000000-0005-0000-0000-0000E64A0000}"/>
    <cellStyle name="Header2 2 5 7 7" xfId="19226" xr:uid="{00000000-0005-0000-0000-0000E74A0000}"/>
    <cellStyle name="Header2 2 5 7 7 2" xfId="19227" xr:uid="{00000000-0005-0000-0000-0000E84A0000}"/>
    <cellStyle name="Header2 2 5 7 7 3" xfId="19228" xr:uid="{00000000-0005-0000-0000-0000E94A0000}"/>
    <cellStyle name="Header2 2 5 7 8" xfId="19229" xr:uid="{00000000-0005-0000-0000-0000EA4A0000}"/>
    <cellStyle name="Header2 2 5 7 8 2" xfId="19230" xr:uid="{00000000-0005-0000-0000-0000EB4A0000}"/>
    <cellStyle name="Header2 2 5 7 8 3" xfId="19231" xr:uid="{00000000-0005-0000-0000-0000EC4A0000}"/>
    <cellStyle name="Header2 2 5 7 9" xfId="19232" xr:uid="{00000000-0005-0000-0000-0000ED4A0000}"/>
    <cellStyle name="Header2 2 5 7 9 2" xfId="19233" xr:uid="{00000000-0005-0000-0000-0000EE4A0000}"/>
    <cellStyle name="Header2 2 5 7 9 3" xfId="19234" xr:uid="{00000000-0005-0000-0000-0000EF4A0000}"/>
    <cellStyle name="Header2 2 5 8" xfId="19235" xr:uid="{00000000-0005-0000-0000-0000F04A0000}"/>
    <cellStyle name="Header2 2 5 8 2" xfId="19236" xr:uid="{00000000-0005-0000-0000-0000F14A0000}"/>
    <cellStyle name="Header2 2 5 8 3" xfId="19237" xr:uid="{00000000-0005-0000-0000-0000F24A0000}"/>
    <cellStyle name="Header2 2 5 9" xfId="19238" xr:uid="{00000000-0005-0000-0000-0000F34A0000}"/>
    <cellStyle name="Header2 2 5 9 2" xfId="19239" xr:uid="{00000000-0005-0000-0000-0000F44A0000}"/>
    <cellStyle name="Header2 2 5 9 3" xfId="19240" xr:uid="{00000000-0005-0000-0000-0000F54A0000}"/>
    <cellStyle name="Header2 2 6" xfId="19241" xr:uid="{00000000-0005-0000-0000-0000F64A0000}"/>
    <cellStyle name="Header2 2 6 2" xfId="19242" xr:uid="{00000000-0005-0000-0000-0000F74A0000}"/>
    <cellStyle name="Header2 2 6 3" xfId="19243" xr:uid="{00000000-0005-0000-0000-0000F84A0000}"/>
    <cellStyle name="Header2 2 7" xfId="19244" xr:uid="{00000000-0005-0000-0000-0000F94A0000}"/>
    <cellStyle name="Header2 2 7 2" xfId="19245" xr:uid="{00000000-0005-0000-0000-0000FA4A0000}"/>
    <cellStyle name="Header2 2 7 3" xfId="19246" xr:uid="{00000000-0005-0000-0000-0000FB4A0000}"/>
    <cellStyle name="Header2 2 8" xfId="19247" xr:uid="{00000000-0005-0000-0000-0000FC4A0000}"/>
    <cellStyle name="Header2 2 8 2" xfId="19248" xr:uid="{00000000-0005-0000-0000-0000FD4A0000}"/>
    <cellStyle name="Header2 2 8 3" xfId="19249" xr:uid="{00000000-0005-0000-0000-0000FE4A0000}"/>
    <cellStyle name="Header2 2 9" xfId="19250" xr:uid="{00000000-0005-0000-0000-0000FF4A0000}"/>
    <cellStyle name="Header2 2 9 2" xfId="19251" xr:uid="{00000000-0005-0000-0000-0000004B0000}"/>
    <cellStyle name="Header2 2 9 3" xfId="19252" xr:uid="{00000000-0005-0000-0000-0000014B0000}"/>
    <cellStyle name="Header2 20" xfId="19253" xr:uid="{00000000-0005-0000-0000-0000024B0000}"/>
    <cellStyle name="Header2 20 2" xfId="19254" xr:uid="{00000000-0005-0000-0000-0000034B0000}"/>
    <cellStyle name="Header2 21" xfId="19255" xr:uid="{00000000-0005-0000-0000-0000044B0000}"/>
    <cellStyle name="Header2 3" xfId="19256" xr:uid="{00000000-0005-0000-0000-0000054B0000}"/>
    <cellStyle name="Header2 3 10" xfId="19257" xr:uid="{00000000-0005-0000-0000-0000064B0000}"/>
    <cellStyle name="Header2 3 10 2" xfId="19258" xr:uid="{00000000-0005-0000-0000-0000074B0000}"/>
    <cellStyle name="Header2 3 10 3" xfId="19259" xr:uid="{00000000-0005-0000-0000-0000084B0000}"/>
    <cellStyle name="Header2 3 11" xfId="19260" xr:uid="{00000000-0005-0000-0000-0000094B0000}"/>
    <cellStyle name="Header2 3 11 2" xfId="19261" xr:uid="{00000000-0005-0000-0000-00000A4B0000}"/>
    <cellStyle name="Header2 3 11 3" xfId="19262" xr:uid="{00000000-0005-0000-0000-00000B4B0000}"/>
    <cellStyle name="Header2 3 12" xfId="19263" xr:uid="{00000000-0005-0000-0000-00000C4B0000}"/>
    <cellStyle name="Header2 3 12 2" xfId="19264" xr:uid="{00000000-0005-0000-0000-00000D4B0000}"/>
    <cellStyle name="Header2 3 12 3" xfId="19265" xr:uid="{00000000-0005-0000-0000-00000E4B0000}"/>
    <cellStyle name="Header2 3 13" xfId="19266" xr:uid="{00000000-0005-0000-0000-00000F4B0000}"/>
    <cellStyle name="Header2 3 13 2" xfId="19267" xr:uid="{00000000-0005-0000-0000-0000104B0000}"/>
    <cellStyle name="Header2 3 13 3" xfId="19268" xr:uid="{00000000-0005-0000-0000-0000114B0000}"/>
    <cellStyle name="Header2 3 14" xfId="19269" xr:uid="{00000000-0005-0000-0000-0000124B0000}"/>
    <cellStyle name="Header2 3 14 2" xfId="19270" xr:uid="{00000000-0005-0000-0000-0000134B0000}"/>
    <cellStyle name="Header2 3 14 3" xfId="19271" xr:uid="{00000000-0005-0000-0000-0000144B0000}"/>
    <cellStyle name="Header2 3 15" xfId="19272" xr:uid="{00000000-0005-0000-0000-0000154B0000}"/>
    <cellStyle name="Header2 3 15 2" xfId="19273" xr:uid="{00000000-0005-0000-0000-0000164B0000}"/>
    <cellStyle name="Header2 3 15 3" xfId="19274" xr:uid="{00000000-0005-0000-0000-0000174B0000}"/>
    <cellStyle name="Header2 3 16" xfId="19275" xr:uid="{00000000-0005-0000-0000-0000184B0000}"/>
    <cellStyle name="Header2 3 16 2" xfId="19276" xr:uid="{00000000-0005-0000-0000-0000194B0000}"/>
    <cellStyle name="Header2 3 16 3" xfId="19277" xr:uid="{00000000-0005-0000-0000-00001A4B0000}"/>
    <cellStyle name="Header2 3 17" xfId="19278" xr:uid="{00000000-0005-0000-0000-00001B4B0000}"/>
    <cellStyle name="Header2 3 17 2" xfId="19279" xr:uid="{00000000-0005-0000-0000-00001C4B0000}"/>
    <cellStyle name="Header2 3 17 3" xfId="19280" xr:uid="{00000000-0005-0000-0000-00001D4B0000}"/>
    <cellStyle name="Header2 3 18" xfId="19281" xr:uid="{00000000-0005-0000-0000-00001E4B0000}"/>
    <cellStyle name="Header2 3 2" xfId="19282" xr:uid="{00000000-0005-0000-0000-00001F4B0000}"/>
    <cellStyle name="Header2 3 2 10" xfId="19283" xr:uid="{00000000-0005-0000-0000-0000204B0000}"/>
    <cellStyle name="Header2 3 2 10 2" xfId="19284" xr:uid="{00000000-0005-0000-0000-0000214B0000}"/>
    <cellStyle name="Header2 3 2 10 3" xfId="19285" xr:uid="{00000000-0005-0000-0000-0000224B0000}"/>
    <cellStyle name="Header2 3 2 11" xfId="19286" xr:uid="{00000000-0005-0000-0000-0000234B0000}"/>
    <cellStyle name="Header2 3 2 11 2" xfId="19287" xr:uid="{00000000-0005-0000-0000-0000244B0000}"/>
    <cellStyle name="Header2 3 2 11 3" xfId="19288" xr:uid="{00000000-0005-0000-0000-0000254B0000}"/>
    <cellStyle name="Header2 3 2 12" xfId="19289" xr:uid="{00000000-0005-0000-0000-0000264B0000}"/>
    <cellStyle name="Header2 3 2 12 2" xfId="19290" xr:uid="{00000000-0005-0000-0000-0000274B0000}"/>
    <cellStyle name="Header2 3 2 12 3" xfId="19291" xr:uid="{00000000-0005-0000-0000-0000284B0000}"/>
    <cellStyle name="Header2 3 2 13" xfId="19292" xr:uid="{00000000-0005-0000-0000-0000294B0000}"/>
    <cellStyle name="Header2 3 2 13 2" xfId="19293" xr:uid="{00000000-0005-0000-0000-00002A4B0000}"/>
    <cellStyle name="Header2 3 2 13 3" xfId="19294" xr:uid="{00000000-0005-0000-0000-00002B4B0000}"/>
    <cellStyle name="Header2 3 2 14" xfId="19295" xr:uid="{00000000-0005-0000-0000-00002C4B0000}"/>
    <cellStyle name="Header2 3 2 14 2" xfId="19296" xr:uid="{00000000-0005-0000-0000-00002D4B0000}"/>
    <cellStyle name="Header2 3 2 14 3" xfId="19297" xr:uid="{00000000-0005-0000-0000-00002E4B0000}"/>
    <cellStyle name="Header2 3 2 15" xfId="19298" xr:uid="{00000000-0005-0000-0000-00002F4B0000}"/>
    <cellStyle name="Header2 3 2 15 2" xfId="19299" xr:uid="{00000000-0005-0000-0000-0000304B0000}"/>
    <cellStyle name="Header2 3 2 15 3" xfId="19300" xr:uid="{00000000-0005-0000-0000-0000314B0000}"/>
    <cellStyle name="Header2 3 2 16" xfId="19301" xr:uid="{00000000-0005-0000-0000-0000324B0000}"/>
    <cellStyle name="Header2 3 2 16 2" xfId="19302" xr:uid="{00000000-0005-0000-0000-0000334B0000}"/>
    <cellStyle name="Header2 3 2 16 3" xfId="19303" xr:uid="{00000000-0005-0000-0000-0000344B0000}"/>
    <cellStyle name="Header2 3 2 17" xfId="19304" xr:uid="{00000000-0005-0000-0000-0000354B0000}"/>
    <cellStyle name="Header2 3 2 2" xfId="19305" xr:uid="{00000000-0005-0000-0000-0000364B0000}"/>
    <cellStyle name="Header2 3 2 2 10" xfId="19306" xr:uid="{00000000-0005-0000-0000-0000374B0000}"/>
    <cellStyle name="Header2 3 2 2 10 2" xfId="19307" xr:uid="{00000000-0005-0000-0000-0000384B0000}"/>
    <cellStyle name="Header2 3 2 2 10 3" xfId="19308" xr:uid="{00000000-0005-0000-0000-0000394B0000}"/>
    <cellStyle name="Header2 3 2 2 11" xfId="19309" xr:uid="{00000000-0005-0000-0000-00003A4B0000}"/>
    <cellStyle name="Header2 3 2 2 11 2" xfId="19310" xr:uid="{00000000-0005-0000-0000-00003B4B0000}"/>
    <cellStyle name="Header2 3 2 2 11 3" xfId="19311" xr:uid="{00000000-0005-0000-0000-00003C4B0000}"/>
    <cellStyle name="Header2 3 2 2 12" xfId="19312" xr:uid="{00000000-0005-0000-0000-00003D4B0000}"/>
    <cellStyle name="Header2 3 2 2 12 2" xfId="19313" xr:uid="{00000000-0005-0000-0000-00003E4B0000}"/>
    <cellStyle name="Header2 3 2 2 12 3" xfId="19314" xr:uid="{00000000-0005-0000-0000-00003F4B0000}"/>
    <cellStyle name="Header2 3 2 2 13" xfId="19315" xr:uid="{00000000-0005-0000-0000-0000404B0000}"/>
    <cellStyle name="Header2 3 2 2 14" xfId="19316" xr:uid="{00000000-0005-0000-0000-0000414B0000}"/>
    <cellStyle name="Header2 3 2 2 2" xfId="19317" xr:uid="{00000000-0005-0000-0000-0000424B0000}"/>
    <cellStyle name="Header2 3 2 2 2 2" xfId="19318" xr:uid="{00000000-0005-0000-0000-0000434B0000}"/>
    <cellStyle name="Header2 3 2 2 2 3" xfId="19319" xr:uid="{00000000-0005-0000-0000-0000444B0000}"/>
    <cellStyle name="Header2 3 2 2 3" xfId="19320" xr:uid="{00000000-0005-0000-0000-0000454B0000}"/>
    <cellStyle name="Header2 3 2 2 3 2" xfId="19321" xr:uid="{00000000-0005-0000-0000-0000464B0000}"/>
    <cellStyle name="Header2 3 2 2 3 3" xfId="19322" xr:uid="{00000000-0005-0000-0000-0000474B0000}"/>
    <cellStyle name="Header2 3 2 2 4" xfId="19323" xr:uid="{00000000-0005-0000-0000-0000484B0000}"/>
    <cellStyle name="Header2 3 2 2 4 2" xfId="19324" xr:uid="{00000000-0005-0000-0000-0000494B0000}"/>
    <cellStyle name="Header2 3 2 2 4 3" xfId="19325" xr:uid="{00000000-0005-0000-0000-00004A4B0000}"/>
    <cellStyle name="Header2 3 2 2 5" xfId="19326" xr:uid="{00000000-0005-0000-0000-00004B4B0000}"/>
    <cellStyle name="Header2 3 2 2 5 2" xfId="19327" xr:uid="{00000000-0005-0000-0000-00004C4B0000}"/>
    <cellStyle name="Header2 3 2 2 5 3" xfId="19328" xr:uid="{00000000-0005-0000-0000-00004D4B0000}"/>
    <cellStyle name="Header2 3 2 2 6" xfId="19329" xr:uid="{00000000-0005-0000-0000-00004E4B0000}"/>
    <cellStyle name="Header2 3 2 2 6 2" xfId="19330" xr:uid="{00000000-0005-0000-0000-00004F4B0000}"/>
    <cellStyle name="Header2 3 2 2 6 3" xfId="19331" xr:uid="{00000000-0005-0000-0000-0000504B0000}"/>
    <cellStyle name="Header2 3 2 2 7" xfId="19332" xr:uid="{00000000-0005-0000-0000-0000514B0000}"/>
    <cellStyle name="Header2 3 2 2 7 2" xfId="19333" xr:uid="{00000000-0005-0000-0000-0000524B0000}"/>
    <cellStyle name="Header2 3 2 2 7 3" xfId="19334" xr:uid="{00000000-0005-0000-0000-0000534B0000}"/>
    <cellStyle name="Header2 3 2 2 8" xfId="19335" xr:uid="{00000000-0005-0000-0000-0000544B0000}"/>
    <cellStyle name="Header2 3 2 2 8 2" xfId="19336" xr:uid="{00000000-0005-0000-0000-0000554B0000}"/>
    <cellStyle name="Header2 3 2 2 8 3" xfId="19337" xr:uid="{00000000-0005-0000-0000-0000564B0000}"/>
    <cellStyle name="Header2 3 2 2 9" xfId="19338" xr:uid="{00000000-0005-0000-0000-0000574B0000}"/>
    <cellStyle name="Header2 3 2 2 9 2" xfId="19339" xr:uid="{00000000-0005-0000-0000-0000584B0000}"/>
    <cellStyle name="Header2 3 2 2 9 3" xfId="19340" xr:uid="{00000000-0005-0000-0000-0000594B0000}"/>
    <cellStyle name="Header2 3 2 3" xfId="19341" xr:uid="{00000000-0005-0000-0000-00005A4B0000}"/>
    <cellStyle name="Header2 3 2 3 10" xfId="19342" xr:uid="{00000000-0005-0000-0000-00005B4B0000}"/>
    <cellStyle name="Header2 3 2 3 10 2" xfId="19343" xr:uid="{00000000-0005-0000-0000-00005C4B0000}"/>
    <cellStyle name="Header2 3 2 3 10 3" xfId="19344" xr:uid="{00000000-0005-0000-0000-00005D4B0000}"/>
    <cellStyle name="Header2 3 2 3 11" xfId="19345" xr:uid="{00000000-0005-0000-0000-00005E4B0000}"/>
    <cellStyle name="Header2 3 2 3 11 2" xfId="19346" xr:uid="{00000000-0005-0000-0000-00005F4B0000}"/>
    <cellStyle name="Header2 3 2 3 11 3" xfId="19347" xr:uid="{00000000-0005-0000-0000-0000604B0000}"/>
    <cellStyle name="Header2 3 2 3 12" xfId="19348" xr:uid="{00000000-0005-0000-0000-0000614B0000}"/>
    <cellStyle name="Header2 3 2 3 12 2" xfId="19349" xr:uid="{00000000-0005-0000-0000-0000624B0000}"/>
    <cellStyle name="Header2 3 2 3 12 3" xfId="19350" xr:uid="{00000000-0005-0000-0000-0000634B0000}"/>
    <cellStyle name="Header2 3 2 3 13" xfId="19351" xr:uid="{00000000-0005-0000-0000-0000644B0000}"/>
    <cellStyle name="Header2 3 2 3 14" xfId="19352" xr:uid="{00000000-0005-0000-0000-0000654B0000}"/>
    <cellStyle name="Header2 3 2 3 2" xfId="19353" xr:uid="{00000000-0005-0000-0000-0000664B0000}"/>
    <cellStyle name="Header2 3 2 3 2 2" xfId="19354" xr:uid="{00000000-0005-0000-0000-0000674B0000}"/>
    <cellStyle name="Header2 3 2 3 2 3" xfId="19355" xr:uid="{00000000-0005-0000-0000-0000684B0000}"/>
    <cellStyle name="Header2 3 2 3 3" xfId="19356" xr:uid="{00000000-0005-0000-0000-0000694B0000}"/>
    <cellStyle name="Header2 3 2 3 3 2" xfId="19357" xr:uid="{00000000-0005-0000-0000-00006A4B0000}"/>
    <cellStyle name="Header2 3 2 3 3 3" xfId="19358" xr:uid="{00000000-0005-0000-0000-00006B4B0000}"/>
    <cellStyle name="Header2 3 2 3 4" xfId="19359" xr:uid="{00000000-0005-0000-0000-00006C4B0000}"/>
    <cellStyle name="Header2 3 2 3 4 2" xfId="19360" xr:uid="{00000000-0005-0000-0000-00006D4B0000}"/>
    <cellStyle name="Header2 3 2 3 4 3" xfId="19361" xr:uid="{00000000-0005-0000-0000-00006E4B0000}"/>
    <cellStyle name="Header2 3 2 3 5" xfId="19362" xr:uid="{00000000-0005-0000-0000-00006F4B0000}"/>
    <cellStyle name="Header2 3 2 3 5 2" xfId="19363" xr:uid="{00000000-0005-0000-0000-0000704B0000}"/>
    <cellStyle name="Header2 3 2 3 5 3" xfId="19364" xr:uid="{00000000-0005-0000-0000-0000714B0000}"/>
    <cellStyle name="Header2 3 2 3 6" xfId="19365" xr:uid="{00000000-0005-0000-0000-0000724B0000}"/>
    <cellStyle name="Header2 3 2 3 6 2" xfId="19366" xr:uid="{00000000-0005-0000-0000-0000734B0000}"/>
    <cellStyle name="Header2 3 2 3 6 3" xfId="19367" xr:uid="{00000000-0005-0000-0000-0000744B0000}"/>
    <cellStyle name="Header2 3 2 3 7" xfId="19368" xr:uid="{00000000-0005-0000-0000-0000754B0000}"/>
    <cellStyle name="Header2 3 2 3 7 2" xfId="19369" xr:uid="{00000000-0005-0000-0000-0000764B0000}"/>
    <cellStyle name="Header2 3 2 3 7 3" xfId="19370" xr:uid="{00000000-0005-0000-0000-0000774B0000}"/>
    <cellStyle name="Header2 3 2 3 8" xfId="19371" xr:uid="{00000000-0005-0000-0000-0000784B0000}"/>
    <cellStyle name="Header2 3 2 3 8 2" xfId="19372" xr:uid="{00000000-0005-0000-0000-0000794B0000}"/>
    <cellStyle name="Header2 3 2 3 8 3" xfId="19373" xr:uid="{00000000-0005-0000-0000-00007A4B0000}"/>
    <cellStyle name="Header2 3 2 3 9" xfId="19374" xr:uid="{00000000-0005-0000-0000-00007B4B0000}"/>
    <cellStyle name="Header2 3 2 3 9 2" xfId="19375" xr:uid="{00000000-0005-0000-0000-00007C4B0000}"/>
    <cellStyle name="Header2 3 2 3 9 3" xfId="19376" xr:uid="{00000000-0005-0000-0000-00007D4B0000}"/>
    <cellStyle name="Header2 3 2 4" xfId="19377" xr:uid="{00000000-0005-0000-0000-00007E4B0000}"/>
    <cellStyle name="Header2 3 2 4 10" xfId="19378" xr:uid="{00000000-0005-0000-0000-00007F4B0000}"/>
    <cellStyle name="Header2 3 2 4 10 2" xfId="19379" xr:uid="{00000000-0005-0000-0000-0000804B0000}"/>
    <cellStyle name="Header2 3 2 4 10 3" xfId="19380" xr:uid="{00000000-0005-0000-0000-0000814B0000}"/>
    <cellStyle name="Header2 3 2 4 11" xfId="19381" xr:uid="{00000000-0005-0000-0000-0000824B0000}"/>
    <cellStyle name="Header2 3 2 4 11 2" xfId="19382" xr:uid="{00000000-0005-0000-0000-0000834B0000}"/>
    <cellStyle name="Header2 3 2 4 11 3" xfId="19383" xr:uid="{00000000-0005-0000-0000-0000844B0000}"/>
    <cellStyle name="Header2 3 2 4 12" xfId="19384" xr:uid="{00000000-0005-0000-0000-0000854B0000}"/>
    <cellStyle name="Header2 3 2 4 13" xfId="19385" xr:uid="{00000000-0005-0000-0000-0000864B0000}"/>
    <cellStyle name="Header2 3 2 4 2" xfId="19386" xr:uid="{00000000-0005-0000-0000-0000874B0000}"/>
    <cellStyle name="Header2 3 2 4 2 2" xfId="19387" xr:uid="{00000000-0005-0000-0000-0000884B0000}"/>
    <cellStyle name="Header2 3 2 4 2 3" xfId="19388" xr:uid="{00000000-0005-0000-0000-0000894B0000}"/>
    <cellStyle name="Header2 3 2 4 3" xfId="19389" xr:uid="{00000000-0005-0000-0000-00008A4B0000}"/>
    <cellStyle name="Header2 3 2 4 3 2" xfId="19390" xr:uid="{00000000-0005-0000-0000-00008B4B0000}"/>
    <cellStyle name="Header2 3 2 4 3 3" xfId="19391" xr:uid="{00000000-0005-0000-0000-00008C4B0000}"/>
    <cellStyle name="Header2 3 2 4 4" xfId="19392" xr:uid="{00000000-0005-0000-0000-00008D4B0000}"/>
    <cellStyle name="Header2 3 2 4 4 2" xfId="19393" xr:uid="{00000000-0005-0000-0000-00008E4B0000}"/>
    <cellStyle name="Header2 3 2 4 4 3" xfId="19394" xr:uid="{00000000-0005-0000-0000-00008F4B0000}"/>
    <cellStyle name="Header2 3 2 4 5" xfId="19395" xr:uid="{00000000-0005-0000-0000-0000904B0000}"/>
    <cellStyle name="Header2 3 2 4 5 2" xfId="19396" xr:uid="{00000000-0005-0000-0000-0000914B0000}"/>
    <cellStyle name="Header2 3 2 4 5 3" xfId="19397" xr:uid="{00000000-0005-0000-0000-0000924B0000}"/>
    <cellStyle name="Header2 3 2 4 6" xfId="19398" xr:uid="{00000000-0005-0000-0000-0000934B0000}"/>
    <cellStyle name="Header2 3 2 4 6 2" xfId="19399" xr:uid="{00000000-0005-0000-0000-0000944B0000}"/>
    <cellStyle name="Header2 3 2 4 6 3" xfId="19400" xr:uid="{00000000-0005-0000-0000-0000954B0000}"/>
    <cellStyle name="Header2 3 2 4 7" xfId="19401" xr:uid="{00000000-0005-0000-0000-0000964B0000}"/>
    <cellStyle name="Header2 3 2 4 7 2" xfId="19402" xr:uid="{00000000-0005-0000-0000-0000974B0000}"/>
    <cellStyle name="Header2 3 2 4 7 3" xfId="19403" xr:uid="{00000000-0005-0000-0000-0000984B0000}"/>
    <cellStyle name="Header2 3 2 4 8" xfId="19404" xr:uid="{00000000-0005-0000-0000-0000994B0000}"/>
    <cellStyle name="Header2 3 2 4 8 2" xfId="19405" xr:uid="{00000000-0005-0000-0000-00009A4B0000}"/>
    <cellStyle name="Header2 3 2 4 8 3" xfId="19406" xr:uid="{00000000-0005-0000-0000-00009B4B0000}"/>
    <cellStyle name="Header2 3 2 4 9" xfId="19407" xr:uid="{00000000-0005-0000-0000-00009C4B0000}"/>
    <cellStyle name="Header2 3 2 4 9 2" xfId="19408" xr:uid="{00000000-0005-0000-0000-00009D4B0000}"/>
    <cellStyle name="Header2 3 2 4 9 3" xfId="19409" xr:uid="{00000000-0005-0000-0000-00009E4B0000}"/>
    <cellStyle name="Header2 3 2 5" xfId="19410" xr:uid="{00000000-0005-0000-0000-00009F4B0000}"/>
    <cellStyle name="Header2 3 2 5 10" xfId="19411" xr:uid="{00000000-0005-0000-0000-0000A04B0000}"/>
    <cellStyle name="Header2 3 2 5 10 2" xfId="19412" xr:uid="{00000000-0005-0000-0000-0000A14B0000}"/>
    <cellStyle name="Header2 3 2 5 10 3" xfId="19413" xr:uid="{00000000-0005-0000-0000-0000A24B0000}"/>
    <cellStyle name="Header2 3 2 5 11" xfId="19414" xr:uid="{00000000-0005-0000-0000-0000A34B0000}"/>
    <cellStyle name="Header2 3 2 5 11 2" xfId="19415" xr:uid="{00000000-0005-0000-0000-0000A44B0000}"/>
    <cellStyle name="Header2 3 2 5 11 3" xfId="19416" xr:uid="{00000000-0005-0000-0000-0000A54B0000}"/>
    <cellStyle name="Header2 3 2 5 12" xfId="19417" xr:uid="{00000000-0005-0000-0000-0000A64B0000}"/>
    <cellStyle name="Header2 3 2 5 13" xfId="19418" xr:uid="{00000000-0005-0000-0000-0000A74B0000}"/>
    <cellStyle name="Header2 3 2 5 2" xfId="19419" xr:uid="{00000000-0005-0000-0000-0000A84B0000}"/>
    <cellStyle name="Header2 3 2 5 2 2" xfId="19420" xr:uid="{00000000-0005-0000-0000-0000A94B0000}"/>
    <cellStyle name="Header2 3 2 5 2 3" xfId="19421" xr:uid="{00000000-0005-0000-0000-0000AA4B0000}"/>
    <cellStyle name="Header2 3 2 5 3" xfId="19422" xr:uid="{00000000-0005-0000-0000-0000AB4B0000}"/>
    <cellStyle name="Header2 3 2 5 3 2" xfId="19423" xr:uid="{00000000-0005-0000-0000-0000AC4B0000}"/>
    <cellStyle name="Header2 3 2 5 3 3" xfId="19424" xr:uid="{00000000-0005-0000-0000-0000AD4B0000}"/>
    <cellStyle name="Header2 3 2 5 4" xfId="19425" xr:uid="{00000000-0005-0000-0000-0000AE4B0000}"/>
    <cellStyle name="Header2 3 2 5 4 2" xfId="19426" xr:uid="{00000000-0005-0000-0000-0000AF4B0000}"/>
    <cellStyle name="Header2 3 2 5 4 3" xfId="19427" xr:uid="{00000000-0005-0000-0000-0000B04B0000}"/>
    <cellStyle name="Header2 3 2 5 5" xfId="19428" xr:uid="{00000000-0005-0000-0000-0000B14B0000}"/>
    <cellStyle name="Header2 3 2 5 5 2" xfId="19429" xr:uid="{00000000-0005-0000-0000-0000B24B0000}"/>
    <cellStyle name="Header2 3 2 5 5 3" xfId="19430" xr:uid="{00000000-0005-0000-0000-0000B34B0000}"/>
    <cellStyle name="Header2 3 2 5 6" xfId="19431" xr:uid="{00000000-0005-0000-0000-0000B44B0000}"/>
    <cellStyle name="Header2 3 2 5 6 2" xfId="19432" xr:uid="{00000000-0005-0000-0000-0000B54B0000}"/>
    <cellStyle name="Header2 3 2 5 6 3" xfId="19433" xr:uid="{00000000-0005-0000-0000-0000B64B0000}"/>
    <cellStyle name="Header2 3 2 5 7" xfId="19434" xr:uid="{00000000-0005-0000-0000-0000B74B0000}"/>
    <cellStyle name="Header2 3 2 5 7 2" xfId="19435" xr:uid="{00000000-0005-0000-0000-0000B84B0000}"/>
    <cellStyle name="Header2 3 2 5 7 3" xfId="19436" xr:uid="{00000000-0005-0000-0000-0000B94B0000}"/>
    <cellStyle name="Header2 3 2 5 8" xfId="19437" xr:uid="{00000000-0005-0000-0000-0000BA4B0000}"/>
    <cellStyle name="Header2 3 2 5 8 2" xfId="19438" xr:uid="{00000000-0005-0000-0000-0000BB4B0000}"/>
    <cellStyle name="Header2 3 2 5 8 3" xfId="19439" xr:uid="{00000000-0005-0000-0000-0000BC4B0000}"/>
    <cellStyle name="Header2 3 2 5 9" xfId="19440" xr:uid="{00000000-0005-0000-0000-0000BD4B0000}"/>
    <cellStyle name="Header2 3 2 5 9 2" xfId="19441" xr:uid="{00000000-0005-0000-0000-0000BE4B0000}"/>
    <cellStyle name="Header2 3 2 5 9 3" xfId="19442" xr:uid="{00000000-0005-0000-0000-0000BF4B0000}"/>
    <cellStyle name="Header2 3 2 6" xfId="19443" xr:uid="{00000000-0005-0000-0000-0000C04B0000}"/>
    <cellStyle name="Header2 3 2 6 10" xfId="19444" xr:uid="{00000000-0005-0000-0000-0000C14B0000}"/>
    <cellStyle name="Header2 3 2 6 10 2" xfId="19445" xr:uid="{00000000-0005-0000-0000-0000C24B0000}"/>
    <cellStyle name="Header2 3 2 6 10 3" xfId="19446" xr:uid="{00000000-0005-0000-0000-0000C34B0000}"/>
    <cellStyle name="Header2 3 2 6 11" xfId="19447" xr:uid="{00000000-0005-0000-0000-0000C44B0000}"/>
    <cellStyle name="Header2 3 2 6 11 2" xfId="19448" xr:uid="{00000000-0005-0000-0000-0000C54B0000}"/>
    <cellStyle name="Header2 3 2 6 11 3" xfId="19449" xr:uid="{00000000-0005-0000-0000-0000C64B0000}"/>
    <cellStyle name="Header2 3 2 6 12" xfId="19450" xr:uid="{00000000-0005-0000-0000-0000C74B0000}"/>
    <cellStyle name="Header2 3 2 6 13" xfId="19451" xr:uid="{00000000-0005-0000-0000-0000C84B0000}"/>
    <cellStyle name="Header2 3 2 6 2" xfId="19452" xr:uid="{00000000-0005-0000-0000-0000C94B0000}"/>
    <cellStyle name="Header2 3 2 6 2 2" xfId="19453" xr:uid="{00000000-0005-0000-0000-0000CA4B0000}"/>
    <cellStyle name="Header2 3 2 6 2 3" xfId="19454" xr:uid="{00000000-0005-0000-0000-0000CB4B0000}"/>
    <cellStyle name="Header2 3 2 6 3" xfId="19455" xr:uid="{00000000-0005-0000-0000-0000CC4B0000}"/>
    <cellStyle name="Header2 3 2 6 3 2" xfId="19456" xr:uid="{00000000-0005-0000-0000-0000CD4B0000}"/>
    <cellStyle name="Header2 3 2 6 3 3" xfId="19457" xr:uid="{00000000-0005-0000-0000-0000CE4B0000}"/>
    <cellStyle name="Header2 3 2 6 4" xfId="19458" xr:uid="{00000000-0005-0000-0000-0000CF4B0000}"/>
    <cellStyle name="Header2 3 2 6 4 2" xfId="19459" xr:uid="{00000000-0005-0000-0000-0000D04B0000}"/>
    <cellStyle name="Header2 3 2 6 4 3" xfId="19460" xr:uid="{00000000-0005-0000-0000-0000D14B0000}"/>
    <cellStyle name="Header2 3 2 6 5" xfId="19461" xr:uid="{00000000-0005-0000-0000-0000D24B0000}"/>
    <cellStyle name="Header2 3 2 6 5 2" xfId="19462" xr:uid="{00000000-0005-0000-0000-0000D34B0000}"/>
    <cellStyle name="Header2 3 2 6 5 3" xfId="19463" xr:uid="{00000000-0005-0000-0000-0000D44B0000}"/>
    <cellStyle name="Header2 3 2 6 6" xfId="19464" xr:uid="{00000000-0005-0000-0000-0000D54B0000}"/>
    <cellStyle name="Header2 3 2 6 6 2" xfId="19465" xr:uid="{00000000-0005-0000-0000-0000D64B0000}"/>
    <cellStyle name="Header2 3 2 6 6 3" xfId="19466" xr:uid="{00000000-0005-0000-0000-0000D74B0000}"/>
    <cellStyle name="Header2 3 2 6 7" xfId="19467" xr:uid="{00000000-0005-0000-0000-0000D84B0000}"/>
    <cellStyle name="Header2 3 2 6 7 2" xfId="19468" xr:uid="{00000000-0005-0000-0000-0000D94B0000}"/>
    <cellStyle name="Header2 3 2 6 7 3" xfId="19469" xr:uid="{00000000-0005-0000-0000-0000DA4B0000}"/>
    <cellStyle name="Header2 3 2 6 8" xfId="19470" xr:uid="{00000000-0005-0000-0000-0000DB4B0000}"/>
    <cellStyle name="Header2 3 2 6 8 2" xfId="19471" xr:uid="{00000000-0005-0000-0000-0000DC4B0000}"/>
    <cellStyle name="Header2 3 2 6 8 3" xfId="19472" xr:uid="{00000000-0005-0000-0000-0000DD4B0000}"/>
    <cellStyle name="Header2 3 2 6 9" xfId="19473" xr:uid="{00000000-0005-0000-0000-0000DE4B0000}"/>
    <cellStyle name="Header2 3 2 6 9 2" xfId="19474" xr:uid="{00000000-0005-0000-0000-0000DF4B0000}"/>
    <cellStyle name="Header2 3 2 6 9 3" xfId="19475" xr:uid="{00000000-0005-0000-0000-0000E04B0000}"/>
    <cellStyle name="Header2 3 2 7" xfId="19476" xr:uid="{00000000-0005-0000-0000-0000E14B0000}"/>
    <cellStyle name="Header2 3 2 7 10" xfId="19477" xr:uid="{00000000-0005-0000-0000-0000E24B0000}"/>
    <cellStyle name="Header2 3 2 7 10 2" xfId="19478" xr:uid="{00000000-0005-0000-0000-0000E34B0000}"/>
    <cellStyle name="Header2 3 2 7 10 3" xfId="19479" xr:uid="{00000000-0005-0000-0000-0000E44B0000}"/>
    <cellStyle name="Header2 3 2 7 11" xfId="19480" xr:uid="{00000000-0005-0000-0000-0000E54B0000}"/>
    <cellStyle name="Header2 3 2 7 11 2" xfId="19481" xr:uid="{00000000-0005-0000-0000-0000E64B0000}"/>
    <cellStyle name="Header2 3 2 7 11 3" xfId="19482" xr:uid="{00000000-0005-0000-0000-0000E74B0000}"/>
    <cellStyle name="Header2 3 2 7 12" xfId="19483" xr:uid="{00000000-0005-0000-0000-0000E84B0000}"/>
    <cellStyle name="Header2 3 2 7 13" xfId="19484" xr:uid="{00000000-0005-0000-0000-0000E94B0000}"/>
    <cellStyle name="Header2 3 2 7 2" xfId="19485" xr:uid="{00000000-0005-0000-0000-0000EA4B0000}"/>
    <cellStyle name="Header2 3 2 7 2 2" xfId="19486" xr:uid="{00000000-0005-0000-0000-0000EB4B0000}"/>
    <cellStyle name="Header2 3 2 7 2 3" xfId="19487" xr:uid="{00000000-0005-0000-0000-0000EC4B0000}"/>
    <cellStyle name="Header2 3 2 7 3" xfId="19488" xr:uid="{00000000-0005-0000-0000-0000ED4B0000}"/>
    <cellStyle name="Header2 3 2 7 3 2" xfId="19489" xr:uid="{00000000-0005-0000-0000-0000EE4B0000}"/>
    <cellStyle name="Header2 3 2 7 3 3" xfId="19490" xr:uid="{00000000-0005-0000-0000-0000EF4B0000}"/>
    <cellStyle name="Header2 3 2 7 4" xfId="19491" xr:uid="{00000000-0005-0000-0000-0000F04B0000}"/>
    <cellStyle name="Header2 3 2 7 4 2" xfId="19492" xr:uid="{00000000-0005-0000-0000-0000F14B0000}"/>
    <cellStyle name="Header2 3 2 7 4 3" xfId="19493" xr:uid="{00000000-0005-0000-0000-0000F24B0000}"/>
    <cellStyle name="Header2 3 2 7 5" xfId="19494" xr:uid="{00000000-0005-0000-0000-0000F34B0000}"/>
    <cellStyle name="Header2 3 2 7 5 2" xfId="19495" xr:uid="{00000000-0005-0000-0000-0000F44B0000}"/>
    <cellStyle name="Header2 3 2 7 5 3" xfId="19496" xr:uid="{00000000-0005-0000-0000-0000F54B0000}"/>
    <cellStyle name="Header2 3 2 7 6" xfId="19497" xr:uid="{00000000-0005-0000-0000-0000F64B0000}"/>
    <cellStyle name="Header2 3 2 7 6 2" xfId="19498" xr:uid="{00000000-0005-0000-0000-0000F74B0000}"/>
    <cellStyle name="Header2 3 2 7 6 3" xfId="19499" xr:uid="{00000000-0005-0000-0000-0000F84B0000}"/>
    <cellStyle name="Header2 3 2 7 7" xfId="19500" xr:uid="{00000000-0005-0000-0000-0000F94B0000}"/>
    <cellStyle name="Header2 3 2 7 7 2" xfId="19501" xr:uid="{00000000-0005-0000-0000-0000FA4B0000}"/>
    <cellStyle name="Header2 3 2 7 7 3" xfId="19502" xr:uid="{00000000-0005-0000-0000-0000FB4B0000}"/>
    <cellStyle name="Header2 3 2 7 8" xfId="19503" xr:uid="{00000000-0005-0000-0000-0000FC4B0000}"/>
    <cellStyle name="Header2 3 2 7 8 2" xfId="19504" xr:uid="{00000000-0005-0000-0000-0000FD4B0000}"/>
    <cellStyle name="Header2 3 2 7 8 3" xfId="19505" xr:uid="{00000000-0005-0000-0000-0000FE4B0000}"/>
    <cellStyle name="Header2 3 2 7 9" xfId="19506" xr:uid="{00000000-0005-0000-0000-0000FF4B0000}"/>
    <cellStyle name="Header2 3 2 7 9 2" xfId="19507" xr:uid="{00000000-0005-0000-0000-0000004C0000}"/>
    <cellStyle name="Header2 3 2 7 9 3" xfId="19508" xr:uid="{00000000-0005-0000-0000-0000014C0000}"/>
    <cellStyle name="Header2 3 2 8" xfId="19509" xr:uid="{00000000-0005-0000-0000-0000024C0000}"/>
    <cellStyle name="Header2 3 2 8 2" xfId="19510" xr:uid="{00000000-0005-0000-0000-0000034C0000}"/>
    <cellStyle name="Header2 3 2 8 3" xfId="19511" xr:uid="{00000000-0005-0000-0000-0000044C0000}"/>
    <cellStyle name="Header2 3 2 9" xfId="19512" xr:uid="{00000000-0005-0000-0000-0000054C0000}"/>
    <cellStyle name="Header2 3 2 9 2" xfId="19513" xr:uid="{00000000-0005-0000-0000-0000064C0000}"/>
    <cellStyle name="Header2 3 2 9 3" xfId="19514" xr:uid="{00000000-0005-0000-0000-0000074C0000}"/>
    <cellStyle name="Header2 3 3" xfId="19515" xr:uid="{00000000-0005-0000-0000-0000084C0000}"/>
    <cellStyle name="Header2 3 3 10" xfId="19516" xr:uid="{00000000-0005-0000-0000-0000094C0000}"/>
    <cellStyle name="Header2 3 3 10 2" xfId="19517" xr:uid="{00000000-0005-0000-0000-00000A4C0000}"/>
    <cellStyle name="Header2 3 3 10 3" xfId="19518" xr:uid="{00000000-0005-0000-0000-00000B4C0000}"/>
    <cellStyle name="Header2 3 3 11" xfId="19519" xr:uid="{00000000-0005-0000-0000-00000C4C0000}"/>
    <cellStyle name="Header2 3 3 11 2" xfId="19520" xr:uid="{00000000-0005-0000-0000-00000D4C0000}"/>
    <cellStyle name="Header2 3 3 11 3" xfId="19521" xr:uid="{00000000-0005-0000-0000-00000E4C0000}"/>
    <cellStyle name="Header2 3 3 12" xfId="19522" xr:uid="{00000000-0005-0000-0000-00000F4C0000}"/>
    <cellStyle name="Header2 3 3 12 2" xfId="19523" xr:uid="{00000000-0005-0000-0000-0000104C0000}"/>
    <cellStyle name="Header2 3 3 12 3" xfId="19524" xr:uid="{00000000-0005-0000-0000-0000114C0000}"/>
    <cellStyle name="Header2 3 3 13" xfId="19525" xr:uid="{00000000-0005-0000-0000-0000124C0000}"/>
    <cellStyle name="Header2 3 3 14" xfId="19526" xr:uid="{00000000-0005-0000-0000-0000134C0000}"/>
    <cellStyle name="Header2 3 3 2" xfId="19527" xr:uid="{00000000-0005-0000-0000-0000144C0000}"/>
    <cellStyle name="Header2 3 3 2 2" xfId="19528" xr:uid="{00000000-0005-0000-0000-0000154C0000}"/>
    <cellStyle name="Header2 3 3 2 3" xfId="19529" xr:uid="{00000000-0005-0000-0000-0000164C0000}"/>
    <cellStyle name="Header2 3 3 3" xfId="19530" xr:uid="{00000000-0005-0000-0000-0000174C0000}"/>
    <cellStyle name="Header2 3 3 3 2" xfId="19531" xr:uid="{00000000-0005-0000-0000-0000184C0000}"/>
    <cellStyle name="Header2 3 3 3 3" xfId="19532" xr:uid="{00000000-0005-0000-0000-0000194C0000}"/>
    <cellStyle name="Header2 3 3 4" xfId="19533" xr:uid="{00000000-0005-0000-0000-00001A4C0000}"/>
    <cellStyle name="Header2 3 3 4 2" xfId="19534" xr:uid="{00000000-0005-0000-0000-00001B4C0000}"/>
    <cellStyle name="Header2 3 3 4 3" xfId="19535" xr:uid="{00000000-0005-0000-0000-00001C4C0000}"/>
    <cellStyle name="Header2 3 3 5" xfId="19536" xr:uid="{00000000-0005-0000-0000-00001D4C0000}"/>
    <cellStyle name="Header2 3 3 5 2" xfId="19537" xr:uid="{00000000-0005-0000-0000-00001E4C0000}"/>
    <cellStyle name="Header2 3 3 5 3" xfId="19538" xr:uid="{00000000-0005-0000-0000-00001F4C0000}"/>
    <cellStyle name="Header2 3 3 6" xfId="19539" xr:uid="{00000000-0005-0000-0000-0000204C0000}"/>
    <cellStyle name="Header2 3 3 6 2" xfId="19540" xr:uid="{00000000-0005-0000-0000-0000214C0000}"/>
    <cellStyle name="Header2 3 3 6 3" xfId="19541" xr:uid="{00000000-0005-0000-0000-0000224C0000}"/>
    <cellStyle name="Header2 3 3 7" xfId="19542" xr:uid="{00000000-0005-0000-0000-0000234C0000}"/>
    <cellStyle name="Header2 3 3 7 2" xfId="19543" xr:uid="{00000000-0005-0000-0000-0000244C0000}"/>
    <cellStyle name="Header2 3 3 7 3" xfId="19544" xr:uid="{00000000-0005-0000-0000-0000254C0000}"/>
    <cellStyle name="Header2 3 3 8" xfId="19545" xr:uid="{00000000-0005-0000-0000-0000264C0000}"/>
    <cellStyle name="Header2 3 3 8 2" xfId="19546" xr:uid="{00000000-0005-0000-0000-0000274C0000}"/>
    <cellStyle name="Header2 3 3 8 3" xfId="19547" xr:uid="{00000000-0005-0000-0000-0000284C0000}"/>
    <cellStyle name="Header2 3 3 9" xfId="19548" xr:uid="{00000000-0005-0000-0000-0000294C0000}"/>
    <cellStyle name="Header2 3 3 9 2" xfId="19549" xr:uid="{00000000-0005-0000-0000-00002A4C0000}"/>
    <cellStyle name="Header2 3 3 9 3" xfId="19550" xr:uid="{00000000-0005-0000-0000-00002B4C0000}"/>
    <cellStyle name="Header2 3 4" xfId="19551" xr:uid="{00000000-0005-0000-0000-00002C4C0000}"/>
    <cellStyle name="Header2 3 4 10" xfId="19552" xr:uid="{00000000-0005-0000-0000-00002D4C0000}"/>
    <cellStyle name="Header2 3 4 10 2" xfId="19553" xr:uid="{00000000-0005-0000-0000-00002E4C0000}"/>
    <cellStyle name="Header2 3 4 10 3" xfId="19554" xr:uid="{00000000-0005-0000-0000-00002F4C0000}"/>
    <cellStyle name="Header2 3 4 11" xfId="19555" xr:uid="{00000000-0005-0000-0000-0000304C0000}"/>
    <cellStyle name="Header2 3 4 11 2" xfId="19556" xr:uid="{00000000-0005-0000-0000-0000314C0000}"/>
    <cellStyle name="Header2 3 4 11 3" xfId="19557" xr:uid="{00000000-0005-0000-0000-0000324C0000}"/>
    <cellStyle name="Header2 3 4 12" xfId="19558" xr:uid="{00000000-0005-0000-0000-0000334C0000}"/>
    <cellStyle name="Header2 3 4 12 2" xfId="19559" xr:uid="{00000000-0005-0000-0000-0000344C0000}"/>
    <cellStyle name="Header2 3 4 12 3" xfId="19560" xr:uid="{00000000-0005-0000-0000-0000354C0000}"/>
    <cellStyle name="Header2 3 4 13" xfId="19561" xr:uid="{00000000-0005-0000-0000-0000364C0000}"/>
    <cellStyle name="Header2 3 4 14" xfId="19562" xr:uid="{00000000-0005-0000-0000-0000374C0000}"/>
    <cellStyle name="Header2 3 4 2" xfId="19563" xr:uid="{00000000-0005-0000-0000-0000384C0000}"/>
    <cellStyle name="Header2 3 4 2 2" xfId="19564" xr:uid="{00000000-0005-0000-0000-0000394C0000}"/>
    <cellStyle name="Header2 3 4 2 3" xfId="19565" xr:uid="{00000000-0005-0000-0000-00003A4C0000}"/>
    <cellStyle name="Header2 3 4 3" xfId="19566" xr:uid="{00000000-0005-0000-0000-00003B4C0000}"/>
    <cellStyle name="Header2 3 4 3 2" xfId="19567" xr:uid="{00000000-0005-0000-0000-00003C4C0000}"/>
    <cellStyle name="Header2 3 4 3 3" xfId="19568" xr:uid="{00000000-0005-0000-0000-00003D4C0000}"/>
    <cellStyle name="Header2 3 4 4" xfId="19569" xr:uid="{00000000-0005-0000-0000-00003E4C0000}"/>
    <cellStyle name="Header2 3 4 4 2" xfId="19570" xr:uid="{00000000-0005-0000-0000-00003F4C0000}"/>
    <cellStyle name="Header2 3 4 4 3" xfId="19571" xr:uid="{00000000-0005-0000-0000-0000404C0000}"/>
    <cellStyle name="Header2 3 4 5" xfId="19572" xr:uid="{00000000-0005-0000-0000-0000414C0000}"/>
    <cellStyle name="Header2 3 4 5 2" xfId="19573" xr:uid="{00000000-0005-0000-0000-0000424C0000}"/>
    <cellStyle name="Header2 3 4 5 3" xfId="19574" xr:uid="{00000000-0005-0000-0000-0000434C0000}"/>
    <cellStyle name="Header2 3 4 6" xfId="19575" xr:uid="{00000000-0005-0000-0000-0000444C0000}"/>
    <cellStyle name="Header2 3 4 6 2" xfId="19576" xr:uid="{00000000-0005-0000-0000-0000454C0000}"/>
    <cellStyle name="Header2 3 4 6 3" xfId="19577" xr:uid="{00000000-0005-0000-0000-0000464C0000}"/>
    <cellStyle name="Header2 3 4 7" xfId="19578" xr:uid="{00000000-0005-0000-0000-0000474C0000}"/>
    <cellStyle name="Header2 3 4 7 2" xfId="19579" xr:uid="{00000000-0005-0000-0000-0000484C0000}"/>
    <cellStyle name="Header2 3 4 7 3" xfId="19580" xr:uid="{00000000-0005-0000-0000-0000494C0000}"/>
    <cellStyle name="Header2 3 4 8" xfId="19581" xr:uid="{00000000-0005-0000-0000-00004A4C0000}"/>
    <cellStyle name="Header2 3 4 8 2" xfId="19582" xr:uid="{00000000-0005-0000-0000-00004B4C0000}"/>
    <cellStyle name="Header2 3 4 8 3" xfId="19583" xr:uid="{00000000-0005-0000-0000-00004C4C0000}"/>
    <cellStyle name="Header2 3 4 9" xfId="19584" xr:uid="{00000000-0005-0000-0000-00004D4C0000}"/>
    <cellStyle name="Header2 3 4 9 2" xfId="19585" xr:uid="{00000000-0005-0000-0000-00004E4C0000}"/>
    <cellStyle name="Header2 3 4 9 3" xfId="19586" xr:uid="{00000000-0005-0000-0000-00004F4C0000}"/>
    <cellStyle name="Header2 3 5" xfId="19587" xr:uid="{00000000-0005-0000-0000-0000504C0000}"/>
    <cellStyle name="Header2 3 5 10" xfId="19588" xr:uid="{00000000-0005-0000-0000-0000514C0000}"/>
    <cellStyle name="Header2 3 5 10 2" xfId="19589" xr:uid="{00000000-0005-0000-0000-0000524C0000}"/>
    <cellStyle name="Header2 3 5 10 3" xfId="19590" xr:uid="{00000000-0005-0000-0000-0000534C0000}"/>
    <cellStyle name="Header2 3 5 11" xfId="19591" xr:uid="{00000000-0005-0000-0000-0000544C0000}"/>
    <cellStyle name="Header2 3 5 11 2" xfId="19592" xr:uid="{00000000-0005-0000-0000-0000554C0000}"/>
    <cellStyle name="Header2 3 5 11 3" xfId="19593" xr:uid="{00000000-0005-0000-0000-0000564C0000}"/>
    <cellStyle name="Header2 3 5 12" xfId="19594" xr:uid="{00000000-0005-0000-0000-0000574C0000}"/>
    <cellStyle name="Header2 3 5 13" xfId="19595" xr:uid="{00000000-0005-0000-0000-0000584C0000}"/>
    <cellStyle name="Header2 3 5 2" xfId="19596" xr:uid="{00000000-0005-0000-0000-0000594C0000}"/>
    <cellStyle name="Header2 3 5 2 2" xfId="19597" xr:uid="{00000000-0005-0000-0000-00005A4C0000}"/>
    <cellStyle name="Header2 3 5 2 3" xfId="19598" xr:uid="{00000000-0005-0000-0000-00005B4C0000}"/>
    <cellStyle name="Header2 3 5 3" xfId="19599" xr:uid="{00000000-0005-0000-0000-00005C4C0000}"/>
    <cellStyle name="Header2 3 5 3 2" xfId="19600" xr:uid="{00000000-0005-0000-0000-00005D4C0000}"/>
    <cellStyle name="Header2 3 5 3 3" xfId="19601" xr:uid="{00000000-0005-0000-0000-00005E4C0000}"/>
    <cellStyle name="Header2 3 5 4" xfId="19602" xr:uid="{00000000-0005-0000-0000-00005F4C0000}"/>
    <cellStyle name="Header2 3 5 4 2" xfId="19603" xr:uid="{00000000-0005-0000-0000-0000604C0000}"/>
    <cellStyle name="Header2 3 5 4 3" xfId="19604" xr:uid="{00000000-0005-0000-0000-0000614C0000}"/>
    <cellStyle name="Header2 3 5 5" xfId="19605" xr:uid="{00000000-0005-0000-0000-0000624C0000}"/>
    <cellStyle name="Header2 3 5 5 2" xfId="19606" xr:uid="{00000000-0005-0000-0000-0000634C0000}"/>
    <cellStyle name="Header2 3 5 5 3" xfId="19607" xr:uid="{00000000-0005-0000-0000-0000644C0000}"/>
    <cellStyle name="Header2 3 5 6" xfId="19608" xr:uid="{00000000-0005-0000-0000-0000654C0000}"/>
    <cellStyle name="Header2 3 5 6 2" xfId="19609" xr:uid="{00000000-0005-0000-0000-0000664C0000}"/>
    <cellStyle name="Header2 3 5 6 3" xfId="19610" xr:uid="{00000000-0005-0000-0000-0000674C0000}"/>
    <cellStyle name="Header2 3 5 7" xfId="19611" xr:uid="{00000000-0005-0000-0000-0000684C0000}"/>
    <cellStyle name="Header2 3 5 7 2" xfId="19612" xr:uid="{00000000-0005-0000-0000-0000694C0000}"/>
    <cellStyle name="Header2 3 5 7 3" xfId="19613" xr:uid="{00000000-0005-0000-0000-00006A4C0000}"/>
    <cellStyle name="Header2 3 5 8" xfId="19614" xr:uid="{00000000-0005-0000-0000-00006B4C0000}"/>
    <cellStyle name="Header2 3 5 8 2" xfId="19615" xr:uid="{00000000-0005-0000-0000-00006C4C0000}"/>
    <cellStyle name="Header2 3 5 8 3" xfId="19616" xr:uid="{00000000-0005-0000-0000-00006D4C0000}"/>
    <cellStyle name="Header2 3 5 9" xfId="19617" xr:uid="{00000000-0005-0000-0000-00006E4C0000}"/>
    <cellStyle name="Header2 3 5 9 2" xfId="19618" xr:uid="{00000000-0005-0000-0000-00006F4C0000}"/>
    <cellStyle name="Header2 3 5 9 3" xfId="19619" xr:uid="{00000000-0005-0000-0000-0000704C0000}"/>
    <cellStyle name="Header2 3 6" xfId="19620" xr:uid="{00000000-0005-0000-0000-0000714C0000}"/>
    <cellStyle name="Header2 3 6 10" xfId="19621" xr:uid="{00000000-0005-0000-0000-0000724C0000}"/>
    <cellStyle name="Header2 3 6 10 2" xfId="19622" xr:uid="{00000000-0005-0000-0000-0000734C0000}"/>
    <cellStyle name="Header2 3 6 10 3" xfId="19623" xr:uid="{00000000-0005-0000-0000-0000744C0000}"/>
    <cellStyle name="Header2 3 6 11" xfId="19624" xr:uid="{00000000-0005-0000-0000-0000754C0000}"/>
    <cellStyle name="Header2 3 6 11 2" xfId="19625" xr:uid="{00000000-0005-0000-0000-0000764C0000}"/>
    <cellStyle name="Header2 3 6 11 3" xfId="19626" xr:uid="{00000000-0005-0000-0000-0000774C0000}"/>
    <cellStyle name="Header2 3 6 12" xfId="19627" xr:uid="{00000000-0005-0000-0000-0000784C0000}"/>
    <cellStyle name="Header2 3 6 13" xfId="19628" xr:uid="{00000000-0005-0000-0000-0000794C0000}"/>
    <cellStyle name="Header2 3 6 2" xfId="19629" xr:uid="{00000000-0005-0000-0000-00007A4C0000}"/>
    <cellStyle name="Header2 3 6 2 2" xfId="19630" xr:uid="{00000000-0005-0000-0000-00007B4C0000}"/>
    <cellStyle name="Header2 3 6 2 3" xfId="19631" xr:uid="{00000000-0005-0000-0000-00007C4C0000}"/>
    <cellStyle name="Header2 3 6 3" xfId="19632" xr:uid="{00000000-0005-0000-0000-00007D4C0000}"/>
    <cellStyle name="Header2 3 6 3 2" xfId="19633" xr:uid="{00000000-0005-0000-0000-00007E4C0000}"/>
    <cellStyle name="Header2 3 6 3 3" xfId="19634" xr:uid="{00000000-0005-0000-0000-00007F4C0000}"/>
    <cellStyle name="Header2 3 6 4" xfId="19635" xr:uid="{00000000-0005-0000-0000-0000804C0000}"/>
    <cellStyle name="Header2 3 6 4 2" xfId="19636" xr:uid="{00000000-0005-0000-0000-0000814C0000}"/>
    <cellStyle name="Header2 3 6 4 3" xfId="19637" xr:uid="{00000000-0005-0000-0000-0000824C0000}"/>
    <cellStyle name="Header2 3 6 5" xfId="19638" xr:uid="{00000000-0005-0000-0000-0000834C0000}"/>
    <cellStyle name="Header2 3 6 5 2" xfId="19639" xr:uid="{00000000-0005-0000-0000-0000844C0000}"/>
    <cellStyle name="Header2 3 6 5 3" xfId="19640" xr:uid="{00000000-0005-0000-0000-0000854C0000}"/>
    <cellStyle name="Header2 3 6 6" xfId="19641" xr:uid="{00000000-0005-0000-0000-0000864C0000}"/>
    <cellStyle name="Header2 3 6 6 2" xfId="19642" xr:uid="{00000000-0005-0000-0000-0000874C0000}"/>
    <cellStyle name="Header2 3 6 6 3" xfId="19643" xr:uid="{00000000-0005-0000-0000-0000884C0000}"/>
    <cellStyle name="Header2 3 6 7" xfId="19644" xr:uid="{00000000-0005-0000-0000-0000894C0000}"/>
    <cellStyle name="Header2 3 6 7 2" xfId="19645" xr:uid="{00000000-0005-0000-0000-00008A4C0000}"/>
    <cellStyle name="Header2 3 6 7 3" xfId="19646" xr:uid="{00000000-0005-0000-0000-00008B4C0000}"/>
    <cellStyle name="Header2 3 6 8" xfId="19647" xr:uid="{00000000-0005-0000-0000-00008C4C0000}"/>
    <cellStyle name="Header2 3 6 8 2" xfId="19648" xr:uid="{00000000-0005-0000-0000-00008D4C0000}"/>
    <cellStyle name="Header2 3 6 8 3" xfId="19649" xr:uid="{00000000-0005-0000-0000-00008E4C0000}"/>
    <cellStyle name="Header2 3 6 9" xfId="19650" xr:uid="{00000000-0005-0000-0000-00008F4C0000}"/>
    <cellStyle name="Header2 3 6 9 2" xfId="19651" xr:uid="{00000000-0005-0000-0000-0000904C0000}"/>
    <cellStyle name="Header2 3 6 9 3" xfId="19652" xr:uid="{00000000-0005-0000-0000-0000914C0000}"/>
    <cellStyle name="Header2 3 7" xfId="19653" xr:uid="{00000000-0005-0000-0000-0000924C0000}"/>
    <cellStyle name="Header2 3 7 10" xfId="19654" xr:uid="{00000000-0005-0000-0000-0000934C0000}"/>
    <cellStyle name="Header2 3 7 10 2" xfId="19655" xr:uid="{00000000-0005-0000-0000-0000944C0000}"/>
    <cellStyle name="Header2 3 7 10 3" xfId="19656" xr:uid="{00000000-0005-0000-0000-0000954C0000}"/>
    <cellStyle name="Header2 3 7 11" xfId="19657" xr:uid="{00000000-0005-0000-0000-0000964C0000}"/>
    <cellStyle name="Header2 3 7 11 2" xfId="19658" xr:uid="{00000000-0005-0000-0000-0000974C0000}"/>
    <cellStyle name="Header2 3 7 11 3" xfId="19659" xr:uid="{00000000-0005-0000-0000-0000984C0000}"/>
    <cellStyle name="Header2 3 7 12" xfId="19660" xr:uid="{00000000-0005-0000-0000-0000994C0000}"/>
    <cellStyle name="Header2 3 7 13" xfId="19661" xr:uid="{00000000-0005-0000-0000-00009A4C0000}"/>
    <cellStyle name="Header2 3 7 2" xfId="19662" xr:uid="{00000000-0005-0000-0000-00009B4C0000}"/>
    <cellStyle name="Header2 3 7 2 2" xfId="19663" xr:uid="{00000000-0005-0000-0000-00009C4C0000}"/>
    <cellStyle name="Header2 3 7 2 3" xfId="19664" xr:uid="{00000000-0005-0000-0000-00009D4C0000}"/>
    <cellStyle name="Header2 3 7 3" xfId="19665" xr:uid="{00000000-0005-0000-0000-00009E4C0000}"/>
    <cellStyle name="Header2 3 7 3 2" xfId="19666" xr:uid="{00000000-0005-0000-0000-00009F4C0000}"/>
    <cellStyle name="Header2 3 7 3 3" xfId="19667" xr:uid="{00000000-0005-0000-0000-0000A04C0000}"/>
    <cellStyle name="Header2 3 7 4" xfId="19668" xr:uid="{00000000-0005-0000-0000-0000A14C0000}"/>
    <cellStyle name="Header2 3 7 4 2" xfId="19669" xr:uid="{00000000-0005-0000-0000-0000A24C0000}"/>
    <cellStyle name="Header2 3 7 4 3" xfId="19670" xr:uid="{00000000-0005-0000-0000-0000A34C0000}"/>
    <cellStyle name="Header2 3 7 5" xfId="19671" xr:uid="{00000000-0005-0000-0000-0000A44C0000}"/>
    <cellStyle name="Header2 3 7 5 2" xfId="19672" xr:uid="{00000000-0005-0000-0000-0000A54C0000}"/>
    <cellStyle name="Header2 3 7 5 3" xfId="19673" xr:uid="{00000000-0005-0000-0000-0000A64C0000}"/>
    <cellStyle name="Header2 3 7 6" xfId="19674" xr:uid="{00000000-0005-0000-0000-0000A74C0000}"/>
    <cellStyle name="Header2 3 7 6 2" xfId="19675" xr:uid="{00000000-0005-0000-0000-0000A84C0000}"/>
    <cellStyle name="Header2 3 7 6 3" xfId="19676" xr:uid="{00000000-0005-0000-0000-0000A94C0000}"/>
    <cellStyle name="Header2 3 7 7" xfId="19677" xr:uid="{00000000-0005-0000-0000-0000AA4C0000}"/>
    <cellStyle name="Header2 3 7 7 2" xfId="19678" xr:uid="{00000000-0005-0000-0000-0000AB4C0000}"/>
    <cellStyle name="Header2 3 7 7 3" xfId="19679" xr:uid="{00000000-0005-0000-0000-0000AC4C0000}"/>
    <cellStyle name="Header2 3 7 8" xfId="19680" xr:uid="{00000000-0005-0000-0000-0000AD4C0000}"/>
    <cellStyle name="Header2 3 7 8 2" xfId="19681" xr:uid="{00000000-0005-0000-0000-0000AE4C0000}"/>
    <cellStyle name="Header2 3 7 8 3" xfId="19682" xr:uid="{00000000-0005-0000-0000-0000AF4C0000}"/>
    <cellStyle name="Header2 3 7 9" xfId="19683" xr:uid="{00000000-0005-0000-0000-0000B04C0000}"/>
    <cellStyle name="Header2 3 7 9 2" xfId="19684" xr:uid="{00000000-0005-0000-0000-0000B14C0000}"/>
    <cellStyle name="Header2 3 7 9 3" xfId="19685" xr:uid="{00000000-0005-0000-0000-0000B24C0000}"/>
    <cellStyle name="Header2 3 8" xfId="19686" xr:uid="{00000000-0005-0000-0000-0000B34C0000}"/>
    <cellStyle name="Header2 3 8 2" xfId="19687" xr:uid="{00000000-0005-0000-0000-0000B44C0000}"/>
    <cellStyle name="Header2 3 8 3" xfId="19688" xr:uid="{00000000-0005-0000-0000-0000B54C0000}"/>
    <cellStyle name="Header2 3 9" xfId="19689" xr:uid="{00000000-0005-0000-0000-0000B64C0000}"/>
    <cellStyle name="Header2 3 9 2" xfId="19690" xr:uid="{00000000-0005-0000-0000-0000B74C0000}"/>
    <cellStyle name="Header2 3 9 3" xfId="19691" xr:uid="{00000000-0005-0000-0000-0000B84C0000}"/>
    <cellStyle name="Header2 4" xfId="19692" xr:uid="{00000000-0005-0000-0000-0000B94C0000}"/>
    <cellStyle name="Header2 4 10" xfId="19693" xr:uid="{00000000-0005-0000-0000-0000BA4C0000}"/>
    <cellStyle name="Header2 4 10 2" xfId="19694" xr:uid="{00000000-0005-0000-0000-0000BB4C0000}"/>
    <cellStyle name="Header2 4 10 3" xfId="19695" xr:uid="{00000000-0005-0000-0000-0000BC4C0000}"/>
    <cellStyle name="Header2 4 11" xfId="19696" xr:uid="{00000000-0005-0000-0000-0000BD4C0000}"/>
    <cellStyle name="Header2 4 11 2" xfId="19697" xr:uid="{00000000-0005-0000-0000-0000BE4C0000}"/>
    <cellStyle name="Header2 4 11 3" xfId="19698" xr:uid="{00000000-0005-0000-0000-0000BF4C0000}"/>
    <cellStyle name="Header2 4 12" xfId="19699" xr:uid="{00000000-0005-0000-0000-0000C04C0000}"/>
    <cellStyle name="Header2 4 12 2" xfId="19700" xr:uid="{00000000-0005-0000-0000-0000C14C0000}"/>
    <cellStyle name="Header2 4 12 3" xfId="19701" xr:uid="{00000000-0005-0000-0000-0000C24C0000}"/>
    <cellStyle name="Header2 4 13" xfId="19702" xr:uid="{00000000-0005-0000-0000-0000C34C0000}"/>
    <cellStyle name="Header2 4 13 2" xfId="19703" xr:uid="{00000000-0005-0000-0000-0000C44C0000}"/>
    <cellStyle name="Header2 4 13 3" xfId="19704" xr:uid="{00000000-0005-0000-0000-0000C54C0000}"/>
    <cellStyle name="Header2 4 14" xfId="19705" xr:uid="{00000000-0005-0000-0000-0000C64C0000}"/>
    <cellStyle name="Header2 4 14 2" xfId="19706" xr:uid="{00000000-0005-0000-0000-0000C74C0000}"/>
    <cellStyle name="Header2 4 14 3" xfId="19707" xr:uid="{00000000-0005-0000-0000-0000C84C0000}"/>
    <cellStyle name="Header2 4 15" xfId="19708" xr:uid="{00000000-0005-0000-0000-0000C94C0000}"/>
    <cellStyle name="Header2 4 15 2" xfId="19709" xr:uid="{00000000-0005-0000-0000-0000CA4C0000}"/>
    <cellStyle name="Header2 4 15 3" xfId="19710" xr:uid="{00000000-0005-0000-0000-0000CB4C0000}"/>
    <cellStyle name="Header2 4 16" xfId="19711" xr:uid="{00000000-0005-0000-0000-0000CC4C0000}"/>
    <cellStyle name="Header2 4 16 2" xfId="19712" xr:uid="{00000000-0005-0000-0000-0000CD4C0000}"/>
    <cellStyle name="Header2 4 16 3" xfId="19713" xr:uid="{00000000-0005-0000-0000-0000CE4C0000}"/>
    <cellStyle name="Header2 4 17" xfId="19714" xr:uid="{00000000-0005-0000-0000-0000CF4C0000}"/>
    <cellStyle name="Header2 4 2" xfId="19715" xr:uid="{00000000-0005-0000-0000-0000D04C0000}"/>
    <cellStyle name="Header2 4 2 10" xfId="19716" xr:uid="{00000000-0005-0000-0000-0000D14C0000}"/>
    <cellStyle name="Header2 4 2 10 2" xfId="19717" xr:uid="{00000000-0005-0000-0000-0000D24C0000}"/>
    <cellStyle name="Header2 4 2 10 3" xfId="19718" xr:uid="{00000000-0005-0000-0000-0000D34C0000}"/>
    <cellStyle name="Header2 4 2 11" xfId="19719" xr:uid="{00000000-0005-0000-0000-0000D44C0000}"/>
    <cellStyle name="Header2 4 2 11 2" xfId="19720" xr:uid="{00000000-0005-0000-0000-0000D54C0000}"/>
    <cellStyle name="Header2 4 2 11 3" xfId="19721" xr:uid="{00000000-0005-0000-0000-0000D64C0000}"/>
    <cellStyle name="Header2 4 2 12" xfId="19722" xr:uid="{00000000-0005-0000-0000-0000D74C0000}"/>
    <cellStyle name="Header2 4 2 12 2" xfId="19723" xr:uid="{00000000-0005-0000-0000-0000D84C0000}"/>
    <cellStyle name="Header2 4 2 12 3" xfId="19724" xr:uid="{00000000-0005-0000-0000-0000D94C0000}"/>
    <cellStyle name="Header2 4 2 13" xfId="19725" xr:uid="{00000000-0005-0000-0000-0000DA4C0000}"/>
    <cellStyle name="Header2 4 2 14" xfId="19726" xr:uid="{00000000-0005-0000-0000-0000DB4C0000}"/>
    <cellStyle name="Header2 4 2 2" xfId="19727" xr:uid="{00000000-0005-0000-0000-0000DC4C0000}"/>
    <cellStyle name="Header2 4 2 2 2" xfId="19728" xr:uid="{00000000-0005-0000-0000-0000DD4C0000}"/>
    <cellStyle name="Header2 4 2 2 3" xfId="19729" xr:uid="{00000000-0005-0000-0000-0000DE4C0000}"/>
    <cellStyle name="Header2 4 2 3" xfId="19730" xr:uid="{00000000-0005-0000-0000-0000DF4C0000}"/>
    <cellStyle name="Header2 4 2 3 2" xfId="19731" xr:uid="{00000000-0005-0000-0000-0000E04C0000}"/>
    <cellStyle name="Header2 4 2 3 3" xfId="19732" xr:uid="{00000000-0005-0000-0000-0000E14C0000}"/>
    <cellStyle name="Header2 4 2 4" xfId="19733" xr:uid="{00000000-0005-0000-0000-0000E24C0000}"/>
    <cellStyle name="Header2 4 2 4 2" xfId="19734" xr:uid="{00000000-0005-0000-0000-0000E34C0000}"/>
    <cellStyle name="Header2 4 2 4 3" xfId="19735" xr:uid="{00000000-0005-0000-0000-0000E44C0000}"/>
    <cellStyle name="Header2 4 2 5" xfId="19736" xr:uid="{00000000-0005-0000-0000-0000E54C0000}"/>
    <cellStyle name="Header2 4 2 5 2" xfId="19737" xr:uid="{00000000-0005-0000-0000-0000E64C0000}"/>
    <cellStyle name="Header2 4 2 5 3" xfId="19738" xr:uid="{00000000-0005-0000-0000-0000E74C0000}"/>
    <cellStyle name="Header2 4 2 6" xfId="19739" xr:uid="{00000000-0005-0000-0000-0000E84C0000}"/>
    <cellStyle name="Header2 4 2 6 2" xfId="19740" xr:uid="{00000000-0005-0000-0000-0000E94C0000}"/>
    <cellStyle name="Header2 4 2 6 3" xfId="19741" xr:uid="{00000000-0005-0000-0000-0000EA4C0000}"/>
    <cellStyle name="Header2 4 2 7" xfId="19742" xr:uid="{00000000-0005-0000-0000-0000EB4C0000}"/>
    <cellStyle name="Header2 4 2 7 2" xfId="19743" xr:uid="{00000000-0005-0000-0000-0000EC4C0000}"/>
    <cellStyle name="Header2 4 2 7 3" xfId="19744" xr:uid="{00000000-0005-0000-0000-0000ED4C0000}"/>
    <cellStyle name="Header2 4 2 8" xfId="19745" xr:uid="{00000000-0005-0000-0000-0000EE4C0000}"/>
    <cellStyle name="Header2 4 2 8 2" xfId="19746" xr:uid="{00000000-0005-0000-0000-0000EF4C0000}"/>
    <cellStyle name="Header2 4 2 8 3" xfId="19747" xr:uid="{00000000-0005-0000-0000-0000F04C0000}"/>
    <cellStyle name="Header2 4 2 9" xfId="19748" xr:uid="{00000000-0005-0000-0000-0000F14C0000}"/>
    <cellStyle name="Header2 4 2 9 2" xfId="19749" xr:uid="{00000000-0005-0000-0000-0000F24C0000}"/>
    <cellStyle name="Header2 4 2 9 3" xfId="19750" xr:uid="{00000000-0005-0000-0000-0000F34C0000}"/>
    <cellStyle name="Header2 4 3" xfId="19751" xr:uid="{00000000-0005-0000-0000-0000F44C0000}"/>
    <cellStyle name="Header2 4 3 10" xfId="19752" xr:uid="{00000000-0005-0000-0000-0000F54C0000}"/>
    <cellStyle name="Header2 4 3 10 2" xfId="19753" xr:uid="{00000000-0005-0000-0000-0000F64C0000}"/>
    <cellStyle name="Header2 4 3 10 3" xfId="19754" xr:uid="{00000000-0005-0000-0000-0000F74C0000}"/>
    <cellStyle name="Header2 4 3 11" xfId="19755" xr:uid="{00000000-0005-0000-0000-0000F84C0000}"/>
    <cellStyle name="Header2 4 3 11 2" xfId="19756" xr:uid="{00000000-0005-0000-0000-0000F94C0000}"/>
    <cellStyle name="Header2 4 3 11 3" xfId="19757" xr:uid="{00000000-0005-0000-0000-0000FA4C0000}"/>
    <cellStyle name="Header2 4 3 12" xfId="19758" xr:uid="{00000000-0005-0000-0000-0000FB4C0000}"/>
    <cellStyle name="Header2 4 3 12 2" xfId="19759" xr:uid="{00000000-0005-0000-0000-0000FC4C0000}"/>
    <cellStyle name="Header2 4 3 12 3" xfId="19760" xr:uid="{00000000-0005-0000-0000-0000FD4C0000}"/>
    <cellStyle name="Header2 4 3 13" xfId="19761" xr:uid="{00000000-0005-0000-0000-0000FE4C0000}"/>
    <cellStyle name="Header2 4 3 14" xfId="19762" xr:uid="{00000000-0005-0000-0000-0000FF4C0000}"/>
    <cellStyle name="Header2 4 3 2" xfId="19763" xr:uid="{00000000-0005-0000-0000-0000004D0000}"/>
    <cellStyle name="Header2 4 3 2 2" xfId="19764" xr:uid="{00000000-0005-0000-0000-0000014D0000}"/>
    <cellStyle name="Header2 4 3 2 3" xfId="19765" xr:uid="{00000000-0005-0000-0000-0000024D0000}"/>
    <cellStyle name="Header2 4 3 3" xfId="19766" xr:uid="{00000000-0005-0000-0000-0000034D0000}"/>
    <cellStyle name="Header2 4 3 3 2" xfId="19767" xr:uid="{00000000-0005-0000-0000-0000044D0000}"/>
    <cellStyle name="Header2 4 3 3 3" xfId="19768" xr:uid="{00000000-0005-0000-0000-0000054D0000}"/>
    <cellStyle name="Header2 4 3 4" xfId="19769" xr:uid="{00000000-0005-0000-0000-0000064D0000}"/>
    <cellStyle name="Header2 4 3 4 2" xfId="19770" xr:uid="{00000000-0005-0000-0000-0000074D0000}"/>
    <cellStyle name="Header2 4 3 4 3" xfId="19771" xr:uid="{00000000-0005-0000-0000-0000084D0000}"/>
    <cellStyle name="Header2 4 3 5" xfId="19772" xr:uid="{00000000-0005-0000-0000-0000094D0000}"/>
    <cellStyle name="Header2 4 3 5 2" xfId="19773" xr:uid="{00000000-0005-0000-0000-00000A4D0000}"/>
    <cellStyle name="Header2 4 3 5 3" xfId="19774" xr:uid="{00000000-0005-0000-0000-00000B4D0000}"/>
    <cellStyle name="Header2 4 3 6" xfId="19775" xr:uid="{00000000-0005-0000-0000-00000C4D0000}"/>
    <cellStyle name="Header2 4 3 6 2" xfId="19776" xr:uid="{00000000-0005-0000-0000-00000D4D0000}"/>
    <cellStyle name="Header2 4 3 6 3" xfId="19777" xr:uid="{00000000-0005-0000-0000-00000E4D0000}"/>
    <cellStyle name="Header2 4 3 7" xfId="19778" xr:uid="{00000000-0005-0000-0000-00000F4D0000}"/>
    <cellStyle name="Header2 4 3 7 2" xfId="19779" xr:uid="{00000000-0005-0000-0000-0000104D0000}"/>
    <cellStyle name="Header2 4 3 7 3" xfId="19780" xr:uid="{00000000-0005-0000-0000-0000114D0000}"/>
    <cellStyle name="Header2 4 3 8" xfId="19781" xr:uid="{00000000-0005-0000-0000-0000124D0000}"/>
    <cellStyle name="Header2 4 3 8 2" xfId="19782" xr:uid="{00000000-0005-0000-0000-0000134D0000}"/>
    <cellStyle name="Header2 4 3 8 3" xfId="19783" xr:uid="{00000000-0005-0000-0000-0000144D0000}"/>
    <cellStyle name="Header2 4 3 9" xfId="19784" xr:uid="{00000000-0005-0000-0000-0000154D0000}"/>
    <cellStyle name="Header2 4 3 9 2" xfId="19785" xr:uid="{00000000-0005-0000-0000-0000164D0000}"/>
    <cellStyle name="Header2 4 3 9 3" xfId="19786" xr:uid="{00000000-0005-0000-0000-0000174D0000}"/>
    <cellStyle name="Header2 4 4" xfId="19787" xr:uid="{00000000-0005-0000-0000-0000184D0000}"/>
    <cellStyle name="Header2 4 4 10" xfId="19788" xr:uid="{00000000-0005-0000-0000-0000194D0000}"/>
    <cellStyle name="Header2 4 4 10 2" xfId="19789" xr:uid="{00000000-0005-0000-0000-00001A4D0000}"/>
    <cellStyle name="Header2 4 4 10 3" xfId="19790" xr:uid="{00000000-0005-0000-0000-00001B4D0000}"/>
    <cellStyle name="Header2 4 4 11" xfId="19791" xr:uid="{00000000-0005-0000-0000-00001C4D0000}"/>
    <cellStyle name="Header2 4 4 11 2" xfId="19792" xr:uid="{00000000-0005-0000-0000-00001D4D0000}"/>
    <cellStyle name="Header2 4 4 11 3" xfId="19793" xr:uid="{00000000-0005-0000-0000-00001E4D0000}"/>
    <cellStyle name="Header2 4 4 12" xfId="19794" xr:uid="{00000000-0005-0000-0000-00001F4D0000}"/>
    <cellStyle name="Header2 4 4 13" xfId="19795" xr:uid="{00000000-0005-0000-0000-0000204D0000}"/>
    <cellStyle name="Header2 4 4 2" xfId="19796" xr:uid="{00000000-0005-0000-0000-0000214D0000}"/>
    <cellStyle name="Header2 4 4 2 2" xfId="19797" xr:uid="{00000000-0005-0000-0000-0000224D0000}"/>
    <cellStyle name="Header2 4 4 2 3" xfId="19798" xr:uid="{00000000-0005-0000-0000-0000234D0000}"/>
    <cellStyle name="Header2 4 4 3" xfId="19799" xr:uid="{00000000-0005-0000-0000-0000244D0000}"/>
    <cellStyle name="Header2 4 4 3 2" xfId="19800" xr:uid="{00000000-0005-0000-0000-0000254D0000}"/>
    <cellStyle name="Header2 4 4 3 3" xfId="19801" xr:uid="{00000000-0005-0000-0000-0000264D0000}"/>
    <cellStyle name="Header2 4 4 4" xfId="19802" xr:uid="{00000000-0005-0000-0000-0000274D0000}"/>
    <cellStyle name="Header2 4 4 4 2" xfId="19803" xr:uid="{00000000-0005-0000-0000-0000284D0000}"/>
    <cellStyle name="Header2 4 4 4 3" xfId="19804" xr:uid="{00000000-0005-0000-0000-0000294D0000}"/>
    <cellStyle name="Header2 4 4 5" xfId="19805" xr:uid="{00000000-0005-0000-0000-00002A4D0000}"/>
    <cellStyle name="Header2 4 4 5 2" xfId="19806" xr:uid="{00000000-0005-0000-0000-00002B4D0000}"/>
    <cellStyle name="Header2 4 4 5 3" xfId="19807" xr:uid="{00000000-0005-0000-0000-00002C4D0000}"/>
    <cellStyle name="Header2 4 4 6" xfId="19808" xr:uid="{00000000-0005-0000-0000-00002D4D0000}"/>
    <cellStyle name="Header2 4 4 6 2" xfId="19809" xr:uid="{00000000-0005-0000-0000-00002E4D0000}"/>
    <cellStyle name="Header2 4 4 6 3" xfId="19810" xr:uid="{00000000-0005-0000-0000-00002F4D0000}"/>
    <cellStyle name="Header2 4 4 7" xfId="19811" xr:uid="{00000000-0005-0000-0000-0000304D0000}"/>
    <cellStyle name="Header2 4 4 7 2" xfId="19812" xr:uid="{00000000-0005-0000-0000-0000314D0000}"/>
    <cellStyle name="Header2 4 4 7 3" xfId="19813" xr:uid="{00000000-0005-0000-0000-0000324D0000}"/>
    <cellStyle name="Header2 4 4 8" xfId="19814" xr:uid="{00000000-0005-0000-0000-0000334D0000}"/>
    <cellStyle name="Header2 4 4 8 2" xfId="19815" xr:uid="{00000000-0005-0000-0000-0000344D0000}"/>
    <cellStyle name="Header2 4 4 8 3" xfId="19816" xr:uid="{00000000-0005-0000-0000-0000354D0000}"/>
    <cellStyle name="Header2 4 4 9" xfId="19817" xr:uid="{00000000-0005-0000-0000-0000364D0000}"/>
    <cellStyle name="Header2 4 4 9 2" xfId="19818" xr:uid="{00000000-0005-0000-0000-0000374D0000}"/>
    <cellStyle name="Header2 4 4 9 3" xfId="19819" xr:uid="{00000000-0005-0000-0000-0000384D0000}"/>
    <cellStyle name="Header2 4 5" xfId="19820" xr:uid="{00000000-0005-0000-0000-0000394D0000}"/>
    <cellStyle name="Header2 4 5 10" xfId="19821" xr:uid="{00000000-0005-0000-0000-00003A4D0000}"/>
    <cellStyle name="Header2 4 5 10 2" xfId="19822" xr:uid="{00000000-0005-0000-0000-00003B4D0000}"/>
    <cellStyle name="Header2 4 5 10 3" xfId="19823" xr:uid="{00000000-0005-0000-0000-00003C4D0000}"/>
    <cellStyle name="Header2 4 5 11" xfId="19824" xr:uid="{00000000-0005-0000-0000-00003D4D0000}"/>
    <cellStyle name="Header2 4 5 11 2" xfId="19825" xr:uid="{00000000-0005-0000-0000-00003E4D0000}"/>
    <cellStyle name="Header2 4 5 11 3" xfId="19826" xr:uid="{00000000-0005-0000-0000-00003F4D0000}"/>
    <cellStyle name="Header2 4 5 12" xfId="19827" xr:uid="{00000000-0005-0000-0000-0000404D0000}"/>
    <cellStyle name="Header2 4 5 13" xfId="19828" xr:uid="{00000000-0005-0000-0000-0000414D0000}"/>
    <cellStyle name="Header2 4 5 2" xfId="19829" xr:uid="{00000000-0005-0000-0000-0000424D0000}"/>
    <cellStyle name="Header2 4 5 2 2" xfId="19830" xr:uid="{00000000-0005-0000-0000-0000434D0000}"/>
    <cellStyle name="Header2 4 5 2 3" xfId="19831" xr:uid="{00000000-0005-0000-0000-0000444D0000}"/>
    <cellStyle name="Header2 4 5 3" xfId="19832" xr:uid="{00000000-0005-0000-0000-0000454D0000}"/>
    <cellStyle name="Header2 4 5 3 2" xfId="19833" xr:uid="{00000000-0005-0000-0000-0000464D0000}"/>
    <cellStyle name="Header2 4 5 3 3" xfId="19834" xr:uid="{00000000-0005-0000-0000-0000474D0000}"/>
    <cellStyle name="Header2 4 5 4" xfId="19835" xr:uid="{00000000-0005-0000-0000-0000484D0000}"/>
    <cellStyle name="Header2 4 5 4 2" xfId="19836" xr:uid="{00000000-0005-0000-0000-0000494D0000}"/>
    <cellStyle name="Header2 4 5 4 3" xfId="19837" xr:uid="{00000000-0005-0000-0000-00004A4D0000}"/>
    <cellStyle name="Header2 4 5 5" xfId="19838" xr:uid="{00000000-0005-0000-0000-00004B4D0000}"/>
    <cellStyle name="Header2 4 5 5 2" xfId="19839" xr:uid="{00000000-0005-0000-0000-00004C4D0000}"/>
    <cellStyle name="Header2 4 5 5 3" xfId="19840" xr:uid="{00000000-0005-0000-0000-00004D4D0000}"/>
    <cellStyle name="Header2 4 5 6" xfId="19841" xr:uid="{00000000-0005-0000-0000-00004E4D0000}"/>
    <cellStyle name="Header2 4 5 6 2" xfId="19842" xr:uid="{00000000-0005-0000-0000-00004F4D0000}"/>
    <cellStyle name="Header2 4 5 6 3" xfId="19843" xr:uid="{00000000-0005-0000-0000-0000504D0000}"/>
    <cellStyle name="Header2 4 5 7" xfId="19844" xr:uid="{00000000-0005-0000-0000-0000514D0000}"/>
    <cellStyle name="Header2 4 5 7 2" xfId="19845" xr:uid="{00000000-0005-0000-0000-0000524D0000}"/>
    <cellStyle name="Header2 4 5 7 3" xfId="19846" xr:uid="{00000000-0005-0000-0000-0000534D0000}"/>
    <cellStyle name="Header2 4 5 8" xfId="19847" xr:uid="{00000000-0005-0000-0000-0000544D0000}"/>
    <cellStyle name="Header2 4 5 8 2" xfId="19848" xr:uid="{00000000-0005-0000-0000-0000554D0000}"/>
    <cellStyle name="Header2 4 5 8 3" xfId="19849" xr:uid="{00000000-0005-0000-0000-0000564D0000}"/>
    <cellStyle name="Header2 4 5 9" xfId="19850" xr:uid="{00000000-0005-0000-0000-0000574D0000}"/>
    <cellStyle name="Header2 4 5 9 2" xfId="19851" xr:uid="{00000000-0005-0000-0000-0000584D0000}"/>
    <cellStyle name="Header2 4 5 9 3" xfId="19852" xr:uid="{00000000-0005-0000-0000-0000594D0000}"/>
    <cellStyle name="Header2 4 6" xfId="19853" xr:uid="{00000000-0005-0000-0000-00005A4D0000}"/>
    <cellStyle name="Header2 4 6 10" xfId="19854" xr:uid="{00000000-0005-0000-0000-00005B4D0000}"/>
    <cellStyle name="Header2 4 6 10 2" xfId="19855" xr:uid="{00000000-0005-0000-0000-00005C4D0000}"/>
    <cellStyle name="Header2 4 6 10 3" xfId="19856" xr:uid="{00000000-0005-0000-0000-00005D4D0000}"/>
    <cellStyle name="Header2 4 6 11" xfId="19857" xr:uid="{00000000-0005-0000-0000-00005E4D0000}"/>
    <cellStyle name="Header2 4 6 11 2" xfId="19858" xr:uid="{00000000-0005-0000-0000-00005F4D0000}"/>
    <cellStyle name="Header2 4 6 11 3" xfId="19859" xr:uid="{00000000-0005-0000-0000-0000604D0000}"/>
    <cellStyle name="Header2 4 6 12" xfId="19860" xr:uid="{00000000-0005-0000-0000-0000614D0000}"/>
    <cellStyle name="Header2 4 6 13" xfId="19861" xr:uid="{00000000-0005-0000-0000-0000624D0000}"/>
    <cellStyle name="Header2 4 6 2" xfId="19862" xr:uid="{00000000-0005-0000-0000-0000634D0000}"/>
    <cellStyle name="Header2 4 6 2 2" xfId="19863" xr:uid="{00000000-0005-0000-0000-0000644D0000}"/>
    <cellStyle name="Header2 4 6 2 3" xfId="19864" xr:uid="{00000000-0005-0000-0000-0000654D0000}"/>
    <cellStyle name="Header2 4 6 3" xfId="19865" xr:uid="{00000000-0005-0000-0000-0000664D0000}"/>
    <cellStyle name="Header2 4 6 3 2" xfId="19866" xr:uid="{00000000-0005-0000-0000-0000674D0000}"/>
    <cellStyle name="Header2 4 6 3 3" xfId="19867" xr:uid="{00000000-0005-0000-0000-0000684D0000}"/>
    <cellStyle name="Header2 4 6 4" xfId="19868" xr:uid="{00000000-0005-0000-0000-0000694D0000}"/>
    <cellStyle name="Header2 4 6 4 2" xfId="19869" xr:uid="{00000000-0005-0000-0000-00006A4D0000}"/>
    <cellStyle name="Header2 4 6 4 3" xfId="19870" xr:uid="{00000000-0005-0000-0000-00006B4D0000}"/>
    <cellStyle name="Header2 4 6 5" xfId="19871" xr:uid="{00000000-0005-0000-0000-00006C4D0000}"/>
    <cellStyle name="Header2 4 6 5 2" xfId="19872" xr:uid="{00000000-0005-0000-0000-00006D4D0000}"/>
    <cellStyle name="Header2 4 6 5 3" xfId="19873" xr:uid="{00000000-0005-0000-0000-00006E4D0000}"/>
    <cellStyle name="Header2 4 6 6" xfId="19874" xr:uid="{00000000-0005-0000-0000-00006F4D0000}"/>
    <cellStyle name="Header2 4 6 6 2" xfId="19875" xr:uid="{00000000-0005-0000-0000-0000704D0000}"/>
    <cellStyle name="Header2 4 6 6 3" xfId="19876" xr:uid="{00000000-0005-0000-0000-0000714D0000}"/>
    <cellStyle name="Header2 4 6 7" xfId="19877" xr:uid="{00000000-0005-0000-0000-0000724D0000}"/>
    <cellStyle name="Header2 4 6 7 2" xfId="19878" xr:uid="{00000000-0005-0000-0000-0000734D0000}"/>
    <cellStyle name="Header2 4 6 7 3" xfId="19879" xr:uid="{00000000-0005-0000-0000-0000744D0000}"/>
    <cellStyle name="Header2 4 6 8" xfId="19880" xr:uid="{00000000-0005-0000-0000-0000754D0000}"/>
    <cellStyle name="Header2 4 6 8 2" xfId="19881" xr:uid="{00000000-0005-0000-0000-0000764D0000}"/>
    <cellStyle name="Header2 4 6 8 3" xfId="19882" xr:uid="{00000000-0005-0000-0000-0000774D0000}"/>
    <cellStyle name="Header2 4 6 9" xfId="19883" xr:uid="{00000000-0005-0000-0000-0000784D0000}"/>
    <cellStyle name="Header2 4 6 9 2" xfId="19884" xr:uid="{00000000-0005-0000-0000-0000794D0000}"/>
    <cellStyle name="Header2 4 6 9 3" xfId="19885" xr:uid="{00000000-0005-0000-0000-00007A4D0000}"/>
    <cellStyle name="Header2 4 7" xfId="19886" xr:uid="{00000000-0005-0000-0000-00007B4D0000}"/>
    <cellStyle name="Header2 4 7 10" xfId="19887" xr:uid="{00000000-0005-0000-0000-00007C4D0000}"/>
    <cellStyle name="Header2 4 7 10 2" xfId="19888" xr:uid="{00000000-0005-0000-0000-00007D4D0000}"/>
    <cellStyle name="Header2 4 7 10 3" xfId="19889" xr:uid="{00000000-0005-0000-0000-00007E4D0000}"/>
    <cellStyle name="Header2 4 7 11" xfId="19890" xr:uid="{00000000-0005-0000-0000-00007F4D0000}"/>
    <cellStyle name="Header2 4 7 11 2" xfId="19891" xr:uid="{00000000-0005-0000-0000-0000804D0000}"/>
    <cellStyle name="Header2 4 7 11 3" xfId="19892" xr:uid="{00000000-0005-0000-0000-0000814D0000}"/>
    <cellStyle name="Header2 4 7 12" xfId="19893" xr:uid="{00000000-0005-0000-0000-0000824D0000}"/>
    <cellStyle name="Header2 4 7 13" xfId="19894" xr:uid="{00000000-0005-0000-0000-0000834D0000}"/>
    <cellStyle name="Header2 4 7 2" xfId="19895" xr:uid="{00000000-0005-0000-0000-0000844D0000}"/>
    <cellStyle name="Header2 4 7 2 2" xfId="19896" xr:uid="{00000000-0005-0000-0000-0000854D0000}"/>
    <cellStyle name="Header2 4 7 2 3" xfId="19897" xr:uid="{00000000-0005-0000-0000-0000864D0000}"/>
    <cellStyle name="Header2 4 7 3" xfId="19898" xr:uid="{00000000-0005-0000-0000-0000874D0000}"/>
    <cellStyle name="Header2 4 7 3 2" xfId="19899" xr:uid="{00000000-0005-0000-0000-0000884D0000}"/>
    <cellStyle name="Header2 4 7 3 3" xfId="19900" xr:uid="{00000000-0005-0000-0000-0000894D0000}"/>
    <cellStyle name="Header2 4 7 4" xfId="19901" xr:uid="{00000000-0005-0000-0000-00008A4D0000}"/>
    <cellStyle name="Header2 4 7 4 2" xfId="19902" xr:uid="{00000000-0005-0000-0000-00008B4D0000}"/>
    <cellStyle name="Header2 4 7 4 3" xfId="19903" xr:uid="{00000000-0005-0000-0000-00008C4D0000}"/>
    <cellStyle name="Header2 4 7 5" xfId="19904" xr:uid="{00000000-0005-0000-0000-00008D4D0000}"/>
    <cellStyle name="Header2 4 7 5 2" xfId="19905" xr:uid="{00000000-0005-0000-0000-00008E4D0000}"/>
    <cellStyle name="Header2 4 7 5 3" xfId="19906" xr:uid="{00000000-0005-0000-0000-00008F4D0000}"/>
    <cellStyle name="Header2 4 7 6" xfId="19907" xr:uid="{00000000-0005-0000-0000-0000904D0000}"/>
    <cellStyle name="Header2 4 7 6 2" xfId="19908" xr:uid="{00000000-0005-0000-0000-0000914D0000}"/>
    <cellStyle name="Header2 4 7 6 3" xfId="19909" xr:uid="{00000000-0005-0000-0000-0000924D0000}"/>
    <cellStyle name="Header2 4 7 7" xfId="19910" xr:uid="{00000000-0005-0000-0000-0000934D0000}"/>
    <cellStyle name="Header2 4 7 7 2" xfId="19911" xr:uid="{00000000-0005-0000-0000-0000944D0000}"/>
    <cellStyle name="Header2 4 7 7 3" xfId="19912" xr:uid="{00000000-0005-0000-0000-0000954D0000}"/>
    <cellStyle name="Header2 4 7 8" xfId="19913" xr:uid="{00000000-0005-0000-0000-0000964D0000}"/>
    <cellStyle name="Header2 4 7 8 2" xfId="19914" xr:uid="{00000000-0005-0000-0000-0000974D0000}"/>
    <cellStyle name="Header2 4 7 8 3" xfId="19915" xr:uid="{00000000-0005-0000-0000-0000984D0000}"/>
    <cellStyle name="Header2 4 7 9" xfId="19916" xr:uid="{00000000-0005-0000-0000-0000994D0000}"/>
    <cellStyle name="Header2 4 7 9 2" xfId="19917" xr:uid="{00000000-0005-0000-0000-00009A4D0000}"/>
    <cellStyle name="Header2 4 7 9 3" xfId="19918" xr:uid="{00000000-0005-0000-0000-00009B4D0000}"/>
    <cellStyle name="Header2 4 8" xfId="19919" xr:uid="{00000000-0005-0000-0000-00009C4D0000}"/>
    <cellStyle name="Header2 4 8 2" xfId="19920" xr:uid="{00000000-0005-0000-0000-00009D4D0000}"/>
    <cellStyle name="Header2 4 8 3" xfId="19921" xr:uid="{00000000-0005-0000-0000-00009E4D0000}"/>
    <cellStyle name="Header2 4 9" xfId="19922" xr:uid="{00000000-0005-0000-0000-00009F4D0000}"/>
    <cellStyle name="Header2 4 9 2" xfId="19923" xr:uid="{00000000-0005-0000-0000-0000A04D0000}"/>
    <cellStyle name="Header2 4 9 3" xfId="19924" xr:uid="{00000000-0005-0000-0000-0000A14D0000}"/>
    <cellStyle name="Header2 5" xfId="19925" xr:uid="{00000000-0005-0000-0000-0000A24D0000}"/>
    <cellStyle name="Header2 5 10" xfId="19926" xr:uid="{00000000-0005-0000-0000-0000A34D0000}"/>
    <cellStyle name="Header2 5 10 2" xfId="19927" xr:uid="{00000000-0005-0000-0000-0000A44D0000}"/>
    <cellStyle name="Header2 5 10 3" xfId="19928" xr:uid="{00000000-0005-0000-0000-0000A54D0000}"/>
    <cellStyle name="Header2 5 11" xfId="19929" xr:uid="{00000000-0005-0000-0000-0000A64D0000}"/>
    <cellStyle name="Header2 5 11 2" xfId="19930" xr:uid="{00000000-0005-0000-0000-0000A74D0000}"/>
    <cellStyle name="Header2 5 11 3" xfId="19931" xr:uid="{00000000-0005-0000-0000-0000A84D0000}"/>
    <cellStyle name="Header2 5 12" xfId="19932" xr:uid="{00000000-0005-0000-0000-0000A94D0000}"/>
    <cellStyle name="Header2 5 12 2" xfId="19933" xr:uid="{00000000-0005-0000-0000-0000AA4D0000}"/>
    <cellStyle name="Header2 5 12 3" xfId="19934" xr:uid="{00000000-0005-0000-0000-0000AB4D0000}"/>
    <cellStyle name="Header2 5 13" xfId="19935" xr:uid="{00000000-0005-0000-0000-0000AC4D0000}"/>
    <cellStyle name="Header2 5 13 2" xfId="19936" xr:uid="{00000000-0005-0000-0000-0000AD4D0000}"/>
    <cellStyle name="Header2 5 13 3" xfId="19937" xr:uid="{00000000-0005-0000-0000-0000AE4D0000}"/>
    <cellStyle name="Header2 5 14" xfId="19938" xr:uid="{00000000-0005-0000-0000-0000AF4D0000}"/>
    <cellStyle name="Header2 5 14 2" xfId="19939" xr:uid="{00000000-0005-0000-0000-0000B04D0000}"/>
    <cellStyle name="Header2 5 14 3" xfId="19940" xr:uid="{00000000-0005-0000-0000-0000B14D0000}"/>
    <cellStyle name="Header2 5 15" xfId="19941" xr:uid="{00000000-0005-0000-0000-0000B24D0000}"/>
    <cellStyle name="Header2 5 15 2" xfId="19942" xr:uid="{00000000-0005-0000-0000-0000B34D0000}"/>
    <cellStyle name="Header2 5 15 3" xfId="19943" xr:uid="{00000000-0005-0000-0000-0000B44D0000}"/>
    <cellStyle name="Header2 5 16" xfId="19944" xr:uid="{00000000-0005-0000-0000-0000B54D0000}"/>
    <cellStyle name="Header2 5 16 2" xfId="19945" xr:uid="{00000000-0005-0000-0000-0000B64D0000}"/>
    <cellStyle name="Header2 5 16 3" xfId="19946" xr:uid="{00000000-0005-0000-0000-0000B74D0000}"/>
    <cellStyle name="Header2 5 17" xfId="19947" xr:uid="{00000000-0005-0000-0000-0000B84D0000}"/>
    <cellStyle name="Header2 5 17 2" xfId="19948" xr:uid="{00000000-0005-0000-0000-0000B94D0000}"/>
    <cellStyle name="Header2 5 17 3" xfId="19949" xr:uid="{00000000-0005-0000-0000-0000BA4D0000}"/>
    <cellStyle name="Header2 5 18" xfId="19950" xr:uid="{00000000-0005-0000-0000-0000BB4D0000}"/>
    <cellStyle name="Header2 5 18 2" xfId="19951" xr:uid="{00000000-0005-0000-0000-0000BC4D0000}"/>
    <cellStyle name="Header2 5 18 3" xfId="19952" xr:uid="{00000000-0005-0000-0000-0000BD4D0000}"/>
    <cellStyle name="Header2 5 19" xfId="19953" xr:uid="{00000000-0005-0000-0000-0000BE4D0000}"/>
    <cellStyle name="Header2 5 2" xfId="19954" xr:uid="{00000000-0005-0000-0000-0000BF4D0000}"/>
    <cellStyle name="Header2 5 2 10" xfId="19955" xr:uid="{00000000-0005-0000-0000-0000C04D0000}"/>
    <cellStyle name="Header2 5 2 10 2" xfId="19956" xr:uid="{00000000-0005-0000-0000-0000C14D0000}"/>
    <cellStyle name="Header2 5 2 10 3" xfId="19957" xr:uid="{00000000-0005-0000-0000-0000C24D0000}"/>
    <cellStyle name="Header2 5 2 11" xfId="19958" xr:uid="{00000000-0005-0000-0000-0000C34D0000}"/>
    <cellStyle name="Header2 5 2 11 2" xfId="19959" xr:uid="{00000000-0005-0000-0000-0000C44D0000}"/>
    <cellStyle name="Header2 5 2 11 3" xfId="19960" xr:uid="{00000000-0005-0000-0000-0000C54D0000}"/>
    <cellStyle name="Header2 5 2 12" xfId="19961" xr:uid="{00000000-0005-0000-0000-0000C64D0000}"/>
    <cellStyle name="Header2 5 2 12 2" xfId="19962" xr:uid="{00000000-0005-0000-0000-0000C74D0000}"/>
    <cellStyle name="Header2 5 2 12 3" xfId="19963" xr:uid="{00000000-0005-0000-0000-0000C84D0000}"/>
    <cellStyle name="Header2 5 2 13" xfId="19964" xr:uid="{00000000-0005-0000-0000-0000C94D0000}"/>
    <cellStyle name="Header2 5 2 14" xfId="19965" xr:uid="{00000000-0005-0000-0000-0000CA4D0000}"/>
    <cellStyle name="Header2 5 2 2" xfId="19966" xr:uid="{00000000-0005-0000-0000-0000CB4D0000}"/>
    <cellStyle name="Header2 5 2 2 2" xfId="19967" xr:uid="{00000000-0005-0000-0000-0000CC4D0000}"/>
    <cellStyle name="Header2 5 2 2 3" xfId="19968" xr:uid="{00000000-0005-0000-0000-0000CD4D0000}"/>
    <cellStyle name="Header2 5 2 3" xfId="19969" xr:uid="{00000000-0005-0000-0000-0000CE4D0000}"/>
    <cellStyle name="Header2 5 2 3 2" xfId="19970" xr:uid="{00000000-0005-0000-0000-0000CF4D0000}"/>
    <cellStyle name="Header2 5 2 3 3" xfId="19971" xr:uid="{00000000-0005-0000-0000-0000D04D0000}"/>
    <cellStyle name="Header2 5 2 4" xfId="19972" xr:uid="{00000000-0005-0000-0000-0000D14D0000}"/>
    <cellStyle name="Header2 5 2 4 2" xfId="19973" xr:uid="{00000000-0005-0000-0000-0000D24D0000}"/>
    <cellStyle name="Header2 5 2 4 3" xfId="19974" xr:uid="{00000000-0005-0000-0000-0000D34D0000}"/>
    <cellStyle name="Header2 5 2 5" xfId="19975" xr:uid="{00000000-0005-0000-0000-0000D44D0000}"/>
    <cellStyle name="Header2 5 2 5 2" xfId="19976" xr:uid="{00000000-0005-0000-0000-0000D54D0000}"/>
    <cellStyle name="Header2 5 2 5 3" xfId="19977" xr:uid="{00000000-0005-0000-0000-0000D64D0000}"/>
    <cellStyle name="Header2 5 2 6" xfId="19978" xr:uid="{00000000-0005-0000-0000-0000D74D0000}"/>
    <cellStyle name="Header2 5 2 6 2" xfId="19979" xr:uid="{00000000-0005-0000-0000-0000D84D0000}"/>
    <cellStyle name="Header2 5 2 6 3" xfId="19980" xr:uid="{00000000-0005-0000-0000-0000D94D0000}"/>
    <cellStyle name="Header2 5 2 7" xfId="19981" xr:uid="{00000000-0005-0000-0000-0000DA4D0000}"/>
    <cellStyle name="Header2 5 2 7 2" xfId="19982" xr:uid="{00000000-0005-0000-0000-0000DB4D0000}"/>
    <cellStyle name="Header2 5 2 7 3" xfId="19983" xr:uid="{00000000-0005-0000-0000-0000DC4D0000}"/>
    <cellStyle name="Header2 5 2 8" xfId="19984" xr:uid="{00000000-0005-0000-0000-0000DD4D0000}"/>
    <cellStyle name="Header2 5 2 8 2" xfId="19985" xr:uid="{00000000-0005-0000-0000-0000DE4D0000}"/>
    <cellStyle name="Header2 5 2 8 3" xfId="19986" xr:uid="{00000000-0005-0000-0000-0000DF4D0000}"/>
    <cellStyle name="Header2 5 2 9" xfId="19987" xr:uid="{00000000-0005-0000-0000-0000E04D0000}"/>
    <cellStyle name="Header2 5 2 9 2" xfId="19988" xr:uid="{00000000-0005-0000-0000-0000E14D0000}"/>
    <cellStyle name="Header2 5 2 9 3" xfId="19989" xr:uid="{00000000-0005-0000-0000-0000E24D0000}"/>
    <cellStyle name="Header2 5 20" xfId="19990" xr:uid="{00000000-0005-0000-0000-0000E34D0000}"/>
    <cellStyle name="Header2 5 3" xfId="19991" xr:uid="{00000000-0005-0000-0000-0000E44D0000}"/>
    <cellStyle name="Header2 5 3 10" xfId="19992" xr:uid="{00000000-0005-0000-0000-0000E54D0000}"/>
    <cellStyle name="Header2 5 3 10 2" xfId="19993" xr:uid="{00000000-0005-0000-0000-0000E64D0000}"/>
    <cellStyle name="Header2 5 3 10 3" xfId="19994" xr:uid="{00000000-0005-0000-0000-0000E74D0000}"/>
    <cellStyle name="Header2 5 3 11" xfId="19995" xr:uid="{00000000-0005-0000-0000-0000E84D0000}"/>
    <cellStyle name="Header2 5 3 11 2" xfId="19996" xr:uid="{00000000-0005-0000-0000-0000E94D0000}"/>
    <cellStyle name="Header2 5 3 11 3" xfId="19997" xr:uid="{00000000-0005-0000-0000-0000EA4D0000}"/>
    <cellStyle name="Header2 5 3 12" xfId="19998" xr:uid="{00000000-0005-0000-0000-0000EB4D0000}"/>
    <cellStyle name="Header2 5 3 12 2" xfId="19999" xr:uid="{00000000-0005-0000-0000-0000EC4D0000}"/>
    <cellStyle name="Header2 5 3 12 3" xfId="20000" xr:uid="{00000000-0005-0000-0000-0000ED4D0000}"/>
    <cellStyle name="Header2 5 3 13" xfId="20001" xr:uid="{00000000-0005-0000-0000-0000EE4D0000}"/>
    <cellStyle name="Header2 5 3 14" xfId="20002" xr:uid="{00000000-0005-0000-0000-0000EF4D0000}"/>
    <cellStyle name="Header2 5 3 2" xfId="20003" xr:uid="{00000000-0005-0000-0000-0000F04D0000}"/>
    <cellStyle name="Header2 5 3 2 2" xfId="20004" xr:uid="{00000000-0005-0000-0000-0000F14D0000}"/>
    <cellStyle name="Header2 5 3 2 3" xfId="20005" xr:uid="{00000000-0005-0000-0000-0000F24D0000}"/>
    <cellStyle name="Header2 5 3 3" xfId="20006" xr:uid="{00000000-0005-0000-0000-0000F34D0000}"/>
    <cellStyle name="Header2 5 3 3 2" xfId="20007" xr:uid="{00000000-0005-0000-0000-0000F44D0000}"/>
    <cellStyle name="Header2 5 3 3 3" xfId="20008" xr:uid="{00000000-0005-0000-0000-0000F54D0000}"/>
    <cellStyle name="Header2 5 3 4" xfId="20009" xr:uid="{00000000-0005-0000-0000-0000F64D0000}"/>
    <cellStyle name="Header2 5 3 4 2" xfId="20010" xr:uid="{00000000-0005-0000-0000-0000F74D0000}"/>
    <cellStyle name="Header2 5 3 4 3" xfId="20011" xr:uid="{00000000-0005-0000-0000-0000F84D0000}"/>
    <cellStyle name="Header2 5 3 5" xfId="20012" xr:uid="{00000000-0005-0000-0000-0000F94D0000}"/>
    <cellStyle name="Header2 5 3 5 2" xfId="20013" xr:uid="{00000000-0005-0000-0000-0000FA4D0000}"/>
    <cellStyle name="Header2 5 3 5 3" xfId="20014" xr:uid="{00000000-0005-0000-0000-0000FB4D0000}"/>
    <cellStyle name="Header2 5 3 6" xfId="20015" xr:uid="{00000000-0005-0000-0000-0000FC4D0000}"/>
    <cellStyle name="Header2 5 3 6 2" xfId="20016" xr:uid="{00000000-0005-0000-0000-0000FD4D0000}"/>
    <cellStyle name="Header2 5 3 6 3" xfId="20017" xr:uid="{00000000-0005-0000-0000-0000FE4D0000}"/>
    <cellStyle name="Header2 5 3 7" xfId="20018" xr:uid="{00000000-0005-0000-0000-0000FF4D0000}"/>
    <cellStyle name="Header2 5 3 7 2" xfId="20019" xr:uid="{00000000-0005-0000-0000-0000004E0000}"/>
    <cellStyle name="Header2 5 3 7 3" xfId="20020" xr:uid="{00000000-0005-0000-0000-0000014E0000}"/>
    <cellStyle name="Header2 5 3 8" xfId="20021" xr:uid="{00000000-0005-0000-0000-0000024E0000}"/>
    <cellStyle name="Header2 5 3 8 2" xfId="20022" xr:uid="{00000000-0005-0000-0000-0000034E0000}"/>
    <cellStyle name="Header2 5 3 8 3" xfId="20023" xr:uid="{00000000-0005-0000-0000-0000044E0000}"/>
    <cellStyle name="Header2 5 3 9" xfId="20024" xr:uid="{00000000-0005-0000-0000-0000054E0000}"/>
    <cellStyle name="Header2 5 3 9 2" xfId="20025" xr:uid="{00000000-0005-0000-0000-0000064E0000}"/>
    <cellStyle name="Header2 5 3 9 3" xfId="20026" xr:uid="{00000000-0005-0000-0000-0000074E0000}"/>
    <cellStyle name="Header2 5 4" xfId="20027" xr:uid="{00000000-0005-0000-0000-0000084E0000}"/>
    <cellStyle name="Header2 5 4 10" xfId="20028" xr:uid="{00000000-0005-0000-0000-0000094E0000}"/>
    <cellStyle name="Header2 5 4 10 2" xfId="20029" xr:uid="{00000000-0005-0000-0000-00000A4E0000}"/>
    <cellStyle name="Header2 5 4 10 3" xfId="20030" xr:uid="{00000000-0005-0000-0000-00000B4E0000}"/>
    <cellStyle name="Header2 5 4 11" xfId="20031" xr:uid="{00000000-0005-0000-0000-00000C4E0000}"/>
    <cellStyle name="Header2 5 4 11 2" xfId="20032" xr:uid="{00000000-0005-0000-0000-00000D4E0000}"/>
    <cellStyle name="Header2 5 4 11 3" xfId="20033" xr:uid="{00000000-0005-0000-0000-00000E4E0000}"/>
    <cellStyle name="Header2 5 4 12" xfId="20034" xr:uid="{00000000-0005-0000-0000-00000F4E0000}"/>
    <cellStyle name="Header2 5 4 13" xfId="20035" xr:uid="{00000000-0005-0000-0000-0000104E0000}"/>
    <cellStyle name="Header2 5 4 2" xfId="20036" xr:uid="{00000000-0005-0000-0000-0000114E0000}"/>
    <cellStyle name="Header2 5 4 2 2" xfId="20037" xr:uid="{00000000-0005-0000-0000-0000124E0000}"/>
    <cellStyle name="Header2 5 4 2 3" xfId="20038" xr:uid="{00000000-0005-0000-0000-0000134E0000}"/>
    <cellStyle name="Header2 5 4 3" xfId="20039" xr:uid="{00000000-0005-0000-0000-0000144E0000}"/>
    <cellStyle name="Header2 5 4 3 2" xfId="20040" xr:uid="{00000000-0005-0000-0000-0000154E0000}"/>
    <cellStyle name="Header2 5 4 3 3" xfId="20041" xr:uid="{00000000-0005-0000-0000-0000164E0000}"/>
    <cellStyle name="Header2 5 4 4" xfId="20042" xr:uid="{00000000-0005-0000-0000-0000174E0000}"/>
    <cellStyle name="Header2 5 4 4 2" xfId="20043" xr:uid="{00000000-0005-0000-0000-0000184E0000}"/>
    <cellStyle name="Header2 5 4 4 3" xfId="20044" xr:uid="{00000000-0005-0000-0000-0000194E0000}"/>
    <cellStyle name="Header2 5 4 5" xfId="20045" xr:uid="{00000000-0005-0000-0000-00001A4E0000}"/>
    <cellStyle name="Header2 5 4 5 2" xfId="20046" xr:uid="{00000000-0005-0000-0000-00001B4E0000}"/>
    <cellStyle name="Header2 5 4 5 3" xfId="20047" xr:uid="{00000000-0005-0000-0000-00001C4E0000}"/>
    <cellStyle name="Header2 5 4 6" xfId="20048" xr:uid="{00000000-0005-0000-0000-00001D4E0000}"/>
    <cellStyle name="Header2 5 4 6 2" xfId="20049" xr:uid="{00000000-0005-0000-0000-00001E4E0000}"/>
    <cellStyle name="Header2 5 4 6 3" xfId="20050" xr:uid="{00000000-0005-0000-0000-00001F4E0000}"/>
    <cellStyle name="Header2 5 4 7" xfId="20051" xr:uid="{00000000-0005-0000-0000-0000204E0000}"/>
    <cellStyle name="Header2 5 4 7 2" xfId="20052" xr:uid="{00000000-0005-0000-0000-0000214E0000}"/>
    <cellStyle name="Header2 5 4 7 3" xfId="20053" xr:uid="{00000000-0005-0000-0000-0000224E0000}"/>
    <cellStyle name="Header2 5 4 8" xfId="20054" xr:uid="{00000000-0005-0000-0000-0000234E0000}"/>
    <cellStyle name="Header2 5 4 8 2" xfId="20055" xr:uid="{00000000-0005-0000-0000-0000244E0000}"/>
    <cellStyle name="Header2 5 4 8 3" xfId="20056" xr:uid="{00000000-0005-0000-0000-0000254E0000}"/>
    <cellStyle name="Header2 5 4 9" xfId="20057" xr:uid="{00000000-0005-0000-0000-0000264E0000}"/>
    <cellStyle name="Header2 5 4 9 2" xfId="20058" xr:uid="{00000000-0005-0000-0000-0000274E0000}"/>
    <cellStyle name="Header2 5 4 9 3" xfId="20059" xr:uid="{00000000-0005-0000-0000-0000284E0000}"/>
    <cellStyle name="Header2 5 5" xfId="20060" xr:uid="{00000000-0005-0000-0000-0000294E0000}"/>
    <cellStyle name="Header2 5 5 10" xfId="20061" xr:uid="{00000000-0005-0000-0000-00002A4E0000}"/>
    <cellStyle name="Header2 5 5 10 2" xfId="20062" xr:uid="{00000000-0005-0000-0000-00002B4E0000}"/>
    <cellStyle name="Header2 5 5 10 3" xfId="20063" xr:uid="{00000000-0005-0000-0000-00002C4E0000}"/>
    <cellStyle name="Header2 5 5 11" xfId="20064" xr:uid="{00000000-0005-0000-0000-00002D4E0000}"/>
    <cellStyle name="Header2 5 5 11 2" xfId="20065" xr:uid="{00000000-0005-0000-0000-00002E4E0000}"/>
    <cellStyle name="Header2 5 5 11 3" xfId="20066" xr:uid="{00000000-0005-0000-0000-00002F4E0000}"/>
    <cellStyle name="Header2 5 5 12" xfId="20067" xr:uid="{00000000-0005-0000-0000-0000304E0000}"/>
    <cellStyle name="Header2 5 5 13" xfId="20068" xr:uid="{00000000-0005-0000-0000-0000314E0000}"/>
    <cellStyle name="Header2 5 5 2" xfId="20069" xr:uid="{00000000-0005-0000-0000-0000324E0000}"/>
    <cellStyle name="Header2 5 5 2 2" xfId="20070" xr:uid="{00000000-0005-0000-0000-0000334E0000}"/>
    <cellStyle name="Header2 5 5 2 3" xfId="20071" xr:uid="{00000000-0005-0000-0000-0000344E0000}"/>
    <cellStyle name="Header2 5 5 3" xfId="20072" xr:uid="{00000000-0005-0000-0000-0000354E0000}"/>
    <cellStyle name="Header2 5 5 3 2" xfId="20073" xr:uid="{00000000-0005-0000-0000-0000364E0000}"/>
    <cellStyle name="Header2 5 5 3 3" xfId="20074" xr:uid="{00000000-0005-0000-0000-0000374E0000}"/>
    <cellStyle name="Header2 5 5 4" xfId="20075" xr:uid="{00000000-0005-0000-0000-0000384E0000}"/>
    <cellStyle name="Header2 5 5 4 2" xfId="20076" xr:uid="{00000000-0005-0000-0000-0000394E0000}"/>
    <cellStyle name="Header2 5 5 4 3" xfId="20077" xr:uid="{00000000-0005-0000-0000-00003A4E0000}"/>
    <cellStyle name="Header2 5 5 5" xfId="20078" xr:uid="{00000000-0005-0000-0000-00003B4E0000}"/>
    <cellStyle name="Header2 5 5 5 2" xfId="20079" xr:uid="{00000000-0005-0000-0000-00003C4E0000}"/>
    <cellStyle name="Header2 5 5 5 3" xfId="20080" xr:uid="{00000000-0005-0000-0000-00003D4E0000}"/>
    <cellStyle name="Header2 5 5 6" xfId="20081" xr:uid="{00000000-0005-0000-0000-00003E4E0000}"/>
    <cellStyle name="Header2 5 5 6 2" xfId="20082" xr:uid="{00000000-0005-0000-0000-00003F4E0000}"/>
    <cellStyle name="Header2 5 5 6 3" xfId="20083" xr:uid="{00000000-0005-0000-0000-0000404E0000}"/>
    <cellStyle name="Header2 5 5 7" xfId="20084" xr:uid="{00000000-0005-0000-0000-0000414E0000}"/>
    <cellStyle name="Header2 5 5 7 2" xfId="20085" xr:uid="{00000000-0005-0000-0000-0000424E0000}"/>
    <cellStyle name="Header2 5 5 7 3" xfId="20086" xr:uid="{00000000-0005-0000-0000-0000434E0000}"/>
    <cellStyle name="Header2 5 5 8" xfId="20087" xr:uid="{00000000-0005-0000-0000-0000444E0000}"/>
    <cellStyle name="Header2 5 5 8 2" xfId="20088" xr:uid="{00000000-0005-0000-0000-0000454E0000}"/>
    <cellStyle name="Header2 5 5 8 3" xfId="20089" xr:uid="{00000000-0005-0000-0000-0000464E0000}"/>
    <cellStyle name="Header2 5 5 9" xfId="20090" xr:uid="{00000000-0005-0000-0000-0000474E0000}"/>
    <cellStyle name="Header2 5 5 9 2" xfId="20091" xr:uid="{00000000-0005-0000-0000-0000484E0000}"/>
    <cellStyle name="Header2 5 5 9 3" xfId="20092" xr:uid="{00000000-0005-0000-0000-0000494E0000}"/>
    <cellStyle name="Header2 5 6" xfId="20093" xr:uid="{00000000-0005-0000-0000-00004A4E0000}"/>
    <cellStyle name="Header2 5 6 10" xfId="20094" xr:uid="{00000000-0005-0000-0000-00004B4E0000}"/>
    <cellStyle name="Header2 5 6 10 2" xfId="20095" xr:uid="{00000000-0005-0000-0000-00004C4E0000}"/>
    <cellStyle name="Header2 5 6 10 3" xfId="20096" xr:uid="{00000000-0005-0000-0000-00004D4E0000}"/>
    <cellStyle name="Header2 5 6 11" xfId="20097" xr:uid="{00000000-0005-0000-0000-00004E4E0000}"/>
    <cellStyle name="Header2 5 6 11 2" xfId="20098" xr:uid="{00000000-0005-0000-0000-00004F4E0000}"/>
    <cellStyle name="Header2 5 6 11 3" xfId="20099" xr:uid="{00000000-0005-0000-0000-0000504E0000}"/>
    <cellStyle name="Header2 5 6 12" xfId="20100" xr:uid="{00000000-0005-0000-0000-0000514E0000}"/>
    <cellStyle name="Header2 5 6 13" xfId="20101" xr:uid="{00000000-0005-0000-0000-0000524E0000}"/>
    <cellStyle name="Header2 5 6 2" xfId="20102" xr:uid="{00000000-0005-0000-0000-0000534E0000}"/>
    <cellStyle name="Header2 5 6 2 2" xfId="20103" xr:uid="{00000000-0005-0000-0000-0000544E0000}"/>
    <cellStyle name="Header2 5 6 2 3" xfId="20104" xr:uid="{00000000-0005-0000-0000-0000554E0000}"/>
    <cellStyle name="Header2 5 6 3" xfId="20105" xr:uid="{00000000-0005-0000-0000-0000564E0000}"/>
    <cellStyle name="Header2 5 6 3 2" xfId="20106" xr:uid="{00000000-0005-0000-0000-0000574E0000}"/>
    <cellStyle name="Header2 5 6 3 3" xfId="20107" xr:uid="{00000000-0005-0000-0000-0000584E0000}"/>
    <cellStyle name="Header2 5 6 4" xfId="20108" xr:uid="{00000000-0005-0000-0000-0000594E0000}"/>
    <cellStyle name="Header2 5 6 4 2" xfId="20109" xr:uid="{00000000-0005-0000-0000-00005A4E0000}"/>
    <cellStyle name="Header2 5 6 4 3" xfId="20110" xr:uid="{00000000-0005-0000-0000-00005B4E0000}"/>
    <cellStyle name="Header2 5 6 5" xfId="20111" xr:uid="{00000000-0005-0000-0000-00005C4E0000}"/>
    <cellStyle name="Header2 5 6 5 2" xfId="20112" xr:uid="{00000000-0005-0000-0000-00005D4E0000}"/>
    <cellStyle name="Header2 5 6 5 3" xfId="20113" xr:uid="{00000000-0005-0000-0000-00005E4E0000}"/>
    <cellStyle name="Header2 5 6 6" xfId="20114" xr:uid="{00000000-0005-0000-0000-00005F4E0000}"/>
    <cellStyle name="Header2 5 6 6 2" xfId="20115" xr:uid="{00000000-0005-0000-0000-0000604E0000}"/>
    <cellStyle name="Header2 5 6 6 3" xfId="20116" xr:uid="{00000000-0005-0000-0000-0000614E0000}"/>
    <cellStyle name="Header2 5 6 7" xfId="20117" xr:uid="{00000000-0005-0000-0000-0000624E0000}"/>
    <cellStyle name="Header2 5 6 7 2" xfId="20118" xr:uid="{00000000-0005-0000-0000-0000634E0000}"/>
    <cellStyle name="Header2 5 6 7 3" xfId="20119" xr:uid="{00000000-0005-0000-0000-0000644E0000}"/>
    <cellStyle name="Header2 5 6 8" xfId="20120" xr:uid="{00000000-0005-0000-0000-0000654E0000}"/>
    <cellStyle name="Header2 5 6 8 2" xfId="20121" xr:uid="{00000000-0005-0000-0000-0000664E0000}"/>
    <cellStyle name="Header2 5 6 8 3" xfId="20122" xr:uid="{00000000-0005-0000-0000-0000674E0000}"/>
    <cellStyle name="Header2 5 6 9" xfId="20123" xr:uid="{00000000-0005-0000-0000-0000684E0000}"/>
    <cellStyle name="Header2 5 6 9 2" xfId="20124" xr:uid="{00000000-0005-0000-0000-0000694E0000}"/>
    <cellStyle name="Header2 5 6 9 3" xfId="20125" xr:uid="{00000000-0005-0000-0000-00006A4E0000}"/>
    <cellStyle name="Header2 5 7" xfId="20126" xr:uid="{00000000-0005-0000-0000-00006B4E0000}"/>
    <cellStyle name="Header2 5 7 10" xfId="20127" xr:uid="{00000000-0005-0000-0000-00006C4E0000}"/>
    <cellStyle name="Header2 5 7 10 2" xfId="20128" xr:uid="{00000000-0005-0000-0000-00006D4E0000}"/>
    <cellStyle name="Header2 5 7 10 3" xfId="20129" xr:uid="{00000000-0005-0000-0000-00006E4E0000}"/>
    <cellStyle name="Header2 5 7 11" xfId="20130" xr:uid="{00000000-0005-0000-0000-00006F4E0000}"/>
    <cellStyle name="Header2 5 7 11 2" xfId="20131" xr:uid="{00000000-0005-0000-0000-0000704E0000}"/>
    <cellStyle name="Header2 5 7 11 3" xfId="20132" xr:uid="{00000000-0005-0000-0000-0000714E0000}"/>
    <cellStyle name="Header2 5 7 12" xfId="20133" xr:uid="{00000000-0005-0000-0000-0000724E0000}"/>
    <cellStyle name="Header2 5 7 13" xfId="20134" xr:uid="{00000000-0005-0000-0000-0000734E0000}"/>
    <cellStyle name="Header2 5 7 2" xfId="20135" xr:uid="{00000000-0005-0000-0000-0000744E0000}"/>
    <cellStyle name="Header2 5 7 2 2" xfId="20136" xr:uid="{00000000-0005-0000-0000-0000754E0000}"/>
    <cellStyle name="Header2 5 7 2 3" xfId="20137" xr:uid="{00000000-0005-0000-0000-0000764E0000}"/>
    <cellStyle name="Header2 5 7 3" xfId="20138" xr:uid="{00000000-0005-0000-0000-0000774E0000}"/>
    <cellStyle name="Header2 5 7 3 2" xfId="20139" xr:uid="{00000000-0005-0000-0000-0000784E0000}"/>
    <cellStyle name="Header2 5 7 3 3" xfId="20140" xr:uid="{00000000-0005-0000-0000-0000794E0000}"/>
    <cellStyle name="Header2 5 7 4" xfId="20141" xr:uid="{00000000-0005-0000-0000-00007A4E0000}"/>
    <cellStyle name="Header2 5 7 4 2" xfId="20142" xr:uid="{00000000-0005-0000-0000-00007B4E0000}"/>
    <cellStyle name="Header2 5 7 4 3" xfId="20143" xr:uid="{00000000-0005-0000-0000-00007C4E0000}"/>
    <cellStyle name="Header2 5 7 5" xfId="20144" xr:uid="{00000000-0005-0000-0000-00007D4E0000}"/>
    <cellStyle name="Header2 5 7 5 2" xfId="20145" xr:uid="{00000000-0005-0000-0000-00007E4E0000}"/>
    <cellStyle name="Header2 5 7 5 3" xfId="20146" xr:uid="{00000000-0005-0000-0000-00007F4E0000}"/>
    <cellStyle name="Header2 5 7 6" xfId="20147" xr:uid="{00000000-0005-0000-0000-0000804E0000}"/>
    <cellStyle name="Header2 5 7 6 2" xfId="20148" xr:uid="{00000000-0005-0000-0000-0000814E0000}"/>
    <cellStyle name="Header2 5 7 6 3" xfId="20149" xr:uid="{00000000-0005-0000-0000-0000824E0000}"/>
    <cellStyle name="Header2 5 7 7" xfId="20150" xr:uid="{00000000-0005-0000-0000-0000834E0000}"/>
    <cellStyle name="Header2 5 7 7 2" xfId="20151" xr:uid="{00000000-0005-0000-0000-0000844E0000}"/>
    <cellStyle name="Header2 5 7 7 3" xfId="20152" xr:uid="{00000000-0005-0000-0000-0000854E0000}"/>
    <cellStyle name="Header2 5 7 8" xfId="20153" xr:uid="{00000000-0005-0000-0000-0000864E0000}"/>
    <cellStyle name="Header2 5 7 8 2" xfId="20154" xr:uid="{00000000-0005-0000-0000-0000874E0000}"/>
    <cellStyle name="Header2 5 7 8 3" xfId="20155" xr:uid="{00000000-0005-0000-0000-0000884E0000}"/>
    <cellStyle name="Header2 5 7 9" xfId="20156" xr:uid="{00000000-0005-0000-0000-0000894E0000}"/>
    <cellStyle name="Header2 5 7 9 2" xfId="20157" xr:uid="{00000000-0005-0000-0000-00008A4E0000}"/>
    <cellStyle name="Header2 5 7 9 3" xfId="20158" xr:uid="{00000000-0005-0000-0000-00008B4E0000}"/>
    <cellStyle name="Header2 5 8" xfId="20159" xr:uid="{00000000-0005-0000-0000-00008C4E0000}"/>
    <cellStyle name="Header2 5 8 2" xfId="20160" xr:uid="{00000000-0005-0000-0000-00008D4E0000}"/>
    <cellStyle name="Header2 5 8 3" xfId="20161" xr:uid="{00000000-0005-0000-0000-00008E4E0000}"/>
    <cellStyle name="Header2 5 9" xfId="20162" xr:uid="{00000000-0005-0000-0000-00008F4E0000}"/>
    <cellStyle name="Header2 5 9 2" xfId="20163" xr:uid="{00000000-0005-0000-0000-0000904E0000}"/>
    <cellStyle name="Header2 5 9 3" xfId="20164" xr:uid="{00000000-0005-0000-0000-0000914E0000}"/>
    <cellStyle name="Header2 6" xfId="20165" xr:uid="{00000000-0005-0000-0000-0000924E0000}"/>
    <cellStyle name="Header2 6 10" xfId="20166" xr:uid="{00000000-0005-0000-0000-0000934E0000}"/>
    <cellStyle name="Header2 6 10 2" xfId="20167" xr:uid="{00000000-0005-0000-0000-0000944E0000}"/>
    <cellStyle name="Header2 6 10 3" xfId="20168" xr:uid="{00000000-0005-0000-0000-0000954E0000}"/>
    <cellStyle name="Header2 6 11" xfId="20169" xr:uid="{00000000-0005-0000-0000-0000964E0000}"/>
    <cellStyle name="Header2 6 11 2" xfId="20170" xr:uid="{00000000-0005-0000-0000-0000974E0000}"/>
    <cellStyle name="Header2 6 11 3" xfId="20171" xr:uid="{00000000-0005-0000-0000-0000984E0000}"/>
    <cellStyle name="Header2 6 12" xfId="20172" xr:uid="{00000000-0005-0000-0000-0000994E0000}"/>
    <cellStyle name="Header2 6 12 2" xfId="20173" xr:uid="{00000000-0005-0000-0000-00009A4E0000}"/>
    <cellStyle name="Header2 6 12 3" xfId="20174" xr:uid="{00000000-0005-0000-0000-00009B4E0000}"/>
    <cellStyle name="Header2 6 13" xfId="20175" xr:uid="{00000000-0005-0000-0000-00009C4E0000}"/>
    <cellStyle name="Header2 6 13 2" xfId="20176" xr:uid="{00000000-0005-0000-0000-00009D4E0000}"/>
    <cellStyle name="Header2 6 13 3" xfId="20177" xr:uid="{00000000-0005-0000-0000-00009E4E0000}"/>
    <cellStyle name="Header2 6 14" xfId="20178" xr:uid="{00000000-0005-0000-0000-00009F4E0000}"/>
    <cellStyle name="Header2 6 14 2" xfId="20179" xr:uid="{00000000-0005-0000-0000-0000A04E0000}"/>
    <cellStyle name="Header2 6 14 3" xfId="20180" xr:uid="{00000000-0005-0000-0000-0000A14E0000}"/>
    <cellStyle name="Header2 6 15" xfId="20181" xr:uid="{00000000-0005-0000-0000-0000A24E0000}"/>
    <cellStyle name="Header2 6 15 2" xfId="20182" xr:uid="{00000000-0005-0000-0000-0000A34E0000}"/>
    <cellStyle name="Header2 6 15 3" xfId="20183" xr:uid="{00000000-0005-0000-0000-0000A44E0000}"/>
    <cellStyle name="Header2 6 16" xfId="20184" xr:uid="{00000000-0005-0000-0000-0000A54E0000}"/>
    <cellStyle name="Header2 6 16 2" xfId="20185" xr:uid="{00000000-0005-0000-0000-0000A64E0000}"/>
    <cellStyle name="Header2 6 16 3" xfId="20186" xr:uid="{00000000-0005-0000-0000-0000A74E0000}"/>
    <cellStyle name="Header2 6 17" xfId="20187" xr:uid="{00000000-0005-0000-0000-0000A84E0000}"/>
    <cellStyle name="Header2 6 17 2" xfId="20188" xr:uid="{00000000-0005-0000-0000-0000A94E0000}"/>
    <cellStyle name="Header2 6 17 3" xfId="20189" xr:uid="{00000000-0005-0000-0000-0000AA4E0000}"/>
    <cellStyle name="Header2 6 18" xfId="20190" xr:uid="{00000000-0005-0000-0000-0000AB4E0000}"/>
    <cellStyle name="Header2 6 18 2" xfId="20191" xr:uid="{00000000-0005-0000-0000-0000AC4E0000}"/>
    <cellStyle name="Header2 6 18 3" xfId="20192" xr:uid="{00000000-0005-0000-0000-0000AD4E0000}"/>
    <cellStyle name="Header2 6 19" xfId="20193" xr:uid="{00000000-0005-0000-0000-0000AE4E0000}"/>
    <cellStyle name="Header2 6 2" xfId="20194" xr:uid="{00000000-0005-0000-0000-0000AF4E0000}"/>
    <cellStyle name="Header2 6 2 10" xfId="20195" xr:uid="{00000000-0005-0000-0000-0000B04E0000}"/>
    <cellStyle name="Header2 6 2 10 2" xfId="20196" xr:uid="{00000000-0005-0000-0000-0000B14E0000}"/>
    <cellStyle name="Header2 6 2 10 3" xfId="20197" xr:uid="{00000000-0005-0000-0000-0000B24E0000}"/>
    <cellStyle name="Header2 6 2 11" xfId="20198" xr:uid="{00000000-0005-0000-0000-0000B34E0000}"/>
    <cellStyle name="Header2 6 2 11 2" xfId="20199" xr:uid="{00000000-0005-0000-0000-0000B44E0000}"/>
    <cellStyle name="Header2 6 2 11 3" xfId="20200" xr:uid="{00000000-0005-0000-0000-0000B54E0000}"/>
    <cellStyle name="Header2 6 2 12" xfId="20201" xr:uid="{00000000-0005-0000-0000-0000B64E0000}"/>
    <cellStyle name="Header2 6 2 12 2" xfId="20202" xr:uid="{00000000-0005-0000-0000-0000B74E0000}"/>
    <cellStyle name="Header2 6 2 12 3" xfId="20203" xr:uid="{00000000-0005-0000-0000-0000B84E0000}"/>
    <cellStyle name="Header2 6 2 13" xfId="20204" xr:uid="{00000000-0005-0000-0000-0000B94E0000}"/>
    <cellStyle name="Header2 6 2 14" xfId="20205" xr:uid="{00000000-0005-0000-0000-0000BA4E0000}"/>
    <cellStyle name="Header2 6 2 2" xfId="20206" xr:uid="{00000000-0005-0000-0000-0000BB4E0000}"/>
    <cellStyle name="Header2 6 2 2 2" xfId="20207" xr:uid="{00000000-0005-0000-0000-0000BC4E0000}"/>
    <cellStyle name="Header2 6 2 2 3" xfId="20208" xr:uid="{00000000-0005-0000-0000-0000BD4E0000}"/>
    <cellStyle name="Header2 6 2 3" xfId="20209" xr:uid="{00000000-0005-0000-0000-0000BE4E0000}"/>
    <cellStyle name="Header2 6 2 3 2" xfId="20210" xr:uid="{00000000-0005-0000-0000-0000BF4E0000}"/>
    <cellStyle name="Header2 6 2 3 3" xfId="20211" xr:uid="{00000000-0005-0000-0000-0000C04E0000}"/>
    <cellStyle name="Header2 6 2 4" xfId="20212" xr:uid="{00000000-0005-0000-0000-0000C14E0000}"/>
    <cellStyle name="Header2 6 2 4 2" xfId="20213" xr:uid="{00000000-0005-0000-0000-0000C24E0000}"/>
    <cellStyle name="Header2 6 2 4 3" xfId="20214" xr:uid="{00000000-0005-0000-0000-0000C34E0000}"/>
    <cellStyle name="Header2 6 2 5" xfId="20215" xr:uid="{00000000-0005-0000-0000-0000C44E0000}"/>
    <cellStyle name="Header2 6 2 5 2" xfId="20216" xr:uid="{00000000-0005-0000-0000-0000C54E0000}"/>
    <cellStyle name="Header2 6 2 5 3" xfId="20217" xr:uid="{00000000-0005-0000-0000-0000C64E0000}"/>
    <cellStyle name="Header2 6 2 6" xfId="20218" xr:uid="{00000000-0005-0000-0000-0000C74E0000}"/>
    <cellStyle name="Header2 6 2 6 2" xfId="20219" xr:uid="{00000000-0005-0000-0000-0000C84E0000}"/>
    <cellStyle name="Header2 6 2 6 3" xfId="20220" xr:uid="{00000000-0005-0000-0000-0000C94E0000}"/>
    <cellStyle name="Header2 6 2 7" xfId="20221" xr:uid="{00000000-0005-0000-0000-0000CA4E0000}"/>
    <cellStyle name="Header2 6 2 7 2" xfId="20222" xr:uid="{00000000-0005-0000-0000-0000CB4E0000}"/>
    <cellStyle name="Header2 6 2 7 3" xfId="20223" xr:uid="{00000000-0005-0000-0000-0000CC4E0000}"/>
    <cellStyle name="Header2 6 2 8" xfId="20224" xr:uid="{00000000-0005-0000-0000-0000CD4E0000}"/>
    <cellStyle name="Header2 6 2 8 2" xfId="20225" xr:uid="{00000000-0005-0000-0000-0000CE4E0000}"/>
    <cellStyle name="Header2 6 2 8 3" xfId="20226" xr:uid="{00000000-0005-0000-0000-0000CF4E0000}"/>
    <cellStyle name="Header2 6 2 9" xfId="20227" xr:uid="{00000000-0005-0000-0000-0000D04E0000}"/>
    <cellStyle name="Header2 6 2 9 2" xfId="20228" xr:uid="{00000000-0005-0000-0000-0000D14E0000}"/>
    <cellStyle name="Header2 6 2 9 3" xfId="20229" xr:uid="{00000000-0005-0000-0000-0000D24E0000}"/>
    <cellStyle name="Header2 6 20" xfId="20230" xr:uid="{00000000-0005-0000-0000-0000D34E0000}"/>
    <cellStyle name="Header2 6 3" xfId="20231" xr:uid="{00000000-0005-0000-0000-0000D44E0000}"/>
    <cellStyle name="Header2 6 3 10" xfId="20232" xr:uid="{00000000-0005-0000-0000-0000D54E0000}"/>
    <cellStyle name="Header2 6 3 10 2" xfId="20233" xr:uid="{00000000-0005-0000-0000-0000D64E0000}"/>
    <cellStyle name="Header2 6 3 10 3" xfId="20234" xr:uid="{00000000-0005-0000-0000-0000D74E0000}"/>
    <cellStyle name="Header2 6 3 11" xfId="20235" xr:uid="{00000000-0005-0000-0000-0000D84E0000}"/>
    <cellStyle name="Header2 6 3 11 2" xfId="20236" xr:uid="{00000000-0005-0000-0000-0000D94E0000}"/>
    <cellStyle name="Header2 6 3 11 3" xfId="20237" xr:uid="{00000000-0005-0000-0000-0000DA4E0000}"/>
    <cellStyle name="Header2 6 3 12" xfId="20238" xr:uid="{00000000-0005-0000-0000-0000DB4E0000}"/>
    <cellStyle name="Header2 6 3 12 2" xfId="20239" xr:uid="{00000000-0005-0000-0000-0000DC4E0000}"/>
    <cellStyle name="Header2 6 3 12 3" xfId="20240" xr:uid="{00000000-0005-0000-0000-0000DD4E0000}"/>
    <cellStyle name="Header2 6 3 13" xfId="20241" xr:uid="{00000000-0005-0000-0000-0000DE4E0000}"/>
    <cellStyle name="Header2 6 3 14" xfId="20242" xr:uid="{00000000-0005-0000-0000-0000DF4E0000}"/>
    <cellStyle name="Header2 6 3 2" xfId="20243" xr:uid="{00000000-0005-0000-0000-0000E04E0000}"/>
    <cellStyle name="Header2 6 3 2 2" xfId="20244" xr:uid="{00000000-0005-0000-0000-0000E14E0000}"/>
    <cellStyle name="Header2 6 3 2 3" xfId="20245" xr:uid="{00000000-0005-0000-0000-0000E24E0000}"/>
    <cellStyle name="Header2 6 3 3" xfId="20246" xr:uid="{00000000-0005-0000-0000-0000E34E0000}"/>
    <cellStyle name="Header2 6 3 3 2" xfId="20247" xr:uid="{00000000-0005-0000-0000-0000E44E0000}"/>
    <cellStyle name="Header2 6 3 3 3" xfId="20248" xr:uid="{00000000-0005-0000-0000-0000E54E0000}"/>
    <cellStyle name="Header2 6 3 4" xfId="20249" xr:uid="{00000000-0005-0000-0000-0000E64E0000}"/>
    <cellStyle name="Header2 6 3 4 2" xfId="20250" xr:uid="{00000000-0005-0000-0000-0000E74E0000}"/>
    <cellStyle name="Header2 6 3 4 3" xfId="20251" xr:uid="{00000000-0005-0000-0000-0000E84E0000}"/>
    <cellStyle name="Header2 6 3 5" xfId="20252" xr:uid="{00000000-0005-0000-0000-0000E94E0000}"/>
    <cellStyle name="Header2 6 3 5 2" xfId="20253" xr:uid="{00000000-0005-0000-0000-0000EA4E0000}"/>
    <cellStyle name="Header2 6 3 5 3" xfId="20254" xr:uid="{00000000-0005-0000-0000-0000EB4E0000}"/>
    <cellStyle name="Header2 6 3 6" xfId="20255" xr:uid="{00000000-0005-0000-0000-0000EC4E0000}"/>
    <cellStyle name="Header2 6 3 6 2" xfId="20256" xr:uid="{00000000-0005-0000-0000-0000ED4E0000}"/>
    <cellStyle name="Header2 6 3 6 3" xfId="20257" xr:uid="{00000000-0005-0000-0000-0000EE4E0000}"/>
    <cellStyle name="Header2 6 3 7" xfId="20258" xr:uid="{00000000-0005-0000-0000-0000EF4E0000}"/>
    <cellStyle name="Header2 6 3 7 2" xfId="20259" xr:uid="{00000000-0005-0000-0000-0000F04E0000}"/>
    <cellStyle name="Header2 6 3 7 3" xfId="20260" xr:uid="{00000000-0005-0000-0000-0000F14E0000}"/>
    <cellStyle name="Header2 6 3 8" xfId="20261" xr:uid="{00000000-0005-0000-0000-0000F24E0000}"/>
    <cellStyle name="Header2 6 3 8 2" xfId="20262" xr:uid="{00000000-0005-0000-0000-0000F34E0000}"/>
    <cellStyle name="Header2 6 3 8 3" xfId="20263" xr:uid="{00000000-0005-0000-0000-0000F44E0000}"/>
    <cellStyle name="Header2 6 3 9" xfId="20264" xr:uid="{00000000-0005-0000-0000-0000F54E0000}"/>
    <cellStyle name="Header2 6 3 9 2" xfId="20265" xr:uid="{00000000-0005-0000-0000-0000F64E0000}"/>
    <cellStyle name="Header2 6 3 9 3" xfId="20266" xr:uid="{00000000-0005-0000-0000-0000F74E0000}"/>
    <cellStyle name="Header2 6 4" xfId="20267" xr:uid="{00000000-0005-0000-0000-0000F84E0000}"/>
    <cellStyle name="Header2 6 4 10" xfId="20268" xr:uid="{00000000-0005-0000-0000-0000F94E0000}"/>
    <cellStyle name="Header2 6 4 10 2" xfId="20269" xr:uid="{00000000-0005-0000-0000-0000FA4E0000}"/>
    <cellStyle name="Header2 6 4 10 3" xfId="20270" xr:uid="{00000000-0005-0000-0000-0000FB4E0000}"/>
    <cellStyle name="Header2 6 4 11" xfId="20271" xr:uid="{00000000-0005-0000-0000-0000FC4E0000}"/>
    <cellStyle name="Header2 6 4 11 2" xfId="20272" xr:uid="{00000000-0005-0000-0000-0000FD4E0000}"/>
    <cellStyle name="Header2 6 4 11 3" xfId="20273" xr:uid="{00000000-0005-0000-0000-0000FE4E0000}"/>
    <cellStyle name="Header2 6 4 12" xfId="20274" xr:uid="{00000000-0005-0000-0000-0000FF4E0000}"/>
    <cellStyle name="Header2 6 4 13" xfId="20275" xr:uid="{00000000-0005-0000-0000-0000004F0000}"/>
    <cellStyle name="Header2 6 4 2" xfId="20276" xr:uid="{00000000-0005-0000-0000-0000014F0000}"/>
    <cellStyle name="Header2 6 4 2 2" xfId="20277" xr:uid="{00000000-0005-0000-0000-0000024F0000}"/>
    <cellStyle name="Header2 6 4 2 3" xfId="20278" xr:uid="{00000000-0005-0000-0000-0000034F0000}"/>
    <cellStyle name="Header2 6 4 3" xfId="20279" xr:uid="{00000000-0005-0000-0000-0000044F0000}"/>
    <cellStyle name="Header2 6 4 3 2" xfId="20280" xr:uid="{00000000-0005-0000-0000-0000054F0000}"/>
    <cellStyle name="Header2 6 4 3 3" xfId="20281" xr:uid="{00000000-0005-0000-0000-0000064F0000}"/>
    <cellStyle name="Header2 6 4 4" xfId="20282" xr:uid="{00000000-0005-0000-0000-0000074F0000}"/>
    <cellStyle name="Header2 6 4 4 2" xfId="20283" xr:uid="{00000000-0005-0000-0000-0000084F0000}"/>
    <cellStyle name="Header2 6 4 4 3" xfId="20284" xr:uid="{00000000-0005-0000-0000-0000094F0000}"/>
    <cellStyle name="Header2 6 4 5" xfId="20285" xr:uid="{00000000-0005-0000-0000-00000A4F0000}"/>
    <cellStyle name="Header2 6 4 5 2" xfId="20286" xr:uid="{00000000-0005-0000-0000-00000B4F0000}"/>
    <cellStyle name="Header2 6 4 5 3" xfId="20287" xr:uid="{00000000-0005-0000-0000-00000C4F0000}"/>
    <cellStyle name="Header2 6 4 6" xfId="20288" xr:uid="{00000000-0005-0000-0000-00000D4F0000}"/>
    <cellStyle name="Header2 6 4 6 2" xfId="20289" xr:uid="{00000000-0005-0000-0000-00000E4F0000}"/>
    <cellStyle name="Header2 6 4 6 3" xfId="20290" xr:uid="{00000000-0005-0000-0000-00000F4F0000}"/>
    <cellStyle name="Header2 6 4 7" xfId="20291" xr:uid="{00000000-0005-0000-0000-0000104F0000}"/>
    <cellStyle name="Header2 6 4 7 2" xfId="20292" xr:uid="{00000000-0005-0000-0000-0000114F0000}"/>
    <cellStyle name="Header2 6 4 7 3" xfId="20293" xr:uid="{00000000-0005-0000-0000-0000124F0000}"/>
    <cellStyle name="Header2 6 4 8" xfId="20294" xr:uid="{00000000-0005-0000-0000-0000134F0000}"/>
    <cellStyle name="Header2 6 4 8 2" xfId="20295" xr:uid="{00000000-0005-0000-0000-0000144F0000}"/>
    <cellStyle name="Header2 6 4 8 3" xfId="20296" xr:uid="{00000000-0005-0000-0000-0000154F0000}"/>
    <cellStyle name="Header2 6 4 9" xfId="20297" xr:uid="{00000000-0005-0000-0000-0000164F0000}"/>
    <cellStyle name="Header2 6 4 9 2" xfId="20298" xr:uid="{00000000-0005-0000-0000-0000174F0000}"/>
    <cellStyle name="Header2 6 4 9 3" xfId="20299" xr:uid="{00000000-0005-0000-0000-0000184F0000}"/>
    <cellStyle name="Header2 6 5" xfId="20300" xr:uid="{00000000-0005-0000-0000-0000194F0000}"/>
    <cellStyle name="Header2 6 5 10" xfId="20301" xr:uid="{00000000-0005-0000-0000-00001A4F0000}"/>
    <cellStyle name="Header2 6 5 10 2" xfId="20302" xr:uid="{00000000-0005-0000-0000-00001B4F0000}"/>
    <cellStyle name="Header2 6 5 10 3" xfId="20303" xr:uid="{00000000-0005-0000-0000-00001C4F0000}"/>
    <cellStyle name="Header2 6 5 11" xfId="20304" xr:uid="{00000000-0005-0000-0000-00001D4F0000}"/>
    <cellStyle name="Header2 6 5 11 2" xfId="20305" xr:uid="{00000000-0005-0000-0000-00001E4F0000}"/>
    <cellStyle name="Header2 6 5 11 3" xfId="20306" xr:uid="{00000000-0005-0000-0000-00001F4F0000}"/>
    <cellStyle name="Header2 6 5 12" xfId="20307" xr:uid="{00000000-0005-0000-0000-0000204F0000}"/>
    <cellStyle name="Header2 6 5 13" xfId="20308" xr:uid="{00000000-0005-0000-0000-0000214F0000}"/>
    <cellStyle name="Header2 6 5 2" xfId="20309" xr:uid="{00000000-0005-0000-0000-0000224F0000}"/>
    <cellStyle name="Header2 6 5 2 2" xfId="20310" xr:uid="{00000000-0005-0000-0000-0000234F0000}"/>
    <cellStyle name="Header2 6 5 2 3" xfId="20311" xr:uid="{00000000-0005-0000-0000-0000244F0000}"/>
    <cellStyle name="Header2 6 5 3" xfId="20312" xr:uid="{00000000-0005-0000-0000-0000254F0000}"/>
    <cellStyle name="Header2 6 5 3 2" xfId="20313" xr:uid="{00000000-0005-0000-0000-0000264F0000}"/>
    <cellStyle name="Header2 6 5 3 3" xfId="20314" xr:uid="{00000000-0005-0000-0000-0000274F0000}"/>
    <cellStyle name="Header2 6 5 4" xfId="20315" xr:uid="{00000000-0005-0000-0000-0000284F0000}"/>
    <cellStyle name="Header2 6 5 4 2" xfId="20316" xr:uid="{00000000-0005-0000-0000-0000294F0000}"/>
    <cellStyle name="Header2 6 5 4 3" xfId="20317" xr:uid="{00000000-0005-0000-0000-00002A4F0000}"/>
    <cellStyle name="Header2 6 5 5" xfId="20318" xr:uid="{00000000-0005-0000-0000-00002B4F0000}"/>
    <cellStyle name="Header2 6 5 5 2" xfId="20319" xr:uid="{00000000-0005-0000-0000-00002C4F0000}"/>
    <cellStyle name="Header2 6 5 5 3" xfId="20320" xr:uid="{00000000-0005-0000-0000-00002D4F0000}"/>
    <cellStyle name="Header2 6 5 6" xfId="20321" xr:uid="{00000000-0005-0000-0000-00002E4F0000}"/>
    <cellStyle name="Header2 6 5 6 2" xfId="20322" xr:uid="{00000000-0005-0000-0000-00002F4F0000}"/>
    <cellStyle name="Header2 6 5 6 3" xfId="20323" xr:uid="{00000000-0005-0000-0000-0000304F0000}"/>
    <cellStyle name="Header2 6 5 7" xfId="20324" xr:uid="{00000000-0005-0000-0000-0000314F0000}"/>
    <cellStyle name="Header2 6 5 7 2" xfId="20325" xr:uid="{00000000-0005-0000-0000-0000324F0000}"/>
    <cellStyle name="Header2 6 5 7 3" xfId="20326" xr:uid="{00000000-0005-0000-0000-0000334F0000}"/>
    <cellStyle name="Header2 6 5 8" xfId="20327" xr:uid="{00000000-0005-0000-0000-0000344F0000}"/>
    <cellStyle name="Header2 6 5 8 2" xfId="20328" xr:uid="{00000000-0005-0000-0000-0000354F0000}"/>
    <cellStyle name="Header2 6 5 8 3" xfId="20329" xr:uid="{00000000-0005-0000-0000-0000364F0000}"/>
    <cellStyle name="Header2 6 5 9" xfId="20330" xr:uid="{00000000-0005-0000-0000-0000374F0000}"/>
    <cellStyle name="Header2 6 5 9 2" xfId="20331" xr:uid="{00000000-0005-0000-0000-0000384F0000}"/>
    <cellStyle name="Header2 6 5 9 3" xfId="20332" xr:uid="{00000000-0005-0000-0000-0000394F0000}"/>
    <cellStyle name="Header2 6 6" xfId="20333" xr:uid="{00000000-0005-0000-0000-00003A4F0000}"/>
    <cellStyle name="Header2 6 6 10" xfId="20334" xr:uid="{00000000-0005-0000-0000-00003B4F0000}"/>
    <cellStyle name="Header2 6 6 10 2" xfId="20335" xr:uid="{00000000-0005-0000-0000-00003C4F0000}"/>
    <cellStyle name="Header2 6 6 10 3" xfId="20336" xr:uid="{00000000-0005-0000-0000-00003D4F0000}"/>
    <cellStyle name="Header2 6 6 11" xfId="20337" xr:uid="{00000000-0005-0000-0000-00003E4F0000}"/>
    <cellStyle name="Header2 6 6 11 2" xfId="20338" xr:uid="{00000000-0005-0000-0000-00003F4F0000}"/>
    <cellStyle name="Header2 6 6 11 3" xfId="20339" xr:uid="{00000000-0005-0000-0000-0000404F0000}"/>
    <cellStyle name="Header2 6 6 12" xfId="20340" xr:uid="{00000000-0005-0000-0000-0000414F0000}"/>
    <cellStyle name="Header2 6 6 13" xfId="20341" xr:uid="{00000000-0005-0000-0000-0000424F0000}"/>
    <cellStyle name="Header2 6 6 2" xfId="20342" xr:uid="{00000000-0005-0000-0000-0000434F0000}"/>
    <cellStyle name="Header2 6 6 2 2" xfId="20343" xr:uid="{00000000-0005-0000-0000-0000444F0000}"/>
    <cellStyle name="Header2 6 6 2 3" xfId="20344" xr:uid="{00000000-0005-0000-0000-0000454F0000}"/>
    <cellStyle name="Header2 6 6 3" xfId="20345" xr:uid="{00000000-0005-0000-0000-0000464F0000}"/>
    <cellStyle name="Header2 6 6 3 2" xfId="20346" xr:uid="{00000000-0005-0000-0000-0000474F0000}"/>
    <cellStyle name="Header2 6 6 3 3" xfId="20347" xr:uid="{00000000-0005-0000-0000-0000484F0000}"/>
    <cellStyle name="Header2 6 6 4" xfId="20348" xr:uid="{00000000-0005-0000-0000-0000494F0000}"/>
    <cellStyle name="Header2 6 6 4 2" xfId="20349" xr:uid="{00000000-0005-0000-0000-00004A4F0000}"/>
    <cellStyle name="Header2 6 6 4 3" xfId="20350" xr:uid="{00000000-0005-0000-0000-00004B4F0000}"/>
    <cellStyle name="Header2 6 6 5" xfId="20351" xr:uid="{00000000-0005-0000-0000-00004C4F0000}"/>
    <cellStyle name="Header2 6 6 5 2" xfId="20352" xr:uid="{00000000-0005-0000-0000-00004D4F0000}"/>
    <cellStyle name="Header2 6 6 5 3" xfId="20353" xr:uid="{00000000-0005-0000-0000-00004E4F0000}"/>
    <cellStyle name="Header2 6 6 6" xfId="20354" xr:uid="{00000000-0005-0000-0000-00004F4F0000}"/>
    <cellStyle name="Header2 6 6 6 2" xfId="20355" xr:uid="{00000000-0005-0000-0000-0000504F0000}"/>
    <cellStyle name="Header2 6 6 6 3" xfId="20356" xr:uid="{00000000-0005-0000-0000-0000514F0000}"/>
    <cellStyle name="Header2 6 6 7" xfId="20357" xr:uid="{00000000-0005-0000-0000-0000524F0000}"/>
    <cellStyle name="Header2 6 6 7 2" xfId="20358" xr:uid="{00000000-0005-0000-0000-0000534F0000}"/>
    <cellStyle name="Header2 6 6 7 3" xfId="20359" xr:uid="{00000000-0005-0000-0000-0000544F0000}"/>
    <cellStyle name="Header2 6 6 8" xfId="20360" xr:uid="{00000000-0005-0000-0000-0000554F0000}"/>
    <cellStyle name="Header2 6 6 8 2" xfId="20361" xr:uid="{00000000-0005-0000-0000-0000564F0000}"/>
    <cellStyle name="Header2 6 6 8 3" xfId="20362" xr:uid="{00000000-0005-0000-0000-0000574F0000}"/>
    <cellStyle name="Header2 6 6 9" xfId="20363" xr:uid="{00000000-0005-0000-0000-0000584F0000}"/>
    <cellStyle name="Header2 6 6 9 2" xfId="20364" xr:uid="{00000000-0005-0000-0000-0000594F0000}"/>
    <cellStyle name="Header2 6 6 9 3" xfId="20365" xr:uid="{00000000-0005-0000-0000-00005A4F0000}"/>
    <cellStyle name="Header2 6 7" xfId="20366" xr:uid="{00000000-0005-0000-0000-00005B4F0000}"/>
    <cellStyle name="Header2 6 7 10" xfId="20367" xr:uid="{00000000-0005-0000-0000-00005C4F0000}"/>
    <cellStyle name="Header2 6 7 10 2" xfId="20368" xr:uid="{00000000-0005-0000-0000-00005D4F0000}"/>
    <cellStyle name="Header2 6 7 10 3" xfId="20369" xr:uid="{00000000-0005-0000-0000-00005E4F0000}"/>
    <cellStyle name="Header2 6 7 11" xfId="20370" xr:uid="{00000000-0005-0000-0000-00005F4F0000}"/>
    <cellStyle name="Header2 6 7 11 2" xfId="20371" xr:uid="{00000000-0005-0000-0000-0000604F0000}"/>
    <cellStyle name="Header2 6 7 11 3" xfId="20372" xr:uid="{00000000-0005-0000-0000-0000614F0000}"/>
    <cellStyle name="Header2 6 7 12" xfId="20373" xr:uid="{00000000-0005-0000-0000-0000624F0000}"/>
    <cellStyle name="Header2 6 7 13" xfId="20374" xr:uid="{00000000-0005-0000-0000-0000634F0000}"/>
    <cellStyle name="Header2 6 7 2" xfId="20375" xr:uid="{00000000-0005-0000-0000-0000644F0000}"/>
    <cellStyle name="Header2 6 7 2 2" xfId="20376" xr:uid="{00000000-0005-0000-0000-0000654F0000}"/>
    <cellStyle name="Header2 6 7 2 3" xfId="20377" xr:uid="{00000000-0005-0000-0000-0000664F0000}"/>
    <cellStyle name="Header2 6 7 3" xfId="20378" xr:uid="{00000000-0005-0000-0000-0000674F0000}"/>
    <cellStyle name="Header2 6 7 3 2" xfId="20379" xr:uid="{00000000-0005-0000-0000-0000684F0000}"/>
    <cellStyle name="Header2 6 7 3 3" xfId="20380" xr:uid="{00000000-0005-0000-0000-0000694F0000}"/>
    <cellStyle name="Header2 6 7 4" xfId="20381" xr:uid="{00000000-0005-0000-0000-00006A4F0000}"/>
    <cellStyle name="Header2 6 7 4 2" xfId="20382" xr:uid="{00000000-0005-0000-0000-00006B4F0000}"/>
    <cellStyle name="Header2 6 7 4 3" xfId="20383" xr:uid="{00000000-0005-0000-0000-00006C4F0000}"/>
    <cellStyle name="Header2 6 7 5" xfId="20384" xr:uid="{00000000-0005-0000-0000-00006D4F0000}"/>
    <cellStyle name="Header2 6 7 5 2" xfId="20385" xr:uid="{00000000-0005-0000-0000-00006E4F0000}"/>
    <cellStyle name="Header2 6 7 5 3" xfId="20386" xr:uid="{00000000-0005-0000-0000-00006F4F0000}"/>
    <cellStyle name="Header2 6 7 6" xfId="20387" xr:uid="{00000000-0005-0000-0000-0000704F0000}"/>
    <cellStyle name="Header2 6 7 6 2" xfId="20388" xr:uid="{00000000-0005-0000-0000-0000714F0000}"/>
    <cellStyle name="Header2 6 7 6 3" xfId="20389" xr:uid="{00000000-0005-0000-0000-0000724F0000}"/>
    <cellStyle name="Header2 6 7 7" xfId="20390" xr:uid="{00000000-0005-0000-0000-0000734F0000}"/>
    <cellStyle name="Header2 6 7 7 2" xfId="20391" xr:uid="{00000000-0005-0000-0000-0000744F0000}"/>
    <cellStyle name="Header2 6 7 7 3" xfId="20392" xr:uid="{00000000-0005-0000-0000-0000754F0000}"/>
    <cellStyle name="Header2 6 7 8" xfId="20393" xr:uid="{00000000-0005-0000-0000-0000764F0000}"/>
    <cellStyle name="Header2 6 7 8 2" xfId="20394" xr:uid="{00000000-0005-0000-0000-0000774F0000}"/>
    <cellStyle name="Header2 6 7 8 3" xfId="20395" xr:uid="{00000000-0005-0000-0000-0000784F0000}"/>
    <cellStyle name="Header2 6 7 9" xfId="20396" xr:uid="{00000000-0005-0000-0000-0000794F0000}"/>
    <cellStyle name="Header2 6 7 9 2" xfId="20397" xr:uid="{00000000-0005-0000-0000-00007A4F0000}"/>
    <cellStyle name="Header2 6 7 9 3" xfId="20398" xr:uid="{00000000-0005-0000-0000-00007B4F0000}"/>
    <cellStyle name="Header2 6 8" xfId="20399" xr:uid="{00000000-0005-0000-0000-00007C4F0000}"/>
    <cellStyle name="Header2 6 8 2" xfId="20400" xr:uid="{00000000-0005-0000-0000-00007D4F0000}"/>
    <cellStyle name="Header2 6 8 3" xfId="20401" xr:uid="{00000000-0005-0000-0000-00007E4F0000}"/>
    <cellStyle name="Header2 6 9" xfId="20402" xr:uid="{00000000-0005-0000-0000-00007F4F0000}"/>
    <cellStyle name="Header2 6 9 2" xfId="20403" xr:uid="{00000000-0005-0000-0000-0000804F0000}"/>
    <cellStyle name="Header2 6 9 3" xfId="20404" xr:uid="{00000000-0005-0000-0000-0000814F0000}"/>
    <cellStyle name="Header2 7" xfId="20405" xr:uid="{00000000-0005-0000-0000-0000824F0000}"/>
    <cellStyle name="Header2 7 2" xfId="20406" xr:uid="{00000000-0005-0000-0000-0000834F0000}"/>
    <cellStyle name="Header2 7 3" xfId="20407" xr:uid="{00000000-0005-0000-0000-0000844F0000}"/>
    <cellStyle name="Header2 8" xfId="20408" xr:uid="{00000000-0005-0000-0000-0000854F0000}"/>
    <cellStyle name="Header2 8 2" xfId="20409" xr:uid="{00000000-0005-0000-0000-0000864F0000}"/>
    <cellStyle name="Header2 8 3" xfId="20410" xr:uid="{00000000-0005-0000-0000-0000874F0000}"/>
    <cellStyle name="Header2 9" xfId="20411" xr:uid="{00000000-0005-0000-0000-0000884F0000}"/>
    <cellStyle name="Header2 9 2" xfId="20412" xr:uid="{00000000-0005-0000-0000-0000894F0000}"/>
    <cellStyle name="Header2 9 3" xfId="20413" xr:uid="{00000000-0005-0000-0000-00008A4F0000}"/>
    <cellStyle name="Header3rdlevel" xfId="20414" xr:uid="{00000000-0005-0000-0000-00008B4F0000}"/>
    <cellStyle name="Header3rdlevel 2" xfId="20415" xr:uid="{00000000-0005-0000-0000-00008C4F0000}"/>
    <cellStyle name="Header3rdlevel 3" xfId="20416" xr:uid="{00000000-0005-0000-0000-00008D4F0000}"/>
    <cellStyle name="headers" xfId="20417" xr:uid="{00000000-0005-0000-0000-00008E4F0000}"/>
    <cellStyle name="headers 2" xfId="20418" xr:uid="{00000000-0005-0000-0000-00008F4F0000}"/>
    <cellStyle name="headerStyle" xfId="20419" xr:uid="{00000000-0005-0000-0000-0000904F0000}"/>
    <cellStyle name="Heading" xfId="20420" xr:uid="{00000000-0005-0000-0000-0000914F0000}"/>
    <cellStyle name="Heading 1" xfId="10" builtinId="16" customBuiltin="1"/>
    <cellStyle name="Heading 1 2" xfId="20421" xr:uid="{00000000-0005-0000-0000-0000934F0000}"/>
    <cellStyle name="heading 10" xfId="20422" xr:uid="{00000000-0005-0000-0000-0000944F0000}"/>
    <cellStyle name="Heading 2" xfId="11" builtinId="17" customBuiltin="1"/>
    <cellStyle name="Heading 2 2" xfId="20423" xr:uid="{00000000-0005-0000-0000-0000964F0000}"/>
    <cellStyle name="Heading 2 3" xfId="20424" xr:uid="{00000000-0005-0000-0000-0000974F0000}"/>
    <cellStyle name="Heading 3" xfId="12" builtinId="18" customBuiltin="1"/>
    <cellStyle name="Heading 3 2" xfId="20425" xr:uid="{00000000-0005-0000-0000-0000994F0000}"/>
    <cellStyle name="Heading 4" xfId="13" builtinId="19" customBuiltin="1"/>
    <cellStyle name="Heading 4 2" xfId="20426" xr:uid="{00000000-0005-0000-0000-00009B4F0000}"/>
    <cellStyle name="heading 5" xfId="20427" xr:uid="{00000000-0005-0000-0000-00009C4F0000}"/>
    <cellStyle name="heading 6" xfId="20428" xr:uid="{00000000-0005-0000-0000-00009D4F0000}"/>
    <cellStyle name="heading 7" xfId="20429" xr:uid="{00000000-0005-0000-0000-00009E4F0000}"/>
    <cellStyle name="heading 8" xfId="20430" xr:uid="{00000000-0005-0000-0000-00009F4F0000}"/>
    <cellStyle name="heading 9" xfId="20431" xr:uid="{00000000-0005-0000-0000-0000A04F0000}"/>
    <cellStyle name="Heading1" xfId="20432" xr:uid="{00000000-0005-0000-0000-0000A14F0000}"/>
    <cellStyle name="Heading2" xfId="20433" xr:uid="{00000000-0005-0000-0000-0000A24F0000}"/>
    <cellStyle name="Heading3" xfId="20434" xr:uid="{00000000-0005-0000-0000-0000A34F0000}"/>
    <cellStyle name="Heading4" xfId="20435" xr:uid="{00000000-0005-0000-0000-0000A44F0000}"/>
    <cellStyle name="Headings" xfId="20436" xr:uid="{00000000-0005-0000-0000-0000A54F0000}"/>
    <cellStyle name="Hidden" xfId="20437" xr:uid="{00000000-0005-0000-0000-0000A64F0000}"/>
    <cellStyle name="highlight" xfId="20438" xr:uid="{00000000-0005-0000-0000-0000A74F0000}"/>
    <cellStyle name="HP Logo" xfId="20439" xr:uid="{00000000-0005-0000-0000-0000A84F0000}"/>
    <cellStyle name="Hyperlink" xfId="50" builtinId="8" customBuiltin="1"/>
    <cellStyle name="Hyperlink 2" xfId="88" xr:uid="{00000000-0005-0000-0000-0000AA4F0000}"/>
    <cellStyle name="Hyperlink 2 2" xfId="20440" xr:uid="{00000000-0005-0000-0000-0000AB4F0000}"/>
    <cellStyle name="Hyperlink 3" xfId="20441" xr:uid="{00000000-0005-0000-0000-0000AC4F0000}"/>
    <cellStyle name="Hyperlink 3 2" xfId="20442" xr:uid="{00000000-0005-0000-0000-0000AD4F0000}"/>
    <cellStyle name="Hyperlink 4" xfId="20443" xr:uid="{00000000-0005-0000-0000-0000AE4F0000}"/>
    <cellStyle name="Hyperlink 5" xfId="20444" xr:uid="{00000000-0005-0000-0000-0000AF4F0000}"/>
    <cellStyle name="Hyperlink Arrow" xfId="20445" xr:uid="{00000000-0005-0000-0000-0000B04F0000}"/>
    <cellStyle name="Hyperlink Text" xfId="20446" xr:uid="{00000000-0005-0000-0000-0000B14F0000}"/>
    <cellStyle name="In Development" xfId="20447" xr:uid="{00000000-0005-0000-0000-0000B24F0000}"/>
    <cellStyle name="indicatorname" xfId="20448" xr:uid="{00000000-0005-0000-0000-0000B34F0000}"/>
    <cellStyle name="Input" xfId="17" builtinId="20" customBuiltin="1"/>
    <cellStyle name="Input [yellow]" xfId="20449" xr:uid="{00000000-0005-0000-0000-0000B54F0000}"/>
    <cellStyle name="Input [yellow] 10" xfId="20450" xr:uid="{00000000-0005-0000-0000-0000B64F0000}"/>
    <cellStyle name="Input [yellow] 2" xfId="20451" xr:uid="{00000000-0005-0000-0000-0000B74F0000}"/>
    <cellStyle name="Input [yellow] 2 2" xfId="20452" xr:uid="{00000000-0005-0000-0000-0000B84F0000}"/>
    <cellStyle name="Input [yellow] 2 2 10" xfId="20453" xr:uid="{00000000-0005-0000-0000-0000B94F0000}"/>
    <cellStyle name="Input [yellow] 2 2 11" xfId="20454" xr:uid="{00000000-0005-0000-0000-0000BA4F0000}"/>
    <cellStyle name="Input [yellow] 2 2 2" xfId="20455" xr:uid="{00000000-0005-0000-0000-0000BB4F0000}"/>
    <cellStyle name="Input [yellow] 2 2 2 10" xfId="20456" xr:uid="{00000000-0005-0000-0000-0000BC4F0000}"/>
    <cellStyle name="Input [yellow] 2 2 2 10 2" xfId="20457" xr:uid="{00000000-0005-0000-0000-0000BD4F0000}"/>
    <cellStyle name="Input [yellow] 2 2 2 10 3" xfId="20458" xr:uid="{00000000-0005-0000-0000-0000BE4F0000}"/>
    <cellStyle name="Input [yellow] 2 2 2 11" xfId="20459" xr:uid="{00000000-0005-0000-0000-0000BF4F0000}"/>
    <cellStyle name="Input [yellow] 2 2 2 11 2" xfId="20460" xr:uid="{00000000-0005-0000-0000-0000C04F0000}"/>
    <cellStyle name="Input [yellow] 2 2 2 11 3" xfId="20461" xr:uid="{00000000-0005-0000-0000-0000C14F0000}"/>
    <cellStyle name="Input [yellow] 2 2 2 12" xfId="20462" xr:uid="{00000000-0005-0000-0000-0000C24F0000}"/>
    <cellStyle name="Input [yellow] 2 2 2 12 2" xfId="20463" xr:uid="{00000000-0005-0000-0000-0000C34F0000}"/>
    <cellStyle name="Input [yellow] 2 2 2 12 3" xfId="20464" xr:uid="{00000000-0005-0000-0000-0000C44F0000}"/>
    <cellStyle name="Input [yellow] 2 2 2 13" xfId="20465" xr:uid="{00000000-0005-0000-0000-0000C54F0000}"/>
    <cellStyle name="Input [yellow] 2 2 2 13 2" xfId="20466" xr:uid="{00000000-0005-0000-0000-0000C64F0000}"/>
    <cellStyle name="Input [yellow] 2 2 2 13 3" xfId="20467" xr:uid="{00000000-0005-0000-0000-0000C74F0000}"/>
    <cellStyle name="Input [yellow] 2 2 2 14" xfId="20468" xr:uid="{00000000-0005-0000-0000-0000C84F0000}"/>
    <cellStyle name="Input [yellow] 2 2 2 14 2" xfId="20469" xr:uid="{00000000-0005-0000-0000-0000C94F0000}"/>
    <cellStyle name="Input [yellow] 2 2 2 14 3" xfId="20470" xr:uid="{00000000-0005-0000-0000-0000CA4F0000}"/>
    <cellStyle name="Input [yellow] 2 2 2 15" xfId="20471" xr:uid="{00000000-0005-0000-0000-0000CB4F0000}"/>
    <cellStyle name="Input [yellow] 2 2 2 15 2" xfId="20472" xr:uid="{00000000-0005-0000-0000-0000CC4F0000}"/>
    <cellStyle name="Input [yellow] 2 2 2 15 3" xfId="20473" xr:uid="{00000000-0005-0000-0000-0000CD4F0000}"/>
    <cellStyle name="Input [yellow] 2 2 2 16" xfId="20474" xr:uid="{00000000-0005-0000-0000-0000CE4F0000}"/>
    <cellStyle name="Input [yellow] 2 2 2 17" xfId="20475" xr:uid="{00000000-0005-0000-0000-0000CF4F0000}"/>
    <cellStyle name="Input [yellow] 2 2 2 2" xfId="20476" xr:uid="{00000000-0005-0000-0000-0000D04F0000}"/>
    <cellStyle name="Input [yellow] 2 2 2 2 10" xfId="20477" xr:uid="{00000000-0005-0000-0000-0000D14F0000}"/>
    <cellStyle name="Input [yellow] 2 2 2 2 10 2" xfId="20478" xr:uid="{00000000-0005-0000-0000-0000D24F0000}"/>
    <cellStyle name="Input [yellow] 2 2 2 2 10 3" xfId="20479" xr:uid="{00000000-0005-0000-0000-0000D34F0000}"/>
    <cellStyle name="Input [yellow] 2 2 2 2 11" xfId="20480" xr:uid="{00000000-0005-0000-0000-0000D44F0000}"/>
    <cellStyle name="Input [yellow] 2 2 2 2 11 2" xfId="20481" xr:uid="{00000000-0005-0000-0000-0000D54F0000}"/>
    <cellStyle name="Input [yellow] 2 2 2 2 11 3" xfId="20482" xr:uid="{00000000-0005-0000-0000-0000D64F0000}"/>
    <cellStyle name="Input [yellow] 2 2 2 2 12" xfId="20483" xr:uid="{00000000-0005-0000-0000-0000D74F0000}"/>
    <cellStyle name="Input [yellow] 2 2 2 2 12 2" xfId="20484" xr:uid="{00000000-0005-0000-0000-0000D84F0000}"/>
    <cellStyle name="Input [yellow] 2 2 2 2 12 3" xfId="20485" xr:uid="{00000000-0005-0000-0000-0000D94F0000}"/>
    <cellStyle name="Input [yellow] 2 2 2 2 13" xfId="20486" xr:uid="{00000000-0005-0000-0000-0000DA4F0000}"/>
    <cellStyle name="Input [yellow] 2 2 2 2 14" xfId="20487" xr:uid="{00000000-0005-0000-0000-0000DB4F0000}"/>
    <cellStyle name="Input [yellow] 2 2 2 2 2" xfId="20488" xr:uid="{00000000-0005-0000-0000-0000DC4F0000}"/>
    <cellStyle name="Input [yellow] 2 2 2 2 2 2" xfId="20489" xr:uid="{00000000-0005-0000-0000-0000DD4F0000}"/>
    <cellStyle name="Input [yellow] 2 2 2 2 2 3" xfId="20490" xr:uid="{00000000-0005-0000-0000-0000DE4F0000}"/>
    <cellStyle name="Input [yellow] 2 2 2 2 3" xfId="20491" xr:uid="{00000000-0005-0000-0000-0000DF4F0000}"/>
    <cellStyle name="Input [yellow] 2 2 2 2 3 2" xfId="20492" xr:uid="{00000000-0005-0000-0000-0000E04F0000}"/>
    <cellStyle name="Input [yellow] 2 2 2 2 3 3" xfId="20493" xr:uid="{00000000-0005-0000-0000-0000E14F0000}"/>
    <cellStyle name="Input [yellow] 2 2 2 2 4" xfId="20494" xr:uid="{00000000-0005-0000-0000-0000E24F0000}"/>
    <cellStyle name="Input [yellow] 2 2 2 2 4 2" xfId="20495" xr:uid="{00000000-0005-0000-0000-0000E34F0000}"/>
    <cellStyle name="Input [yellow] 2 2 2 2 4 3" xfId="20496" xr:uid="{00000000-0005-0000-0000-0000E44F0000}"/>
    <cellStyle name="Input [yellow] 2 2 2 2 5" xfId="20497" xr:uid="{00000000-0005-0000-0000-0000E54F0000}"/>
    <cellStyle name="Input [yellow] 2 2 2 2 5 2" xfId="20498" xr:uid="{00000000-0005-0000-0000-0000E64F0000}"/>
    <cellStyle name="Input [yellow] 2 2 2 2 5 3" xfId="20499" xr:uid="{00000000-0005-0000-0000-0000E74F0000}"/>
    <cellStyle name="Input [yellow] 2 2 2 2 6" xfId="20500" xr:uid="{00000000-0005-0000-0000-0000E84F0000}"/>
    <cellStyle name="Input [yellow] 2 2 2 2 6 2" xfId="20501" xr:uid="{00000000-0005-0000-0000-0000E94F0000}"/>
    <cellStyle name="Input [yellow] 2 2 2 2 6 3" xfId="20502" xr:uid="{00000000-0005-0000-0000-0000EA4F0000}"/>
    <cellStyle name="Input [yellow] 2 2 2 2 7" xfId="20503" xr:uid="{00000000-0005-0000-0000-0000EB4F0000}"/>
    <cellStyle name="Input [yellow] 2 2 2 2 7 2" xfId="20504" xr:uid="{00000000-0005-0000-0000-0000EC4F0000}"/>
    <cellStyle name="Input [yellow] 2 2 2 2 7 3" xfId="20505" xr:uid="{00000000-0005-0000-0000-0000ED4F0000}"/>
    <cellStyle name="Input [yellow] 2 2 2 2 8" xfId="20506" xr:uid="{00000000-0005-0000-0000-0000EE4F0000}"/>
    <cellStyle name="Input [yellow] 2 2 2 2 8 2" xfId="20507" xr:uid="{00000000-0005-0000-0000-0000EF4F0000}"/>
    <cellStyle name="Input [yellow] 2 2 2 2 8 3" xfId="20508" xr:uid="{00000000-0005-0000-0000-0000F04F0000}"/>
    <cellStyle name="Input [yellow] 2 2 2 2 9" xfId="20509" xr:uid="{00000000-0005-0000-0000-0000F14F0000}"/>
    <cellStyle name="Input [yellow] 2 2 2 2 9 2" xfId="20510" xr:uid="{00000000-0005-0000-0000-0000F24F0000}"/>
    <cellStyle name="Input [yellow] 2 2 2 2 9 3" xfId="20511" xr:uid="{00000000-0005-0000-0000-0000F34F0000}"/>
    <cellStyle name="Input [yellow] 2 2 2 3" xfId="20512" xr:uid="{00000000-0005-0000-0000-0000F44F0000}"/>
    <cellStyle name="Input [yellow] 2 2 2 3 10" xfId="20513" xr:uid="{00000000-0005-0000-0000-0000F54F0000}"/>
    <cellStyle name="Input [yellow] 2 2 2 3 10 2" xfId="20514" xr:uid="{00000000-0005-0000-0000-0000F64F0000}"/>
    <cellStyle name="Input [yellow] 2 2 2 3 10 3" xfId="20515" xr:uid="{00000000-0005-0000-0000-0000F74F0000}"/>
    <cellStyle name="Input [yellow] 2 2 2 3 11" xfId="20516" xr:uid="{00000000-0005-0000-0000-0000F84F0000}"/>
    <cellStyle name="Input [yellow] 2 2 2 3 11 2" xfId="20517" xr:uid="{00000000-0005-0000-0000-0000F94F0000}"/>
    <cellStyle name="Input [yellow] 2 2 2 3 11 3" xfId="20518" xr:uid="{00000000-0005-0000-0000-0000FA4F0000}"/>
    <cellStyle name="Input [yellow] 2 2 2 3 12" xfId="20519" xr:uid="{00000000-0005-0000-0000-0000FB4F0000}"/>
    <cellStyle name="Input [yellow] 2 2 2 3 12 2" xfId="20520" xr:uid="{00000000-0005-0000-0000-0000FC4F0000}"/>
    <cellStyle name="Input [yellow] 2 2 2 3 12 3" xfId="20521" xr:uid="{00000000-0005-0000-0000-0000FD4F0000}"/>
    <cellStyle name="Input [yellow] 2 2 2 3 13" xfId="20522" xr:uid="{00000000-0005-0000-0000-0000FE4F0000}"/>
    <cellStyle name="Input [yellow] 2 2 2 3 14" xfId="20523" xr:uid="{00000000-0005-0000-0000-0000FF4F0000}"/>
    <cellStyle name="Input [yellow] 2 2 2 3 2" xfId="20524" xr:uid="{00000000-0005-0000-0000-000000500000}"/>
    <cellStyle name="Input [yellow] 2 2 2 3 2 2" xfId="20525" xr:uid="{00000000-0005-0000-0000-000001500000}"/>
    <cellStyle name="Input [yellow] 2 2 2 3 2 3" xfId="20526" xr:uid="{00000000-0005-0000-0000-000002500000}"/>
    <cellStyle name="Input [yellow] 2 2 2 3 3" xfId="20527" xr:uid="{00000000-0005-0000-0000-000003500000}"/>
    <cellStyle name="Input [yellow] 2 2 2 3 3 2" xfId="20528" xr:uid="{00000000-0005-0000-0000-000004500000}"/>
    <cellStyle name="Input [yellow] 2 2 2 3 3 3" xfId="20529" xr:uid="{00000000-0005-0000-0000-000005500000}"/>
    <cellStyle name="Input [yellow] 2 2 2 3 4" xfId="20530" xr:uid="{00000000-0005-0000-0000-000006500000}"/>
    <cellStyle name="Input [yellow] 2 2 2 3 4 2" xfId="20531" xr:uid="{00000000-0005-0000-0000-000007500000}"/>
    <cellStyle name="Input [yellow] 2 2 2 3 4 3" xfId="20532" xr:uid="{00000000-0005-0000-0000-000008500000}"/>
    <cellStyle name="Input [yellow] 2 2 2 3 5" xfId="20533" xr:uid="{00000000-0005-0000-0000-000009500000}"/>
    <cellStyle name="Input [yellow] 2 2 2 3 5 2" xfId="20534" xr:uid="{00000000-0005-0000-0000-00000A500000}"/>
    <cellStyle name="Input [yellow] 2 2 2 3 5 3" xfId="20535" xr:uid="{00000000-0005-0000-0000-00000B500000}"/>
    <cellStyle name="Input [yellow] 2 2 2 3 6" xfId="20536" xr:uid="{00000000-0005-0000-0000-00000C500000}"/>
    <cellStyle name="Input [yellow] 2 2 2 3 6 2" xfId="20537" xr:uid="{00000000-0005-0000-0000-00000D500000}"/>
    <cellStyle name="Input [yellow] 2 2 2 3 6 3" xfId="20538" xr:uid="{00000000-0005-0000-0000-00000E500000}"/>
    <cellStyle name="Input [yellow] 2 2 2 3 7" xfId="20539" xr:uid="{00000000-0005-0000-0000-00000F500000}"/>
    <cellStyle name="Input [yellow] 2 2 2 3 7 2" xfId="20540" xr:uid="{00000000-0005-0000-0000-000010500000}"/>
    <cellStyle name="Input [yellow] 2 2 2 3 7 3" xfId="20541" xr:uid="{00000000-0005-0000-0000-000011500000}"/>
    <cellStyle name="Input [yellow] 2 2 2 3 8" xfId="20542" xr:uid="{00000000-0005-0000-0000-000012500000}"/>
    <cellStyle name="Input [yellow] 2 2 2 3 8 2" xfId="20543" xr:uid="{00000000-0005-0000-0000-000013500000}"/>
    <cellStyle name="Input [yellow] 2 2 2 3 8 3" xfId="20544" xr:uid="{00000000-0005-0000-0000-000014500000}"/>
    <cellStyle name="Input [yellow] 2 2 2 3 9" xfId="20545" xr:uid="{00000000-0005-0000-0000-000015500000}"/>
    <cellStyle name="Input [yellow] 2 2 2 3 9 2" xfId="20546" xr:uid="{00000000-0005-0000-0000-000016500000}"/>
    <cellStyle name="Input [yellow] 2 2 2 3 9 3" xfId="20547" xr:uid="{00000000-0005-0000-0000-000017500000}"/>
    <cellStyle name="Input [yellow] 2 2 2 4" xfId="20548" xr:uid="{00000000-0005-0000-0000-000018500000}"/>
    <cellStyle name="Input [yellow] 2 2 2 4 10" xfId="20549" xr:uid="{00000000-0005-0000-0000-000019500000}"/>
    <cellStyle name="Input [yellow] 2 2 2 4 10 2" xfId="20550" xr:uid="{00000000-0005-0000-0000-00001A500000}"/>
    <cellStyle name="Input [yellow] 2 2 2 4 10 3" xfId="20551" xr:uid="{00000000-0005-0000-0000-00001B500000}"/>
    <cellStyle name="Input [yellow] 2 2 2 4 11" xfId="20552" xr:uid="{00000000-0005-0000-0000-00001C500000}"/>
    <cellStyle name="Input [yellow] 2 2 2 4 11 2" xfId="20553" xr:uid="{00000000-0005-0000-0000-00001D500000}"/>
    <cellStyle name="Input [yellow] 2 2 2 4 11 3" xfId="20554" xr:uid="{00000000-0005-0000-0000-00001E500000}"/>
    <cellStyle name="Input [yellow] 2 2 2 4 12" xfId="20555" xr:uid="{00000000-0005-0000-0000-00001F500000}"/>
    <cellStyle name="Input [yellow] 2 2 2 4 13" xfId="20556" xr:uid="{00000000-0005-0000-0000-000020500000}"/>
    <cellStyle name="Input [yellow] 2 2 2 4 2" xfId="20557" xr:uid="{00000000-0005-0000-0000-000021500000}"/>
    <cellStyle name="Input [yellow] 2 2 2 4 2 2" xfId="20558" xr:uid="{00000000-0005-0000-0000-000022500000}"/>
    <cellStyle name="Input [yellow] 2 2 2 4 2 3" xfId="20559" xr:uid="{00000000-0005-0000-0000-000023500000}"/>
    <cellStyle name="Input [yellow] 2 2 2 4 3" xfId="20560" xr:uid="{00000000-0005-0000-0000-000024500000}"/>
    <cellStyle name="Input [yellow] 2 2 2 4 3 2" xfId="20561" xr:uid="{00000000-0005-0000-0000-000025500000}"/>
    <cellStyle name="Input [yellow] 2 2 2 4 3 3" xfId="20562" xr:uid="{00000000-0005-0000-0000-000026500000}"/>
    <cellStyle name="Input [yellow] 2 2 2 4 4" xfId="20563" xr:uid="{00000000-0005-0000-0000-000027500000}"/>
    <cellStyle name="Input [yellow] 2 2 2 4 4 2" xfId="20564" xr:uid="{00000000-0005-0000-0000-000028500000}"/>
    <cellStyle name="Input [yellow] 2 2 2 4 4 3" xfId="20565" xr:uid="{00000000-0005-0000-0000-000029500000}"/>
    <cellStyle name="Input [yellow] 2 2 2 4 5" xfId="20566" xr:uid="{00000000-0005-0000-0000-00002A500000}"/>
    <cellStyle name="Input [yellow] 2 2 2 4 5 2" xfId="20567" xr:uid="{00000000-0005-0000-0000-00002B500000}"/>
    <cellStyle name="Input [yellow] 2 2 2 4 5 3" xfId="20568" xr:uid="{00000000-0005-0000-0000-00002C500000}"/>
    <cellStyle name="Input [yellow] 2 2 2 4 6" xfId="20569" xr:uid="{00000000-0005-0000-0000-00002D500000}"/>
    <cellStyle name="Input [yellow] 2 2 2 4 6 2" xfId="20570" xr:uid="{00000000-0005-0000-0000-00002E500000}"/>
    <cellStyle name="Input [yellow] 2 2 2 4 6 3" xfId="20571" xr:uid="{00000000-0005-0000-0000-00002F500000}"/>
    <cellStyle name="Input [yellow] 2 2 2 4 7" xfId="20572" xr:uid="{00000000-0005-0000-0000-000030500000}"/>
    <cellStyle name="Input [yellow] 2 2 2 4 7 2" xfId="20573" xr:uid="{00000000-0005-0000-0000-000031500000}"/>
    <cellStyle name="Input [yellow] 2 2 2 4 7 3" xfId="20574" xr:uid="{00000000-0005-0000-0000-000032500000}"/>
    <cellStyle name="Input [yellow] 2 2 2 4 8" xfId="20575" xr:uid="{00000000-0005-0000-0000-000033500000}"/>
    <cellStyle name="Input [yellow] 2 2 2 4 8 2" xfId="20576" xr:uid="{00000000-0005-0000-0000-000034500000}"/>
    <cellStyle name="Input [yellow] 2 2 2 4 8 3" xfId="20577" xr:uid="{00000000-0005-0000-0000-000035500000}"/>
    <cellStyle name="Input [yellow] 2 2 2 4 9" xfId="20578" xr:uid="{00000000-0005-0000-0000-000036500000}"/>
    <cellStyle name="Input [yellow] 2 2 2 4 9 2" xfId="20579" xr:uid="{00000000-0005-0000-0000-000037500000}"/>
    <cellStyle name="Input [yellow] 2 2 2 4 9 3" xfId="20580" xr:uid="{00000000-0005-0000-0000-000038500000}"/>
    <cellStyle name="Input [yellow] 2 2 2 5" xfId="20581" xr:uid="{00000000-0005-0000-0000-000039500000}"/>
    <cellStyle name="Input [yellow] 2 2 2 5 10" xfId="20582" xr:uid="{00000000-0005-0000-0000-00003A500000}"/>
    <cellStyle name="Input [yellow] 2 2 2 5 10 2" xfId="20583" xr:uid="{00000000-0005-0000-0000-00003B500000}"/>
    <cellStyle name="Input [yellow] 2 2 2 5 10 3" xfId="20584" xr:uid="{00000000-0005-0000-0000-00003C500000}"/>
    <cellStyle name="Input [yellow] 2 2 2 5 11" xfId="20585" xr:uid="{00000000-0005-0000-0000-00003D500000}"/>
    <cellStyle name="Input [yellow] 2 2 2 5 11 2" xfId="20586" xr:uid="{00000000-0005-0000-0000-00003E500000}"/>
    <cellStyle name="Input [yellow] 2 2 2 5 11 3" xfId="20587" xr:uid="{00000000-0005-0000-0000-00003F500000}"/>
    <cellStyle name="Input [yellow] 2 2 2 5 12" xfId="20588" xr:uid="{00000000-0005-0000-0000-000040500000}"/>
    <cellStyle name="Input [yellow] 2 2 2 5 13" xfId="20589" xr:uid="{00000000-0005-0000-0000-000041500000}"/>
    <cellStyle name="Input [yellow] 2 2 2 5 2" xfId="20590" xr:uid="{00000000-0005-0000-0000-000042500000}"/>
    <cellStyle name="Input [yellow] 2 2 2 5 2 2" xfId="20591" xr:uid="{00000000-0005-0000-0000-000043500000}"/>
    <cellStyle name="Input [yellow] 2 2 2 5 2 3" xfId="20592" xr:uid="{00000000-0005-0000-0000-000044500000}"/>
    <cellStyle name="Input [yellow] 2 2 2 5 3" xfId="20593" xr:uid="{00000000-0005-0000-0000-000045500000}"/>
    <cellStyle name="Input [yellow] 2 2 2 5 3 2" xfId="20594" xr:uid="{00000000-0005-0000-0000-000046500000}"/>
    <cellStyle name="Input [yellow] 2 2 2 5 3 3" xfId="20595" xr:uid="{00000000-0005-0000-0000-000047500000}"/>
    <cellStyle name="Input [yellow] 2 2 2 5 4" xfId="20596" xr:uid="{00000000-0005-0000-0000-000048500000}"/>
    <cellStyle name="Input [yellow] 2 2 2 5 4 2" xfId="20597" xr:uid="{00000000-0005-0000-0000-000049500000}"/>
    <cellStyle name="Input [yellow] 2 2 2 5 4 3" xfId="20598" xr:uid="{00000000-0005-0000-0000-00004A500000}"/>
    <cellStyle name="Input [yellow] 2 2 2 5 5" xfId="20599" xr:uid="{00000000-0005-0000-0000-00004B500000}"/>
    <cellStyle name="Input [yellow] 2 2 2 5 5 2" xfId="20600" xr:uid="{00000000-0005-0000-0000-00004C500000}"/>
    <cellStyle name="Input [yellow] 2 2 2 5 5 3" xfId="20601" xr:uid="{00000000-0005-0000-0000-00004D500000}"/>
    <cellStyle name="Input [yellow] 2 2 2 5 6" xfId="20602" xr:uid="{00000000-0005-0000-0000-00004E500000}"/>
    <cellStyle name="Input [yellow] 2 2 2 5 6 2" xfId="20603" xr:uid="{00000000-0005-0000-0000-00004F500000}"/>
    <cellStyle name="Input [yellow] 2 2 2 5 6 3" xfId="20604" xr:uid="{00000000-0005-0000-0000-000050500000}"/>
    <cellStyle name="Input [yellow] 2 2 2 5 7" xfId="20605" xr:uid="{00000000-0005-0000-0000-000051500000}"/>
    <cellStyle name="Input [yellow] 2 2 2 5 7 2" xfId="20606" xr:uid="{00000000-0005-0000-0000-000052500000}"/>
    <cellStyle name="Input [yellow] 2 2 2 5 7 3" xfId="20607" xr:uid="{00000000-0005-0000-0000-000053500000}"/>
    <cellStyle name="Input [yellow] 2 2 2 5 8" xfId="20608" xr:uid="{00000000-0005-0000-0000-000054500000}"/>
    <cellStyle name="Input [yellow] 2 2 2 5 8 2" xfId="20609" xr:uid="{00000000-0005-0000-0000-000055500000}"/>
    <cellStyle name="Input [yellow] 2 2 2 5 8 3" xfId="20610" xr:uid="{00000000-0005-0000-0000-000056500000}"/>
    <cellStyle name="Input [yellow] 2 2 2 5 9" xfId="20611" xr:uid="{00000000-0005-0000-0000-000057500000}"/>
    <cellStyle name="Input [yellow] 2 2 2 5 9 2" xfId="20612" xr:uid="{00000000-0005-0000-0000-000058500000}"/>
    <cellStyle name="Input [yellow] 2 2 2 5 9 3" xfId="20613" xr:uid="{00000000-0005-0000-0000-000059500000}"/>
    <cellStyle name="Input [yellow] 2 2 2 6" xfId="20614" xr:uid="{00000000-0005-0000-0000-00005A500000}"/>
    <cellStyle name="Input [yellow] 2 2 2 6 2" xfId="20615" xr:uid="{00000000-0005-0000-0000-00005B500000}"/>
    <cellStyle name="Input [yellow] 2 2 2 6 3" xfId="20616" xr:uid="{00000000-0005-0000-0000-00005C500000}"/>
    <cellStyle name="Input [yellow] 2 2 2 7" xfId="20617" xr:uid="{00000000-0005-0000-0000-00005D500000}"/>
    <cellStyle name="Input [yellow] 2 2 2 7 2" xfId="20618" xr:uid="{00000000-0005-0000-0000-00005E500000}"/>
    <cellStyle name="Input [yellow] 2 2 2 7 3" xfId="20619" xr:uid="{00000000-0005-0000-0000-00005F500000}"/>
    <cellStyle name="Input [yellow] 2 2 2 8" xfId="20620" xr:uid="{00000000-0005-0000-0000-000060500000}"/>
    <cellStyle name="Input [yellow] 2 2 2 8 2" xfId="20621" xr:uid="{00000000-0005-0000-0000-000061500000}"/>
    <cellStyle name="Input [yellow] 2 2 2 8 3" xfId="20622" xr:uid="{00000000-0005-0000-0000-000062500000}"/>
    <cellStyle name="Input [yellow] 2 2 2 9" xfId="20623" xr:uid="{00000000-0005-0000-0000-000063500000}"/>
    <cellStyle name="Input [yellow] 2 2 2 9 2" xfId="20624" xr:uid="{00000000-0005-0000-0000-000064500000}"/>
    <cellStyle name="Input [yellow] 2 2 2 9 3" xfId="20625" xr:uid="{00000000-0005-0000-0000-000065500000}"/>
    <cellStyle name="Input [yellow] 2 2 3" xfId="20626" xr:uid="{00000000-0005-0000-0000-000066500000}"/>
    <cellStyle name="Input [yellow] 2 2 3 10" xfId="20627" xr:uid="{00000000-0005-0000-0000-000067500000}"/>
    <cellStyle name="Input [yellow] 2 2 3 10 2" xfId="20628" xr:uid="{00000000-0005-0000-0000-000068500000}"/>
    <cellStyle name="Input [yellow] 2 2 3 10 3" xfId="20629" xr:uid="{00000000-0005-0000-0000-000069500000}"/>
    <cellStyle name="Input [yellow] 2 2 3 11" xfId="20630" xr:uid="{00000000-0005-0000-0000-00006A500000}"/>
    <cellStyle name="Input [yellow] 2 2 3 11 2" xfId="20631" xr:uid="{00000000-0005-0000-0000-00006B500000}"/>
    <cellStyle name="Input [yellow] 2 2 3 11 3" xfId="20632" xr:uid="{00000000-0005-0000-0000-00006C500000}"/>
    <cellStyle name="Input [yellow] 2 2 3 12" xfId="20633" xr:uid="{00000000-0005-0000-0000-00006D500000}"/>
    <cellStyle name="Input [yellow] 2 2 3 12 2" xfId="20634" xr:uid="{00000000-0005-0000-0000-00006E500000}"/>
    <cellStyle name="Input [yellow] 2 2 3 12 3" xfId="20635" xr:uid="{00000000-0005-0000-0000-00006F500000}"/>
    <cellStyle name="Input [yellow] 2 2 3 13" xfId="20636" xr:uid="{00000000-0005-0000-0000-000070500000}"/>
    <cellStyle name="Input [yellow] 2 2 3 13 2" xfId="20637" xr:uid="{00000000-0005-0000-0000-000071500000}"/>
    <cellStyle name="Input [yellow] 2 2 3 13 3" xfId="20638" xr:uid="{00000000-0005-0000-0000-000072500000}"/>
    <cellStyle name="Input [yellow] 2 2 3 14" xfId="20639" xr:uid="{00000000-0005-0000-0000-000073500000}"/>
    <cellStyle name="Input [yellow] 2 2 3 14 2" xfId="20640" xr:uid="{00000000-0005-0000-0000-000074500000}"/>
    <cellStyle name="Input [yellow] 2 2 3 14 3" xfId="20641" xr:uid="{00000000-0005-0000-0000-000075500000}"/>
    <cellStyle name="Input [yellow] 2 2 3 15" xfId="20642" xr:uid="{00000000-0005-0000-0000-000076500000}"/>
    <cellStyle name="Input [yellow] 2 2 3 15 2" xfId="20643" xr:uid="{00000000-0005-0000-0000-000077500000}"/>
    <cellStyle name="Input [yellow] 2 2 3 15 3" xfId="20644" xr:uid="{00000000-0005-0000-0000-000078500000}"/>
    <cellStyle name="Input [yellow] 2 2 3 16" xfId="20645" xr:uid="{00000000-0005-0000-0000-000079500000}"/>
    <cellStyle name="Input [yellow] 2 2 3 16 2" xfId="20646" xr:uid="{00000000-0005-0000-0000-00007A500000}"/>
    <cellStyle name="Input [yellow] 2 2 3 16 3" xfId="20647" xr:uid="{00000000-0005-0000-0000-00007B500000}"/>
    <cellStyle name="Input [yellow] 2 2 3 17" xfId="20648" xr:uid="{00000000-0005-0000-0000-00007C500000}"/>
    <cellStyle name="Input [yellow] 2 2 3 17 2" xfId="20649" xr:uid="{00000000-0005-0000-0000-00007D500000}"/>
    <cellStyle name="Input [yellow] 2 2 3 17 3" xfId="20650" xr:uid="{00000000-0005-0000-0000-00007E500000}"/>
    <cellStyle name="Input [yellow] 2 2 3 18" xfId="20651" xr:uid="{00000000-0005-0000-0000-00007F500000}"/>
    <cellStyle name="Input [yellow] 2 2 3 18 2" xfId="20652" xr:uid="{00000000-0005-0000-0000-000080500000}"/>
    <cellStyle name="Input [yellow] 2 2 3 18 3" xfId="20653" xr:uid="{00000000-0005-0000-0000-000081500000}"/>
    <cellStyle name="Input [yellow] 2 2 3 19" xfId="20654" xr:uid="{00000000-0005-0000-0000-000082500000}"/>
    <cellStyle name="Input [yellow] 2 2 3 2" xfId="20655" xr:uid="{00000000-0005-0000-0000-000083500000}"/>
    <cellStyle name="Input [yellow] 2 2 3 2 10" xfId="20656" xr:uid="{00000000-0005-0000-0000-000084500000}"/>
    <cellStyle name="Input [yellow] 2 2 3 2 10 2" xfId="20657" xr:uid="{00000000-0005-0000-0000-000085500000}"/>
    <cellStyle name="Input [yellow] 2 2 3 2 10 3" xfId="20658" xr:uid="{00000000-0005-0000-0000-000086500000}"/>
    <cellStyle name="Input [yellow] 2 2 3 2 11" xfId="20659" xr:uid="{00000000-0005-0000-0000-000087500000}"/>
    <cellStyle name="Input [yellow] 2 2 3 2 11 2" xfId="20660" xr:uid="{00000000-0005-0000-0000-000088500000}"/>
    <cellStyle name="Input [yellow] 2 2 3 2 11 3" xfId="20661" xr:uid="{00000000-0005-0000-0000-000089500000}"/>
    <cellStyle name="Input [yellow] 2 2 3 2 12" xfId="20662" xr:uid="{00000000-0005-0000-0000-00008A500000}"/>
    <cellStyle name="Input [yellow] 2 2 3 2 12 2" xfId="20663" xr:uid="{00000000-0005-0000-0000-00008B500000}"/>
    <cellStyle name="Input [yellow] 2 2 3 2 12 3" xfId="20664" xr:uid="{00000000-0005-0000-0000-00008C500000}"/>
    <cellStyle name="Input [yellow] 2 2 3 2 13" xfId="20665" xr:uid="{00000000-0005-0000-0000-00008D500000}"/>
    <cellStyle name="Input [yellow] 2 2 3 2 14" xfId="20666" xr:uid="{00000000-0005-0000-0000-00008E500000}"/>
    <cellStyle name="Input [yellow] 2 2 3 2 2" xfId="20667" xr:uid="{00000000-0005-0000-0000-00008F500000}"/>
    <cellStyle name="Input [yellow] 2 2 3 2 2 2" xfId="20668" xr:uid="{00000000-0005-0000-0000-000090500000}"/>
    <cellStyle name="Input [yellow] 2 2 3 2 2 3" xfId="20669" xr:uid="{00000000-0005-0000-0000-000091500000}"/>
    <cellStyle name="Input [yellow] 2 2 3 2 3" xfId="20670" xr:uid="{00000000-0005-0000-0000-000092500000}"/>
    <cellStyle name="Input [yellow] 2 2 3 2 3 2" xfId="20671" xr:uid="{00000000-0005-0000-0000-000093500000}"/>
    <cellStyle name="Input [yellow] 2 2 3 2 3 3" xfId="20672" xr:uid="{00000000-0005-0000-0000-000094500000}"/>
    <cellStyle name="Input [yellow] 2 2 3 2 4" xfId="20673" xr:uid="{00000000-0005-0000-0000-000095500000}"/>
    <cellStyle name="Input [yellow] 2 2 3 2 4 2" xfId="20674" xr:uid="{00000000-0005-0000-0000-000096500000}"/>
    <cellStyle name="Input [yellow] 2 2 3 2 4 3" xfId="20675" xr:uid="{00000000-0005-0000-0000-000097500000}"/>
    <cellStyle name="Input [yellow] 2 2 3 2 5" xfId="20676" xr:uid="{00000000-0005-0000-0000-000098500000}"/>
    <cellStyle name="Input [yellow] 2 2 3 2 5 2" xfId="20677" xr:uid="{00000000-0005-0000-0000-000099500000}"/>
    <cellStyle name="Input [yellow] 2 2 3 2 5 3" xfId="20678" xr:uid="{00000000-0005-0000-0000-00009A500000}"/>
    <cellStyle name="Input [yellow] 2 2 3 2 6" xfId="20679" xr:uid="{00000000-0005-0000-0000-00009B500000}"/>
    <cellStyle name="Input [yellow] 2 2 3 2 6 2" xfId="20680" xr:uid="{00000000-0005-0000-0000-00009C500000}"/>
    <cellStyle name="Input [yellow] 2 2 3 2 6 3" xfId="20681" xr:uid="{00000000-0005-0000-0000-00009D500000}"/>
    <cellStyle name="Input [yellow] 2 2 3 2 7" xfId="20682" xr:uid="{00000000-0005-0000-0000-00009E500000}"/>
    <cellStyle name="Input [yellow] 2 2 3 2 7 2" xfId="20683" xr:uid="{00000000-0005-0000-0000-00009F500000}"/>
    <cellStyle name="Input [yellow] 2 2 3 2 7 3" xfId="20684" xr:uid="{00000000-0005-0000-0000-0000A0500000}"/>
    <cellStyle name="Input [yellow] 2 2 3 2 8" xfId="20685" xr:uid="{00000000-0005-0000-0000-0000A1500000}"/>
    <cellStyle name="Input [yellow] 2 2 3 2 8 2" xfId="20686" xr:uid="{00000000-0005-0000-0000-0000A2500000}"/>
    <cellStyle name="Input [yellow] 2 2 3 2 8 3" xfId="20687" xr:uid="{00000000-0005-0000-0000-0000A3500000}"/>
    <cellStyle name="Input [yellow] 2 2 3 2 9" xfId="20688" xr:uid="{00000000-0005-0000-0000-0000A4500000}"/>
    <cellStyle name="Input [yellow] 2 2 3 2 9 2" xfId="20689" xr:uid="{00000000-0005-0000-0000-0000A5500000}"/>
    <cellStyle name="Input [yellow] 2 2 3 2 9 3" xfId="20690" xr:uid="{00000000-0005-0000-0000-0000A6500000}"/>
    <cellStyle name="Input [yellow] 2 2 3 20" xfId="20691" xr:uid="{00000000-0005-0000-0000-0000A7500000}"/>
    <cellStyle name="Input [yellow] 2 2 3 3" xfId="20692" xr:uid="{00000000-0005-0000-0000-0000A8500000}"/>
    <cellStyle name="Input [yellow] 2 2 3 3 10" xfId="20693" xr:uid="{00000000-0005-0000-0000-0000A9500000}"/>
    <cellStyle name="Input [yellow] 2 2 3 3 10 2" xfId="20694" xr:uid="{00000000-0005-0000-0000-0000AA500000}"/>
    <cellStyle name="Input [yellow] 2 2 3 3 10 3" xfId="20695" xr:uid="{00000000-0005-0000-0000-0000AB500000}"/>
    <cellStyle name="Input [yellow] 2 2 3 3 11" xfId="20696" xr:uid="{00000000-0005-0000-0000-0000AC500000}"/>
    <cellStyle name="Input [yellow] 2 2 3 3 11 2" xfId="20697" xr:uid="{00000000-0005-0000-0000-0000AD500000}"/>
    <cellStyle name="Input [yellow] 2 2 3 3 11 3" xfId="20698" xr:uid="{00000000-0005-0000-0000-0000AE500000}"/>
    <cellStyle name="Input [yellow] 2 2 3 3 12" xfId="20699" xr:uid="{00000000-0005-0000-0000-0000AF500000}"/>
    <cellStyle name="Input [yellow] 2 2 3 3 12 2" xfId="20700" xr:uid="{00000000-0005-0000-0000-0000B0500000}"/>
    <cellStyle name="Input [yellow] 2 2 3 3 12 3" xfId="20701" xr:uid="{00000000-0005-0000-0000-0000B1500000}"/>
    <cellStyle name="Input [yellow] 2 2 3 3 13" xfId="20702" xr:uid="{00000000-0005-0000-0000-0000B2500000}"/>
    <cellStyle name="Input [yellow] 2 2 3 3 14" xfId="20703" xr:uid="{00000000-0005-0000-0000-0000B3500000}"/>
    <cellStyle name="Input [yellow] 2 2 3 3 2" xfId="20704" xr:uid="{00000000-0005-0000-0000-0000B4500000}"/>
    <cellStyle name="Input [yellow] 2 2 3 3 2 2" xfId="20705" xr:uid="{00000000-0005-0000-0000-0000B5500000}"/>
    <cellStyle name="Input [yellow] 2 2 3 3 2 3" xfId="20706" xr:uid="{00000000-0005-0000-0000-0000B6500000}"/>
    <cellStyle name="Input [yellow] 2 2 3 3 3" xfId="20707" xr:uid="{00000000-0005-0000-0000-0000B7500000}"/>
    <cellStyle name="Input [yellow] 2 2 3 3 3 2" xfId="20708" xr:uid="{00000000-0005-0000-0000-0000B8500000}"/>
    <cellStyle name="Input [yellow] 2 2 3 3 3 3" xfId="20709" xr:uid="{00000000-0005-0000-0000-0000B9500000}"/>
    <cellStyle name="Input [yellow] 2 2 3 3 4" xfId="20710" xr:uid="{00000000-0005-0000-0000-0000BA500000}"/>
    <cellStyle name="Input [yellow] 2 2 3 3 4 2" xfId="20711" xr:uid="{00000000-0005-0000-0000-0000BB500000}"/>
    <cellStyle name="Input [yellow] 2 2 3 3 4 3" xfId="20712" xr:uid="{00000000-0005-0000-0000-0000BC500000}"/>
    <cellStyle name="Input [yellow] 2 2 3 3 5" xfId="20713" xr:uid="{00000000-0005-0000-0000-0000BD500000}"/>
    <cellStyle name="Input [yellow] 2 2 3 3 5 2" xfId="20714" xr:uid="{00000000-0005-0000-0000-0000BE500000}"/>
    <cellStyle name="Input [yellow] 2 2 3 3 5 3" xfId="20715" xr:uid="{00000000-0005-0000-0000-0000BF500000}"/>
    <cellStyle name="Input [yellow] 2 2 3 3 6" xfId="20716" xr:uid="{00000000-0005-0000-0000-0000C0500000}"/>
    <cellStyle name="Input [yellow] 2 2 3 3 6 2" xfId="20717" xr:uid="{00000000-0005-0000-0000-0000C1500000}"/>
    <cellStyle name="Input [yellow] 2 2 3 3 6 3" xfId="20718" xr:uid="{00000000-0005-0000-0000-0000C2500000}"/>
    <cellStyle name="Input [yellow] 2 2 3 3 7" xfId="20719" xr:uid="{00000000-0005-0000-0000-0000C3500000}"/>
    <cellStyle name="Input [yellow] 2 2 3 3 7 2" xfId="20720" xr:uid="{00000000-0005-0000-0000-0000C4500000}"/>
    <cellStyle name="Input [yellow] 2 2 3 3 7 3" xfId="20721" xr:uid="{00000000-0005-0000-0000-0000C5500000}"/>
    <cellStyle name="Input [yellow] 2 2 3 3 8" xfId="20722" xr:uid="{00000000-0005-0000-0000-0000C6500000}"/>
    <cellStyle name="Input [yellow] 2 2 3 3 8 2" xfId="20723" xr:uid="{00000000-0005-0000-0000-0000C7500000}"/>
    <cellStyle name="Input [yellow] 2 2 3 3 8 3" xfId="20724" xr:uid="{00000000-0005-0000-0000-0000C8500000}"/>
    <cellStyle name="Input [yellow] 2 2 3 3 9" xfId="20725" xr:uid="{00000000-0005-0000-0000-0000C9500000}"/>
    <cellStyle name="Input [yellow] 2 2 3 3 9 2" xfId="20726" xr:uid="{00000000-0005-0000-0000-0000CA500000}"/>
    <cellStyle name="Input [yellow] 2 2 3 3 9 3" xfId="20727" xr:uid="{00000000-0005-0000-0000-0000CB500000}"/>
    <cellStyle name="Input [yellow] 2 2 3 4" xfId="20728" xr:uid="{00000000-0005-0000-0000-0000CC500000}"/>
    <cellStyle name="Input [yellow] 2 2 3 4 10" xfId="20729" xr:uid="{00000000-0005-0000-0000-0000CD500000}"/>
    <cellStyle name="Input [yellow] 2 2 3 4 10 2" xfId="20730" xr:uid="{00000000-0005-0000-0000-0000CE500000}"/>
    <cellStyle name="Input [yellow] 2 2 3 4 10 3" xfId="20731" xr:uid="{00000000-0005-0000-0000-0000CF500000}"/>
    <cellStyle name="Input [yellow] 2 2 3 4 11" xfId="20732" xr:uid="{00000000-0005-0000-0000-0000D0500000}"/>
    <cellStyle name="Input [yellow] 2 2 3 4 11 2" xfId="20733" xr:uid="{00000000-0005-0000-0000-0000D1500000}"/>
    <cellStyle name="Input [yellow] 2 2 3 4 11 3" xfId="20734" xr:uid="{00000000-0005-0000-0000-0000D2500000}"/>
    <cellStyle name="Input [yellow] 2 2 3 4 12" xfId="20735" xr:uid="{00000000-0005-0000-0000-0000D3500000}"/>
    <cellStyle name="Input [yellow] 2 2 3 4 13" xfId="20736" xr:uid="{00000000-0005-0000-0000-0000D4500000}"/>
    <cellStyle name="Input [yellow] 2 2 3 4 2" xfId="20737" xr:uid="{00000000-0005-0000-0000-0000D5500000}"/>
    <cellStyle name="Input [yellow] 2 2 3 4 2 2" xfId="20738" xr:uid="{00000000-0005-0000-0000-0000D6500000}"/>
    <cellStyle name="Input [yellow] 2 2 3 4 2 3" xfId="20739" xr:uid="{00000000-0005-0000-0000-0000D7500000}"/>
    <cellStyle name="Input [yellow] 2 2 3 4 3" xfId="20740" xr:uid="{00000000-0005-0000-0000-0000D8500000}"/>
    <cellStyle name="Input [yellow] 2 2 3 4 3 2" xfId="20741" xr:uid="{00000000-0005-0000-0000-0000D9500000}"/>
    <cellStyle name="Input [yellow] 2 2 3 4 3 3" xfId="20742" xr:uid="{00000000-0005-0000-0000-0000DA500000}"/>
    <cellStyle name="Input [yellow] 2 2 3 4 4" xfId="20743" xr:uid="{00000000-0005-0000-0000-0000DB500000}"/>
    <cellStyle name="Input [yellow] 2 2 3 4 4 2" xfId="20744" xr:uid="{00000000-0005-0000-0000-0000DC500000}"/>
    <cellStyle name="Input [yellow] 2 2 3 4 4 3" xfId="20745" xr:uid="{00000000-0005-0000-0000-0000DD500000}"/>
    <cellStyle name="Input [yellow] 2 2 3 4 5" xfId="20746" xr:uid="{00000000-0005-0000-0000-0000DE500000}"/>
    <cellStyle name="Input [yellow] 2 2 3 4 5 2" xfId="20747" xr:uid="{00000000-0005-0000-0000-0000DF500000}"/>
    <cellStyle name="Input [yellow] 2 2 3 4 5 3" xfId="20748" xr:uid="{00000000-0005-0000-0000-0000E0500000}"/>
    <cellStyle name="Input [yellow] 2 2 3 4 6" xfId="20749" xr:uid="{00000000-0005-0000-0000-0000E1500000}"/>
    <cellStyle name="Input [yellow] 2 2 3 4 6 2" xfId="20750" xr:uid="{00000000-0005-0000-0000-0000E2500000}"/>
    <cellStyle name="Input [yellow] 2 2 3 4 6 3" xfId="20751" xr:uid="{00000000-0005-0000-0000-0000E3500000}"/>
    <cellStyle name="Input [yellow] 2 2 3 4 7" xfId="20752" xr:uid="{00000000-0005-0000-0000-0000E4500000}"/>
    <cellStyle name="Input [yellow] 2 2 3 4 7 2" xfId="20753" xr:uid="{00000000-0005-0000-0000-0000E5500000}"/>
    <cellStyle name="Input [yellow] 2 2 3 4 7 3" xfId="20754" xr:uid="{00000000-0005-0000-0000-0000E6500000}"/>
    <cellStyle name="Input [yellow] 2 2 3 4 8" xfId="20755" xr:uid="{00000000-0005-0000-0000-0000E7500000}"/>
    <cellStyle name="Input [yellow] 2 2 3 4 8 2" xfId="20756" xr:uid="{00000000-0005-0000-0000-0000E8500000}"/>
    <cellStyle name="Input [yellow] 2 2 3 4 8 3" xfId="20757" xr:uid="{00000000-0005-0000-0000-0000E9500000}"/>
    <cellStyle name="Input [yellow] 2 2 3 4 9" xfId="20758" xr:uid="{00000000-0005-0000-0000-0000EA500000}"/>
    <cellStyle name="Input [yellow] 2 2 3 4 9 2" xfId="20759" xr:uid="{00000000-0005-0000-0000-0000EB500000}"/>
    <cellStyle name="Input [yellow] 2 2 3 4 9 3" xfId="20760" xr:uid="{00000000-0005-0000-0000-0000EC500000}"/>
    <cellStyle name="Input [yellow] 2 2 3 5" xfId="20761" xr:uid="{00000000-0005-0000-0000-0000ED500000}"/>
    <cellStyle name="Input [yellow] 2 2 3 5 10" xfId="20762" xr:uid="{00000000-0005-0000-0000-0000EE500000}"/>
    <cellStyle name="Input [yellow] 2 2 3 5 10 2" xfId="20763" xr:uid="{00000000-0005-0000-0000-0000EF500000}"/>
    <cellStyle name="Input [yellow] 2 2 3 5 10 3" xfId="20764" xr:uid="{00000000-0005-0000-0000-0000F0500000}"/>
    <cellStyle name="Input [yellow] 2 2 3 5 11" xfId="20765" xr:uid="{00000000-0005-0000-0000-0000F1500000}"/>
    <cellStyle name="Input [yellow] 2 2 3 5 11 2" xfId="20766" xr:uid="{00000000-0005-0000-0000-0000F2500000}"/>
    <cellStyle name="Input [yellow] 2 2 3 5 11 3" xfId="20767" xr:uid="{00000000-0005-0000-0000-0000F3500000}"/>
    <cellStyle name="Input [yellow] 2 2 3 5 12" xfId="20768" xr:uid="{00000000-0005-0000-0000-0000F4500000}"/>
    <cellStyle name="Input [yellow] 2 2 3 5 13" xfId="20769" xr:uid="{00000000-0005-0000-0000-0000F5500000}"/>
    <cellStyle name="Input [yellow] 2 2 3 5 2" xfId="20770" xr:uid="{00000000-0005-0000-0000-0000F6500000}"/>
    <cellStyle name="Input [yellow] 2 2 3 5 2 2" xfId="20771" xr:uid="{00000000-0005-0000-0000-0000F7500000}"/>
    <cellStyle name="Input [yellow] 2 2 3 5 2 3" xfId="20772" xr:uid="{00000000-0005-0000-0000-0000F8500000}"/>
    <cellStyle name="Input [yellow] 2 2 3 5 3" xfId="20773" xr:uid="{00000000-0005-0000-0000-0000F9500000}"/>
    <cellStyle name="Input [yellow] 2 2 3 5 3 2" xfId="20774" xr:uid="{00000000-0005-0000-0000-0000FA500000}"/>
    <cellStyle name="Input [yellow] 2 2 3 5 3 3" xfId="20775" xr:uid="{00000000-0005-0000-0000-0000FB500000}"/>
    <cellStyle name="Input [yellow] 2 2 3 5 4" xfId="20776" xr:uid="{00000000-0005-0000-0000-0000FC500000}"/>
    <cellStyle name="Input [yellow] 2 2 3 5 4 2" xfId="20777" xr:uid="{00000000-0005-0000-0000-0000FD500000}"/>
    <cellStyle name="Input [yellow] 2 2 3 5 4 3" xfId="20778" xr:uid="{00000000-0005-0000-0000-0000FE500000}"/>
    <cellStyle name="Input [yellow] 2 2 3 5 5" xfId="20779" xr:uid="{00000000-0005-0000-0000-0000FF500000}"/>
    <cellStyle name="Input [yellow] 2 2 3 5 5 2" xfId="20780" xr:uid="{00000000-0005-0000-0000-000000510000}"/>
    <cellStyle name="Input [yellow] 2 2 3 5 5 3" xfId="20781" xr:uid="{00000000-0005-0000-0000-000001510000}"/>
    <cellStyle name="Input [yellow] 2 2 3 5 6" xfId="20782" xr:uid="{00000000-0005-0000-0000-000002510000}"/>
    <cellStyle name="Input [yellow] 2 2 3 5 6 2" xfId="20783" xr:uid="{00000000-0005-0000-0000-000003510000}"/>
    <cellStyle name="Input [yellow] 2 2 3 5 6 3" xfId="20784" xr:uid="{00000000-0005-0000-0000-000004510000}"/>
    <cellStyle name="Input [yellow] 2 2 3 5 7" xfId="20785" xr:uid="{00000000-0005-0000-0000-000005510000}"/>
    <cellStyle name="Input [yellow] 2 2 3 5 7 2" xfId="20786" xr:uid="{00000000-0005-0000-0000-000006510000}"/>
    <cellStyle name="Input [yellow] 2 2 3 5 7 3" xfId="20787" xr:uid="{00000000-0005-0000-0000-000007510000}"/>
    <cellStyle name="Input [yellow] 2 2 3 5 8" xfId="20788" xr:uid="{00000000-0005-0000-0000-000008510000}"/>
    <cellStyle name="Input [yellow] 2 2 3 5 8 2" xfId="20789" xr:uid="{00000000-0005-0000-0000-000009510000}"/>
    <cellStyle name="Input [yellow] 2 2 3 5 8 3" xfId="20790" xr:uid="{00000000-0005-0000-0000-00000A510000}"/>
    <cellStyle name="Input [yellow] 2 2 3 5 9" xfId="20791" xr:uid="{00000000-0005-0000-0000-00000B510000}"/>
    <cellStyle name="Input [yellow] 2 2 3 5 9 2" xfId="20792" xr:uid="{00000000-0005-0000-0000-00000C510000}"/>
    <cellStyle name="Input [yellow] 2 2 3 5 9 3" xfId="20793" xr:uid="{00000000-0005-0000-0000-00000D510000}"/>
    <cellStyle name="Input [yellow] 2 2 3 6" xfId="20794" xr:uid="{00000000-0005-0000-0000-00000E510000}"/>
    <cellStyle name="Input [yellow] 2 2 3 6 10" xfId="20795" xr:uid="{00000000-0005-0000-0000-00000F510000}"/>
    <cellStyle name="Input [yellow] 2 2 3 6 10 2" xfId="20796" xr:uid="{00000000-0005-0000-0000-000010510000}"/>
    <cellStyle name="Input [yellow] 2 2 3 6 10 3" xfId="20797" xr:uid="{00000000-0005-0000-0000-000011510000}"/>
    <cellStyle name="Input [yellow] 2 2 3 6 11" xfId="20798" xr:uid="{00000000-0005-0000-0000-000012510000}"/>
    <cellStyle name="Input [yellow] 2 2 3 6 11 2" xfId="20799" xr:uid="{00000000-0005-0000-0000-000013510000}"/>
    <cellStyle name="Input [yellow] 2 2 3 6 11 3" xfId="20800" xr:uid="{00000000-0005-0000-0000-000014510000}"/>
    <cellStyle name="Input [yellow] 2 2 3 6 12" xfId="20801" xr:uid="{00000000-0005-0000-0000-000015510000}"/>
    <cellStyle name="Input [yellow] 2 2 3 6 13" xfId="20802" xr:uid="{00000000-0005-0000-0000-000016510000}"/>
    <cellStyle name="Input [yellow] 2 2 3 6 2" xfId="20803" xr:uid="{00000000-0005-0000-0000-000017510000}"/>
    <cellStyle name="Input [yellow] 2 2 3 6 2 2" xfId="20804" xr:uid="{00000000-0005-0000-0000-000018510000}"/>
    <cellStyle name="Input [yellow] 2 2 3 6 2 3" xfId="20805" xr:uid="{00000000-0005-0000-0000-000019510000}"/>
    <cellStyle name="Input [yellow] 2 2 3 6 3" xfId="20806" xr:uid="{00000000-0005-0000-0000-00001A510000}"/>
    <cellStyle name="Input [yellow] 2 2 3 6 3 2" xfId="20807" xr:uid="{00000000-0005-0000-0000-00001B510000}"/>
    <cellStyle name="Input [yellow] 2 2 3 6 3 3" xfId="20808" xr:uid="{00000000-0005-0000-0000-00001C510000}"/>
    <cellStyle name="Input [yellow] 2 2 3 6 4" xfId="20809" xr:uid="{00000000-0005-0000-0000-00001D510000}"/>
    <cellStyle name="Input [yellow] 2 2 3 6 4 2" xfId="20810" xr:uid="{00000000-0005-0000-0000-00001E510000}"/>
    <cellStyle name="Input [yellow] 2 2 3 6 4 3" xfId="20811" xr:uid="{00000000-0005-0000-0000-00001F510000}"/>
    <cellStyle name="Input [yellow] 2 2 3 6 5" xfId="20812" xr:uid="{00000000-0005-0000-0000-000020510000}"/>
    <cellStyle name="Input [yellow] 2 2 3 6 5 2" xfId="20813" xr:uid="{00000000-0005-0000-0000-000021510000}"/>
    <cellStyle name="Input [yellow] 2 2 3 6 5 3" xfId="20814" xr:uid="{00000000-0005-0000-0000-000022510000}"/>
    <cellStyle name="Input [yellow] 2 2 3 6 6" xfId="20815" xr:uid="{00000000-0005-0000-0000-000023510000}"/>
    <cellStyle name="Input [yellow] 2 2 3 6 6 2" xfId="20816" xr:uid="{00000000-0005-0000-0000-000024510000}"/>
    <cellStyle name="Input [yellow] 2 2 3 6 6 3" xfId="20817" xr:uid="{00000000-0005-0000-0000-000025510000}"/>
    <cellStyle name="Input [yellow] 2 2 3 6 7" xfId="20818" xr:uid="{00000000-0005-0000-0000-000026510000}"/>
    <cellStyle name="Input [yellow] 2 2 3 6 7 2" xfId="20819" xr:uid="{00000000-0005-0000-0000-000027510000}"/>
    <cellStyle name="Input [yellow] 2 2 3 6 7 3" xfId="20820" xr:uid="{00000000-0005-0000-0000-000028510000}"/>
    <cellStyle name="Input [yellow] 2 2 3 6 8" xfId="20821" xr:uid="{00000000-0005-0000-0000-000029510000}"/>
    <cellStyle name="Input [yellow] 2 2 3 6 8 2" xfId="20822" xr:uid="{00000000-0005-0000-0000-00002A510000}"/>
    <cellStyle name="Input [yellow] 2 2 3 6 8 3" xfId="20823" xr:uid="{00000000-0005-0000-0000-00002B510000}"/>
    <cellStyle name="Input [yellow] 2 2 3 6 9" xfId="20824" xr:uid="{00000000-0005-0000-0000-00002C510000}"/>
    <cellStyle name="Input [yellow] 2 2 3 6 9 2" xfId="20825" xr:uid="{00000000-0005-0000-0000-00002D510000}"/>
    <cellStyle name="Input [yellow] 2 2 3 6 9 3" xfId="20826" xr:uid="{00000000-0005-0000-0000-00002E510000}"/>
    <cellStyle name="Input [yellow] 2 2 3 7" xfId="20827" xr:uid="{00000000-0005-0000-0000-00002F510000}"/>
    <cellStyle name="Input [yellow] 2 2 3 7 10" xfId="20828" xr:uid="{00000000-0005-0000-0000-000030510000}"/>
    <cellStyle name="Input [yellow] 2 2 3 7 10 2" xfId="20829" xr:uid="{00000000-0005-0000-0000-000031510000}"/>
    <cellStyle name="Input [yellow] 2 2 3 7 10 3" xfId="20830" xr:uid="{00000000-0005-0000-0000-000032510000}"/>
    <cellStyle name="Input [yellow] 2 2 3 7 11" xfId="20831" xr:uid="{00000000-0005-0000-0000-000033510000}"/>
    <cellStyle name="Input [yellow] 2 2 3 7 11 2" xfId="20832" xr:uid="{00000000-0005-0000-0000-000034510000}"/>
    <cellStyle name="Input [yellow] 2 2 3 7 11 3" xfId="20833" xr:uid="{00000000-0005-0000-0000-000035510000}"/>
    <cellStyle name="Input [yellow] 2 2 3 7 12" xfId="20834" xr:uid="{00000000-0005-0000-0000-000036510000}"/>
    <cellStyle name="Input [yellow] 2 2 3 7 13" xfId="20835" xr:uid="{00000000-0005-0000-0000-000037510000}"/>
    <cellStyle name="Input [yellow] 2 2 3 7 2" xfId="20836" xr:uid="{00000000-0005-0000-0000-000038510000}"/>
    <cellStyle name="Input [yellow] 2 2 3 7 2 2" xfId="20837" xr:uid="{00000000-0005-0000-0000-000039510000}"/>
    <cellStyle name="Input [yellow] 2 2 3 7 2 3" xfId="20838" xr:uid="{00000000-0005-0000-0000-00003A510000}"/>
    <cellStyle name="Input [yellow] 2 2 3 7 3" xfId="20839" xr:uid="{00000000-0005-0000-0000-00003B510000}"/>
    <cellStyle name="Input [yellow] 2 2 3 7 3 2" xfId="20840" xr:uid="{00000000-0005-0000-0000-00003C510000}"/>
    <cellStyle name="Input [yellow] 2 2 3 7 3 3" xfId="20841" xr:uid="{00000000-0005-0000-0000-00003D510000}"/>
    <cellStyle name="Input [yellow] 2 2 3 7 4" xfId="20842" xr:uid="{00000000-0005-0000-0000-00003E510000}"/>
    <cellStyle name="Input [yellow] 2 2 3 7 4 2" xfId="20843" xr:uid="{00000000-0005-0000-0000-00003F510000}"/>
    <cellStyle name="Input [yellow] 2 2 3 7 4 3" xfId="20844" xr:uid="{00000000-0005-0000-0000-000040510000}"/>
    <cellStyle name="Input [yellow] 2 2 3 7 5" xfId="20845" xr:uid="{00000000-0005-0000-0000-000041510000}"/>
    <cellStyle name="Input [yellow] 2 2 3 7 5 2" xfId="20846" xr:uid="{00000000-0005-0000-0000-000042510000}"/>
    <cellStyle name="Input [yellow] 2 2 3 7 5 3" xfId="20847" xr:uid="{00000000-0005-0000-0000-000043510000}"/>
    <cellStyle name="Input [yellow] 2 2 3 7 6" xfId="20848" xr:uid="{00000000-0005-0000-0000-000044510000}"/>
    <cellStyle name="Input [yellow] 2 2 3 7 6 2" xfId="20849" xr:uid="{00000000-0005-0000-0000-000045510000}"/>
    <cellStyle name="Input [yellow] 2 2 3 7 6 3" xfId="20850" xr:uid="{00000000-0005-0000-0000-000046510000}"/>
    <cellStyle name="Input [yellow] 2 2 3 7 7" xfId="20851" xr:uid="{00000000-0005-0000-0000-000047510000}"/>
    <cellStyle name="Input [yellow] 2 2 3 7 7 2" xfId="20852" xr:uid="{00000000-0005-0000-0000-000048510000}"/>
    <cellStyle name="Input [yellow] 2 2 3 7 7 3" xfId="20853" xr:uid="{00000000-0005-0000-0000-000049510000}"/>
    <cellStyle name="Input [yellow] 2 2 3 7 8" xfId="20854" xr:uid="{00000000-0005-0000-0000-00004A510000}"/>
    <cellStyle name="Input [yellow] 2 2 3 7 8 2" xfId="20855" xr:uid="{00000000-0005-0000-0000-00004B510000}"/>
    <cellStyle name="Input [yellow] 2 2 3 7 8 3" xfId="20856" xr:uid="{00000000-0005-0000-0000-00004C510000}"/>
    <cellStyle name="Input [yellow] 2 2 3 7 9" xfId="20857" xr:uid="{00000000-0005-0000-0000-00004D510000}"/>
    <cellStyle name="Input [yellow] 2 2 3 7 9 2" xfId="20858" xr:uid="{00000000-0005-0000-0000-00004E510000}"/>
    <cellStyle name="Input [yellow] 2 2 3 7 9 3" xfId="20859" xr:uid="{00000000-0005-0000-0000-00004F510000}"/>
    <cellStyle name="Input [yellow] 2 2 3 8" xfId="20860" xr:uid="{00000000-0005-0000-0000-000050510000}"/>
    <cellStyle name="Input [yellow] 2 2 3 8 2" xfId="20861" xr:uid="{00000000-0005-0000-0000-000051510000}"/>
    <cellStyle name="Input [yellow] 2 2 3 8 3" xfId="20862" xr:uid="{00000000-0005-0000-0000-000052510000}"/>
    <cellStyle name="Input [yellow] 2 2 3 9" xfId="20863" xr:uid="{00000000-0005-0000-0000-000053510000}"/>
    <cellStyle name="Input [yellow] 2 2 3 9 2" xfId="20864" xr:uid="{00000000-0005-0000-0000-000054510000}"/>
    <cellStyle name="Input [yellow] 2 2 3 9 3" xfId="20865" xr:uid="{00000000-0005-0000-0000-000055510000}"/>
    <cellStyle name="Input [yellow] 2 2 4" xfId="20866" xr:uid="{00000000-0005-0000-0000-000056510000}"/>
    <cellStyle name="Input [yellow] 2 2 4 10" xfId="20867" xr:uid="{00000000-0005-0000-0000-000057510000}"/>
    <cellStyle name="Input [yellow] 2 2 4 10 2" xfId="20868" xr:uid="{00000000-0005-0000-0000-000058510000}"/>
    <cellStyle name="Input [yellow] 2 2 4 10 3" xfId="20869" xr:uid="{00000000-0005-0000-0000-000059510000}"/>
    <cellStyle name="Input [yellow] 2 2 4 11" xfId="20870" xr:uid="{00000000-0005-0000-0000-00005A510000}"/>
    <cellStyle name="Input [yellow] 2 2 4 11 2" xfId="20871" xr:uid="{00000000-0005-0000-0000-00005B510000}"/>
    <cellStyle name="Input [yellow] 2 2 4 11 3" xfId="20872" xr:uid="{00000000-0005-0000-0000-00005C510000}"/>
    <cellStyle name="Input [yellow] 2 2 4 12" xfId="20873" xr:uid="{00000000-0005-0000-0000-00005D510000}"/>
    <cellStyle name="Input [yellow] 2 2 4 12 2" xfId="20874" xr:uid="{00000000-0005-0000-0000-00005E510000}"/>
    <cellStyle name="Input [yellow] 2 2 4 12 3" xfId="20875" xr:uid="{00000000-0005-0000-0000-00005F510000}"/>
    <cellStyle name="Input [yellow] 2 2 4 13" xfId="20876" xr:uid="{00000000-0005-0000-0000-000060510000}"/>
    <cellStyle name="Input [yellow] 2 2 4 13 2" xfId="20877" xr:uid="{00000000-0005-0000-0000-000061510000}"/>
    <cellStyle name="Input [yellow] 2 2 4 13 3" xfId="20878" xr:uid="{00000000-0005-0000-0000-000062510000}"/>
    <cellStyle name="Input [yellow] 2 2 4 14" xfId="20879" xr:uid="{00000000-0005-0000-0000-000063510000}"/>
    <cellStyle name="Input [yellow] 2 2 4 14 2" xfId="20880" xr:uid="{00000000-0005-0000-0000-000064510000}"/>
    <cellStyle name="Input [yellow] 2 2 4 14 3" xfId="20881" xr:uid="{00000000-0005-0000-0000-000065510000}"/>
    <cellStyle name="Input [yellow] 2 2 4 15" xfId="20882" xr:uid="{00000000-0005-0000-0000-000066510000}"/>
    <cellStyle name="Input [yellow] 2 2 4 15 2" xfId="20883" xr:uid="{00000000-0005-0000-0000-000067510000}"/>
    <cellStyle name="Input [yellow] 2 2 4 15 3" xfId="20884" xr:uid="{00000000-0005-0000-0000-000068510000}"/>
    <cellStyle name="Input [yellow] 2 2 4 16" xfId="20885" xr:uid="{00000000-0005-0000-0000-000069510000}"/>
    <cellStyle name="Input [yellow] 2 2 4 16 2" xfId="20886" xr:uid="{00000000-0005-0000-0000-00006A510000}"/>
    <cellStyle name="Input [yellow] 2 2 4 16 3" xfId="20887" xr:uid="{00000000-0005-0000-0000-00006B510000}"/>
    <cellStyle name="Input [yellow] 2 2 4 17" xfId="20888" xr:uid="{00000000-0005-0000-0000-00006C510000}"/>
    <cellStyle name="Input [yellow] 2 2 4 17 2" xfId="20889" xr:uid="{00000000-0005-0000-0000-00006D510000}"/>
    <cellStyle name="Input [yellow] 2 2 4 17 3" xfId="20890" xr:uid="{00000000-0005-0000-0000-00006E510000}"/>
    <cellStyle name="Input [yellow] 2 2 4 18" xfId="20891" xr:uid="{00000000-0005-0000-0000-00006F510000}"/>
    <cellStyle name="Input [yellow] 2 2 4 18 2" xfId="20892" xr:uid="{00000000-0005-0000-0000-000070510000}"/>
    <cellStyle name="Input [yellow] 2 2 4 18 3" xfId="20893" xr:uid="{00000000-0005-0000-0000-000071510000}"/>
    <cellStyle name="Input [yellow] 2 2 4 19" xfId="20894" xr:uid="{00000000-0005-0000-0000-000072510000}"/>
    <cellStyle name="Input [yellow] 2 2 4 2" xfId="20895" xr:uid="{00000000-0005-0000-0000-000073510000}"/>
    <cellStyle name="Input [yellow] 2 2 4 2 10" xfId="20896" xr:uid="{00000000-0005-0000-0000-000074510000}"/>
    <cellStyle name="Input [yellow] 2 2 4 2 10 2" xfId="20897" xr:uid="{00000000-0005-0000-0000-000075510000}"/>
    <cellStyle name="Input [yellow] 2 2 4 2 10 3" xfId="20898" xr:uid="{00000000-0005-0000-0000-000076510000}"/>
    <cellStyle name="Input [yellow] 2 2 4 2 11" xfId="20899" xr:uid="{00000000-0005-0000-0000-000077510000}"/>
    <cellStyle name="Input [yellow] 2 2 4 2 11 2" xfId="20900" xr:uid="{00000000-0005-0000-0000-000078510000}"/>
    <cellStyle name="Input [yellow] 2 2 4 2 11 3" xfId="20901" xr:uid="{00000000-0005-0000-0000-000079510000}"/>
    <cellStyle name="Input [yellow] 2 2 4 2 12" xfId="20902" xr:uid="{00000000-0005-0000-0000-00007A510000}"/>
    <cellStyle name="Input [yellow] 2 2 4 2 12 2" xfId="20903" xr:uid="{00000000-0005-0000-0000-00007B510000}"/>
    <cellStyle name="Input [yellow] 2 2 4 2 12 3" xfId="20904" xr:uid="{00000000-0005-0000-0000-00007C510000}"/>
    <cellStyle name="Input [yellow] 2 2 4 2 13" xfId="20905" xr:uid="{00000000-0005-0000-0000-00007D510000}"/>
    <cellStyle name="Input [yellow] 2 2 4 2 14" xfId="20906" xr:uid="{00000000-0005-0000-0000-00007E510000}"/>
    <cellStyle name="Input [yellow] 2 2 4 2 2" xfId="20907" xr:uid="{00000000-0005-0000-0000-00007F510000}"/>
    <cellStyle name="Input [yellow] 2 2 4 2 2 2" xfId="20908" xr:uid="{00000000-0005-0000-0000-000080510000}"/>
    <cellStyle name="Input [yellow] 2 2 4 2 2 3" xfId="20909" xr:uid="{00000000-0005-0000-0000-000081510000}"/>
    <cellStyle name="Input [yellow] 2 2 4 2 3" xfId="20910" xr:uid="{00000000-0005-0000-0000-000082510000}"/>
    <cellStyle name="Input [yellow] 2 2 4 2 3 2" xfId="20911" xr:uid="{00000000-0005-0000-0000-000083510000}"/>
    <cellStyle name="Input [yellow] 2 2 4 2 3 3" xfId="20912" xr:uid="{00000000-0005-0000-0000-000084510000}"/>
    <cellStyle name="Input [yellow] 2 2 4 2 4" xfId="20913" xr:uid="{00000000-0005-0000-0000-000085510000}"/>
    <cellStyle name="Input [yellow] 2 2 4 2 4 2" xfId="20914" xr:uid="{00000000-0005-0000-0000-000086510000}"/>
    <cellStyle name="Input [yellow] 2 2 4 2 4 3" xfId="20915" xr:uid="{00000000-0005-0000-0000-000087510000}"/>
    <cellStyle name="Input [yellow] 2 2 4 2 5" xfId="20916" xr:uid="{00000000-0005-0000-0000-000088510000}"/>
    <cellStyle name="Input [yellow] 2 2 4 2 5 2" xfId="20917" xr:uid="{00000000-0005-0000-0000-000089510000}"/>
    <cellStyle name="Input [yellow] 2 2 4 2 5 3" xfId="20918" xr:uid="{00000000-0005-0000-0000-00008A510000}"/>
    <cellStyle name="Input [yellow] 2 2 4 2 6" xfId="20919" xr:uid="{00000000-0005-0000-0000-00008B510000}"/>
    <cellStyle name="Input [yellow] 2 2 4 2 6 2" xfId="20920" xr:uid="{00000000-0005-0000-0000-00008C510000}"/>
    <cellStyle name="Input [yellow] 2 2 4 2 6 3" xfId="20921" xr:uid="{00000000-0005-0000-0000-00008D510000}"/>
    <cellStyle name="Input [yellow] 2 2 4 2 7" xfId="20922" xr:uid="{00000000-0005-0000-0000-00008E510000}"/>
    <cellStyle name="Input [yellow] 2 2 4 2 7 2" xfId="20923" xr:uid="{00000000-0005-0000-0000-00008F510000}"/>
    <cellStyle name="Input [yellow] 2 2 4 2 7 3" xfId="20924" xr:uid="{00000000-0005-0000-0000-000090510000}"/>
    <cellStyle name="Input [yellow] 2 2 4 2 8" xfId="20925" xr:uid="{00000000-0005-0000-0000-000091510000}"/>
    <cellStyle name="Input [yellow] 2 2 4 2 8 2" xfId="20926" xr:uid="{00000000-0005-0000-0000-000092510000}"/>
    <cellStyle name="Input [yellow] 2 2 4 2 8 3" xfId="20927" xr:uid="{00000000-0005-0000-0000-000093510000}"/>
    <cellStyle name="Input [yellow] 2 2 4 2 9" xfId="20928" xr:uid="{00000000-0005-0000-0000-000094510000}"/>
    <cellStyle name="Input [yellow] 2 2 4 2 9 2" xfId="20929" xr:uid="{00000000-0005-0000-0000-000095510000}"/>
    <cellStyle name="Input [yellow] 2 2 4 2 9 3" xfId="20930" xr:uid="{00000000-0005-0000-0000-000096510000}"/>
    <cellStyle name="Input [yellow] 2 2 4 20" xfId="20931" xr:uid="{00000000-0005-0000-0000-000097510000}"/>
    <cellStyle name="Input [yellow] 2 2 4 3" xfId="20932" xr:uid="{00000000-0005-0000-0000-000098510000}"/>
    <cellStyle name="Input [yellow] 2 2 4 3 10" xfId="20933" xr:uid="{00000000-0005-0000-0000-000099510000}"/>
    <cellStyle name="Input [yellow] 2 2 4 3 10 2" xfId="20934" xr:uid="{00000000-0005-0000-0000-00009A510000}"/>
    <cellStyle name="Input [yellow] 2 2 4 3 10 3" xfId="20935" xr:uid="{00000000-0005-0000-0000-00009B510000}"/>
    <cellStyle name="Input [yellow] 2 2 4 3 11" xfId="20936" xr:uid="{00000000-0005-0000-0000-00009C510000}"/>
    <cellStyle name="Input [yellow] 2 2 4 3 11 2" xfId="20937" xr:uid="{00000000-0005-0000-0000-00009D510000}"/>
    <cellStyle name="Input [yellow] 2 2 4 3 11 3" xfId="20938" xr:uid="{00000000-0005-0000-0000-00009E510000}"/>
    <cellStyle name="Input [yellow] 2 2 4 3 12" xfId="20939" xr:uid="{00000000-0005-0000-0000-00009F510000}"/>
    <cellStyle name="Input [yellow] 2 2 4 3 12 2" xfId="20940" xr:uid="{00000000-0005-0000-0000-0000A0510000}"/>
    <cellStyle name="Input [yellow] 2 2 4 3 12 3" xfId="20941" xr:uid="{00000000-0005-0000-0000-0000A1510000}"/>
    <cellStyle name="Input [yellow] 2 2 4 3 13" xfId="20942" xr:uid="{00000000-0005-0000-0000-0000A2510000}"/>
    <cellStyle name="Input [yellow] 2 2 4 3 14" xfId="20943" xr:uid="{00000000-0005-0000-0000-0000A3510000}"/>
    <cellStyle name="Input [yellow] 2 2 4 3 2" xfId="20944" xr:uid="{00000000-0005-0000-0000-0000A4510000}"/>
    <cellStyle name="Input [yellow] 2 2 4 3 2 2" xfId="20945" xr:uid="{00000000-0005-0000-0000-0000A5510000}"/>
    <cellStyle name="Input [yellow] 2 2 4 3 2 3" xfId="20946" xr:uid="{00000000-0005-0000-0000-0000A6510000}"/>
    <cellStyle name="Input [yellow] 2 2 4 3 3" xfId="20947" xr:uid="{00000000-0005-0000-0000-0000A7510000}"/>
    <cellStyle name="Input [yellow] 2 2 4 3 3 2" xfId="20948" xr:uid="{00000000-0005-0000-0000-0000A8510000}"/>
    <cellStyle name="Input [yellow] 2 2 4 3 3 3" xfId="20949" xr:uid="{00000000-0005-0000-0000-0000A9510000}"/>
    <cellStyle name="Input [yellow] 2 2 4 3 4" xfId="20950" xr:uid="{00000000-0005-0000-0000-0000AA510000}"/>
    <cellStyle name="Input [yellow] 2 2 4 3 4 2" xfId="20951" xr:uid="{00000000-0005-0000-0000-0000AB510000}"/>
    <cellStyle name="Input [yellow] 2 2 4 3 4 3" xfId="20952" xr:uid="{00000000-0005-0000-0000-0000AC510000}"/>
    <cellStyle name="Input [yellow] 2 2 4 3 5" xfId="20953" xr:uid="{00000000-0005-0000-0000-0000AD510000}"/>
    <cellStyle name="Input [yellow] 2 2 4 3 5 2" xfId="20954" xr:uid="{00000000-0005-0000-0000-0000AE510000}"/>
    <cellStyle name="Input [yellow] 2 2 4 3 5 3" xfId="20955" xr:uid="{00000000-0005-0000-0000-0000AF510000}"/>
    <cellStyle name="Input [yellow] 2 2 4 3 6" xfId="20956" xr:uid="{00000000-0005-0000-0000-0000B0510000}"/>
    <cellStyle name="Input [yellow] 2 2 4 3 6 2" xfId="20957" xr:uid="{00000000-0005-0000-0000-0000B1510000}"/>
    <cellStyle name="Input [yellow] 2 2 4 3 6 3" xfId="20958" xr:uid="{00000000-0005-0000-0000-0000B2510000}"/>
    <cellStyle name="Input [yellow] 2 2 4 3 7" xfId="20959" xr:uid="{00000000-0005-0000-0000-0000B3510000}"/>
    <cellStyle name="Input [yellow] 2 2 4 3 7 2" xfId="20960" xr:uid="{00000000-0005-0000-0000-0000B4510000}"/>
    <cellStyle name="Input [yellow] 2 2 4 3 7 3" xfId="20961" xr:uid="{00000000-0005-0000-0000-0000B5510000}"/>
    <cellStyle name="Input [yellow] 2 2 4 3 8" xfId="20962" xr:uid="{00000000-0005-0000-0000-0000B6510000}"/>
    <cellStyle name="Input [yellow] 2 2 4 3 8 2" xfId="20963" xr:uid="{00000000-0005-0000-0000-0000B7510000}"/>
    <cellStyle name="Input [yellow] 2 2 4 3 8 3" xfId="20964" xr:uid="{00000000-0005-0000-0000-0000B8510000}"/>
    <cellStyle name="Input [yellow] 2 2 4 3 9" xfId="20965" xr:uid="{00000000-0005-0000-0000-0000B9510000}"/>
    <cellStyle name="Input [yellow] 2 2 4 3 9 2" xfId="20966" xr:uid="{00000000-0005-0000-0000-0000BA510000}"/>
    <cellStyle name="Input [yellow] 2 2 4 3 9 3" xfId="20967" xr:uid="{00000000-0005-0000-0000-0000BB510000}"/>
    <cellStyle name="Input [yellow] 2 2 4 4" xfId="20968" xr:uid="{00000000-0005-0000-0000-0000BC510000}"/>
    <cellStyle name="Input [yellow] 2 2 4 4 10" xfId="20969" xr:uid="{00000000-0005-0000-0000-0000BD510000}"/>
    <cellStyle name="Input [yellow] 2 2 4 4 10 2" xfId="20970" xr:uid="{00000000-0005-0000-0000-0000BE510000}"/>
    <cellStyle name="Input [yellow] 2 2 4 4 10 3" xfId="20971" xr:uid="{00000000-0005-0000-0000-0000BF510000}"/>
    <cellStyle name="Input [yellow] 2 2 4 4 11" xfId="20972" xr:uid="{00000000-0005-0000-0000-0000C0510000}"/>
    <cellStyle name="Input [yellow] 2 2 4 4 11 2" xfId="20973" xr:uid="{00000000-0005-0000-0000-0000C1510000}"/>
    <cellStyle name="Input [yellow] 2 2 4 4 11 3" xfId="20974" xr:uid="{00000000-0005-0000-0000-0000C2510000}"/>
    <cellStyle name="Input [yellow] 2 2 4 4 12" xfId="20975" xr:uid="{00000000-0005-0000-0000-0000C3510000}"/>
    <cellStyle name="Input [yellow] 2 2 4 4 13" xfId="20976" xr:uid="{00000000-0005-0000-0000-0000C4510000}"/>
    <cellStyle name="Input [yellow] 2 2 4 4 2" xfId="20977" xr:uid="{00000000-0005-0000-0000-0000C5510000}"/>
    <cellStyle name="Input [yellow] 2 2 4 4 2 2" xfId="20978" xr:uid="{00000000-0005-0000-0000-0000C6510000}"/>
    <cellStyle name="Input [yellow] 2 2 4 4 2 3" xfId="20979" xr:uid="{00000000-0005-0000-0000-0000C7510000}"/>
    <cellStyle name="Input [yellow] 2 2 4 4 3" xfId="20980" xr:uid="{00000000-0005-0000-0000-0000C8510000}"/>
    <cellStyle name="Input [yellow] 2 2 4 4 3 2" xfId="20981" xr:uid="{00000000-0005-0000-0000-0000C9510000}"/>
    <cellStyle name="Input [yellow] 2 2 4 4 3 3" xfId="20982" xr:uid="{00000000-0005-0000-0000-0000CA510000}"/>
    <cellStyle name="Input [yellow] 2 2 4 4 4" xfId="20983" xr:uid="{00000000-0005-0000-0000-0000CB510000}"/>
    <cellStyle name="Input [yellow] 2 2 4 4 4 2" xfId="20984" xr:uid="{00000000-0005-0000-0000-0000CC510000}"/>
    <cellStyle name="Input [yellow] 2 2 4 4 4 3" xfId="20985" xr:uid="{00000000-0005-0000-0000-0000CD510000}"/>
    <cellStyle name="Input [yellow] 2 2 4 4 5" xfId="20986" xr:uid="{00000000-0005-0000-0000-0000CE510000}"/>
    <cellStyle name="Input [yellow] 2 2 4 4 5 2" xfId="20987" xr:uid="{00000000-0005-0000-0000-0000CF510000}"/>
    <cellStyle name="Input [yellow] 2 2 4 4 5 3" xfId="20988" xr:uid="{00000000-0005-0000-0000-0000D0510000}"/>
    <cellStyle name="Input [yellow] 2 2 4 4 6" xfId="20989" xr:uid="{00000000-0005-0000-0000-0000D1510000}"/>
    <cellStyle name="Input [yellow] 2 2 4 4 6 2" xfId="20990" xr:uid="{00000000-0005-0000-0000-0000D2510000}"/>
    <cellStyle name="Input [yellow] 2 2 4 4 6 3" xfId="20991" xr:uid="{00000000-0005-0000-0000-0000D3510000}"/>
    <cellStyle name="Input [yellow] 2 2 4 4 7" xfId="20992" xr:uid="{00000000-0005-0000-0000-0000D4510000}"/>
    <cellStyle name="Input [yellow] 2 2 4 4 7 2" xfId="20993" xr:uid="{00000000-0005-0000-0000-0000D5510000}"/>
    <cellStyle name="Input [yellow] 2 2 4 4 7 3" xfId="20994" xr:uid="{00000000-0005-0000-0000-0000D6510000}"/>
    <cellStyle name="Input [yellow] 2 2 4 4 8" xfId="20995" xr:uid="{00000000-0005-0000-0000-0000D7510000}"/>
    <cellStyle name="Input [yellow] 2 2 4 4 8 2" xfId="20996" xr:uid="{00000000-0005-0000-0000-0000D8510000}"/>
    <cellStyle name="Input [yellow] 2 2 4 4 8 3" xfId="20997" xr:uid="{00000000-0005-0000-0000-0000D9510000}"/>
    <cellStyle name="Input [yellow] 2 2 4 4 9" xfId="20998" xr:uid="{00000000-0005-0000-0000-0000DA510000}"/>
    <cellStyle name="Input [yellow] 2 2 4 4 9 2" xfId="20999" xr:uid="{00000000-0005-0000-0000-0000DB510000}"/>
    <cellStyle name="Input [yellow] 2 2 4 4 9 3" xfId="21000" xr:uid="{00000000-0005-0000-0000-0000DC510000}"/>
    <cellStyle name="Input [yellow] 2 2 4 5" xfId="21001" xr:uid="{00000000-0005-0000-0000-0000DD510000}"/>
    <cellStyle name="Input [yellow] 2 2 4 5 10" xfId="21002" xr:uid="{00000000-0005-0000-0000-0000DE510000}"/>
    <cellStyle name="Input [yellow] 2 2 4 5 10 2" xfId="21003" xr:uid="{00000000-0005-0000-0000-0000DF510000}"/>
    <cellStyle name="Input [yellow] 2 2 4 5 10 3" xfId="21004" xr:uid="{00000000-0005-0000-0000-0000E0510000}"/>
    <cellStyle name="Input [yellow] 2 2 4 5 11" xfId="21005" xr:uid="{00000000-0005-0000-0000-0000E1510000}"/>
    <cellStyle name="Input [yellow] 2 2 4 5 11 2" xfId="21006" xr:uid="{00000000-0005-0000-0000-0000E2510000}"/>
    <cellStyle name="Input [yellow] 2 2 4 5 11 3" xfId="21007" xr:uid="{00000000-0005-0000-0000-0000E3510000}"/>
    <cellStyle name="Input [yellow] 2 2 4 5 12" xfId="21008" xr:uid="{00000000-0005-0000-0000-0000E4510000}"/>
    <cellStyle name="Input [yellow] 2 2 4 5 13" xfId="21009" xr:uid="{00000000-0005-0000-0000-0000E5510000}"/>
    <cellStyle name="Input [yellow] 2 2 4 5 2" xfId="21010" xr:uid="{00000000-0005-0000-0000-0000E6510000}"/>
    <cellStyle name="Input [yellow] 2 2 4 5 2 2" xfId="21011" xr:uid="{00000000-0005-0000-0000-0000E7510000}"/>
    <cellStyle name="Input [yellow] 2 2 4 5 2 3" xfId="21012" xr:uid="{00000000-0005-0000-0000-0000E8510000}"/>
    <cellStyle name="Input [yellow] 2 2 4 5 3" xfId="21013" xr:uid="{00000000-0005-0000-0000-0000E9510000}"/>
    <cellStyle name="Input [yellow] 2 2 4 5 3 2" xfId="21014" xr:uid="{00000000-0005-0000-0000-0000EA510000}"/>
    <cellStyle name="Input [yellow] 2 2 4 5 3 3" xfId="21015" xr:uid="{00000000-0005-0000-0000-0000EB510000}"/>
    <cellStyle name="Input [yellow] 2 2 4 5 4" xfId="21016" xr:uid="{00000000-0005-0000-0000-0000EC510000}"/>
    <cellStyle name="Input [yellow] 2 2 4 5 4 2" xfId="21017" xr:uid="{00000000-0005-0000-0000-0000ED510000}"/>
    <cellStyle name="Input [yellow] 2 2 4 5 4 3" xfId="21018" xr:uid="{00000000-0005-0000-0000-0000EE510000}"/>
    <cellStyle name="Input [yellow] 2 2 4 5 5" xfId="21019" xr:uid="{00000000-0005-0000-0000-0000EF510000}"/>
    <cellStyle name="Input [yellow] 2 2 4 5 5 2" xfId="21020" xr:uid="{00000000-0005-0000-0000-0000F0510000}"/>
    <cellStyle name="Input [yellow] 2 2 4 5 5 3" xfId="21021" xr:uid="{00000000-0005-0000-0000-0000F1510000}"/>
    <cellStyle name="Input [yellow] 2 2 4 5 6" xfId="21022" xr:uid="{00000000-0005-0000-0000-0000F2510000}"/>
    <cellStyle name="Input [yellow] 2 2 4 5 6 2" xfId="21023" xr:uid="{00000000-0005-0000-0000-0000F3510000}"/>
    <cellStyle name="Input [yellow] 2 2 4 5 6 3" xfId="21024" xr:uid="{00000000-0005-0000-0000-0000F4510000}"/>
    <cellStyle name="Input [yellow] 2 2 4 5 7" xfId="21025" xr:uid="{00000000-0005-0000-0000-0000F5510000}"/>
    <cellStyle name="Input [yellow] 2 2 4 5 7 2" xfId="21026" xr:uid="{00000000-0005-0000-0000-0000F6510000}"/>
    <cellStyle name="Input [yellow] 2 2 4 5 7 3" xfId="21027" xr:uid="{00000000-0005-0000-0000-0000F7510000}"/>
    <cellStyle name="Input [yellow] 2 2 4 5 8" xfId="21028" xr:uid="{00000000-0005-0000-0000-0000F8510000}"/>
    <cellStyle name="Input [yellow] 2 2 4 5 8 2" xfId="21029" xr:uid="{00000000-0005-0000-0000-0000F9510000}"/>
    <cellStyle name="Input [yellow] 2 2 4 5 8 3" xfId="21030" xr:uid="{00000000-0005-0000-0000-0000FA510000}"/>
    <cellStyle name="Input [yellow] 2 2 4 5 9" xfId="21031" xr:uid="{00000000-0005-0000-0000-0000FB510000}"/>
    <cellStyle name="Input [yellow] 2 2 4 5 9 2" xfId="21032" xr:uid="{00000000-0005-0000-0000-0000FC510000}"/>
    <cellStyle name="Input [yellow] 2 2 4 5 9 3" xfId="21033" xr:uid="{00000000-0005-0000-0000-0000FD510000}"/>
    <cellStyle name="Input [yellow] 2 2 4 6" xfId="21034" xr:uid="{00000000-0005-0000-0000-0000FE510000}"/>
    <cellStyle name="Input [yellow] 2 2 4 6 10" xfId="21035" xr:uid="{00000000-0005-0000-0000-0000FF510000}"/>
    <cellStyle name="Input [yellow] 2 2 4 6 10 2" xfId="21036" xr:uid="{00000000-0005-0000-0000-000000520000}"/>
    <cellStyle name="Input [yellow] 2 2 4 6 10 3" xfId="21037" xr:uid="{00000000-0005-0000-0000-000001520000}"/>
    <cellStyle name="Input [yellow] 2 2 4 6 11" xfId="21038" xr:uid="{00000000-0005-0000-0000-000002520000}"/>
    <cellStyle name="Input [yellow] 2 2 4 6 11 2" xfId="21039" xr:uid="{00000000-0005-0000-0000-000003520000}"/>
    <cellStyle name="Input [yellow] 2 2 4 6 11 3" xfId="21040" xr:uid="{00000000-0005-0000-0000-000004520000}"/>
    <cellStyle name="Input [yellow] 2 2 4 6 12" xfId="21041" xr:uid="{00000000-0005-0000-0000-000005520000}"/>
    <cellStyle name="Input [yellow] 2 2 4 6 13" xfId="21042" xr:uid="{00000000-0005-0000-0000-000006520000}"/>
    <cellStyle name="Input [yellow] 2 2 4 6 2" xfId="21043" xr:uid="{00000000-0005-0000-0000-000007520000}"/>
    <cellStyle name="Input [yellow] 2 2 4 6 2 2" xfId="21044" xr:uid="{00000000-0005-0000-0000-000008520000}"/>
    <cellStyle name="Input [yellow] 2 2 4 6 2 3" xfId="21045" xr:uid="{00000000-0005-0000-0000-000009520000}"/>
    <cellStyle name="Input [yellow] 2 2 4 6 3" xfId="21046" xr:uid="{00000000-0005-0000-0000-00000A520000}"/>
    <cellStyle name="Input [yellow] 2 2 4 6 3 2" xfId="21047" xr:uid="{00000000-0005-0000-0000-00000B520000}"/>
    <cellStyle name="Input [yellow] 2 2 4 6 3 3" xfId="21048" xr:uid="{00000000-0005-0000-0000-00000C520000}"/>
    <cellStyle name="Input [yellow] 2 2 4 6 4" xfId="21049" xr:uid="{00000000-0005-0000-0000-00000D520000}"/>
    <cellStyle name="Input [yellow] 2 2 4 6 4 2" xfId="21050" xr:uid="{00000000-0005-0000-0000-00000E520000}"/>
    <cellStyle name="Input [yellow] 2 2 4 6 4 3" xfId="21051" xr:uid="{00000000-0005-0000-0000-00000F520000}"/>
    <cellStyle name="Input [yellow] 2 2 4 6 5" xfId="21052" xr:uid="{00000000-0005-0000-0000-000010520000}"/>
    <cellStyle name="Input [yellow] 2 2 4 6 5 2" xfId="21053" xr:uid="{00000000-0005-0000-0000-000011520000}"/>
    <cellStyle name="Input [yellow] 2 2 4 6 5 3" xfId="21054" xr:uid="{00000000-0005-0000-0000-000012520000}"/>
    <cellStyle name="Input [yellow] 2 2 4 6 6" xfId="21055" xr:uid="{00000000-0005-0000-0000-000013520000}"/>
    <cellStyle name="Input [yellow] 2 2 4 6 6 2" xfId="21056" xr:uid="{00000000-0005-0000-0000-000014520000}"/>
    <cellStyle name="Input [yellow] 2 2 4 6 6 3" xfId="21057" xr:uid="{00000000-0005-0000-0000-000015520000}"/>
    <cellStyle name="Input [yellow] 2 2 4 6 7" xfId="21058" xr:uid="{00000000-0005-0000-0000-000016520000}"/>
    <cellStyle name="Input [yellow] 2 2 4 6 7 2" xfId="21059" xr:uid="{00000000-0005-0000-0000-000017520000}"/>
    <cellStyle name="Input [yellow] 2 2 4 6 7 3" xfId="21060" xr:uid="{00000000-0005-0000-0000-000018520000}"/>
    <cellStyle name="Input [yellow] 2 2 4 6 8" xfId="21061" xr:uid="{00000000-0005-0000-0000-000019520000}"/>
    <cellStyle name="Input [yellow] 2 2 4 6 8 2" xfId="21062" xr:uid="{00000000-0005-0000-0000-00001A520000}"/>
    <cellStyle name="Input [yellow] 2 2 4 6 8 3" xfId="21063" xr:uid="{00000000-0005-0000-0000-00001B520000}"/>
    <cellStyle name="Input [yellow] 2 2 4 6 9" xfId="21064" xr:uid="{00000000-0005-0000-0000-00001C520000}"/>
    <cellStyle name="Input [yellow] 2 2 4 6 9 2" xfId="21065" xr:uid="{00000000-0005-0000-0000-00001D520000}"/>
    <cellStyle name="Input [yellow] 2 2 4 6 9 3" xfId="21066" xr:uid="{00000000-0005-0000-0000-00001E520000}"/>
    <cellStyle name="Input [yellow] 2 2 4 7" xfId="21067" xr:uid="{00000000-0005-0000-0000-00001F520000}"/>
    <cellStyle name="Input [yellow] 2 2 4 7 10" xfId="21068" xr:uid="{00000000-0005-0000-0000-000020520000}"/>
    <cellStyle name="Input [yellow] 2 2 4 7 10 2" xfId="21069" xr:uid="{00000000-0005-0000-0000-000021520000}"/>
    <cellStyle name="Input [yellow] 2 2 4 7 10 3" xfId="21070" xr:uid="{00000000-0005-0000-0000-000022520000}"/>
    <cellStyle name="Input [yellow] 2 2 4 7 11" xfId="21071" xr:uid="{00000000-0005-0000-0000-000023520000}"/>
    <cellStyle name="Input [yellow] 2 2 4 7 11 2" xfId="21072" xr:uid="{00000000-0005-0000-0000-000024520000}"/>
    <cellStyle name="Input [yellow] 2 2 4 7 11 3" xfId="21073" xr:uid="{00000000-0005-0000-0000-000025520000}"/>
    <cellStyle name="Input [yellow] 2 2 4 7 12" xfId="21074" xr:uid="{00000000-0005-0000-0000-000026520000}"/>
    <cellStyle name="Input [yellow] 2 2 4 7 13" xfId="21075" xr:uid="{00000000-0005-0000-0000-000027520000}"/>
    <cellStyle name="Input [yellow] 2 2 4 7 2" xfId="21076" xr:uid="{00000000-0005-0000-0000-000028520000}"/>
    <cellStyle name="Input [yellow] 2 2 4 7 2 2" xfId="21077" xr:uid="{00000000-0005-0000-0000-000029520000}"/>
    <cellStyle name="Input [yellow] 2 2 4 7 2 3" xfId="21078" xr:uid="{00000000-0005-0000-0000-00002A520000}"/>
    <cellStyle name="Input [yellow] 2 2 4 7 3" xfId="21079" xr:uid="{00000000-0005-0000-0000-00002B520000}"/>
    <cellStyle name="Input [yellow] 2 2 4 7 3 2" xfId="21080" xr:uid="{00000000-0005-0000-0000-00002C520000}"/>
    <cellStyle name="Input [yellow] 2 2 4 7 3 3" xfId="21081" xr:uid="{00000000-0005-0000-0000-00002D520000}"/>
    <cellStyle name="Input [yellow] 2 2 4 7 4" xfId="21082" xr:uid="{00000000-0005-0000-0000-00002E520000}"/>
    <cellStyle name="Input [yellow] 2 2 4 7 4 2" xfId="21083" xr:uid="{00000000-0005-0000-0000-00002F520000}"/>
    <cellStyle name="Input [yellow] 2 2 4 7 4 3" xfId="21084" xr:uid="{00000000-0005-0000-0000-000030520000}"/>
    <cellStyle name="Input [yellow] 2 2 4 7 5" xfId="21085" xr:uid="{00000000-0005-0000-0000-000031520000}"/>
    <cellStyle name="Input [yellow] 2 2 4 7 5 2" xfId="21086" xr:uid="{00000000-0005-0000-0000-000032520000}"/>
    <cellStyle name="Input [yellow] 2 2 4 7 5 3" xfId="21087" xr:uid="{00000000-0005-0000-0000-000033520000}"/>
    <cellStyle name="Input [yellow] 2 2 4 7 6" xfId="21088" xr:uid="{00000000-0005-0000-0000-000034520000}"/>
    <cellStyle name="Input [yellow] 2 2 4 7 6 2" xfId="21089" xr:uid="{00000000-0005-0000-0000-000035520000}"/>
    <cellStyle name="Input [yellow] 2 2 4 7 6 3" xfId="21090" xr:uid="{00000000-0005-0000-0000-000036520000}"/>
    <cellStyle name="Input [yellow] 2 2 4 7 7" xfId="21091" xr:uid="{00000000-0005-0000-0000-000037520000}"/>
    <cellStyle name="Input [yellow] 2 2 4 7 7 2" xfId="21092" xr:uid="{00000000-0005-0000-0000-000038520000}"/>
    <cellStyle name="Input [yellow] 2 2 4 7 7 3" xfId="21093" xr:uid="{00000000-0005-0000-0000-000039520000}"/>
    <cellStyle name="Input [yellow] 2 2 4 7 8" xfId="21094" xr:uid="{00000000-0005-0000-0000-00003A520000}"/>
    <cellStyle name="Input [yellow] 2 2 4 7 8 2" xfId="21095" xr:uid="{00000000-0005-0000-0000-00003B520000}"/>
    <cellStyle name="Input [yellow] 2 2 4 7 8 3" xfId="21096" xr:uid="{00000000-0005-0000-0000-00003C520000}"/>
    <cellStyle name="Input [yellow] 2 2 4 7 9" xfId="21097" xr:uid="{00000000-0005-0000-0000-00003D520000}"/>
    <cellStyle name="Input [yellow] 2 2 4 7 9 2" xfId="21098" xr:uid="{00000000-0005-0000-0000-00003E520000}"/>
    <cellStyle name="Input [yellow] 2 2 4 7 9 3" xfId="21099" xr:uid="{00000000-0005-0000-0000-00003F520000}"/>
    <cellStyle name="Input [yellow] 2 2 4 8" xfId="21100" xr:uid="{00000000-0005-0000-0000-000040520000}"/>
    <cellStyle name="Input [yellow] 2 2 4 8 2" xfId="21101" xr:uid="{00000000-0005-0000-0000-000041520000}"/>
    <cellStyle name="Input [yellow] 2 2 4 8 3" xfId="21102" xr:uid="{00000000-0005-0000-0000-000042520000}"/>
    <cellStyle name="Input [yellow] 2 2 4 9" xfId="21103" xr:uid="{00000000-0005-0000-0000-000043520000}"/>
    <cellStyle name="Input [yellow] 2 2 4 9 2" xfId="21104" xr:uid="{00000000-0005-0000-0000-000044520000}"/>
    <cellStyle name="Input [yellow] 2 2 4 9 3" xfId="21105" xr:uid="{00000000-0005-0000-0000-000045520000}"/>
    <cellStyle name="Input [yellow] 2 2 5" xfId="21106" xr:uid="{00000000-0005-0000-0000-000046520000}"/>
    <cellStyle name="Input [yellow] 2 2 5 10" xfId="21107" xr:uid="{00000000-0005-0000-0000-000047520000}"/>
    <cellStyle name="Input [yellow] 2 2 5 10 2" xfId="21108" xr:uid="{00000000-0005-0000-0000-000048520000}"/>
    <cellStyle name="Input [yellow] 2 2 5 10 3" xfId="21109" xr:uid="{00000000-0005-0000-0000-000049520000}"/>
    <cellStyle name="Input [yellow] 2 2 5 11" xfId="21110" xr:uid="{00000000-0005-0000-0000-00004A520000}"/>
    <cellStyle name="Input [yellow] 2 2 5 11 2" xfId="21111" xr:uid="{00000000-0005-0000-0000-00004B520000}"/>
    <cellStyle name="Input [yellow] 2 2 5 11 3" xfId="21112" xr:uid="{00000000-0005-0000-0000-00004C520000}"/>
    <cellStyle name="Input [yellow] 2 2 5 12" xfId="21113" xr:uid="{00000000-0005-0000-0000-00004D520000}"/>
    <cellStyle name="Input [yellow] 2 2 5 12 2" xfId="21114" xr:uid="{00000000-0005-0000-0000-00004E520000}"/>
    <cellStyle name="Input [yellow] 2 2 5 12 3" xfId="21115" xr:uid="{00000000-0005-0000-0000-00004F520000}"/>
    <cellStyle name="Input [yellow] 2 2 5 13" xfId="21116" xr:uid="{00000000-0005-0000-0000-000050520000}"/>
    <cellStyle name="Input [yellow] 2 2 5 13 2" xfId="21117" xr:uid="{00000000-0005-0000-0000-000051520000}"/>
    <cellStyle name="Input [yellow] 2 2 5 13 3" xfId="21118" xr:uid="{00000000-0005-0000-0000-000052520000}"/>
    <cellStyle name="Input [yellow] 2 2 5 14" xfId="21119" xr:uid="{00000000-0005-0000-0000-000053520000}"/>
    <cellStyle name="Input [yellow] 2 2 5 14 2" xfId="21120" xr:uid="{00000000-0005-0000-0000-000054520000}"/>
    <cellStyle name="Input [yellow] 2 2 5 14 3" xfId="21121" xr:uid="{00000000-0005-0000-0000-000055520000}"/>
    <cellStyle name="Input [yellow] 2 2 5 15" xfId="21122" xr:uid="{00000000-0005-0000-0000-000056520000}"/>
    <cellStyle name="Input [yellow] 2 2 5 15 2" xfId="21123" xr:uid="{00000000-0005-0000-0000-000057520000}"/>
    <cellStyle name="Input [yellow] 2 2 5 15 3" xfId="21124" xr:uid="{00000000-0005-0000-0000-000058520000}"/>
    <cellStyle name="Input [yellow] 2 2 5 16" xfId="21125" xr:uid="{00000000-0005-0000-0000-000059520000}"/>
    <cellStyle name="Input [yellow] 2 2 5 16 2" xfId="21126" xr:uid="{00000000-0005-0000-0000-00005A520000}"/>
    <cellStyle name="Input [yellow] 2 2 5 16 3" xfId="21127" xr:uid="{00000000-0005-0000-0000-00005B520000}"/>
    <cellStyle name="Input [yellow] 2 2 5 17" xfId="21128" xr:uid="{00000000-0005-0000-0000-00005C520000}"/>
    <cellStyle name="Input [yellow] 2 2 5 17 2" xfId="21129" xr:uid="{00000000-0005-0000-0000-00005D520000}"/>
    <cellStyle name="Input [yellow] 2 2 5 17 3" xfId="21130" xr:uid="{00000000-0005-0000-0000-00005E520000}"/>
    <cellStyle name="Input [yellow] 2 2 5 18" xfId="21131" xr:uid="{00000000-0005-0000-0000-00005F520000}"/>
    <cellStyle name="Input [yellow] 2 2 5 18 2" xfId="21132" xr:uid="{00000000-0005-0000-0000-000060520000}"/>
    <cellStyle name="Input [yellow] 2 2 5 18 3" xfId="21133" xr:uid="{00000000-0005-0000-0000-000061520000}"/>
    <cellStyle name="Input [yellow] 2 2 5 19" xfId="21134" xr:uid="{00000000-0005-0000-0000-000062520000}"/>
    <cellStyle name="Input [yellow] 2 2 5 2" xfId="21135" xr:uid="{00000000-0005-0000-0000-000063520000}"/>
    <cellStyle name="Input [yellow] 2 2 5 2 10" xfId="21136" xr:uid="{00000000-0005-0000-0000-000064520000}"/>
    <cellStyle name="Input [yellow] 2 2 5 2 10 2" xfId="21137" xr:uid="{00000000-0005-0000-0000-000065520000}"/>
    <cellStyle name="Input [yellow] 2 2 5 2 10 3" xfId="21138" xr:uid="{00000000-0005-0000-0000-000066520000}"/>
    <cellStyle name="Input [yellow] 2 2 5 2 11" xfId="21139" xr:uid="{00000000-0005-0000-0000-000067520000}"/>
    <cellStyle name="Input [yellow] 2 2 5 2 11 2" xfId="21140" xr:uid="{00000000-0005-0000-0000-000068520000}"/>
    <cellStyle name="Input [yellow] 2 2 5 2 11 3" xfId="21141" xr:uid="{00000000-0005-0000-0000-000069520000}"/>
    <cellStyle name="Input [yellow] 2 2 5 2 12" xfId="21142" xr:uid="{00000000-0005-0000-0000-00006A520000}"/>
    <cellStyle name="Input [yellow] 2 2 5 2 12 2" xfId="21143" xr:uid="{00000000-0005-0000-0000-00006B520000}"/>
    <cellStyle name="Input [yellow] 2 2 5 2 12 3" xfId="21144" xr:uid="{00000000-0005-0000-0000-00006C520000}"/>
    <cellStyle name="Input [yellow] 2 2 5 2 13" xfId="21145" xr:uid="{00000000-0005-0000-0000-00006D520000}"/>
    <cellStyle name="Input [yellow] 2 2 5 2 14" xfId="21146" xr:uid="{00000000-0005-0000-0000-00006E520000}"/>
    <cellStyle name="Input [yellow] 2 2 5 2 2" xfId="21147" xr:uid="{00000000-0005-0000-0000-00006F520000}"/>
    <cellStyle name="Input [yellow] 2 2 5 2 2 2" xfId="21148" xr:uid="{00000000-0005-0000-0000-000070520000}"/>
    <cellStyle name="Input [yellow] 2 2 5 2 2 3" xfId="21149" xr:uid="{00000000-0005-0000-0000-000071520000}"/>
    <cellStyle name="Input [yellow] 2 2 5 2 3" xfId="21150" xr:uid="{00000000-0005-0000-0000-000072520000}"/>
    <cellStyle name="Input [yellow] 2 2 5 2 3 2" xfId="21151" xr:uid="{00000000-0005-0000-0000-000073520000}"/>
    <cellStyle name="Input [yellow] 2 2 5 2 3 3" xfId="21152" xr:uid="{00000000-0005-0000-0000-000074520000}"/>
    <cellStyle name="Input [yellow] 2 2 5 2 4" xfId="21153" xr:uid="{00000000-0005-0000-0000-000075520000}"/>
    <cellStyle name="Input [yellow] 2 2 5 2 4 2" xfId="21154" xr:uid="{00000000-0005-0000-0000-000076520000}"/>
    <cellStyle name="Input [yellow] 2 2 5 2 4 3" xfId="21155" xr:uid="{00000000-0005-0000-0000-000077520000}"/>
    <cellStyle name="Input [yellow] 2 2 5 2 5" xfId="21156" xr:uid="{00000000-0005-0000-0000-000078520000}"/>
    <cellStyle name="Input [yellow] 2 2 5 2 5 2" xfId="21157" xr:uid="{00000000-0005-0000-0000-000079520000}"/>
    <cellStyle name="Input [yellow] 2 2 5 2 5 3" xfId="21158" xr:uid="{00000000-0005-0000-0000-00007A520000}"/>
    <cellStyle name="Input [yellow] 2 2 5 2 6" xfId="21159" xr:uid="{00000000-0005-0000-0000-00007B520000}"/>
    <cellStyle name="Input [yellow] 2 2 5 2 6 2" xfId="21160" xr:uid="{00000000-0005-0000-0000-00007C520000}"/>
    <cellStyle name="Input [yellow] 2 2 5 2 6 3" xfId="21161" xr:uid="{00000000-0005-0000-0000-00007D520000}"/>
    <cellStyle name="Input [yellow] 2 2 5 2 7" xfId="21162" xr:uid="{00000000-0005-0000-0000-00007E520000}"/>
    <cellStyle name="Input [yellow] 2 2 5 2 7 2" xfId="21163" xr:uid="{00000000-0005-0000-0000-00007F520000}"/>
    <cellStyle name="Input [yellow] 2 2 5 2 7 3" xfId="21164" xr:uid="{00000000-0005-0000-0000-000080520000}"/>
    <cellStyle name="Input [yellow] 2 2 5 2 8" xfId="21165" xr:uid="{00000000-0005-0000-0000-000081520000}"/>
    <cellStyle name="Input [yellow] 2 2 5 2 8 2" xfId="21166" xr:uid="{00000000-0005-0000-0000-000082520000}"/>
    <cellStyle name="Input [yellow] 2 2 5 2 8 3" xfId="21167" xr:uid="{00000000-0005-0000-0000-000083520000}"/>
    <cellStyle name="Input [yellow] 2 2 5 2 9" xfId="21168" xr:uid="{00000000-0005-0000-0000-000084520000}"/>
    <cellStyle name="Input [yellow] 2 2 5 2 9 2" xfId="21169" xr:uid="{00000000-0005-0000-0000-000085520000}"/>
    <cellStyle name="Input [yellow] 2 2 5 2 9 3" xfId="21170" xr:uid="{00000000-0005-0000-0000-000086520000}"/>
    <cellStyle name="Input [yellow] 2 2 5 20" xfId="21171" xr:uid="{00000000-0005-0000-0000-000087520000}"/>
    <cellStyle name="Input [yellow] 2 2 5 3" xfId="21172" xr:uid="{00000000-0005-0000-0000-000088520000}"/>
    <cellStyle name="Input [yellow] 2 2 5 3 10" xfId="21173" xr:uid="{00000000-0005-0000-0000-000089520000}"/>
    <cellStyle name="Input [yellow] 2 2 5 3 10 2" xfId="21174" xr:uid="{00000000-0005-0000-0000-00008A520000}"/>
    <cellStyle name="Input [yellow] 2 2 5 3 10 3" xfId="21175" xr:uid="{00000000-0005-0000-0000-00008B520000}"/>
    <cellStyle name="Input [yellow] 2 2 5 3 11" xfId="21176" xr:uid="{00000000-0005-0000-0000-00008C520000}"/>
    <cellStyle name="Input [yellow] 2 2 5 3 11 2" xfId="21177" xr:uid="{00000000-0005-0000-0000-00008D520000}"/>
    <cellStyle name="Input [yellow] 2 2 5 3 11 3" xfId="21178" xr:uid="{00000000-0005-0000-0000-00008E520000}"/>
    <cellStyle name="Input [yellow] 2 2 5 3 12" xfId="21179" xr:uid="{00000000-0005-0000-0000-00008F520000}"/>
    <cellStyle name="Input [yellow] 2 2 5 3 12 2" xfId="21180" xr:uid="{00000000-0005-0000-0000-000090520000}"/>
    <cellStyle name="Input [yellow] 2 2 5 3 12 3" xfId="21181" xr:uid="{00000000-0005-0000-0000-000091520000}"/>
    <cellStyle name="Input [yellow] 2 2 5 3 13" xfId="21182" xr:uid="{00000000-0005-0000-0000-000092520000}"/>
    <cellStyle name="Input [yellow] 2 2 5 3 14" xfId="21183" xr:uid="{00000000-0005-0000-0000-000093520000}"/>
    <cellStyle name="Input [yellow] 2 2 5 3 2" xfId="21184" xr:uid="{00000000-0005-0000-0000-000094520000}"/>
    <cellStyle name="Input [yellow] 2 2 5 3 2 2" xfId="21185" xr:uid="{00000000-0005-0000-0000-000095520000}"/>
    <cellStyle name="Input [yellow] 2 2 5 3 2 3" xfId="21186" xr:uid="{00000000-0005-0000-0000-000096520000}"/>
    <cellStyle name="Input [yellow] 2 2 5 3 3" xfId="21187" xr:uid="{00000000-0005-0000-0000-000097520000}"/>
    <cellStyle name="Input [yellow] 2 2 5 3 3 2" xfId="21188" xr:uid="{00000000-0005-0000-0000-000098520000}"/>
    <cellStyle name="Input [yellow] 2 2 5 3 3 3" xfId="21189" xr:uid="{00000000-0005-0000-0000-000099520000}"/>
    <cellStyle name="Input [yellow] 2 2 5 3 4" xfId="21190" xr:uid="{00000000-0005-0000-0000-00009A520000}"/>
    <cellStyle name="Input [yellow] 2 2 5 3 4 2" xfId="21191" xr:uid="{00000000-0005-0000-0000-00009B520000}"/>
    <cellStyle name="Input [yellow] 2 2 5 3 4 3" xfId="21192" xr:uid="{00000000-0005-0000-0000-00009C520000}"/>
    <cellStyle name="Input [yellow] 2 2 5 3 5" xfId="21193" xr:uid="{00000000-0005-0000-0000-00009D520000}"/>
    <cellStyle name="Input [yellow] 2 2 5 3 5 2" xfId="21194" xr:uid="{00000000-0005-0000-0000-00009E520000}"/>
    <cellStyle name="Input [yellow] 2 2 5 3 5 3" xfId="21195" xr:uid="{00000000-0005-0000-0000-00009F520000}"/>
    <cellStyle name="Input [yellow] 2 2 5 3 6" xfId="21196" xr:uid="{00000000-0005-0000-0000-0000A0520000}"/>
    <cellStyle name="Input [yellow] 2 2 5 3 6 2" xfId="21197" xr:uid="{00000000-0005-0000-0000-0000A1520000}"/>
    <cellStyle name="Input [yellow] 2 2 5 3 6 3" xfId="21198" xr:uid="{00000000-0005-0000-0000-0000A2520000}"/>
    <cellStyle name="Input [yellow] 2 2 5 3 7" xfId="21199" xr:uid="{00000000-0005-0000-0000-0000A3520000}"/>
    <cellStyle name="Input [yellow] 2 2 5 3 7 2" xfId="21200" xr:uid="{00000000-0005-0000-0000-0000A4520000}"/>
    <cellStyle name="Input [yellow] 2 2 5 3 7 3" xfId="21201" xr:uid="{00000000-0005-0000-0000-0000A5520000}"/>
    <cellStyle name="Input [yellow] 2 2 5 3 8" xfId="21202" xr:uid="{00000000-0005-0000-0000-0000A6520000}"/>
    <cellStyle name="Input [yellow] 2 2 5 3 8 2" xfId="21203" xr:uid="{00000000-0005-0000-0000-0000A7520000}"/>
    <cellStyle name="Input [yellow] 2 2 5 3 8 3" xfId="21204" xr:uid="{00000000-0005-0000-0000-0000A8520000}"/>
    <cellStyle name="Input [yellow] 2 2 5 3 9" xfId="21205" xr:uid="{00000000-0005-0000-0000-0000A9520000}"/>
    <cellStyle name="Input [yellow] 2 2 5 3 9 2" xfId="21206" xr:uid="{00000000-0005-0000-0000-0000AA520000}"/>
    <cellStyle name="Input [yellow] 2 2 5 3 9 3" xfId="21207" xr:uid="{00000000-0005-0000-0000-0000AB520000}"/>
    <cellStyle name="Input [yellow] 2 2 5 4" xfId="21208" xr:uid="{00000000-0005-0000-0000-0000AC520000}"/>
    <cellStyle name="Input [yellow] 2 2 5 4 10" xfId="21209" xr:uid="{00000000-0005-0000-0000-0000AD520000}"/>
    <cellStyle name="Input [yellow] 2 2 5 4 10 2" xfId="21210" xr:uid="{00000000-0005-0000-0000-0000AE520000}"/>
    <cellStyle name="Input [yellow] 2 2 5 4 10 3" xfId="21211" xr:uid="{00000000-0005-0000-0000-0000AF520000}"/>
    <cellStyle name="Input [yellow] 2 2 5 4 11" xfId="21212" xr:uid="{00000000-0005-0000-0000-0000B0520000}"/>
    <cellStyle name="Input [yellow] 2 2 5 4 11 2" xfId="21213" xr:uid="{00000000-0005-0000-0000-0000B1520000}"/>
    <cellStyle name="Input [yellow] 2 2 5 4 11 3" xfId="21214" xr:uid="{00000000-0005-0000-0000-0000B2520000}"/>
    <cellStyle name="Input [yellow] 2 2 5 4 12" xfId="21215" xr:uid="{00000000-0005-0000-0000-0000B3520000}"/>
    <cellStyle name="Input [yellow] 2 2 5 4 13" xfId="21216" xr:uid="{00000000-0005-0000-0000-0000B4520000}"/>
    <cellStyle name="Input [yellow] 2 2 5 4 2" xfId="21217" xr:uid="{00000000-0005-0000-0000-0000B5520000}"/>
    <cellStyle name="Input [yellow] 2 2 5 4 2 2" xfId="21218" xr:uid="{00000000-0005-0000-0000-0000B6520000}"/>
    <cellStyle name="Input [yellow] 2 2 5 4 2 3" xfId="21219" xr:uid="{00000000-0005-0000-0000-0000B7520000}"/>
    <cellStyle name="Input [yellow] 2 2 5 4 3" xfId="21220" xr:uid="{00000000-0005-0000-0000-0000B8520000}"/>
    <cellStyle name="Input [yellow] 2 2 5 4 3 2" xfId="21221" xr:uid="{00000000-0005-0000-0000-0000B9520000}"/>
    <cellStyle name="Input [yellow] 2 2 5 4 3 3" xfId="21222" xr:uid="{00000000-0005-0000-0000-0000BA520000}"/>
    <cellStyle name="Input [yellow] 2 2 5 4 4" xfId="21223" xr:uid="{00000000-0005-0000-0000-0000BB520000}"/>
    <cellStyle name="Input [yellow] 2 2 5 4 4 2" xfId="21224" xr:uid="{00000000-0005-0000-0000-0000BC520000}"/>
    <cellStyle name="Input [yellow] 2 2 5 4 4 3" xfId="21225" xr:uid="{00000000-0005-0000-0000-0000BD520000}"/>
    <cellStyle name="Input [yellow] 2 2 5 4 5" xfId="21226" xr:uid="{00000000-0005-0000-0000-0000BE520000}"/>
    <cellStyle name="Input [yellow] 2 2 5 4 5 2" xfId="21227" xr:uid="{00000000-0005-0000-0000-0000BF520000}"/>
    <cellStyle name="Input [yellow] 2 2 5 4 5 3" xfId="21228" xr:uid="{00000000-0005-0000-0000-0000C0520000}"/>
    <cellStyle name="Input [yellow] 2 2 5 4 6" xfId="21229" xr:uid="{00000000-0005-0000-0000-0000C1520000}"/>
    <cellStyle name="Input [yellow] 2 2 5 4 6 2" xfId="21230" xr:uid="{00000000-0005-0000-0000-0000C2520000}"/>
    <cellStyle name="Input [yellow] 2 2 5 4 6 3" xfId="21231" xr:uid="{00000000-0005-0000-0000-0000C3520000}"/>
    <cellStyle name="Input [yellow] 2 2 5 4 7" xfId="21232" xr:uid="{00000000-0005-0000-0000-0000C4520000}"/>
    <cellStyle name="Input [yellow] 2 2 5 4 7 2" xfId="21233" xr:uid="{00000000-0005-0000-0000-0000C5520000}"/>
    <cellStyle name="Input [yellow] 2 2 5 4 7 3" xfId="21234" xr:uid="{00000000-0005-0000-0000-0000C6520000}"/>
    <cellStyle name="Input [yellow] 2 2 5 4 8" xfId="21235" xr:uid="{00000000-0005-0000-0000-0000C7520000}"/>
    <cellStyle name="Input [yellow] 2 2 5 4 8 2" xfId="21236" xr:uid="{00000000-0005-0000-0000-0000C8520000}"/>
    <cellStyle name="Input [yellow] 2 2 5 4 8 3" xfId="21237" xr:uid="{00000000-0005-0000-0000-0000C9520000}"/>
    <cellStyle name="Input [yellow] 2 2 5 4 9" xfId="21238" xr:uid="{00000000-0005-0000-0000-0000CA520000}"/>
    <cellStyle name="Input [yellow] 2 2 5 4 9 2" xfId="21239" xr:uid="{00000000-0005-0000-0000-0000CB520000}"/>
    <cellStyle name="Input [yellow] 2 2 5 4 9 3" xfId="21240" xr:uid="{00000000-0005-0000-0000-0000CC520000}"/>
    <cellStyle name="Input [yellow] 2 2 5 5" xfId="21241" xr:uid="{00000000-0005-0000-0000-0000CD520000}"/>
    <cellStyle name="Input [yellow] 2 2 5 5 10" xfId="21242" xr:uid="{00000000-0005-0000-0000-0000CE520000}"/>
    <cellStyle name="Input [yellow] 2 2 5 5 10 2" xfId="21243" xr:uid="{00000000-0005-0000-0000-0000CF520000}"/>
    <cellStyle name="Input [yellow] 2 2 5 5 10 3" xfId="21244" xr:uid="{00000000-0005-0000-0000-0000D0520000}"/>
    <cellStyle name="Input [yellow] 2 2 5 5 11" xfId="21245" xr:uid="{00000000-0005-0000-0000-0000D1520000}"/>
    <cellStyle name="Input [yellow] 2 2 5 5 11 2" xfId="21246" xr:uid="{00000000-0005-0000-0000-0000D2520000}"/>
    <cellStyle name="Input [yellow] 2 2 5 5 11 3" xfId="21247" xr:uid="{00000000-0005-0000-0000-0000D3520000}"/>
    <cellStyle name="Input [yellow] 2 2 5 5 12" xfId="21248" xr:uid="{00000000-0005-0000-0000-0000D4520000}"/>
    <cellStyle name="Input [yellow] 2 2 5 5 13" xfId="21249" xr:uid="{00000000-0005-0000-0000-0000D5520000}"/>
    <cellStyle name="Input [yellow] 2 2 5 5 2" xfId="21250" xr:uid="{00000000-0005-0000-0000-0000D6520000}"/>
    <cellStyle name="Input [yellow] 2 2 5 5 2 2" xfId="21251" xr:uid="{00000000-0005-0000-0000-0000D7520000}"/>
    <cellStyle name="Input [yellow] 2 2 5 5 2 3" xfId="21252" xr:uid="{00000000-0005-0000-0000-0000D8520000}"/>
    <cellStyle name="Input [yellow] 2 2 5 5 3" xfId="21253" xr:uid="{00000000-0005-0000-0000-0000D9520000}"/>
    <cellStyle name="Input [yellow] 2 2 5 5 3 2" xfId="21254" xr:uid="{00000000-0005-0000-0000-0000DA520000}"/>
    <cellStyle name="Input [yellow] 2 2 5 5 3 3" xfId="21255" xr:uid="{00000000-0005-0000-0000-0000DB520000}"/>
    <cellStyle name="Input [yellow] 2 2 5 5 4" xfId="21256" xr:uid="{00000000-0005-0000-0000-0000DC520000}"/>
    <cellStyle name="Input [yellow] 2 2 5 5 4 2" xfId="21257" xr:uid="{00000000-0005-0000-0000-0000DD520000}"/>
    <cellStyle name="Input [yellow] 2 2 5 5 4 3" xfId="21258" xr:uid="{00000000-0005-0000-0000-0000DE520000}"/>
    <cellStyle name="Input [yellow] 2 2 5 5 5" xfId="21259" xr:uid="{00000000-0005-0000-0000-0000DF520000}"/>
    <cellStyle name="Input [yellow] 2 2 5 5 5 2" xfId="21260" xr:uid="{00000000-0005-0000-0000-0000E0520000}"/>
    <cellStyle name="Input [yellow] 2 2 5 5 5 3" xfId="21261" xr:uid="{00000000-0005-0000-0000-0000E1520000}"/>
    <cellStyle name="Input [yellow] 2 2 5 5 6" xfId="21262" xr:uid="{00000000-0005-0000-0000-0000E2520000}"/>
    <cellStyle name="Input [yellow] 2 2 5 5 6 2" xfId="21263" xr:uid="{00000000-0005-0000-0000-0000E3520000}"/>
    <cellStyle name="Input [yellow] 2 2 5 5 6 3" xfId="21264" xr:uid="{00000000-0005-0000-0000-0000E4520000}"/>
    <cellStyle name="Input [yellow] 2 2 5 5 7" xfId="21265" xr:uid="{00000000-0005-0000-0000-0000E5520000}"/>
    <cellStyle name="Input [yellow] 2 2 5 5 7 2" xfId="21266" xr:uid="{00000000-0005-0000-0000-0000E6520000}"/>
    <cellStyle name="Input [yellow] 2 2 5 5 7 3" xfId="21267" xr:uid="{00000000-0005-0000-0000-0000E7520000}"/>
    <cellStyle name="Input [yellow] 2 2 5 5 8" xfId="21268" xr:uid="{00000000-0005-0000-0000-0000E8520000}"/>
    <cellStyle name="Input [yellow] 2 2 5 5 8 2" xfId="21269" xr:uid="{00000000-0005-0000-0000-0000E9520000}"/>
    <cellStyle name="Input [yellow] 2 2 5 5 8 3" xfId="21270" xr:uid="{00000000-0005-0000-0000-0000EA520000}"/>
    <cellStyle name="Input [yellow] 2 2 5 5 9" xfId="21271" xr:uid="{00000000-0005-0000-0000-0000EB520000}"/>
    <cellStyle name="Input [yellow] 2 2 5 5 9 2" xfId="21272" xr:uid="{00000000-0005-0000-0000-0000EC520000}"/>
    <cellStyle name="Input [yellow] 2 2 5 5 9 3" xfId="21273" xr:uid="{00000000-0005-0000-0000-0000ED520000}"/>
    <cellStyle name="Input [yellow] 2 2 5 6" xfId="21274" xr:uid="{00000000-0005-0000-0000-0000EE520000}"/>
    <cellStyle name="Input [yellow] 2 2 5 6 10" xfId="21275" xr:uid="{00000000-0005-0000-0000-0000EF520000}"/>
    <cellStyle name="Input [yellow] 2 2 5 6 10 2" xfId="21276" xr:uid="{00000000-0005-0000-0000-0000F0520000}"/>
    <cellStyle name="Input [yellow] 2 2 5 6 10 3" xfId="21277" xr:uid="{00000000-0005-0000-0000-0000F1520000}"/>
    <cellStyle name="Input [yellow] 2 2 5 6 11" xfId="21278" xr:uid="{00000000-0005-0000-0000-0000F2520000}"/>
    <cellStyle name="Input [yellow] 2 2 5 6 11 2" xfId="21279" xr:uid="{00000000-0005-0000-0000-0000F3520000}"/>
    <cellStyle name="Input [yellow] 2 2 5 6 11 3" xfId="21280" xr:uid="{00000000-0005-0000-0000-0000F4520000}"/>
    <cellStyle name="Input [yellow] 2 2 5 6 12" xfId="21281" xr:uid="{00000000-0005-0000-0000-0000F5520000}"/>
    <cellStyle name="Input [yellow] 2 2 5 6 13" xfId="21282" xr:uid="{00000000-0005-0000-0000-0000F6520000}"/>
    <cellStyle name="Input [yellow] 2 2 5 6 2" xfId="21283" xr:uid="{00000000-0005-0000-0000-0000F7520000}"/>
    <cellStyle name="Input [yellow] 2 2 5 6 2 2" xfId="21284" xr:uid="{00000000-0005-0000-0000-0000F8520000}"/>
    <cellStyle name="Input [yellow] 2 2 5 6 2 3" xfId="21285" xr:uid="{00000000-0005-0000-0000-0000F9520000}"/>
    <cellStyle name="Input [yellow] 2 2 5 6 3" xfId="21286" xr:uid="{00000000-0005-0000-0000-0000FA520000}"/>
    <cellStyle name="Input [yellow] 2 2 5 6 3 2" xfId="21287" xr:uid="{00000000-0005-0000-0000-0000FB520000}"/>
    <cellStyle name="Input [yellow] 2 2 5 6 3 3" xfId="21288" xr:uid="{00000000-0005-0000-0000-0000FC520000}"/>
    <cellStyle name="Input [yellow] 2 2 5 6 4" xfId="21289" xr:uid="{00000000-0005-0000-0000-0000FD520000}"/>
    <cellStyle name="Input [yellow] 2 2 5 6 4 2" xfId="21290" xr:uid="{00000000-0005-0000-0000-0000FE520000}"/>
    <cellStyle name="Input [yellow] 2 2 5 6 4 3" xfId="21291" xr:uid="{00000000-0005-0000-0000-0000FF520000}"/>
    <cellStyle name="Input [yellow] 2 2 5 6 5" xfId="21292" xr:uid="{00000000-0005-0000-0000-000000530000}"/>
    <cellStyle name="Input [yellow] 2 2 5 6 5 2" xfId="21293" xr:uid="{00000000-0005-0000-0000-000001530000}"/>
    <cellStyle name="Input [yellow] 2 2 5 6 5 3" xfId="21294" xr:uid="{00000000-0005-0000-0000-000002530000}"/>
    <cellStyle name="Input [yellow] 2 2 5 6 6" xfId="21295" xr:uid="{00000000-0005-0000-0000-000003530000}"/>
    <cellStyle name="Input [yellow] 2 2 5 6 6 2" xfId="21296" xr:uid="{00000000-0005-0000-0000-000004530000}"/>
    <cellStyle name="Input [yellow] 2 2 5 6 6 3" xfId="21297" xr:uid="{00000000-0005-0000-0000-000005530000}"/>
    <cellStyle name="Input [yellow] 2 2 5 6 7" xfId="21298" xr:uid="{00000000-0005-0000-0000-000006530000}"/>
    <cellStyle name="Input [yellow] 2 2 5 6 7 2" xfId="21299" xr:uid="{00000000-0005-0000-0000-000007530000}"/>
    <cellStyle name="Input [yellow] 2 2 5 6 7 3" xfId="21300" xr:uid="{00000000-0005-0000-0000-000008530000}"/>
    <cellStyle name="Input [yellow] 2 2 5 6 8" xfId="21301" xr:uid="{00000000-0005-0000-0000-000009530000}"/>
    <cellStyle name="Input [yellow] 2 2 5 6 8 2" xfId="21302" xr:uid="{00000000-0005-0000-0000-00000A530000}"/>
    <cellStyle name="Input [yellow] 2 2 5 6 8 3" xfId="21303" xr:uid="{00000000-0005-0000-0000-00000B530000}"/>
    <cellStyle name="Input [yellow] 2 2 5 6 9" xfId="21304" xr:uid="{00000000-0005-0000-0000-00000C530000}"/>
    <cellStyle name="Input [yellow] 2 2 5 6 9 2" xfId="21305" xr:uid="{00000000-0005-0000-0000-00000D530000}"/>
    <cellStyle name="Input [yellow] 2 2 5 6 9 3" xfId="21306" xr:uid="{00000000-0005-0000-0000-00000E530000}"/>
    <cellStyle name="Input [yellow] 2 2 5 7" xfId="21307" xr:uid="{00000000-0005-0000-0000-00000F530000}"/>
    <cellStyle name="Input [yellow] 2 2 5 7 10" xfId="21308" xr:uid="{00000000-0005-0000-0000-000010530000}"/>
    <cellStyle name="Input [yellow] 2 2 5 7 10 2" xfId="21309" xr:uid="{00000000-0005-0000-0000-000011530000}"/>
    <cellStyle name="Input [yellow] 2 2 5 7 10 3" xfId="21310" xr:uid="{00000000-0005-0000-0000-000012530000}"/>
    <cellStyle name="Input [yellow] 2 2 5 7 11" xfId="21311" xr:uid="{00000000-0005-0000-0000-000013530000}"/>
    <cellStyle name="Input [yellow] 2 2 5 7 11 2" xfId="21312" xr:uid="{00000000-0005-0000-0000-000014530000}"/>
    <cellStyle name="Input [yellow] 2 2 5 7 11 3" xfId="21313" xr:uid="{00000000-0005-0000-0000-000015530000}"/>
    <cellStyle name="Input [yellow] 2 2 5 7 12" xfId="21314" xr:uid="{00000000-0005-0000-0000-000016530000}"/>
    <cellStyle name="Input [yellow] 2 2 5 7 13" xfId="21315" xr:uid="{00000000-0005-0000-0000-000017530000}"/>
    <cellStyle name="Input [yellow] 2 2 5 7 2" xfId="21316" xr:uid="{00000000-0005-0000-0000-000018530000}"/>
    <cellStyle name="Input [yellow] 2 2 5 7 2 2" xfId="21317" xr:uid="{00000000-0005-0000-0000-000019530000}"/>
    <cellStyle name="Input [yellow] 2 2 5 7 2 3" xfId="21318" xr:uid="{00000000-0005-0000-0000-00001A530000}"/>
    <cellStyle name="Input [yellow] 2 2 5 7 3" xfId="21319" xr:uid="{00000000-0005-0000-0000-00001B530000}"/>
    <cellStyle name="Input [yellow] 2 2 5 7 3 2" xfId="21320" xr:uid="{00000000-0005-0000-0000-00001C530000}"/>
    <cellStyle name="Input [yellow] 2 2 5 7 3 3" xfId="21321" xr:uid="{00000000-0005-0000-0000-00001D530000}"/>
    <cellStyle name="Input [yellow] 2 2 5 7 4" xfId="21322" xr:uid="{00000000-0005-0000-0000-00001E530000}"/>
    <cellStyle name="Input [yellow] 2 2 5 7 4 2" xfId="21323" xr:uid="{00000000-0005-0000-0000-00001F530000}"/>
    <cellStyle name="Input [yellow] 2 2 5 7 4 3" xfId="21324" xr:uid="{00000000-0005-0000-0000-000020530000}"/>
    <cellStyle name="Input [yellow] 2 2 5 7 5" xfId="21325" xr:uid="{00000000-0005-0000-0000-000021530000}"/>
    <cellStyle name="Input [yellow] 2 2 5 7 5 2" xfId="21326" xr:uid="{00000000-0005-0000-0000-000022530000}"/>
    <cellStyle name="Input [yellow] 2 2 5 7 5 3" xfId="21327" xr:uid="{00000000-0005-0000-0000-000023530000}"/>
    <cellStyle name="Input [yellow] 2 2 5 7 6" xfId="21328" xr:uid="{00000000-0005-0000-0000-000024530000}"/>
    <cellStyle name="Input [yellow] 2 2 5 7 6 2" xfId="21329" xr:uid="{00000000-0005-0000-0000-000025530000}"/>
    <cellStyle name="Input [yellow] 2 2 5 7 6 3" xfId="21330" xr:uid="{00000000-0005-0000-0000-000026530000}"/>
    <cellStyle name="Input [yellow] 2 2 5 7 7" xfId="21331" xr:uid="{00000000-0005-0000-0000-000027530000}"/>
    <cellStyle name="Input [yellow] 2 2 5 7 7 2" xfId="21332" xr:uid="{00000000-0005-0000-0000-000028530000}"/>
    <cellStyle name="Input [yellow] 2 2 5 7 7 3" xfId="21333" xr:uid="{00000000-0005-0000-0000-000029530000}"/>
    <cellStyle name="Input [yellow] 2 2 5 7 8" xfId="21334" xr:uid="{00000000-0005-0000-0000-00002A530000}"/>
    <cellStyle name="Input [yellow] 2 2 5 7 8 2" xfId="21335" xr:uid="{00000000-0005-0000-0000-00002B530000}"/>
    <cellStyle name="Input [yellow] 2 2 5 7 8 3" xfId="21336" xr:uid="{00000000-0005-0000-0000-00002C530000}"/>
    <cellStyle name="Input [yellow] 2 2 5 7 9" xfId="21337" xr:uid="{00000000-0005-0000-0000-00002D530000}"/>
    <cellStyle name="Input [yellow] 2 2 5 7 9 2" xfId="21338" xr:uid="{00000000-0005-0000-0000-00002E530000}"/>
    <cellStyle name="Input [yellow] 2 2 5 7 9 3" xfId="21339" xr:uid="{00000000-0005-0000-0000-00002F530000}"/>
    <cellStyle name="Input [yellow] 2 2 5 8" xfId="21340" xr:uid="{00000000-0005-0000-0000-000030530000}"/>
    <cellStyle name="Input [yellow] 2 2 5 8 2" xfId="21341" xr:uid="{00000000-0005-0000-0000-000031530000}"/>
    <cellStyle name="Input [yellow] 2 2 5 8 3" xfId="21342" xr:uid="{00000000-0005-0000-0000-000032530000}"/>
    <cellStyle name="Input [yellow] 2 2 5 9" xfId="21343" xr:uid="{00000000-0005-0000-0000-000033530000}"/>
    <cellStyle name="Input [yellow] 2 2 5 9 2" xfId="21344" xr:uid="{00000000-0005-0000-0000-000034530000}"/>
    <cellStyle name="Input [yellow] 2 2 5 9 3" xfId="21345" xr:uid="{00000000-0005-0000-0000-000035530000}"/>
    <cellStyle name="Input [yellow] 2 2 6" xfId="21346" xr:uid="{00000000-0005-0000-0000-000036530000}"/>
    <cellStyle name="Input [yellow] 2 2 6 10" xfId="21347" xr:uid="{00000000-0005-0000-0000-000037530000}"/>
    <cellStyle name="Input [yellow] 2 2 6 10 2" xfId="21348" xr:uid="{00000000-0005-0000-0000-000038530000}"/>
    <cellStyle name="Input [yellow] 2 2 6 10 3" xfId="21349" xr:uid="{00000000-0005-0000-0000-000039530000}"/>
    <cellStyle name="Input [yellow] 2 2 6 11" xfId="21350" xr:uid="{00000000-0005-0000-0000-00003A530000}"/>
    <cellStyle name="Input [yellow] 2 2 6 11 2" xfId="21351" xr:uid="{00000000-0005-0000-0000-00003B530000}"/>
    <cellStyle name="Input [yellow] 2 2 6 11 3" xfId="21352" xr:uid="{00000000-0005-0000-0000-00003C530000}"/>
    <cellStyle name="Input [yellow] 2 2 6 12" xfId="21353" xr:uid="{00000000-0005-0000-0000-00003D530000}"/>
    <cellStyle name="Input [yellow] 2 2 6 12 2" xfId="21354" xr:uid="{00000000-0005-0000-0000-00003E530000}"/>
    <cellStyle name="Input [yellow] 2 2 6 12 3" xfId="21355" xr:uid="{00000000-0005-0000-0000-00003F530000}"/>
    <cellStyle name="Input [yellow] 2 2 6 13" xfId="21356" xr:uid="{00000000-0005-0000-0000-000040530000}"/>
    <cellStyle name="Input [yellow] 2 2 6 13 2" xfId="21357" xr:uid="{00000000-0005-0000-0000-000041530000}"/>
    <cellStyle name="Input [yellow] 2 2 6 13 3" xfId="21358" xr:uid="{00000000-0005-0000-0000-000042530000}"/>
    <cellStyle name="Input [yellow] 2 2 6 14" xfId="21359" xr:uid="{00000000-0005-0000-0000-000043530000}"/>
    <cellStyle name="Input [yellow] 2 2 6 14 2" xfId="21360" xr:uid="{00000000-0005-0000-0000-000044530000}"/>
    <cellStyle name="Input [yellow] 2 2 6 14 3" xfId="21361" xr:uid="{00000000-0005-0000-0000-000045530000}"/>
    <cellStyle name="Input [yellow] 2 2 6 15" xfId="21362" xr:uid="{00000000-0005-0000-0000-000046530000}"/>
    <cellStyle name="Input [yellow] 2 2 6 15 2" xfId="21363" xr:uid="{00000000-0005-0000-0000-000047530000}"/>
    <cellStyle name="Input [yellow] 2 2 6 15 3" xfId="21364" xr:uid="{00000000-0005-0000-0000-000048530000}"/>
    <cellStyle name="Input [yellow] 2 2 6 16" xfId="21365" xr:uid="{00000000-0005-0000-0000-000049530000}"/>
    <cellStyle name="Input [yellow] 2 2 6 16 2" xfId="21366" xr:uid="{00000000-0005-0000-0000-00004A530000}"/>
    <cellStyle name="Input [yellow] 2 2 6 16 3" xfId="21367" xr:uid="{00000000-0005-0000-0000-00004B530000}"/>
    <cellStyle name="Input [yellow] 2 2 6 17" xfId="21368" xr:uid="{00000000-0005-0000-0000-00004C530000}"/>
    <cellStyle name="Input [yellow] 2 2 6 17 2" xfId="21369" xr:uid="{00000000-0005-0000-0000-00004D530000}"/>
    <cellStyle name="Input [yellow] 2 2 6 17 3" xfId="21370" xr:uid="{00000000-0005-0000-0000-00004E530000}"/>
    <cellStyle name="Input [yellow] 2 2 6 18" xfId="21371" xr:uid="{00000000-0005-0000-0000-00004F530000}"/>
    <cellStyle name="Input [yellow] 2 2 6 18 2" xfId="21372" xr:uid="{00000000-0005-0000-0000-000050530000}"/>
    <cellStyle name="Input [yellow] 2 2 6 18 3" xfId="21373" xr:uid="{00000000-0005-0000-0000-000051530000}"/>
    <cellStyle name="Input [yellow] 2 2 6 19" xfId="21374" xr:uid="{00000000-0005-0000-0000-000052530000}"/>
    <cellStyle name="Input [yellow] 2 2 6 2" xfId="21375" xr:uid="{00000000-0005-0000-0000-000053530000}"/>
    <cellStyle name="Input [yellow] 2 2 6 2 10" xfId="21376" xr:uid="{00000000-0005-0000-0000-000054530000}"/>
    <cellStyle name="Input [yellow] 2 2 6 2 10 2" xfId="21377" xr:uid="{00000000-0005-0000-0000-000055530000}"/>
    <cellStyle name="Input [yellow] 2 2 6 2 10 3" xfId="21378" xr:uid="{00000000-0005-0000-0000-000056530000}"/>
    <cellStyle name="Input [yellow] 2 2 6 2 11" xfId="21379" xr:uid="{00000000-0005-0000-0000-000057530000}"/>
    <cellStyle name="Input [yellow] 2 2 6 2 11 2" xfId="21380" xr:uid="{00000000-0005-0000-0000-000058530000}"/>
    <cellStyle name="Input [yellow] 2 2 6 2 11 3" xfId="21381" xr:uid="{00000000-0005-0000-0000-000059530000}"/>
    <cellStyle name="Input [yellow] 2 2 6 2 12" xfId="21382" xr:uid="{00000000-0005-0000-0000-00005A530000}"/>
    <cellStyle name="Input [yellow] 2 2 6 2 12 2" xfId="21383" xr:uid="{00000000-0005-0000-0000-00005B530000}"/>
    <cellStyle name="Input [yellow] 2 2 6 2 12 3" xfId="21384" xr:uid="{00000000-0005-0000-0000-00005C530000}"/>
    <cellStyle name="Input [yellow] 2 2 6 2 13" xfId="21385" xr:uid="{00000000-0005-0000-0000-00005D530000}"/>
    <cellStyle name="Input [yellow] 2 2 6 2 14" xfId="21386" xr:uid="{00000000-0005-0000-0000-00005E530000}"/>
    <cellStyle name="Input [yellow] 2 2 6 2 2" xfId="21387" xr:uid="{00000000-0005-0000-0000-00005F530000}"/>
    <cellStyle name="Input [yellow] 2 2 6 2 2 2" xfId="21388" xr:uid="{00000000-0005-0000-0000-000060530000}"/>
    <cellStyle name="Input [yellow] 2 2 6 2 2 3" xfId="21389" xr:uid="{00000000-0005-0000-0000-000061530000}"/>
    <cellStyle name="Input [yellow] 2 2 6 2 3" xfId="21390" xr:uid="{00000000-0005-0000-0000-000062530000}"/>
    <cellStyle name="Input [yellow] 2 2 6 2 3 2" xfId="21391" xr:uid="{00000000-0005-0000-0000-000063530000}"/>
    <cellStyle name="Input [yellow] 2 2 6 2 3 3" xfId="21392" xr:uid="{00000000-0005-0000-0000-000064530000}"/>
    <cellStyle name="Input [yellow] 2 2 6 2 4" xfId="21393" xr:uid="{00000000-0005-0000-0000-000065530000}"/>
    <cellStyle name="Input [yellow] 2 2 6 2 4 2" xfId="21394" xr:uid="{00000000-0005-0000-0000-000066530000}"/>
    <cellStyle name="Input [yellow] 2 2 6 2 4 3" xfId="21395" xr:uid="{00000000-0005-0000-0000-000067530000}"/>
    <cellStyle name="Input [yellow] 2 2 6 2 5" xfId="21396" xr:uid="{00000000-0005-0000-0000-000068530000}"/>
    <cellStyle name="Input [yellow] 2 2 6 2 5 2" xfId="21397" xr:uid="{00000000-0005-0000-0000-000069530000}"/>
    <cellStyle name="Input [yellow] 2 2 6 2 5 3" xfId="21398" xr:uid="{00000000-0005-0000-0000-00006A530000}"/>
    <cellStyle name="Input [yellow] 2 2 6 2 6" xfId="21399" xr:uid="{00000000-0005-0000-0000-00006B530000}"/>
    <cellStyle name="Input [yellow] 2 2 6 2 6 2" xfId="21400" xr:uid="{00000000-0005-0000-0000-00006C530000}"/>
    <cellStyle name="Input [yellow] 2 2 6 2 6 3" xfId="21401" xr:uid="{00000000-0005-0000-0000-00006D530000}"/>
    <cellStyle name="Input [yellow] 2 2 6 2 7" xfId="21402" xr:uid="{00000000-0005-0000-0000-00006E530000}"/>
    <cellStyle name="Input [yellow] 2 2 6 2 7 2" xfId="21403" xr:uid="{00000000-0005-0000-0000-00006F530000}"/>
    <cellStyle name="Input [yellow] 2 2 6 2 7 3" xfId="21404" xr:uid="{00000000-0005-0000-0000-000070530000}"/>
    <cellStyle name="Input [yellow] 2 2 6 2 8" xfId="21405" xr:uid="{00000000-0005-0000-0000-000071530000}"/>
    <cellStyle name="Input [yellow] 2 2 6 2 8 2" xfId="21406" xr:uid="{00000000-0005-0000-0000-000072530000}"/>
    <cellStyle name="Input [yellow] 2 2 6 2 8 3" xfId="21407" xr:uid="{00000000-0005-0000-0000-000073530000}"/>
    <cellStyle name="Input [yellow] 2 2 6 2 9" xfId="21408" xr:uid="{00000000-0005-0000-0000-000074530000}"/>
    <cellStyle name="Input [yellow] 2 2 6 2 9 2" xfId="21409" xr:uid="{00000000-0005-0000-0000-000075530000}"/>
    <cellStyle name="Input [yellow] 2 2 6 2 9 3" xfId="21410" xr:uid="{00000000-0005-0000-0000-000076530000}"/>
    <cellStyle name="Input [yellow] 2 2 6 20" xfId="21411" xr:uid="{00000000-0005-0000-0000-000077530000}"/>
    <cellStyle name="Input [yellow] 2 2 6 3" xfId="21412" xr:uid="{00000000-0005-0000-0000-000078530000}"/>
    <cellStyle name="Input [yellow] 2 2 6 3 10" xfId="21413" xr:uid="{00000000-0005-0000-0000-000079530000}"/>
    <cellStyle name="Input [yellow] 2 2 6 3 10 2" xfId="21414" xr:uid="{00000000-0005-0000-0000-00007A530000}"/>
    <cellStyle name="Input [yellow] 2 2 6 3 10 3" xfId="21415" xr:uid="{00000000-0005-0000-0000-00007B530000}"/>
    <cellStyle name="Input [yellow] 2 2 6 3 11" xfId="21416" xr:uid="{00000000-0005-0000-0000-00007C530000}"/>
    <cellStyle name="Input [yellow] 2 2 6 3 11 2" xfId="21417" xr:uid="{00000000-0005-0000-0000-00007D530000}"/>
    <cellStyle name="Input [yellow] 2 2 6 3 11 3" xfId="21418" xr:uid="{00000000-0005-0000-0000-00007E530000}"/>
    <cellStyle name="Input [yellow] 2 2 6 3 12" xfId="21419" xr:uid="{00000000-0005-0000-0000-00007F530000}"/>
    <cellStyle name="Input [yellow] 2 2 6 3 12 2" xfId="21420" xr:uid="{00000000-0005-0000-0000-000080530000}"/>
    <cellStyle name="Input [yellow] 2 2 6 3 12 3" xfId="21421" xr:uid="{00000000-0005-0000-0000-000081530000}"/>
    <cellStyle name="Input [yellow] 2 2 6 3 13" xfId="21422" xr:uid="{00000000-0005-0000-0000-000082530000}"/>
    <cellStyle name="Input [yellow] 2 2 6 3 14" xfId="21423" xr:uid="{00000000-0005-0000-0000-000083530000}"/>
    <cellStyle name="Input [yellow] 2 2 6 3 2" xfId="21424" xr:uid="{00000000-0005-0000-0000-000084530000}"/>
    <cellStyle name="Input [yellow] 2 2 6 3 2 2" xfId="21425" xr:uid="{00000000-0005-0000-0000-000085530000}"/>
    <cellStyle name="Input [yellow] 2 2 6 3 2 3" xfId="21426" xr:uid="{00000000-0005-0000-0000-000086530000}"/>
    <cellStyle name="Input [yellow] 2 2 6 3 3" xfId="21427" xr:uid="{00000000-0005-0000-0000-000087530000}"/>
    <cellStyle name="Input [yellow] 2 2 6 3 3 2" xfId="21428" xr:uid="{00000000-0005-0000-0000-000088530000}"/>
    <cellStyle name="Input [yellow] 2 2 6 3 3 3" xfId="21429" xr:uid="{00000000-0005-0000-0000-000089530000}"/>
    <cellStyle name="Input [yellow] 2 2 6 3 4" xfId="21430" xr:uid="{00000000-0005-0000-0000-00008A530000}"/>
    <cellStyle name="Input [yellow] 2 2 6 3 4 2" xfId="21431" xr:uid="{00000000-0005-0000-0000-00008B530000}"/>
    <cellStyle name="Input [yellow] 2 2 6 3 4 3" xfId="21432" xr:uid="{00000000-0005-0000-0000-00008C530000}"/>
    <cellStyle name="Input [yellow] 2 2 6 3 5" xfId="21433" xr:uid="{00000000-0005-0000-0000-00008D530000}"/>
    <cellStyle name="Input [yellow] 2 2 6 3 5 2" xfId="21434" xr:uid="{00000000-0005-0000-0000-00008E530000}"/>
    <cellStyle name="Input [yellow] 2 2 6 3 5 3" xfId="21435" xr:uid="{00000000-0005-0000-0000-00008F530000}"/>
    <cellStyle name="Input [yellow] 2 2 6 3 6" xfId="21436" xr:uid="{00000000-0005-0000-0000-000090530000}"/>
    <cellStyle name="Input [yellow] 2 2 6 3 6 2" xfId="21437" xr:uid="{00000000-0005-0000-0000-000091530000}"/>
    <cellStyle name="Input [yellow] 2 2 6 3 6 3" xfId="21438" xr:uid="{00000000-0005-0000-0000-000092530000}"/>
    <cellStyle name="Input [yellow] 2 2 6 3 7" xfId="21439" xr:uid="{00000000-0005-0000-0000-000093530000}"/>
    <cellStyle name="Input [yellow] 2 2 6 3 7 2" xfId="21440" xr:uid="{00000000-0005-0000-0000-000094530000}"/>
    <cellStyle name="Input [yellow] 2 2 6 3 7 3" xfId="21441" xr:uid="{00000000-0005-0000-0000-000095530000}"/>
    <cellStyle name="Input [yellow] 2 2 6 3 8" xfId="21442" xr:uid="{00000000-0005-0000-0000-000096530000}"/>
    <cellStyle name="Input [yellow] 2 2 6 3 8 2" xfId="21443" xr:uid="{00000000-0005-0000-0000-000097530000}"/>
    <cellStyle name="Input [yellow] 2 2 6 3 8 3" xfId="21444" xr:uid="{00000000-0005-0000-0000-000098530000}"/>
    <cellStyle name="Input [yellow] 2 2 6 3 9" xfId="21445" xr:uid="{00000000-0005-0000-0000-000099530000}"/>
    <cellStyle name="Input [yellow] 2 2 6 3 9 2" xfId="21446" xr:uid="{00000000-0005-0000-0000-00009A530000}"/>
    <cellStyle name="Input [yellow] 2 2 6 3 9 3" xfId="21447" xr:uid="{00000000-0005-0000-0000-00009B530000}"/>
    <cellStyle name="Input [yellow] 2 2 6 4" xfId="21448" xr:uid="{00000000-0005-0000-0000-00009C530000}"/>
    <cellStyle name="Input [yellow] 2 2 6 4 10" xfId="21449" xr:uid="{00000000-0005-0000-0000-00009D530000}"/>
    <cellStyle name="Input [yellow] 2 2 6 4 10 2" xfId="21450" xr:uid="{00000000-0005-0000-0000-00009E530000}"/>
    <cellStyle name="Input [yellow] 2 2 6 4 10 3" xfId="21451" xr:uid="{00000000-0005-0000-0000-00009F530000}"/>
    <cellStyle name="Input [yellow] 2 2 6 4 11" xfId="21452" xr:uid="{00000000-0005-0000-0000-0000A0530000}"/>
    <cellStyle name="Input [yellow] 2 2 6 4 11 2" xfId="21453" xr:uid="{00000000-0005-0000-0000-0000A1530000}"/>
    <cellStyle name="Input [yellow] 2 2 6 4 11 3" xfId="21454" xr:uid="{00000000-0005-0000-0000-0000A2530000}"/>
    <cellStyle name="Input [yellow] 2 2 6 4 12" xfId="21455" xr:uid="{00000000-0005-0000-0000-0000A3530000}"/>
    <cellStyle name="Input [yellow] 2 2 6 4 13" xfId="21456" xr:uid="{00000000-0005-0000-0000-0000A4530000}"/>
    <cellStyle name="Input [yellow] 2 2 6 4 2" xfId="21457" xr:uid="{00000000-0005-0000-0000-0000A5530000}"/>
    <cellStyle name="Input [yellow] 2 2 6 4 2 2" xfId="21458" xr:uid="{00000000-0005-0000-0000-0000A6530000}"/>
    <cellStyle name="Input [yellow] 2 2 6 4 2 3" xfId="21459" xr:uid="{00000000-0005-0000-0000-0000A7530000}"/>
    <cellStyle name="Input [yellow] 2 2 6 4 3" xfId="21460" xr:uid="{00000000-0005-0000-0000-0000A8530000}"/>
    <cellStyle name="Input [yellow] 2 2 6 4 3 2" xfId="21461" xr:uid="{00000000-0005-0000-0000-0000A9530000}"/>
    <cellStyle name="Input [yellow] 2 2 6 4 3 3" xfId="21462" xr:uid="{00000000-0005-0000-0000-0000AA530000}"/>
    <cellStyle name="Input [yellow] 2 2 6 4 4" xfId="21463" xr:uid="{00000000-0005-0000-0000-0000AB530000}"/>
    <cellStyle name="Input [yellow] 2 2 6 4 4 2" xfId="21464" xr:uid="{00000000-0005-0000-0000-0000AC530000}"/>
    <cellStyle name="Input [yellow] 2 2 6 4 4 3" xfId="21465" xr:uid="{00000000-0005-0000-0000-0000AD530000}"/>
    <cellStyle name="Input [yellow] 2 2 6 4 5" xfId="21466" xr:uid="{00000000-0005-0000-0000-0000AE530000}"/>
    <cellStyle name="Input [yellow] 2 2 6 4 5 2" xfId="21467" xr:uid="{00000000-0005-0000-0000-0000AF530000}"/>
    <cellStyle name="Input [yellow] 2 2 6 4 5 3" xfId="21468" xr:uid="{00000000-0005-0000-0000-0000B0530000}"/>
    <cellStyle name="Input [yellow] 2 2 6 4 6" xfId="21469" xr:uid="{00000000-0005-0000-0000-0000B1530000}"/>
    <cellStyle name="Input [yellow] 2 2 6 4 6 2" xfId="21470" xr:uid="{00000000-0005-0000-0000-0000B2530000}"/>
    <cellStyle name="Input [yellow] 2 2 6 4 6 3" xfId="21471" xr:uid="{00000000-0005-0000-0000-0000B3530000}"/>
    <cellStyle name="Input [yellow] 2 2 6 4 7" xfId="21472" xr:uid="{00000000-0005-0000-0000-0000B4530000}"/>
    <cellStyle name="Input [yellow] 2 2 6 4 7 2" xfId="21473" xr:uid="{00000000-0005-0000-0000-0000B5530000}"/>
    <cellStyle name="Input [yellow] 2 2 6 4 7 3" xfId="21474" xr:uid="{00000000-0005-0000-0000-0000B6530000}"/>
    <cellStyle name="Input [yellow] 2 2 6 4 8" xfId="21475" xr:uid="{00000000-0005-0000-0000-0000B7530000}"/>
    <cellStyle name="Input [yellow] 2 2 6 4 8 2" xfId="21476" xr:uid="{00000000-0005-0000-0000-0000B8530000}"/>
    <cellStyle name="Input [yellow] 2 2 6 4 8 3" xfId="21477" xr:uid="{00000000-0005-0000-0000-0000B9530000}"/>
    <cellStyle name="Input [yellow] 2 2 6 4 9" xfId="21478" xr:uid="{00000000-0005-0000-0000-0000BA530000}"/>
    <cellStyle name="Input [yellow] 2 2 6 4 9 2" xfId="21479" xr:uid="{00000000-0005-0000-0000-0000BB530000}"/>
    <cellStyle name="Input [yellow] 2 2 6 4 9 3" xfId="21480" xr:uid="{00000000-0005-0000-0000-0000BC530000}"/>
    <cellStyle name="Input [yellow] 2 2 6 5" xfId="21481" xr:uid="{00000000-0005-0000-0000-0000BD530000}"/>
    <cellStyle name="Input [yellow] 2 2 6 5 10" xfId="21482" xr:uid="{00000000-0005-0000-0000-0000BE530000}"/>
    <cellStyle name="Input [yellow] 2 2 6 5 10 2" xfId="21483" xr:uid="{00000000-0005-0000-0000-0000BF530000}"/>
    <cellStyle name="Input [yellow] 2 2 6 5 10 3" xfId="21484" xr:uid="{00000000-0005-0000-0000-0000C0530000}"/>
    <cellStyle name="Input [yellow] 2 2 6 5 11" xfId="21485" xr:uid="{00000000-0005-0000-0000-0000C1530000}"/>
    <cellStyle name="Input [yellow] 2 2 6 5 11 2" xfId="21486" xr:uid="{00000000-0005-0000-0000-0000C2530000}"/>
    <cellStyle name="Input [yellow] 2 2 6 5 11 3" xfId="21487" xr:uid="{00000000-0005-0000-0000-0000C3530000}"/>
    <cellStyle name="Input [yellow] 2 2 6 5 12" xfId="21488" xr:uid="{00000000-0005-0000-0000-0000C4530000}"/>
    <cellStyle name="Input [yellow] 2 2 6 5 13" xfId="21489" xr:uid="{00000000-0005-0000-0000-0000C5530000}"/>
    <cellStyle name="Input [yellow] 2 2 6 5 2" xfId="21490" xr:uid="{00000000-0005-0000-0000-0000C6530000}"/>
    <cellStyle name="Input [yellow] 2 2 6 5 2 2" xfId="21491" xr:uid="{00000000-0005-0000-0000-0000C7530000}"/>
    <cellStyle name="Input [yellow] 2 2 6 5 2 3" xfId="21492" xr:uid="{00000000-0005-0000-0000-0000C8530000}"/>
    <cellStyle name="Input [yellow] 2 2 6 5 3" xfId="21493" xr:uid="{00000000-0005-0000-0000-0000C9530000}"/>
    <cellStyle name="Input [yellow] 2 2 6 5 3 2" xfId="21494" xr:uid="{00000000-0005-0000-0000-0000CA530000}"/>
    <cellStyle name="Input [yellow] 2 2 6 5 3 3" xfId="21495" xr:uid="{00000000-0005-0000-0000-0000CB530000}"/>
    <cellStyle name="Input [yellow] 2 2 6 5 4" xfId="21496" xr:uid="{00000000-0005-0000-0000-0000CC530000}"/>
    <cellStyle name="Input [yellow] 2 2 6 5 4 2" xfId="21497" xr:uid="{00000000-0005-0000-0000-0000CD530000}"/>
    <cellStyle name="Input [yellow] 2 2 6 5 4 3" xfId="21498" xr:uid="{00000000-0005-0000-0000-0000CE530000}"/>
    <cellStyle name="Input [yellow] 2 2 6 5 5" xfId="21499" xr:uid="{00000000-0005-0000-0000-0000CF530000}"/>
    <cellStyle name="Input [yellow] 2 2 6 5 5 2" xfId="21500" xr:uid="{00000000-0005-0000-0000-0000D0530000}"/>
    <cellStyle name="Input [yellow] 2 2 6 5 5 3" xfId="21501" xr:uid="{00000000-0005-0000-0000-0000D1530000}"/>
    <cellStyle name="Input [yellow] 2 2 6 5 6" xfId="21502" xr:uid="{00000000-0005-0000-0000-0000D2530000}"/>
    <cellStyle name="Input [yellow] 2 2 6 5 6 2" xfId="21503" xr:uid="{00000000-0005-0000-0000-0000D3530000}"/>
    <cellStyle name="Input [yellow] 2 2 6 5 6 3" xfId="21504" xr:uid="{00000000-0005-0000-0000-0000D4530000}"/>
    <cellStyle name="Input [yellow] 2 2 6 5 7" xfId="21505" xr:uid="{00000000-0005-0000-0000-0000D5530000}"/>
    <cellStyle name="Input [yellow] 2 2 6 5 7 2" xfId="21506" xr:uid="{00000000-0005-0000-0000-0000D6530000}"/>
    <cellStyle name="Input [yellow] 2 2 6 5 7 3" xfId="21507" xr:uid="{00000000-0005-0000-0000-0000D7530000}"/>
    <cellStyle name="Input [yellow] 2 2 6 5 8" xfId="21508" xr:uid="{00000000-0005-0000-0000-0000D8530000}"/>
    <cellStyle name="Input [yellow] 2 2 6 5 8 2" xfId="21509" xr:uid="{00000000-0005-0000-0000-0000D9530000}"/>
    <cellStyle name="Input [yellow] 2 2 6 5 8 3" xfId="21510" xr:uid="{00000000-0005-0000-0000-0000DA530000}"/>
    <cellStyle name="Input [yellow] 2 2 6 5 9" xfId="21511" xr:uid="{00000000-0005-0000-0000-0000DB530000}"/>
    <cellStyle name="Input [yellow] 2 2 6 5 9 2" xfId="21512" xr:uid="{00000000-0005-0000-0000-0000DC530000}"/>
    <cellStyle name="Input [yellow] 2 2 6 5 9 3" xfId="21513" xr:uid="{00000000-0005-0000-0000-0000DD530000}"/>
    <cellStyle name="Input [yellow] 2 2 6 6" xfId="21514" xr:uid="{00000000-0005-0000-0000-0000DE530000}"/>
    <cellStyle name="Input [yellow] 2 2 6 6 10" xfId="21515" xr:uid="{00000000-0005-0000-0000-0000DF530000}"/>
    <cellStyle name="Input [yellow] 2 2 6 6 10 2" xfId="21516" xr:uid="{00000000-0005-0000-0000-0000E0530000}"/>
    <cellStyle name="Input [yellow] 2 2 6 6 10 3" xfId="21517" xr:uid="{00000000-0005-0000-0000-0000E1530000}"/>
    <cellStyle name="Input [yellow] 2 2 6 6 11" xfId="21518" xr:uid="{00000000-0005-0000-0000-0000E2530000}"/>
    <cellStyle name="Input [yellow] 2 2 6 6 11 2" xfId="21519" xr:uid="{00000000-0005-0000-0000-0000E3530000}"/>
    <cellStyle name="Input [yellow] 2 2 6 6 11 3" xfId="21520" xr:uid="{00000000-0005-0000-0000-0000E4530000}"/>
    <cellStyle name="Input [yellow] 2 2 6 6 12" xfId="21521" xr:uid="{00000000-0005-0000-0000-0000E5530000}"/>
    <cellStyle name="Input [yellow] 2 2 6 6 13" xfId="21522" xr:uid="{00000000-0005-0000-0000-0000E6530000}"/>
    <cellStyle name="Input [yellow] 2 2 6 6 2" xfId="21523" xr:uid="{00000000-0005-0000-0000-0000E7530000}"/>
    <cellStyle name="Input [yellow] 2 2 6 6 2 2" xfId="21524" xr:uid="{00000000-0005-0000-0000-0000E8530000}"/>
    <cellStyle name="Input [yellow] 2 2 6 6 2 3" xfId="21525" xr:uid="{00000000-0005-0000-0000-0000E9530000}"/>
    <cellStyle name="Input [yellow] 2 2 6 6 3" xfId="21526" xr:uid="{00000000-0005-0000-0000-0000EA530000}"/>
    <cellStyle name="Input [yellow] 2 2 6 6 3 2" xfId="21527" xr:uid="{00000000-0005-0000-0000-0000EB530000}"/>
    <cellStyle name="Input [yellow] 2 2 6 6 3 3" xfId="21528" xr:uid="{00000000-0005-0000-0000-0000EC530000}"/>
    <cellStyle name="Input [yellow] 2 2 6 6 4" xfId="21529" xr:uid="{00000000-0005-0000-0000-0000ED530000}"/>
    <cellStyle name="Input [yellow] 2 2 6 6 4 2" xfId="21530" xr:uid="{00000000-0005-0000-0000-0000EE530000}"/>
    <cellStyle name="Input [yellow] 2 2 6 6 4 3" xfId="21531" xr:uid="{00000000-0005-0000-0000-0000EF530000}"/>
    <cellStyle name="Input [yellow] 2 2 6 6 5" xfId="21532" xr:uid="{00000000-0005-0000-0000-0000F0530000}"/>
    <cellStyle name="Input [yellow] 2 2 6 6 5 2" xfId="21533" xr:uid="{00000000-0005-0000-0000-0000F1530000}"/>
    <cellStyle name="Input [yellow] 2 2 6 6 5 3" xfId="21534" xr:uid="{00000000-0005-0000-0000-0000F2530000}"/>
    <cellStyle name="Input [yellow] 2 2 6 6 6" xfId="21535" xr:uid="{00000000-0005-0000-0000-0000F3530000}"/>
    <cellStyle name="Input [yellow] 2 2 6 6 6 2" xfId="21536" xr:uid="{00000000-0005-0000-0000-0000F4530000}"/>
    <cellStyle name="Input [yellow] 2 2 6 6 6 3" xfId="21537" xr:uid="{00000000-0005-0000-0000-0000F5530000}"/>
    <cellStyle name="Input [yellow] 2 2 6 6 7" xfId="21538" xr:uid="{00000000-0005-0000-0000-0000F6530000}"/>
    <cellStyle name="Input [yellow] 2 2 6 6 7 2" xfId="21539" xr:uid="{00000000-0005-0000-0000-0000F7530000}"/>
    <cellStyle name="Input [yellow] 2 2 6 6 7 3" xfId="21540" xr:uid="{00000000-0005-0000-0000-0000F8530000}"/>
    <cellStyle name="Input [yellow] 2 2 6 6 8" xfId="21541" xr:uid="{00000000-0005-0000-0000-0000F9530000}"/>
    <cellStyle name="Input [yellow] 2 2 6 6 8 2" xfId="21542" xr:uid="{00000000-0005-0000-0000-0000FA530000}"/>
    <cellStyle name="Input [yellow] 2 2 6 6 8 3" xfId="21543" xr:uid="{00000000-0005-0000-0000-0000FB530000}"/>
    <cellStyle name="Input [yellow] 2 2 6 6 9" xfId="21544" xr:uid="{00000000-0005-0000-0000-0000FC530000}"/>
    <cellStyle name="Input [yellow] 2 2 6 6 9 2" xfId="21545" xr:uid="{00000000-0005-0000-0000-0000FD530000}"/>
    <cellStyle name="Input [yellow] 2 2 6 6 9 3" xfId="21546" xr:uid="{00000000-0005-0000-0000-0000FE530000}"/>
    <cellStyle name="Input [yellow] 2 2 6 7" xfId="21547" xr:uid="{00000000-0005-0000-0000-0000FF530000}"/>
    <cellStyle name="Input [yellow] 2 2 6 7 10" xfId="21548" xr:uid="{00000000-0005-0000-0000-000000540000}"/>
    <cellStyle name="Input [yellow] 2 2 6 7 10 2" xfId="21549" xr:uid="{00000000-0005-0000-0000-000001540000}"/>
    <cellStyle name="Input [yellow] 2 2 6 7 10 3" xfId="21550" xr:uid="{00000000-0005-0000-0000-000002540000}"/>
    <cellStyle name="Input [yellow] 2 2 6 7 11" xfId="21551" xr:uid="{00000000-0005-0000-0000-000003540000}"/>
    <cellStyle name="Input [yellow] 2 2 6 7 11 2" xfId="21552" xr:uid="{00000000-0005-0000-0000-000004540000}"/>
    <cellStyle name="Input [yellow] 2 2 6 7 11 3" xfId="21553" xr:uid="{00000000-0005-0000-0000-000005540000}"/>
    <cellStyle name="Input [yellow] 2 2 6 7 12" xfId="21554" xr:uid="{00000000-0005-0000-0000-000006540000}"/>
    <cellStyle name="Input [yellow] 2 2 6 7 13" xfId="21555" xr:uid="{00000000-0005-0000-0000-000007540000}"/>
    <cellStyle name="Input [yellow] 2 2 6 7 2" xfId="21556" xr:uid="{00000000-0005-0000-0000-000008540000}"/>
    <cellStyle name="Input [yellow] 2 2 6 7 2 2" xfId="21557" xr:uid="{00000000-0005-0000-0000-000009540000}"/>
    <cellStyle name="Input [yellow] 2 2 6 7 2 3" xfId="21558" xr:uid="{00000000-0005-0000-0000-00000A540000}"/>
    <cellStyle name="Input [yellow] 2 2 6 7 3" xfId="21559" xr:uid="{00000000-0005-0000-0000-00000B540000}"/>
    <cellStyle name="Input [yellow] 2 2 6 7 3 2" xfId="21560" xr:uid="{00000000-0005-0000-0000-00000C540000}"/>
    <cellStyle name="Input [yellow] 2 2 6 7 3 3" xfId="21561" xr:uid="{00000000-0005-0000-0000-00000D540000}"/>
    <cellStyle name="Input [yellow] 2 2 6 7 4" xfId="21562" xr:uid="{00000000-0005-0000-0000-00000E540000}"/>
    <cellStyle name="Input [yellow] 2 2 6 7 4 2" xfId="21563" xr:uid="{00000000-0005-0000-0000-00000F540000}"/>
    <cellStyle name="Input [yellow] 2 2 6 7 4 3" xfId="21564" xr:uid="{00000000-0005-0000-0000-000010540000}"/>
    <cellStyle name="Input [yellow] 2 2 6 7 5" xfId="21565" xr:uid="{00000000-0005-0000-0000-000011540000}"/>
    <cellStyle name="Input [yellow] 2 2 6 7 5 2" xfId="21566" xr:uid="{00000000-0005-0000-0000-000012540000}"/>
    <cellStyle name="Input [yellow] 2 2 6 7 5 3" xfId="21567" xr:uid="{00000000-0005-0000-0000-000013540000}"/>
    <cellStyle name="Input [yellow] 2 2 6 7 6" xfId="21568" xr:uid="{00000000-0005-0000-0000-000014540000}"/>
    <cellStyle name="Input [yellow] 2 2 6 7 6 2" xfId="21569" xr:uid="{00000000-0005-0000-0000-000015540000}"/>
    <cellStyle name="Input [yellow] 2 2 6 7 6 3" xfId="21570" xr:uid="{00000000-0005-0000-0000-000016540000}"/>
    <cellStyle name="Input [yellow] 2 2 6 7 7" xfId="21571" xr:uid="{00000000-0005-0000-0000-000017540000}"/>
    <cellStyle name="Input [yellow] 2 2 6 7 7 2" xfId="21572" xr:uid="{00000000-0005-0000-0000-000018540000}"/>
    <cellStyle name="Input [yellow] 2 2 6 7 7 3" xfId="21573" xr:uid="{00000000-0005-0000-0000-000019540000}"/>
    <cellStyle name="Input [yellow] 2 2 6 7 8" xfId="21574" xr:uid="{00000000-0005-0000-0000-00001A540000}"/>
    <cellStyle name="Input [yellow] 2 2 6 7 8 2" xfId="21575" xr:uid="{00000000-0005-0000-0000-00001B540000}"/>
    <cellStyle name="Input [yellow] 2 2 6 7 8 3" xfId="21576" xr:uid="{00000000-0005-0000-0000-00001C540000}"/>
    <cellStyle name="Input [yellow] 2 2 6 7 9" xfId="21577" xr:uid="{00000000-0005-0000-0000-00001D540000}"/>
    <cellStyle name="Input [yellow] 2 2 6 7 9 2" xfId="21578" xr:uid="{00000000-0005-0000-0000-00001E540000}"/>
    <cellStyle name="Input [yellow] 2 2 6 7 9 3" xfId="21579" xr:uid="{00000000-0005-0000-0000-00001F540000}"/>
    <cellStyle name="Input [yellow] 2 2 6 8" xfId="21580" xr:uid="{00000000-0005-0000-0000-000020540000}"/>
    <cellStyle name="Input [yellow] 2 2 6 8 2" xfId="21581" xr:uid="{00000000-0005-0000-0000-000021540000}"/>
    <cellStyle name="Input [yellow] 2 2 6 8 3" xfId="21582" xr:uid="{00000000-0005-0000-0000-000022540000}"/>
    <cellStyle name="Input [yellow] 2 2 6 9" xfId="21583" xr:uid="{00000000-0005-0000-0000-000023540000}"/>
    <cellStyle name="Input [yellow] 2 2 6 9 2" xfId="21584" xr:uid="{00000000-0005-0000-0000-000024540000}"/>
    <cellStyle name="Input [yellow] 2 2 6 9 3" xfId="21585" xr:uid="{00000000-0005-0000-0000-000025540000}"/>
    <cellStyle name="Input [yellow] 2 2 7" xfId="21586" xr:uid="{00000000-0005-0000-0000-000026540000}"/>
    <cellStyle name="Input [yellow] 2 2 7 2" xfId="21587" xr:uid="{00000000-0005-0000-0000-000027540000}"/>
    <cellStyle name="Input [yellow] 2 2 7 3" xfId="21588" xr:uid="{00000000-0005-0000-0000-000028540000}"/>
    <cellStyle name="Input [yellow] 2 2 8" xfId="21589" xr:uid="{00000000-0005-0000-0000-000029540000}"/>
    <cellStyle name="Input [yellow] 2 2 8 2" xfId="21590" xr:uid="{00000000-0005-0000-0000-00002A540000}"/>
    <cellStyle name="Input [yellow] 2 2 8 3" xfId="21591" xr:uid="{00000000-0005-0000-0000-00002B540000}"/>
    <cellStyle name="Input [yellow] 2 2 9" xfId="21592" xr:uid="{00000000-0005-0000-0000-00002C540000}"/>
    <cellStyle name="Input [yellow] 2 2 9 2" xfId="21593" xr:uid="{00000000-0005-0000-0000-00002D540000}"/>
    <cellStyle name="Input [yellow] 2 2 9 3" xfId="21594" xr:uid="{00000000-0005-0000-0000-00002E540000}"/>
    <cellStyle name="Input [yellow] 2 3" xfId="21595" xr:uid="{00000000-0005-0000-0000-00002F540000}"/>
    <cellStyle name="Input [yellow] 2 3 10" xfId="21596" xr:uid="{00000000-0005-0000-0000-000030540000}"/>
    <cellStyle name="Input [yellow] 2 3 10 2" xfId="21597" xr:uid="{00000000-0005-0000-0000-000031540000}"/>
    <cellStyle name="Input [yellow] 2 3 10 3" xfId="21598" xr:uid="{00000000-0005-0000-0000-000032540000}"/>
    <cellStyle name="Input [yellow] 2 3 11" xfId="21599" xr:uid="{00000000-0005-0000-0000-000033540000}"/>
    <cellStyle name="Input [yellow] 2 3 11 2" xfId="21600" xr:uid="{00000000-0005-0000-0000-000034540000}"/>
    <cellStyle name="Input [yellow] 2 3 11 3" xfId="21601" xr:uid="{00000000-0005-0000-0000-000035540000}"/>
    <cellStyle name="Input [yellow] 2 3 12" xfId="21602" xr:uid="{00000000-0005-0000-0000-000036540000}"/>
    <cellStyle name="Input [yellow] 2 3 12 2" xfId="21603" xr:uid="{00000000-0005-0000-0000-000037540000}"/>
    <cellStyle name="Input [yellow] 2 3 12 3" xfId="21604" xr:uid="{00000000-0005-0000-0000-000038540000}"/>
    <cellStyle name="Input [yellow] 2 3 13" xfId="21605" xr:uid="{00000000-0005-0000-0000-000039540000}"/>
    <cellStyle name="Input [yellow] 2 3 13 2" xfId="21606" xr:uid="{00000000-0005-0000-0000-00003A540000}"/>
    <cellStyle name="Input [yellow] 2 3 13 3" xfId="21607" xr:uid="{00000000-0005-0000-0000-00003B540000}"/>
    <cellStyle name="Input [yellow] 2 3 14" xfId="21608" xr:uid="{00000000-0005-0000-0000-00003C540000}"/>
    <cellStyle name="Input [yellow] 2 3 14 2" xfId="21609" xr:uid="{00000000-0005-0000-0000-00003D540000}"/>
    <cellStyle name="Input [yellow] 2 3 14 3" xfId="21610" xr:uid="{00000000-0005-0000-0000-00003E540000}"/>
    <cellStyle name="Input [yellow] 2 3 15" xfId="21611" xr:uid="{00000000-0005-0000-0000-00003F540000}"/>
    <cellStyle name="Input [yellow] 2 3 15 2" xfId="21612" xr:uid="{00000000-0005-0000-0000-000040540000}"/>
    <cellStyle name="Input [yellow] 2 3 15 3" xfId="21613" xr:uid="{00000000-0005-0000-0000-000041540000}"/>
    <cellStyle name="Input [yellow] 2 3 16" xfId="21614" xr:uid="{00000000-0005-0000-0000-000042540000}"/>
    <cellStyle name="Input [yellow] 2 3 16 2" xfId="21615" xr:uid="{00000000-0005-0000-0000-000043540000}"/>
    <cellStyle name="Input [yellow] 2 3 16 3" xfId="21616" xr:uid="{00000000-0005-0000-0000-000044540000}"/>
    <cellStyle name="Input [yellow] 2 3 17" xfId="21617" xr:uid="{00000000-0005-0000-0000-000045540000}"/>
    <cellStyle name="Input [yellow] 2 3 18" xfId="21618" xr:uid="{00000000-0005-0000-0000-000046540000}"/>
    <cellStyle name="Input [yellow] 2 3 2" xfId="21619" xr:uid="{00000000-0005-0000-0000-000047540000}"/>
    <cellStyle name="Input [yellow] 2 3 2 10" xfId="21620" xr:uid="{00000000-0005-0000-0000-000048540000}"/>
    <cellStyle name="Input [yellow] 2 3 2 10 2" xfId="21621" xr:uid="{00000000-0005-0000-0000-000049540000}"/>
    <cellStyle name="Input [yellow] 2 3 2 10 3" xfId="21622" xr:uid="{00000000-0005-0000-0000-00004A540000}"/>
    <cellStyle name="Input [yellow] 2 3 2 11" xfId="21623" xr:uid="{00000000-0005-0000-0000-00004B540000}"/>
    <cellStyle name="Input [yellow] 2 3 2 11 2" xfId="21624" xr:uid="{00000000-0005-0000-0000-00004C540000}"/>
    <cellStyle name="Input [yellow] 2 3 2 11 3" xfId="21625" xr:uid="{00000000-0005-0000-0000-00004D540000}"/>
    <cellStyle name="Input [yellow] 2 3 2 12" xfId="21626" xr:uid="{00000000-0005-0000-0000-00004E540000}"/>
    <cellStyle name="Input [yellow] 2 3 2 12 2" xfId="21627" xr:uid="{00000000-0005-0000-0000-00004F540000}"/>
    <cellStyle name="Input [yellow] 2 3 2 12 3" xfId="21628" xr:uid="{00000000-0005-0000-0000-000050540000}"/>
    <cellStyle name="Input [yellow] 2 3 2 13" xfId="21629" xr:uid="{00000000-0005-0000-0000-000051540000}"/>
    <cellStyle name="Input [yellow] 2 3 2 13 2" xfId="21630" xr:uid="{00000000-0005-0000-0000-000052540000}"/>
    <cellStyle name="Input [yellow] 2 3 2 13 3" xfId="21631" xr:uid="{00000000-0005-0000-0000-000053540000}"/>
    <cellStyle name="Input [yellow] 2 3 2 14" xfId="21632" xr:uid="{00000000-0005-0000-0000-000054540000}"/>
    <cellStyle name="Input [yellow] 2 3 2 14 2" xfId="21633" xr:uid="{00000000-0005-0000-0000-000055540000}"/>
    <cellStyle name="Input [yellow] 2 3 2 14 3" xfId="21634" xr:uid="{00000000-0005-0000-0000-000056540000}"/>
    <cellStyle name="Input [yellow] 2 3 2 15" xfId="21635" xr:uid="{00000000-0005-0000-0000-000057540000}"/>
    <cellStyle name="Input [yellow] 2 3 2 15 2" xfId="21636" xr:uid="{00000000-0005-0000-0000-000058540000}"/>
    <cellStyle name="Input [yellow] 2 3 2 15 3" xfId="21637" xr:uid="{00000000-0005-0000-0000-000059540000}"/>
    <cellStyle name="Input [yellow] 2 3 2 16" xfId="21638" xr:uid="{00000000-0005-0000-0000-00005A540000}"/>
    <cellStyle name="Input [yellow] 2 3 2 17" xfId="21639" xr:uid="{00000000-0005-0000-0000-00005B540000}"/>
    <cellStyle name="Input [yellow] 2 3 2 2" xfId="21640" xr:uid="{00000000-0005-0000-0000-00005C540000}"/>
    <cellStyle name="Input [yellow] 2 3 2 2 10" xfId="21641" xr:uid="{00000000-0005-0000-0000-00005D540000}"/>
    <cellStyle name="Input [yellow] 2 3 2 2 10 2" xfId="21642" xr:uid="{00000000-0005-0000-0000-00005E540000}"/>
    <cellStyle name="Input [yellow] 2 3 2 2 10 3" xfId="21643" xr:uid="{00000000-0005-0000-0000-00005F540000}"/>
    <cellStyle name="Input [yellow] 2 3 2 2 11" xfId="21644" xr:uid="{00000000-0005-0000-0000-000060540000}"/>
    <cellStyle name="Input [yellow] 2 3 2 2 11 2" xfId="21645" xr:uid="{00000000-0005-0000-0000-000061540000}"/>
    <cellStyle name="Input [yellow] 2 3 2 2 11 3" xfId="21646" xr:uid="{00000000-0005-0000-0000-000062540000}"/>
    <cellStyle name="Input [yellow] 2 3 2 2 12" xfId="21647" xr:uid="{00000000-0005-0000-0000-000063540000}"/>
    <cellStyle name="Input [yellow] 2 3 2 2 12 2" xfId="21648" xr:uid="{00000000-0005-0000-0000-000064540000}"/>
    <cellStyle name="Input [yellow] 2 3 2 2 12 3" xfId="21649" xr:uid="{00000000-0005-0000-0000-000065540000}"/>
    <cellStyle name="Input [yellow] 2 3 2 2 13" xfId="21650" xr:uid="{00000000-0005-0000-0000-000066540000}"/>
    <cellStyle name="Input [yellow] 2 3 2 2 14" xfId="21651" xr:uid="{00000000-0005-0000-0000-000067540000}"/>
    <cellStyle name="Input [yellow] 2 3 2 2 2" xfId="21652" xr:uid="{00000000-0005-0000-0000-000068540000}"/>
    <cellStyle name="Input [yellow] 2 3 2 2 2 2" xfId="21653" xr:uid="{00000000-0005-0000-0000-000069540000}"/>
    <cellStyle name="Input [yellow] 2 3 2 2 2 3" xfId="21654" xr:uid="{00000000-0005-0000-0000-00006A540000}"/>
    <cellStyle name="Input [yellow] 2 3 2 2 3" xfId="21655" xr:uid="{00000000-0005-0000-0000-00006B540000}"/>
    <cellStyle name="Input [yellow] 2 3 2 2 3 2" xfId="21656" xr:uid="{00000000-0005-0000-0000-00006C540000}"/>
    <cellStyle name="Input [yellow] 2 3 2 2 3 3" xfId="21657" xr:uid="{00000000-0005-0000-0000-00006D540000}"/>
    <cellStyle name="Input [yellow] 2 3 2 2 4" xfId="21658" xr:uid="{00000000-0005-0000-0000-00006E540000}"/>
    <cellStyle name="Input [yellow] 2 3 2 2 4 2" xfId="21659" xr:uid="{00000000-0005-0000-0000-00006F540000}"/>
    <cellStyle name="Input [yellow] 2 3 2 2 4 3" xfId="21660" xr:uid="{00000000-0005-0000-0000-000070540000}"/>
    <cellStyle name="Input [yellow] 2 3 2 2 5" xfId="21661" xr:uid="{00000000-0005-0000-0000-000071540000}"/>
    <cellStyle name="Input [yellow] 2 3 2 2 5 2" xfId="21662" xr:uid="{00000000-0005-0000-0000-000072540000}"/>
    <cellStyle name="Input [yellow] 2 3 2 2 5 3" xfId="21663" xr:uid="{00000000-0005-0000-0000-000073540000}"/>
    <cellStyle name="Input [yellow] 2 3 2 2 6" xfId="21664" xr:uid="{00000000-0005-0000-0000-000074540000}"/>
    <cellStyle name="Input [yellow] 2 3 2 2 6 2" xfId="21665" xr:uid="{00000000-0005-0000-0000-000075540000}"/>
    <cellStyle name="Input [yellow] 2 3 2 2 6 3" xfId="21666" xr:uid="{00000000-0005-0000-0000-000076540000}"/>
    <cellStyle name="Input [yellow] 2 3 2 2 7" xfId="21667" xr:uid="{00000000-0005-0000-0000-000077540000}"/>
    <cellStyle name="Input [yellow] 2 3 2 2 7 2" xfId="21668" xr:uid="{00000000-0005-0000-0000-000078540000}"/>
    <cellStyle name="Input [yellow] 2 3 2 2 7 3" xfId="21669" xr:uid="{00000000-0005-0000-0000-000079540000}"/>
    <cellStyle name="Input [yellow] 2 3 2 2 8" xfId="21670" xr:uid="{00000000-0005-0000-0000-00007A540000}"/>
    <cellStyle name="Input [yellow] 2 3 2 2 8 2" xfId="21671" xr:uid="{00000000-0005-0000-0000-00007B540000}"/>
    <cellStyle name="Input [yellow] 2 3 2 2 8 3" xfId="21672" xr:uid="{00000000-0005-0000-0000-00007C540000}"/>
    <cellStyle name="Input [yellow] 2 3 2 2 9" xfId="21673" xr:uid="{00000000-0005-0000-0000-00007D540000}"/>
    <cellStyle name="Input [yellow] 2 3 2 2 9 2" xfId="21674" xr:uid="{00000000-0005-0000-0000-00007E540000}"/>
    <cellStyle name="Input [yellow] 2 3 2 2 9 3" xfId="21675" xr:uid="{00000000-0005-0000-0000-00007F540000}"/>
    <cellStyle name="Input [yellow] 2 3 2 3" xfId="21676" xr:uid="{00000000-0005-0000-0000-000080540000}"/>
    <cellStyle name="Input [yellow] 2 3 2 3 10" xfId="21677" xr:uid="{00000000-0005-0000-0000-000081540000}"/>
    <cellStyle name="Input [yellow] 2 3 2 3 10 2" xfId="21678" xr:uid="{00000000-0005-0000-0000-000082540000}"/>
    <cellStyle name="Input [yellow] 2 3 2 3 10 3" xfId="21679" xr:uid="{00000000-0005-0000-0000-000083540000}"/>
    <cellStyle name="Input [yellow] 2 3 2 3 11" xfId="21680" xr:uid="{00000000-0005-0000-0000-000084540000}"/>
    <cellStyle name="Input [yellow] 2 3 2 3 11 2" xfId="21681" xr:uid="{00000000-0005-0000-0000-000085540000}"/>
    <cellStyle name="Input [yellow] 2 3 2 3 11 3" xfId="21682" xr:uid="{00000000-0005-0000-0000-000086540000}"/>
    <cellStyle name="Input [yellow] 2 3 2 3 12" xfId="21683" xr:uid="{00000000-0005-0000-0000-000087540000}"/>
    <cellStyle name="Input [yellow] 2 3 2 3 12 2" xfId="21684" xr:uid="{00000000-0005-0000-0000-000088540000}"/>
    <cellStyle name="Input [yellow] 2 3 2 3 12 3" xfId="21685" xr:uid="{00000000-0005-0000-0000-000089540000}"/>
    <cellStyle name="Input [yellow] 2 3 2 3 13" xfId="21686" xr:uid="{00000000-0005-0000-0000-00008A540000}"/>
    <cellStyle name="Input [yellow] 2 3 2 3 14" xfId="21687" xr:uid="{00000000-0005-0000-0000-00008B540000}"/>
    <cellStyle name="Input [yellow] 2 3 2 3 2" xfId="21688" xr:uid="{00000000-0005-0000-0000-00008C540000}"/>
    <cellStyle name="Input [yellow] 2 3 2 3 2 2" xfId="21689" xr:uid="{00000000-0005-0000-0000-00008D540000}"/>
    <cellStyle name="Input [yellow] 2 3 2 3 2 3" xfId="21690" xr:uid="{00000000-0005-0000-0000-00008E540000}"/>
    <cellStyle name="Input [yellow] 2 3 2 3 3" xfId="21691" xr:uid="{00000000-0005-0000-0000-00008F540000}"/>
    <cellStyle name="Input [yellow] 2 3 2 3 3 2" xfId="21692" xr:uid="{00000000-0005-0000-0000-000090540000}"/>
    <cellStyle name="Input [yellow] 2 3 2 3 3 3" xfId="21693" xr:uid="{00000000-0005-0000-0000-000091540000}"/>
    <cellStyle name="Input [yellow] 2 3 2 3 4" xfId="21694" xr:uid="{00000000-0005-0000-0000-000092540000}"/>
    <cellStyle name="Input [yellow] 2 3 2 3 4 2" xfId="21695" xr:uid="{00000000-0005-0000-0000-000093540000}"/>
    <cellStyle name="Input [yellow] 2 3 2 3 4 3" xfId="21696" xr:uid="{00000000-0005-0000-0000-000094540000}"/>
    <cellStyle name="Input [yellow] 2 3 2 3 5" xfId="21697" xr:uid="{00000000-0005-0000-0000-000095540000}"/>
    <cellStyle name="Input [yellow] 2 3 2 3 5 2" xfId="21698" xr:uid="{00000000-0005-0000-0000-000096540000}"/>
    <cellStyle name="Input [yellow] 2 3 2 3 5 3" xfId="21699" xr:uid="{00000000-0005-0000-0000-000097540000}"/>
    <cellStyle name="Input [yellow] 2 3 2 3 6" xfId="21700" xr:uid="{00000000-0005-0000-0000-000098540000}"/>
    <cellStyle name="Input [yellow] 2 3 2 3 6 2" xfId="21701" xr:uid="{00000000-0005-0000-0000-000099540000}"/>
    <cellStyle name="Input [yellow] 2 3 2 3 6 3" xfId="21702" xr:uid="{00000000-0005-0000-0000-00009A540000}"/>
    <cellStyle name="Input [yellow] 2 3 2 3 7" xfId="21703" xr:uid="{00000000-0005-0000-0000-00009B540000}"/>
    <cellStyle name="Input [yellow] 2 3 2 3 7 2" xfId="21704" xr:uid="{00000000-0005-0000-0000-00009C540000}"/>
    <cellStyle name="Input [yellow] 2 3 2 3 7 3" xfId="21705" xr:uid="{00000000-0005-0000-0000-00009D540000}"/>
    <cellStyle name="Input [yellow] 2 3 2 3 8" xfId="21706" xr:uid="{00000000-0005-0000-0000-00009E540000}"/>
    <cellStyle name="Input [yellow] 2 3 2 3 8 2" xfId="21707" xr:uid="{00000000-0005-0000-0000-00009F540000}"/>
    <cellStyle name="Input [yellow] 2 3 2 3 8 3" xfId="21708" xr:uid="{00000000-0005-0000-0000-0000A0540000}"/>
    <cellStyle name="Input [yellow] 2 3 2 3 9" xfId="21709" xr:uid="{00000000-0005-0000-0000-0000A1540000}"/>
    <cellStyle name="Input [yellow] 2 3 2 3 9 2" xfId="21710" xr:uid="{00000000-0005-0000-0000-0000A2540000}"/>
    <cellStyle name="Input [yellow] 2 3 2 3 9 3" xfId="21711" xr:uid="{00000000-0005-0000-0000-0000A3540000}"/>
    <cellStyle name="Input [yellow] 2 3 2 4" xfId="21712" xr:uid="{00000000-0005-0000-0000-0000A4540000}"/>
    <cellStyle name="Input [yellow] 2 3 2 4 10" xfId="21713" xr:uid="{00000000-0005-0000-0000-0000A5540000}"/>
    <cellStyle name="Input [yellow] 2 3 2 4 10 2" xfId="21714" xr:uid="{00000000-0005-0000-0000-0000A6540000}"/>
    <cellStyle name="Input [yellow] 2 3 2 4 10 3" xfId="21715" xr:uid="{00000000-0005-0000-0000-0000A7540000}"/>
    <cellStyle name="Input [yellow] 2 3 2 4 11" xfId="21716" xr:uid="{00000000-0005-0000-0000-0000A8540000}"/>
    <cellStyle name="Input [yellow] 2 3 2 4 11 2" xfId="21717" xr:uid="{00000000-0005-0000-0000-0000A9540000}"/>
    <cellStyle name="Input [yellow] 2 3 2 4 11 3" xfId="21718" xr:uid="{00000000-0005-0000-0000-0000AA540000}"/>
    <cellStyle name="Input [yellow] 2 3 2 4 12" xfId="21719" xr:uid="{00000000-0005-0000-0000-0000AB540000}"/>
    <cellStyle name="Input [yellow] 2 3 2 4 13" xfId="21720" xr:uid="{00000000-0005-0000-0000-0000AC540000}"/>
    <cellStyle name="Input [yellow] 2 3 2 4 2" xfId="21721" xr:uid="{00000000-0005-0000-0000-0000AD540000}"/>
    <cellStyle name="Input [yellow] 2 3 2 4 2 2" xfId="21722" xr:uid="{00000000-0005-0000-0000-0000AE540000}"/>
    <cellStyle name="Input [yellow] 2 3 2 4 2 3" xfId="21723" xr:uid="{00000000-0005-0000-0000-0000AF540000}"/>
    <cellStyle name="Input [yellow] 2 3 2 4 3" xfId="21724" xr:uid="{00000000-0005-0000-0000-0000B0540000}"/>
    <cellStyle name="Input [yellow] 2 3 2 4 3 2" xfId="21725" xr:uid="{00000000-0005-0000-0000-0000B1540000}"/>
    <cellStyle name="Input [yellow] 2 3 2 4 3 3" xfId="21726" xr:uid="{00000000-0005-0000-0000-0000B2540000}"/>
    <cellStyle name="Input [yellow] 2 3 2 4 4" xfId="21727" xr:uid="{00000000-0005-0000-0000-0000B3540000}"/>
    <cellStyle name="Input [yellow] 2 3 2 4 4 2" xfId="21728" xr:uid="{00000000-0005-0000-0000-0000B4540000}"/>
    <cellStyle name="Input [yellow] 2 3 2 4 4 3" xfId="21729" xr:uid="{00000000-0005-0000-0000-0000B5540000}"/>
    <cellStyle name="Input [yellow] 2 3 2 4 5" xfId="21730" xr:uid="{00000000-0005-0000-0000-0000B6540000}"/>
    <cellStyle name="Input [yellow] 2 3 2 4 5 2" xfId="21731" xr:uid="{00000000-0005-0000-0000-0000B7540000}"/>
    <cellStyle name="Input [yellow] 2 3 2 4 5 3" xfId="21732" xr:uid="{00000000-0005-0000-0000-0000B8540000}"/>
    <cellStyle name="Input [yellow] 2 3 2 4 6" xfId="21733" xr:uid="{00000000-0005-0000-0000-0000B9540000}"/>
    <cellStyle name="Input [yellow] 2 3 2 4 6 2" xfId="21734" xr:uid="{00000000-0005-0000-0000-0000BA540000}"/>
    <cellStyle name="Input [yellow] 2 3 2 4 6 3" xfId="21735" xr:uid="{00000000-0005-0000-0000-0000BB540000}"/>
    <cellStyle name="Input [yellow] 2 3 2 4 7" xfId="21736" xr:uid="{00000000-0005-0000-0000-0000BC540000}"/>
    <cellStyle name="Input [yellow] 2 3 2 4 7 2" xfId="21737" xr:uid="{00000000-0005-0000-0000-0000BD540000}"/>
    <cellStyle name="Input [yellow] 2 3 2 4 7 3" xfId="21738" xr:uid="{00000000-0005-0000-0000-0000BE540000}"/>
    <cellStyle name="Input [yellow] 2 3 2 4 8" xfId="21739" xr:uid="{00000000-0005-0000-0000-0000BF540000}"/>
    <cellStyle name="Input [yellow] 2 3 2 4 8 2" xfId="21740" xr:uid="{00000000-0005-0000-0000-0000C0540000}"/>
    <cellStyle name="Input [yellow] 2 3 2 4 8 3" xfId="21741" xr:uid="{00000000-0005-0000-0000-0000C1540000}"/>
    <cellStyle name="Input [yellow] 2 3 2 4 9" xfId="21742" xr:uid="{00000000-0005-0000-0000-0000C2540000}"/>
    <cellStyle name="Input [yellow] 2 3 2 4 9 2" xfId="21743" xr:uid="{00000000-0005-0000-0000-0000C3540000}"/>
    <cellStyle name="Input [yellow] 2 3 2 4 9 3" xfId="21744" xr:uid="{00000000-0005-0000-0000-0000C4540000}"/>
    <cellStyle name="Input [yellow] 2 3 2 5" xfId="21745" xr:uid="{00000000-0005-0000-0000-0000C5540000}"/>
    <cellStyle name="Input [yellow] 2 3 2 5 10" xfId="21746" xr:uid="{00000000-0005-0000-0000-0000C6540000}"/>
    <cellStyle name="Input [yellow] 2 3 2 5 10 2" xfId="21747" xr:uid="{00000000-0005-0000-0000-0000C7540000}"/>
    <cellStyle name="Input [yellow] 2 3 2 5 10 3" xfId="21748" xr:uid="{00000000-0005-0000-0000-0000C8540000}"/>
    <cellStyle name="Input [yellow] 2 3 2 5 11" xfId="21749" xr:uid="{00000000-0005-0000-0000-0000C9540000}"/>
    <cellStyle name="Input [yellow] 2 3 2 5 11 2" xfId="21750" xr:uid="{00000000-0005-0000-0000-0000CA540000}"/>
    <cellStyle name="Input [yellow] 2 3 2 5 11 3" xfId="21751" xr:uid="{00000000-0005-0000-0000-0000CB540000}"/>
    <cellStyle name="Input [yellow] 2 3 2 5 12" xfId="21752" xr:uid="{00000000-0005-0000-0000-0000CC540000}"/>
    <cellStyle name="Input [yellow] 2 3 2 5 13" xfId="21753" xr:uid="{00000000-0005-0000-0000-0000CD540000}"/>
    <cellStyle name="Input [yellow] 2 3 2 5 2" xfId="21754" xr:uid="{00000000-0005-0000-0000-0000CE540000}"/>
    <cellStyle name="Input [yellow] 2 3 2 5 2 2" xfId="21755" xr:uid="{00000000-0005-0000-0000-0000CF540000}"/>
    <cellStyle name="Input [yellow] 2 3 2 5 2 3" xfId="21756" xr:uid="{00000000-0005-0000-0000-0000D0540000}"/>
    <cellStyle name="Input [yellow] 2 3 2 5 3" xfId="21757" xr:uid="{00000000-0005-0000-0000-0000D1540000}"/>
    <cellStyle name="Input [yellow] 2 3 2 5 3 2" xfId="21758" xr:uid="{00000000-0005-0000-0000-0000D2540000}"/>
    <cellStyle name="Input [yellow] 2 3 2 5 3 3" xfId="21759" xr:uid="{00000000-0005-0000-0000-0000D3540000}"/>
    <cellStyle name="Input [yellow] 2 3 2 5 4" xfId="21760" xr:uid="{00000000-0005-0000-0000-0000D4540000}"/>
    <cellStyle name="Input [yellow] 2 3 2 5 4 2" xfId="21761" xr:uid="{00000000-0005-0000-0000-0000D5540000}"/>
    <cellStyle name="Input [yellow] 2 3 2 5 4 3" xfId="21762" xr:uid="{00000000-0005-0000-0000-0000D6540000}"/>
    <cellStyle name="Input [yellow] 2 3 2 5 5" xfId="21763" xr:uid="{00000000-0005-0000-0000-0000D7540000}"/>
    <cellStyle name="Input [yellow] 2 3 2 5 5 2" xfId="21764" xr:uid="{00000000-0005-0000-0000-0000D8540000}"/>
    <cellStyle name="Input [yellow] 2 3 2 5 5 3" xfId="21765" xr:uid="{00000000-0005-0000-0000-0000D9540000}"/>
    <cellStyle name="Input [yellow] 2 3 2 5 6" xfId="21766" xr:uid="{00000000-0005-0000-0000-0000DA540000}"/>
    <cellStyle name="Input [yellow] 2 3 2 5 6 2" xfId="21767" xr:uid="{00000000-0005-0000-0000-0000DB540000}"/>
    <cellStyle name="Input [yellow] 2 3 2 5 6 3" xfId="21768" xr:uid="{00000000-0005-0000-0000-0000DC540000}"/>
    <cellStyle name="Input [yellow] 2 3 2 5 7" xfId="21769" xr:uid="{00000000-0005-0000-0000-0000DD540000}"/>
    <cellStyle name="Input [yellow] 2 3 2 5 7 2" xfId="21770" xr:uid="{00000000-0005-0000-0000-0000DE540000}"/>
    <cellStyle name="Input [yellow] 2 3 2 5 7 3" xfId="21771" xr:uid="{00000000-0005-0000-0000-0000DF540000}"/>
    <cellStyle name="Input [yellow] 2 3 2 5 8" xfId="21772" xr:uid="{00000000-0005-0000-0000-0000E0540000}"/>
    <cellStyle name="Input [yellow] 2 3 2 5 8 2" xfId="21773" xr:uid="{00000000-0005-0000-0000-0000E1540000}"/>
    <cellStyle name="Input [yellow] 2 3 2 5 8 3" xfId="21774" xr:uid="{00000000-0005-0000-0000-0000E2540000}"/>
    <cellStyle name="Input [yellow] 2 3 2 5 9" xfId="21775" xr:uid="{00000000-0005-0000-0000-0000E3540000}"/>
    <cellStyle name="Input [yellow] 2 3 2 5 9 2" xfId="21776" xr:uid="{00000000-0005-0000-0000-0000E4540000}"/>
    <cellStyle name="Input [yellow] 2 3 2 5 9 3" xfId="21777" xr:uid="{00000000-0005-0000-0000-0000E5540000}"/>
    <cellStyle name="Input [yellow] 2 3 2 6" xfId="21778" xr:uid="{00000000-0005-0000-0000-0000E6540000}"/>
    <cellStyle name="Input [yellow] 2 3 2 6 2" xfId="21779" xr:uid="{00000000-0005-0000-0000-0000E7540000}"/>
    <cellStyle name="Input [yellow] 2 3 2 6 3" xfId="21780" xr:uid="{00000000-0005-0000-0000-0000E8540000}"/>
    <cellStyle name="Input [yellow] 2 3 2 7" xfId="21781" xr:uid="{00000000-0005-0000-0000-0000E9540000}"/>
    <cellStyle name="Input [yellow] 2 3 2 7 2" xfId="21782" xr:uid="{00000000-0005-0000-0000-0000EA540000}"/>
    <cellStyle name="Input [yellow] 2 3 2 7 3" xfId="21783" xr:uid="{00000000-0005-0000-0000-0000EB540000}"/>
    <cellStyle name="Input [yellow] 2 3 2 8" xfId="21784" xr:uid="{00000000-0005-0000-0000-0000EC540000}"/>
    <cellStyle name="Input [yellow] 2 3 2 8 2" xfId="21785" xr:uid="{00000000-0005-0000-0000-0000ED540000}"/>
    <cellStyle name="Input [yellow] 2 3 2 8 3" xfId="21786" xr:uid="{00000000-0005-0000-0000-0000EE540000}"/>
    <cellStyle name="Input [yellow] 2 3 2 9" xfId="21787" xr:uid="{00000000-0005-0000-0000-0000EF540000}"/>
    <cellStyle name="Input [yellow] 2 3 2 9 2" xfId="21788" xr:uid="{00000000-0005-0000-0000-0000F0540000}"/>
    <cellStyle name="Input [yellow] 2 3 2 9 3" xfId="21789" xr:uid="{00000000-0005-0000-0000-0000F1540000}"/>
    <cellStyle name="Input [yellow] 2 3 3" xfId="21790" xr:uid="{00000000-0005-0000-0000-0000F2540000}"/>
    <cellStyle name="Input [yellow] 2 3 3 10" xfId="21791" xr:uid="{00000000-0005-0000-0000-0000F3540000}"/>
    <cellStyle name="Input [yellow] 2 3 3 10 2" xfId="21792" xr:uid="{00000000-0005-0000-0000-0000F4540000}"/>
    <cellStyle name="Input [yellow] 2 3 3 10 3" xfId="21793" xr:uid="{00000000-0005-0000-0000-0000F5540000}"/>
    <cellStyle name="Input [yellow] 2 3 3 11" xfId="21794" xr:uid="{00000000-0005-0000-0000-0000F6540000}"/>
    <cellStyle name="Input [yellow] 2 3 3 11 2" xfId="21795" xr:uid="{00000000-0005-0000-0000-0000F7540000}"/>
    <cellStyle name="Input [yellow] 2 3 3 11 3" xfId="21796" xr:uid="{00000000-0005-0000-0000-0000F8540000}"/>
    <cellStyle name="Input [yellow] 2 3 3 12" xfId="21797" xr:uid="{00000000-0005-0000-0000-0000F9540000}"/>
    <cellStyle name="Input [yellow] 2 3 3 12 2" xfId="21798" xr:uid="{00000000-0005-0000-0000-0000FA540000}"/>
    <cellStyle name="Input [yellow] 2 3 3 12 3" xfId="21799" xr:uid="{00000000-0005-0000-0000-0000FB540000}"/>
    <cellStyle name="Input [yellow] 2 3 3 13" xfId="21800" xr:uid="{00000000-0005-0000-0000-0000FC540000}"/>
    <cellStyle name="Input [yellow] 2 3 3 14" xfId="21801" xr:uid="{00000000-0005-0000-0000-0000FD540000}"/>
    <cellStyle name="Input [yellow] 2 3 3 2" xfId="21802" xr:uid="{00000000-0005-0000-0000-0000FE540000}"/>
    <cellStyle name="Input [yellow] 2 3 3 2 2" xfId="21803" xr:uid="{00000000-0005-0000-0000-0000FF540000}"/>
    <cellStyle name="Input [yellow] 2 3 3 2 3" xfId="21804" xr:uid="{00000000-0005-0000-0000-000000550000}"/>
    <cellStyle name="Input [yellow] 2 3 3 3" xfId="21805" xr:uid="{00000000-0005-0000-0000-000001550000}"/>
    <cellStyle name="Input [yellow] 2 3 3 3 2" xfId="21806" xr:uid="{00000000-0005-0000-0000-000002550000}"/>
    <cellStyle name="Input [yellow] 2 3 3 3 3" xfId="21807" xr:uid="{00000000-0005-0000-0000-000003550000}"/>
    <cellStyle name="Input [yellow] 2 3 3 4" xfId="21808" xr:uid="{00000000-0005-0000-0000-000004550000}"/>
    <cellStyle name="Input [yellow] 2 3 3 4 2" xfId="21809" xr:uid="{00000000-0005-0000-0000-000005550000}"/>
    <cellStyle name="Input [yellow] 2 3 3 4 3" xfId="21810" xr:uid="{00000000-0005-0000-0000-000006550000}"/>
    <cellStyle name="Input [yellow] 2 3 3 5" xfId="21811" xr:uid="{00000000-0005-0000-0000-000007550000}"/>
    <cellStyle name="Input [yellow] 2 3 3 5 2" xfId="21812" xr:uid="{00000000-0005-0000-0000-000008550000}"/>
    <cellStyle name="Input [yellow] 2 3 3 5 3" xfId="21813" xr:uid="{00000000-0005-0000-0000-000009550000}"/>
    <cellStyle name="Input [yellow] 2 3 3 6" xfId="21814" xr:uid="{00000000-0005-0000-0000-00000A550000}"/>
    <cellStyle name="Input [yellow] 2 3 3 6 2" xfId="21815" xr:uid="{00000000-0005-0000-0000-00000B550000}"/>
    <cellStyle name="Input [yellow] 2 3 3 6 3" xfId="21816" xr:uid="{00000000-0005-0000-0000-00000C550000}"/>
    <cellStyle name="Input [yellow] 2 3 3 7" xfId="21817" xr:uid="{00000000-0005-0000-0000-00000D550000}"/>
    <cellStyle name="Input [yellow] 2 3 3 7 2" xfId="21818" xr:uid="{00000000-0005-0000-0000-00000E550000}"/>
    <cellStyle name="Input [yellow] 2 3 3 7 3" xfId="21819" xr:uid="{00000000-0005-0000-0000-00000F550000}"/>
    <cellStyle name="Input [yellow] 2 3 3 8" xfId="21820" xr:uid="{00000000-0005-0000-0000-000010550000}"/>
    <cellStyle name="Input [yellow] 2 3 3 8 2" xfId="21821" xr:uid="{00000000-0005-0000-0000-000011550000}"/>
    <cellStyle name="Input [yellow] 2 3 3 8 3" xfId="21822" xr:uid="{00000000-0005-0000-0000-000012550000}"/>
    <cellStyle name="Input [yellow] 2 3 3 9" xfId="21823" xr:uid="{00000000-0005-0000-0000-000013550000}"/>
    <cellStyle name="Input [yellow] 2 3 3 9 2" xfId="21824" xr:uid="{00000000-0005-0000-0000-000014550000}"/>
    <cellStyle name="Input [yellow] 2 3 3 9 3" xfId="21825" xr:uid="{00000000-0005-0000-0000-000015550000}"/>
    <cellStyle name="Input [yellow] 2 3 4" xfId="21826" xr:uid="{00000000-0005-0000-0000-000016550000}"/>
    <cellStyle name="Input [yellow] 2 3 4 10" xfId="21827" xr:uid="{00000000-0005-0000-0000-000017550000}"/>
    <cellStyle name="Input [yellow] 2 3 4 10 2" xfId="21828" xr:uid="{00000000-0005-0000-0000-000018550000}"/>
    <cellStyle name="Input [yellow] 2 3 4 10 3" xfId="21829" xr:uid="{00000000-0005-0000-0000-000019550000}"/>
    <cellStyle name="Input [yellow] 2 3 4 11" xfId="21830" xr:uid="{00000000-0005-0000-0000-00001A550000}"/>
    <cellStyle name="Input [yellow] 2 3 4 11 2" xfId="21831" xr:uid="{00000000-0005-0000-0000-00001B550000}"/>
    <cellStyle name="Input [yellow] 2 3 4 11 3" xfId="21832" xr:uid="{00000000-0005-0000-0000-00001C550000}"/>
    <cellStyle name="Input [yellow] 2 3 4 12" xfId="21833" xr:uid="{00000000-0005-0000-0000-00001D550000}"/>
    <cellStyle name="Input [yellow] 2 3 4 12 2" xfId="21834" xr:uid="{00000000-0005-0000-0000-00001E550000}"/>
    <cellStyle name="Input [yellow] 2 3 4 12 3" xfId="21835" xr:uid="{00000000-0005-0000-0000-00001F550000}"/>
    <cellStyle name="Input [yellow] 2 3 4 13" xfId="21836" xr:uid="{00000000-0005-0000-0000-000020550000}"/>
    <cellStyle name="Input [yellow] 2 3 4 14" xfId="21837" xr:uid="{00000000-0005-0000-0000-000021550000}"/>
    <cellStyle name="Input [yellow] 2 3 4 2" xfId="21838" xr:uid="{00000000-0005-0000-0000-000022550000}"/>
    <cellStyle name="Input [yellow] 2 3 4 2 2" xfId="21839" xr:uid="{00000000-0005-0000-0000-000023550000}"/>
    <cellStyle name="Input [yellow] 2 3 4 2 3" xfId="21840" xr:uid="{00000000-0005-0000-0000-000024550000}"/>
    <cellStyle name="Input [yellow] 2 3 4 3" xfId="21841" xr:uid="{00000000-0005-0000-0000-000025550000}"/>
    <cellStyle name="Input [yellow] 2 3 4 3 2" xfId="21842" xr:uid="{00000000-0005-0000-0000-000026550000}"/>
    <cellStyle name="Input [yellow] 2 3 4 3 3" xfId="21843" xr:uid="{00000000-0005-0000-0000-000027550000}"/>
    <cellStyle name="Input [yellow] 2 3 4 4" xfId="21844" xr:uid="{00000000-0005-0000-0000-000028550000}"/>
    <cellStyle name="Input [yellow] 2 3 4 4 2" xfId="21845" xr:uid="{00000000-0005-0000-0000-000029550000}"/>
    <cellStyle name="Input [yellow] 2 3 4 4 3" xfId="21846" xr:uid="{00000000-0005-0000-0000-00002A550000}"/>
    <cellStyle name="Input [yellow] 2 3 4 5" xfId="21847" xr:uid="{00000000-0005-0000-0000-00002B550000}"/>
    <cellStyle name="Input [yellow] 2 3 4 5 2" xfId="21848" xr:uid="{00000000-0005-0000-0000-00002C550000}"/>
    <cellStyle name="Input [yellow] 2 3 4 5 3" xfId="21849" xr:uid="{00000000-0005-0000-0000-00002D550000}"/>
    <cellStyle name="Input [yellow] 2 3 4 6" xfId="21850" xr:uid="{00000000-0005-0000-0000-00002E550000}"/>
    <cellStyle name="Input [yellow] 2 3 4 6 2" xfId="21851" xr:uid="{00000000-0005-0000-0000-00002F550000}"/>
    <cellStyle name="Input [yellow] 2 3 4 6 3" xfId="21852" xr:uid="{00000000-0005-0000-0000-000030550000}"/>
    <cellStyle name="Input [yellow] 2 3 4 7" xfId="21853" xr:uid="{00000000-0005-0000-0000-000031550000}"/>
    <cellStyle name="Input [yellow] 2 3 4 7 2" xfId="21854" xr:uid="{00000000-0005-0000-0000-000032550000}"/>
    <cellStyle name="Input [yellow] 2 3 4 7 3" xfId="21855" xr:uid="{00000000-0005-0000-0000-000033550000}"/>
    <cellStyle name="Input [yellow] 2 3 4 8" xfId="21856" xr:uid="{00000000-0005-0000-0000-000034550000}"/>
    <cellStyle name="Input [yellow] 2 3 4 8 2" xfId="21857" xr:uid="{00000000-0005-0000-0000-000035550000}"/>
    <cellStyle name="Input [yellow] 2 3 4 8 3" xfId="21858" xr:uid="{00000000-0005-0000-0000-000036550000}"/>
    <cellStyle name="Input [yellow] 2 3 4 9" xfId="21859" xr:uid="{00000000-0005-0000-0000-000037550000}"/>
    <cellStyle name="Input [yellow] 2 3 4 9 2" xfId="21860" xr:uid="{00000000-0005-0000-0000-000038550000}"/>
    <cellStyle name="Input [yellow] 2 3 4 9 3" xfId="21861" xr:uid="{00000000-0005-0000-0000-000039550000}"/>
    <cellStyle name="Input [yellow] 2 3 5" xfId="21862" xr:uid="{00000000-0005-0000-0000-00003A550000}"/>
    <cellStyle name="Input [yellow] 2 3 5 10" xfId="21863" xr:uid="{00000000-0005-0000-0000-00003B550000}"/>
    <cellStyle name="Input [yellow] 2 3 5 10 2" xfId="21864" xr:uid="{00000000-0005-0000-0000-00003C550000}"/>
    <cellStyle name="Input [yellow] 2 3 5 10 3" xfId="21865" xr:uid="{00000000-0005-0000-0000-00003D550000}"/>
    <cellStyle name="Input [yellow] 2 3 5 11" xfId="21866" xr:uid="{00000000-0005-0000-0000-00003E550000}"/>
    <cellStyle name="Input [yellow] 2 3 5 11 2" xfId="21867" xr:uid="{00000000-0005-0000-0000-00003F550000}"/>
    <cellStyle name="Input [yellow] 2 3 5 11 3" xfId="21868" xr:uid="{00000000-0005-0000-0000-000040550000}"/>
    <cellStyle name="Input [yellow] 2 3 5 12" xfId="21869" xr:uid="{00000000-0005-0000-0000-000041550000}"/>
    <cellStyle name="Input [yellow] 2 3 5 13" xfId="21870" xr:uid="{00000000-0005-0000-0000-000042550000}"/>
    <cellStyle name="Input [yellow] 2 3 5 2" xfId="21871" xr:uid="{00000000-0005-0000-0000-000043550000}"/>
    <cellStyle name="Input [yellow] 2 3 5 2 2" xfId="21872" xr:uid="{00000000-0005-0000-0000-000044550000}"/>
    <cellStyle name="Input [yellow] 2 3 5 2 3" xfId="21873" xr:uid="{00000000-0005-0000-0000-000045550000}"/>
    <cellStyle name="Input [yellow] 2 3 5 3" xfId="21874" xr:uid="{00000000-0005-0000-0000-000046550000}"/>
    <cellStyle name="Input [yellow] 2 3 5 3 2" xfId="21875" xr:uid="{00000000-0005-0000-0000-000047550000}"/>
    <cellStyle name="Input [yellow] 2 3 5 3 3" xfId="21876" xr:uid="{00000000-0005-0000-0000-000048550000}"/>
    <cellStyle name="Input [yellow] 2 3 5 4" xfId="21877" xr:uid="{00000000-0005-0000-0000-000049550000}"/>
    <cellStyle name="Input [yellow] 2 3 5 4 2" xfId="21878" xr:uid="{00000000-0005-0000-0000-00004A550000}"/>
    <cellStyle name="Input [yellow] 2 3 5 4 3" xfId="21879" xr:uid="{00000000-0005-0000-0000-00004B550000}"/>
    <cellStyle name="Input [yellow] 2 3 5 5" xfId="21880" xr:uid="{00000000-0005-0000-0000-00004C550000}"/>
    <cellStyle name="Input [yellow] 2 3 5 5 2" xfId="21881" xr:uid="{00000000-0005-0000-0000-00004D550000}"/>
    <cellStyle name="Input [yellow] 2 3 5 5 3" xfId="21882" xr:uid="{00000000-0005-0000-0000-00004E550000}"/>
    <cellStyle name="Input [yellow] 2 3 5 6" xfId="21883" xr:uid="{00000000-0005-0000-0000-00004F550000}"/>
    <cellStyle name="Input [yellow] 2 3 5 6 2" xfId="21884" xr:uid="{00000000-0005-0000-0000-000050550000}"/>
    <cellStyle name="Input [yellow] 2 3 5 6 3" xfId="21885" xr:uid="{00000000-0005-0000-0000-000051550000}"/>
    <cellStyle name="Input [yellow] 2 3 5 7" xfId="21886" xr:uid="{00000000-0005-0000-0000-000052550000}"/>
    <cellStyle name="Input [yellow] 2 3 5 7 2" xfId="21887" xr:uid="{00000000-0005-0000-0000-000053550000}"/>
    <cellStyle name="Input [yellow] 2 3 5 7 3" xfId="21888" xr:uid="{00000000-0005-0000-0000-000054550000}"/>
    <cellStyle name="Input [yellow] 2 3 5 8" xfId="21889" xr:uid="{00000000-0005-0000-0000-000055550000}"/>
    <cellStyle name="Input [yellow] 2 3 5 8 2" xfId="21890" xr:uid="{00000000-0005-0000-0000-000056550000}"/>
    <cellStyle name="Input [yellow] 2 3 5 8 3" xfId="21891" xr:uid="{00000000-0005-0000-0000-000057550000}"/>
    <cellStyle name="Input [yellow] 2 3 5 9" xfId="21892" xr:uid="{00000000-0005-0000-0000-000058550000}"/>
    <cellStyle name="Input [yellow] 2 3 5 9 2" xfId="21893" xr:uid="{00000000-0005-0000-0000-000059550000}"/>
    <cellStyle name="Input [yellow] 2 3 5 9 3" xfId="21894" xr:uid="{00000000-0005-0000-0000-00005A550000}"/>
    <cellStyle name="Input [yellow] 2 3 6" xfId="21895" xr:uid="{00000000-0005-0000-0000-00005B550000}"/>
    <cellStyle name="Input [yellow] 2 3 6 10" xfId="21896" xr:uid="{00000000-0005-0000-0000-00005C550000}"/>
    <cellStyle name="Input [yellow] 2 3 6 10 2" xfId="21897" xr:uid="{00000000-0005-0000-0000-00005D550000}"/>
    <cellStyle name="Input [yellow] 2 3 6 10 3" xfId="21898" xr:uid="{00000000-0005-0000-0000-00005E550000}"/>
    <cellStyle name="Input [yellow] 2 3 6 11" xfId="21899" xr:uid="{00000000-0005-0000-0000-00005F550000}"/>
    <cellStyle name="Input [yellow] 2 3 6 11 2" xfId="21900" xr:uid="{00000000-0005-0000-0000-000060550000}"/>
    <cellStyle name="Input [yellow] 2 3 6 11 3" xfId="21901" xr:uid="{00000000-0005-0000-0000-000061550000}"/>
    <cellStyle name="Input [yellow] 2 3 6 12" xfId="21902" xr:uid="{00000000-0005-0000-0000-000062550000}"/>
    <cellStyle name="Input [yellow] 2 3 6 13" xfId="21903" xr:uid="{00000000-0005-0000-0000-000063550000}"/>
    <cellStyle name="Input [yellow] 2 3 6 2" xfId="21904" xr:uid="{00000000-0005-0000-0000-000064550000}"/>
    <cellStyle name="Input [yellow] 2 3 6 2 2" xfId="21905" xr:uid="{00000000-0005-0000-0000-000065550000}"/>
    <cellStyle name="Input [yellow] 2 3 6 2 3" xfId="21906" xr:uid="{00000000-0005-0000-0000-000066550000}"/>
    <cellStyle name="Input [yellow] 2 3 6 3" xfId="21907" xr:uid="{00000000-0005-0000-0000-000067550000}"/>
    <cellStyle name="Input [yellow] 2 3 6 3 2" xfId="21908" xr:uid="{00000000-0005-0000-0000-000068550000}"/>
    <cellStyle name="Input [yellow] 2 3 6 3 3" xfId="21909" xr:uid="{00000000-0005-0000-0000-000069550000}"/>
    <cellStyle name="Input [yellow] 2 3 6 4" xfId="21910" xr:uid="{00000000-0005-0000-0000-00006A550000}"/>
    <cellStyle name="Input [yellow] 2 3 6 4 2" xfId="21911" xr:uid="{00000000-0005-0000-0000-00006B550000}"/>
    <cellStyle name="Input [yellow] 2 3 6 4 3" xfId="21912" xr:uid="{00000000-0005-0000-0000-00006C550000}"/>
    <cellStyle name="Input [yellow] 2 3 6 5" xfId="21913" xr:uid="{00000000-0005-0000-0000-00006D550000}"/>
    <cellStyle name="Input [yellow] 2 3 6 5 2" xfId="21914" xr:uid="{00000000-0005-0000-0000-00006E550000}"/>
    <cellStyle name="Input [yellow] 2 3 6 5 3" xfId="21915" xr:uid="{00000000-0005-0000-0000-00006F550000}"/>
    <cellStyle name="Input [yellow] 2 3 6 6" xfId="21916" xr:uid="{00000000-0005-0000-0000-000070550000}"/>
    <cellStyle name="Input [yellow] 2 3 6 6 2" xfId="21917" xr:uid="{00000000-0005-0000-0000-000071550000}"/>
    <cellStyle name="Input [yellow] 2 3 6 6 3" xfId="21918" xr:uid="{00000000-0005-0000-0000-000072550000}"/>
    <cellStyle name="Input [yellow] 2 3 6 7" xfId="21919" xr:uid="{00000000-0005-0000-0000-000073550000}"/>
    <cellStyle name="Input [yellow] 2 3 6 7 2" xfId="21920" xr:uid="{00000000-0005-0000-0000-000074550000}"/>
    <cellStyle name="Input [yellow] 2 3 6 7 3" xfId="21921" xr:uid="{00000000-0005-0000-0000-000075550000}"/>
    <cellStyle name="Input [yellow] 2 3 6 8" xfId="21922" xr:uid="{00000000-0005-0000-0000-000076550000}"/>
    <cellStyle name="Input [yellow] 2 3 6 8 2" xfId="21923" xr:uid="{00000000-0005-0000-0000-000077550000}"/>
    <cellStyle name="Input [yellow] 2 3 6 8 3" xfId="21924" xr:uid="{00000000-0005-0000-0000-000078550000}"/>
    <cellStyle name="Input [yellow] 2 3 6 9" xfId="21925" xr:uid="{00000000-0005-0000-0000-000079550000}"/>
    <cellStyle name="Input [yellow] 2 3 6 9 2" xfId="21926" xr:uid="{00000000-0005-0000-0000-00007A550000}"/>
    <cellStyle name="Input [yellow] 2 3 6 9 3" xfId="21927" xr:uid="{00000000-0005-0000-0000-00007B550000}"/>
    <cellStyle name="Input [yellow] 2 3 7" xfId="21928" xr:uid="{00000000-0005-0000-0000-00007C550000}"/>
    <cellStyle name="Input [yellow] 2 3 7 2" xfId="21929" xr:uid="{00000000-0005-0000-0000-00007D550000}"/>
    <cellStyle name="Input [yellow] 2 3 7 3" xfId="21930" xr:uid="{00000000-0005-0000-0000-00007E550000}"/>
    <cellStyle name="Input [yellow] 2 3 8" xfId="21931" xr:uid="{00000000-0005-0000-0000-00007F550000}"/>
    <cellStyle name="Input [yellow] 2 3 8 2" xfId="21932" xr:uid="{00000000-0005-0000-0000-000080550000}"/>
    <cellStyle name="Input [yellow] 2 3 8 3" xfId="21933" xr:uid="{00000000-0005-0000-0000-000081550000}"/>
    <cellStyle name="Input [yellow] 2 3 9" xfId="21934" xr:uid="{00000000-0005-0000-0000-000082550000}"/>
    <cellStyle name="Input [yellow] 2 3 9 2" xfId="21935" xr:uid="{00000000-0005-0000-0000-000083550000}"/>
    <cellStyle name="Input [yellow] 2 3 9 3" xfId="21936" xr:uid="{00000000-0005-0000-0000-000084550000}"/>
    <cellStyle name="Input [yellow] 2 4" xfId="21937" xr:uid="{00000000-0005-0000-0000-000085550000}"/>
    <cellStyle name="Input [yellow] 2 4 10" xfId="21938" xr:uid="{00000000-0005-0000-0000-000086550000}"/>
    <cellStyle name="Input [yellow] 2 4 10 2" xfId="21939" xr:uid="{00000000-0005-0000-0000-000087550000}"/>
    <cellStyle name="Input [yellow] 2 4 10 3" xfId="21940" xr:uid="{00000000-0005-0000-0000-000088550000}"/>
    <cellStyle name="Input [yellow] 2 4 11" xfId="21941" xr:uid="{00000000-0005-0000-0000-000089550000}"/>
    <cellStyle name="Input [yellow] 2 4 11 2" xfId="21942" xr:uid="{00000000-0005-0000-0000-00008A550000}"/>
    <cellStyle name="Input [yellow] 2 4 11 3" xfId="21943" xr:uid="{00000000-0005-0000-0000-00008B550000}"/>
    <cellStyle name="Input [yellow] 2 4 12" xfId="21944" xr:uid="{00000000-0005-0000-0000-00008C550000}"/>
    <cellStyle name="Input [yellow] 2 4 12 2" xfId="21945" xr:uid="{00000000-0005-0000-0000-00008D550000}"/>
    <cellStyle name="Input [yellow] 2 4 12 3" xfId="21946" xr:uid="{00000000-0005-0000-0000-00008E550000}"/>
    <cellStyle name="Input [yellow] 2 4 13" xfId="21947" xr:uid="{00000000-0005-0000-0000-00008F550000}"/>
    <cellStyle name="Input [yellow] 2 4 13 2" xfId="21948" xr:uid="{00000000-0005-0000-0000-000090550000}"/>
    <cellStyle name="Input [yellow] 2 4 13 3" xfId="21949" xr:uid="{00000000-0005-0000-0000-000091550000}"/>
    <cellStyle name="Input [yellow] 2 4 14" xfId="21950" xr:uid="{00000000-0005-0000-0000-000092550000}"/>
    <cellStyle name="Input [yellow] 2 4 14 2" xfId="21951" xr:uid="{00000000-0005-0000-0000-000093550000}"/>
    <cellStyle name="Input [yellow] 2 4 14 3" xfId="21952" xr:uid="{00000000-0005-0000-0000-000094550000}"/>
    <cellStyle name="Input [yellow] 2 4 15" xfId="21953" xr:uid="{00000000-0005-0000-0000-000095550000}"/>
    <cellStyle name="Input [yellow] 2 4 15 2" xfId="21954" xr:uid="{00000000-0005-0000-0000-000096550000}"/>
    <cellStyle name="Input [yellow] 2 4 15 3" xfId="21955" xr:uid="{00000000-0005-0000-0000-000097550000}"/>
    <cellStyle name="Input [yellow] 2 4 16" xfId="21956" xr:uid="{00000000-0005-0000-0000-000098550000}"/>
    <cellStyle name="Input [yellow] 2 4 16 2" xfId="21957" xr:uid="{00000000-0005-0000-0000-000099550000}"/>
    <cellStyle name="Input [yellow] 2 4 16 3" xfId="21958" xr:uid="{00000000-0005-0000-0000-00009A550000}"/>
    <cellStyle name="Input [yellow] 2 4 17" xfId="21959" xr:uid="{00000000-0005-0000-0000-00009B550000}"/>
    <cellStyle name="Input [yellow] 2 4 17 2" xfId="21960" xr:uid="{00000000-0005-0000-0000-00009C550000}"/>
    <cellStyle name="Input [yellow] 2 4 17 3" xfId="21961" xr:uid="{00000000-0005-0000-0000-00009D550000}"/>
    <cellStyle name="Input [yellow] 2 4 18" xfId="21962" xr:uid="{00000000-0005-0000-0000-00009E550000}"/>
    <cellStyle name="Input [yellow] 2 4 18 2" xfId="21963" xr:uid="{00000000-0005-0000-0000-00009F550000}"/>
    <cellStyle name="Input [yellow] 2 4 18 3" xfId="21964" xr:uid="{00000000-0005-0000-0000-0000A0550000}"/>
    <cellStyle name="Input [yellow] 2 4 19" xfId="21965" xr:uid="{00000000-0005-0000-0000-0000A1550000}"/>
    <cellStyle name="Input [yellow] 2 4 2" xfId="21966" xr:uid="{00000000-0005-0000-0000-0000A2550000}"/>
    <cellStyle name="Input [yellow] 2 4 2 10" xfId="21967" xr:uid="{00000000-0005-0000-0000-0000A3550000}"/>
    <cellStyle name="Input [yellow] 2 4 2 10 2" xfId="21968" xr:uid="{00000000-0005-0000-0000-0000A4550000}"/>
    <cellStyle name="Input [yellow] 2 4 2 10 3" xfId="21969" xr:uid="{00000000-0005-0000-0000-0000A5550000}"/>
    <cellStyle name="Input [yellow] 2 4 2 11" xfId="21970" xr:uid="{00000000-0005-0000-0000-0000A6550000}"/>
    <cellStyle name="Input [yellow] 2 4 2 11 2" xfId="21971" xr:uid="{00000000-0005-0000-0000-0000A7550000}"/>
    <cellStyle name="Input [yellow] 2 4 2 11 3" xfId="21972" xr:uid="{00000000-0005-0000-0000-0000A8550000}"/>
    <cellStyle name="Input [yellow] 2 4 2 12" xfId="21973" xr:uid="{00000000-0005-0000-0000-0000A9550000}"/>
    <cellStyle name="Input [yellow] 2 4 2 12 2" xfId="21974" xr:uid="{00000000-0005-0000-0000-0000AA550000}"/>
    <cellStyle name="Input [yellow] 2 4 2 12 3" xfId="21975" xr:uid="{00000000-0005-0000-0000-0000AB550000}"/>
    <cellStyle name="Input [yellow] 2 4 2 13" xfId="21976" xr:uid="{00000000-0005-0000-0000-0000AC550000}"/>
    <cellStyle name="Input [yellow] 2 4 2 14" xfId="21977" xr:uid="{00000000-0005-0000-0000-0000AD550000}"/>
    <cellStyle name="Input [yellow] 2 4 2 2" xfId="21978" xr:uid="{00000000-0005-0000-0000-0000AE550000}"/>
    <cellStyle name="Input [yellow] 2 4 2 2 2" xfId="21979" xr:uid="{00000000-0005-0000-0000-0000AF550000}"/>
    <cellStyle name="Input [yellow] 2 4 2 2 3" xfId="21980" xr:uid="{00000000-0005-0000-0000-0000B0550000}"/>
    <cellStyle name="Input [yellow] 2 4 2 3" xfId="21981" xr:uid="{00000000-0005-0000-0000-0000B1550000}"/>
    <cellStyle name="Input [yellow] 2 4 2 3 2" xfId="21982" xr:uid="{00000000-0005-0000-0000-0000B2550000}"/>
    <cellStyle name="Input [yellow] 2 4 2 3 3" xfId="21983" xr:uid="{00000000-0005-0000-0000-0000B3550000}"/>
    <cellStyle name="Input [yellow] 2 4 2 4" xfId="21984" xr:uid="{00000000-0005-0000-0000-0000B4550000}"/>
    <cellStyle name="Input [yellow] 2 4 2 4 2" xfId="21985" xr:uid="{00000000-0005-0000-0000-0000B5550000}"/>
    <cellStyle name="Input [yellow] 2 4 2 4 3" xfId="21986" xr:uid="{00000000-0005-0000-0000-0000B6550000}"/>
    <cellStyle name="Input [yellow] 2 4 2 5" xfId="21987" xr:uid="{00000000-0005-0000-0000-0000B7550000}"/>
    <cellStyle name="Input [yellow] 2 4 2 5 2" xfId="21988" xr:uid="{00000000-0005-0000-0000-0000B8550000}"/>
    <cellStyle name="Input [yellow] 2 4 2 5 3" xfId="21989" xr:uid="{00000000-0005-0000-0000-0000B9550000}"/>
    <cellStyle name="Input [yellow] 2 4 2 6" xfId="21990" xr:uid="{00000000-0005-0000-0000-0000BA550000}"/>
    <cellStyle name="Input [yellow] 2 4 2 6 2" xfId="21991" xr:uid="{00000000-0005-0000-0000-0000BB550000}"/>
    <cellStyle name="Input [yellow] 2 4 2 6 3" xfId="21992" xr:uid="{00000000-0005-0000-0000-0000BC550000}"/>
    <cellStyle name="Input [yellow] 2 4 2 7" xfId="21993" xr:uid="{00000000-0005-0000-0000-0000BD550000}"/>
    <cellStyle name="Input [yellow] 2 4 2 7 2" xfId="21994" xr:uid="{00000000-0005-0000-0000-0000BE550000}"/>
    <cellStyle name="Input [yellow] 2 4 2 7 3" xfId="21995" xr:uid="{00000000-0005-0000-0000-0000BF550000}"/>
    <cellStyle name="Input [yellow] 2 4 2 8" xfId="21996" xr:uid="{00000000-0005-0000-0000-0000C0550000}"/>
    <cellStyle name="Input [yellow] 2 4 2 8 2" xfId="21997" xr:uid="{00000000-0005-0000-0000-0000C1550000}"/>
    <cellStyle name="Input [yellow] 2 4 2 8 3" xfId="21998" xr:uid="{00000000-0005-0000-0000-0000C2550000}"/>
    <cellStyle name="Input [yellow] 2 4 2 9" xfId="21999" xr:uid="{00000000-0005-0000-0000-0000C3550000}"/>
    <cellStyle name="Input [yellow] 2 4 2 9 2" xfId="22000" xr:uid="{00000000-0005-0000-0000-0000C4550000}"/>
    <cellStyle name="Input [yellow] 2 4 2 9 3" xfId="22001" xr:uid="{00000000-0005-0000-0000-0000C5550000}"/>
    <cellStyle name="Input [yellow] 2 4 20" xfId="22002" xr:uid="{00000000-0005-0000-0000-0000C6550000}"/>
    <cellStyle name="Input [yellow] 2 4 3" xfId="22003" xr:uid="{00000000-0005-0000-0000-0000C7550000}"/>
    <cellStyle name="Input [yellow] 2 4 3 10" xfId="22004" xr:uid="{00000000-0005-0000-0000-0000C8550000}"/>
    <cellStyle name="Input [yellow] 2 4 3 10 2" xfId="22005" xr:uid="{00000000-0005-0000-0000-0000C9550000}"/>
    <cellStyle name="Input [yellow] 2 4 3 10 3" xfId="22006" xr:uid="{00000000-0005-0000-0000-0000CA550000}"/>
    <cellStyle name="Input [yellow] 2 4 3 11" xfId="22007" xr:uid="{00000000-0005-0000-0000-0000CB550000}"/>
    <cellStyle name="Input [yellow] 2 4 3 11 2" xfId="22008" xr:uid="{00000000-0005-0000-0000-0000CC550000}"/>
    <cellStyle name="Input [yellow] 2 4 3 11 3" xfId="22009" xr:uid="{00000000-0005-0000-0000-0000CD550000}"/>
    <cellStyle name="Input [yellow] 2 4 3 12" xfId="22010" xr:uid="{00000000-0005-0000-0000-0000CE550000}"/>
    <cellStyle name="Input [yellow] 2 4 3 12 2" xfId="22011" xr:uid="{00000000-0005-0000-0000-0000CF550000}"/>
    <cellStyle name="Input [yellow] 2 4 3 12 3" xfId="22012" xr:uid="{00000000-0005-0000-0000-0000D0550000}"/>
    <cellStyle name="Input [yellow] 2 4 3 13" xfId="22013" xr:uid="{00000000-0005-0000-0000-0000D1550000}"/>
    <cellStyle name="Input [yellow] 2 4 3 14" xfId="22014" xr:uid="{00000000-0005-0000-0000-0000D2550000}"/>
    <cellStyle name="Input [yellow] 2 4 3 2" xfId="22015" xr:uid="{00000000-0005-0000-0000-0000D3550000}"/>
    <cellStyle name="Input [yellow] 2 4 3 2 2" xfId="22016" xr:uid="{00000000-0005-0000-0000-0000D4550000}"/>
    <cellStyle name="Input [yellow] 2 4 3 2 3" xfId="22017" xr:uid="{00000000-0005-0000-0000-0000D5550000}"/>
    <cellStyle name="Input [yellow] 2 4 3 3" xfId="22018" xr:uid="{00000000-0005-0000-0000-0000D6550000}"/>
    <cellStyle name="Input [yellow] 2 4 3 3 2" xfId="22019" xr:uid="{00000000-0005-0000-0000-0000D7550000}"/>
    <cellStyle name="Input [yellow] 2 4 3 3 3" xfId="22020" xr:uid="{00000000-0005-0000-0000-0000D8550000}"/>
    <cellStyle name="Input [yellow] 2 4 3 4" xfId="22021" xr:uid="{00000000-0005-0000-0000-0000D9550000}"/>
    <cellStyle name="Input [yellow] 2 4 3 4 2" xfId="22022" xr:uid="{00000000-0005-0000-0000-0000DA550000}"/>
    <cellStyle name="Input [yellow] 2 4 3 4 3" xfId="22023" xr:uid="{00000000-0005-0000-0000-0000DB550000}"/>
    <cellStyle name="Input [yellow] 2 4 3 5" xfId="22024" xr:uid="{00000000-0005-0000-0000-0000DC550000}"/>
    <cellStyle name="Input [yellow] 2 4 3 5 2" xfId="22025" xr:uid="{00000000-0005-0000-0000-0000DD550000}"/>
    <cellStyle name="Input [yellow] 2 4 3 5 3" xfId="22026" xr:uid="{00000000-0005-0000-0000-0000DE550000}"/>
    <cellStyle name="Input [yellow] 2 4 3 6" xfId="22027" xr:uid="{00000000-0005-0000-0000-0000DF550000}"/>
    <cellStyle name="Input [yellow] 2 4 3 6 2" xfId="22028" xr:uid="{00000000-0005-0000-0000-0000E0550000}"/>
    <cellStyle name="Input [yellow] 2 4 3 6 3" xfId="22029" xr:uid="{00000000-0005-0000-0000-0000E1550000}"/>
    <cellStyle name="Input [yellow] 2 4 3 7" xfId="22030" xr:uid="{00000000-0005-0000-0000-0000E2550000}"/>
    <cellStyle name="Input [yellow] 2 4 3 7 2" xfId="22031" xr:uid="{00000000-0005-0000-0000-0000E3550000}"/>
    <cellStyle name="Input [yellow] 2 4 3 7 3" xfId="22032" xr:uid="{00000000-0005-0000-0000-0000E4550000}"/>
    <cellStyle name="Input [yellow] 2 4 3 8" xfId="22033" xr:uid="{00000000-0005-0000-0000-0000E5550000}"/>
    <cellStyle name="Input [yellow] 2 4 3 8 2" xfId="22034" xr:uid="{00000000-0005-0000-0000-0000E6550000}"/>
    <cellStyle name="Input [yellow] 2 4 3 8 3" xfId="22035" xr:uid="{00000000-0005-0000-0000-0000E7550000}"/>
    <cellStyle name="Input [yellow] 2 4 3 9" xfId="22036" xr:uid="{00000000-0005-0000-0000-0000E8550000}"/>
    <cellStyle name="Input [yellow] 2 4 3 9 2" xfId="22037" xr:uid="{00000000-0005-0000-0000-0000E9550000}"/>
    <cellStyle name="Input [yellow] 2 4 3 9 3" xfId="22038" xr:uid="{00000000-0005-0000-0000-0000EA550000}"/>
    <cellStyle name="Input [yellow] 2 4 4" xfId="22039" xr:uid="{00000000-0005-0000-0000-0000EB550000}"/>
    <cellStyle name="Input [yellow] 2 4 4 10" xfId="22040" xr:uid="{00000000-0005-0000-0000-0000EC550000}"/>
    <cellStyle name="Input [yellow] 2 4 4 10 2" xfId="22041" xr:uid="{00000000-0005-0000-0000-0000ED550000}"/>
    <cellStyle name="Input [yellow] 2 4 4 10 3" xfId="22042" xr:uid="{00000000-0005-0000-0000-0000EE550000}"/>
    <cellStyle name="Input [yellow] 2 4 4 11" xfId="22043" xr:uid="{00000000-0005-0000-0000-0000EF550000}"/>
    <cellStyle name="Input [yellow] 2 4 4 11 2" xfId="22044" xr:uid="{00000000-0005-0000-0000-0000F0550000}"/>
    <cellStyle name="Input [yellow] 2 4 4 11 3" xfId="22045" xr:uid="{00000000-0005-0000-0000-0000F1550000}"/>
    <cellStyle name="Input [yellow] 2 4 4 12" xfId="22046" xr:uid="{00000000-0005-0000-0000-0000F2550000}"/>
    <cellStyle name="Input [yellow] 2 4 4 13" xfId="22047" xr:uid="{00000000-0005-0000-0000-0000F3550000}"/>
    <cellStyle name="Input [yellow] 2 4 4 2" xfId="22048" xr:uid="{00000000-0005-0000-0000-0000F4550000}"/>
    <cellStyle name="Input [yellow] 2 4 4 2 2" xfId="22049" xr:uid="{00000000-0005-0000-0000-0000F5550000}"/>
    <cellStyle name="Input [yellow] 2 4 4 2 3" xfId="22050" xr:uid="{00000000-0005-0000-0000-0000F6550000}"/>
    <cellStyle name="Input [yellow] 2 4 4 3" xfId="22051" xr:uid="{00000000-0005-0000-0000-0000F7550000}"/>
    <cellStyle name="Input [yellow] 2 4 4 3 2" xfId="22052" xr:uid="{00000000-0005-0000-0000-0000F8550000}"/>
    <cellStyle name="Input [yellow] 2 4 4 3 3" xfId="22053" xr:uid="{00000000-0005-0000-0000-0000F9550000}"/>
    <cellStyle name="Input [yellow] 2 4 4 4" xfId="22054" xr:uid="{00000000-0005-0000-0000-0000FA550000}"/>
    <cellStyle name="Input [yellow] 2 4 4 4 2" xfId="22055" xr:uid="{00000000-0005-0000-0000-0000FB550000}"/>
    <cellStyle name="Input [yellow] 2 4 4 4 3" xfId="22056" xr:uid="{00000000-0005-0000-0000-0000FC550000}"/>
    <cellStyle name="Input [yellow] 2 4 4 5" xfId="22057" xr:uid="{00000000-0005-0000-0000-0000FD550000}"/>
    <cellStyle name="Input [yellow] 2 4 4 5 2" xfId="22058" xr:uid="{00000000-0005-0000-0000-0000FE550000}"/>
    <cellStyle name="Input [yellow] 2 4 4 5 3" xfId="22059" xr:uid="{00000000-0005-0000-0000-0000FF550000}"/>
    <cellStyle name="Input [yellow] 2 4 4 6" xfId="22060" xr:uid="{00000000-0005-0000-0000-000000560000}"/>
    <cellStyle name="Input [yellow] 2 4 4 6 2" xfId="22061" xr:uid="{00000000-0005-0000-0000-000001560000}"/>
    <cellStyle name="Input [yellow] 2 4 4 6 3" xfId="22062" xr:uid="{00000000-0005-0000-0000-000002560000}"/>
    <cellStyle name="Input [yellow] 2 4 4 7" xfId="22063" xr:uid="{00000000-0005-0000-0000-000003560000}"/>
    <cellStyle name="Input [yellow] 2 4 4 7 2" xfId="22064" xr:uid="{00000000-0005-0000-0000-000004560000}"/>
    <cellStyle name="Input [yellow] 2 4 4 7 3" xfId="22065" xr:uid="{00000000-0005-0000-0000-000005560000}"/>
    <cellStyle name="Input [yellow] 2 4 4 8" xfId="22066" xr:uid="{00000000-0005-0000-0000-000006560000}"/>
    <cellStyle name="Input [yellow] 2 4 4 8 2" xfId="22067" xr:uid="{00000000-0005-0000-0000-000007560000}"/>
    <cellStyle name="Input [yellow] 2 4 4 8 3" xfId="22068" xr:uid="{00000000-0005-0000-0000-000008560000}"/>
    <cellStyle name="Input [yellow] 2 4 4 9" xfId="22069" xr:uid="{00000000-0005-0000-0000-000009560000}"/>
    <cellStyle name="Input [yellow] 2 4 4 9 2" xfId="22070" xr:uid="{00000000-0005-0000-0000-00000A560000}"/>
    <cellStyle name="Input [yellow] 2 4 4 9 3" xfId="22071" xr:uid="{00000000-0005-0000-0000-00000B560000}"/>
    <cellStyle name="Input [yellow] 2 4 5" xfId="22072" xr:uid="{00000000-0005-0000-0000-00000C560000}"/>
    <cellStyle name="Input [yellow] 2 4 5 10" xfId="22073" xr:uid="{00000000-0005-0000-0000-00000D560000}"/>
    <cellStyle name="Input [yellow] 2 4 5 10 2" xfId="22074" xr:uid="{00000000-0005-0000-0000-00000E560000}"/>
    <cellStyle name="Input [yellow] 2 4 5 10 3" xfId="22075" xr:uid="{00000000-0005-0000-0000-00000F560000}"/>
    <cellStyle name="Input [yellow] 2 4 5 11" xfId="22076" xr:uid="{00000000-0005-0000-0000-000010560000}"/>
    <cellStyle name="Input [yellow] 2 4 5 11 2" xfId="22077" xr:uid="{00000000-0005-0000-0000-000011560000}"/>
    <cellStyle name="Input [yellow] 2 4 5 11 3" xfId="22078" xr:uid="{00000000-0005-0000-0000-000012560000}"/>
    <cellStyle name="Input [yellow] 2 4 5 12" xfId="22079" xr:uid="{00000000-0005-0000-0000-000013560000}"/>
    <cellStyle name="Input [yellow] 2 4 5 13" xfId="22080" xr:uid="{00000000-0005-0000-0000-000014560000}"/>
    <cellStyle name="Input [yellow] 2 4 5 2" xfId="22081" xr:uid="{00000000-0005-0000-0000-000015560000}"/>
    <cellStyle name="Input [yellow] 2 4 5 2 2" xfId="22082" xr:uid="{00000000-0005-0000-0000-000016560000}"/>
    <cellStyle name="Input [yellow] 2 4 5 2 3" xfId="22083" xr:uid="{00000000-0005-0000-0000-000017560000}"/>
    <cellStyle name="Input [yellow] 2 4 5 3" xfId="22084" xr:uid="{00000000-0005-0000-0000-000018560000}"/>
    <cellStyle name="Input [yellow] 2 4 5 3 2" xfId="22085" xr:uid="{00000000-0005-0000-0000-000019560000}"/>
    <cellStyle name="Input [yellow] 2 4 5 3 3" xfId="22086" xr:uid="{00000000-0005-0000-0000-00001A560000}"/>
    <cellStyle name="Input [yellow] 2 4 5 4" xfId="22087" xr:uid="{00000000-0005-0000-0000-00001B560000}"/>
    <cellStyle name="Input [yellow] 2 4 5 4 2" xfId="22088" xr:uid="{00000000-0005-0000-0000-00001C560000}"/>
    <cellStyle name="Input [yellow] 2 4 5 4 3" xfId="22089" xr:uid="{00000000-0005-0000-0000-00001D560000}"/>
    <cellStyle name="Input [yellow] 2 4 5 5" xfId="22090" xr:uid="{00000000-0005-0000-0000-00001E560000}"/>
    <cellStyle name="Input [yellow] 2 4 5 5 2" xfId="22091" xr:uid="{00000000-0005-0000-0000-00001F560000}"/>
    <cellStyle name="Input [yellow] 2 4 5 5 3" xfId="22092" xr:uid="{00000000-0005-0000-0000-000020560000}"/>
    <cellStyle name="Input [yellow] 2 4 5 6" xfId="22093" xr:uid="{00000000-0005-0000-0000-000021560000}"/>
    <cellStyle name="Input [yellow] 2 4 5 6 2" xfId="22094" xr:uid="{00000000-0005-0000-0000-000022560000}"/>
    <cellStyle name="Input [yellow] 2 4 5 6 3" xfId="22095" xr:uid="{00000000-0005-0000-0000-000023560000}"/>
    <cellStyle name="Input [yellow] 2 4 5 7" xfId="22096" xr:uid="{00000000-0005-0000-0000-000024560000}"/>
    <cellStyle name="Input [yellow] 2 4 5 7 2" xfId="22097" xr:uid="{00000000-0005-0000-0000-000025560000}"/>
    <cellStyle name="Input [yellow] 2 4 5 7 3" xfId="22098" xr:uid="{00000000-0005-0000-0000-000026560000}"/>
    <cellStyle name="Input [yellow] 2 4 5 8" xfId="22099" xr:uid="{00000000-0005-0000-0000-000027560000}"/>
    <cellStyle name="Input [yellow] 2 4 5 8 2" xfId="22100" xr:uid="{00000000-0005-0000-0000-000028560000}"/>
    <cellStyle name="Input [yellow] 2 4 5 8 3" xfId="22101" xr:uid="{00000000-0005-0000-0000-000029560000}"/>
    <cellStyle name="Input [yellow] 2 4 5 9" xfId="22102" xr:uid="{00000000-0005-0000-0000-00002A560000}"/>
    <cellStyle name="Input [yellow] 2 4 5 9 2" xfId="22103" xr:uid="{00000000-0005-0000-0000-00002B560000}"/>
    <cellStyle name="Input [yellow] 2 4 5 9 3" xfId="22104" xr:uid="{00000000-0005-0000-0000-00002C560000}"/>
    <cellStyle name="Input [yellow] 2 4 6" xfId="22105" xr:uid="{00000000-0005-0000-0000-00002D560000}"/>
    <cellStyle name="Input [yellow] 2 4 6 10" xfId="22106" xr:uid="{00000000-0005-0000-0000-00002E560000}"/>
    <cellStyle name="Input [yellow] 2 4 6 10 2" xfId="22107" xr:uid="{00000000-0005-0000-0000-00002F560000}"/>
    <cellStyle name="Input [yellow] 2 4 6 10 3" xfId="22108" xr:uid="{00000000-0005-0000-0000-000030560000}"/>
    <cellStyle name="Input [yellow] 2 4 6 11" xfId="22109" xr:uid="{00000000-0005-0000-0000-000031560000}"/>
    <cellStyle name="Input [yellow] 2 4 6 11 2" xfId="22110" xr:uid="{00000000-0005-0000-0000-000032560000}"/>
    <cellStyle name="Input [yellow] 2 4 6 11 3" xfId="22111" xr:uid="{00000000-0005-0000-0000-000033560000}"/>
    <cellStyle name="Input [yellow] 2 4 6 12" xfId="22112" xr:uid="{00000000-0005-0000-0000-000034560000}"/>
    <cellStyle name="Input [yellow] 2 4 6 13" xfId="22113" xr:uid="{00000000-0005-0000-0000-000035560000}"/>
    <cellStyle name="Input [yellow] 2 4 6 2" xfId="22114" xr:uid="{00000000-0005-0000-0000-000036560000}"/>
    <cellStyle name="Input [yellow] 2 4 6 2 2" xfId="22115" xr:uid="{00000000-0005-0000-0000-000037560000}"/>
    <cellStyle name="Input [yellow] 2 4 6 2 3" xfId="22116" xr:uid="{00000000-0005-0000-0000-000038560000}"/>
    <cellStyle name="Input [yellow] 2 4 6 3" xfId="22117" xr:uid="{00000000-0005-0000-0000-000039560000}"/>
    <cellStyle name="Input [yellow] 2 4 6 3 2" xfId="22118" xr:uid="{00000000-0005-0000-0000-00003A560000}"/>
    <cellStyle name="Input [yellow] 2 4 6 3 3" xfId="22119" xr:uid="{00000000-0005-0000-0000-00003B560000}"/>
    <cellStyle name="Input [yellow] 2 4 6 4" xfId="22120" xr:uid="{00000000-0005-0000-0000-00003C560000}"/>
    <cellStyle name="Input [yellow] 2 4 6 4 2" xfId="22121" xr:uid="{00000000-0005-0000-0000-00003D560000}"/>
    <cellStyle name="Input [yellow] 2 4 6 4 3" xfId="22122" xr:uid="{00000000-0005-0000-0000-00003E560000}"/>
    <cellStyle name="Input [yellow] 2 4 6 5" xfId="22123" xr:uid="{00000000-0005-0000-0000-00003F560000}"/>
    <cellStyle name="Input [yellow] 2 4 6 5 2" xfId="22124" xr:uid="{00000000-0005-0000-0000-000040560000}"/>
    <cellStyle name="Input [yellow] 2 4 6 5 3" xfId="22125" xr:uid="{00000000-0005-0000-0000-000041560000}"/>
    <cellStyle name="Input [yellow] 2 4 6 6" xfId="22126" xr:uid="{00000000-0005-0000-0000-000042560000}"/>
    <cellStyle name="Input [yellow] 2 4 6 6 2" xfId="22127" xr:uid="{00000000-0005-0000-0000-000043560000}"/>
    <cellStyle name="Input [yellow] 2 4 6 6 3" xfId="22128" xr:uid="{00000000-0005-0000-0000-000044560000}"/>
    <cellStyle name="Input [yellow] 2 4 6 7" xfId="22129" xr:uid="{00000000-0005-0000-0000-000045560000}"/>
    <cellStyle name="Input [yellow] 2 4 6 7 2" xfId="22130" xr:uid="{00000000-0005-0000-0000-000046560000}"/>
    <cellStyle name="Input [yellow] 2 4 6 7 3" xfId="22131" xr:uid="{00000000-0005-0000-0000-000047560000}"/>
    <cellStyle name="Input [yellow] 2 4 6 8" xfId="22132" xr:uid="{00000000-0005-0000-0000-000048560000}"/>
    <cellStyle name="Input [yellow] 2 4 6 8 2" xfId="22133" xr:uid="{00000000-0005-0000-0000-000049560000}"/>
    <cellStyle name="Input [yellow] 2 4 6 8 3" xfId="22134" xr:uid="{00000000-0005-0000-0000-00004A560000}"/>
    <cellStyle name="Input [yellow] 2 4 6 9" xfId="22135" xr:uid="{00000000-0005-0000-0000-00004B560000}"/>
    <cellStyle name="Input [yellow] 2 4 6 9 2" xfId="22136" xr:uid="{00000000-0005-0000-0000-00004C560000}"/>
    <cellStyle name="Input [yellow] 2 4 6 9 3" xfId="22137" xr:uid="{00000000-0005-0000-0000-00004D560000}"/>
    <cellStyle name="Input [yellow] 2 4 7" xfId="22138" xr:uid="{00000000-0005-0000-0000-00004E560000}"/>
    <cellStyle name="Input [yellow] 2 4 7 10" xfId="22139" xr:uid="{00000000-0005-0000-0000-00004F560000}"/>
    <cellStyle name="Input [yellow] 2 4 7 10 2" xfId="22140" xr:uid="{00000000-0005-0000-0000-000050560000}"/>
    <cellStyle name="Input [yellow] 2 4 7 10 3" xfId="22141" xr:uid="{00000000-0005-0000-0000-000051560000}"/>
    <cellStyle name="Input [yellow] 2 4 7 11" xfId="22142" xr:uid="{00000000-0005-0000-0000-000052560000}"/>
    <cellStyle name="Input [yellow] 2 4 7 11 2" xfId="22143" xr:uid="{00000000-0005-0000-0000-000053560000}"/>
    <cellStyle name="Input [yellow] 2 4 7 11 3" xfId="22144" xr:uid="{00000000-0005-0000-0000-000054560000}"/>
    <cellStyle name="Input [yellow] 2 4 7 12" xfId="22145" xr:uid="{00000000-0005-0000-0000-000055560000}"/>
    <cellStyle name="Input [yellow] 2 4 7 13" xfId="22146" xr:uid="{00000000-0005-0000-0000-000056560000}"/>
    <cellStyle name="Input [yellow] 2 4 7 2" xfId="22147" xr:uid="{00000000-0005-0000-0000-000057560000}"/>
    <cellStyle name="Input [yellow] 2 4 7 2 2" xfId="22148" xr:uid="{00000000-0005-0000-0000-000058560000}"/>
    <cellStyle name="Input [yellow] 2 4 7 2 3" xfId="22149" xr:uid="{00000000-0005-0000-0000-000059560000}"/>
    <cellStyle name="Input [yellow] 2 4 7 3" xfId="22150" xr:uid="{00000000-0005-0000-0000-00005A560000}"/>
    <cellStyle name="Input [yellow] 2 4 7 3 2" xfId="22151" xr:uid="{00000000-0005-0000-0000-00005B560000}"/>
    <cellStyle name="Input [yellow] 2 4 7 3 3" xfId="22152" xr:uid="{00000000-0005-0000-0000-00005C560000}"/>
    <cellStyle name="Input [yellow] 2 4 7 4" xfId="22153" xr:uid="{00000000-0005-0000-0000-00005D560000}"/>
    <cellStyle name="Input [yellow] 2 4 7 4 2" xfId="22154" xr:uid="{00000000-0005-0000-0000-00005E560000}"/>
    <cellStyle name="Input [yellow] 2 4 7 4 3" xfId="22155" xr:uid="{00000000-0005-0000-0000-00005F560000}"/>
    <cellStyle name="Input [yellow] 2 4 7 5" xfId="22156" xr:uid="{00000000-0005-0000-0000-000060560000}"/>
    <cellStyle name="Input [yellow] 2 4 7 5 2" xfId="22157" xr:uid="{00000000-0005-0000-0000-000061560000}"/>
    <cellStyle name="Input [yellow] 2 4 7 5 3" xfId="22158" xr:uid="{00000000-0005-0000-0000-000062560000}"/>
    <cellStyle name="Input [yellow] 2 4 7 6" xfId="22159" xr:uid="{00000000-0005-0000-0000-000063560000}"/>
    <cellStyle name="Input [yellow] 2 4 7 6 2" xfId="22160" xr:uid="{00000000-0005-0000-0000-000064560000}"/>
    <cellStyle name="Input [yellow] 2 4 7 6 3" xfId="22161" xr:uid="{00000000-0005-0000-0000-000065560000}"/>
    <cellStyle name="Input [yellow] 2 4 7 7" xfId="22162" xr:uid="{00000000-0005-0000-0000-000066560000}"/>
    <cellStyle name="Input [yellow] 2 4 7 7 2" xfId="22163" xr:uid="{00000000-0005-0000-0000-000067560000}"/>
    <cellStyle name="Input [yellow] 2 4 7 7 3" xfId="22164" xr:uid="{00000000-0005-0000-0000-000068560000}"/>
    <cellStyle name="Input [yellow] 2 4 7 8" xfId="22165" xr:uid="{00000000-0005-0000-0000-000069560000}"/>
    <cellStyle name="Input [yellow] 2 4 7 8 2" xfId="22166" xr:uid="{00000000-0005-0000-0000-00006A560000}"/>
    <cellStyle name="Input [yellow] 2 4 7 8 3" xfId="22167" xr:uid="{00000000-0005-0000-0000-00006B560000}"/>
    <cellStyle name="Input [yellow] 2 4 7 9" xfId="22168" xr:uid="{00000000-0005-0000-0000-00006C560000}"/>
    <cellStyle name="Input [yellow] 2 4 7 9 2" xfId="22169" xr:uid="{00000000-0005-0000-0000-00006D560000}"/>
    <cellStyle name="Input [yellow] 2 4 7 9 3" xfId="22170" xr:uid="{00000000-0005-0000-0000-00006E560000}"/>
    <cellStyle name="Input [yellow] 2 4 8" xfId="22171" xr:uid="{00000000-0005-0000-0000-00006F560000}"/>
    <cellStyle name="Input [yellow] 2 4 8 2" xfId="22172" xr:uid="{00000000-0005-0000-0000-000070560000}"/>
    <cellStyle name="Input [yellow] 2 4 8 3" xfId="22173" xr:uid="{00000000-0005-0000-0000-000071560000}"/>
    <cellStyle name="Input [yellow] 2 4 9" xfId="22174" xr:uid="{00000000-0005-0000-0000-000072560000}"/>
    <cellStyle name="Input [yellow] 2 4 9 2" xfId="22175" xr:uid="{00000000-0005-0000-0000-000073560000}"/>
    <cellStyle name="Input [yellow] 2 4 9 3" xfId="22176" xr:uid="{00000000-0005-0000-0000-000074560000}"/>
    <cellStyle name="Input [yellow] 2 5" xfId="22177" xr:uid="{00000000-0005-0000-0000-000075560000}"/>
    <cellStyle name="Input [yellow] 2 5 2" xfId="22178" xr:uid="{00000000-0005-0000-0000-000076560000}"/>
    <cellStyle name="Input [yellow] 2 5 3" xfId="22179" xr:uid="{00000000-0005-0000-0000-000077560000}"/>
    <cellStyle name="Input [yellow] 2 6" xfId="22180" xr:uid="{00000000-0005-0000-0000-000078560000}"/>
    <cellStyle name="Input [yellow] 2 6 2" xfId="22181" xr:uid="{00000000-0005-0000-0000-000079560000}"/>
    <cellStyle name="Input [yellow] 2 6 3" xfId="22182" xr:uid="{00000000-0005-0000-0000-00007A560000}"/>
    <cellStyle name="Input [yellow] 2 7" xfId="22183" xr:uid="{00000000-0005-0000-0000-00007B560000}"/>
    <cellStyle name="Input [yellow] 2 8" xfId="22184" xr:uid="{00000000-0005-0000-0000-00007C560000}"/>
    <cellStyle name="Input [yellow] 2 9" xfId="22185" xr:uid="{00000000-0005-0000-0000-00007D560000}"/>
    <cellStyle name="Input [yellow] 3" xfId="22186" xr:uid="{00000000-0005-0000-0000-00007E560000}"/>
    <cellStyle name="Input [yellow] 3 10" xfId="22187" xr:uid="{00000000-0005-0000-0000-00007F560000}"/>
    <cellStyle name="Input [yellow] 3 11" xfId="22188" xr:uid="{00000000-0005-0000-0000-000080560000}"/>
    <cellStyle name="Input [yellow] 3 2" xfId="22189" xr:uid="{00000000-0005-0000-0000-000081560000}"/>
    <cellStyle name="Input [yellow] 3 2 10" xfId="22190" xr:uid="{00000000-0005-0000-0000-000082560000}"/>
    <cellStyle name="Input [yellow] 3 2 10 2" xfId="22191" xr:uid="{00000000-0005-0000-0000-000083560000}"/>
    <cellStyle name="Input [yellow] 3 2 10 3" xfId="22192" xr:uid="{00000000-0005-0000-0000-000084560000}"/>
    <cellStyle name="Input [yellow] 3 2 11" xfId="22193" xr:uid="{00000000-0005-0000-0000-000085560000}"/>
    <cellStyle name="Input [yellow] 3 2 11 2" xfId="22194" xr:uid="{00000000-0005-0000-0000-000086560000}"/>
    <cellStyle name="Input [yellow] 3 2 11 3" xfId="22195" xr:uid="{00000000-0005-0000-0000-000087560000}"/>
    <cellStyle name="Input [yellow] 3 2 12" xfId="22196" xr:uid="{00000000-0005-0000-0000-000088560000}"/>
    <cellStyle name="Input [yellow] 3 2 12 2" xfId="22197" xr:uid="{00000000-0005-0000-0000-000089560000}"/>
    <cellStyle name="Input [yellow] 3 2 12 3" xfId="22198" xr:uid="{00000000-0005-0000-0000-00008A560000}"/>
    <cellStyle name="Input [yellow] 3 2 13" xfId="22199" xr:uid="{00000000-0005-0000-0000-00008B560000}"/>
    <cellStyle name="Input [yellow] 3 2 13 2" xfId="22200" xr:uid="{00000000-0005-0000-0000-00008C560000}"/>
    <cellStyle name="Input [yellow] 3 2 13 3" xfId="22201" xr:uid="{00000000-0005-0000-0000-00008D560000}"/>
    <cellStyle name="Input [yellow] 3 2 14" xfId="22202" xr:uid="{00000000-0005-0000-0000-00008E560000}"/>
    <cellStyle name="Input [yellow] 3 2 14 2" xfId="22203" xr:uid="{00000000-0005-0000-0000-00008F560000}"/>
    <cellStyle name="Input [yellow] 3 2 14 3" xfId="22204" xr:uid="{00000000-0005-0000-0000-000090560000}"/>
    <cellStyle name="Input [yellow] 3 2 15" xfId="22205" xr:uid="{00000000-0005-0000-0000-000091560000}"/>
    <cellStyle name="Input [yellow] 3 2 15 2" xfId="22206" xr:uid="{00000000-0005-0000-0000-000092560000}"/>
    <cellStyle name="Input [yellow] 3 2 15 3" xfId="22207" xr:uid="{00000000-0005-0000-0000-000093560000}"/>
    <cellStyle name="Input [yellow] 3 2 16" xfId="22208" xr:uid="{00000000-0005-0000-0000-000094560000}"/>
    <cellStyle name="Input [yellow] 3 2 17" xfId="22209" xr:uid="{00000000-0005-0000-0000-000095560000}"/>
    <cellStyle name="Input [yellow] 3 2 2" xfId="22210" xr:uid="{00000000-0005-0000-0000-000096560000}"/>
    <cellStyle name="Input [yellow] 3 2 2 10" xfId="22211" xr:uid="{00000000-0005-0000-0000-000097560000}"/>
    <cellStyle name="Input [yellow] 3 2 2 10 2" xfId="22212" xr:uid="{00000000-0005-0000-0000-000098560000}"/>
    <cellStyle name="Input [yellow] 3 2 2 10 3" xfId="22213" xr:uid="{00000000-0005-0000-0000-000099560000}"/>
    <cellStyle name="Input [yellow] 3 2 2 11" xfId="22214" xr:uid="{00000000-0005-0000-0000-00009A560000}"/>
    <cellStyle name="Input [yellow] 3 2 2 11 2" xfId="22215" xr:uid="{00000000-0005-0000-0000-00009B560000}"/>
    <cellStyle name="Input [yellow] 3 2 2 11 3" xfId="22216" xr:uid="{00000000-0005-0000-0000-00009C560000}"/>
    <cellStyle name="Input [yellow] 3 2 2 12" xfId="22217" xr:uid="{00000000-0005-0000-0000-00009D560000}"/>
    <cellStyle name="Input [yellow] 3 2 2 12 2" xfId="22218" xr:uid="{00000000-0005-0000-0000-00009E560000}"/>
    <cellStyle name="Input [yellow] 3 2 2 12 3" xfId="22219" xr:uid="{00000000-0005-0000-0000-00009F560000}"/>
    <cellStyle name="Input [yellow] 3 2 2 13" xfId="22220" xr:uid="{00000000-0005-0000-0000-0000A0560000}"/>
    <cellStyle name="Input [yellow] 3 2 2 14" xfId="22221" xr:uid="{00000000-0005-0000-0000-0000A1560000}"/>
    <cellStyle name="Input [yellow] 3 2 2 2" xfId="22222" xr:uid="{00000000-0005-0000-0000-0000A2560000}"/>
    <cellStyle name="Input [yellow] 3 2 2 2 2" xfId="22223" xr:uid="{00000000-0005-0000-0000-0000A3560000}"/>
    <cellStyle name="Input [yellow] 3 2 2 2 3" xfId="22224" xr:uid="{00000000-0005-0000-0000-0000A4560000}"/>
    <cellStyle name="Input [yellow] 3 2 2 3" xfId="22225" xr:uid="{00000000-0005-0000-0000-0000A5560000}"/>
    <cellStyle name="Input [yellow] 3 2 2 3 2" xfId="22226" xr:uid="{00000000-0005-0000-0000-0000A6560000}"/>
    <cellStyle name="Input [yellow] 3 2 2 3 3" xfId="22227" xr:uid="{00000000-0005-0000-0000-0000A7560000}"/>
    <cellStyle name="Input [yellow] 3 2 2 4" xfId="22228" xr:uid="{00000000-0005-0000-0000-0000A8560000}"/>
    <cellStyle name="Input [yellow] 3 2 2 4 2" xfId="22229" xr:uid="{00000000-0005-0000-0000-0000A9560000}"/>
    <cellStyle name="Input [yellow] 3 2 2 4 3" xfId="22230" xr:uid="{00000000-0005-0000-0000-0000AA560000}"/>
    <cellStyle name="Input [yellow] 3 2 2 5" xfId="22231" xr:uid="{00000000-0005-0000-0000-0000AB560000}"/>
    <cellStyle name="Input [yellow] 3 2 2 5 2" xfId="22232" xr:uid="{00000000-0005-0000-0000-0000AC560000}"/>
    <cellStyle name="Input [yellow] 3 2 2 5 3" xfId="22233" xr:uid="{00000000-0005-0000-0000-0000AD560000}"/>
    <cellStyle name="Input [yellow] 3 2 2 6" xfId="22234" xr:uid="{00000000-0005-0000-0000-0000AE560000}"/>
    <cellStyle name="Input [yellow] 3 2 2 6 2" xfId="22235" xr:uid="{00000000-0005-0000-0000-0000AF560000}"/>
    <cellStyle name="Input [yellow] 3 2 2 6 3" xfId="22236" xr:uid="{00000000-0005-0000-0000-0000B0560000}"/>
    <cellStyle name="Input [yellow] 3 2 2 7" xfId="22237" xr:uid="{00000000-0005-0000-0000-0000B1560000}"/>
    <cellStyle name="Input [yellow] 3 2 2 7 2" xfId="22238" xr:uid="{00000000-0005-0000-0000-0000B2560000}"/>
    <cellStyle name="Input [yellow] 3 2 2 7 3" xfId="22239" xr:uid="{00000000-0005-0000-0000-0000B3560000}"/>
    <cellStyle name="Input [yellow] 3 2 2 8" xfId="22240" xr:uid="{00000000-0005-0000-0000-0000B4560000}"/>
    <cellStyle name="Input [yellow] 3 2 2 8 2" xfId="22241" xr:uid="{00000000-0005-0000-0000-0000B5560000}"/>
    <cellStyle name="Input [yellow] 3 2 2 8 3" xfId="22242" xr:uid="{00000000-0005-0000-0000-0000B6560000}"/>
    <cellStyle name="Input [yellow] 3 2 2 9" xfId="22243" xr:uid="{00000000-0005-0000-0000-0000B7560000}"/>
    <cellStyle name="Input [yellow] 3 2 2 9 2" xfId="22244" xr:uid="{00000000-0005-0000-0000-0000B8560000}"/>
    <cellStyle name="Input [yellow] 3 2 2 9 3" xfId="22245" xr:uid="{00000000-0005-0000-0000-0000B9560000}"/>
    <cellStyle name="Input [yellow] 3 2 3" xfId="22246" xr:uid="{00000000-0005-0000-0000-0000BA560000}"/>
    <cellStyle name="Input [yellow] 3 2 3 10" xfId="22247" xr:uid="{00000000-0005-0000-0000-0000BB560000}"/>
    <cellStyle name="Input [yellow] 3 2 3 10 2" xfId="22248" xr:uid="{00000000-0005-0000-0000-0000BC560000}"/>
    <cellStyle name="Input [yellow] 3 2 3 10 3" xfId="22249" xr:uid="{00000000-0005-0000-0000-0000BD560000}"/>
    <cellStyle name="Input [yellow] 3 2 3 11" xfId="22250" xr:uid="{00000000-0005-0000-0000-0000BE560000}"/>
    <cellStyle name="Input [yellow] 3 2 3 11 2" xfId="22251" xr:uid="{00000000-0005-0000-0000-0000BF560000}"/>
    <cellStyle name="Input [yellow] 3 2 3 11 3" xfId="22252" xr:uid="{00000000-0005-0000-0000-0000C0560000}"/>
    <cellStyle name="Input [yellow] 3 2 3 12" xfId="22253" xr:uid="{00000000-0005-0000-0000-0000C1560000}"/>
    <cellStyle name="Input [yellow] 3 2 3 12 2" xfId="22254" xr:uid="{00000000-0005-0000-0000-0000C2560000}"/>
    <cellStyle name="Input [yellow] 3 2 3 12 3" xfId="22255" xr:uid="{00000000-0005-0000-0000-0000C3560000}"/>
    <cellStyle name="Input [yellow] 3 2 3 13" xfId="22256" xr:uid="{00000000-0005-0000-0000-0000C4560000}"/>
    <cellStyle name="Input [yellow] 3 2 3 14" xfId="22257" xr:uid="{00000000-0005-0000-0000-0000C5560000}"/>
    <cellStyle name="Input [yellow] 3 2 3 2" xfId="22258" xr:uid="{00000000-0005-0000-0000-0000C6560000}"/>
    <cellStyle name="Input [yellow] 3 2 3 2 2" xfId="22259" xr:uid="{00000000-0005-0000-0000-0000C7560000}"/>
    <cellStyle name="Input [yellow] 3 2 3 2 3" xfId="22260" xr:uid="{00000000-0005-0000-0000-0000C8560000}"/>
    <cellStyle name="Input [yellow] 3 2 3 3" xfId="22261" xr:uid="{00000000-0005-0000-0000-0000C9560000}"/>
    <cellStyle name="Input [yellow] 3 2 3 3 2" xfId="22262" xr:uid="{00000000-0005-0000-0000-0000CA560000}"/>
    <cellStyle name="Input [yellow] 3 2 3 3 3" xfId="22263" xr:uid="{00000000-0005-0000-0000-0000CB560000}"/>
    <cellStyle name="Input [yellow] 3 2 3 4" xfId="22264" xr:uid="{00000000-0005-0000-0000-0000CC560000}"/>
    <cellStyle name="Input [yellow] 3 2 3 4 2" xfId="22265" xr:uid="{00000000-0005-0000-0000-0000CD560000}"/>
    <cellStyle name="Input [yellow] 3 2 3 4 3" xfId="22266" xr:uid="{00000000-0005-0000-0000-0000CE560000}"/>
    <cellStyle name="Input [yellow] 3 2 3 5" xfId="22267" xr:uid="{00000000-0005-0000-0000-0000CF560000}"/>
    <cellStyle name="Input [yellow] 3 2 3 5 2" xfId="22268" xr:uid="{00000000-0005-0000-0000-0000D0560000}"/>
    <cellStyle name="Input [yellow] 3 2 3 5 3" xfId="22269" xr:uid="{00000000-0005-0000-0000-0000D1560000}"/>
    <cellStyle name="Input [yellow] 3 2 3 6" xfId="22270" xr:uid="{00000000-0005-0000-0000-0000D2560000}"/>
    <cellStyle name="Input [yellow] 3 2 3 6 2" xfId="22271" xr:uid="{00000000-0005-0000-0000-0000D3560000}"/>
    <cellStyle name="Input [yellow] 3 2 3 6 3" xfId="22272" xr:uid="{00000000-0005-0000-0000-0000D4560000}"/>
    <cellStyle name="Input [yellow] 3 2 3 7" xfId="22273" xr:uid="{00000000-0005-0000-0000-0000D5560000}"/>
    <cellStyle name="Input [yellow] 3 2 3 7 2" xfId="22274" xr:uid="{00000000-0005-0000-0000-0000D6560000}"/>
    <cellStyle name="Input [yellow] 3 2 3 7 3" xfId="22275" xr:uid="{00000000-0005-0000-0000-0000D7560000}"/>
    <cellStyle name="Input [yellow] 3 2 3 8" xfId="22276" xr:uid="{00000000-0005-0000-0000-0000D8560000}"/>
    <cellStyle name="Input [yellow] 3 2 3 8 2" xfId="22277" xr:uid="{00000000-0005-0000-0000-0000D9560000}"/>
    <cellStyle name="Input [yellow] 3 2 3 8 3" xfId="22278" xr:uid="{00000000-0005-0000-0000-0000DA560000}"/>
    <cellStyle name="Input [yellow] 3 2 3 9" xfId="22279" xr:uid="{00000000-0005-0000-0000-0000DB560000}"/>
    <cellStyle name="Input [yellow] 3 2 3 9 2" xfId="22280" xr:uid="{00000000-0005-0000-0000-0000DC560000}"/>
    <cellStyle name="Input [yellow] 3 2 3 9 3" xfId="22281" xr:uid="{00000000-0005-0000-0000-0000DD560000}"/>
    <cellStyle name="Input [yellow] 3 2 4" xfId="22282" xr:uid="{00000000-0005-0000-0000-0000DE560000}"/>
    <cellStyle name="Input [yellow] 3 2 4 10" xfId="22283" xr:uid="{00000000-0005-0000-0000-0000DF560000}"/>
    <cellStyle name="Input [yellow] 3 2 4 10 2" xfId="22284" xr:uid="{00000000-0005-0000-0000-0000E0560000}"/>
    <cellStyle name="Input [yellow] 3 2 4 10 3" xfId="22285" xr:uid="{00000000-0005-0000-0000-0000E1560000}"/>
    <cellStyle name="Input [yellow] 3 2 4 11" xfId="22286" xr:uid="{00000000-0005-0000-0000-0000E2560000}"/>
    <cellStyle name="Input [yellow] 3 2 4 11 2" xfId="22287" xr:uid="{00000000-0005-0000-0000-0000E3560000}"/>
    <cellStyle name="Input [yellow] 3 2 4 11 3" xfId="22288" xr:uid="{00000000-0005-0000-0000-0000E4560000}"/>
    <cellStyle name="Input [yellow] 3 2 4 12" xfId="22289" xr:uid="{00000000-0005-0000-0000-0000E5560000}"/>
    <cellStyle name="Input [yellow] 3 2 4 13" xfId="22290" xr:uid="{00000000-0005-0000-0000-0000E6560000}"/>
    <cellStyle name="Input [yellow] 3 2 4 2" xfId="22291" xr:uid="{00000000-0005-0000-0000-0000E7560000}"/>
    <cellStyle name="Input [yellow] 3 2 4 2 2" xfId="22292" xr:uid="{00000000-0005-0000-0000-0000E8560000}"/>
    <cellStyle name="Input [yellow] 3 2 4 2 3" xfId="22293" xr:uid="{00000000-0005-0000-0000-0000E9560000}"/>
    <cellStyle name="Input [yellow] 3 2 4 3" xfId="22294" xr:uid="{00000000-0005-0000-0000-0000EA560000}"/>
    <cellStyle name="Input [yellow] 3 2 4 3 2" xfId="22295" xr:uid="{00000000-0005-0000-0000-0000EB560000}"/>
    <cellStyle name="Input [yellow] 3 2 4 3 3" xfId="22296" xr:uid="{00000000-0005-0000-0000-0000EC560000}"/>
    <cellStyle name="Input [yellow] 3 2 4 4" xfId="22297" xr:uid="{00000000-0005-0000-0000-0000ED560000}"/>
    <cellStyle name="Input [yellow] 3 2 4 4 2" xfId="22298" xr:uid="{00000000-0005-0000-0000-0000EE560000}"/>
    <cellStyle name="Input [yellow] 3 2 4 4 3" xfId="22299" xr:uid="{00000000-0005-0000-0000-0000EF560000}"/>
    <cellStyle name="Input [yellow] 3 2 4 5" xfId="22300" xr:uid="{00000000-0005-0000-0000-0000F0560000}"/>
    <cellStyle name="Input [yellow] 3 2 4 5 2" xfId="22301" xr:uid="{00000000-0005-0000-0000-0000F1560000}"/>
    <cellStyle name="Input [yellow] 3 2 4 5 3" xfId="22302" xr:uid="{00000000-0005-0000-0000-0000F2560000}"/>
    <cellStyle name="Input [yellow] 3 2 4 6" xfId="22303" xr:uid="{00000000-0005-0000-0000-0000F3560000}"/>
    <cellStyle name="Input [yellow] 3 2 4 6 2" xfId="22304" xr:uid="{00000000-0005-0000-0000-0000F4560000}"/>
    <cellStyle name="Input [yellow] 3 2 4 6 3" xfId="22305" xr:uid="{00000000-0005-0000-0000-0000F5560000}"/>
    <cellStyle name="Input [yellow] 3 2 4 7" xfId="22306" xr:uid="{00000000-0005-0000-0000-0000F6560000}"/>
    <cellStyle name="Input [yellow] 3 2 4 7 2" xfId="22307" xr:uid="{00000000-0005-0000-0000-0000F7560000}"/>
    <cellStyle name="Input [yellow] 3 2 4 7 3" xfId="22308" xr:uid="{00000000-0005-0000-0000-0000F8560000}"/>
    <cellStyle name="Input [yellow] 3 2 4 8" xfId="22309" xr:uid="{00000000-0005-0000-0000-0000F9560000}"/>
    <cellStyle name="Input [yellow] 3 2 4 8 2" xfId="22310" xr:uid="{00000000-0005-0000-0000-0000FA560000}"/>
    <cellStyle name="Input [yellow] 3 2 4 8 3" xfId="22311" xr:uid="{00000000-0005-0000-0000-0000FB560000}"/>
    <cellStyle name="Input [yellow] 3 2 4 9" xfId="22312" xr:uid="{00000000-0005-0000-0000-0000FC560000}"/>
    <cellStyle name="Input [yellow] 3 2 4 9 2" xfId="22313" xr:uid="{00000000-0005-0000-0000-0000FD560000}"/>
    <cellStyle name="Input [yellow] 3 2 4 9 3" xfId="22314" xr:uid="{00000000-0005-0000-0000-0000FE560000}"/>
    <cellStyle name="Input [yellow] 3 2 5" xfId="22315" xr:uid="{00000000-0005-0000-0000-0000FF560000}"/>
    <cellStyle name="Input [yellow] 3 2 5 10" xfId="22316" xr:uid="{00000000-0005-0000-0000-000000570000}"/>
    <cellStyle name="Input [yellow] 3 2 5 10 2" xfId="22317" xr:uid="{00000000-0005-0000-0000-000001570000}"/>
    <cellStyle name="Input [yellow] 3 2 5 10 3" xfId="22318" xr:uid="{00000000-0005-0000-0000-000002570000}"/>
    <cellStyle name="Input [yellow] 3 2 5 11" xfId="22319" xr:uid="{00000000-0005-0000-0000-000003570000}"/>
    <cellStyle name="Input [yellow] 3 2 5 11 2" xfId="22320" xr:uid="{00000000-0005-0000-0000-000004570000}"/>
    <cellStyle name="Input [yellow] 3 2 5 11 3" xfId="22321" xr:uid="{00000000-0005-0000-0000-000005570000}"/>
    <cellStyle name="Input [yellow] 3 2 5 12" xfId="22322" xr:uid="{00000000-0005-0000-0000-000006570000}"/>
    <cellStyle name="Input [yellow] 3 2 5 13" xfId="22323" xr:uid="{00000000-0005-0000-0000-000007570000}"/>
    <cellStyle name="Input [yellow] 3 2 5 2" xfId="22324" xr:uid="{00000000-0005-0000-0000-000008570000}"/>
    <cellStyle name="Input [yellow] 3 2 5 2 2" xfId="22325" xr:uid="{00000000-0005-0000-0000-000009570000}"/>
    <cellStyle name="Input [yellow] 3 2 5 2 3" xfId="22326" xr:uid="{00000000-0005-0000-0000-00000A570000}"/>
    <cellStyle name="Input [yellow] 3 2 5 3" xfId="22327" xr:uid="{00000000-0005-0000-0000-00000B570000}"/>
    <cellStyle name="Input [yellow] 3 2 5 3 2" xfId="22328" xr:uid="{00000000-0005-0000-0000-00000C570000}"/>
    <cellStyle name="Input [yellow] 3 2 5 3 3" xfId="22329" xr:uid="{00000000-0005-0000-0000-00000D570000}"/>
    <cellStyle name="Input [yellow] 3 2 5 4" xfId="22330" xr:uid="{00000000-0005-0000-0000-00000E570000}"/>
    <cellStyle name="Input [yellow] 3 2 5 4 2" xfId="22331" xr:uid="{00000000-0005-0000-0000-00000F570000}"/>
    <cellStyle name="Input [yellow] 3 2 5 4 3" xfId="22332" xr:uid="{00000000-0005-0000-0000-000010570000}"/>
    <cellStyle name="Input [yellow] 3 2 5 5" xfId="22333" xr:uid="{00000000-0005-0000-0000-000011570000}"/>
    <cellStyle name="Input [yellow] 3 2 5 5 2" xfId="22334" xr:uid="{00000000-0005-0000-0000-000012570000}"/>
    <cellStyle name="Input [yellow] 3 2 5 5 3" xfId="22335" xr:uid="{00000000-0005-0000-0000-000013570000}"/>
    <cellStyle name="Input [yellow] 3 2 5 6" xfId="22336" xr:uid="{00000000-0005-0000-0000-000014570000}"/>
    <cellStyle name="Input [yellow] 3 2 5 6 2" xfId="22337" xr:uid="{00000000-0005-0000-0000-000015570000}"/>
    <cellStyle name="Input [yellow] 3 2 5 6 3" xfId="22338" xr:uid="{00000000-0005-0000-0000-000016570000}"/>
    <cellStyle name="Input [yellow] 3 2 5 7" xfId="22339" xr:uid="{00000000-0005-0000-0000-000017570000}"/>
    <cellStyle name="Input [yellow] 3 2 5 7 2" xfId="22340" xr:uid="{00000000-0005-0000-0000-000018570000}"/>
    <cellStyle name="Input [yellow] 3 2 5 7 3" xfId="22341" xr:uid="{00000000-0005-0000-0000-000019570000}"/>
    <cellStyle name="Input [yellow] 3 2 5 8" xfId="22342" xr:uid="{00000000-0005-0000-0000-00001A570000}"/>
    <cellStyle name="Input [yellow] 3 2 5 8 2" xfId="22343" xr:uid="{00000000-0005-0000-0000-00001B570000}"/>
    <cellStyle name="Input [yellow] 3 2 5 8 3" xfId="22344" xr:uid="{00000000-0005-0000-0000-00001C570000}"/>
    <cellStyle name="Input [yellow] 3 2 5 9" xfId="22345" xr:uid="{00000000-0005-0000-0000-00001D570000}"/>
    <cellStyle name="Input [yellow] 3 2 5 9 2" xfId="22346" xr:uid="{00000000-0005-0000-0000-00001E570000}"/>
    <cellStyle name="Input [yellow] 3 2 5 9 3" xfId="22347" xr:uid="{00000000-0005-0000-0000-00001F570000}"/>
    <cellStyle name="Input [yellow] 3 2 6" xfId="22348" xr:uid="{00000000-0005-0000-0000-000020570000}"/>
    <cellStyle name="Input [yellow] 3 2 6 2" xfId="22349" xr:uid="{00000000-0005-0000-0000-000021570000}"/>
    <cellStyle name="Input [yellow] 3 2 6 3" xfId="22350" xr:uid="{00000000-0005-0000-0000-000022570000}"/>
    <cellStyle name="Input [yellow] 3 2 7" xfId="22351" xr:uid="{00000000-0005-0000-0000-000023570000}"/>
    <cellStyle name="Input [yellow] 3 2 7 2" xfId="22352" xr:uid="{00000000-0005-0000-0000-000024570000}"/>
    <cellStyle name="Input [yellow] 3 2 7 3" xfId="22353" xr:uid="{00000000-0005-0000-0000-000025570000}"/>
    <cellStyle name="Input [yellow] 3 2 8" xfId="22354" xr:uid="{00000000-0005-0000-0000-000026570000}"/>
    <cellStyle name="Input [yellow] 3 2 8 2" xfId="22355" xr:uid="{00000000-0005-0000-0000-000027570000}"/>
    <cellStyle name="Input [yellow] 3 2 8 3" xfId="22356" xr:uid="{00000000-0005-0000-0000-000028570000}"/>
    <cellStyle name="Input [yellow] 3 2 9" xfId="22357" xr:uid="{00000000-0005-0000-0000-000029570000}"/>
    <cellStyle name="Input [yellow] 3 2 9 2" xfId="22358" xr:uid="{00000000-0005-0000-0000-00002A570000}"/>
    <cellStyle name="Input [yellow] 3 2 9 3" xfId="22359" xr:uid="{00000000-0005-0000-0000-00002B570000}"/>
    <cellStyle name="Input [yellow] 3 3" xfId="22360" xr:uid="{00000000-0005-0000-0000-00002C570000}"/>
    <cellStyle name="Input [yellow] 3 3 10" xfId="22361" xr:uid="{00000000-0005-0000-0000-00002D570000}"/>
    <cellStyle name="Input [yellow] 3 3 10 2" xfId="22362" xr:uid="{00000000-0005-0000-0000-00002E570000}"/>
    <cellStyle name="Input [yellow] 3 3 10 3" xfId="22363" xr:uid="{00000000-0005-0000-0000-00002F570000}"/>
    <cellStyle name="Input [yellow] 3 3 11" xfId="22364" xr:uid="{00000000-0005-0000-0000-000030570000}"/>
    <cellStyle name="Input [yellow] 3 3 11 2" xfId="22365" xr:uid="{00000000-0005-0000-0000-000031570000}"/>
    <cellStyle name="Input [yellow] 3 3 11 3" xfId="22366" xr:uid="{00000000-0005-0000-0000-000032570000}"/>
    <cellStyle name="Input [yellow] 3 3 12" xfId="22367" xr:uid="{00000000-0005-0000-0000-000033570000}"/>
    <cellStyle name="Input [yellow] 3 3 12 2" xfId="22368" xr:uid="{00000000-0005-0000-0000-000034570000}"/>
    <cellStyle name="Input [yellow] 3 3 12 3" xfId="22369" xr:uid="{00000000-0005-0000-0000-000035570000}"/>
    <cellStyle name="Input [yellow] 3 3 13" xfId="22370" xr:uid="{00000000-0005-0000-0000-000036570000}"/>
    <cellStyle name="Input [yellow] 3 3 13 2" xfId="22371" xr:uid="{00000000-0005-0000-0000-000037570000}"/>
    <cellStyle name="Input [yellow] 3 3 13 3" xfId="22372" xr:uid="{00000000-0005-0000-0000-000038570000}"/>
    <cellStyle name="Input [yellow] 3 3 14" xfId="22373" xr:uid="{00000000-0005-0000-0000-000039570000}"/>
    <cellStyle name="Input [yellow] 3 3 14 2" xfId="22374" xr:uid="{00000000-0005-0000-0000-00003A570000}"/>
    <cellStyle name="Input [yellow] 3 3 14 3" xfId="22375" xr:uid="{00000000-0005-0000-0000-00003B570000}"/>
    <cellStyle name="Input [yellow] 3 3 15" xfId="22376" xr:uid="{00000000-0005-0000-0000-00003C570000}"/>
    <cellStyle name="Input [yellow] 3 3 15 2" xfId="22377" xr:uid="{00000000-0005-0000-0000-00003D570000}"/>
    <cellStyle name="Input [yellow] 3 3 15 3" xfId="22378" xr:uid="{00000000-0005-0000-0000-00003E570000}"/>
    <cellStyle name="Input [yellow] 3 3 16" xfId="22379" xr:uid="{00000000-0005-0000-0000-00003F570000}"/>
    <cellStyle name="Input [yellow] 3 3 16 2" xfId="22380" xr:uid="{00000000-0005-0000-0000-000040570000}"/>
    <cellStyle name="Input [yellow] 3 3 16 3" xfId="22381" xr:uid="{00000000-0005-0000-0000-000041570000}"/>
    <cellStyle name="Input [yellow] 3 3 17" xfId="22382" xr:uid="{00000000-0005-0000-0000-000042570000}"/>
    <cellStyle name="Input [yellow] 3 3 17 2" xfId="22383" xr:uid="{00000000-0005-0000-0000-000043570000}"/>
    <cellStyle name="Input [yellow] 3 3 17 3" xfId="22384" xr:uid="{00000000-0005-0000-0000-000044570000}"/>
    <cellStyle name="Input [yellow] 3 3 18" xfId="22385" xr:uid="{00000000-0005-0000-0000-000045570000}"/>
    <cellStyle name="Input [yellow] 3 3 18 2" xfId="22386" xr:uid="{00000000-0005-0000-0000-000046570000}"/>
    <cellStyle name="Input [yellow] 3 3 18 3" xfId="22387" xr:uid="{00000000-0005-0000-0000-000047570000}"/>
    <cellStyle name="Input [yellow] 3 3 19" xfId="22388" xr:uid="{00000000-0005-0000-0000-000048570000}"/>
    <cellStyle name="Input [yellow] 3 3 2" xfId="22389" xr:uid="{00000000-0005-0000-0000-000049570000}"/>
    <cellStyle name="Input [yellow] 3 3 2 10" xfId="22390" xr:uid="{00000000-0005-0000-0000-00004A570000}"/>
    <cellStyle name="Input [yellow] 3 3 2 10 2" xfId="22391" xr:uid="{00000000-0005-0000-0000-00004B570000}"/>
    <cellStyle name="Input [yellow] 3 3 2 10 3" xfId="22392" xr:uid="{00000000-0005-0000-0000-00004C570000}"/>
    <cellStyle name="Input [yellow] 3 3 2 11" xfId="22393" xr:uid="{00000000-0005-0000-0000-00004D570000}"/>
    <cellStyle name="Input [yellow] 3 3 2 11 2" xfId="22394" xr:uid="{00000000-0005-0000-0000-00004E570000}"/>
    <cellStyle name="Input [yellow] 3 3 2 11 3" xfId="22395" xr:uid="{00000000-0005-0000-0000-00004F570000}"/>
    <cellStyle name="Input [yellow] 3 3 2 12" xfId="22396" xr:uid="{00000000-0005-0000-0000-000050570000}"/>
    <cellStyle name="Input [yellow] 3 3 2 12 2" xfId="22397" xr:uid="{00000000-0005-0000-0000-000051570000}"/>
    <cellStyle name="Input [yellow] 3 3 2 12 3" xfId="22398" xr:uid="{00000000-0005-0000-0000-000052570000}"/>
    <cellStyle name="Input [yellow] 3 3 2 13" xfId="22399" xr:uid="{00000000-0005-0000-0000-000053570000}"/>
    <cellStyle name="Input [yellow] 3 3 2 14" xfId="22400" xr:uid="{00000000-0005-0000-0000-000054570000}"/>
    <cellStyle name="Input [yellow] 3 3 2 2" xfId="22401" xr:uid="{00000000-0005-0000-0000-000055570000}"/>
    <cellStyle name="Input [yellow] 3 3 2 2 2" xfId="22402" xr:uid="{00000000-0005-0000-0000-000056570000}"/>
    <cellStyle name="Input [yellow] 3 3 2 2 3" xfId="22403" xr:uid="{00000000-0005-0000-0000-000057570000}"/>
    <cellStyle name="Input [yellow] 3 3 2 3" xfId="22404" xr:uid="{00000000-0005-0000-0000-000058570000}"/>
    <cellStyle name="Input [yellow] 3 3 2 3 2" xfId="22405" xr:uid="{00000000-0005-0000-0000-000059570000}"/>
    <cellStyle name="Input [yellow] 3 3 2 3 3" xfId="22406" xr:uid="{00000000-0005-0000-0000-00005A570000}"/>
    <cellStyle name="Input [yellow] 3 3 2 4" xfId="22407" xr:uid="{00000000-0005-0000-0000-00005B570000}"/>
    <cellStyle name="Input [yellow] 3 3 2 4 2" xfId="22408" xr:uid="{00000000-0005-0000-0000-00005C570000}"/>
    <cellStyle name="Input [yellow] 3 3 2 4 3" xfId="22409" xr:uid="{00000000-0005-0000-0000-00005D570000}"/>
    <cellStyle name="Input [yellow] 3 3 2 5" xfId="22410" xr:uid="{00000000-0005-0000-0000-00005E570000}"/>
    <cellStyle name="Input [yellow] 3 3 2 5 2" xfId="22411" xr:uid="{00000000-0005-0000-0000-00005F570000}"/>
    <cellStyle name="Input [yellow] 3 3 2 5 3" xfId="22412" xr:uid="{00000000-0005-0000-0000-000060570000}"/>
    <cellStyle name="Input [yellow] 3 3 2 6" xfId="22413" xr:uid="{00000000-0005-0000-0000-000061570000}"/>
    <cellStyle name="Input [yellow] 3 3 2 6 2" xfId="22414" xr:uid="{00000000-0005-0000-0000-000062570000}"/>
    <cellStyle name="Input [yellow] 3 3 2 6 3" xfId="22415" xr:uid="{00000000-0005-0000-0000-000063570000}"/>
    <cellStyle name="Input [yellow] 3 3 2 7" xfId="22416" xr:uid="{00000000-0005-0000-0000-000064570000}"/>
    <cellStyle name="Input [yellow] 3 3 2 7 2" xfId="22417" xr:uid="{00000000-0005-0000-0000-000065570000}"/>
    <cellStyle name="Input [yellow] 3 3 2 7 3" xfId="22418" xr:uid="{00000000-0005-0000-0000-000066570000}"/>
    <cellStyle name="Input [yellow] 3 3 2 8" xfId="22419" xr:uid="{00000000-0005-0000-0000-000067570000}"/>
    <cellStyle name="Input [yellow] 3 3 2 8 2" xfId="22420" xr:uid="{00000000-0005-0000-0000-000068570000}"/>
    <cellStyle name="Input [yellow] 3 3 2 8 3" xfId="22421" xr:uid="{00000000-0005-0000-0000-000069570000}"/>
    <cellStyle name="Input [yellow] 3 3 2 9" xfId="22422" xr:uid="{00000000-0005-0000-0000-00006A570000}"/>
    <cellStyle name="Input [yellow] 3 3 2 9 2" xfId="22423" xr:uid="{00000000-0005-0000-0000-00006B570000}"/>
    <cellStyle name="Input [yellow] 3 3 2 9 3" xfId="22424" xr:uid="{00000000-0005-0000-0000-00006C570000}"/>
    <cellStyle name="Input [yellow] 3 3 20" xfId="22425" xr:uid="{00000000-0005-0000-0000-00006D570000}"/>
    <cellStyle name="Input [yellow] 3 3 3" xfId="22426" xr:uid="{00000000-0005-0000-0000-00006E570000}"/>
    <cellStyle name="Input [yellow] 3 3 3 10" xfId="22427" xr:uid="{00000000-0005-0000-0000-00006F570000}"/>
    <cellStyle name="Input [yellow] 3 3 3 10 2" xfId="22428" xr:uid="{00000000-0005-0000-0000-000070570000}"/>
    <cellStyle name="Input [yellow] 3 3 3 10 3" xfId="22429" xr:uid="{00000000-0005-0000-0000-000071570000}"/>
    <cellStyle name="Input [yellow] 3 3 3 11" xfId="22430" xr:uid="{00000000-0005-0000-0000-000072570000}"/>
    <cellStyle name="Input [yellow] 3 3 3 11 2" xfId="22431" xr:uid="{00000000-0005-0000-0000-000073570000}"/>
    <cellStyle name="Input [yellow] 3 3 3 11 3" xfId="22432" xr:uid="{00000000-0005-0000-0000-000074570000}"/>
    <cellStyle name="Input [yellow] 3 3 3 12" xfId="22433" xr:uid="{00000000-0005-0000-0000-000075570000}"/>
    <cellStyle name="Input [yellow] 3 3 3 12 2" xfId="22434" xr:uid="{00000000-0005-0000-0000-000076570000}"/>
    <cellStyle name="Input [yellow] 3 3 3 12 3" xfId="22435" xr:uid="{00000000-0005-0000-0000-000077570000}"/>
    <cellStyle name="Input [yellow] 3 3 3 13" xfId="22436" xr:uid="{00000000-0005-0000-0000-000078570000}"/>
    <cellStyle name="Input [yellow] 3 3 3 14" xfId="22437" xr:uid="{00000000-0005-0000-0000-000079570000}"/>
    <cellStyle name="Input [yellow] 3 3 3 2" xfId="22438" xr:uid="{00000000-0005-0000-0000-00007A570000}"/>
    <cellStyle name="Input [yellow] 3 3 3 2 2" xfId="22439" xr:uid="{00000000-0005-0000-0000-00007B570000}"/>
    <cellStyle name="Input [yellow] 3 3 3 2 3" xfId="22440" xr:uid="{00000000-0005-0000-0000-00007C570000}"/>
    <cellStyle name="Input [yellow] 3 3 3 3" xfId="22441" xr:uid="{00000000-0005-0000-0000-00007D570000}"/>
    <cellStyle name="Input [yellow] 3 3 3 3 2" xfId="22442" xr:uid="{00000000-0005-0000-0000-00007E570000}"/>
    <cellStyle name="Input [yellow] 3 3 3 3 3" xfId="22443" xr:uid="{00000000-0005-0000-0000-00007F570000}"/>
    <cellStyle name="Input [yellow] 3 3 3 4" xfId="22444" xr:uid="{00000000-0005-0000-0000-000080570000}"/>
    <cellStyle name="Input [yellow] 3 3 3 4 2" xfId="22445" xr:uid="{00000000-0005-0000-0000-000081570000}"/>
    <cellStyle name="Input [yellow] 3 3 3 4 3" xfId="22446" xr:uid="{00000000-0005-0000-0000-000082570000}"/>
    <cellStyle name="Input [yellow] 3 3 3 5" xfId="22447" xr:uid="{00000000-0005-0000-0000-000083570000}"/>
    <cellStyle name="Input [yellow] 3 3 3 5 2" xfId="22448" xr:uid="{00000000-0005-0000-0000-000084570000}"/>
    <cellStyle name="Input [yellow] 3 3 3 5 3" xfId="22449" xr:uid="{00000000-0005-0000-0000-000085570000}"/>
    <cellStyle name="Input [yellow] 3 3 3 6" xfId="22450" xr:uid="{00000000-0005-0000-0000-000086570000}"/>
    <cellStyle name="Input [yellow] 3 3 3 6 2" xfId="22451" xr:uid="{00000000-0005-0000-0000-000087570000}"/>
    <cellStyle name="Input [yellow] 3 3 3 6 3" xfId="22452" xr:uid="{00000000-0005-0000-0000-000088570000}"/>
    <cellStyle name="Input [yellow] 3 3 3 7" xfId="22453" xr:uid="{00000000-0005-0000-0000-000089570000}"/>
    <cellStyle name="Input [yellow] 3 3 3 7 2" xfId="22454" xr:uid="{00000000-0005-0000-0000-00008A570000}"/>
    <cellStyle name="Input [yellow] 3 3 3 7 3" xfId="22455" xr:uid="{00000000-0005-0000-0000-00008B570000}"/>
    <cellStyle name="Input [yellow] 3 3 3 8" xfId="22456" xr:uid="{00000000-0005-0000-0000-00008C570000}"/>
    <cellStyle name="Input [yellow] 3 3 3 8 2" xfId="22457" xr:uid="{00000000-0005-0000-0000-00008D570000}"/>
    <cellStyle name="Input [yellow] 3 3 3 8 3" xfId="22458" xr:uid="{00000000-0005-0000-0000-00008E570000}"/>
    <cellStyle name="Input [yellow] 3 3 3 9" xfId="22459" xr:uid="{00000000-0005-0000-0000-00008F570000}"/>
    <cellStyle name="Input [yellow] 3 3 3 9 2" xfId="22460" xr:uid="{00000000-0005-0000-0000-000090570000}"/>
    <cellStyle name="Input [yellow] 3 3 3 9 3" xfId="22461" xr:uid="{00000000-0005-0000-0000-000091570000}"/>
    <cellStyle name="Input [yellow] 3 3 4" xfId="22462" xr:uid="{00000000-0005-0000-0000-000092570000}"/>
    <cellStyle name="Input [yellow] 3 3 4 10" xfId="22463" xr:uid="{00000000-0005-0000-0000-000093570000}"/>
    <cellStyle name="Input [yellow] 3 3 4 10 2" xfId="22464" xr:uid="{00000000-0005-0000-0000-000094570000}"/>
    <cellStyle name="Input [yellow] 3 3 4 10 3" xfId="22465" xr:uid="{00000000-0005-0000-0000-000095570000}"/>
    <cellStyle name="Input [yellow] 3 3 4 11" xfId="22466" xr:uid="{00000000-0005-0000-0000-000096570000}"/>
    <cellStyle name="Input [yellow] 3 3 4 11 2" xfId="22467" xr:uid="{00000000-0005-0000-0000-000097570000}"/>
    <cellStyle name="Input [yellow] 3 3 4 11 3" xfId="22468" xr:uid="{00000000-0005-0000-0000-000098570000}"/>
    <cellStyle name="Input [yellow] 3 3 4 12" xfId="22469" xr:uid="{00000000-0005-0000-0000-000099570000}"/>
    <cellStyle name="Input [yellow] 3 3 4 13" xfId="22470" xr:uid="{00000000-0005-0000-0000-00009A570000}"/>
    <cellStyle name="Input [yellow] 3 3 4 2" xfId="22471" xr:uid="{00000000-0005-0000-0000-00009B570000}"/>
    <cellStyle name="Input [yellow] 3 3 4 2 2" xfId="22472" xr:uid="{00000000-0005-0000-0000-00009C570000}"/>
    <cellStyle name="Input [yellow] 3 3 4 2 3" xfId="22473" xr:uid="{00000000-0005-0000-0000-00009D570000}"/>
    <cellStyle name="Input [yellow] 3 3 4 3" xfId="22474" xr:uid="{00000000-0005-0000-0000-00009E570000}"/>
    <cellStyle name="Input [yellow] 3 3 4 3 2" xfId="22475" xr:uid="{00000000-0005-0000-0000-00009F570000}"/>
    <cellStyle name="Input [yellow] 3 3 4 3 3" xfId="22476" xr:uid="{00000000-0005-0000-0000-0000A0570000}"/>
    <cellStyle name="Input [yellow] 3 3 4 4" xfId="22477" xr:uid="{00000000-0005-0000-0000-0000A1570000}"/>
    <cellStyle name="Input [yellow] 3 3 4 4 2" xfId="22478" xr:uid="{00000000-0005-0000-0000-0000A2570000}"/>
    <cellStyle name="Input [yellow] 3 3 4 4 3" xfId="22479" xr:uid="{00000000-0005-0000-0000-0000A3570000}"/>
    <cellStyle name="Input [yellow] 3 3 4 5" xfId="22480" xr:uid="{00000000-0005-0000-0000-0000A4570000}"/>
    <cellStyle name="Input [yellow] 3 3 4 5 2" xfId="22481" xr:uid="{00000000-0005-0000-0000-0000A5570000}"/>
    <cellStyle name="Input [yellow] 3 3 4 5 3" xfId="22482" xr:uid="{00000000-0005-0000-0000-0000A6570000}"/>
    <cellStyle name="Input [yellow] 3 3 4 6" xfId="22483" xr:uid="{00000000-0005-0000-0000-0000A7570000}"/>
    <cellStyle name="Input [yellow] 3 3 4 6 2" xfId="22484" xr:uid="{00000000-0005-0000-0000-0000A8570000}"/>
    <cellStyle name="Input [yellow] 3 3 4 6 3" xfId="22485" xr:uid="{00000000-0005-0000-0000-0000A9570000}"/>
    <cellStyle name="Input [yellow] 3 3 4 7" xfId="22486" xr:uid="{00000000-0005-0000-0000-0000AA570000}"/>
    <cellStyle name="Input [yellow] 3 3 4 7 2" xfId="22487" xr:uid="{00000000-0005-0000-0000-0000AB570000}"/>
    <cellStyle name="Input [yellow] 3 3 4 7 3" xfId="22488" xr:uid="{00000000-0005-0000-0000-0000AC570000}"/>
    <cellStyle name="Input [yellow] 3 3 4 8" xfId="22489" xr:uid="{00000000-0005-0000-0000-0000AD570000}"/>
    <cellStyle name="Input [yellow] 3 3 4 8 2" xfId="22490" xr:uid="{00000000-0005-0000-0000-0000AE570000}"/>
    <cellStyle name="Input [yellow] 3 3 4 8 3" xfId="22491" xr:uid="{00000000-0005-0000-0000-0000AF570000}"/>
    <cellStyle name="Input [yellow] 3 3 4 9" xfId="22492" xr:uid="{00000000-0005-0000-0000-0000B0570000}"/>
    <cellStyle name="Input [yellow] 3 3 4 9 2" xfId="22493" xr:uid="{00000000-0005-0000-0000-0000B1570000}"/>
    <cellStyle name="Input [yellow] 3 3 4 9 3" xfId="22494" xr:uid="{00000000-0005-0000-0000-0000B2570000}"/>
    <cellStyle name="Input [yellow] 3 3 5" xfId="22495" xr:uid="{00000000-0005-0000-0000-0000B3570000}"/>
    <cellStyle name="Input [yellow] 3 3 5 10" xfId="22496" xr:uid="{00000000-0005-0000-0000-0000B4570000}"/>
    <cellStyle name="Input [yellow] 3 3 5 10 2" xfId="22497" xr:uid="{00000000-0005-0000-0000-0000B5570000}"/>
    <cellStyle name="Input [yellow] 3 3 5 10 3" xfId="22498" xr:uid="{00000000-0005-0000-0000-0000B6570000}"/>
    <cellStyle name="Input [yellow] 3 3 5 11" xfId="22499" xr:uid="{00000000-0005-0000-0000-0000B7570000}"/>
    <cellStyle name="Input [yellow] 3 3 5 11 2" xfId="22500" xr:uid="{00000000-0005-0000-0000-0000B8570000}"/>
    <cellStyle name="Input [yellow] 3 3 5 11 3" xfId="22501" xr:uid="{00000000-0005-0000-0000-0000B9570000}"/>
    <cellStyle name="Input [yellow] 3 3 5 12" xfId="22502" xr:uid="{00000000-0005-0000-0000-0000BA570000}"/>
    <cellStyle name="Input [yellow] 3 3 5 13" xfId="22503" xr:uid="{00000000-0005-0000-0000-0000BB570000}"/>
    <cellStyle name="Input [yellow] 3 3 5 2" xfId="22504" xr:uid="{00000000-0005-0000-0000-0000BC570000}"/>
    <cellStyle name="Input [yellow] 3 3 5 2 2" xfId="22505" xr:uid="{00000000-0005-0000-0000-0000BD570000}"/>
    <cellStyle name="Input [yellow] 3 3 5 2 3" xfId="22506" xr:uid="{00000000-0005-0000-0000-0000BE570000}"/>
    <cellStyle name="Input [yellow] 3 3 5 3" xfId="22507" xr:uid="{00000000-0005-0000-0000-0000BF570000}"/>
    <cellStyle name="Input [yellow] 3 3 5 3 2" xfId="22508" xr:uid="{00000000-0005-0000-0000-0000C0570000}"/>
    <cellStyle name="Input [yellow] 3 3 5 3 3" xfId="22509" xr:uid="{00000000-0005-0000-0000-0000C1570000}"/>
    <cellStyle name="Input [yellow] 3 3 5 4" xfId="22510" xr:uid="{00000000-0005-0000-0000-0000C2570000}"/>
    <cellStyle name="Input [yellow] 3 3 5 4 2" xfId="22511" xr:uid="{00000000-0005-0000-0000-0000C3570000}"/>
    <cellStyle name="Input [yellow] 3 3 5 4 3" xfId="22512" xr:uid="{00000000-0005-0000-0000-0000C4570000}"/>
    <cellStyle name="Input [yellow] 3 3 5 5" xfId="22513" xr:uid="{00000000-0005-0000-0000-0000C5570000}"/>
    <cellStyle name="Input [yellow] 3 3 5 5 2" xfId="22514" xr:uid="{00000000-0005-0000-0000-0000C6570000}"/>
    <cellStyle name="Input [yellow] 3 3 5 5 3" xfId="22515" xr:uid="{00000000-0005-0000-0000-0000C7570000}"/>
    <cellStyle name="Input [yellow] 3 3 5 6" xfId="22516" xr:uid="{00000000-0005-0000-0000-0000C8570000}"/>
    <cellStyle name="Input [yellow] 3 3 5 6 2" xfId="22517" xr:uid="{00000000-0005-0000-0000-0000C9570000}"/>
    <cellStyle name="Input [yellow] 3 3 5 6 3" xfId="22518" xr:uid="{00000000-0005-0000-0000-0000CA570000}"/>
    <cellStyle name="Input [yellow] 3 3 5 7" xfId="22519" xr:uid="{00000000-0005-0000-0000-0000CB570000}"/>
    <cellStyle name="Input [yellow] 3 3 5 7 2" xfId="22520" xr:uid="{00000000-0005-0000-0000-0000CC570000}"/>
    <cellStyle name="Input [yellow] 3 3 5 7 3" xfId="22521" xr:uid="{00000000-0005-0000-0000-0000CD570000}"/>
    <cellStyle name="Input [yellow] 3 3 5 8" xfId="22522" xr:uid="{00000000-0005-0000-0000-0000CE570000}"/>
    <cellStyle name="Input [yellow] 3 3 5 8 2" xfId="22523" xr:uid="{00000000-0005-0000-0000-0000CF570000}"/>
    <cellStyle name="Input [yellow] 3 3 5 8 3" xfId="22524" xr:uid="{00000000-0005-0000-0000-0000D0570000}"/>
    <cellStyle name="Input [yellow] 3 3 5 9" xfId="22525" xr:uid="{00000000-0005-0000-0000-0000D1570000}"/>
    <cellStyle name="Input [yellow] 3 3 5 9 2" xfId="22526" xr:uid="{00000000-0005-0000-0000-0000D2570000}"/>
    <cellStyle name="Input [yellow] 3 3 5 9 3" xfId="22527" xr:uid="{00000000-0005-0000-0000-0000D3570000}"/>
    <cellStyle name="Input [yellow] 3 3 6" xfId="22528" xr:uid="{00000000-0005-0000-0000-0000D4570000}"/>
    <cellStyle name="Input [yellow] 3 3 6 10" xfId="22529" xr:uid="{00000000-0005-0000-0000-0000D5570000}"/>
    <cellStyle name="Input [yellow] 3 3 6 10 2" xfId="22530" xr:uid="{00000000-0005-0000-0000-0000D6570000}"/>
    <cellStyle name="Input [yellow] 3 3 6 10 3" xfId="22531" xr:uid="{00000000-0005-0000-0000-0000D7570000}"/>
    <cellStyle name="Input [yellow] 3 3 6 11" xfId="22532" xr:uid="{00000000-0005-0000-0000-0000D8570000}"/>
    <cellStyle name="Input [yellow] 3 3 6 11 2" xfId="22533" xr:uid="{00000000-0005-0000-0000-0000D9570000}"/>
    <cellStyle name="Input [yellow] 3 3 6 11 3" xfId="22534" xr:uid="{00000000-0005-0000-0000-0000DA570000}"/>
    <cellStyle name="Input [yellow] 3 3 6 12" xfId="22535" xr:uid="{00000000-0005-0000-0000-0000DB570000}"/>
    <cellStyle name="Input [yellow] 3 3 6 13" xfId="22536" xr:uid="{00000000-0005-0000-0000-0000DC570000}"/>
    <cellStyle name="Input [yellow] 3 3 6 2" xfId="22537" xr:uid="{00000000-0005-0000-0000-0000DD570000}"/>
    <cellStyle name="Input [yellow] 3 3 6 2 2" xfId="22538" xr:uid="{00000000-0005-0000-0000-0000DE570000}"/>
    <cellStyle name="Input [yellow] 3 3 6 2 3" xfId="22539" xr:uid="{00000000-0005-0000-0000-0000DF570000}"/>
    <cellStyle name="Input [yellow] 3 3 6 3" xfId="22540" xr:uid="{00000000-0005-0000-0000-0000E0570000}"/>
    <cellStyle name="Input [yellow] 3 3 6 3 2" xfId="22541" xr:uid="{00000000-0005-0000-0000-0000E1570000}"/>
    <cellStyle name="Input [yellow] 3 3 6 3 3" xfId="22542" xr:uid="{00000000-0005-0000-0000-0000E2570000}"/>
    <cellStyle name="Input [yellow] 3 3 6 4" xfId="22543" xr:uid="{00000000-0005-0000-0000-0000E3570000}"/>
    <cellStyle name="Input [yellow] 3 3 6 4 2" xfId="22544" xr:uid="{00000000-0005-0000-0000-0000E4570000}"/>
    <cellStyle name="Input [yellow] 3 3 6 4 3" xfId="22545" xr:uid="{00000000-0005-0000-0000-0000E5570000}"/>
    <cellStyle name="Input [yellow] 3 3 6 5" xfId="22546" xr:uid="{00000000-0005-0000-0000-0000E6570000}"/>
    <cellStyle name="Input [yellow] 3 3 6 5 2" xfId="22547" xr:uid="{00000000-0005-0000-0000-0000E7570000}"/>
    <cellStyle name="Input [yellow] 3 3 6 5 3" xfId="22548" xr:uid="{00000000-0005-0000-0000-0000E8570000}"/>
    <cellStyle name="Input [yellow] 3 3 6 6" xfId="22549" xr:uid="{00000000-0005-0000-0000-0000E9570000}"/>
    <cellStyle name="Input [yellow] 3 3 6 6 2" xfId="22550" xr:uid="{00000000-0005-0000-0000-0000EA570000}"/>
    <cellStyle name="Input [yellow] 3 3 6 6 3" xfId="22551" xr:uid="{00000000-0005-0000-0000-0000EB570000}"/>
    <cellStyle name="Input [yellow] 3 3 6 7" xfId="22552" xr:uid="{00000000-0005-0000-0000-0000EC570000}"/>
    <cellStyle name="Input [yellow] 3 3 6 7 2" xfId="22553" xr:uid="{00000000-0005-0000-0000-0000ED570000}"/>
    <cellStyle name="Input [yellow] 3 3 6 7 3" xfId="22554" xr:uid="{00000000-0005-0000-0000-0000EE570000}"/>
    <cellStyle name="Input [yellow] 3 3 6 8" xfId="22555" xr:uid="{00000000-0005-0000-0000-0000EF570000}"/>
    <cellStyle name="Input [yellow] 3 3 6 8 2" xfId="22556" xr:uid="{00000000-0005-0000-0000-0000F0570000}"/>
    <cellStyle name="Input [yellow] 3 3 6 8 3" xfId="22557" xr:uid="{00000000-0005-0000-0000-0000F1570000}"/>
    <cellStyle name="Input [yellow] 3 3 6 9" xfId="22558" xr:uid="{00000000-0005-0000-0000-0000F2570000}"/>
    <cellStyle name="Input [yellow] 3 3 6 9 2" xfId="22559" xr:uid="{00000000-0005-0000-0000-0000F3570000}"/>
    <cellStyle name="Input [yellow] 3 3 6 9 3" xfId="22560" xr:uid="{00000000-0005-0000-0000-0000F4570000}"/>
    <cellStyle name="Input [yellow] 3 3 7" xfId="22561" xr:uid="{00000000-0005-0000-0000-0000F5570000}"/>
    <cellStyle name="Input [yellow] 3 3 7 10" xfId="22562" xr:uid="{00000000-0005-0000-0000-0000F6570000}"/>
    <cellStyle name="Input [yellow] 3 3 7 10 2" xfId="22563" xr:uid="{00000000-0005-0000-0000-0000F7570000}"/>
    <cellStyle name="Input [yellow] 3 3 7 10 3" xfId="22564" xr:uid="{00000000-0005-0000-0000-0000F8570000}"/>
    <cellStyle name="Input [yellow] 3 3 7 11" xfId="22565" xr:uid="{00000000-0005-0000-0000-0000F9570000}"/>
    <cellStyle name="Input [yellow] 3 3 7 11 2" xfId="22566" xr:uid="{00000000-0005-0000-0000-0000FA570000}"/>
    <cellStyle name="Input [yellow] 3 3 7 11 3" xfId="22567" xr:uid="{00000000-0005-0000-0000-0000FB570000}"/>
    <cellStyle name="Input [yellow] 3 3 7 12" xfId="22568" xr:uid="{00000000-0005-0000-0000-0000FC570000}"/>
    <cellStyle name="Input [yellow] 3 3 7 13" xfId="22569" xr:uid="{00000000-0005-0000-0000-0000FD570000}"/>
    <cellStyle name="Input [yellow] 3 3 7 2" xfId="22570" xr:uid="{00000000-0005-0000-0000-0000FE570000}"/>
    <cellStyle name="Input [yellow] 3 3 7 2 2" xfId="22571" xr:uid="{00000000-0005-0000-0000-0000FF570000}"/>
    <cellStyle name="Input [yellow] 3 3 7 2 3" xfId="22572" xr:uid="{00000000-0005-0000-0000-000000580000}"/>
    <cellStyle name="Input [yellow] 3 3 7 3" xfId="22573" xr:uid="{00000000-0005-0000-0000-000001580000}"/>
    <cellStyle name="Input [yellow] 3 3 7 3 2" xfId="22574" xr:uid="{00000000-0005-0000-0000-000002580000}"/>
    <cellStyle name="Input [yellow] 3 3 7 3 3" xfId="22575" xr:uid="{00000000-0005-0000-0000-000003580000}"/>
    <cellStyle name="Input [yellow] 3 3 7 4" xfId="22576" xr:uid="{00000000-0005-0000-0000-000004580000}"/>
    <cellStyle name="Input [yellow] 3 3 7 4 2" xfId="22577" xr:uid="{00000000-0005-0000-0000-000005580000}"/>
    <cellStyle name="Input [yellow] 3 3 7 4 3" xfId="22578" xr:uid="{00000000-0005-0000-0000-000006580000}"/>
    <cellStyle name="Input [yellow] 3 3 7 5" xfId="22579" xr:uid="{00000000-0005-0000-0000-000007580000}"/>
    <cellStyle name="Input [yellow] 3 3 7 5 2" xfId="22580" xr:uid="{00000000-0005-0000-0000-000008580000}"/>
    <cellStyle name="Input [yellow] 3 3 7 5 3" xfId="22581" xr:uid="{00000000-0005-0000-0000-000009580000}"/>
    <cellStyle name="Input [yellow] 3 3 7 6" xfId="22582" xr:uid="{00000000-0005-0000-0000-00000A580000}"/>
    <cellStyle name="Input [yellow] 3 3 7 6 2" xfId="22583" xr:uid="{00000000-0005-0000-0000-00000B580000}"/>
    <cellStyle name="Input [yellow] 3 3 7 6 3" xfId="22584" xr:uid="{00000000-0005-0000-0000-00000C580000}"/>
    <cellStyle name="Input [yellow] 3 3 7 7" xfId="22585" xr:uid="{00000000-0005-0000-0000-00000D580000}"/>
    <cellStyle name="Input [yellow] 3 3 7 7 2" xfId="22586" xr:uid="{00000000-0005-0000-0000-00000E580000}"/>
    <cellStyle name="Input [yellow] 3 3 7 7 3" xfId="22587" xr:uid="{00000000-0005-0000-0000-00000F580000}"/>
    <cellStyle name="Input [yellow] 3 3 7 8" xfId="22588" xr:uid="{00000000-0005-0000-0000-000010580000}"/>
    <cellStyle name="Input [yellow] 3 3 7 8 2" xfId="22589" xr:uid="{00000000-0005-0000-0000-000011580000}"/>
    <cellStyle name="Input [yellow] 3 3 7 8 3" xfId="22590" xr:uid="{00000000-0005-0000-0000-000012580000}"/>
    <cellStyle name="Input [yellow] 3 3 7 9" xfId="22591" xr:uid="{00000000-0005-0000-0000-000013580000}"/>
    <cellStyle name="Input [yellow] 3 3 7 9 2" xfId="22592" xr:uid="{00000000-0005-0000-0000-000014580000}"/>
    <cellStyle name="Input [yellow] 3 3 7 9 3" xfId="22593" xr:uid="{00000000-0005-0000-0000-000015580000}"/>
    <cellStyle name="Input [yellow] 3 3 8" xfId="22594" xr:uid="{00000000-0005-0000-0000-000016580000}"/>
    <cellStyle name="Input [yellow] 3 3 8 2" xfId="22595" xr:uid="{00000000-0005-0000-0000-000017580000}"/>
    <cellStyle name="Input [yellow] 3 3 8 3" xfId="22596" xr:uid="{00000000-0005-0000-0000-000018580000}"/>
    <cellStyle name="Input [yellow] 3 3 9" xfId="22597" xr:uid="{00000000-0005-0000-0000-000019580000}"/>
    <cellStyle name="Input [yellow] 3 3 9 2" xfId="22598" xr:uid="{00000000-0005-0000-0000-00001A580000}"/>
    <cellStyle name="Input [yellow] 3 3 9 3" xfId="22599" xr:uid="{00000000-0005-0000-0000-00001B580000}"/>
    <cellStyle name="Input [yellow] 3 4" xfId="22600" xr:uid="{00000000-0005-0000-0000-00001C580000}"/>
    <cellStyle name="Input [yellow] 3 4 10" xfId="22601" xr:uid="{00000000-0005-0000-0000-00001D580000}"/>
    <cellStyle name="Input [yellow] 3 4 10 2" xfId="22602" xr:uid="{00000000-0005-0000-0000-00001E580000}"/>
    <cellStyle name="Input [yellow] 3 4 10 3" xfId="22603" xr:uid="{00000000-0005-0000-0000-00001F580000}"/>
    <cellStyle name="Input [yellow] 3 4 11" xfId="22604" xr:uid="{00000000-0005-0000-0000-000020580000}"/>
    <cellStyle name="Input [yellow] 3 4 11 2" xfId="22605" xr:uid="{00000000-0005-0000-0000-000021580000}"/>
    <cellStyle name="Input [yellow] 3 4 11 3" xfId="22606" xr:uid="{00000000-0005-0000-0000-000022580000}"/>
    <cellStyle name="Input [yellow] 3 4 12" xfId="22607" xr:uid="{00000000-0005-0000-0000-000023580000}"/>
    <cellStyle name="Input [yellow] 3 4 12 2" xfId="22608" xr:uid="{00000000-0005-0000-0000-000024580000}"/>
    <cellStyle name="Input [yellow] 3 4 12 3" xfId="22609" xr:uid="{00000000-0005-0000-0000-000025580000}"/>
    <cellStyle name="Input [yellow] 3 4 13" xfId="22610" xr:uid="{00000000-0005-0000-0000-000026580000}"/>
    <cellStyle name="Input [yellow] 3 4 13 2" xfId="22611" xr:uid="{00000000-0005-0000-0000-000027580000}"/>
    <cellStyle name="Input [yellow] 3 4 13 3" xfId="22612" xr:uid="{00000000-0005-0000-0000-000028580000}"/>
    <cellStyle name="Input [yellow] 3 4 14" xfId="22613" xr:uid="{00000000-0005-0000-0000-000029580000}"/>
    <cellStyle name="Input [yellow] 3 4 14 2" xfId="22614" xr:uid="{00000000-0005-0000-0000-00002A580000}"/>
    <cellStyle name="Input [yellow] 3 4 14 3" xfId="22615" xr:uid="{00000000-0005-0000-0000-00002B580000}"/>
    <cellStyle name="Input [yellow] 3 4 15" xfId="22616" xr:uid="{00000000-0005-0000-0000-00002C580000}"/>
    <cellStyle name="Input [yellow] 3 4 15 2" xfId="22617" xr:uid="{00000000-0005-0000-0000-00002D580000}"/>
    <cellStyle name="Input [yellow] 3 4 15 3" xfId="22618" xr:uid="{00000000-0005-0000-0000-00002E580000}"/>
    <cellStyle name="Input [yellow] 3 4 16" xfId="22619" xr:uid="{00000000-0005-0000-0000-00002F580000}"/>
    <cellStyle name="Input [yellow] 3 4 16 2" xfId="22620" xr:uid="{00000000-0005-0000-0000-000030580000}"/>
    <cellStyle name="Input [yellow] 3 4 16 3" xfId="22621" xr:uid="{00000000-0005-0000-0000-000031580000}"/>
    <cellStyle name="Input [yellow] 3 4 17" xfId="22622" xr:uid="{00000000-0005-0000-0000-000032580000}"/>
    <cellStyle name="Input [yellow] 3 4 17 2" xfId="22623" xr:uid="{00000000-0005-0000-0000-000033580000}"/>
    <cellStyle name="Input [yellow] 3 4 17 3" xfId="22624" xr:uid="{00000000-0005-0000-0000-000034580000}"/>
    <cellStyle name="Input [yellow] 3 4 18" xfId="22625" xr:uid="{00000000-0005-0000-0000-000035580000}"/>
    <cellStyle name="Input [yellow] 3 4 18 2" xfId="22626" xr:uid="{00000000-0005-0000-0000-000036580000}"/>
    <cellStyle name="Input [yellow] 3 4 18 3" xfId="22627" xr:uid="{00000000-0005-0000-0000-000037580000}"/>
    <cellStyle name="Input [yellow] 3 4 19" xfId="22628" xr:uid="{00000000-0005-0000-0000-000038580000}"/>
    <cellStyle name="Input [yellow] 3 4 2" xfId="22629" xr:uid="{00000000-0005-0000-0000-000039580000}"/>
    <cellStyle name="Input [yellow] 3 4 2 10" xfId="22630" xr:uid="{00000000-0005-0000-0000-00003A580000}"/>
    <cellStyle name="Input [yellow] 3 4 2 10 2" xfId="22631" xr:uid="{00000000-0005-0000-0000-00003B580000}"/>
    <cellStyle name="Input [yellow] 3 4 2 10 3" xfId="22632" xr:uid="{00000000-0005-0000-0000-00003C580000}"/>
    <cellStyle name="Input [yellow] 3 4 2 11" xfId="22633" xr:uid="{00000000-0005-0000-0000-00003D580000}"/>
    <cellStyle name="Input [yellow] 3 4 2 11 2" xfId="22634" xr:uid="{00000000-0005-0000-0000-00003E580000}"/>
    <cellStyle name="Input [yellow] 3 4 2 11 3" xfId="22635" xr:uid="{00000000-0005-0000-0000-00003F580000}"/>
    <cellStyle name="Input [yellow] 3 4 2 12" xfId="22636" xr:uid="{00000000-0005-0000-0000-000040580000}"/>
    <cellStyle name="Input [yellow] 3 4 2 12 2" xfId="22637" xr:uid="{00000000-0005-0000-0000-000041580000}"/>
    <cellStyle name="Input [yellow] 3 4 2 12 3" xfId="22638" xr:uid="{00000000-0005-0000-0000-000042580000}"/>
    <cellStyle name="Input [yellow] 3 4 2 13" xfId="22639" xr:uid="{00000000-0005-0000-0000-000043580000}"/>
    <cellStyle name="Input [yellow] 3 4 2 14" xfId="22640" xr:uid="{00000000-0005-0000-0000-000044580000}"/>
    <cellStyle name="Input [yellow] 3 4 2 2" xfId="22641" xr:uid="{00000000-0005-0000-0000-000045580000}"/>
    <cellStyle name="Input [yellow] 3 4 2 2 2" xfId="22642" xr:uid="{00000000-0005-0000-0000-000046580000}"/>
    <cellStyle name="Input [yellow] 3 4 2 2 3" xfId="22643" xr:uid="{00000000-0005-0000-0000-000047580000}"/>
    <cellStyle name="Input [yellow] 3 4 2 3" xfId="22644" xr:uid="{00000000-0005-0000-0000-000048580000}"/>
    <cellStyle name="Input [yellow] 3 4 2 3 2" xfId="22645" xr:uid="{00000000-0005-0000-0000-000049580000}"/>
    <cellStyle name="Input [yellow] 3 4 2 3 3" xfId="22646" xr:uid="{00000000-0005-0000-0000-00004A580000}"/>
    <cellStyle name="Input [yellow] 3 4 2 4" xfId="22647" xr:uid="{00000000-0005-0000-0000-00004B580000}"/>
    <cellStyle name="Input [yellow] 3 4 2 4 2" xfId="22648" xr:uid="{00000000-0005-0000-0000-00004C580000}"/>
    <cellStyle name="Input [yellow] 3 4 2 4 3" xfId="22649" xr:uid="{00000000-0005-0000-0000-00004D580000}"/>
    <cellStyle name="Input [yellow] 3 4 2 5" xfId="22650" xr:uid="{00000000-0005-0000-0000-00004E580000}"/>
    <cellStyle name="Input [yellow] 3 4 2 5 2" xfId="22651" xr:uid="{00000000-0005-0000-0000-00004F580000}"/>
    <cellStyle name="Input [yellow] 3 4 2 5 3" xfId="22652" xr:uid="{00000000-0005-0000-0000-000050580000}"/>
    <cellStyle name="Input [yellow] 3 4 2 6" xfId="22653" xr:uid="{00000000-0005-0000-0000-000051580000}"/>
    <cellStyle name="Input [yellow] 3 4 2 6 2" xfId="22654" xr:uid="{00000000-0005-0000-0000-000052580000}"/>
    <cellStyle name="Input [yellow] 3 4 2 6 3" xfId="22655" xr:uid="{00000000-0005-0000-0000-000053580000}"/>
    <cellStyle name="Input [yellow] 3 4 2 7" xfId="22656" xr:uid="{00000000-0005-0000-0000-000054580000}"/>
    <cellStyle name="Input [yellow] 3 4 2 7 2" xfId="22657" xr:uid="{00000000-0005-0000-0000-000055580000}"/>
    <cellStyle name="Input [yellow] 3 4 2 7 3" xfId="22658" xr:uid="{00000000-0005-0000-0000-000056580000}"/>
    <cellStyle name="Input [yellow] 3 4 2 8" xfId="22659" xr:uid="{00000000-0005-0000-0000-000057580000}"/>
    <cellStyle name="Input [yellow] 3 4 2 8 2" xfId="22660" xr:uid="{00000000-0005-0000-0000-000058580000}"/>
    <cellStyle name="Input [yellow] 3 4 2 8 3" xfId="22661" xr:uid="{00000000-0005-0000-0000-000059580000}"/>
    <cellStyle name="Input [yellow] 3 4 2 9" xfId="22662" xr:uid="{00000000-0005-0000-0000-00005A580000}"/>
    <cellStyle name="Input [yellow] 3 4 2 9 2" xfId="22663" xr:uid="{00000000-0005-0000-0000-00005B580000}"/>
    <cellStyle name="Input [yellow] 3 4 2 9 3" xfId="22664" xr:uid="{00000000-0005-0000-0000-00005C580000}"/>
    <cellStyle name="Input [yellow] 3 4 20" xfId="22665" xr:uid="{00000000-0005-0000-0000-00005D580000}"/>
    <cellStyle name="Input [yellow] 3 4 3" xfId="22666" xr:uid="{00000000-0005-0000-0000-00005E580000}"/>
    <cellStyle name="Input [yellow] 3 4 3 10" xfId="22667" xr:uid="{00000000-0005-0000-0000-00005F580000}"/>
    <cellStyle name="Input [yellow] 3 4 3 10 2" xfId="22668" xr:uid="{00000000-0005-0000-0000-000060580000}"/>
    <cellStyle name="Input [yellow] 3 4 3 10 3" xfId="22669" xr:uid="{00000000-0005-0000-0000-000061580000}"/>
    <cellStyle name="Input [yellow] 3 4 3 11" xfId="22670" xr:uid="{00000000-0005-0000-0000-000062580000}"/>
    <cellStyle name="Input [yellow] 3 4 3 11 2" xfId="22671" xr:uid="{00000000-0005-0000-0000-000063580000}"/>
    <cellStyle name="Input [yellow] 3 4 3 11 3" xfId="22672" xr:uid="{00000000-0005-0000-0000-000064580000}"/>
    <cellStyle name="Input [yellow] 3 4 3 12" xfId="22673" xr:uid="{00000000-0005-0000-0000-000065580000}"/>
    <cellStyle name="Input [yellow] 3 4 3 12 2" xfId="22674" xr:uid="{00000000-0005-0000-0000-000066580000}"/>
    <cellStyle name="Input [yellow] 3 4 3 12 3" xfId="22675" xr:uid="{00000000-0005-0000-0000-000067580000}"/>
    <cellStyle name="Input [yellow] 3 4 3 13" xfId="22676" xr:uid="{00000000-0005-0000-0000-000068580000}"/>
    <cellStyle name="Input [yellow] 3 4 3 14" xfId="22677" xr:uid="{00000000-0005-0000-0000-000069580000}"/>
    <cellStyle name="Input [yellow] 3 4 3 2" xfId="22678" xr:uid="{00000000-0005-0000-0000-00006A580000}"/>
    <cellStyle name="Input [yellow] 3 4 3 2 2" xfId="22679" xr:uid="{00000000-0005-0000-0000-00006B580000}"/>
    <cellStyle name="Input [yellow] 3 4 3 2 3" xfId="22680" xr:uid="{00000000-0005-0000-0000-00006C580000}"/>
    <cellStyle name="Input [yellow] 3 4 3 3" xfId="22681" xr:uid="{00000000-0005-0000-0000-00006D580000}"/>
    <cellStyle name="Input [yellow] 3 4 3 3 2" xfId="22682" xr:uid="{00000000-0005-0000-0000-00006E580000}"/>
    <cellStyle name="Input [yellow] 3 4 3 3 3" xfId="22683" xr:uid="{00000000-0005-0000-0000-00006F580000}"/>
    <cellStyle name="Input [yellow] 3 4 3 4" xfId="22684" xr:uid="{00000000-0005-0000-0000-000070580000}"/>
    <cellStyle name="Input [yellow] 3 4 3 4 2" xfId="22685" xr:uid="{00000000-0005-0000-0000-000071580000}"/>
    <cellStyle name="Input [yellow] 3 4 3 4 3" xfId="22686" xr:uid="{00000000-0005-0000-0000-000072580000}"/>
    <cellStyle name="Input [yellow] 3 4 3 5" xfId="22687" xr:uid="{00000000-0005-0000-0000-000073580000}"/>
    <cellStyle name="Input [yellow] 3 4 3 5 2" xfId="22688" xr:uid="{00000000-0005-0000-0000-000074580000}"/>
    <cellStyle name="Input [yellow] 3 4 3 5 3" xfId="22689" xr:uid="{00000000-0005-0000-0000-000075580000}"/>
    <cellStyle name="Input [yellow] 3 4 3 6" xfId="22690" xr:uid="{00000000-0005-0000-0000-000076580000}"/>
    <cellStyle name="Input [yellow] 3 4 3 6 2" xfId="22691" xr:uid="{00000000-0005-0000-0000-000077580000}"/>
    <cellStyle name="Input [yellow] 3 4 3 6 3" xfId="22692" xr:uid="{00000000-0005-0000-0000-000078580000}"/>
    <cellStyle name="Input [yellow] 3 4 3 7" xfId="22693" xr:uid="{00000000-0005-0000-0000-000079580000}"/>
    <cellStyle name="Input [yellow] 3 4 3 7 2" xfId="22694" xr:uid="{00000000-0005-0000-0000-00007A580000}"/>
    <cellStyle name="Input [yellow] 3 4 3 7 3" xfId="22695" xr:uid="{00000000-0005-0000-0000-00007B580000}"/>
    <cellStyle name="Input [yellow] 3 4 3 8" xfId="22696" xr:uid="{00000000-0005-0000-0000-00007C580000}"/>
    <cellStyle name="Input [yellow] 3 4 3 8 2" xfId="22697" xr:uid="{00000000-0005-0000-0000-00007D580000}"/>
    <cellStyle name="Input [yellow] 3 4 3 8 3" xfId="22698" xr:uid="{00000000-0005-0000-0000-00007E580000}"/>
    <cellStyle name="Input [yellow] 3 4 3 9" xfId="22699" xr:uid="{00000000-0005-0000-0000-00007F580000}"/>
    <cellStyle name="Input [yellow] 3 4 3 9 2" xfId="22700" xr:uid="{00000000-0005-0000-0000-000080580000}"/>
    <cellStyle name="Input [yellow] 3 4 3 9 3" xfId="22701" xr:uid="{00000000-0005-0000-0000-000081580000}"/>
    <cellStyle name="Input [yellow] 3 4 4" xfId="22702" xr:uid="{00000000-0005-0000-0000-000082580000}"/>
    <cellStyle name="Input [yellow] 3 4 4 10" xfId="22703" xr:uid="{00000000-0005-0000-0000-000083580000}"/>
    <cellStyle name="Input [yellow] 3 4 4 10 2" xfId="22704" xr:uid="{00000000-0005-0000-0000-000084580000}"/>
    <cellStyle name="Input [yellow] 3 4 4 10 3" xfId="22705" xr:uid="{00000000-0005-0000-0000-000085580000}"/>
    <cellStyle name="Input [yellow] 3 4 4 11" xfId="22706" xr:uid="{00000000-0005-0000-0000-000086580000}"/>
    <cellStyle name="Input [yellow] 3 4 4 11 2" xfId="22707" xr:uid="{00000000-0005-0000-0000-000087580000}"/>
    <cellStyle name="Input [yellow] 3 4 4 11 3" xfId="22708" xr:uid="{00000000-0005-0000-0000-000088580000}"/>
    <cellStyle name="Input [yellow] 3 4 4 12" xfId="22709" xr:uid="{00000000-0005-0000-0000-000089580000}"/>
    <cellStyle name="Input [yellow] 3 4 4 13" xfId="22710" xr:uid="{00000000-0005-0000-0000-00008A580000}"/>
    <cellStyle name="Input [yellow] 3 4 4 2" xfId="22711" xr:uid="{00000000-0005-0000-0000-00008B580000}"/>
    <cellStyle name="Input [yellow] 3 4 4 2 2" xfId="22712" xr:uid="{00000000-0005-0000-0000-00008C580000}"/>
    <cellStyle name="Input [yellow] 3 4 4 2 3" xfId="22713" xr:uid="{00000000-0005-0000-0000-00008D580000}"/>
    <cellStyle name="Input [yellow] 3 4 4 3" xfId="22714" xr:uid="{00000000-0005-0000-0000-00008E580000}"/>
    <cellStyle name="Input [yellow] 3 4 4 3 2" xfId="22715" xr:uid="{00000000-0005-0000-0000-00008F580000}"/>
    <cellStyle name="Input [yellow] 3 4 4 3 3" xfId="22716" xr:uid="{00000000-0005-0000-0000-000090580000}"/>
    <cellStyle name="Input [yellow] 3 4 4 4" xfId="22717" xr:uid="{00000000-0005-0000-0000-000091580000}"/>
    <cellStyle name="Input [yellow] 3 4 4 4 2" xfId="22718" xr:uid="{00000000-0005-0000-0000-000092580000}"/>
    <cellStyle name="Input [yellow] 3 4 4 4 3" xfId="22719" xr:uid="{00000000-0005-0000-0000-000093580000}"/>
    <cellStyle name="Input [yellow] 3 4 4 5" xfId="22720" xr:uid="{00000000-0005-0000-0000-000094580000}"/>
    <cellStyle name="Input [yellow] 3 4 4 5 2" xfId="22721" xr:uid="{00000000-0005-0000-0000-000095580000}"/>
    <cellStyle name="Input [yellow] 3 4 4 5 3" xfId="22722" xr:uid="{00000000-0005-0000-0000-000096580000}"/>
    <cellStyle name="Input [yellow] 3 4 4 6" xfId="22723" xr:uid="{00000000-0005-0000-0000-000097580000}"/>
    <cellStyle name="Input [yellow] 3 4 4 6 2" xfId="22724" xr:uid="{00000000-0005-0000-0000-000098580000}"/>
    <cellStyle name="Input [yellow] 3 4 4 6 3" xfId="22725" xr:uid="{00000000-0005-0000-0000-000099580000}"/>
    <cellStyle name="Input [yellow] 3 4 4 7" xfId="22726" xr:uid="{00000000-0005-0000-0000-00009A580000}"/>
    <cellStyle name="Input [yellow] 3 4 4 7 2" xfId="22727" xr:uid="{00000000-0005-0000-0000-00009B580000}"/>
    <cellStyle name="Input [yellow] 3 4 4 7 3" xfId="22728" xr:uid="{00000000-0005-0000-0000-00009C580000}"/>
    <cellStyle name="Input [yellow] 3 4 4 8" xfId="22729" xr:uid="{00000000-0005-0000-0000-00009D580000}"/>
    <cellStyle name="Input [yellow] 3 4 4 8 2" xfId="22730" xr:uid="{00000000-0005-0000-0000-00009E580000}"/>
    <cellStyle name="Input [yellow] 3 4 4 8 3" xfId="22731" xr:uid="{00000000-0005-0000-0000-00009F580000}"/>
    <cellStyle name="Input [yellow] 3 4 4 9" xfId="22732" xr:uid="{00000000-0005-0000-0000-0000A0580000}"/>
    <cellStyle name="Input [yellow] 3 4 4 9 2" xfId="22733" xr:uid="{00000000-0005-0000-0000-0000A1580000}"/>
    <cellStyle name="Input [yellow] 3 4 4 9 3" xfId="22734" xr:uid="{00000000-0005-0000-0000-0000A2580000}"/>
    <cellStyle name="Input [yellow] 3 4 5" xfId="22735" xr:uid="{00000000-0005-0000-0000-0000A3580000}"/>
    <cellStyle name="Input [yellow] 3 4 5 10" xfId="22736" xr:uid="{00000000-0005-0000-0000-0000A4580000}"/>
    <cellStyle name="Input [yellow] 3 4 5 10 2" xfId="22737" xr:uid="{00000000-0005-0000-0000-0000A5580000}"/>
    <cellStyle name="Input [yellow] 3 4 5 10 3" xfId="22738" xr:uid="{00000000-0005-0000-0000-0000A6580000}"/>
    <cellStyle name="Input [yellow] 3 4 5 11" xfId="22739" xr:uid="{00000000-0005-0000-0000-0000A7580000}"/>
    <cellStyle name="Input [yellow] 3 4 5 11 2" xfId="22740" xr:uid="{00000000-0005-0000-0000-0000A8580000}"/>
    <cellStyle name="Input [yellow] 3 4 5 11 3" xfId="22741" xr:uid="{00000000-0005-0000-0000-0000A9580000}"/>
    <cellStyle name="Input [yellow] 3 4 5 12" xfId="22742" xr:uid="{00000000-0005-0000-0000-0000AA580000}"/>
    <cellStyle name="Input [yellow] 3 4 5 13" xfId="22743" xr:uid="{00000000-0005-0000-0000-0000AB580000}"/>
    <cellStyle name="Input [yellow] 3 4 5 2" xfId="22744" xr:uid="{00000000-0005-0000-0000-0000AC580000}"/>
    <cellStyle name="Input [yellow] 3 4 5 2 2" xfId="22745" xr:uid="{00000000-0005-0000-0000-0000AD580000}"/>
    <cellStyle name="Input [yellow] 3 4 5 2 3" xfId="22746" xr:uid="{00000000-0005-0000-0000-0000AE580000}"/>
    <cellStyle name="Input [yellow] 3 4 5 3" xfId="22747" xr:uid="{00000000-0005-0000-0000-0000AF580000}"/>
    <cellStyle name="Input [yellow] 3 4 5 3 2" xfId="22748" xr:uid="{00000000-0005-0000-0000-0000B0580000}"/>
    <cellStyle name="Input [yellow] 3 4 5 3 3" xfId="22749" xr:uid="{00000000-0005-0000-0000-0000B1580000}"/>
    <cellStyle name="Input [yellow] 3 4 5 4" xfId="22750" xr:uid="{00000000-0005-0000-0000-0000B2580000}"/>
    <cellStyle name="Input [yellow] 3 4 5 4 2" xfId="22751" xr:uid="{00000000-0005-0000-0000-0000B3580000}"/>
    <cellStyle name="Input [yellow] 3 4 5 4 3" xfId="22752" xr:uid="{00000000-0005-0000-0000-0000B4580000}"/>
    <cellStyle name="Input [yellow] 3 4 5 5" xfId="22753" xr:uid="{00000000-0005-0000-0000-0000B5580000}"/>
    <cellStyle name="Input [yellow] 3 4 5 5 2" xfId="22754" xr:uid="{00000000-0005-0000-0000-0000B6580000}"/>
    <cellStyle name="Input [yellow] 3 4 5 5 3" xfId="22755" xr:uid="{00000000-0005-0000-0000-0000B7580000}"/>
    <cellStyle name="Input [yellow] 3 4 5 6" xfId="22756" xr:uid="{00000000-0005-0000-0000-0000B8580000}"/>
    <cellStyle name="Input [yellow] 3 4 5 6 2" xfId="22757" xr:uid="{00000000-0005-0000-0000-0000B9580000}"/>
    <cellStyle name="Input [yellow] 3 4 5 6 3" xfId="22758" xr:uid="{00000000-0005-0000-0000-0000BA580000}"/>
    <cellStyle name="Input [yellow] 3 4 5 7" xfId="22759" xr:uid="{00000000-0005-0000-0000-0000BB580000}"/>
    <cellStyle name="Input [yellow] 3 4 5 7 2" xfId="22760" xr:uid="{00000000-0005-0000-0000-0000BC580000}"/>
    <cellStyle name="Input [yellow] 3 4 5 7 3" xfId="22761" xr:uid="{00000000-0005-0000-0000-0000BD580000}"/>
    <cellStyle name="Input [yellow] 3 4 5 8" xfId="22762" xr:uid="{00000000-0005-0000-0000-0000BE580000}"/>
    <cellStyle name="Input [yellow] 3 4 5 8 2" xfId="22763" xr:uid="{00000000-0005-0000-0000-0000BF580000}"/>
    <cellStyle name="Input [yellow] 3 4 5 8 3" xfId="22764" xr:uid="{00000000-0005-0000-0000-0000C0580000}"/>
    <cellStyle name="Input [yellow] 3 4 5 9" xfId="22765" xr:uid="{00000000-0005-0000-0000-0000C1580000}"/>
    <cellStyle name="Input [yellow] 3 4 5 9 2" xfId="22766" xr:uid="{00000000-0005-0000-0000-0000C2580000}"/>
    <cellStyle name="Input [yellow] 3 4 5 9 3" xfId="22767" xr:uid="{00000000-0005-0000-0000-0000C3580000}"/>
    <cellStyle name="Input [yellow] 3 4 6" xfId="22768" xr:uid="{00000000-0005-0000-0000-0000C4580000}"/>
    <cellStyle name="Input [yellow] 3 4 6 10" xfId="22769" xr:uid="{00000000-0005-0000-0000-0000C5580000}"/>
    <cellStyle name="Input [yellow] 3 4 6 10 2" xfId="22770" xr:uid="{00000000-0005-0000-0000-0000C6580000}"/>
    <cellStyle name="Input [yellow] 3 4 6 10 3" xfId="22771" xr:uid="{00000000-0005-0000-0000-0000C7580000}"/>
    <cellStyle name="Input [yellow] 3 4 6 11" xfId="22772" xr:uid="{00000000-0005-0000-0000-0000C8580000}"/>
    <cellStyle name="Input [yellow] 3 4 6 11 2" xfId="22773" xr:uid="{00000000-0005-0000-0000-0000C9580000}"/>
    <cellStyle name="Input [yellow] 3 4 6 11 3" xfId="22774" xr:uid="{00000000-0005-0000-0000-0000CA580000}"/>
    <cellStyle name="Input [yellow] 3 4 6 12" xfId="22775" xr:uid="{00000000-0005-0000-0000-0000CB580000}"/>
    <cellStyle name="Input [yellow] 3 4 6 13" xfId="22776" xr:uid="{00000000-0005-0000-0000-0000CC580000}"/>
    <cellStyle name="Input [yellow] 3 4 6 2" xfId="22777" xr:uid="{00000000-0005-0000-0000-0000CD580000}"/>
    <cellStyle name="Input [yellow] 3 4 6 2 2" xfId="22778" xr:uid="{00000000-0005-0000-0000-0000CE580000}"/>
    <cellStyle name="Input [yellow] 3 4 6 2 3" xfId="22779" xr:uid="{00000000-0005-0000-0000-0000CF580000}"/>
    <cellStyle name="Input [yellow] 3 4 6 3" xfId="22780" xr:uid="{00000000-0005-0000-0000-0000D0580000}"/>
    <cellStyle name="Input [yellow] 3 4 6 3 2" xfId="22781" xr:uid="{00000000-0005-0000-0000-0000D1580000}"/>
    <cellStyle name="Input [yellow] 3 4 6 3 3" xfId="22782" xr:uid="{00000000-0005-0000-0000-0000D2580000}"/>
    <cellStyle name="Input [yellow] 3 4 6 4" xfId="22783" xr:uid="{00000000-0005-0000-0000-0000D3580000}"/>
    <cellStyle name="Input [yellow] 3 4 6 4 2" xfId="22784" xr:uid="{00000000-0005-0000-0000-0000D4580000}"/>
    <cellStyle name="Input [yellow] 3 4 6 4 3" xfId="22785" xr:uid="{00000000-0005-0000-0000-0000D5580000}"/>
    <cellStyle name="Input [yellow] 3 4 6 5" xfId="22786" xr:uid="{00000000-0005-0000-0000-0000D6580000}"/>
    <cellStyle name="Input [yellow] 3 4 6 5 2" xfId="22787" xr:uid="{00000000-0005-0000-0000-0000D7580000}"/>
    <cellStyle name="Input [yellow] 3 4 6 5 3" xfId="22788" xr:uid="{00000000-0005-0000-0000-0000D8580000}"/>
    <cellStyle name="Input [yellow] 3 4 6 6" xfId="22789" xr:uid="{00000000-0005-0000-0000-0000D9580000}"/>
    <cellStyle name="Input [yellow] 3 4 6 6 2" xfId="22790" xr:uid="{00000000-0005-0000-0000-0000DA580000}"/>
    <cellStyle name="Input [yellow] 3 4 6 6 3" xfId="22791" xr:uid="{00000000-0005-0000-0000-0000DB580000}"/>
    <cellStyle name="Input [yellow] 3 4 6 7" xfId="22792" xr:uid="{00000000-0005-0000-0000-0000DC580000}"/>
    <cellStyle name="Input [yellow] 3 4 6 7 2" xfId="22793" xr:uid="{00000000-0005-0000-0000-0000DD580000}"/>
    <cellStyle name="Input [yellow] 3 4 6 7 3" xfId="22794" xr:uid="{00000000-0005-0000-0000-0000DE580000}"/>
    <cellStyle name="Input [yellow] 3 4 6 8" xfId="22795" xr:uid="{00000000-0005-0000-0000-0000DF580000}"/>
    <cellStyle name="Input [yellow] 3 4 6 8 2" xfId="22796" xr:uid="{00000000-0005-0000-0000-0000E0580000}"/>
    <cellStyle name="Input [yellow] 3 4 6 8 3" xfId="22797" xr:uid="{00000000-0005-0000-0000-0000E1580000}"/>
    <cellStyle name="Input [yellow] 3 4 6 9" xfId="22798" xr:uid="{00000000-0005-0000-0000-0000E2580000}"/>
    <cellStyle name="Input [yellow] 3 4 6 9 2" xfId="22799" xr:uid="{00000000-0005-0000-0000-0000E3580000}"/>
    <cellStyle name="Input [yellow] 3 4 6 9 3" xfId="22800" xr:uid="{00000000-0005-0000-0000-0000E4580000}"/>
    <cellStyle name="Input [yellow] 3 4 7" xfId="22801" xr:uid="{00000000-0005-0000-0000-0000E5580000}"/>
    <cellStyle name="Input [yellow] 3 4 7 10" xfId="22802" xr:uid="{00000000-0005-0000-0000-0000E6580000}"/>
    <cellStyle name="Input [yellow] 3 4 7 10 2" xfId="22803" xr:uid="{00000000-0005-0000-0000-0000E7580000}"/>
    <cellStyle name="Input [yellow] 3 4 7 10 3" xfId="22804" xr:uid="{00000000-0005-0000-0000-0000E8580000}"/>
    <cellStyle name="Input [yellow] 3 4 7 11" xfId="22805" xr:uid="{00000000-0005-0000-0000-0000E9580000}"/>
    <cellStyle name="Input [yellow] 3 4 7 11 2" xfId="22806" xr:uid="{00000000-0005-0000-0000-0000EA580000}"/>
    <cellStyle name="Input [yellow] 3 4 7 11 3" xfId="22807" xr:uid="{00000000-0005-0000-0000-0000EB580000}"/>
    <cellStyle name="Input [yellow] 3 4 7 12" xfId="22808" xr:uid="{00000000-0005-0000-0000-0000EC580000}"/>
    <cellStyle name="Input [yellow] 3 4 7 13" xfId="22809" xr:uid="{00000000-0005-0000-0000-0000ED580000}"/>
    <cellStyle name="Input [yellow] 3 4 7 2" xfId="22810" xr:uid="{00000000-0005-0000-0000-0000EE580000}"/>
    <cellStyle name="Input [yellow] 3 4 7 2 2" xfId="22811" xr:uid="{00000000-0005-0000-0000-0000EF580000}"/>
    <cellStyle name="Input [yellow] 3 4 7 2 3" xfId="22812" xr:uid="{00000000-0005-0000-0000-0000F0580000}"/>
    <cellStyle name="Input [yellow] 3 4 7 3" xfId="22813" xr:uid="{00000000-0005-0000-0000-0000F1580000}"/>
    <cellStyle name="Input [yellow] 3 4 7 3 2" xfId="22814" xr:uid="{00000000-0005-0000-0000-0000F2580000}"/>
    <cellStyle name="Input [yellow] 3 4 7 3 3" xfId="22815" xr:uid="{00000000-0005-0000-0000-0000F3580000}"/>
    <cellStyle name="Input [yellow] 3 4 7 4" xfId="22816" xr:uid="{00000000-0005-0000-0000-0000F4580000}"/>
    <cellStyle name="Input [yellow] 3 4 7 4 2" xfId="22817" xr:uid="{00000000-0005-0000-0000-0000F5580000}"/>
    <cellStyle name="Input [yellow] 3 4 7 4 3" xfId="22818" xr:uid="{00000000-0005-0000-0000-0000F6580000}"/>
    <cellStyle name="Input [yellow] 3 4 7 5" xfId="22819" xr:uid="{00000000-0005-0000-0000-0000F7580000}"/>
    <cellStyle name="Input [yellow] 3 4 7 5 2" xfId="22820" xr:uid="{00000000-0005-0000-0000-0000F8580000}"/>
    <cellStyle name="Input [yellow] 3 4 7 5 3" xfId="22821" xr:uid="{00000000-0005-0000-0000-0000F9580000}"/>
    <cellStyle name="Input [yellow] 3 4 7 6" xfId="22822" xr:uid="{00000000-0005-0000-0000-0000FA580000}"/>
    <cellStyle name="Input [yellow] 3 4 7 6 2" xfId="22823" xr:uid="{00000000-0005-0000-0000-0000FB580000}"/>
    <cellStyle name="Input [yellow] 3 4 7 6 3" xfId="22824" xr:uid="{00000000-0005-0000-0000-0000FC580000}"/>
    <cellStyle name="Input [yellow] 3 4 7 7" xfId="22825" xr:uid="{00000000-0005-0000-0000-0000FD580000}"/>
    <cellStyle name="Input [yellow] 3 4 7 7 2" xfId="22826" xr:uid="{00000000-0005-0000-0000-0000FE580000}"/>
    <cellStyle name="Input [yellow] 3 4 7 7 3" xfId="22827" xr:uid="{00000000-0005-0000-0000-0000FF580000}"/>
    <cellStyle name="Input [yellow] 3 4 7 8" xfId="22828" xr:uid="{00000000-0005-0000-0000-000000590000}"/>
    <cellStyle name="Input [yellow] 3 4 7 8 2" xfId="22829" xr:uid="{00000000-0005-0000-0000-000001590000}"/>
    <cellStyle name="Input [yellow] 3 4 7 8 3" xfId="22830" xr:uid="{00000000-0005-0000-0000-000002590000}"/>
    <cellStyle name="Input [yellow] 3 4 7 9" xfId="22831" xr:uid="{00000000-0005-0000-0000-000003590000}"/>
    <cellStyle name="Input [yellow] 3 4 7 9 2" xfId="22832" xr:uid="{00000000-0005-0000-0000-000004590000}"/>
    <cellStyle name="Input [yellow] 3 4 7 9 3" xfId="22833" xr:uid="{00000000-0005-0000-0000-000005590000}"/>
    <cellStyle name="Input [yellow] 3 4 8" xfId="22834" xr:uid="{00000000-0005-0000-0000-000006590000}"/>
    <cellStyle name="Input [yellow] 3 4 8 2" xfId="22835" xr:uid="{00000000-0005-0000-0000-000007590000}"/>
    <cellStyle name="Input [yellow] 3 4 8 3" xfId="22836" xr:uid="{00000000-0005-0000-0000-000008590000}"/>
    <cellStyle name="Input [yellow] 3 4 9" xfId="22837" xr:uid="{00000000-0005-0000-0000-000009590000}"/>
    <cellStyle name="Input [yellow] 3 4 9 2" xfId="22838" xr:uid="{00000000-0005-0000-0000-00000A590000}"/>
    <cellStyle name="Input [yellow] 3 4 9 3" xfId="22839" xr:uid="{00000000-0005-0000-0000-00000B590000}"/>
    <cellStyle name="Input [yellow] 3 5" xfId="22840" xr:uid="{00000000-0005-0000-0000-00000C590000}"/>
    <cellStyle name="Input [yellow] 3 5 10" xfId="22841" xr:uid="{00000000-0005-0000-0000-00000D590000}"/>
    <cellStyle name="Input [yellow] 3 5 10 2" xfId="22842" xr:uid="{00000000-0005-0000-0000-00000E590000}"/>
    <cellStyle name="Input [yellow] 3 5 10 3" xfId="22843" xr:uid="{00000000-0005-0000-0000-00000F590000}"/>
    <cellStyle name="Input [yellow] 3 5 11" xfId="22844" xr:uid="{00000000-0005-0000-0000-000010590000}"/>
    <cellStyle name="Input [yellow] 3 5 11 2" xfId="22845" xr:uid="{00000000-0005-0000-0000-000011590000}"/>
    <cellStyle name="Input [yellow] 3 5 11 3" xfId="22846" xr:uid="{00000000-0005-0000-0000-000012590000}"/>
    <cellStyle name="Input [yellow] 3 5 12" xfId="22847" xr:uid="{00000000-0005-0000-0000-000013590000}"/>
    <cellStyle name="Input [yellow] 3 5 12 2" xfId="22848" xr:uid="{00000000-0005-0000-0000-000014590000}"/>
    <cellStyle name="Input [yellow] 3 5 12 3" xfId="22849" xr:uid="{00000000-0005-0000-0000-000015590000}"/>
    <cellStyle name="Input [yellow] 3 5 13" xfId="22850" xr:uid="{00000000-0005-0000-0000-000016590000}"/>
    <cellStyle name="Input [yellow] 3 5 13 2" xfId="22851" xr:uid="{00000000-0005-0000-0000-000017590000}"/>
    <cellStyle name="Input [yellow] 3 5 13 3" xfId="22852" xr:uid="{00000000-0005-0000-0000-000018590000}"/>
    <cellStyle name="Input [yellow] 3 5 14" xfId="22853" xr:uid="{00000000-0005-0000-0000-000019590000}"/>
    <cellStyle name="Input [yellow] 3 5 14 2" xfId="22854" xr:uid="{00000000-0005-0000-0000-00001A590000}"/>
    <cellStyle name="Input [yellow] 3 5 14 3" xfId="22855" xr:uid="{00000000-0005-0000-0000-00001B590000}"/>
    <cellStyle name="Input [yellow] 3 5 15" xfId="22856" xr:uid="{00000000-0005-0000-0000-00001C590000}"/>
    <cellStyle name="Input [yellow] 3 5 15 2" xfId="22857" xr:uid="{00000000-0005-0000-0000-00001D590000}"/>
    <cellStyle name="Input [yellow] 3 5 15 3" xfId="22858" xr:uid="{00000000-0005-0000-0000-00001E590000}"/>
    <cellStyle name="Input [yellow] 3 5 16" xfId="22859" xr:uid="{00000000-0005-0000-0000-00001F590000}"/>
    <cellStyle name="Input [yellow] 3 5 16 2" xfId="22860" xr:uid="{00000000-0005-0000-0000-000020590000}"/>
    <cellStyle name="Input [yellow] 3 5 16 3" xfId="22861" xr:uid="{00000000-0005-0000-0000-000021590000}"/>
    <cellStyle name="Input [yellow] 3 5 17" xfId="22862" xr:uid="{00000000-0005-0000-0000-000022590000}"/>
    <cellStyle name="Input [yellow] 3 5 17 2" xfId="22863" xr:uid="{00000000-0005-0000-0000-000023590000}"/>
    <cellStyle name="Input [yellow] 3 5 17 3" xfId="22864" xr:uid="{00000000-0005-0000-0000-000024590000}"/>
    <cellStyle name="Input [yellow] 3 5 18" xfId="22865" xr:uid="{00000000-0005-0000-0000-000025590000}"/>
    <cellStyle name="Input [yellow] 3 5 18 2" xfId="22866" xr:uid="{00000000-0005-0000-0000-000026590000}"/>
    <cellStyle name="Input [yellow] 3 5 18 3" xfId="22867" xr:uid="{00000000-0005-0000-0000-000027590000}"/>
    <cellStyle name="Input [yellow] 3 5 19" xfId="22868" xr:uid="{00000000-0005-0000-0000-000028590000}"/>
    <cellStyle name="Input [yellow] 3 5 2" xfId="22869" xr:uid="{00000000-0005-0000-0000-000029590000}"/>
    <cellStyle name="Input [yellow] 3 5 2 10" xfId="22870" xr:uid="{00000000-0005-0000-0000-00002A590000}"/>
    <cellStyle name="Input [yellow] 3 5 2 10 2" xfId="22871" xr:uid="{00000000-0005-0000-0000-00002B590000}"/>
    <cellStyle name="Input [yellow] 3 5 2 10 3" xfId="22872" xr:uid="{00000000-0005-0000-0000-00002C590000}"/>
    <cellStyle name="Input [yellow] 3 5 2 11" xfId="22873" xr:uid="{00000000-0005-0000-0000-00002D590000}"/>
    <cellStyle name="Input [yellow] 3 5 2 11 2" xfId="22874" xr:uid="{00000000-0005-0000-0000-00002E590000}"/>
    <cellStyle name="Input [yellow] 3 5 2 11 3" xfId="22875" xr:uid="{00000000-0005-0000-0000-00002F590000}"/>
    <cellStyle name="Input [yellow] 3 5 2 12" xfId="22876" xr:uid="{00000000-0005-0000-0000-000030590000}"/>
    <cellStyle name="Input [yellow] 3 5 2 12 2" xfId="22877" xr:uid="{00000000-0005-0000-0000-000031590000}"/>
    <cellStyle name="Input [yellow] 3 5 2 12 3" xfId="22878" xr:uid="{00000000-0005-0000-0000-000032590000}"/>
    <cellStyle name="Input [yellow] 3 5 2 13" xfId="22879" xr:uid="{00000000-0005-0000-0000-000033590000}"/>
    <cellStyle name="Input [yellow] 3 5 2 14" xfId="22880" xr:uid="{00000000-0005-0000-0000-000034590000}"/>
    <cellStyle name="Input [yellow] 3 5 2 2" xfId="22881" xr:uid="{00000000-0005-0000-0000-000035590000}"/>
    <cellStyle name="Input [yellow] 3 5 2 2 2" xfId="22882" xr:uid="{00000000-0005-0000-0000-000036590000}"/>
    <cellStyle name="Input [yellow] 3 5 2 2 3" xfId="22883" xr:uid="{00000000-0005-0000-0000-000037590000}"/>
    <cellStyle name="Input [yellow] 3 5 2 3" xfId="22884" xr:uid="{00000000-0005-0000-0000-000038590000}"/>
    <cellStyle name="Input [yellow] 3 5 2 3 2" xfId="22885" xr:uid="{00000000-0005-0000-0000-000039590000}"/>
    <cellStyle name="Input [yellow] 3 5 2 3 3" xfId="22886" xr:uid="{00000000-0005-0000-0000-00003A590000}"/>
    <cellStyle name="Input [yellow] 3 5 2 4" xfId="22887" xr:uid="{00000000-0005-0000-0000-00003B590000}"/>
    <cellStyle name="Input [yellow] 3 5 2 4 2" xfId="22888" xr:uid="{00000000-0005-0000-0000-00003C590000}"/>
    <cellStyle name="Input [yellow] 3 5 2 4 3" xfId="22889" xr:uid="{00000000-0005-0000-0000-00003D590000}"/>
    <cellStyle name="Input [yellow] 3 5 2 5" xfId="22890" xr:uid="{00000000-0005-0000-0000-00003E590000}"/>
    <cellStyle name="Input [yellow] 3 5 2 5 2" xfId="22891" xr:uid="{00000000-0005-0000-0000-00003F590000}"/>
    <cellStyle name="Input [yellow] 3 5 2 5 3" xfId="22892" xr:uid="{00000000-0005-0000-0000-000040590000}"/>
    <cellStyle name="Input [yellow] 3 5 2 6" xfId="22893" xr:uid="{00000000-0005-0000-0000-000041590000}"/>
    <cellStyle name="Input [yellow] 3 5 2 6 2" xfId="22894" xr:uid="{00000000-0005-0000-0000-000042590000}"/>
    <cellStyle name="Input [yellow] 3 5 2 6 3" xfId="22895" xr:uid="{00000000-0005-0000-0000-000043590000}"/>
    <cellStyle name="Input [yellow] 3 5 2 7" xfId="22896" xr:uid="{00000000-0005-0000-0000-000044590000}"/>
    <cellStyle name="Input [yellow] 3 5 2 7 2" xfId="22897" xr:uid="{00000000-0005-0000-0000-000045590000}"/>
    <cellStyle name="Input [yellow] 3 5 2 7 3" xfId="22898" xr:uid="{00000000-0005-0000-0000-000046590000}"/>
    <cellStyle name="Input [yellow] 3 5 2 8" xfId="22899" xr:uid="{00000000-0005-0000-0000-000047590000}"/>
    <cellStyle name="Input [yellow] 3 5 2 8 2" xfId="22900" xr:uid="{00000000-0005-0000-0000-000048590000}"/>
    <cellStyle name="Input [yellow] 3 5 2 8 3" xfId="22901" xr:uid="{00000000-0005-0000-0000-000049590000}"/>
    <cellStyle name="Input [yellow] 3 5 2 9" xfId="22902" xr:uid="{00000000-0005-0000-0000-00004A590000}"/>
    <cellStyle name="Input [yellow] 3 5 2 9 2" xfId="22903" xr:uid="{00000000-0005-0000-0000-00004B590000}"/>
    <cellStyle name="Input [yellow] 3 5 2 9 3" xfId="22904" xr:uid="{00000000-0005-0000-0000-00004C590000}"/>
    <cellStyle name="Input [yellow] 3 5 20" xfId="22905" xr:uid="{00000000-0005-0000-0000-00004D590000}"/>
    <cellStyle name="Input [yellow] 3 5 3" xfId="22906" xr:uid="{00000000-0005-0000-0000-00004E590000}"/>
    <cellStyle name="Input [yellow] 3 5 3 10" xfId="22907" xr:uid="{00000000-0005-0000-0000-00004F590000}"/>
    <cellStyle name="Input [yellow] 3 5 3 10 2" xfId="22908" xr:uid="{00000000-0005-0000-0000-000050590000}"/>
    <cellStyle name="Input [yellow] 3 5 3 10 3" xfId="22909" xr:uid="{00000000-0005-0000-0000-000051590000}"/>
    <cellStyle name="Input [yellow] 3 5 3 11" xfId="22910" xr:uid="{00000000-0005-0000-0000-000052590000}"/>
    <cellStyle name="Input [yellow] 3 5 3 11 2" xfId="22911" xr:uid="{00000000-0005-0000-0000-000053590000}"/>
    <cellStyle name="Input [yellow] 3 5 3 11 3" xfId="22912" xr:uid="{00000000-0005-0000-0000-000054590000}"/>
    <cellStyle name="Input [yellow] 3 5 3 12" xfId="22913" xr:uid="{00000000-0005-0000-0000-000055590000}"/>
    <cellStyle name="Input [yellow] 3 5 3 12 2" xfId="22914" xr:uid="{00000000-0005-0000-0000-000056590000}"/>
    <cellStyle name="Input [yellow] 3 5 3 12 3" xfId="22915" xr:uid="{00000000-0005-0000-0000-000057590000}"/>
    <cellStyle name="Input [yellow] 3 5 3 13" xfId="22916" xr:uid="{00000000-0005-0000-0000-000058590000}"/>
    <cellStyle name="Input [yellow] 3 5 3 14" xfId="22917" xr:uid="{00000000-0005-0000-0000-000059590000}"/>
    <cellStyle name="Input [yellow] 3 5 3 2" xfId="22918" xr:uid="{00000000-0005-0000-0000-00005A590000}"/>
    <cellStyle name="Input [yellow] 3 5 3 2 2" xfId="22919" xr:uid="{00000000-0005-0000-0000-00005B590000}"/>
    <cellStyle name="Input [yellow] 3 5 3 2 3" xfId="22920" xr:uid="{00000000-0005-0000-0000-00005C590000}"/>
    <cellStyle name="Input [yellow] 3 5 3 3" xfId="22921" xr:uid="{00000000-0005-0000-0000-00005D590000}"/>
    <cellStyle name="Input [yellow] 3 5 3 3 2" xfId="22922" xr:uid="{00000000-0005-0000-0000-00005E590000}"/>
    <cellStyle name="Input [yellow] 3 5 3 3 3" xfId="22923" xr:uid="{00000000-0005-0000-0000-00005F590000}"/>
    <cellStyle name="Input [yellow] 3 5 3 4" xfId="22924" xr:uid="{00000000-0005-0000-0000-000060590000}"/>
    <cellStyle name="Input [yellow] 3 5 3 4 2" xfId="22925" xr:uid="{00000000-0005-0000-0000-000061590000}"/>
    <cellStyle name="Input [yellow] 3 5 3 4 3" xfId="22926" xr:uid="{00000000-0005-0000-0000-000062590000}"/>
    <cellStyle name="Input [yellow] 3 5 3 5" xfId="22927" xr:uid="{00000000-0005-0000-0000-000063590000}"/>
    <cellStyle name="Input [yellow] 3 5 3 5 2" xfId="22928" xr:uid="{00000000-0005-0000-0000-000064590000}"/>
    <cellStyle name="Input [yellow] 3 5 3 5 3" xfId="22929" xr:uid="{00000000-0005-0000-0000-000065590000}"/>
    <cellStyle name="Input [yellow] 3 5 3 6" xfId="22930" xr:uid="{00000000-0005-0000-0000-000066590000}"/>
    <cellStyle name="Input [yellow] 3 5 3 6 2" xfId="22931" xr:uid="{00000000-0005-0000-0000-000067590000}"/>
    <cellStyle name="Input [yellow] 3 5 3 6 3" xfId="22932" xr:uid="{00000000-0005-0000-0000-000068590000}"/>
    <cellStyle name="Input [yellow] 3 5 3 7" xfId="22933" xr:uid="{00000000-0005-0000-0000-000069590000}"/>
    <cellStyle name="Input [yellow] 3 5 3 7 2" xfId="22934" xr:uid="{00000000-0005-0000-0000-00006A590000}"/>
    <cellStyle name="Input [yellow] 3 5 3 7 3" xfId="22935" xr:uid="{00000000-0005-0000-0000-00006B590000}"/>
    <cellStyle name="Input [yellow] 3 5 3 8" xfId="22936" xr:uid="{00000000-0005-0000-0000-00006C590000}"/>
    <cellStyle name="Input [yellow] 3 5 3 8 2" xfId="22937" xr:uid="{00000000-0005-0000-0000-00006D590000}"/>
    <cellStyle name="Input [yellow] 3 5 3 8 3" xfId="22938" xr:uid="{00000000-0005-0000-0000-00006E590000}"/>
    <cellStyle name="Input [yellow] 3 5 3 9" xfId="22939" xr:uid="{00000000-0005-0000-0000-00006F590000}"/>
    <cellStyle name="Input [yellow] 3 5 3 9 2" xfId="22940" xr:uid="{00000000-0005-0000-0000-000070590000}"/>
    <cellStyle name="Input [yellow] 3 5 3 9 3" xfId="22941" xr:uid="{00000000-0005-0000-0000-000071590000}"/>
    <cellStyle name="Input [yellow] 3 5 4" xfId="22942" xr:uid="{00000000-0005-0000-0000-000072590000}"/>
    <cellStyle name="Input [yellow] 3 5 4 10" xfId="22943" xr:uid="{00000000-0005-0000-0000-000073590000}"/>
    <cellStyle name="Input [yellow] 3 5 4 10 2" xfId="22944" xr:uid="{00000000-0005-0000-0000-000074590000}"/>
    <cellStyle name="Input [yellow] 3 5 4 10 3" xfId="22945" xr:uid="{00000000-0005-0000-0000-000075590000}"/>
    <cellStyle name="Input [yellow] 3 5 4 11" xfId="22946" xr:uid="{00000000-0005-0000-0000-000076590000}"/>
    <cellStyle name="Input [yellow] 3 5 4 11 2" xfId="22947" xr:uid="{00000000-0005-0000-0000-000077590000}"/>
    <cellStyle name="Input [yellow] 3 5 4 11 3" xfId="22948" xr:uid="{00000000-0005-0000-0000-000078590000}"/>
    <cellStyle name="Input [yellow] 3 5 4 12" xfId="22949" xr:uid="{00000000-0005-0000-0000-000079590000}"/>
    <cellStyle name="Input [yellow] 3 5 4 13" xfId="22950" xr:uid="{00000000-0005-0000-0000-00007A590000}"/>
    <cellStyle name="Input [yellow] 3 5 4 2" xfId="22951" xr:uid="{00000000-0005-0000-0000-00007B590000}"/>
    <cellStyle name="Input [yellow] 3 5 4 2 2" xfId="22952" xr:uid="{00000000-0005-0000-0000-00007C590000}"/>
    <cellStyle name="Input [yellow] 3 5 4 2 3" xfId="22953" xr:uid="{00000000-0005-0000-0000-00007D590000}"/>
    <cellStyle name="Input [yellow] 3 5 4 3" xfId="22954" xr:uid="{00000000-0005-0000-0000-00007E590000}"/>
    <cellStyle name="Input [yellow] 3 5 4 3 2" xfId="22955" xr:uid="{00000000-0005-0000-0000-00007F590000}"/>
    <cellStyle name="Input [yellow] 3 5 4 3 3" xfId="22956" xr:uid="{00000000-0005-0000-0000-000080590000}"/>
    <cellStyle name="Input [yellow] 3 5 4 4" xfId="22957" xr:uid="{00000000-0005-0000-0000-000081590000}"/>
    <cellStyle name="Input [yellow] 3 5 4 4 2" xfId="22958" xr:uid="{00000000-0005-0000-0000-000082590000}"/>
    <cellStyle name="Input [yellow] 3 5 4 4 3" xfId="22959" xr:uid="{00000000-0005-0000-0000-000083590000}"/>
    <cellStyle name="Input [yellow] 3 5 4 5" xfId="22960" xr:uid="{00000000-0005-0000-0000-000084590000}"/>
    <cellStyle name="Input [yellow] 3 5 4 5 2" xfId="22961" xr:uid="{00000000-0005-0000-0000-000085590000}"/>
    <cellStyle name="Input [yellow] 3 5 4 5 3" xfId="22962" xr:uid="{00000000-0005-0000-0000-000086590000}"/>
    <cellStyle name="Input [yellow] 3 5 4 6" xfId="22963" xr:uid="{00000000-0005-0000-0000-000087590000}"/>
    <cellStyle name="Input [yellow] 3 5 4 6 2" xfId="22964" xr:uid="{00000000-0005-0000-0000-000088590000}"/>
    <cellStyle name="Input [yellow] 3 5 4 6 3" xfId="22965" xr:uid="{00000000-0005-0000-0000-000089590000}"/>
    <cellStyle name="Input [yellow] 3 5 4 7" xfId="22966" xr:uid="{00000000-0005-0000-0000-00008A590000}"/>
    <cellStyle name="Input [yellow] 3 5 4 7 2" xfId="22967" xr:uid="{00000000-0005-0000-0000-00008B590000}"/>
    <cellStyle name="Input [yellow] 3 5 4 7 3" xfId="22968" xr:uid="{00000000-0005-0000-0000-00008C590000}"/>
    <cellStyle name="Input [yellow] 3 5 4 8" xfId="22969" xr:uid="{00000000-0005-0000-0000-00008D590000}"/>
    <cellStyle name="Input [yellow] 3 5 4 8 2" xfId="22970" xr:uid="{00000000-0005-0000-0000-00008E590000}"/>
    <cellStyle name="Input [yellow] 3 5 4 8 3" xfId="22971" xr:uid="{00000000-0005-0000-0000-00008F590000}"/>
    <cellStyle name="Input [yellow] 3 5 4 9" xfId="22972" xr:uid="{00000000-0005-0000-0000-000090590000}"/>
    <cellStyle name="Input [yellow] 3 5 4 9 2" xfId="22973" xr:uid="{00000000-0005-0000-0000-000091590000}"/>
    <cellStyle name="Input [yellow] 3 5 4 9 3" xfId="22974" xr:uid="{00000000-0005-0000-0000-000092590000}"/>
    <cellStyle name="Input [yellow] 3 5 5" xfId="22975" xr:uid="{00000000-0005-0000-0000-000093590000}"/>
    <cellStyle name="Input [yellow] 3 5 5 10" xfId="22976" xr:uid="{00000000-0005-0000-0000-000094590000}"/>
    <cellStyle name="Input [yellow] 3 5 5 10 2" xfId="22977" xr:uid="{00000000-0005-0000-0000-000095590000}"/>
    <cellStyle name="Input [yellow] 3 5 5 10 3" xfId="22978" xr:uid="{00000000-0005-0000-0000-000096590000}"/>
    <cellStyle name="Input [yellow] 3 5 5 11" xfId="22979" xr:uid="{00000000-0005-0000-0000-000097590000}"/>
    <cellStyle name="Input [yellow] 3 5 5 11 2" xfId="22980" xr:uid="{00000000-0005-0000-0000-000098590000}"/>
    <cellStyle name="Input [yellow] 3 5 5 11 3" xfId="22981" xr:uid="{00000000-0005-0000-0000-000099590000}"/>
    <cellStyle name="Input [yellow] 3 5 5 12" xfId="22982" xr:uid="{00000000-0005-0000-0000-00009A590000}"/>
    <cellStyle name="Input [yellow] 3 5 5 13" xfId="22983" xr:uid="{00000000-0005-0000-0000-00009B590000}"/>
    <cellStyle name="Input [yellow] 3 5 5 2" xfId="22984" xr:uid="{00000000-0005-0000-0000-00009C590000}"/>
    <cellStyle name="Input [yellow] 3 5 5 2 2" xfId="22985" xr:uid="{00000000-0005-0000-0000-00009D590000}"/>
    <cellStyle name="Input [yellow] 3 5 5 2 3" xfId="22986" xr:uid="{00000000-0005-0000-0000-00009E590000}"/>
    <cellStyle name="Input [yellow] 3 5 5 3" xfId="22987" xr:uid="{00000000-0005-0000-0000-00009F590000}"/>
    <cellStyle name="Input [yellow] 3 5 5 3 2" xfId="22988" xr:uid="{00000000-0005-0000-0000-0000A0590000}"/>
    <cellStyle name="Input [yellow] 3 5 5 3 3" xfId="22989" xr:uid="{00000000-0005-0000-0000-0000A1590000}"/>
    <cellStyle name="Input [yellow] 3 5 5 4" xfId="22990" xr:uid="{00000000-0005-0000-0000-0000A2590000}"/>
    <cellStyle name="Input [yellow] 3 5 5 4 2" xfId="22991" xr:uid="{00000000-0005-0000-0000-0000A3590000}"/>
    <cellStyle name="Input [yellow] 3 5 5 4 3" xfId="22992" xr:uid="{00000000-0005-0000-0000-0000A4590000}"/>
    <cellStyle name="Input [yellow] 3 5 5 5" xfId="22993" xr:uid="{00000000-0005-0000-0000-0000A5590000}"/>
    <cellStyle name="Input [yellow] 3 5 5 5 2" xfId="22994" xr:uid="{00000000-0005-0000-0000-0000A6590000}"/>
    <cellStyle name="Input [yellow] 3 5 5 5 3" xfId="22995" xr:uid="{00000000-0005-0000-0000-0000A7590000}"/>
    <cellStyle name="Input [yellow] 3 5 5 6" xfId="22996" xr:uid="{00000000-0005-0000-0000-0000A8590000}"/>
    <cellStyle name="Input [yellow] 3 5 5 6 2" xfId="22997" xr:uid="{00000000-0005-0000-0000-0000A9590000}"/>
    <cellStyle name="Input [yellow] 3 5 5 6 3" xfId="22998" xr:uid="{00000000-0005-0000-0000-0000AA590000}"/>
    <cellStyle name="Input [yellow] 3 5 5 7" xfId="22999" xr:uid="{00000000-0005-0000-0000-0000AB590000}"/>
    <cellStyle name="Input [yellow] 3 5 5 7 2" xfId="23000" xr:uid="{00000000-0005-0000-0000-0000AC590000}"/>
    <cellStyle name="Input [yellow] 3 5 5 7 3" xfId="23001" xr:uid="{00000000-0005-0000-0000-0000AD590000}"/>
    <cellStyle name="Input [yellow] 3 5 5 8" xfId="23002" xr:uid="{00000000-0005-0000-0000-0000AE590000}"/>
    <cellStyle name="Input [yellow] 3 5 5 8 2" xfId="23003" xr:uid="{00000000-0005-0000-0000-0000AF590000}"/>
    <cellStyle name="Input [yellow] 3 5 5 8 3" xfId="23004" xr:uid="{00000000-0005-0000-0000-0000B0590000}"/>
    <cellStyle name="Input [yellow] 3 5 5 9" xfId="23005" xr:uid="{00000000-0005-0000-0000-0000B1590000}"/>
    <cellStyle name="Input [yellow] 3 5 5 9 2" xfId="23006" xr:uid="{00000000-0005-0000-0000-0000B2590000}"/>
    <cellStyle name="Input [yellow] 3 5 5 9 3" xfId="23007" xr:uid="{00000000-0005-0000-0000-0000B3590000}"/>
    <cellStyle name="Input [yellow] 3 5 6" xfId="23008" xr:uid="{00000000-0005-0000-0000-0000B4590000}"/>
    <cellStyle name="Input [yellow] 3 5 6 10" xfId="23009" xr:uid="{00000000-0005-0000-0000-0000B5590000}"/>
    <cellStyle name="Input [yellow] 3 5 6 10 2" xfId="23010" xr:uid="{00000000-0005-0000-0000-0000B6590000}"/>
    <cellStyle name="Input [yellow] 3 5 6 10 3" xfId="23011" xr:uid="{00000000-0005-0000-0000-0000B7590000}"/>
    <cellStyle name="Input [yellow] 3 5 6 11" xfId="23012" xr:uid="{00000000-0005-0000-0000-0000B8590000}"/>
    <cellStyle name="Input [yellow] 3 5 6 11 2" xfId="23013" xr:uid="{00000000-0005-0000-0000-0000B9590000}"/>
    <cellStyle name="Input [yellow] 3 5 6 11 3" xfId="23014" xr:uid="{00000000-0005-0000-0000-0000BA590000}"/>
    <cellStyle name="Input [yellow] 3 5 6 12" xfId="23015" xr:uid="{00000000-0005-0000-0000-0000BB590000}"/>
    <cellStyle name="Input [yellow] 3 5 6 13" xfId="23016" xr:uid="{00000000-0005-0000-0000-0000BC590000}"/>
    <cellStyle name="Input [yellow] 3 5 6 2" xfId="23017" xr:uid="{00000000-0005-0000-0000-0000BD590000}"/>
    <cellStyle name="Input [yellow] 3 5 6 2 2" xfId="23018" xr:uid="{00000000-0005-0000-0000-0000BE590000}"/>
    <cellStyle name="Input [yellow] 3 5 6 2 3" xfId="23019" xr:uid="{00000000-0005-0000-0000-0000BF590000}"/>
    <cellStyle name="Input [yellow] 3 5 6 3" xfId="23020" xr:uid="{00000000-0005-0000-0000-0000C0590000}"/>
    <cellStyle name="Input [yellow] 3 5 6 3 2" xfId="23021" xr:uid="{00000000-0005-0000-0000-0000C1590000}"/>
    <cellStyle name="Input [yellow] 3 5 6 3 3" xfId="23022" xr:uid="{00000000-0005-0000-0000-0000C2590000}"/>
    <cellStyle name="Input [yellow] 3 5 6 4" xfId="23023" xr:uid="{00000000-0005-0000-0000-0000C3590000}"/>
    <cellStyle name="Input [yellow] 3 5 6 4 2" xfId="23024" xr:uid="{00000000-0005-0000-0000-0000C4590000}"/>
    <cellStyle name="Input [yellow] 3 5 6 4 3" xfId="23025" xr:uid="{00000000-0005-0000-0000-0000C5590000}"/>
    <cellStyle name="Input [yellow] 3 5 6 5" xfId="23026" xr:uid="{00000000-0005-0000-0000-0000C6590000}"/>
    <cellStyle name="Input [yellow] 3 5 6 5 2" xfId="23027" xr:uid="{00000000-0005-0000-0000-0000C7590000}"/>
    <cellStyle name="Input [yellow] 3 5 6 5 3" xfId="23028" xr:uid="{00000000-0005-0000-0000-0000C8590000}"/>
    <cellStyle name="Input [yellow] 3 5 6 6" xfId="23029" xr:uid="{00000000-0005-0000-0000-0000C9590000}"/>
    <cellStyle name="Input [yellow] 3 5 6 6 2" xfId="23030" xr:uid="{00000000-0005-0000-0000-0000CA590000}"/>
    <cellStyle name="Input [yellow] 3 5 6 6 3" xfId="23031" xr:uid="{00000000-0005-0000-0000-0000CB590000}"/>
    <cellStyle name="Input [yellow] 3 5 6 7" xfId="23032" xr:uid="{00000000-0005-0000-0000-0000CC590000}"/>
    <cellStyle name="Input [yellow] 3 5 6 7 2" xfId="23033" xr:uid="{00000000-0005-0000-0000-0000CD590000}"/>
    <cellStyle name="Input [yellow] 3 5 6 7 3" xfId="23034" xr:uid="{00000000-0005-0000-0000-0000CE590000}"/>
    <cellStyle name="Input [yellow] 3 5 6 8" xfId="23035" xr:uid="{00000000-0005-0000-0000-0000CF590000}"/>
    <cellStyle name="Input [yellow] 3 5 6 8 2" xfId="23036" xr:uid="{00000000-0005-0000-0000-0000D0590000}"/>
    <cellStyle name="Input [yellow] 3 5 6 8 3" xfId="23037" xr:uid="{00000000-0005-0000-0000-0000D1590000}"/>
    <cellStyle name="Input [yellow] 3 5 6 9" xfId="23038" xr:uid="{00000000-0005-0000-0000-0000D2590000}"/>
    <cellStyle name="Input [yellow] 3 5 6 9 2" xfId="23039" xr:uid="{00000000-0005-0000-0000-0000D3590000}"/>
    <cellStyle name="Input [yellow] 3 5 6 9 3" xfId="23040" xr:uid="{00000000-0005-0000-0000-0000D4590000}"/>
    <cellStyle name="Input [yellow] 3 5 7" xfId="23041" xr:uid="{00000000-0005-0000-0000-0000D5590000}"/>
    <cellStyle name="Input [yellow] 3 5 7 10" xfId="23042" xr:uid="{00000000-0005-0000-0000-0000D6590000}"/>
    <cellStyle name="Input [yellow] 3 5 7 10 2" xfId="23043" xr:uid="{00000000-0005-0000-0000-0000D7590000}"/>
    <cellStyle name="Input [yellow] 3 5 7 10 3" xfId="23044" xr:uid="{00000000-0005-0000-0000-0000D8590000}"/>
    <cellStyle name="Input [yellow] 3 5 7 11" xfId="23045" xr:uid="{00000000-0005-0000-0000-0000D9590000}"/>
    <cellStyle name="Input [yellow] 3 5 7 11 2" xfId="23046" xr:uid="{00000000-0005-0000-0000-0000DA590000}"/>
    <cellStyle name="Input [yellow] 3 5 7 11 3" xfId="23047" xr:uid="{00000000-0005-0000-0000-0000DB590000}"/>
    <cellStyle name="Input [yellow] 3 5 7 12" xfId="23048" xr:uid="{00000000-0005-0000-0000-0000DC590000}"/>
    <cellStyle name="Input [yellow] 3 5 7 13" xfId="23049" xr:uid="{00000000-0005-0000-0000-0000DD590000}"/>
    <cellStyle name="Input [yellow] 3 5 7 2" xfId="23050" xr:uid="{00000000-0005-0000-0000-0000DE590000}"/>
    <cellStyle name="Input [yellow] 3 5 7 2 2" xfId="23051" xr:uid="{00000000-0005-0000-0000-0000DF590000}"/>
    <cellStyle name="Input [yellow] 3 5 7 2 3" xfId="23052" xr:uid="{00000000-0005-0000-0000-0000E0590000}"/>
    <cellStyle name="Input [yellow] 3 5 7 3" xfId="23053" xr:uid="{00000000-0005-0000-0000-0000E1590000}"/>
    <cellStyle name="Input [yellow] 3 5 7 3 2" xfId="23054" xr:uid="{00000000-0005-0000-0000-0000E2590000}"/>
    <cellStyle name="Input [yellow] 3 5 7 3 3" xfId="23055" xr:uid="{00000000-0005-0000-0000-0000E3590000}"/>
    <cellStyle name="Input [yellow] 3 5 7 4" xfId="23056" xr:uid="{00000000-0005-0000-0000-0000E4590000}"/>
    <cellStyle name="Input [yellow] 3 5 7 4 2" xfId="23057" xr:uid="{00000000-0005-0000-0000-0000E5590000}"/>
    <cellStyle name="Input [yellow] 3 5 7 4 3" xfId="23058" xr:uid="{00000000-0005-0000-0000-0000E6590000}"/>
    <cellStyle name="Input [yellow] 3 5 7 5" xfId="23059" xr:uid="{00000000-0005-0000-0000-0000E7590000}"/>
    <cellStyle name="Input [yellow] 3 5 7 5 2" xfId="23060" xr:uid="{00000000-0005-0000-0000-0000E8590000}"/>
    <cellStyle name="Input [yellow] 3 5 7 5 3" xfId="23061" xr:uid="{00000000-0005-0000-0000-0000E9590000}"/>
    <cellStyle name="Input [yellow] 3 5 7 6" xfId="23062" xr:uid="{00000000-0005-0000-0000-0000EA590000}"/>
    <cellStyle name="Input [yellow] 3 5 7 6 2" xfId="23063" xr:uid="{00000000-0005-0000-0000-0000EB590000}"/>
    <cellStyle name="Input [yellow] 3 5 7 6 3" xfId="23064" xr:uid="{00000000-0005-0000-0000-0000EC590000}"/>
    <cellStyle name="Input [yellow] 3 5 7 7" xfId="23065" xr:uid="{00000000-0005-0000-0000-0000ED590000}"/>
    <cellStyle name="Input [yellow] 3 5 7 7 2" xfId="23066" xr:uid="{00000000-0005-0000-0000-0000EE590000}"/>
    <cellStyle name="Input [yellow] 3 5 7 7 3" xfId="23067" xr:uid="{00000000-0005-0000-0000-0000EF590000}"/>
    <cellStyle name="Input [yellow] 3 5 7 8" xfId="23068" xr:uid="{00000000-0005-0000-0000-0000F0590000}"/>
    <cellStyle name="Input [yellow] 3 5 7 8 2" xfId="23069" xr:uid="{00000000-0005-0000-0000-0000F1590000}"/>
    <cellStyle name="Input [yellow] 3 5 7 8 3" xfId="23070" xr:uid="{00000000-0005-0000-0000-0000F2590000}"/>
    <cellStyle name="Input [yellow] 3 5 7 9" xfId="23071" xr:uid="{00000000-0005-0000-0000-0000F3590000}"/>
    <cellStyle name="Input [yellow] 3 5 7 9 2" xfId="23072" xr:uid="{00000000-0005-0000-0000-0000F4590000}"/>
    <cellStyle name="Input [yellow] 3 5 7 9 3" xfId="23073" xr:uid="{00000000-0005-0000-0000-0000F5590000}"/>
    <cellStyle name="Input [yellow] 3 5 8" xfId="23074" xr:uid="{00000000-0005-0000-0000-0000F6590000}"/>
    <cellStyle name="Input [yellow] 3 5 8 2" xfId="23075" xr:uid="{00000000-0005-0000-0000-0000F7590000}"/>
    <cellStyle name="Input [yellow] 3 5 8 3" xfId="23076" xr:uid="{00000000-0005-0000-0000-0000F8590000}"/>
    <cellStyle name="Input [yellow] 3 5 9" xfId="23077" xr:uid="{00000000-0005-0000-0000-0000F9590000}"/>
    <cellStyle name="Input [yellow] 3 5 9 2" xfId="23078" xr:uid="{00000000-0005-0000-0000-0000FA590000}"/>
    <cellStyle name="Input [yellow] 3 5 9 3" xfId="23079" xr:uid="{00000000-0005-0000-0000-0000FB590000}"/>
    <cellStyle name="Input [yellow] 3 6" xfId="23080" xr:uid="{00000000-0005-0000-0000-0000FC590000}"/>
    <cellStyle name="Input [yellow] 3 6 10" xfId="23081" xr:uid="{00000000-0005-0000-0000-0000FD590000}"/>
    <cellStyle name="Input [yellow] 3 6 10 2" xfId="23082" xr:uid="{00000000-0005-0000-0000-0000FE590000}"/>
    <cellStyle name="Input [yellow] 3 6 10 3" xfId="23083" xr:uid="{00000000-0005-0000-0000-0000FF590000}"/>
    <cellStyle name="Input [yellow] 3 6 11" xfId="23084" xr:uid="{00000000-0005-0000-0000-0000005A0000}"/>
    <cellStyle name="Input [yellow] 3 6 11 2" xfId="23085" xr:uid="{00000000-0005-0000-0000-0000015A0000}"/>
    <cellStyle name="Input [yellow] 3 6 11 3" xfId="23086" xr:uid="{00000000-0005-0000-0000-0000025A0000}"/>
    <cellStyle name="Input [yellow] 3 6 12" xfId="23087" xr:uid="{00000000-0005-0000-0000-0000035A0000}"/>
    <cellStyle name="Input [yellow] 3 6 12 2" xfId="23088" xr:uid="{00000000-0005-0000-0000-0000045A0000}"/>
    <cellStyle name="Input [yellow] 3 6 12 3" xfId="23089" xr:uid="{00000000-0005-0000-0000-0000055A0000}"/>
    <cellStyle name="Input [yellow] 3 6 13" xfId="23090" xr:uid="{00000000-0005-0000-0000-0000065A0000}"/>
    <cellStyle name="Input [yellow] 3 6 13 2" xfId="23091" xr:uid="{00000000-0005-0000-0000-0000075A0000}"/>
    <cellStyle name="Input [yellow] 3 6 13 3" xfId="23092" xr:uid="{00000000-0005-0000-0000-0000085A0000}"/>
    <cellStyle name="Input [yellow] 3 6 14" xfId="23093" xr:uid="{00000000-0005-0000-0000-0000095A0000}"/>
    <cellStyle name="Input [yellow] 3 6 14 2" xfId="23094" xr:uid="{00000000-0005-0000-0000-00000A5A0000}"/>
    <cellStyle name="Input [yellow] 3 6 14 3" xfId="23095" xr:uid="{00000000-0005-0000-0000-00000B5A0000}"/>
    <cellStyle name="Input [yellow] 3 6 15" xfId="23096" xr:uid="{00000000-0005-0000-0000-00000C5A0000}"/>
    <cellStyle name="Input [yellow] 3 6 15 2" xfId="23097" xr:uid="{00000000-0005-0000-0000-00000D5A0000}"/>
    <cellStyle name="Input [yellow] 3 6 15 3" xfId="23098" xr:uid="{00000000-0005-0000-0000-00000E5A0000}"/>
    <cellStyle name="Input [yellow] 3 6 16" xfId="23099" xr:uid="{00000000-0005-0000-0000-00000F5A0000}"/>
    <cellStyle name="Input [yellow] 3 6 16 2" xfId="23100" xr:uid="{00000000-0005-0000-0000-0000105A0000}"/>
    <cellStyle name="Input [yellow] 3 6 16 3" xfId="23101" xr:uid="{00000000-0005-0000-0000-0000115A0000}"/>
    <cellStyle name="Input [yellow] 3 6 17" xfId="23102" xr:uid="{00000000-0005-0000-0000-0000125A0000}"/>
    <cellStyle name="Input [yellow] 3 6 17 2" xfId="23103" xr:uid="{00000000-0005-0000-0000-0000135A0000}"/>
    <cellStyle name="Input [yellow] 3 6 17 3" xfId="23104" xr:uid="{00000000-0005-0000-0000-0000145A0000}"/>
    <cellStyle name="Input [yellow] 3 6 18" xfId="23105" xr:uid="{00000000-0005-0000-0000-0000155A0000}"/>
    <cellStyle name="Input [yellow] 3 6 18 2" xfId="23106" xr:uid="{00000000-0005-0000-0000-0000165A0000}"/>
    <cellStyle name="Input [yellow] 3 6 18 3" xfId="23107" xr:uid="{00000000-0005-0000-0000-0000175A0000}"/>
    <cellStyle name="Input [yellow] 3 6 19" xfId="23108" xr:uid="{00000000-0005-0000-0000-0000185A0000}"/>
    <cellStyle name="Input [yellow] 3 6 2" xfId="23109" xr:uid="{00000000-0005-0000-0000-0000195A0000}"/>
    <cellStyle name="Input [yellow] 3 6 2 10" xfId="23110" xr:uid="{00000000-0005-0000-0000-00001A5A0000}"/>
    <cellStyle name="Input [yellow] 3 6 2 10 2" xfId="23111" xr:uid="{00000000-0005-0000-0000-00001B5A0000}"/>
    <cellStyle name="Input [yellow] 3 6 2 10 3" xfId="23112" xr:uid="{00000000-0005-0000-0000-00001C5A0000}"/>
    <cellStyle name="Input [yellow] 3 6 2 11" xfId="23113" xr:uid="{00000000-0005-0000-0000-00001D5A0000}"/>
    <cellStyle name="Input [yellow] 3 6 2 11 2" xfId="23114" xr:uid="{00000000-0005-0000-0000-00001E5A0000}"/>
    <cellStyle name="Input [yellow] 3 6 2 11 3" xfId="23115" xr:uid="{00000000-0005-0000-0000-00001F5A0000}"/>
    <cellStyle name="Input [yellow] 3 6 2 12" xfId="23116" xr:uid="{00000000-0005-0000-0000-0000205A0000}"/>
    <cellStyle name="Input [yellow] 3 6 2 12 2" xfId="23117" xr:uid="{00000000-0005-0000-0000-0000215A0000}"/>
    <cellStyle name="Input [yellow] 3 6 2 12 3" xfId="23118" xr:uid="{00000000-0005-0000-0000-0000225A0000}"/>
    <cellStyle name="Input [yellow] 3 6 2 13" xfId="23119" xr:uid="{00000000-0005-0000-0000-0000235A0000}"/>
    <cellStyle name="Input [yellow] 3 6 2 14" xfId="23120" xr:uid="{00000000-0005-0000-0000-0000245A0000}"/>
    <cellStyle name="Input [yellow] 3 6 2 2" xfId="23121" xr:uid="{00000000-0005-0000-0000-0000255A0000}"/>
    <cellStyle name="Input [yellow] 3 6 2 2 2" xfId="23122" xr:uid="{00000000-0005-0000-0000-0000265A0000}"/>
    <cellStyle name="Input [yellow] 3 6 2 2 3" xfId="23123" xr:uid="{00000000-0005-0000-0000-0000275A0000}"/>
    <cellStyle name="Input [yellow] 3 6 2 3" xfId="23124" xr:uid="{00000000-0005-0000-0000-0000285A0000}"/>
    <cellStyle name="Input [yellow] 3 6 2 3 2" xfId="23125" xr:uid="{00000000-0005-0000-0000-0000295A0000}"/>
    <cellStyle name="Input [yellow] 3 6 2 3 3" xfId="23126" xr:uid="{00000000-0005-0000-0000-00002A5A0000}"/>
    <cellStyle name="Input [yellow] 3 6 2 4" xfId="23127" xr:uid="{00000000-0005-0000-0000-00002B5A0000}"/>
    <cellStyle name="Input [yellow] 3 6 2 4 2" xfId="23128" xr:uid="{00000000-0005-0000-0000-00002C5A0000}"/>
    <cellStyle name="Input [yellow] 3 6 2 4 3" xfId="23129" xr:uid="{00000000-0005-0000-0000-00002D5A0000}"/>
    <cellStyle name="Input [yellow] 3 6 2 5" xfId="23130" xr:uid="{00000000-0005-0000-0000-00002E5A0000}"/>
    <cellStyle name="Input [yellow] 3 6 2 5 2" xfId="23131" xr:uid="{00000000-0005-0000-0000-00002F5A0000}"/>
    <cellStyle name="Input [yellow] 3 6 2 5 3" xfId="23132" xr:uid="{00000000-0005-0000-0000-0000305A0000}"/>
    <cellStyle name="Input [yellow] 3 6 2 6" xfId="23133" xr:uid="{00000000-0005-0000-0000-0000315A0000}"/>
    <cellStyle name="Input [yellow] 3 6 2 6 2" xfId="23134" xr:uid="{00000000-0005-0000-0000-0000325A0000}"/>
    <cellStyle name="Input [yellow] 3 6 2 6 3" xfId="23135" xr:uid="{00000000-0005-0000-0000-0000335A0000}"/>
    <cellStyle name="Input [yellow] 3 6 2 7" xfId="23136" xr:uid="{00000000-0005-0000-0000-0000345A0000}"/>
    <cellStyle name="Input [yellow] 3 6 2 7 2" xfId="23137" xr:uid="{00000000-0005-0000-0000-0000355A0000}"/>
    <cellStyle name="Input [yellow] 3 6 2 7 3" xfId="23138" xr:uid="{00000000-0005-0000-0000-0000365A0000}"/>
    <cellStyle name="Input [yellow] 3 6 2 8" xfId="23139" xr:uid="{00000000-0005-0000-0000-0000375A0000}"/>
    <cellStyle name="Input [yellow] 3 6 2 8 2" xfId="23140" xr:uid="{00000000-0005-0000-0000-0000385A0000}"/>
    <cellStyle name="Input [yellow] 3 6 2 8 3" xfId="23141" xr:uid="{00000000-0005-0000-0000-0000395A0000}"/>
    <cellStyle name="Input [yellow] 3 6 2 9" xfId="23142" xr:uid="{00000000-0005-0000-0000-00003A5A0000}"/>
    <cellStyle name="Input [yellow] 3 6 2 9 2" xfId="23143" xr:uid="{00000000-0005-0000-0000-00003B5A0000}"/>
    <cellStyle name="Input [yellow] 3 6 2 9 3" xfId="23144" xr:uid="{00000000-0005-0000-0000-00003C5A0000}"/>
    <cellStyle name="Input [yellow] 3 6 20" xfId="23145" xr:uid="{00000000-0005-0000-0000-00003D5A0000}"/>
    <cellStyle name="Input [yellow] 3 6 3" xfId="23146" xr:uid="{00000000-0005-0000-0000-00003E5A0000}"/>
    <cellStyle name="Input [yellow] 3 6 3 10" xfId="23147" xr:uid="{00000000-0005-0000-0000-00003F5A0000}"/>
    <cellStyle name="Input [yellow] 3 6 3 10 2" xfId="23148" xr:uid="{00000000-0005-0000-0000-0000405A0000}"/>
    <cellStyle name="Input [yellow] 3 6 3 10 3" xfId="23149" xr:uid="{00000000-0005-0000-0000-0000415A0000}"/>
    <cellStyle name="Input [yellow] 3 6 3 11" xfId="23150" xr:uid="{00000000-0005-0000-0000-0000425A0000}"/>
    <cellStyle name="Input [yellow] 3 6 3 11 2" xfId="23151" xr:uid="{00000000-0005-0000-0000-0000435A0000}"/>
    <cellStyle name="Input [yellow] 3 6 3 11 3" xfId="23152" xr:uid="{00000000-0005-0000-0000-0000445A0000}"/>
    <cellStyle name="Input [yellow] 3 6 3 12" xfId="23153" xr:uid="{00000000-0005-0000-0000-0000455A0000}"/>
    <cellStyle name="Input [yellow] 3 6 3 12 2" xfId="23154" xr:uid="{00000000-0005-0000-0000-0000465A0000}"/>
    <cellStyle name="Input [yellow] 3 6 3 12 3" xfId="23155" xr:uid="{00000000-0005-0000-0000-0000475A0000}"/>
    <cellStyle name="Input [yellow] 3 6 3 13" xfId="23156" xr:uid="{00000000-0005-0000-0000-0000485A0000}"/>
    <cellStyle name="Input [yellow] 3 6 3 14" xfId="23157" xr:uid="{00000000-0005-0000-0000-0000495A0000}"/>
    <cellStyle name="Input [yellow] 3 6 3 2" xfId="23158" xr:uid="{00000000-0005-0000-0000-00004A5A0000}"/>
    <cellStyle name="Input [yellow] 3 6 3 2 2" xfId="23159" xr:uid="{00000000-0005-0000-0000-00004B5A0000}"/>
    <cellStyle name="Input [yellow] 3 6 3 2 3" xfId="23160" xr:uid="{00000000-0005-0000-0000-00004C5A0000}"/>
    <cellStyle name="Input [yellow] 3 6 3 3" xfId="23161" xr:uid="{00000000-0005-0000-0000-00004D5A0000}"/>
    <cellStyle name="Input [yellow] 3 6 3 3 2" xfId="23162" xr:uid="{00000000-0005-0000-0000-00004E5A0000}"/>
    <cellStyle name="Input [yellow] 3 6 3 3 3" xfId="23163" xr:uid="{00000000-0005-0000-0000-00004F5A0000}"/>
    <cellStyle name="Input [yellow] 3 6 3 4" xfId="23164" xr:uid="{00000000-0005-0000-0000-0000505A0000}"/>
    <cellStyle name="Input [yellow] 3 6 3 4 2" xfId="23165" xr:uid="{00000000-0005-0000-0000-0000515A0000}"/>
    <cellStyle name="Input [yellow] 3 6 3 4 3" xfId="23166" xr:uid="{00000000-0005-0000-0000-0000525A0000}"/>
    <cellStyle name="Input [yellow] 3 6 3 5" xfId="23167" xr:uid="{00000000-0005-0000-0000-0000535A0000}"/>
    <cellStyle name="Input [yellow] 3 6 3 5 2" xfId="23168" xr:uid="{00000000-0005-0000-0000-0000545A0000}"/>
    <cellStyle name="Input [yellow] 3 6 3 5 3" xfId="23169" xr:uid="{00000000-0005-0000-0000-0000555A0000}"/>
    <cellStyle name="Input [yellow] 3 6 3 6" xfId="23170" xr:uid="{00000000-0005-0000-0000-0000565A0000}"/>
    <cellStyle name="Input [yellow] 3 6 3 6 2" xfId="23171" xr:uid="{00000000-0005-0000-0000-0000575A0000}"/>
    <cellStyle name="Input [yellow] 3 6 3 6 3" xfId="23172" xr:uid="{00000000-0005-0000-0000-0000585A0000}"/>
    <cellStyle name="Input [yellow] 3 6 3 7" xfId="23173" xr:uid="{00000000-0005-0000-0000-0000595A0000}"/>
    <cellStyle name="Input [yellow] 3 6 3 7 2" xfId="23174" xr:uid="{00000000-0005-0000-0000-00005A5A0000}"/>
    <cellStyle name="Input [yellow] 3 6 3 7 3" xfId="23175" xr:uid="{00000000-0005-0000-0000-00005B5A0000}"/>
    <cellStyle name="Input [yellow] 3 6 3 8" xfId="23176" xr:uid="{00000000-0005-0000-0000-00005C5A0000}"/>
    <cellStyle name="Input [yellow] 3 6 3 8 2" xfId="23177" xr:uid="{00000000-0005-0000-0000-00005D5A0000}"/>
    <cellStyle name="Input [yellow] 3 6 3 8 3" xfId="23178" xr:uid="{00000000-0005-0000-0000-00005E5A0000}"/>
    <cellStyle name="Input [yellow] 3 6 3 9" xfId="23179" xr:uid="{00000000-0005-0000-0000-00005F5A0000}"/>
    <cellStyle name="Input [yellow] 3 6 3 9 2" xfId="23180" xr:uid="{00000000-0005-0000-0000-0000605A0000}"/>
    <cellStyle name="Input [yellow] 3 6 3 9 3" xfId="23181" xr:uid="{00000000-0005-0000-0000-0000615A0000}"/>
    <cellStyle name="Input [yellow] 3 6 4" xfId="23182" xr:uid="{00000000-0005-0000-0000-0000625A0000}"/>
    <cellStyle name="Input [yellow] 3 6 4 10" xfId="23183" xr:uid="{00000000-0005-0000-0000-0000635A0000}"/>
    <cellStyle name="Input [yellow] 3 6 4 10 2" xfId="23184" xr:uid="{00000000-0005-0000-0000-0000645A0000}"/>
    <cellStyle name="Input [yellow] 3 6 4 10 3" xfId="23185" xr:uid="{00000000-0005-0000-0000-0000655A0000}"/>
    <cellStyle name="Input [yellow] 3 6 4 11" xfId="23186" xr:uid="{00000000-0005-0000-0000-0000665A0000}"/>
    <cellStyle name="Input [yellow] 3 6 4 11 2" xfId="23187" xr:uid="{00000000-0005-0000-0000-0000675A0000}"/>
    <cellStyle name="Input [yellow] 3 6 4 11 3" xfId="23188" xr:uid="{00000000-0005-0000-0000-0000685A0000}"/>
    <cellStyle name="Input [yellow] 3 6 4 12" xfId="23189" xr:uid="{00000000-0005-0000-0000-0000695A0000}"/>
    <cellStyle name="Input [yellow] 3 6 4 13" xfId="23190" xr:uid="{00000000-0005-0000-0000-00006A5A0000}"/>
    <cellStyle name="Input [yellow] 3 6 4 2" xfId="23191" xr:uid="{00000000-0005-0000-0000-00006B5A0000}"/>
    <cellStyle name="Input [yellow] 3 6 4 2 2" xfId="23192" xr:uid="{00000000-0005-0000-0000-00006C5A0000}"/>
    <cellStyle name="Input [yellow] 3 6 4 2 3" xfId="23193" xr:uid="{00000000-0005-0000-0000-00006D5A0000}"/>
    <cellStyle name="Input [yellow] 3 6 4 3" xfId="23194" xr:uid="{00000000-0005-0000-0000-00006E5A0000}"/>
    <cellStyle name="Input [yellow] 3 6 4 3 2" xfId="23195" xr:uid="{00000000-0005-0000-0000-00006F5A0000}"/>
    <cellStyle name="Input [yellow] 3 6 4 3 3" xfId="23196" xr:uid="{00000000-0005-0000-0000-0000705A0000}"/>
    <cellStyle name="Input [yellow] 3 6 4 4" xfId="23197" xr:uid="{00000000-0005-0000-0000-0000715A0000}"/>
    <cellStyle name="Input [yellow] 3 6 4 4 2" xfId="23198" xr:uid="{00000000-0005-0000-0000-0000725A0000}"/>
    <cellStyle name="Input [yellow] 3 6 4 4 3" xfId="23199" xr:uid="{00000000-0005-0000-0000-0000735A0000}"/>
    <cellStyle name="Input [yellow] 3 6 4 5" xfId="23200" xr:uid="{00000000-0005-0000-0000-0000745A0000}"/>
    <cellStyle name="Input [yellow] 3 6 4 5 2" xfId="23201" xr:uid="{00000000-0005-0000-0000-0000755A0000}"/>
    <cellStyle name="Input [yellow] 3 6 4 5 3" xfId="23202" xr:uid="{00000000-0005-0000-0000-0000765A0000}"/>
    <cellStyle name="Input [yellow] 3 6 4 6" xfId="23203" xr:uid="{00000000-0005-0000-0000-0000775A0000}"/>
    <cellStyle name="Input [yellow] 3 6 4 6 2" xfId="23204" xr:uid="{00000000-0005-0000-0000-0000785A0000}"/>
    <cellStyle name="Input [yellow] 3 6 4 6 3" xfId="23205" xr:uid="{00000000-0005-0000-0000-0000795A0000}"/>
    <cellStyle name="Input [yellow] 3 6 4 7" xfId="23206" xr:uid="{00000000-0005-0000-0000-00007A5A0000}"/>
    <cellStyle name="Input [yellow] 3 6 4 7 2" xfId="23207" xr:uid="{00000000-0005-0000-0000-00007B5A0000}"/>
    <cellStyle name="Input [yellow] 3 6 4 7 3" xfId="23208" xr:uid="{00000000-0005-0000-0000-00007C5A0000}"/>
    <cellStyle name="Input [yellow] 3 6 4 8" xfId="23209" xr:uid="{00000000-0005-0000-0000-00007D5A0000}"/>
    <cellStyle name="Input [yellow] 3 6 4 8 2" xfId="23210" xr:uid="{00000000-0005-0000-0000-00007E5A0000}"/>
    <cellStyle name="Input [yellow] 3 6 4 8 3" xfId="23211" xr:uid="{00000000-0005-0000-0000-00007F5A0000}"/>
    <cellStyle name="Input [yellow] 3 6 4 9" xfId="23212" xr:uid="{00000000-0005-0000-0000-0000805A0000}"/>
    <cellStyle name="Input [yellow] 3 6 4 9 2" xfId="23213" xr:uid="{00000000-0005-0000-0000-0000815A0000}"/>
    <cellStyle name="Input [yellow] 3 6 4 9 3" xfId="23214" xr:uid="{00000000-0005-0000-0000-0000825A0000}"/>
    <cellStyle name="Input [yellow] 3 6 5" xfId="23215" xr:uid="{00000000-0005-0000-0000-0000835A0000}"/>
    <cellStyle name="Input [yellow] 3 6 5 10" xfId="23216" xr:uid="{00000000-0005-0000-0000-0000845A0000}"/>
    <cellStyle name="Input [yellow] 3 6 5 10 2" xfId="23217" xr:uid="{00000000-0005-0000-0000-0000855A0000}"/>
    <cellStyle name="Input [yellow] 3 6 5 10 3" xfId="23218" xr:uid="{00000000-0005-0000-0000-0000865A0000}"/>
    <cellStyle name="Input [yellow] 3 6 5 11" xfId="23219" xr:uid="{00000000-0005-0000-0000-0000875A0000}"/>
    <cellStyle name="Input [yellow] 3 6 5 11 2" xfId="23220" xr:uid="{00000000-0005-0000-0000-0000885A0000}"/>
    <cellStyle name="Input [yellow] 3 6 5 11 3" xfId="23221" xr:uid="{00000000-0005-0000-0000-0000895A0000}"/>
    <cellStyle name="Input [yellow] 3 6 5 12" xfId="23222" xr:uid="{00000000-0005-0000-0000-00008A5A0000}"/>
    <cellStyle name="Input [yellow] 3 6 5 13" xfId="23223" xr:uid="{00000000-0005-0000-0000-00008B5A0000}"/>
    <cellStyle name="Input [yellow] 3 6 5 2" xfId="23224" xr:uid="{00000000-0005-0000-0000-00008C5A0000}"/>
    <cellStyle name="Input [yellow] 3 6 5 2 2" xfId="23225" xr:uid="{00000000-0005-0000-0000-00008D5A0000}"/>
    <cellStyle name="Input [yellow] 3 6 5 2 3" xfId="23226" xr:uid="{00000000-0005-0000-0000-00008E5A0000}"/>
    <cellStyle name="Input [yellow] 3 6 5 3" xfId="23227" xr:uid="{00000000-0005-0000-0000-00008F5A0000}"/>
    <cellStyle name="Input [yellow] 3 6 5 3 2" xfId="23228" xr:uid="{00000000-0005-0000-0000-0000905A0000}"/>
    <cellStyle name="Input [yellow] 3 6 5 3 3" xfId="23229" xr:uid="{00000000-0005-0000-0000-0000915A0000}"/>
    <cellStyle name="Input [yellow] 3 6 5 4" xfId="23230" xr:uid="{00000000-0005-0000-0000-0000925A0000}"/>
    <cellStyle name="Input [yellow] 3 6 5 4 2" xfId="23231" xr:uid="{00000000-0005-0000-0000-0000935A0000}"/>
    <cellStyle name="Input [yellow] 3 6 5 4 3" xfId="23232" xr:uid="{00000000-0005-0000-0000-0000945A0000}"/>
    <cellStyle name="Input [yellow] 3 6 5 5" xfId="23233" xr:uid="{00000000-0005-0000-0000-0000955A0000}"/>
    <cellStyle name="Input [yellow] 3 6 5 5 2" xfId="23234" xr:uid="{00000000-0005-0000-0000-0000965A0000}"/>
    <cellStyle name="Input [yellow] 3 6 5 5 3" xfId="23235" xr:uid="{00000000-0005-0000-0000-0000975A0000}"/>
    <cellStyle name="Input [yellow] 3 6 5 6" xfId="23236" xr:uid="{00000000-0005-0000-0000-0000985A0000}"/>
    <cellStyle name="Input [yellow] 3 6 5 6 2" xfId="23237" xr:uid="{00000000-0005-0000-0000-0000995A0000}"/>
    <cellStyle name="Input [yellow] 3 6 5 6 3" xfId="23238" xr:uid="{00000000-0005-0000-0000-00009A5A0000}"/>
    <cellStyle name="Input [yellow] 3 6 5 7" xfId="23239" xr:uid="{00000000-0005-0000-0000-00009B5A0000}"/>
    <cellStyle name="Input [yellow] 3 6 5 7 2" xfId="23240" xr:uid="{00000000-0005-0000-0000-00009C5A0000}"/>
    <cellStyle name="Input [yellow] 3 6 5 7 3" xfId="23241" xr:uid="{00000000-0005-0000-0000-00009D5A0000}"/>
    <cellStyle name="Input [yellow] 3 6 5 8" xfId="23242" xr:uid="{00000000-0005-0000-0000-00009E5A0000}"/>
    <cellStyle name="Input [yellow] 3 6 5 8 2" xfId="23243" xr:uid="{00000000-0005-0000-0000-00009F5A0000}"/>
    <cellStyle name="Input [yellow] 3 6 5 8 3" xfId="23244" xr:uid="{00000000-0005-0000-0000-0000A05A0000}"/>
    <cellStyle name="Input [yellow] 3 6 5 9" xfId="23245" xr:uid="{00000000-0005-0000-0000-0000A15A0000}"/>
    <cellStyle name="Input [yellow] 3 6 5 9 2" xfId="23246" xr:uid="{00000000-0005-0000-0000-0000A25A0000}"/>
    <cellStyle name="Input [yellow] 3 6 5 9 3" xfId="23247" xr:uid="{00000000-0005-0000-0000-0000A35A0000}"/>
    <cellStyle name="Input [yellow] 3 6 6" xfId="23248" xr:uid="{00000000-0005-0000-0000-0000A45A0000}"/>
    <cellStyle name="Input [yellow] 3 6 6 10" xfId="23249" xr:uid="{00000000-0005-0000-0000-0000A55A0000}"/>
    <cellStyle name="Input [yellow] 3 6 6 10 2" xfId="23250" xr:uid="{00000000-0005-0000-0000-0000A65A0000}"/>
    <cellStyle name="Input [yellow] 3 6 6 10 3" xfId="23251" xr:uid="{00000000-0005-0000-0000-0000A75A0000}"/>
    <cellStyle name="Input [yellow] 3 6 6 11" xfId="23252" xr:uid="{00000000-0005-0000-0000-0000A85A0000}"/>
    <cellStyle name="Input [yellow] 3 6 6 11 2" xfId="23253" xr:uid="{00000000-0005-0000-0000-0000A95A0000}"/>
    <cellStyle name="Input [yellow] 3 6 6 11 3" xfId="23254" xr:uid="{00000000-0005-0000-0000-0000AA5A0000}"/>
    <cellStyle name="Input [yellow] 3 6 6 12" xfId="23255" xr:uid="{00000000-0005-0000-0000-0000AB5A0000}"/>
    <cellStyle name="Input [yellow] 3 6 6 13" xfId="23256" xr:uid="{00000000-0005-0000-0000-0000AC5A0000}"/>
    <cellStyle name="Input [yellow] 3 6 6 2" xfId="23257" xr:uid="{00000000-0005-0000-0000-0000AD5A0000}"/>
    <cellStyle name="Input [yellow] 3 6 6 2 2" xfId="23258" xr:uid="{00000000-0005-0000-0000-0000AE5A0000}"/>
    <cellStyle name="Input [yellow] 3 6 6 2 3" xfId="23259" xr:uid="{00000000-0005-0000-0000-0000AF5A0000}"/>
    <cellStyle name="Input [yellow] 3 6 6 3" xfId="23260" xr:uid="{00000000-0005-0000-0000-0000B05A0000}"/>
    <cellStyle name="Input [yellow] 3 6 6 3 2" xfId="23261" xr:uid="{00000000-0005-0000-0000-0000B15A0000}"/>
    <cellStyle name="Input [yellow] 3 6 6 3 3" xfId="23262" xr:uid="{00000000-0005-0000-0000-0000B25A0000}"/>
    <cellStyle name="Input [yellow] 3 6 6 4" xfId="23263" xr:uid="{00000000-0005-0000-0000-0000B35A0000}"/>
    <cellStyle name="Input [yellow] 3 6 6 4 2" xfId="23264" xr:uid="{00000000-0005-0000-0000-0000B45A0000}"/>
    <cellStyle name="Input [yellow] 3 6 6 4 3" xfId="23265" xr:uid="{00000000-0005-0000-0000-0000B55A0000}"/>
    <cellStyle name="Input [yellow] 3 6 6 5" xfId="23266" xr:uid="{00000000-0005-0000-0000-0000B65A0000}"/>
    <cellStyle name="Input [yellow] 3 6 6 5 2" xfId="23267" xr:uid="{00000000-0005-0000-0000-0000B75A0000}"/>
    <cellStyle name="Input [yellow] 3 6 6 5 3" xfId="23268" xr:uid="{00000000-0005-0000-0000-0000B85A0000}"/>
    <cellStyle name="Input [yellow] 3 6 6 6" xfId="23269" xr:uid="{00000000-0005-0000-0000-0000B95A0000}"/>
    <cellStyle name="Input [yellow] 3 6 6 6 2" xfId="23270" xr:uid="{00000000-0005-0000-0000-0000BA5A0000}"/>
    <cellStyle name="Input [yellow] 3 6 6 6 3" xfId="23271" xr:uid="{00000000-0005-0000-0000-0000BB5A0000}"/>
    <cellStyle name="Input [yellow] 3 6 6 7" xfId="23272" xr:uid="{00000000-0005-0000-0000-0000BC5A0000}"/>
    <cellStyle name="Input [yellow] 3 6 6 7 2" xfId="23273" xr:uid="{00000000-0005-0000-0000-0000BD5A0000}"/>
    <cellStyle name="Input [yellow] 3 6 6 7 3" xfId="23274" xr:uid="{00000000-0005-0000-0000-0000BE5A0000}"/>
    <cellStyle name="Input [yellow] 3 6 6 8" xfId="23275" xr:uid="{00000000-0005-0000-0000-0000BF5A0000}"/>
    <cellStyle name="Input [yellow] 3 6 6 8 2" xfId="23276" xr:uid="{00000000-0005-0000-0000-0000C05A0000}"/>
    <cellStyle name="Input [yellow] 3 6 6 8 3" xfId="23277" xr:uid="{00000000-0005-0000-0000-0000C15A0000}"/>
    <cellStyle name="Input [yellow] 3 6 6 9" xfId="23278" xr:uid="{00000000-0005-0000-0000-0000C25A0000}"/>
    <cellStyle name="Input [yellow] 3 6 6 9 2" xfId="23279" xr:uid="{00000000-0005-0000-0000-0000C35A0000}"/>
    <cellStyle name="Input [yellow] 3 6 6 9 3" xfId="23280" xr:uid="{00000000-0005-0000-0000-0000C45A0000}"/>
    <cellStyle name="Input [yellow] 3 6 7" xfId="23281" xr:uid="{00000000-0005-0000-0000-0000C55A0000}"/>
    <cellStyle name="Input [yellow] 3 6 7 10" xfId="23282" xr:uid="{00000000-0005-0000-0000-0000C65A0000}"/>
    <cellStyle name="Input [yellow] 3 6 7 10 2" xfId="23283" xr:uid="{00000000-0005-0000-0000-0000C75A0000}"/>
    <cellStyle name="Input [yellow] 3 6 7 10 3" xfId="23284" xr:uid="{00000000-0005-0000-0000-0000C85A0000}"/>
    <cellStyle name="Input [yellow] 3 6 7 11" xfId="23285" xr:uid="{00000000-0005-0000-0000-0000C95A0000}"/>
    <cellStyle name="Input [yellow] 3 6 7 11 2" xfId="23286" xr:uid="{00000000-0005-0000-0000-0000CA5A0000}"/>
    <cellStyle name="Input [yellow] 3 6 7 11 3" xfId="23287" xr:uid="{00000000-0005-0000-0000-0000CB5A0000}"/>
    <cellStyle name="Input [yellow] 3 6 7 12" xfId="23288" xr:uid="{00000000-0005-0000-0000-0000CC5A0000}"/>
    <cellStyle name="Input [yellow] 3 6 7 13" xfId="23289" xr:uid="{00000000-0005-0000-0000-0000CD5A0000}"/>
    <cellStyle name="Input [yellow] 3 6 7 2" xfId="23290" xr:uid="{00000000-0005-0000-0000-0000CE5A0000}"/>
    <cellStyle name="Input [yellow] 3 6 7 2 2" xfId="23291" xr:uid="{00000000-0005-0000-0000-0000CF5A0000}"/>
    <cellStyle name="Input [yellow] 3 6 7 2 3" xfId="23292" xr:uid="{00000000-0005-0000-0000-0000D05A0000}"/>
    <cellStyle name="Input [yellow] 3 6 7 3" xfId="23293" xr:uid="{00000000-0005-0000-0000-0000D15A0000}"/>
    <cellStyle name="Input [yellow] 3 6 7 3 2" xfId="23294" xr:uid="{00000000-0005-0000-0000-0000D25A0000}"/>
    <cellStyle name="Input [yellow] 3 6 7 3 3" xfId="23295" xr:uid="{00000000-0005-0000-0000-0000D35A0000}"/>
    <cellStyle name="Input [yellow] 3 6 7 4" xfId="23296" xr:uid="{00000000-0005-0000-0000-0000D45A0000}"/>
    <cellStyle name="Input [yellow] 3 6 7 4 2" xfId="23297" xr:uid="{00000000-0005-0000-0000-0000D55A0000}"/>
    <cellStyle name="Input [yellow] 3 6 7 4 3" xfId="23298" xr:uid="{00000000-0005-0000-0000-0000D65A0000}"/>
    <cellStyle name="Input [yellow] 3 6 7 5" xfId="23299" xr:uid="{00000000-0005-0000-0000-0000D75A0000}"/>
    <cellStyle name="Input [yellow] 3 6 7 5 2" xfId="23300" xr:uid="{00000000-0005-0000-0000-0000D85A0000}"/>
    <cellStyle name="Input [yellow] 3 6 7 5 3" xfId="23301" xr:uid="{00000000-0005-0000-0000-0000D95A0000}"/>
    <cellStyle name="Input [yellow] 3 6 7 6" xfId="23302" xr:uid="{00000000-0005-0000-0000-0000DA5A0000}"/>
    <cellStyle name="Input [yellow] 3 6 7 6 2" xfId="23303" xr:uid="{00000000-0005-0000-0000-0000DB5A0000}"/>
    <cellStyle name="Input [yellow] 3 6 7 6 3" xfId="23304" xr:uid="{00000000-0005-0000-0000-0000DC5A0000}"/>
    <cellStyle name="Input [yellow] 3 6 7 7" xfId="23305" xr:uid="{00000000-0005-0000-0000-0000DD5A0000}"/>
    <cellStyle name="Input [yellow] 3 6 7 7 2" xfId="23306" xr:uid="{00000000-0005-0000-0000-0000DE5A0000}"/>
    <cellStyle name="Input [yellow] 3 6 7 7 3" xfId="23307" xr:uid="{00000000-0005-0000-0000-0000DF5A0000}"/>
    <cellStyle name="Input [yellow] 3 6 7 8" xfId="23308" xr:uid="{00000000-0005-0000-0000-0000E05A0000}"/>
    <cellStyle name="Input [yellow] 3 6 7 8 2" xfId="23309" xr:uid="{00000000-0005-0000-0000-0000E15A0000}"/>
    <cellStyle name="Input [yellow] 3 6 7 8 3" xfId="23310" xr:uid="{00000000-0005-0000-0000-0000E25A0000}"/>
    <cellStyle name="Input [yellow] 3 6 7 9" xfId="23311" xr:uid="{00000000-0005-0000-0000-0000E35A0000}"/>
    <cellStyle name="Input [yellow] 3 6 7 9 2" xfId="23312" xr:uid="{00000000-0005-0000-0000-0000E45A0000}"/>
    <cellStyle name="Input [yellow] 3 6 7 9 3" xfId="23313" xr:uid="{00000000-0005-0000-0000-0000E55A0000}"/>
    <cellStyle name="Input [yellow] 3 6 8" xfId="23314" xr:uid="{00000000-0005-0000-0000-0000E65A0000}"/>
    <cellStyle name="Input [yellow] 3 6 8 2" xfId="23315" xr:uid="{00000000-0005-0000-0000-0000E75A0000}"/>
    <cellStyle name="Input [yellow] 3 6 8 3" xfId="23316" xr:uid="{00000000-0005-0000-0000-0000E85A0000}"/>
    <cellStyle name="Input [yellow] 3 6 9" xfId="23317" xr:uid="{00000000-0005-0000-0000-0000E95A0000}"/>
    <cellStyle name="Input [yellow] 3 6 9 2" xfId="23318" xr:uid="{00000000-0005-0000-0000-0000EA5A0000}"/>
    <cellStyle name="Input [yellow] 3 6 9 3" xfId="23319" xr:uid="{00000000-0005-0000-0000-0000EB5A0000}"/>
    <cellStyle name="Input [yellow] 3 7" xfId="23320" xr:uid="{00000000-0005-0000-0000-0000EC5A0000}"/>
    <cellStyle name="Input [yellow] 3 7 2" xfId="23321" xr:uid="{00000000-0005-0000-0000-0000ED5A0000}"/>
    <cellStyle name="Input [yellow] 3 7 3" xfId="23322" xr:uid="{00000000-0005-0000-0000-0000EE5A0000}"/>
    <cellStyle name="Input [yellow] 3 8" xfId="23323" xr:uid="{00000000-0005-0000-0000-0000EF5A0000}"/>
    <cellStyle name="Input [yellow] 3 8 2" xfId="23324" xr:uid="{00000000-0005-0000-0000-0000F05A0000}"/>
    <cellStyle name="Input [yellow] 3 8 3" xfId="23325" xr:uid="{00000000-0005-0000-0000-0000F15A0000}"/>
    <cellStyle name="Input [yellow] 3 9" xfId="23326" xr:uid="{00000000-0005-0000-0000-0000F25A0000}"/>
    <cellStyle name="Input [yellow] 3 9 2" xfId="23327" xr:uid="{00000000-0005-0000-0000-0000F35A0000}"/>
    <cellStyle name="Input [yellow] 3 9 3" xfId="23328" xr:uid="{00000000-0005-0000-0000-0000F45A0000}"/>
    <cellStyle name="Input [yellow] 4" xfId="23329" xr:uid="{00000000-0005-0000-0000-0000F55A0000}"/>
    <cellStyle name="Input [yellow] 4 10" xfId="23330" xr:uid="{00000000-0005-0000-0000-0000F65A0000}"/>
    <cellStyle name="Input [yellow] 4 10 2" xfId="23331" xr:uid="{00000000-0005-0000-0000-0000F75A0000}"/>
    <cellStyle name="Input [yellow] 4 10 3" xfId="23332" xr:uid="{00000000-0005-0000-0000-0000F85A0000}"/>
    <cellStyle name="Input [yellow] 4 11" xfId="23333" xr:uid="{00000000-0005-0000-0000-0000F95A0000}"/>
    <cellStyle name="Input [yellow] 4 11 2" xfId="23334" xr:uid="{00000000-0005-0000-0000-0000FA5A0000}"/>
    <cellStyle name="Input [yellow] 4 11 3" xfId="23335" xr:uid="{00000000-0005-0000-0000-0000FB5A0000}"/>
    <cellStyle name="Input [yellow] 4 12" xfId="23336" xr:uid="{00000000-0005-0000-0000-0000FC5A0000}"/>
    <cellStyle name="Input [yellow] 4 12 2" xfId="23337" xr:uid="{00000000-0005-0000-0000-0000FD5A0000}"/>
    <cellStyle name="Input [yellow] 4 12 3" xfId="23338" xr:uid="{00000000-0005-0000-0000-0000FE5A0000}"/>
    <cellStyle name="Input [yellow] 4 13" xfId="23339" xr:uid="{00000000-0005-0000-0000-0000FF5A0000}"/>
    <cellStyle name="Input [yellow] 4 13 2" xfId="23340" xr:uid="{00000000-0005-0000-0000-0000005B0000}"/>
    <cellStyle name="Input [yellow] 4 13 3" xfId="23341" xr:uid="{00000000-0005-0000-0000-0000015B0000}"/>
    <cellStyle name="Input [yellow] 4 14" xfId="23342" xr:uid="{00000000-0005-0000-0000-0000025B0000}"/>
    <cellStyle name="Input [yellow] 4 14 2" xfId="23343" xr:uid="{00000000-0005-0000-0000-0000035B0000}"/>
    <cellStyle name="Input [yellow] 4 14 3" xfId="23344" xr:uid="{00000000-0005-0000-0000-0000045B0000}"/>
    <cellStyle name="Input [yellow] 4 15" xfId="23345" xr:uid="{00000000-0005-0000-0000-0000055B0000}"/>
    <cellStyle name="Input [yellow] 4 15 2" xfId="23346" xr:uid="{00000000-0005-0000-0000-0000065B0000}"/>
    <cellStyle name="Input [yellow] 4 15 3" xfId="23347" xr:uid="{00000000-0005-0000-0000-0000075B0000}"/>
    <cellStyle name="Input [yellow] 4 16" xfId="23348" xr:uid="{00000000-0005-0000-0000-0000085B0000}"/>
    <cellStyle name="Input [yellow] 4 16 2" xfId="23349" xr:uid="{00000000-0005-0000-0000-0000095B0000}"/>
    <cellStyle name="Input [yellow] 4 16 3" xfId="23350" xr:uid="{00000000-0005-0000-0000-00000A5B0000}"/>
    <cellStyle name="Input [yellow] 4 17" xfId="23351" xr:uid="{00000000-0005-0000-0000-00000B5B0000}"/>
    <cellStyle name="Input [yellow] 4 18" xfId="23352" xr:uid="{00000000-0005-0000-0000-00000C5B0000}"/>
    <cellStyle name="Input [yellow] 4 2" xfId="23353" xr:uid="{00000000-0005-0000-0000-00000D5B0000}"/>
    <cellStyle name="Input [yellow] 4 2 10" xfId="23354" xr:uid="{00000000-0005-0000-0000-00000E5B0000}"/>
    <cellStyle name="Input [yellow] 4 2 10 2" xfId="23355" xr:uid="{00000000-0005-0000-0000-00000F5B0000}"/>
    <cellStyle name="Input [yellow] 4 2 10 3" xfId="23356" xr:uid="{00000000-0005-0000-0000-0000105B0000}"/>
    <cellStyle name="Input [yellow] 4 2 11" xfId="23357" xr:uid="{00000000-0005-0000-0000-0000115B0000}"/>
    <cellStyle name="Input [yellow] 4 2 11 2" xfId="23358" xr:uid="{00000000-0005-0000-0000-0000125B0000}"/>
    <cellStyle name="Input [yellow] 4 2 11 3" xfId="23359" xr:uid="{00000000-0005-0000-0000-0000135B0000}"/>
    <cellStyle name="Input [yellow] 4 2 12" xfId="23360" xr:uid="{00000000-0005-0000-0000-0000145B0000}"/>
    <cellStyle name="Input [yellow] 4 2 12 2" xfId="23361" xr:uid="{00000000-0005-0000-0000-0000155B0000}"/>
    <cellStyle name="Input [yellow] 4 2 12 3" xfId="23362" xr:uid="{00000000-0005-0000-0000-0000165B0000}"/>
    <cellStyle name="Input [yellow] 4 2 13" xfId="23363" xr:uid="{00000000-0005-0000-0000-0000175B0000}"/>
    <cellStyle name="Input [yellow] 4 2 13 2" xfId="23364" xr:uid="{00000000-0005-0000-0000-0000185B0000}"/>
    <cellStyle name="Input [yellow] 4 2 13 3" xfId="23365" xr:uid="{00000000-0005-0000-0000-0000195B0000}"/>
    <cellStyle name="Input [yellow] 4 2 14" xfId="23366" xr:uid="{00000000-0005-0000-0000-00001A5B0000}"/>
    <cellStyle name="Input [yellow] 4 2 14 2" xfId="23367" xr:uid="{00000000-0005-0000-0000-00001B5B0000}"/>
    <cellStyle name="Input [yellow] 4 2 14 3" xfId="23368" xr:uid="{00000000-0005-0000-0000-00001C5B0000}"/>
    <cellStyle name="Input [yellow] 4 2 15" xfId="23369" xr:uid="{00000000-0005-0000-0000-00001D5B0000}"/>
    <cellStyle name="Input [yellow] 4 2 15 2" xfId="23370" xr:uid="{00000000-0005-0000-0000-00001E5B0000}"/>
    <cellStyle name="Input [yellow] 4 2 15 3" xfId="23371" xr:uid="{00000000-0005-0000-0000-00001F5B0000}"/>
    <cellStyle name="Input [yellow] 4 2 16" xfId="23372" xr:uid="{00000000-0005-0000-0000-0000205B0000}"/>
    <cellStyle name="Input [yellow] 4 2 17" xfId="23373" xr:uid="{00000000-0005-0000-0000-0000215B0000}"/>
    <cellStyle name="Input [yellow] 4 2 2" xfId="23374" xr:uid="{00000000-0005-0000-0000-0000225B0000}"/>
    <cellStyle name="Input [yellow] 4 2 2 10" xfId="23375" xr:uid="{00000000-0005-0000-0000-0000235B0000}"/>
    <cellStyle name="Input [yellow] 4 2 2 10 2" xfId="23376" xr:uid="{00000000-0005-0000-0000-0000245B0000}"/>
    <cellStyle name="Input [yellow] 4 2 2 10 3" xfId="23377" xr:uid="{00000000-0005-0000-0000-0000255B0000}"/>
    <cellStyle name="Input [yellow] 4 2 2 11" xfId="23378" xr:uid="{00000000-0005-0000-0000-0000265B0000}"/>
    <cellStyle name="Input [yellow] 4 2 2 11 2" xfId="23379" xr:uid="{00000000-0005-0000-0000-0000275B0000}"/>
    <cellStyle name="Input [yellow] 4 2 2 11 3" xfId="23380" xr:uid="{00000000-0005-0000-0000-0000285B0000}"/>
    <cellStyle name="Input [yellow] 4 2 2 12" xfId="23381" xr:uid="{00000000-0005-0000-0000-0000295B0000}"/>
    <cellStyle name="Input [yellow] 4 2 2 12 2" xfId="23382" xr:uid="{00000000-0005-0000-0000-00002A5B0000}"/>
    <cellStyle name="Input [yellow] 4 2 2 12 3" xfId="23383" xr:uid="{00000000-0005-0000-0000-00002B5B0000}"/>
    <cellStyle name="Input [yellow] 4 2 2 13" xfId="23384" xr:uid="{00000000-0005-0000-0000-00002C5B0000}"/>
    <cellStyle name="Input [yellow] 4 2 2 14" xfId="23385" xr:uid="{00000000-0005-0000-0000-00002D5B0000}"/>
    <cellStyle name="Input [yellow] 4 2 2 2" xfId="23386" xr:uid="{00000000-0005-0000-0000-00002E5B0000}"/>
    <cellStyle name="Input [yellow] 4 2 2 2 2" xfId="23387" xr:uid="{00000000-0005-0000-0000-00002F5B0000}"/>
    <cellStyle name="Input [yellow] 4 2 2 2 3" xfId="23388" xr:uid="{00000000-0005-0000-0000-0000305B0000}"/>
    <cellStyle name="Input [yellow] 4 2 2 3" xfId="23389" xr:uid="{00000000-0005-0000-0000-0000315B0000}"/>
    <cellStyle name="Input [yellow] 4 2 2 3 2" xfId="23390" xr:uid="{00000000-0005-0000-0000-0000325B0000}"/>
    <cellStyle name="Input [yellow] 4 2 2 3 3" xfId="23391" xr:uid="{00000000-0005-0000-0000-0000335B0000}"/>
    <cellStyle name="Input [yellow] 4 2 2 4" xfId="23392" xr:uid="{00000000-0005-0000-0000-0000345B0000}"/>
    <cellStyle name="Input [yellow] 4 2 2 4 2" xfId="23393" xr:uid="{00000000-0005-0000-0000-0000355B0000}"/>
    <cellStyle name="Input [yellow] 4 2 2 4 3" xfId="23394" xr:uid="{00000000-0005-0000-0000-0000365B0000}"/>
    <cellStyle name="Input [yellow] 4 2 2 5" xfId="23395" xr:uid="{00000000-0005-0000-0000-0000375B0000}"/>
    <cellStyle name="Input [yellow] 4 2 2 5 2" xfId="23396" xr:uid="{00000000-0005-0000-0000-0000385B0000}"/>
    <cellStyle name="Input [yellow] 4 2 2 5 3" xfId="23397" xr:uid="{00000000-0005-0000-0000-0000395B0000}"/>
    <cellStyle name="Input [yellow] 4 2 2 6" xfId="23398" xr:uid="{00000000-0005-0000-0000-00003A5B0000}"/>
    <cellStyle name="Input [yellow] 4 2 2 6 2" xfId="23399" xr:uid="{00000000-0005-0000-0000-00003B5B0000}"/>
    <cellStyle name="Input [yellow] 4 2 2 6 3" xfId="23400" xr:uid="{00000000-0005-0000-0000-00003C5B0000}"/>
    <cellStyle name="Input [yellow] 4 2 2 7" xfId="23401" xr:uid="{00000000-0005-0000-0000-00003D5B0000}"/>
    <cellStyle name="Input [yellow] 4 2 2 7 2" xfId="23402" xr:uid="{00000000-0005-0000-0000-00003E5B0000}"/>
    <cellStyle name="Input [yellow] 4 2 2 7 3" xfId="23403" xr:uid="{00000000-0005-0000-0000-00003F5B0000}"/>
    <cellStyle name="Input [yellow] 4 2 2 8" xfId="23404" xr:uid="{00000000-0005-0000-0000-0000405B0000}"/>
    <cellStyle name="Input [yellow] 4 2 2 8 2" xfId="23405" xr:uid="{00000000-0005-0000-0000-0000415B0000}"/>
    <cellStyle name="Input [yellow] 4 2 2 8 3" xfId="23406" xr:uid="{00000000-0005-0000-0000-0000425B0000}"/>
    <cellStyle name="Input [yellow] 4 2 2 9" xfId="23407" xr:uid="{00000000-0005-0000-0000-0000435B0000}"/>
    <cellStyle name="Input [yellow] 4 2 2 9 2" xfId="23408" xr:uid="{00000000-0005-0000-0000-0000445B0000}"/>
    <cellStyle name="Input [yellow] 4 2 2 9 3" xfId="23409" xr:uid="{00000000-0005-0000-0000-0000455B0000}"/>
    <cellStyle name="Input [yellow] 4 2 3" xfId="23410" xr:uid="{00000000-0005-0000-0000-0000465B0000}"/>
    <cellStyle name="Input [yellow] 4 2 3 10" xfId="23411" xr:uid="{00000000-0005-0000-0000-0000475B0000}"/>
    <cellStyle name="Input [yellow] 4 2 3 10 2" xfId="23412" xr:uid="{00000000-0005-0000-0000-0000485B0000}"/>
    <cellStyle name="Input [yellow] 4 2 3 10 3" xfId="23413" xr:uid="{00000000-0005-0000-0000-0000495B0000}"/>
    <cellStyle name="Input [yellow] 4 2 3 11" xfId="23414" xr:uid="{00000000-0005-0000-0000-00004A5B0000}"/>
    <cellStyle name="Input [yellow] 4 2 3 11 2" xfId="23415" xr:uid="{00000000-0005-0000-0000-00004B5B0000}"/>
    <cellStyle name="Input [yellow] 4 2 3 11 3" xfId="23416" xr:uid="{00000000-0005-0000-0000-00004C5B0000}"/>
    <cellStyle name="Input [yellow] 4 2 3 12" xfId="23417" xr:uid="{00000000-0005-0000-0000-00004D5B0000}"/>
    <cellStyle name="Input [yellow] 4 2 3 12 2" xfId="23418" xr:uid="{00000000-0005-0000-0000-00004E5B0000}"/>
    <cellStyle name="Input [yellow] 4 2 3 12 3" xfId="23419" xr:uid="{00000000-0005-0000-0000-00004F5B0000}"/>
    <cellStyle name="Input [yellow] 4 2 3 13" xfId="23420" xr:uid="{00000000-0005-0000-0000-0000505B0000}"/>
    <cellStyle name="Input [yellow] 4 2 3 14" xfId="23421" xr:uid="{00000000-0005-0000-0000-0000515B0000}"/>
    <cellStyle name="Input [yellow] 4 2 3 2" xfId="23422" xr:uid="{00000000-0005-0000-0000-0000525B0000}"/>
    <cellStyle name="Input [yellow] 4 2 3 2 2" xfId="23423" xr:uid="{00000000-0005-0000-0000-0000535B0000}"/>
    <cellStyle name="Input [yellow] 4 2 3 2 3" xfId="23424" xr:uid="{00000000-0005-0000-0000-0000545B0000}"/>
    <cellStyle name="Input [yellow] 4 2 3 3" xfId="23425" xr:uid="{00000000-0005-0000-0000-0000555B0000}"/>
    <cellStyle name="Input [yellow] 4 2 3 3 2" xfId="23426" xr:uid="{00000000-0005-0000-0000-0000565B0000}"/>
    <cellStyle name="Input [yellow] 4 2 3 3 3" xfId="23427" xr:uid="{00000000-0005-0000-0000-0000575B0000}"/>
    <cellStyle name="Input [yellow] 4 2 3 4" xfId="23428" xr:uid="{00000000-0005-0000-0000-0000585B0000}"/>
    <cellStyle name="Input [yellow] 4 2 3 4 2" xfId="23429" xr:uid="{00000000-0005-0000-0000-0000595B0000}"/>
    <cellStyle name="Input [yellow] 4 2 3 4 3" xfId="23430" xr:uid="{00000000-0005-0000-0000-00005A5B0000}"/>
    <cellStyle name="Input [yellow] 4 2 3 5" xfId="23431" xr:uid="{00000000-0005-0000-0000-00005B5B0000}"/>
    <cellStyle name="Input [yellow] 4 2 3 5 2" xfId="23432" xr:uid="{00000000-0005-0000-0000-00005C5B0000}"/>
    <cellStyle name="Input [yellow] 4 2 3 5 3" xfId="23433" xr:uid="{00000000-0005-0000-0000-00005D5B0000}"/>
    <cellStyle name="Input [yellow] 4 2 3 6" xfId="23434" xr:uid="{00000000-0005-0000-0000-00005E5B0000}"/>
    <cellStyle name="Input [yellow] 4 2 3 6 2" xfId="23435" xr:uid="{00000000-0005-0000-0000-00005F5B0000}"/>
    <cellStyle name="Input [yellow] 4 2 3 6 3" xfId="23436" xr:uid="{00000000-0005-0000-0000-0000605B0000}"/>
    <cellStyle name="Input [yellow] 4 2 3 7" xfId="23437" xr:uid="{00000000-0005-0000-0000-0000615B0000}"/>
    <cellStyle name="Input [yellow] 4 2 3 7 2" xfId="23438" xr:uid="{00000000-0005-0000-0000-0000625B0000}"/>
    <cellStyle name="Input [yellow] 4 2 3 7 3" xfId="23439" xr:uid="{00000000-0005-0000-0000-0000635B0000}"/>
    <cellStyle name="Input [yellow] 4 2 3 8" xfId="23440" xr:uid="{00000000-0005-0000-0000-0000645B0000}"/>
    <cellStyle name="Input [yellow] 4 2 3 8 2" xfId="23441" xr:uid="{00000000-0005-0000-0000-0000655B0000}"/>
    <cellStyle name="Input [yellow] 4 2 3 8 3" xfId="23442" xr:uid="{00000000-0005-0000-0000-0000665B0000}"/>
    <cellStyle name="Input [yellow] 4 2 3 9" xfId="23443" xr:uid="{00000000-0005-0000-0000-0000675B0000}"/>
    <cellStyle name="Input [yellow] 4 2 3 9 2" xfId="23444" xr:uid="{00000000-0005-0000-0000-0000685B0000}"/>
    <cellStyle name="Input [yellow] 4 2 3 9 3" xfId="23445" xr:uid="{00000000-0005-0000-0000-0000695B0000}"/>
    <cellStyle name="Input [yellow] 4 2 4" xfId="23446" xr:uid="{00000000-0005-0000-0000-00006A5B0000}"/>
    <cellStyle name="Input [yellow] 4 2 4 10" xfId="23447" xr:uid="{00000000-0005-0000-0000-00006B5B0000}"/>
    <cellStyle name="Input [yellow] 4 2 4 10 2" xfId="23448" xr:uid="{00000000-0005-0000-0000-00006C5B0000}"/>
    <cellStyle name="Input [yellow] 4 2 4 10 3" xfId="23449" xr:uid="{00000000-0005-0000-0000-00006D5B0000}"/>
    <cellStyle name="Input [yellow] 4 2 4 11" xfId="23450" xr:uid="{00000000-0005-0000-0000-00006E5B0000}"/>
    <cellStyle name="Input [yellow] 4 2 4 11 2" xfId="23451" xr:uid="{00000000-0005-0000-0000-00006F5B0000}"/>
    <cellStyle name="Input [yellow] 4 2 4 11 3" xfId="23452" xr:uid="{00000000-0005-0000-0000-0000705B0000}"/>
    <cellStyle name="Input [yellow] 4 2 4 12" xfId="23453" xr:uid="{00000000-0005-0000-0000-0000715B0000}"/>
    <cellStyle name="Input [yellow] 4 2 4 13" xfId="23454" xr:uid="{00000000-0005-0000-0000-0000725B0000}"/>
    <cellStyle name="Input [yellow] 4 2 4 2" xfId="23455" xr:uid="{00000000-0005-0000-0000-0000735B0000}"/>
    <cellStyle name="Input [yellow] 4 2 4 2 2" xfId="23456" xr:uid="{00000000-0005-0000-0000-0000745B0000}"/>
    <cellStyle name="Input [yellow] 4 2 4 2 3" xfId="23457" xr:uid="{00000000-0005-0000-0000-0000755B0000}"/>
    <cellStyle name="Input [yellow] 4 2 4 3" xfId="23458" xr:uid="{00000000-0005-0000-0000-0000765B0000}"/>
    <cellStyle name="Input [yellow] 4 2 4 3 2" xfId="23459" xr:uid="{00000000-0005-0000-0000-0000775B0000}"/>
    <cellStyle name="Input [yellow] 4 2 4 3 3" xfId="23460" xr:uid="{00000000-0005-0000-0000-0000785B0000}"/>
    <cellStyle name="Input [yellow] 4 2 4 4" xfId="23461" xr:uid="{00000000-0005-0000-0000-0000795B0000}"/>
    <cellStyle name="Input [yellow] 4 2 4 4 2" xfId="23462" xr:uid="{00000000-0005-0000-0000-00007A5B0000}"/>
    <cellStyle name="Input [yellow] 4 2 4 4 3" xfId="23463" xr:uid="{00000000-0005-0000-0000-00007B5B0000}"/>
    <cellStyle name="Input [yellow] 4 2 4 5" xfId="23464" xr:uid="{00000000-0005-0000-0000-00007C5B0000}"/>
    <cellStyle name="Input [yellow] 4 2 4 5 2" xfId="23465" xr:uid="{00000000-0005-0000-0000-00007D5B0000}"/>
    <cellStyle name="Input [yellow] 4 2 4 5 3" xfId="23466" xr:uid="{00000000-0005-0000-0000-00007E5B0000}"/>
    <cellStyle name="Input [yellow] 4 2 4 6" xfId="23467" xr:uid="{00000000-0005-0000-0000-00007F5B0000}"/>
    <cellStyle name="Input [yellow] 4 2 4 6 2" xfId="23468" xr:uid="{00000000-0005-0000-0000-0000805B0000}"/>
    <cellStyle name="Input [yellow] 4 2 4 6 3" xfId="23469" xr:uid="{00000000-0005-0000-0000-0000815B0000}"/>
    <cellStyle name="Input [yellow] 4 2 4 7" xfId="23470" xr:uid="{00000000-0005-0000-0000-0000825B0000}"/>
    <cellStyle name="Input [yellow] 4 2 4 7 2" xfId="23471" xr:uid="{00000000-0005-0000-0000-0000835B0000}"/>
    <cellStyle name="Input [yellow] 4 2 4 7 3" xfId="23472" xr:uid="{00000000-0005-0000-0000-0000845B0000}"/>
    <cellStyle name="Input [yellow] 4 2 4 8" xfId="23473" xr:uid="{00000000-0005-0000-0000-0000855B0000}"/>
    <cellStyle name="Input [yellow] 4 2 4 8 2" xfId="23474" xr:uid="{00000000-0005-0000-0000-0000865B0000}"/>
    <cellStyle name="Input [yellow] 4 2 4 8 3" xfId="23475" xr:uid="{00000000-0005-0000-0000-0000875B0000}"/>
    <cellStyle name="Input [yellow] 4 2 4 9" xfId="23476" xr:uid="{00000000-0005-0000-0000-0000885B0000}"/>
    <cellStyle name="Input [yellow] 4 2 4 9 2" xfId="23477" xr:uid="{00000000-0005-0000-0000-0000895B0000}"/>
    <cellStyle name="Input [yellow] 4 2 4 9 3" xfId="23478" xr:uid="{00000000-0005-0000-0000-00008A5B0000}"/>
    <cellStyle name="Input [yellow] 4 2 5" xfId="23479" xr:uid="{00000000-0005-0000-0000-00008B5B0000}"/>
    <cellStyle name="Input [yellow] 4 2 5 10" xfId="23480" xr:uid="{00000000-0005-0000-0000-00008C5B0000}"/>
    <cellStyle name="Input [yellow] 4 2 5 10 2" xfId="23481" xr:uid="{00000000-0005-0000-0000-00008D5B0000}"/>
    <cellStyle name="Input [yellow] 4 2 5 10 3" xfId="23482" xr:uid="{00000000-0005-0000-0000-00008E5B0000}"/>
    <cellStyle name="Input [yellow] 4 2 5 11" xfId="23483" xr:uid="{00000000-0005-0000-0000-00008F5B0000}"/>
    <cellStyle name="Input [yellow] 4 2 5 11 2" xfId="23484" xr:uid="{00000000-0005-0000-0000-0000905B0000}"/>
    <cellStyle name="Input [yellow] 4 2 5 11 3" xfId="23485" xr:uid="{00000000-0005-0000-0000-0000915B0000}"/>
    <cellStyle name="Input [yellow] 4 2 5 12" xfId="23486" xr:uid="{00000000-0005-0000-0000-0000925B0000}"/>
    <cellStyle name="Input [yellow] 4 2 5 13" xfId="23487" xr:uid="{00000000-0005-0000-0000-0000935B0000}"/>
    <cellStyle name="Input [yellow] 4 2 5 2" xfId="23488" xr:uid="{00000000-0005-0000-0000-0000945B0000}"/>
    <cellStyle name="Input [yellow] 4 2 5 2 2" xfId="23489" xr:uid="{00000000-0005-0000-0000-0000955B0000}"/>
    <cellStyle name="Input [yellow] 4 2 5 2 3" xfId="23490" xr:uid="{00000000-0005-0000-0000-0000965B0000}"/>
    <cellStyle name="Input [yellow] 4 2 5 3" xfId="23491" xr:uid="{00000000-0005-0000-0000-0000975B0000}"/>
    <cellStyle name="Input [yellow] 4 2 5 3 2" xfId="23492" xr:uid="{00000000-0005-0000-0000-0000985B0000}"/>
    <cellStyle name="Input [yellow] 4 2 5 3 3" xfId="23493" xr:uid="{00000000-0005-0000-0000-0000995B0000}"/>
    <cellStyle name="Input [yellow] 4 2 5 4" xfId="23494" xr:uid="{00000000-0005-0000-0000-00009A5B0000}"/>
    <cellStyle name="Input [yellow] 4 2 5 4 2" xfId="23495" xr:uid="{00000000-0005-0000-0000-00009B5B0000}"/>
    <cellStyle name="Input [yellow] 4 2 5 4 3" xfId="23496" xr:uid="{00000000-0005-0000-0000-00009C5B0000}"/>
    <cellStyle name="Input [yellow] 4 2 5 5" xfId="23497" xr:uid="{00000000-0005-0000-0000-00009D5B0000}"/>
    <cellStyle name="Input [yellow] 4 2 5 5 2" xfId="23498" xr:uid="{00000000-0005-0000-0000-00009E5B0000}"/>
    <cellStyle name="Input [yellow] 4 2 5 5 3" xfId="23499" xr:uid="{00000000-0005-0000-0000-00009F5B0000}"/>
    <cellStyle name="Input [yellow] 4 2 5 6" xfId="23500" xr:uid="{00000000-0005-0000-0000-0000A05B0000}"/>
    <cellStyle name="Input [yellow] 4 2 5 6 2" xfId="23501" xr:uid="{00000000-0005-0000-0000-0000A15B0000}"/>
    <cellStyle name="Input [yellow] 4 2 5 6 3" xfId="23502" xr:uid="{00000000-0005-0000-0000-0000A25B0000}"/>
    <cellStyle name="Input [yellow] 4 2 5 7" xfId="23503" xr:uid="{00000000-0005-0000-0000-0000A35B0000}"/>
    <cellStyle name="Input [yellow] 4 2 5 7 2" xfId="23504" xr:uid="{00000000-0005-0000-0000-0000A45B0000}"/>
    <cellStyle name="Input [yellow] 4 2 5 7 3" xfId="23505" xr:uid="{00000000-0005-0000-0000-0000A55B0000}"/>
    <cellStyle name="Input [yellow] 4 2 5 8" xfId="23506" xr:uid="{00000000-0005-0000-0000-0000A65B0000}"/>
    <cellStyle name="Input [yellow] 4 2 5 8 2" xfId="23507" xr:uid="{00000000-0005-0000-0000-0000A75B0000}"/>
    <cellStyle name="Input [yellow] 4 2 5 8 3" xfId="23508" xr:uid="{00000000-0005-0000-0000-0000A85B0000}"/>
    <cellStyle name="Input [yellow] 4 2 5 9" xfId="23509" xr:uid="{00000000-0005-0000-0000-0000A95B0000}"/>
    <cellStyle name="Input [yellow] 4 2 5 9 2" xfId="23510" xr:uid="{00000000-0005-0000-0000-0000AA5B0000}"/>
    <cellStyle name="Input [yellow] 4 2 5 9 3" xfId="23511" xr:uid="{00000000-0005-0000-0000-0000AB5B0000}"/>
    <cellStyle name="Input [yellow] 4 2 6" xfId="23512" xr:uid="{00000000-0005-0000-0000-0000AC5B0000}"/>
    <cellStyle name="Input [yellow] 4 2 6 2" xfId="23513" xr:uid="{00000000-0005-0000-0000-0000AD5B0000}"/>
    <cellStyle name="Input [yellow] 4 2 6 3" xfId="23514" xr:uid="{00000000-0005-0000-0000-0000AE5B0000}"/>
    <cellStyle name="Input [yellow] 4 2 7" xfId="23515" xr:uid="{00000000-0005-0000-0000-0000AF5B0000}"/>
    <cellStyle name="Input [yellow] 4 2 7 2" xfId="23516" xr:uid="{00000000-0005-0000-0000-0000B05B0000}"/>
    <cellStyle name="Input [yellow] 4 2 7 3" xfId="23517" xr:uid="{00000000-0005-0000-0000-0000B15B0000}"/>
    <cellStyle name="Input [yellow] 4 2 8" xfId="23518" xr:uid="{00000000-0005-0000-0000-0000B25B0000}"/>
    <cellStyle name="Input [yellow] 4 2 8 2" xfId="23519" xr:uid="{00000000-0005-0000-0000-0000B35B0000}"/>
    <cellStyle name="Input [yellow] 4 2 8 3" xfId="23520" xr:uid="{00000000-0005-0000-0000-0000B45B0000}"/>
    <cellStyle name="Input [yellow] 4 2 9" xfId="23521" xr:uid="{00000000-0005-0000-0000-0000B55B0000}"/>
    <cellStyle name="Input [yellow] 4 2 9 2" xfId="23522" xr:uid="{00000000-0005-0000-0000-0000B65B0000}"/>
    <cellStyle name="Input [yellow] 4 2 9 3" xfId="23523" xr:uid="{00000000-0005-0000-0000-0000B75B0000}"/>
    <cellStyle name="Input [yellow] 4 3" xfId="23524" xr:uid="{00000000-0005-0000-0000-0000B85B0000}"/>
    <cellStyle name="Input [yellow] 4 3 10" xfId="23525" xr:uid="{00000000-0005-0000-0000-0000B95B0000}"/>
    <cellStyle name="Input [yellow] 4 3 10 2" xfId="23526" xr:uid="{00000000-0005-0000-0000-0000BA5B0000}"/>
    <cellStyle name="Input [yellow] 4 3 10 3" xfId="23527" xr:uid="{00000000-0005-0000-0000-0000BB5B0000}"/>
    <cellStyle name="Input [yellow] 4 3 11" xfId="23528" xr:uid="{00000000-0005-0000-0000-0000BC5B0000}"/>
    <cellStyle name="Input [yellow] 4 3 11 2" xfId="23529" xr:uid="{00000000-0005-0000-0000-0000BD5B0000}"/>
    <cellStyle name="Input [yellow] 4 3 11 3" xfId="23530" xr:uid="{00000000-0005-0000-0000-0000BE5B0000}"/>
    <cellStyle name="Input [yellow] 4 3 12" xfId="23531" xr:uid="{00000000-0005-0000-0000-0000BF5B0000}"/>
    <cellStyle name="Input [yellow] 4 3 12 2" xfId="23532" xr:uid="{00000000-0005-0000-0000-0000C05B0000}"/>
    <cellStyle name="Input [yellow] 4 3 12 3" xfId="23533" xr:uid="{00000000-0005-0000-0000-0000C15B0000}"/>
    <cellStyle name="Input [yellow] 4 3 13" xfId="23534" xr:uid="{00000000-0005-0000-0000-0000C25B0000}"/>
    <cellStyle name="Input [yellow] 4 3 14" xfId="23535" xr:uid="{00000000-0005-0000-0000-0000C35B0000}"/>
    <cellStyle name="Input [yellow] 4 3 2" xfId="23536" xr:uid="{00000000-0005-0000-0000-0000C45B0000}"/>
    <cellStyle name="Input [yellow] 4 3 2 2" xfId="23537" xr:uid="{00000000-0005-0000-0000-0000C55B0000}"/>
    <cellStyle name="Input [yellow] 4 3 2 3" xfId="23538" xr:uid="{00000000-0005-0000-0000-0000C65B0000}"/>
    <cellStyle name="Input [yellow] 4 3 3" xfId="23539" xr:uid="{00000000-0005-0000-0000-0000C75B0000}"/>
    <cellStyle name="Input [yellow] 4 3 3 2" xfId="23540" xr:uid="{00000000-0005-0000-0000-0000C85B0000}"/>
    <cellStyle name="Input [yellow] 4 3 3 3" xfId="23541" xr:uid="{00000000-0005-0000-0000-0000C95B0000}"/>
    <cellStyle name="Input [yellow] 4 3 4" xfId="23542" xr:uid="{00000000-0005-0000-0000-0000CA5B0000}"/>
    <cellStyle name="Input [yellow] 4 3 4 2" xfId="23543" xr:uid="{00000000-0005-0000-0000-0000CB5B0000}"/>
    <cellStyle name="Input [yellow] 4 3 4 3" xfId="23544" xr:uid="{00000000-0005-0000-0000-0000CC5B0000}"/>
    <cellStyle name="Input [yellow] 4 3 5" xfId="23545" xr:uid="{00000000-0005-0000-0000-0000CD5B0000}"/>
    <cellStyle name="Input [yellow] 4 3 5 2" xfId="23546" xr:uid="{00000000-0005-0000-0000-0000CE5B0000}"/>
    <cellStyle name="Input [yellow] 4 3 5 3" xfId="23547" xr:uid="{00000000-0005-0000-0000-0000CF5B0000}"/>
    <cellStyle name="Input [yellow] 4 3 6" xfId="23548" xr:uid="{00000000-0005-0000-0000-0000D05B0000}"/>
    <cellStyle name="Input [yellow] 4 3 6 2" xfId="23549" xr:uid="{00000000-0005-0000-0000-0000D15B0000}"/>
    <cellStyle name="Input [yellow] 4 3 6 3" xfId="23550" xr:uid="{00000000-0005-0000-0000-0000D25B0000}"/>
    <cellStyle name="Input [yellow] 4 3 7" xfId="23551" xr:uid="{00000000-0005-0000-0000-0000D35B0000}"/>
    <cellStyle name="Input [yellow] 4 3 7 2" xfId="23552" xr:uid="{00000000-0005-0000-0000-0000D45B0000}"/>
    <cellStyle name="Input [yellow] 4 3 7 3" xfId="23553" xr:uid="{00000000-0005-0000-0000-0000D55B0000}"/>
    <cellStyle name="Input [yellow] 4 3 8" xfId="23554" xr:uid="{00000000-0005-0000-0000-0000D65B0000}"/>
    <cellStyle name="Input [yellow] 4 3 8 2" xfId="23555" xr:uid="{00000000-0005-0000-0000-0000D75B0000}"/>
    <cellStyle name="Input [yellow] 4 3 8 3" xfId="23556" xr:uid="{00000000-0005-0000-0000-0000D85B0000}"/>
    <cellStyle name="Input [yellow] 4 3 9" xfId="23557" xr:uid="{00000000-0005-0000-0000-0000D95B0000}"/>
    <cellStyle name="Input [yellow] 4 3 9 2" xfId="23558" xr:uid="{00000000-0005-0000-0000-0000DA5B0000}"/>
    <cellStyle name="Input [yellow] 4 3 9 3" xfId="23559" xr:uid="{00000000-0005-0000-0000-0000DB5B0000}"/>
    <cellStyle name="Input [yellow] 4 4" xfId="23560" xr:uid="{00000000-0005-0000-0000-0000DC5B0000}"/>
    <cellStyle name="Input [yellow] 4 4 10" xfId="23561" xr:uid="{00000000-0005-0000-0000-0000DD5B0000}"/>
    <cellStyle name="Input [yellow] 4 4 10 2" xfId="23562" xr:uid="{00000000-0005-0000-0000-0000DE5B0000}"/>
    <cellStyle name="Input [yellow] 4 4 10 3" xfId="23563" xr:uid="{00000000-0005-0000-0000-0000DF5B0000}"/>
    <cellStyle name="Input [yellow] 4 4 11" xfId="23564" xr:uid="{00000000-0005-0000-0000-0000E05B0000}"/>
    <cellStyle name="Input [yellow] 4 4 11 2" xfId="23565" xr:uid="{00000000-0005-0000-0000-0000E15B0000}"/>
    <cellStyle name="Input [yellow] 4 4 11 3" xfId="23566" xr:uid="{00000000-0005-0000-0000-0000E25B0000}"/>
    <cellStyle name="Input [yellow] 4 4 12" xfId="23567" xr:uid="{00000000-0005-0000-0000-0000E35B0000}"/>
    <cellStyle name="Input [yellow] 4 4 12 2" xfId="23568" xr:uid="{00000000-0005-0000-0000-0000E45B0000}"/>
    <cellStyle name="Input [yellow] 4 4 12 3" xfId="23569" xr:uid="{00000000-0005-0000-0000-0000E55B0000}"/>
    <cellStyle name="Input [yellow] 4 4 13" xfId="23570" xr:uid="{00000000-0005-0000-0000-0000E65B0000}"/>
    <cellStyle name="Input [yellow] 4 4 14" xfId="23571" xr:uid="{00000000-0005-0000-0000-0000E75B0000}"/>
    <cellStyle name="Input [yellow] 4 4 2" xfId="23572" xr:uid="{00000000-0005-0000-0000-0000E85B0000}"/>
    <cellStyle name="Input [yellow] 4 4 2 2" xfId="23573" xr:uid="{00000000-0005-0000-0000-0000E95B0000}"/>
    <cellStyle name="Input [yellow] 4 4 2 3" xfId="23574" xr:uid="{00000000-0005-0000-0000-0000EA5B0000}"/>
    <cellStyle name="Input [yellow] 4 4 3" xfId="23575" xr:uid="{00000000-0005-0000-0000-0000EB5B0000}"/>
    <cellStyle name="Input [yellow] 4 4 3 2" xfId="23576" xr:uid="{00000000-0005-0000-0000-0000EC5B0000}"/>
    <cellStyle name="Input [yellow] 4 4 3 3" xfId="23577" xr:uid="{00000000-0005-0000-0000-0000ED5B0000}"/>
    <cellStyle name="Input [yellow] 4 4 4" xfId="23578" xr:uid="{00000000-0005-0000-0000-0000EE5B0000}"/>
    <cellStyle name="Input [yellow] 4 4 4 2" xfId="23579" xr:uid="{00000000-0005-0000-0000-0000EF5B0000}"/>
    <cellStyle name="Input [yellow] 4 4 4 3" xfId="23580" xr:uid="{00000000-0005-0000-0000-0000F05B0000}"/>
    <cellStyle name="Input [yellow] 4 4 5" xfId="23581" xr:uid="{00000000-0005-0000-0000-0000F15B0000}"/>
    <cellStyle name="Input [yellow] 4 4 5 2" xfId="23582" xr:uid="{00000000-0005-0000-0000-0000F25B0000}"/>
    <cellStyle name="Input [yellow] 4 4 5 3" xfId="23583" xr:uid="{00000000-0005-0000-0000-0000F35B0000}"/>
    <cellStyle name="Input [yellow] 4 4 6" xfId="23584" xr:uid="{00000000-0005-0000-0000-0000F45B0000}"/>
    <cellStyle name="Input [yellow] 4 4 6 2" xfId="23585" xr:uid="{00000000-0005-0000-0000-0000F55B0000}"/>
    <cellStyle name="Input [yellow] 4 4 6 3" xfId="23586" xr:uid="{00000000-0005-0000-0000-0000F65B0000}"/>
    <cellStyle name="Input [yellow] 4 4 7" xfId="23587" xr:uid="{00000000-0005-0000-0000-0000F75B0000}"/>
    <cellStyle name="Input [yellow] 4 4 7 2" xfId="23588" xr:uid="{00000000-0005-0000-0000-0000F85B0000}"/>
    <cellStyle name="Input [yellow] 4 4 7 3" xfId="23589" xr:uid="{00000000-0005-0000-0000-0000F95B0000}"/>
    <cellStyle name="Input [yellow] 4 4 8" xfId="23590" xr:uid="{00000000-0005-0000-0000-0000FA5B0000}"/>
    <cellStyle name="Input [yellow] 4 4 8 2" xfId="23591" xr:uid="{00000000-0005-0000-0000-0000FB5B0000}"/>
    <cellStyle name="Input [yellow] 4 4 8 3" xfId="23592" xr:uid="{00000000-0005-0000-0000-0000FC5B0000}"/>
    <cellStyle name="Input [yellow] 4 4 9" xfId="23593" xr:uid="{00000000-0005-0000-0000-0000FD5B0000}"/>
    <cellStyle name="Input [yellow] 4 4 9 2" xfId="23594" xr:uid="{00000000-0005-0000-0000-0000FE5B0000}"/>
    <cellStyle name="Input [yellow] 4 4 9 3" xfId="23595" xr:uid="{00000000-0005-0000-0000-0000FF5B0000}"/>
    <cellStyle name="Input [yellow] 4 5" xfId="23596" xr:uid="{00000000-0005-0000-0000-0000005C0000}"/>
    <cellStyle name="Input [yellow] 4 5 10" xfId="23597" xr:uid="{00000000-0005-0000-0000-0000015C0000}"/>
    <cellStyle name="Input [yellow] 4 5 10 2" xfId="23598" xr:uid="{00000000-0005-0000-0000-0000025C0000}"/>
    <cellStyle name="Input [yellow] 4 5 10 3" xfId="23599" xr:uid="{00000000-0005-0000-0000-0000035C0000}"/>
    <cellStyle name="Input [yellow] 4 5 11" xfId="23600" xr:uid="{00000000-0005-0000-0000-0000045C0000}"/>
    <cellStyle name="Input [yellow] 4 5 11 2" xfId="23601" xr:uid="{00000000-0005-0000-0000-0000055C0000}"/>
    <cellStyle name="Input [yellow] 4 5 11 3" xfId="23602" xr:uid="{00000000-0005-0000-0000-0000065C0000}"/>
    <cellStyle name="Input [yellow] 4 5 12" xfId="23603" xr:uid="{00000000-0005-0000-0000-0000075C0000}"/>
    <cellStyle name="Input [yellow] 4 5 13" xfId="23604" xr:uid="{00000000-0005-0000-0000-0000085C0000}"/>
    <cellStyle name="Input [yellow] 4 5 2" xfId="23605" xr:uid="{00000000-0005-0000-0000-0000095C0000}"/>
    <cellStyle name="Input [yellow] 4 5 2 2" xfId="23606" xr:uid="{00000000-0005-0000-0000-00000A5C0000}"/>
    <cellStyle name="Input [yellow] 4 5 2 3" xfId="23607" xr:uid="{00000000-0005-0000-0000-00000B5C0000}"/>
    <cellStyle name="Input [yellow] 4 5 3" xfId="23608" xr:uid="{00000000-0005-0000-0000-00000C5C0000}"/>
    <cellStyle name="Input [yellow] 4 5 3 2" xfId="23609" xr:uid="{00000000-0005-0000-0000-00000D5C0000}"/>
    <cellStyle name="Input [yellow] 4 5 3 3" xfId="23610" xr:uid="{00000000-0005-0000-0000-00000E5C0000}"/>
    <cellStyle name="Input [yellow] 4 5 4" xfId="23611" xr:uid="{00000000-0005-0000-0000-00000F5C0000}"/>
    <cellStyle name="Input [yellow] 4 5 4 2" xfId="23612" xr:uid="{00000000-0005-0000-0000-0000105C0000}"/>
    <cellStyle name="Input [yellow] 4 5 4 3" xfId="23613" xr:uid="{00000000-0005-0000-0000-0000115C0000}"/>
    <cellStyle name="Input [yellow] 4 5 5" xfId="23614" xr:uid="{00000000-0005-0000-0000-0000125C0000}"/>
    <cellStyle name="Input [yellow] 4 5 5 2" xfId="23615" xr:uid="{00000000-0005-0000-0000-0000135C0000}"/>
    <cellStyle name="Input [yellow] 4 5 5 3" xfId="23616" xr:uid="{00000000-0005-0000-0000-0000145C0000}"/>
    <cellStyle name="Input [yellow] 4 5 6" xfId="23617" xr:uid="{00000000-0005-0000-0000-0000155C0000}"/>
    <cellStyle name="Input [yellow] 4 5 6 2" xfId="23618" xr:uid="{00000000-0005-0000-0000-0000165C0000}"/>
    <cellStyle name="Input [yellow] 4 5 6 3" xfId="23619" xr:uid="{00000000-0005-0000-0000-0000175C0000}"/>
    <cellStyle name="Input [yellow] 4 5 7" xfId="23620" xr:uid="{00000000-0005-0000-0000-0000185C0000}"/>
    <cellStyle name="Input [yellow] 4 5 7 2" xfId="23621" xr:uid="{00000000-0005-0000-0000-0000195C0000}"/>
    <cellStyle name="Input [yellow] 4 5 7 3" xfId="23622" xr:uid="{00000000-0005-0000-0000-00001A5C0000}"/>
    <cellStyle name="Input [yellow] 4 5 8" xfId="23623" xr:uid="{00000000-0005-0000-0000-00001B5C0000}"/>
    <cellStyle name="Input [yellow] 4 5 8 2" xfId="23624" xr:uid="{00000000-0005-0000-0000-00001C5C0000}"/>
    <cellStyle name="Input [yellow] 4 5 8 3" xfId="23625" xr:uid="{00000000-0005-0000-0000-00001D5C0000}"/>
    <cellStyle name="Input [yellow] 4 5 9" xfId="23626" xr:uid="{00000000-0005-0000-0000-00001E5C0000}"/>
    <cellStyle name="Input [yellow] 4 5 9 2" xfId="23627" xr:uid="{00000000-0005-0000-0000-00001F5C0000}"/>
    <cellStyle name="Input [yellow] 4 5 9 3" xfId="23628" xr:uid="{00000000-0005-0000-0000-0000205C0000}"/>
    <cellStyle name="Input [yellow] 4 6" xfId="23629" xr:uid="{00000000-0005-0000-0000-0000215C0000}"/>
    <cellStyle name="Input [yellow] 4 6 10" xfId="23630" xr:uid="{00000000-0005-0000-0000-0000225C0000}"/>
    <cellStyle name="Input [yellow] 4 6 10 2" xfId="23631" xr:uid="{00000000-0005-0000-0000-0000235C0000}"/>
    <cellStyle name="Input [yellow] 4 6 10 3" xfId="23632" xr:uid="{00000000-0005-0000-0000-0000245C0000}"/>
    <cellStyle name="Input [yellow] 4 6 11" xfId="23633" xr:uid="{00000000-0005-0000-0000-0000255C0000}"/>
    <cellStyle name="Input [yellow] 4 6 11 2" xfId="23634" xr:uid="{00000000-0005-0000-0000-0000265C0000}"/>
    <cellStyle name="Input [yellow] 4 6 11 3" xfId="23635" xr:uid="{00000000-0005-0000-0000-0000275C0000}"/>
    <cellStyle name="Input [yellow] 4 6 12" xfId="23636" xr:uid="{00000000-0005-0000-0000-0000285C0000}"/>
    <cellStyle name="Input [yellow] 4 6 13" xfId="23637" xr:uid="{00000000-0005-0000-0000-0000295C0000}"/>
    <cellStyle name="Input [yellow] 4 6 2" xfId="23638" xr:uid="{00000000-0005-0000-0000-00002A5C0000}"/>
    <cellStyle name="Input [yellow] 4 6 2 2" xfId="23639" xr:uid="{00000000-0005-0000-0000-00002B5C0000}"/>
    <cellStyle name="Input [yellow] 4 6 2 3" xfId="23640" xr:uid="{00000000-0005-0000-0000-00002C5C0000}"/>
    <cellStyle name="Input [yellow] 4 6 3" xfId="23641" xr:uid="{00000000-0005-0000-0000-00002D5C0000}"/>
    <cellStyle name="Input [yellow] 4 6 3 2" xfId="23642" xr:uid="{00000000-0005-0000-0000-00002E5C0000}"/>
    <cellStyle name="Input [yellow] 4 6 3 3" xfId="23643" xr:uid="{00000000-0005-0000-0000-00002F5C0000}"/>
    <cellStyle name="Input [yellow] 4 6 4" xfId="23644" xr:uid="{00000000-0005-0000-0000-0000305C0000}"/>
    <cellStyle name="Input [yellow] 4 6 4 2" xfId="23645" xr:uid="{00000000-0005-0000-0000-0000315C0000}"/>
    <cellStyle name="Input [yellow] 4 6 4 3" xfId="23646" xr:uid="{00000000-0005-0000-0000-0000325C0000}"/>
    <cellStyle name="Input [yellow] 4 6 5" xfId="23647" xr:uid="{00000000-0005-0000-0000-0000335C0000}"/>
    <cellStyle name="Input [yellow] 4 6 5 2" xfId="23648" xr:uid="{00000000-0005-0000-0000-0000345C0000}"/>
    <cellStyle name="Input [yellow] 4 6 5 3" xfId="23649" xr:uid="{00000000-0005-0000-0000-0000355C0000}"/>
    <cellStyle name="Input [yellow] 4 6 6" xfId="23650" xr:uid="{00000000-0005-0000-0000-0000365C0000}"/>
    <cellStyle name="Input [yellow] 4 6 6 2" xfId="23651" xr:uid="{00000000-0005-0000-0000-0000375C0000}"/>
    <cellStyle name="Input [yellow] 4 6 6 3" xfId="23652" xr:uid="{00000000-0005-0000-0000-0000385C0000}"/>
    <cellStyle name="Input [yellow] 4 6 7" xfId="23653" xr:uid="{00000000-0005-0000-0000-0000395C0000}"/>
    <cellStyle name="Input [yellow] 4 6 7 2" xfId="23654" xr:uid="{00000000-0005-0000-0000-00003A5C0000}"/>
    <cellStyle name="Input [yellow] 4 6 7 3" xfId="23655" xr:uid="{00000000-0005-0000-0000-00003B5C0000}"/>
    <cellStyle name="Input [yellow] 4 6 8" xfId="23656" xr:uid="{00000000-0005-0000-0000-00003C5C0000}"/>
    <cellStyle name="Input [yellow] 4 6 8 2" xfId="23657" xr:uid="{00000000-0005-0000-0000-00003D5C0000}"/>
    <cellStyle name="Input [yellow] 4 6 8 3" xfId="23658" xr:uid="{00000000-0005-0000-0000-00003E5C0000}"/>
    <cellStyle name="Input [yellow] 4 6 9" xfId="23659" xr:uid="{00000000-0005-0000-0000-00003F5C0000}"/>
    <cellStyle name="Input [yellow] 4 6 9 2" xfId="23660" xr:uid="{00000000-0005-0000-0000-0000405C0000}"/>
    <cellStyle name="Input [yellow] 4 6 9 3" xfId="23661" xr:uid="{00000000-0005-0000-0000-0000415C0000}"/>
    <cellStyle name="Input [yellow] 4 7" xfId="23662" xr:uid="{00000000-0005-0000-0000-0000425C0000}"/>
    <cellStyle name="Input [yellow] 4 7 2" xfId="23663" xr:uid="{00000000-0005-0000-0000-0000435C0000}"/>
    <cellStyle name="Input [yellow] 4 7 3" xfId="23664" xr:uid="{00000000-0005-0000-0000-0000445C0000}"/>
    <cellStyle name="Input [yellow] 4 8" xfId="23665" xr:uid="{00000000-0005-0000-0000-0000455C0000}"/>
    <cellStyle name="Input [yellow] 4 8 2" xfId="23666" xr:uid="{00000000-0005-0000-0000-0000465C0000}"/>
    <cellStyle name="Input [yellow] 4 8 3" xfId="23667" xr:uid="{00000000-0005-0000-0000-0000475C0000}"/>
    <cellStyle name="Input [yellow] 4 9" xfId="23668" xr:uid="{00000000-0005-0000-0000-0000485C0000}"/>
    <cellStyle name="Input [yellow] 4 9 2" xfId="23669" xr:uid="{00000000-0005-0000-0000-0000495C0000}"/>
    <cellStyle name="Input [yellow] 4 9 3" xfId="23670" xr:uid="{00000000-0005-0000-0000-00004A5C0000}"/>
    <cellStyle name="Input [yellow] 5" xfId="23671" xr:uid="{00000000-0005-0000-0000-00004B5C0000}"/>
    <cellStyle name="Input [yellow] 5 10" xfId="23672" xr:uid="{00000000-0005-0000-0000-00004C5C0000}"/>
    <cellStyle name="Input [yellow] 5 10 2" xfId="23673" xr:uid="{00000000-0005-0000-0000-00004D5C0000}"/>
    <cellStyle name="Input [yellow] 5 10 3" xfId="23674" xr:uid="{00000000-0005-0000-0000-00004E5C0000}"/>
    <cellStyle name="Input [yellow] 5 11" xfId="23675" xr:uid="{00000000-0005-0000-0000-00004F5C0000}"/>
    <cellStyle name="Input [yellow] 5 11 2" xfId="23676" xr:uid="{00000000-0005-0000-0000-0000505C0000}"/>
    <cellStyle name="Input [yellow] 5 11 3" xfId="23677" xr:uid="{00000000-0005-0000-0000-0000515C0000}"/>
    <cellStyle name="Input [yellow] 5 12" xfId="23678" xr:uid="{00000000-0005-0000-0000-0000525C0000}"/>
    <cellStyle name="Input [yellow] 5 12 2" xfId="23679" xr:uid="{00000000-0005-0000-0000-0000535C0000}"/>
    <cellStyle name="Input [yellow] 5 12 3" xfId="23680" xr:uid="{00000000-0005-0000-0000-0000545C0000}"/>
    <cellStyle name="Input [yellow] 5 13" xfId="23681" xr:uid="{00000000-0005-0000-0000-0000555C0000}"/>
    <cellStyle name="Input [yellow] 5 13 2" xfId="23682" xr:uid="{00000000-0005-0000-0000-0000565C0000}"/>
    <cellStyle name="Input [yellow] 5 13 3" xfId="23683" xr:uid="{00000000-0005-0000-0000-0000575C0000}"/>
    <cellStyle name="Input [yellow] 5 14" xfId="23684" xr:uid="{00000000-0005-0000-0000-0000585C0000}"/>
    <cellStyle name="Input [yellow] 5 14 2" xfId="23685" xr:uid="{00000000-0005-0000-0000-0000595C0000}"/>
    <cellStyle name="Input [yellow] 5 14 3" xfId="23686" xr:uid="{00000000-0005-0000-0000-00005A5C0000}"/>
    <cellStyle name="Input [yellow] 5 15" xfId="23687" xr:uid="{00000000-0005-0000-0000-00005B5C0000}"/>
    <cellStyle name="Input [yellow] 5 15 2" xfId="23688" xr:uid="{00000000-0005-0000-0000-00005C5C0000}"/>
    <cellStyle name="Input [yellow] 5 15 3" xfId="23689" xr:uid="{00000000-0005-0000-0000-00005D5C0000}"/>
    <cellStyle name="Input [yellow] 5 16" xfId="23690" xr:uid="{00000000-0005-0000-0000-00005E5C0000}"/>
    <cellStyle name="Input [yellow] 5 16 2" xfId="23691" xr:uid="{00000000-0005-0000-0000-00005F5C0000}"/>
    <cellStyle name="Input [yellow] 5 16 3" xfId="23692" xr:uid="{00000000-0005-0000-0000-0000605C0000}"/>
    <cellStyle name="Input [yellow] 5 17" xfId="23693" xr:uid="{00000000-0005-0000-0000-0000615C0000}"/>
    <cellStyle name="Input [yellow] 5 17 2" xfId="23694" xr:uid="{00000000-0005-0000-0000-0000625C0000}"/>
    <cellStyle name="Input [yellow] 5 17 3" xfId="23695" xr:uid="{00000000-0005-0000-0000-0000635C0000}"/>
    <cellStyle name="Input [yellow] 5 18" xfId="23696" xr:uid="{00000000-0005-0000-0000-0000645C0000}"/>
    <cellStyle name="Input [yellow] 5 18 2" xfId="23697" xr:uid="{00000000-0005-0000-0000-0000655C0000}"/>
    <cellStyle name="Input [yellow] 5 18 3" xfId="23698" xr:uid="{00000000-0005-0000-0000-0000665C0000}"/>
    <cellStyle name="Input [yellow] 5 19" xfId="23699" xr:uid="{00000000-0005-0000-0000-0000675C0000}"/>
    <cellStyle name="Input [yellow] 5 2" xfId="23700" xr:uid="{00000000-0005-0000-0000-0000685C0000}"/>
    <cellStyle name="Input [yellow] 5 2 10" xfId="23701" xr:uid="{00000000-0005-0000-0000-0000695C0000}"/>
    <cellStyle name="Input [yellow] 5 2 10 2" xfId="23702" xr:uid="{00000000-0005-0000-0000-00006A5C0000}"/>
    <cellStyle name="Input [yellow] 5 2 10 3" xfId="23703" xr:uid="{00000000-0005-0000-0000-00006B5C0000}"/>
    <cellStyle name="Input [yellow] 5 2 11" xfId="23704" xr:uid="{00000000-0005-0000-0000-00006C5C0000}"/>
    <cellStyle name="Input [yellow] 5 2 11 2" xfId="23705" xr:uid="{00000000-0005-0000-0000-00006D5C0000}"/>
    <cellStyle name="Input [yellow] 5 2 11 3" xfId="23706" xr:uid="{00000000-0005-0000-0000-00006E5C0000}"/>
    <cellStyle name="Input [yellow] 5 2 12" xfId="23707" xr:uid="{00000000-0005-0000-0000-00006F5C0000}"/>
    <cellStyle name="Input [yellow] 5 2 12 2" xfId="23708" xr:uid="{00000000-0005-0000-0000-0000705C0000}"/>
    <cellStyle name="Input [yellow] 5 2 12 3" xfId="23709" xr:uid="{00000000-0005-0000-0000-0000715C0000}"/>
    <cellStyle name="Input [yellow] 5 2 13" xfId="23710" xr:uid="{00000000-0005-0000-0000-0000725C0000}"/>
    <cellStyle name="Input [yellow] 5 2 14" xfId="23711" xr:uid="{00000000-0005-0000-0000-0000735C0000}"/>
    <cellStyle name="Input [yellow] 5 2 2" xfId="23712" xr:uid="{00000000-0005-0000-0000-0000745C0000}"/>
    <cellStyle name="Input [yellow] 5 2 2 2" xfId="23713" xr:uid="{00000000-0005-0000-0000-0000755C0000}"/>
    <cellStyle name="Input [yellow] 5 2 2 3" xfId="23714" xr:uid="{00000000-0005-0000-0000-0000765C0000}"/>
    <cellStyle name="Input [yellow] 5 2 3" xfId="23715" xr:uid="{00000000-0005-0000-0000-0000775C0000}"/>
    <cellStyle name="Input [yellow] 5 2 3 2" xfId="23716" xr:uid="{00000000-0005-0000-0000-0000785C0000}"/>
    <cellStyle name="Input [yellow] 5 2 3 3" xfId="23717" xr:uid="{00000000-0005-0000-0000-0000795C0000}"/>
    <cellStyle name="Input [yellow] 5 2 4" xfId="23718" xr:uid="{00000000-0005-0000-0000-00007A5C0000}"/>
    <cellStyle name="Input [yellow] 5 2 4 2" xfId="23719" xr:uid="{00000000-0005-0000-0000-00007B5C0000}"/>
    <cellStyle name="Input [yellow] 5 2 4 3" xfId="23720" xr:uid="{00000000-0005-0000-0000-00007C5C0000}"/>
    <cellStyle name="Input [yellow] 5 2 5" xfId="23721" xr:uid="{00000000-0005-0000-0000-00007D5C0000}"/>
    <cellStyle name="Input [yellow] 5 2 5 2" xfId="23722" xr:uid="{00000000-0005-0000-0000-00007E5C0000}"/>
    <cellStyle name="Input [yellow] 5 2 5 3" xfId="23723" xr:uid="{00000000-0005-0000-0000-00007F5C0000}"/>
    <cellStyle name="Input [yellow] 5 2 6" xfId="23724" xr:uid="{00000000-0005-0000-0000-0000805C0000}"/>
    <cellStyle name="Input [yellow] 5 2 6 2" xfId="23725" xr:uid="{00000000-0005-0000-0000-0000815C0000}"/>
    <cellStyle name="Input [yellow] 5 2 6 3" xfId="23726" xr:uid="{00000000-0005-0000-0000-0000825C0000}"/>
    <cellStyle name="Input [yellow] 5 2 7" xfId="23727" xr:uid="{00000000-0005-0000-0000-0000835C0000}"/>
    <cellStyle name="Input [yellow] 5 2 7 2" xfId="23728" xr:uid="{00000000-0005-0000-0000-0000845C0000}"/>
    <cellStyle name="Input [yellow] 5 2 7 3" xfId="23729" xr:uid="{00000000-0005-0000-0000-0000855C0000}"/>
    <cellStyle name="Input [yellow] 5 2 8" xfId="23730" xr:uid="{00000000-0005-0000-0000-0000865C0000}"/>
    <cellStyle name="Input [yellow] 5 2 8 2" xfId="23731" xr:uid="{00000000-0005-0000-0000-0000875C0000}"/>
    <cellStyle name="Input [yellow] 5 2 8 3" xfId="23732" xr:uid="{00000000-0005-0000-0000-0000885C0000}"/>
    <cellStyle name="Input [yellow] 5 2 9" xfId="23733" xr:uid="{00000000-0005-0000-0000-0000895C0000}"/>
    <cellStyle name="Input [yellow] 5 2 9 2" xfId="23734" xr:uid="{00000000-0005-0000-0000-00008A5C0000}"/>
    <cellStyle name="Input [yellow] 5 2 9 3" xfId="23735" xr:uid="{00000000-0005-0000-0000-00008B5C0000}"/>
    <cellStyle name="Input [yellow] 5 20" xfId="23736" xr:uid="{00000000-0005-0000-0000-00008C5C0000}"/>
    <cellStyle name="Input [yellow] 5 3" xfId="23737" xr:uid="{00000000-0005-0000-0000-00008D5C0000}"/>
    <cellStyle name="Input [yellow] 5 3 10" xfId="23738" xr:uid="{00000000-0005-0000-0000-00008E5C0000}"/>
    <cellStyle name="Input [yellow] 5 3 10 2" xfId="23739" xr:uid="{00000000-0005-0000-0000-00008F5C0000}"/>
    <cellStyle name="Input [yellow] 5 3 10 3" xfId="23740" xr:uid="{00000000-0005-0000-0000-0000905C0000}"/>
    <cellStyle name="Input [yellow] 5 3 11" xfId="23741" xr:uid="{00000000-0005-0000-0000-0000915C0000}"/>
    <cellStyle name="Input [yellow] 5 3 11 2" xfId="23742" xr:uid="{00000000-0005-0000-0000-0000925C0000}"/>
    <cellStyle name="Input [yellow] 5 3 11 3" xfId="23743" xr:uid="{00000000-0005-0000-0000-0000935C0000}"/>
    <cellStyle name="Input [yellow] 5 3 12" xfId="23744" xr:uid="{00000000-0005-0000-0000-0000945C0000}"/>
    <cellStyle name="Input [yellow] 5 3 12 2" xfId="23745" xr:uid="{00000000-0005-0000-0000-0000955C0000}"/>
    <cellStyle name="Input [yellow] 5 3 12 3" xfId="23746" xr:uid="{00000000-0005-0000-0000-0000965C0000}"/>
    <cellStyle name="Input [yellow] 5 3 13" xfId="23747" xr:uid="{00000000-0005-0000-0000-0000975C0000}"/>
    <cellStyle name="Input [yellow] 5 3 14" xfId="23748" xr:uid="{00000000-0005-0000-0000-0000985C0000}"/>
    <cellStyle name="Input [yellow] 5 3 2" xfId="23749" xr:uid="{00000000-0005-0000-0000-0000995C0000}"/>
    <cellStyle name="Input [yellow] 5 3 2 2" xfId="23750" xr:uid="{00000000-0005-0000-0000-00009A5C0000}"/>
    <cellStyle name="Input [yellow] 5 3 2 3" xfId="23751" xr:uid="{00000000-0005-0000-0000-00009B5C0000}"/>
    <cellStyle name="Input [yellow] 5 3 3" xfId="23752" xr:uid="{00000000-0005-0000-0000-00009C5C0000}"/>
    <cellStyle name="Input [yellow] 5 3 3 2" xfId="23753" xr:uid="{00000000-0005-0000-0000-00009D5C0000}"/>
    <cellStyle name="Input [yellow] 5 3 3 3" xfId="23754" xr:uid="{00000000-0005-0000-0000-00009E5C0000}"/>
    <cellStyle name="Input [yellow] 5 3 4" xfId="23755" xr:uid="{00000000-0005-0000-0000-00009F5C0000}"/>
    <cellStyle name="Input [yellow] 5 3 4 2" xfId="23756" xr:uid="{00000000-0005-0000-0000-0000A05C0000}"/>
    <cellStyle name="Input [yellow] 5 3 4 3" xfId="23757" xr:uid="{00000000-0005-0000-0000-0000A15C0000}"/>
    <cellStyle name="Input [yellow] 5 3 5" xfId="23758" xr:uid="{00000000-0005-0000-0000-0000A25C0000}"/>
    <cellStyle name="Input [yellow] 5 3 5 2" xfId="23759" xr:uid="{00000000-0005-0000-0000-0000A35C0000}"/>
    <cellStyle name="Input [yellow] 5 3 5 3" xfId="23760" xr:uid="{00000000-0005-0000-0000-0000A45C0000}"/>
    <cellStyle name="Input [yellow] 5 3 6" xfId="23761" xr:uid="{00000000-0005-0000-0000-0000A55C0000}"/>
    <cellStyle name="Input [yellow] 5 3 6 2" xfId="23762" xr:uid="{00000000-0005-0000-0000-0000A65C0000}"/>
    <cellStyle name="Input [yellow] 5 3 6 3" xfId="23763" xr:uid="{00000000-0005-0000-0000-0000A75C0000}"/>
    <cellStyle name="Input [yellow] 5 3 7" xfId="23764" xr:uid="{00000000-0005-0000-0000-0000A85C0000}"/>
    <cellStyle name="Input [yellow] 5 3 7 2" xfId="23765" xr:uid="{00000000-0005-0000-0000-0000A95C0000}"/>
    <cellStyle name="Input [yellow] 5 3 7 3" xfId="23766" xr:uid="{00000000-0005-0000-0000-0000AA5C0000}"/>
    <cellStyle name="Input [yellow] 5 3 8" xfId="23767" xr:uid="{00000000-0005-0000-0000-0000AB5C0000}"/>
    <cellStyle name="Input [yellow] 5 3 8 2" xfId="23768" xr:uid="{00000000-0005-0000-0000-0000AC5C0000}"/>
    <cellStyle name="Input [yellow] 5 3 8 3" xfId="23769" xr:uid="{00000000-0005-0000-0000-0000AD5C0000}"/>
    <cellStyle name="Input [yellow] 5 3 9" xfId="23770" xr:uid="{00000000-0005-0000-0000-0000AE5C0000}"/>
    <cellStyle name="Input [yellow] 5 3 9 2" xfId="23771" xr:uid="{00000000-0005-0000-0000-0000AF5C0000}"/>
    <cellStyle name="Input [yellow] 5 3 9 3" xfId="23772" xr:uid="{00000000-0005-0000-0000-0000B05C0000}"/>
    <cellStyle name="Input [yellow] 5 4" xfId="23773" xr:uid="{00000000-0005-0000-0000-0000B15C0000}"/>
    <cellStyle name="Input [yellow] 5 4 10" xfId="23774" xr:uid="{00000000-0005-0000-0000-0000B25C0000}"/>
    <cellStyle name="Input [yellow] 5 4 10 2" xfId="23775" xr:uid="{00000000-0005-0000-0000-0000B35C0000}"/>
    <cellStyle name="Input [yellow] 5 4 10 3" xfId="23776" xr:uid="{00000000-0005-0000-0000-0000B45C0000}"/>
    <cellStyle name="Input [yellow] 5 4 11" xfId="23777" xr:uid="{00000000-0005-0000-0000-0000B55C0000}"/>
    <cellStyle name="Input [yellow] 5 4 11 2" xfId="23778" xr:uid="{00000000-0005-0000-0000-0000B65C0000}"/>
    <cellStyle name="Input [yellow] 5 4 11 3" xfId="23779" xr:uid="{00000000-0005-0000-0000-0000B75C0000}"/>
    <cellStyle name="Input [yellow] 5 4 12" xfId="23780" xr:uid="{00000000-0005-0000-0000-0000B85C0000}"/>
    <cellStyle name="Input [yellow] 5 4 13" xfId="23781" xr:uid="{00000000-0005-0000-0000-0000B95C0000}"/>
    <cellStyle name="Input [yellow] 5 4 2" xfId="23782" xr:uid="{00000000-0005-0000-0000-0000BA5C0000}"/>
    <cellStyle name="Input [yellow] 5 4 2 2" xfId="23783" xr:uid="{00000000-0005-0000-0000-0000BB5C0000}"/>
    <cellStyle name="Input [yellow] 5 4 2 3" xfId="23784" xr:uid="{00000000-0005-0000-0000-0000BC5C0000}"/>
    <cellStyle name="Input [yellow] 5 4 3" xfId="23785" xr:uid="{00000000-0005-0000-0000-0000BD5C0000}"/>
    <cellStyle name="Input [yellow] 5 4 3 2" xfId="23786" xr:uid="{00000000-0005-0000-0000-0000BE5C0000}"/>
    <cellStyle name="Input [yellow] 5 4 3 3" xfId="23787" xr:uid="{00000000-0005-0000-0000-0000BF5C0000}"/>
    <cellStyle name="Input [yellow] 5 4 4" xfId="23788" xr:uid="{00000000-0005-0000-0000-0000C05C0000}"/>
    <cellStyle name="Input [yellow] 5 4 4 2" xfId="23789" xr:uid="{00000000-0005-0000-0000-0000C15C0000}"/>
    <cellStyle name="Input [yellow] 5 4 4 3" xfId="23790" xr:uid="{00000000-0005-0000-0000-0000C25C0000}"/>
    <cellStyle name="Input [yellow] 5 4 5" xfId="23791" xr:uid="{00000000-0005-0000-0000-0000C35C0000}"/>
    <cellStyle name="Input [yellow] 5 4 5 2" xfId="23792" xr:uid="{00000000-0005-0000-0000-0000C45C0000}"/>
    <cellStyle name="Input [yellow] 5 4 5 3" xfId="23793" xr:uid="{00000000-0005-0000-0000-0000C55C0000}"/>
    <cellStyle name="Input [yellow] 5 4 6" xfId="23794" xr:uid="{00000000-0005-0000-0000-0000C65C0000}"/>
    <cellStyle name="Input [yellow] 5 4 6 2" xfId="23795" xr:uid="{00000000-0005-0000-0000-0000C75C0000}"/>
    <cellStyle name="Input [yellow] 5 4 6 3" xfId="23796" xr:uid="{00000000-0005-0000-0000-0000C85C0000}"/>
    <cellStyle name="Input [yellow] 5 4 7" xfId="23797" xr:uid="{00000000-0005-0000-0000-0000C95C0000}"/>
    <cellStyle name="Input [yellow] 5 4 7 2" xfId="23798" xr:uid="{00000000-0005-0000-0000-0000CA5C0000}"/>
    <cellStyle name="Input [yellow] 5 4 7 3" xfId="23799" xr:uid="{00000000-0005-0000-0000-0000CB5C0000}"/>
    <cellStyle name="Input [yellow] 5 4 8" xfId="23800" xr:uid="{00000000-0005-0000-0000-0000CC5C0000}"/>
    <cellStyle name="Input [yellow] 5 4 8 2" xfId="23801" xr:uid="{00000000-0005-0000-0000-0000CD5C0000}"/>
    <cellStyle name="Input [yellow] 5 4 8 3" xfId="23802" xr:uid="{00000000-0005-0000-0000-0000CE5C0000}"/>
    <cellStyle name="Input [yellow] 5 4 9" xfId="23803" xr:uid="{00000000-0005-0000-0000-0000CF5C0000}"/>
    <cellStyle name="Input [yellow] 5 4 9 2" xfId="23804" xr:uid="{00000000-0005-0000-0000-0000D05C0000}"/>
    <cellStyle name="Input [yellow] 5 4 9 3" xfId="23805" xr:uid="{00000000-0005-0000-0000-0000D15C0000}"/>
    <cellStyle name="Input [yellow] 5 5" xfId="23806" xr:uid="{00000000-0005-0000-0000-0000D25C0000}"/>
    <cellStyle name="Input [yellow] 5 5 10" xfId="23807" xr:uid="{00000000-0005-0000-0000-0000D35C0000}"/>
    <cellStyle name="Input [yellow] 5 5 10 2" xfId="23808" xr:uid="{00000000-0005-0000-0000-0000D45C0000}"/>
    <cellStyle name="Input [yellow] 5 5 10 3" xfId="23809" xr:uid="{00000000-0005-0000-0000-0000D55C0000}"/>
    <cellStyle name="Input [yellow] 5 5 11" xfId="23810" xr:uid="{00000000-0005-0000-0000-0000D65C0000}"/>
    <cellStyle name="Input [yellow] 5 5 11 2" xfId="23811" xr:uid="{00000000-0005-0000-0000-0000D75C0000}"/>
    <cellStyle name="Input [yellow] 5 5 11 3" xfId="23812" xr:uid="{00000000-0005-0000-0000-0000D85C0000}"/>
    <cellStyle name="Input [yellow] 5 5 12" xfId="23813" xr:uid="{00000000-0005-0000-0000-0000D95C0000}"/>
    <cellStyle name="Input [yellow] 5 5 13" xfId="23814" xr:uid="{00000000-0005-0000-0000-0000DA5C0000}"/>
    <cellStyle name="Input [yellow] 5 5 2" xfId="23815" xr:uid="{00000000-0005-0000-0000-0000DB5C0000}"/>
    <cellStyle name="Input [yellow] 5 5 2 2" xfId="23816" xr:uid="{00000000-0005-0000-0000-0000DC5C0000}"/>
    <cellStyle name="Input [yellow] 5 5 2 3" xfId="23817" xr:uid="{00000000-0005-0000-0000-0000DD5C0000}"/>
    <cellStyle name="Input [yellow] 5 5 3" xfId="23818" xr:uid="{00000000-0005-0000-0000-0000DE5C0000}"/>
    <cellStyle name="Input [yellow] 5 5 3 2" xfId="23819" xr:uid="{00000000-0005-0000-0000-0000DF5C0000}"/>
    <cellStyle name="Input [yellow] 5 5 3 3" xfId="23820" xr:uid="{00000000-0005-0000-0000-0000E05C0000}"/>
    <cellStyle name="Input [yellow] 5 5 4" xfId="23821" xr:uid="{00000000-0005-0000-0000-0000E15C0000}"/>
    <cellStyle name="Input [yellow] 5 5 4 2" xfId="23822" xr:uid="{00000000-0005-0000-0000-0000E25C0000}"/>
    <cellStyle name="Input [yellow] 5 5 4 3" xfId="23823" xr:uid="{00000000-0005-0000-0000-0000E35C0000}"/>
    <cellStyle name="Input [yellow] 5 5 5" xfId="23824" xr:uid="{00000000-0005-0000-0000-0000E45C0000}"/>
    <cellStyle name="Input [yellow] 5 5 5 2" xfId="23825" xr:uid="{00000000-0005-0000-0000-0000E55C0000}"/>
    <cellStyle name="Input [yellow] 5 5 5 3" xfId="23826" xr:uid="{00000000-0005-0000-0000-0000E65C0000}"/>
    <cellStyle name="Input [yellow] 5 5 6" xfId="23827" xr:uid="{00000000-0005-0000-0000-0000E75C0000}"/>
    <cellStyle name="Input [yellow] 5 5 6 2" xfId="23828" xr:uid="{00000000-0005-0000-0000-0000E85C0000}"/>
    <cellStyle name="Input [yellow] 5 5 6 3" xfId="23829" xr:uid="{00000000-0005-0000-0000-0000E95C0000}"/>
    <cellStyle name="Input [yellow] 5 5 7" xfId="23830" xr:uid="{00000000-0005-0000-0000-0000EA5C0000}"/>
    <cellStyle name="Input [yellow] 5 5 7 2" xfId="23831" xr:uid="{00000000-0005-0000-0000-0000EB5C0000}"/>
    <cellStyle name="Input [yellow] 5 5 7 3" xfId="23832" xr:uid="{00000000-0005-0000-0000-0000EC5C0000}"/>
    <cellStyle name="Input [yellow] 5 5 8" xfId="23833" xr:uid="{00000000-0005-0000-0000-0000ED5C0000}"/>
    <cellStyle name="Input [yellow] 5 5 8 2" xfId="23834" xr:uid="{00000000-0005-0000-0000-0000EE5C0000}"/>
    <cellStyle name="Input [yellow] 5 5 8 3" xfId="23835" xr:uid="{00000000-0005-0000-0000-0000EF5C0000}"/>
    <cellStyle name="Input [yellow] 5 5 9" xfId="23836" xr:uid="{00000000-0005-0000-0000-0000F05C0000}"/>
    <cellStyle name="Input [yellow] 5 5 9 2" xfId="23837" xr:uid="{00000000-0005-0000-0000-0000F15C0000}"/>
    <cellStyle name="Input [yellow] 5 5 9 3" xfId="23838" xr:uid="{00000000-0005-0000-0000-0000F25C0000}"/>
    <cellStyle name="Input [yellow] 5 6" xfId="23839" xr:uid="{00000000-0005-0000-0000-0000F35C0000}"/>
    <cellStyle name="Input [yellow] 5 6 10" xfId="23840" xr:uid="{00000000-0005-0000-0000-0000F45C0000}"/>
    <cellStyle name="Input [yellow] 5 6 10 2" xfId="23841" xr:uid="{00000000-0005-0000-0000-0000F55C0000}"/>
    <cellStyle name="Input [yellow] 5 6 10 3" xfId="23842" xr:uid="{00000000-0005-0000-0000-0000F65C0000}"/>
    <cellStyle name="Input [yellow] 5 6 11" xfId="23843" xr:uid="{00000000-0005-0000-0000-0000F75C0000}"/>
    <cellStyle name="Input [yellow] 5 6 11 2" xfId="23844" xr:uid="{00000000-0005-0000-0000-0000F85C0000}"/>
    <cellStyle name="Input [yellow] 5 6 11 3" xfId="23845" xr:uid="{00000000-0005-0000-0000-0000F95C0000}"/>
    <cellStyle name="Input [yellow] 5 6 12" xfId="23846" xr:uid="{00000000-0005-0000-0000-0000FA5C0000}"/>
    <cellStyle name="Input [yellow] 5 6 13" xfId="23847" xr:uid="{00000000-0005-0000-0000-0000FB5C0000}"/>
    <cellStyle name="Input [yellow] 5 6 2" xfId="23848" xr:uid="{00000000-0005-0000-0000-0000FC5C0000}"/>
    <cellStyle name="Input [yellow] 5 6 2 2" xfId="23849" xr:uid="{00000000-0005-0000-0000-0000FD5C0000}"/>
    <cellStyle name="Input [yellow] 5 6 2 3" xfId="23850" xr:uid="{00000000-0005-0000-0000-0000FE5C0000}"/>
    <cellStyle name="Input [yellow] 5 6 3" xfId="23851" xr:uid="{00000000-0005-0000-0000-0000FF5C0000}"/>
    <cellStyle name="Input [yellow] 5 6 3 2" xfId="23852" xr:uid="{00000000-0005-0000-0000-0000005D0000}"/>
    <cellStyle name="Input [yellow] 5 6 3 3" xfId="23853" xr:uid="{00000000-0005-0000-0000-0000015D0000}"/>
    <cellStyle name="Input [yellow] 5 6 4" xfId="23854" xr:uid="{00000000-0005-0000-0000-0000025D0000}"/>
    <cellStyle name="Input [yellow] 5 6 4 2" xfId="23855" xr:uid="{00000000-0005-0000-0000-0000035D0000}"/>
    <cellStyle name="Input [yellow] 5 6 4 3" xfId="23856" xr:uid="{00000000-0005-0000-0000-0000045D0000}"/>
    <cellStyle name="Input [yellow] 5 6 5" xfId="23857" xr:uid="{00000000-0005-0000-0000-0000055D0000}"/>
    <cellStyle name="Input [yellow] 5 6 5 2" xfId="23858" xr:uid="{00000000-0005-0000-0000-0000065D0000}"/>
    <cellStyle name="Input [yellow] 5 6 5 3" xfId="23859" xr:uid="{00000000-0005-0000-0000-0000075D0000}"/>
    <cellStyle name="Input [yellow] 5 6 6" xfId="23860" xr:uid="{00000000-0005-0000-0000-0000085D0000}"/>
    <cellStyle name="Input [yellow] 5 6 6 2" xfId="23861" xr:uid="{00000000-0005-0000-0000-0000095D0000}"/>
    <cellStyle name="Input [yellow] 5 6 6 3" xfId="23862" xr:uid="{00000000-0005-0000-0000-00000A5D0000}"/>
    <cellStyle name="Input [yellow] 5 6 7" xfId="23863" xr:uid="{00000000-0005-0000-0000-00000B5D0000}"/>
    <cellStyle name="Input [yellow] 5 6 7 2" xfId="23864" xr:uid="{00000000-0005-0000-0000-00000C5D0000}"/>
    <cellStyle name="Input [yellow] 5 6 7 3" xfId="23865" xr:uid="{00000000-0005-0000-0000-00000D5D0000}"/>
    <cellStyle name="Input [yellow] 5 6 8" xfId="23866" xr:uid="{00000000-0005-0000-0000-00000E5D0000}"/>
    <cellStyle name="Input [yellow] 5 6 8 2" xfId="23867" xr:uid="{00000000-0005-0000-0000-00000F5D0000}"/>
    <cellStyle name="Input [yellow] 5 6 8 3" xfId="23868" xr:uid="{00000000-0005-0000-0000-0000105D0000}"/>
    <cellStyle name="Input [yellow] 5 6 9" xfId="23869" xr:uid="{00000000-0005-0000-0000-0000115D0000}"/>
    <cellStyle name="Input [yellow] 5 6 9 2" xfId="23870" xr:uid="{00000000-0005-0000-0000-0000125D0000}"/>
    <cellStyle name="Input [yellow] 5 6 9 3" xfId="23871" xr:uid="{00000000-0005-0000-0000-0000135D0000}"/>
    <cellStyle name="Input [yellow] 5 7" xfId="23872" xr:uid="{00000000-0005-0000-0000-0000145D0000}"/>
    <cellStyle name="Input [yellow] 5 7 10" xfId="23873" xr:uid="{00000000-0005-0000-0000-0000155D0000}"/>
    <cellStyle name="Input [yellow] 5 7 10 2" xfId="23874" xr:uid="{00000000-0005-0000-0000-0000165D0000}"/>
    <cellStyle name="Input [yellow] 5 7 10 3" xfId="23875" xr:uid="{00000000-0005-0000-0000-0000175D0000}"/>
    <cellStyle name="Input [yellow] 5 7 11" xfId="23876" xr:uid="{00000000-0005-0000-0000-0000185D0000}"/>
    <cellStyle name="Input [yellow] 5 7 11 2" xfId="23877" xr:uid="{00000000-0005-0000-0000-0000195D0000}"/>
    <cellStyle name="Input [yellow] 5 7 11 3" xfId="23878" xr:uid="{00000000-0005-0000-0000-00001A5D0000}"/>
    <cellStyle name="Input [yellow] 5 7 12" xfId="23879" xr:uid="{00000000-0005-0000-0000-00001B5D0000}"/>
    <cellStyle name="Input [yellow] 5 7 13" xfId="23880" xr:uid="{00000000-0005-0000-0000-00001C5D0000}"/>
    <cellStyle name="Input [yellow] 5 7 2" xfId="23881" xr:uid="{00000000-0005-0000-0000-00001D5D0000}"/>
    <cellStyle name="Input [yellow] 5 7 2 2" xfId="23882" xr:uid="{00000000-0005-0000-0000-00001E5D0000}"/>
    <cellStyle name="Input [yellow] 5 7 2 3" xfId="23883" xr:uid="{00000000-0005-0000-0000-00001F5D0000}"/>
    <cellStyle name="Input [yellow] 5 7 3" xfId="23884" xr:uid="{00000000-0005-0000-0000-0000205D0000}"/>
    <cellStyle name="Input [yellow] 5 7 3 2" xfId="23885" xr:uid="{00000000-0005-0000-0000-0000215D0000}"/>
    <cellStyle name="Input [yellow] 5 7 3 3" xfId="23886" xr:uid="{00000000-0005-0000-0000-0000225D0000}"/>
    <cellStyle name="Input [yellow] 5 7 4" xfId="23887" xr:uid="{00000000-0005-0000-0000-0000235D0000}"/>
    <cellStyle name="Input [yellow] 5 7 4 2" xfId="23888" xr:uid="{00000000-0005-0000-0000-0000245D0000}"/>
    <cellStyle name="Input [yellow] 5 7 4 3" xfId="23889" xr:uid="{00000000-0005-0000-0000-0000255D0000}"/>
    <cellStyle name="Input [yellow] 5 7 5" xfId="23890" xr:uid="{00000000-0005-0000-0000-0000265D0000}"/>
    <cellStyle name="Input [yellow] 5 7 5 2" xfId="23891" xr:uid="{00000000-0005-0000-0000-0000275D0000}"/>
    <cellStyle name="Input [yellow] 5 7 5 3" xfId="23892" xr:uid="{00000000-0005-0000-0000-0000285D0000}"/>
    <cellStyle name="Input [yellow] 5 7 6" xfId="23893" xr:uid="{00000000-0005-0000-0000-0000295D0000}"/>
    <cellStyle name="Input [yellow] 5 7 6 2" xfId="23894" xr:uid="{00000000-0005-0000-0000-00002A5D0000}"/>
    <cellStyle name="Input [yellow] 5 7 6 3" xfId="23895" xr:uid="{00000000-0005-0000-0000-00002B5D0000}"/>
    <cellStyle name="Input [yellow] 5 7 7" xfId="23896" xr:uid="{00000000-0005-0000-0000-00002C5D0000}"/>
    <cellStyle name="Input [yellow] 5 7 7 2" xfId="23897" xr:uid="{00000000-0005-0000-0000-00002D5D0000}"/>
    <cellStyle name="Input [yellow] 5 7 7 3" xfId="23898" xr:uid="{00000000-0005-0000-0000-00002E5D0000}"/>
    <cellStyle name="Input [yellow] 5 7 8" xfId="23899" xr:uid="{00000000-0005-0000-0000-00002F5D0000}"/>
    <cellStyle name="Input [yellow] 5 7 8 2" xfId="23900" xr:uid="{00000000-0005-0000-0000-0000305D0000}"/>
    <cellStyle name="Input [yellow] 5 7 8 3" xfId="23901" xr:uid="{00000000-0005-0000-0000-0000315D0000}"/>
    <cellStyle name="Input [yellow] 5 7 9" xfId="23902" xr:uid="{00000000-0005-0000-0000-0000325D0000}"/>
    <cellStyle name="Input [yellow] 5 7 9 2" xfId="23903" xr:uid="{00000000-0005-0000-0000-0000335D0000}"/>
    <cellStyle name="Input [yellow] 5 7 9 3" xfId="23904" xr:uid="{00000000-0005-0000-0000-0000345D0000}"/>
    <cellStyle name="Input [yellow] 5 8" xfId="23905" xr:uid="{00000000-0005-0000-0000-0000355D0000}"/>
    <cellStyle name="Input [yellow] 5 8 2" xfId="23906" xr:uid="{00000000-0005-0000-0000-0000365D0000}"/>
    <cellStyle name="Input [yellow] 5 8 3" xfId="23907" xr:uid="{00000000-0005-0000-0000-0000375D0000}"/>
    <cellStyle name="Input [yellow] 5 9" xfId="23908" xr:uid="{00000000-0005-0000-0000-0000385D0000}"/>
    <cellStyle name="Input [yellow] 5 9 2" xfId="23909" xr:uid="{00000000-0005-0000-0000-0000395D0000}"/>
    <cellStyle name="Input [yellow] 5 9 3" xfId="23910" xr:uid="{00000000-0005-0000-0000-00003A5D0000}"/>
    <cellStyle name="Input [yellow] 6" xfId="23911" xr:uid="{00000000-0005-0000-0000-00003B5D0000}"/>
    <cellStyle name="Input [yellow] 6 2" xfId="23912" xr:uid="{00000000-0005-0000-0000-00003C5D0000}"/>
    <cellStyle name="Input [yellow] 6 3" xfId="23913" xr:uid="{00000000-0005-0000-0000-00003D5D0000}"/>
    <cellStyle name="Input [yellow] 7" xfId="23914" xr:uid="{00000000-0005-0000-0000-00003E5D0000}"/>
    <cellStyle name="Input [yellow] 7 2" xfId="23915" xr:uid="{00000000-0005-0000-0000-00003F5D0000}"/>
    <cellStyle name="Input [yellow] 7 3" xfId="23916" xr:uid="{00000000-0005-0000-0000-0000405D0000}"/>
    <cellStyle name="Input [yellow] 8" xfId="23917" xr:uid="{00000000-0005-0000-0000-0000415D0000}"/>
    <cellStyle name="Input [yellow] 9" xfId="23918" xr:uid="{00000000-0005-0000-0000-0000425D0000}"/>
    <cellStyle name="Input 2" xfId="23919" xr:uid="{00000000-0005-0000-0000-0000435D0000}"/>
    <cellStyle name="Input 2 10" xfId="23920" xr:uid="{00000000-0005-0000-0000-0000445D0000}"/>
    <cellStyle name="Input 2 10 2" xfId="23921" xr:uid="{00000000-0005-0000-0000-0000455D0000}"/>
    <cellStyle name="Input 2 10 3" xfId="23922" xr:uid="{00000000-0005-0000-0000-0000465D0000}"/>
    <cellStyle name="Input 2 11" xfId="23923" xr:uid="{00000000-0005-0000-0000-0000475D0000}"/>
    <cellStyle name="Input 2 11 2" xfId="23924" xr:uid="{00000000-0005-0000-0000-0000485D0000}"/>
    <cellStyle name="Input 2 11 3" xfId="23925" xr:uid="{00000000-0005-0000-0000-0000495D0000}"/>
    <cellStyle name="Input 2 12" xfId="23926" xr:uid="{00000000-0005-0000-0000-00004A5D0000}"/>
    <cellStyle name="Input 2 12 2" xfId="23927" xr:uid="{00000000-0005-0000-0000-00004B5D0000}"/>
    <cellStyle name="Input 2 12 3" xfId="23928" xr:uid="{00000000-0005-0000-0000-00004C5D0000}"/>
    <cellStyle name="Input 2 13" xfId="23929" xr:uid="{00000000-0005-0000-0000-00004D5D0000}"/>
    <cellStyle name="Input 2 13 2" xfId="23930" xr:uid="{00000000-0005-0000-0000-00004E5D0000}"/>
    <cellStyle name="Input 2 13 3" xfId="23931" xr:uid="{00000000-0005-0000-0000-00004F5D0000}"/>
    <cellStyle name="Input 2 14" xfId="23932" xr:uid="{00000000-0005-0000-0000-0000505D0000}"/>
    <cellStyle name="Input 2 15" xfId="23933" xr:uid="{00000000-0005-0000-0000-0000515D0000}"/>
    <cellStyle name="Input 2 16" xfId="23934" xr:uid="{00000000-0005-0000-0000-0000525D0000}"/>
    <cellStyle name="Input 2 2" xfId="23935" xr:uid="{00000000-0005-0000-0000-0000535D0000}"/>
    <cellStyle name="Input 2 2 10" xfId="23936" xr:uid="{00000000-0005-0000-0000-0000545D0000}"/>
    <cellStyle name="Input 2 2 10 2" xfId="23937" xr:uid="{00000000-0005-0000-0000-0000555D0000}"/>
    <cellStyle name="Input 2 2 10 3" xfId="23938" xr:uid="{00000000-0005-0000-0000-0000565D0000}"/>
    <cellStyle name="Input 2 2 11" xfId="23939" xr:uid="{00000000-0005-0000-0000-0000575D0000}"/>
    <cellStyle name="Input 2 2 11 2" xfId="23940" xr:uid="{00000000-0005-0000-0000-0000585D0000}"/>
    <cellStyle name="Input 2 2 11 3" xfId="23941" xr:uid="{00000000-0005-0000-0000-0000595D0000}"/>
    <cellStyle name="Input 2 2 12" xfId="23942" xr:uid="{00000000-0005-0000-0000-00005A5D0000}"/>
    <cellStyle name="Input 2 2 12 2" xfId="23943" xr:uid="{00000000-0005-0000-0000-00005B5D0000}"/>
    <cellStyle name="Input 2 2 12 3" xfId="23944" xr:uid="{00000000-0005-0000-0000-00005C5D0000}"/>
    <cellStyle name="Input 2 2 13" xfId="23945" xr:uid="{00000000-0005-0000-0000-00005D5D0000}"/>
    <cellStyle name="Input 2 2 14" xfId="23946" xr:uid="{00000000-0005-0000-0000-00005E5D0000}"/>
    <cellStyle name="Input 2 2 15" xfId="23947" xr:uid="{00000000-0005-0000-0000-00005F5D0000}"/>
    <cellStyle name="Input 2 2 2" xfId="23948" xr:uid="{00000000-0005-0000-0000-0000605D0000}"/>
    <cellStyle name="Input 2 2 2 10" xfId="23949" xr:uid="{00000000-0005-0000-0000-0000615D0000}"/>
    <cellStyle name="Input 2 2 2 10 2" xfId="23950" xr:uid="{00000000-0005-0000-0000-0000625D0000}"/>
    <cellStyle name="Input 2 2 2 10 3" xfId="23951" xr:uid="{00000000-0005-0000-0000-0000635D0000}"/>
    <cellStyle name="Input 2 2 2 11" xfId="23952" xr:uid="{00000000-0005-0000-0000-0000645D0000}"/>
    <cellStyle name="Input 2 2 2 11 2" xfId="23953" xr:uid="{00000000-0005-0000-0000-0000655D0000}"/>
    <cellStyle name="Input 2 2 2 11 3" xfId="23954" xr:uid="{00000000-0005-0000-0000-0000665D0000}"/>
    <cellStyle name="Input 2 2 2 12" xfId="23955" xr:uid="{00000000-0005-0000-0000-0000675D0000}"/>
    <cellStyle name="Input 2 2 2 12 2" xfId="23956" xr:uid="{00000000-0005-0000-0000-0000685D0000}"/>
    <cellStyle name="Input 2 2 2 12 3" xfId="23957" xr:uid="{00000000-0005-0000-0000-0000695D0000}"/>
    <cellStyle name="Input 2 2 2 13" xfId="23958" xr:uid="{00000000-0005-0000-0000-00006A5D0000}"/>
    <cellStyle name="Input 2 2 2 13 2" xfId="23959" xr:uid="{00000000-0005-0000-0000-00006B5D0000}"/>
    <cellStyle name="Input 2 2 2 13 3" xfId="23960" xr:uid="{00000000-0005-0000-0000-00006C5D0000}"/>
    <cellStyle name="Input 2 2 2 14" xfId="23961" xr:uid="{00000000-0005-0000-0000-00006D5D0000}"/>
    <cellStyle name="Input 2 2 2 14 2" xfId="23962" xr:uid="{00000000-0005-0000-0000-00006E5D0000}"/>
    <cellStyle name="Input 2 2 2 14 3" xfId="23963" xr:uid="{00000000-0005-0000-0000-00006F5D0000}"/>
    <cellStyle name="Input 2 2 2 15" xfId="23964" xr:uid="{00000000-0005-0000-0000-0000705D0000}"/>
    <cellStyle name="Input 2 2 2 15 2" xfId="23965" xr:uid="{00000000-0005-0000-0000-0000715D0000}"/>
    <cellStyle name="Input 2 2 2 15 3" xfId="23966" xr:uid="{00000000-0005-0000-0000-0000725D0000}"/>
    <cellStyle name="Input 2 2 2 16" xfId="23967" xr:uid="{00000000-0005-0000-0000-0000735D0000}"/>
    <cellStyle name="Input 2 2 2 16 2" xfId="23968" xr:uid="{00000000-0005-0000-0000-0000745D0000}"/>
    <cellStyle name="Input 2 2 2 16 3" xfId="23969" xr:uid="{00000000-0005-0000-0000-0000755D0000}"/>
    <cellStyle name="Input 2 2 2 17" xfId="23970" xr:uid="{00000000-0005-0000-0000-0000765D0000}"/>
    <cellStyle name="Input 2 2 2 17 2" xfId="23971" xr:uid="{00000000-0005-0000-0000-0000775D0000}"/>
    <cellStyle name="Input 2 2 2 17 3" xfId="23972" xr:uid="{00000000-0005-0000-0000-0000785D0000}"/>
    <cellStyle name="Input 2 2 2 18" xfId="23973" xr:uid="{00000000-0005-0000-0000-0000795D0000}"/>
    <cellStyle name="Input 2 2 2 18 2" xfId="23974" xr:uid="{00000000-0005-0000-0000-00007A5D0000}"/>
    <cellStyle name="Input 2 2 2 18 3" xfId="23975" xr:uid="{00000000-0005-0000-0000-00007B5D0000}"/>
    <cellStyle name="Input 2 2 2 19" xfId="23976" xr:uid="{00000000-0005-0000-0000-00007C5D0000}"/>
    <cellStyle name="Input 2 2 2 2" xfId="23977" xr:uid="{00000000-0005-0000-0000-00007D5D0000}"/>
    <cellStyle name="Input 2 2 2 2 10" xfId="23978" xr:uid="{00000000-0005-0000-0000-00007E5D0000}"/>
    <cellStyle name="Input 2 2 2 2 10 2" xfId="23979" xr:uid="{00000000-0005-0000-0000-00007F5D0000}"/>
    <cellStyle name="Input 2 2 2 2 10 3" xfId="23980" xr:uid="{00000000-0005-0000-0000-0000805D0000}"/>
    <cellStyle name="Input 2 2 2 2 11" xfId="23981" xr:uid="{00000000-0005-0000-0000-0000815D0000}"/>
    <cellStyle name="Input 2 2 2 2 11 2" xfId="23982" xr:uid="{00000000-0005-0000-0000-0000825D0000}"/>
    <cellStyle name="Input 2 2 2 2 11 3" xfId="23983" xr:uid="{00000000-0005-0000-0000-0000835D0000}"/>
    <cellStyle name="Input 2 2 2 2 12" xfId="23984" xr:uid="{00000000-0005-0000-0000-0000845D0000}"/>
    <cellStyle name="Input 2 2 2 2 12 2" xfId="23985" xr:uid="{00000000-0005-0000-0000-0000855D0000}"/>
    <cellStyle name="Input 2 2 2 2 12 3" xfId="23986" xr:uid="{00000000-0005-0000-0000-0000865D0000}"/>
    <cellStyle name="Input 2 2 2 2 13" xfId="23987" xr:uid="{00000000-0005-0000-0000-0000875D0000}"/>
    <cellStyle name="Input 2 2 2 2 13 2" xfId="23988" xr:uid="{00000000-0005-0000-0000-0000885D0000}"/>
    <cellStyle name="Input 2 2 2 2 13 3" xfId="23989" xr:uid="{00000000-0005-0000-0000-0000895D0000}"/>
    <cellStyle name="Input 2 2 2 2 14" xfId="23990" xr:uid="{00000000-0005-0000-0000-00008A5D0000}"/>
    <cellStyle name="Input 2 2 2 2 14 2" xfId="23991" xr:uid="{00000000-0005-0000-0000-00008B5D0000}"/>
    <cellStyle name="Input 2 2 2 2 14 3" xfId="23992" xr:uid="{00000000-0005-0000-0000-00008C5D0000}"/>
    <cellStyle name="Input 2 2 2 2 15" xfId="23993" xr:uid="{00000000-0005-0000-0000-00008D5D0000}"/>
    <cellStyle name="Input 2 2 2 2 15 2" xfId="23994" xr:uid="{00000000-0005-0000-0000-00008E5D0000}"/>
    <cellStyle name="Input 2 2 2 2 15 3" xfId="23995" xr:uid="{00000000-0005-0000-0000-00008F5D0000}"/>
    <cellStyle name="Input 2 2 2 2 16" xfId="23996" xr:uid="{00000000-0005-0000-0000-0000905D0000}"/>
    <cellStyle name="Input 2 2 2 2 16 2" xfId="23997" xr:uid="{00000000-0005-0000-0000-0000915D0000}"/>
    <cellStyle name="Input 2 2 2 2 16 3" xfId="23998" xr:uid="{00000000-0005-0000-0000-0000925D0000}"/>
    <cellStyle name="Input 2 2 2 2 17" xfId="23999" xr:uid="{00000000-0005-0000-0000-0000935D0000}"/>
    <cellStyle name="Input 2 2 2 2 17 2" xfId="24000" xr:uid="{00000000-0005-0000-0000-0000945D0000}"/>
    <cellStyle name="Input 2 2 2 2 17 3" xfId="24001" xr:uid="{00000000-0005-0000-0000-0000955D0000}"/>
    <cellStyle name="Input 2 2 2 2 18" xfId="24002" xr:uid="{00000000-0005-0000-0000-0000965D0000}"/>
    <cellStyle name="Input 2 2 2 2 18 2" xfId="24003" xr:uid="{00000000-0005-0000-0000-0000975D0000}"/>
    <cellStyle name="Input 2 2 2 2 18 3" xfId="24004" xr:uid="{00000000-0005-0000-0000-0000985D0000}"/>
    <cellStyle name="Input 2 2 2 2 19" xfId="24005" xr:uid="{00000000-0005-0000-0000-0000995D0000}"/>
    <cellStyle name="Input 2 2 2 2 2" xfId="24006" xr:uid="{00000000-0005-0000-0000-00009A5D0000}"/>
    <cellStyle name="Input 2 2 2 2 2 10" xfId="24007" xr:uid="{00000000-0005-0000-0000-00009B5D0000}"/>
    <cellStyle name="Input 2 2 2 2 2 10 2" xfId="24008" xr:uid="{00000000-0005-0000-0000-00009C5D0000}"/>
    <cellStyle name="Input 2 2 2 2 2 10 3" xfId="24009" xr:uid="{00000000-0005-0000-0000-00009D5D0000}"/>
    <cellStyle name="Input 2 2 2 2 2 11" xfId="24010" xr:uid="{00000000-0005-0000-0000-00009E5D0000}"/>
    <cellStyle name="Input 2 2 2 2 2 11 2" xfId="24011" xr:uid="{00000000-0005-0000-0000-00009F5D0000}"/>
    <cellStyle name="Input 2 2 2 2 2 11 3" xfId="24012" xr:uid="{00000000-0005-0000-0000-0000A05D0000}"/>
    <cellStyle name="Input 2 2 2 2 2 12" xfId="24013" xr:uid="{00000000-0005-0000-0000-0000A15D0000}"/>
    <cellStyle name="Input 2 2 2 2 2 12 2" xfId="24014" xr:uid="{00000000-0005-0000-0000-0000A25D0000}"/>
    <cellStyle name="Input 2 2 2 2 2 12 3" xfId="24015" xr:uid="{00000000-0005-0000-0000-0000A35D0000}"/>
    <cellStyle name="Input 2 2 2 2 2 13" xfId="24016" xr:uid="{00000000-0005-0000-0000-0000A45D0000}"/>
    <cellStyle name="Input 2 2 2 2 2 14" xfId="24017" xr:uid="{00000000-0005-0000-0000-0000A55D0000}"/>
    <cellStyle name="Input 2 2 2 2 2 2" xfId="24018" xr:uid="{00000000-0005-0000-0000-0000A65D0000}"/>
    <cellStyle name="Input 2 2 2 2 2 2 2" xfId="24019" xr:uid="{00000000-0005-0000-0000-0000A75D0000}"/>
    <cellStyle name="Input 2 2 2 2 2 2 3" xfId="24020" xr:uid="{00000000-0005-0000-0000-0000A85D0000}"/>
    <cellStyle name="Input 2 2 2 2 2 3" xfId="24021" xr:uid="{00000000-0005-0000-0000-0000A95D0000}"/>
    <cellStyle name="Input 2 2 2 2 2 3 2" xfId="24022" xr:uid="{00000000-0005-0000-0000-0000AA5D0000}"/>
    <cellStyle name="Input 2 2 2 2 2 3 3" xfId="24023" xr:uid="{00000000-0005-0000-0000-0000AB5D0000}"/>
    <cellStyle name="Input 2 2 2 2 2 4" xfId="24024" xr:uid="{00000000-0005-0000-0000-0000AC5D0000}"/>
    <cellStyle name="Input 2 2 2 2 2 4 2" xfId="24025" xr:uid="{00000000-0005-0000-0000-0000AD5D0000}"/>
    <cellStyle name="Input 2 2 2 2 2 4 3" xfId="24026" xr:uid="{00000000-0005-0000-0000-0000AE5D0000}"/>
    <cellStyle name="Input 2 2 2 2 2 5" xfId="24027" xr:uid="{00000000-0005-0000-0000-0000AF5D0000}"/>
    <cellStyle name="Input 2 2 2 2 2 5 2" xfId="24028" xr:uid="{00000000-0005-0000-0000-0000B05D0000}"/>
    <cellStyle name="Input 2 2 2 2 2 5 3" xfId="24029" xr:uid="{00000000-0005-0000-0000-0000B15D0000}"/>
    <cellStyle name="Input 2 2 2 2 2 6" xfId="24030" xr:uid="{00000000-0005-0000-0000-0000B25D0000}"/>
    <cellStyle name="Input 2 2 2 2 2 6 2" xfId="24031" xr:uid="{00000000-0005-0000-0000-0000B35D0000}"/>
    <cellStyle name="Input 2 2 2 2 2 6 3" xfId="24032" xr:uid="{00000000-0005-0000-0000-0000B45D0000}"/>
    <cellStyle name="Input 2 2 2 2 2 7" xfId="24033" xr:uid="{00000000-0005-0000-0000-0000B55D0000}"/>
    <cellStyle name="Input 2 2 2 2 2 7 2" xfId="24034" xr:uid="{00000000-0005-0000-0000-0000B65D0000}"/>
    <cellStyle name="Input 2 2 2 2 2 7 3" xfId="24035" xr:uid="{00000000-0005-0000-0000-0000B75D0000}"/>
    <cellStyle name="Input 2 2 2 2 2 8" xfId="24036" xr:uid="{00000000-0005-0000-0000-0000B85D0000}"/>
    <cellStyle name="Input 2 2 2 2 2 8 2" xfId="24037" xr:uid="{00000000-0005-0000-0000-0000B95D0000}"/>
    <cellStyle name="Input 2 2 2 2 2 8 3" xfId="24038" xr:uid="{00000000-0005-0000-0000-0000BA5D0000}"/>
    <cellStyle name="Input 2 2 2 2 2 9" xfId="24039" xr:uid="{00000000-0005-0000-0000-0000BB5D0000}"/>
    <cellStyle name="Input 2 2 2 2 2 9 2" xfId="24040" xr:uid="{00000000-0005-0000-0000-0000BC5D0000}"/>
    <cellStyle name="Input 2 2 2 2 2 9 3" xfId="24041" xr:uid="{00000000-0005-0000-0000-0000BD5D0000}"/>
    <cellStyle name="Input 2 2 2 2 20" xfId="24042" xr:uid="{00000000-0005-0000-0000-0000BE5D0000}"/>
    <cellStyle name="Input 2 2 2 2 3" xfId="24043" xr:uid="{00000000-0005-0000-0000-0000BF5D0000}"/>
    <cellStyle name="Input 2 2 2 2 3 10" xfId="24044" xr:uid="{00000000-0005-0000-0000-0000C05D0000}"/>
    <cellStyle name="Input 2 2 2 2 3 10 2" xfId="24045" xr:uid="{00000000-0005-0000-0000-0000C15D0000}"/>
    <cellStyle name="Input 2 2 2 2 3 10 3" xfId="24046" xr:uid="{00000000-0005-0000-0000-0000C25D0000}"/>
    <cellStyle name="Input 2 2 2 2 3 11" xfId="24047" xr:uid="{00000000-0005-0000-0000-0000C35D0000}"/>
    <cellStyle name="Input 2 2 2 2 3 11 2" xfId="24048" xr:uid="{00000000-0005-0000-0000-0000C45D0000}"/>
    <cellStyle name="Input 2 2 2 2 3 11 3" xfId="24049" xr:uid="{00000000-0005-0000-0000-0000C55D0000}"/>
    <cellStyle name="Input 2 2 2 2 3 12" xfId="24050" xr:uid="{00000000-0005-0000-0000-0000C65D0000}"/>
    <cellStyle name="Input 2 2 2 2 3 12 2" xfId="24051" xr:uid="{00000000-0005-0000-0000-0000C75D0000}"/>
    <cellStyle name="Input 2 2 2 2 3 12 3" xfId="24052" xr:uid="{00000000-0005-0000-0000-0000C85D0000}"/>
    <cellStyle name="Input 2 2 2 2 3 13" xfId="24053" xr:uid="{00000000-0005-0000-0000-0000C95D0000}"/>
    <cellStyle name="Input 2 2 2 2 3 14" xfId="24054" xr:uid="{00000000-0005-0000-0000-0000CA5D0000}"/>
    <cellStyle name="Input 2 2 2 2 3 2" xfId="24055" xr:uid="{00000000-0005-0000-0000-0000CB5D0000}"/>
    <cellStyle name="Input 2 2 2 2 3 2 2" xfId="24056" xr:uid="{00000000-0005-0000-0000-0000CC5D0000}"/>
    <cellStyle name="Input 2 2 2 2 3 2 3" xfId="24057" xr:uid="{00000000-0005-0000-0000-0000CD5D0000}"/>
    <cellStyle name="Input 2 2 2 2 3 3" xfId="24058" xr:uid="{00000000-0005-0000-0000-0000CE5D0000}"/>
    <cellStyle name="Input 2 2 2 2 3 3 2" xfId="24059" xr:uid="{00000000-0005-0000-0000-0000CF5D0000}"/>
    <cellStyle name="Input 2 2 2 2 3 3 3" xfId="24060" xr:uid="{00000000-0005-0000-0000-0000D05D0000}"/>
    <cellStyle name="Input 2 2 2 2 3 4" xfId="24061" xr:uid="{00000000-0005-0000-0000-0000D15D0000}"/>
    <cellStyle name="Input 2 2 2 2 3 4 2" xfId="24062" xr:uid="{00000000-0005-0000-0000-0000D25D0000}"/>
    <cellStyle name="Input 2 2 2 2 3 4 3" xfId="24063" xr:uid="{00000000-0005-0000-0000-0000D35D0000}"/>
    <cellStyle name="Input 2 2 2 2 3 5" xfId="24064" xr:uid="{00000000-0005-0000-0000-0000D45D0000}"/>
    <cellStyle name="Input 2 2 2 2 3 5 2" xfId="24065" xr:uid="{00000000-0005-0000-0000-0000D55D0000}"/>
    <cellStyle name="Input 2 2 2 2 3 5 3" xfId="24066" xr:uid="{00000000-0005-0000-0000-0000D65D0000}"/>
    <cellStyle name="Input 2 2 2 2 3 6" xfId="24067" xr:uid="{00000000-0005-0000-0000-0000D75D0000}"/>
    <cellStyle name="Input 2 2 2 2 3 6 2" xfId="24068" xr:uid="{00000000-0005-0000-0000-0000D85D0000}"/>
    <cellStyle name="Input 2 2 2 2 3 6 3" xfId="24069" xr:uid="{00000000-0005-0000-0000-0000D95D0000}"/>
    <cellStyle name="Input 2 2 2 2 3 7" xfId="24070" xr:uid="{00000000-0005-0000-0000-0000DA5D0000}"/>
    <cellStyle name="Input 2 2 2 2 3 7 2" xfId="24071" xr:uid="{00000000-0005-0000-0000-0000DB5D0000}"/>
    <cellStyle name="Input 2 2 2 2 3 7 3" xfId="24072" xr:uid="{00000000-0005-0000-0000-0000DC5D0000}"/>
    <cellStyle name="Input 2 2 2 2 3 8" xfId="24073" xr:uid="{00000000-0005-0000-0000-0000DD5D0000}"/>
    <cellStyle name="Input 2 2 2 2 3 8 2" xfId="24074" xr:uid="{00000000-0005-0000-0000-0000DE5D0000}"/>
    <cellStyle name="Input 2 2 2 2 3 8 3" xfId="24075" xr:uid="{00000000-0005-0000-0000-0000DF5D0000}"/>
    <cellStyle name="Input 2 2 2 2 3 9" xfId="24076" xr:uid="{00000000-0005-0000-0000-0000E05D0000}"/>
    <cellStyle name="Input 2 2 2 2 3 9 2" xfId="24077" xr:uid="{00000000-0005-0000-0000-0000E15D0000}"/>
    <cellStyle name="Input 2 2 2 2 3 9 3" xfId="24078" xr:uid="{00000000-0005-0000-0000-0000E25D0000}"/>
    <cellStyle name="Input 2 2 2 2 4" xfId="24079" xr:uid="{00000000-0005-0000-0000-0000E35D0000}"/>
    <cellStyle name="Input 2 2 2 2 4 10" xfId="24080" xr:uid="{00000000-0005-0000-0000-0000E45D0000}"/>
    <cellStyle name="Input 2 2 2 2 4 10 2" xfId="24081" xr:uid="{00000000-0005-0000-0000-0000E55D0000}"/>
    <cellStyle name="Input 2 2 2 2 4 10 3" xfId="24082" xr:uid="{00000000-0005-0000-0000-0000E65D0000}"/>
    <cellStyle name="Input 2 2 2 2 4 11" xfId="24083" xr:uid="{00000000-0005-0000-0000-0000E75D0000}"/>
    <cellStyle name="Input 2 2 2 2 4 11 2" xfId="24084" xr:uid="{00000000-0005-0000-0000-0000E85D0000}"/>
    <cellStyle name="Input 2 2 2 2 4 11 3" xfId="24085" xr:uid="{00000000-0005-0000-0000-0000E95D0000}"/>
    <cellStyle name="Input 2 2 2 2 4 12" xfId="24086" xr:uid="{00000000-0005-0000-0000-0000EA5D0000}"/>
    <cellStyle name="Input 2 2 2 2 4 13" xfId="24087" xr:uid="{00000000-0005-0000-0000-0000EB5D0000}"/>
    <cellStyle name="Input 2 2 2 2 4 2" xfId="24088" xr:uid="{00000000-0005-0000-0000-0000EC5D0000}"/>
    <cellStyle name="Input 2 2 2 2 4 2 2" xfId="24089" xr:uid="{00000000-0005-0000-0000-0000ED5D0000}"/>
    <cellStyle name="Input 2 2 2 2 4 2 3" xfId="24090" xr:uid="{00000000-0005-0000-0000-0000EE5D0000}"/>
    <cellStyle name="Input 2 2 2 2 4 3" xfId="24091" xr:uid="{00000000-0005-0000-0000-0000EF5D0000}"/>
    <cellStyle name="Input 2 2 2 2 4 3 2" xfId="24092" xr:uid="{00000000-0005-0000-0000-0000F05D0000}"/>
    <cellStyle name="Input 2 2 2 2 4 3 3" xfId="24093" xr:uid="{00000000-0005-0000-0000-0000F15D0000}"/>
    <cellStyle name="Input 2 2 2 2 4 4" xfId="24094" xr:uid="{00000000-0005-0000-0000-0000F25D0000}"/>
    <cellStyle name="Input 2 2 2 2 4 4 2" xfId="24095" xr:uid="{00000000-0005-0000-0000-0000F35D0000}"/>
    <cellStyle name="Input 2 2 2 2 4 4 3" xfId="24096" xr:uid="{00000000-0005-0000-0000-0000F45D0000}"/>
    <cellStyle name="Input 2 2 2 2 4 5" xfId="24097" xr:uid="{00000000-0005-0000-0000-0000F55D0000}"/>
    <cellStyle name="Input 2 2 2 2 4 5 2" xfId="24098" xr:uid="{00000000-0005-0000-0000-0000F65D0000}"/>
    <cellStyle name="Input 2 2 2 2 4 5 3" xfId="24099" xr:uid="{00000000-0005-0000-0000-0000F75D0000}"/>
    <cellStyle name="Input 2 2 2 2 4 6" xfId="24100" xr:uid="{00000000-0005-0000-0000-0000F85D0000}"/>
    <cellStyle name="Input 2 2 2 2 4 6 2" xfId="24101" xr:uid="{00000000-0005-0000-0000-0000F95D0000}"/>
    <cellStyle name="Input 2 2 2 2 4 6 3" xfId="24102" xr:uid="{00000000-0005-0000-0000-0000FA5D0000}"/>
    <cellStyle name="Input 2 2 2 2 4 7" xfId="24103" xr:uid="{00000000-0005-0000-0000-0000FB5D0000}"/>
    <cellStyle name="Input 2 2 2 2 4 7 2" xfId="24104" xr:uid="{00000000-0005-0000-0000-0000FC5D0000}"/>
    <cellStyle name="Input 2 2 2 2 4 7 3" xfId="24105" xr:uid="{00000000-0005-0000-0000-0000FD5D0000}"/>
    <cellStyle name="Input 2 2 2 2 4 8" xfId="24106" xr:uid="{00000000-0005-0000-0000-0000FE5D0000}"/>
    <cellStyle name="Input 2 2 2 2 4 8 2" xfId="24107" xr:uid="{00000000-0005-0000-0000-0000FF5D0000}"/>
    <cellStyle name="Input 2 2 2 2 4 8 3" xfId="24108" xr:uid="{00000000-0005-0000-0000-0000005E0000}"/>
    <cellStyle name="Input 2 2 2 2 4 9" xfId="24109" xr:uid="{00000000-0005-0000-0000-0000015E0000}"/>
    <cellStyle name="Input 2 2 2 2 4 9 2" xfId="24110" xr:uid="{00000000-0005-0000-0000-0000025E0000}"/>
    <cellStyle name="Input 2 2 2 2 4 9 3" xfId="24111" xr:uid="{00000000-0005-0000-0000-0000035E0000}"/>
    <cellStyle name="Input 2 2 2 2 5" xfId="24112" xr:uid="{00000000-0005-0000-0000-0000045E0000}"/>
    <cellStyle name="Input 2 2 2 2 5 10" xfId="24113" xr:uid="{00000000-0005-0000-0000-0000055E0000}"/>
    <cellStyle name="Input 2 2 2 2 5 10 2" xfId="24114" xr:uid="{00000000-0005-0000-0000-0000065E0000}"/>
    <cellStyle name="Input 2 2 2 2 5 10 3" xfId="24115" xr:uid="{00000000-0005-0000-0000-0000075E0000}"/>
    <cellStyle name="Input 2 2 2 2 5 11" xfId="24116" xr:uid="{00000000-0005-0000-0000-0000085E0000}"/>
    <cellStyle name="Input 2 2 2 2 5 11 2" xfId="24117" xr:uid="{00000000-0005-0000-0000-0000095E0000}"/>
    <cellStyle name="Input 2 2 2 2 5 11 3" xfId="24118" xr:uid="{00000000-0005-0000-0000-00000A5E0000}"/>
    <cellStyle name="Input 2 2 2 2 5 12" xfId="24119" xr:uid="{00000000-0005-0000-0000-00000B5E0000}"/>
    <cellStyle name="Input 2 2 2 2 5 13" xfId="24120" xr:uid="{00000000-0005-0000-0000-00000C5E0000}"/>
    <cellStyle name="Input 2 2 2 2 5 2" xfId="24121" xr:uid="{00000000-0005-0000-0000-00000D5E0000}"/>
    <cellStyle name="Input 2 2 2 2 5 2 2" xfId="24122" xr:uid="{00000000-0005-0000-0000-00000E5E0000}"/>
    <cellStyle name="Input 2 2 2 2 5 2 3" xfId="24123" xr:uid="{00000000-0005-0000-0000-00000F5E0000}"/>
    <cellStyle name="Input 2 2 2 2 5 3" xfId="24124" xr:uid="{00000000-0005-0000-0000-0000105E0000}"/>
    <cellStyle name="Input 2 2 2 2 5 3 2" xfId="24125" xr:uid="{00000000-0005-0000-0000-0000115E0000}"/>
    <cellStyle name="Input 2 2 2 2 5 3 3" xfId="24126" xr:uid="{00000000-0005-0000-0000-0000125E0000}"/>
    <cellStyle name="Input 2 2 2 2 5 4" xfId="24127" xr:uid="{00000000-0005-0000-0000-0000135E0000}"/>
    <cellStyle name="Input 2 2 2 2 5 4 2" xfId="24128" xr:uid="{00000000-0005-0000-0000-0000145E0000}"/>
    <cellStyle name="Input 2 2 2 2 5 4 3" xfId="24129" xr:uid="{00000000-0005-0000-0000-0000155E0000}"/>
    <cellStyle name="Input 2 2 2 2 5 5" xfId="24130" xr:uid="{00000000-0005-0000-0000-0000165E0000}"/>
    <cellStyle name="Input 2 2 2 2 5 5 2" xfId="24131" xr:uid="{00000000-0005-0000-0000-0000175E0000}"/>
    <cellStyle name="Input 2 2 2 2 5 5 3" xfId="24132" xr:uid="{00000000-0005-0000-0000-0000185E0000}"/>
    <cellStyle name="Input 2 2 2 2 5 6" xfId="24133" xr:uid="{00000000-0005-0000-0000-0000195E0000}"/>
    <cellStyle name="Input 2 2 2 2 5 6 2" xfId="24134" xr:uid="{00000000-0005-0000-0000-00001A5E0000}"/>
    <cellStyle name="Input 2 2 2 2 5 6 3" xfId="24135" xr:uid="{00000000-0005-0000-0000-00001B5E0000}"/>
    <cellStyle name="Input 2 2 2 2 5 7" xfId="24136" xr:uid="{00000000-0005-0000-0000-00001C5E0000}"/>
    <cellStyle name="Input 2 2 2 2 5 7 2" xfId="24137" xr:uid="{00000000-0005-0000-0000-00001D5E0000}"/>
    <cellStyle name="Input 2 2 2 2 5 7 3" xfId="24138" xr:uid="{00000000-0005-0000-0000-00001E5E0000}"/>
    <cellStyle name="Input 2 2 2 2 5 8" xfId="24139" xr:uid="{00000000-0005-0000-0000-00001F5E0000}"/>
    <cellStyle name="Input 2 2 2 2 5 8 2" xfId="24140" xr:uid="{00000000-0005-0000-0000-0000205E0000}"/>
    <cellStyle name="Input 2 2 2 2 5 8 3" xfId="24141" xr:uid="{00000000-0005-0000-0000-0000215E0000}"/>
    <cellStyle name="Input 2 2 2 2 5 9" xfId="24142" xr:uid="{00000000-0005-0000-0000-0000225E0000}"/>
    <cellStyle name="Input 2 2 2 2 5 9 2" xfId="24143" xr:uid="{00000000-0005-0000-0000-0000235E0000}"/>
    <cellStyle name="Input 2 2 2 2 5 9 3" xfId="24144" xr:uid="{00000000-0005-0000-0000-0000245E0000}"/>
    <cellStyle name="Input 2 2 2 2 6" xfId="24145" xr:uid="{00000000-0005-0000-0000-0000255E0000}"/>
    <cellStyle name="Input 2 2 2 2 6 10" xfId="24146" xr:uid="{00000000-0005-0000-0000-0000265E0000}"/>
    <cellStyle name="Input 2 2 2 2 6 10 2" xfId="24147" xr:uid="{00000000-0005-0000-0000-0000275E0000}"/>
    <cellStyle name="Input 2 2 2 2 6 10 3" xfId="24148" xr:uid="{00000000-0005-0000-0000-0000285E0000}"/>
    <cellStyle name="Input 2 2 2 2 6 11" xfId="24149" xr:uid="{00000000-0005-0000-0000-0000295E0000}"/>
    <cellStyle name="Input 2 2 2 2 6 11 2" xfId="24150" xr:uid="{00000000-0005-0000-0000-00002A5E0000}"/>
    <cellStyle name="Input 2 2 2 2 6 11 3" xfId="24151" xr:uid="{00000000-0005-0000-0000-00002B5E0000}"/>
    <cellStyle name="Input 2 2 2 2 6 12" xfId="24152" xr:uid="{00000000-0005-0000-0000-00002C5E0000}"/>
    <cellStyle name="Input 2 2 2 2 6 13" xfId="24153" xr:uid="{00000000-0005-0000-0000-00002D5E0000}"/>
    <cellStyle name="Input 2 2 2 2 6 2" xfId="24154" xr:uid="{00000000-0005-0000-0000-00002E5E0000}"/>
    <cellStyle name="Input 2 2 2 2 6 2 2" xfId="24155" xr:uid="{00000000-0005-0000-0000-00002F5E0000}"/>
    <cellStyle name="Input 2 2 2 2 6 2 3" xfId="24156" xr:uid="{00000000-0005-0000-0000-0000305E0000}"/>
    <cellStyle name="Input 2 2 2 2 6 3" xfId="24157" xr:uid="{00000000-0005-0000-0000-0000315E0000}"/>
    <cellStyle name="Input 2 2 2 2 6 3 2" xfId="24158" xr:uid="{00000000-0005-0000-0000-0000325E0000}"/>
    <cellStyle name="Input 2 2 2 2 6 3 3" xfId="24159" xr:uid="{00000000-0005-0000-0000-0000335E0000}"/>
    <cellStyle name="Input 2 2 2 2 6 4" xfId="24160" xr:uid="{00000000-0005-0000-0000-0000345E0000}"/>
    <cellStyle name="Input 2 2 2 2 6 4 2" xfId="24161" xr:uid="{00000000-0005-0000-0000-0000355E0000}"/>
    <cellStyle name="Input 2 2 2 2 6 4 3" xfId="24162" xr:uid="{00000000-0005-0000-0000-0000365E0000}"/>
    <cellStyle name="Input 2 2 2 2 6 5" xfId="24163" xr:uid="{00000000-0005-0000-0000-0000375E0000}"/>
    <cellStyle name="Input 2 2 2 2 6 5 2" xfId="24164" xr:uid="{00000000-0005-0000-0000-0000385E0000}"/>
    <cellStyle name="Input 2 2 2 2 6 5 3" xfId="24165" xr:uid="{00000000-0005-0000-0000-0000395E0000}"/>
    <cellStyle name="Input 2 2 2 2 6 6" xfId="24166" xr:uid="{00000000-0005-0000-0000-00003A5E0000}"/>
    <cellStyle name="Input 2 2 2 2 6 6 2" xfId="24167" xr:uid="{00000000-0005-0000-0000-00003B5E0000}"/>
    <cellStyle name="Input 2 2 2 2 6 6 3" xfId="24168" xr:uid="{00000000-0005-0000-0000-00003C5E0000}"/>
    <cellStyle name="Input 2 2 2 2 6 7" xfId="24169" xr:uid="{00000000-0005-0000-0000-00003D5E0000}"/>
    <cellStyle name="Input 2 2 2 2 6 7 2" xfId="24170" xr:uid="{00000000-0005-0000-0000-00003E5E0000}"/>
    <cellStyle name="Input 2 2 2 2 6 7 3" xfId="24171" xr:uid="{00000000-0005-0000-0000-00003F5E0000}"/>
    <cellStyle name="Input 2 2 2 2 6 8" xfId="24172" xr:uid="{00000000-0005-0000-0000-0000405E0000}"/>
    <cellStyle name="Input 2 2 2 2 6 8 2" xfId="24173" xr:uid="{00000000-0005-0000-0000-0000415E0000}"/>
    <cellStyle name="Input 2 2 2 2 6 8 3" xfId="24174" xr:uid="{00000000-0005-0000-0000-0000425E0000}"/>
    <cellStyle name="Input 2 2 2 2 6 9" xfId="24175" xr:uid="{00000000-0005-0000-0000-0000435E0000}"/>
    <cellStyle name="Input 2 2 2 2 6 9 2" xfId="24176" xr:uid="{00000000-0005-0000-0000-0000445E0000}"/>
    <cellStyle name="Input 2 2 2 2 6 9 3" xfId="24177" xr:uid="{00000000-0005-0000-0000-0000455E0000}"/>
    <cellStyle name="Input 2 2 2 2 7" xfId="24178" xr:uid="{00000000-0005-0000-0000-0000465E0000}"/>
    <cellStyle name="Input 2 2 2 2 7 10" xfId="24179" xr:uid="{00000000-0005-0000-0000-0000475E0000}"/>
    <cellStyle name="Input 2 2 2 2 7 10 2" xfId="24180" xr:uid="{00000000-0005-0000-0000-0000485E0000}"/>
    <cellStyle name="Input 2 2 2 2 7 10 3" xfId="24181" xr:uid="{00000000-0005-0000-0000-0000495E0000}"/>
    <cellStyle name="Input 2 2 2 2 7 11" xfId="24182" xr:uid="{00000000-0005-0000-0000-00004A5E0000}"/>
    <cellStyle name="Input 2 2 2 2 7 11 2" xfId="24183" xr:uid="{00000000-0005-0000-0000-00004B5E0000}"/>
    <cellStyle name="Input 2 2 2 2 7 11 3" xfId="24184" xr:uid="{00000000-0005-0000-0000-00004C5E0000}"/>
    <cellStyle name="Input 2 2 2 2 7 12" xfId="24185" xr:uid="{00000000-0005-0000-0000-00004D5E0000}"/>
    <cellStyle name="Input 2 2 2 2 7 13" xfId="24186" xr:uid="{00000000-0005-0000-0000-00004E5E0000}"/>
    <cellStyle name="Input 2 2 2 2 7 2" xfId="24187" xr:uid="{00000000-0005-0000-0000-00004F5E0000}"/>
    <cellStyle name="Input 2 2 2 2 7 2 2" xfId="24188" xr:uid="{00000000-0005-0000-0000-0000505E0000}"/>
    <cellStyle name="Input 2 2 2 2 7 2 3" xfId="24189" xr:uid="{00000000-0005-0000-0000-0000515E0000}"/>
    <cellStyle name="Input 2 2 2 2 7 3" xfId="24190" xr:uid="{00000000-0005-0000-0000-0000525E0000}"/>
    <cellStyle name="Input 2 2 2 2 7 3 2" xfId="24191" xr:uid="{00000000-0005-0000-0000-0000535E0000}"/>
    <cellStyle name="Input 2 2 2 2 7 3 3" xfId="24192" xr:uid="{00000000-0005-0000-0000-0000545E0000}"/>
    <cellStyle name="Input 2 2 2 2 7 4" xfId="24193" xr:uid="{00000000-0005-0000-0000-0000555E0000}"/>
    <cellStyle name="Input 2 2 2 2 7 4 2" xfId="24194" xr:uid="{00000000-0005-0000-0000-0000565E0000}"/>
    <cellStyle name="Input 2 2 2 2 7 4 3" xfId="24195" xr:uid="{00000000-0005-0000-0000-0000575E0000}"/>
    <cellStyle name="Input 2 2 2 2 7 5" xfId="24196" xr:uid="{00000000-0005-0000-0000-0000585E0000}"/>
    <cellStyle name="Input 2 2 2 2 7 5 2" xfId="24197" xr:uid="{00000000-0005-0000-0000-0000595E0000}"/>
    <cellStyle name="Input 2 2 2 2 7 5 3" xfId="24198" xr:uid="{00000000-0005-0000-0000-00005A5E0000}"/>
    <cellStyle name="Input 2 2 2 2 7 6" xfId="24199" xr:uid="{00000000-0005-0000-0000-00005B5E0000}"/>
    <cellStyle name="Input 2 2 2 2 7 6 2" xfId="24200" xr:uid="{00000000-0005-0000-0000-00005C5E0000}"/>
    <cellStyle name="Input 2 2 2 2 7 6 3" xfId="24201" xr:uid="{00000000-0005-0000-0000-00005D5E0000}"/>
    <cellStyle name="Input 2 2 2 2 7 7" xfId="24202" xr:uid="{00000000-0005-0000-0000-00005E5E0000}"/>
    <cellStyle name="Input 2 2 2 2 7 7 2" xfId="24203" xr:uid="{00000000-0005-0000-0000-00005F5E0000}"/>
    <cellStyle name="Input 2 2 2 2 7 7 3" xfId="24204" xr:uid="{00000000-0005-0000-0000-0000605E0000}"/>
    <cellStyle name="Input 2 2 2 2 7 8" xfId="24205" xr:uid="{00000000-0005-0000-0000-0000615E0000}"/>
    <cellStyle name="Input 2 2 2 2 7 8 2" xfId="24206" xr:uid="{00000000-0005-0000-0000-0000625E0000}"/>
    <cellStyle name="Input 2 2 2 2 7 8 3" xfId="24207" xr:uid="{00000000-0005-0000-0000-0000635E0000}"/>
    <cellStyle name="Input 2 2 2 2 7 9" xfId="24208" xr:uid="{00000000-0005-0000-0000-0000645E0000}"/>
    <cellStyle name="Input 2 2 2 2 7 9 2" xfId="24209" xr:uid="{00000000-0005-0000-0000-0000655E0000}"/>
    <cellStyle name="Input 2 2 2 2 7 9 3" xfId="24210" xr:uid="{00000000-0005-0000-0000-0000665E0000}"/>
    <cellStyle name="Input 2 2 2 2 8" xfId="24211" xr:uid="{00000000-0005-0000-0000-0000675E0000}"/>
    <cellStyle name="Input 2 2 2 2 8 2" xfId="24212" xr:uid="{00000000-0005-0000-0000-0000685E0000}"/>
    <cellStyle name="Input 2 2 2 2 8 3" xfId="24213" xr:uid="{00000000-0005-0000-0000-0000695E0000}"/>
    <cellStyle name="Input 2 2 2 2 9" xfId="24214" xr:uid="{00000000-0005-0000-0000-00006A5E0000}"/>
    <cellStyle name="Input 2 2 2 2 9 2" xfId="24215" xr:uid="{00000000-0005-0000-0000-00006B5E0000}"/>
    <cellStyle name="Input 2 2 2 2 9 3" xfId="24216" xr:uid="{00000000-0005-0000-0000-00006C5E0000}"/>
    <cellStyle name="Input 2 2 2 20" xfId="24217" xr:uid="{00000000-0005-0000-0000-00006D5E0000}"/>
    <cellStyle name="Input 2 2 2 3" xfId="24218" xr:uid="{00000000-0005-0000-0000-00006E5E0000}"/>
    <cellStyle name="Input 2 2 2 3 10" xfId="24219" xr:uid="{00000000-0005-0000-0000-00006F5E0000}"/>
    <cellStyle name="Input 2 2 2 3 10 2" xfId="24220" xr:uid="{00000000-0005-0000-0000-0000705E0000}"/>
    <cellStyle name="Input 2 2 2 3 10 3" xfId="24221" xr:uid="{00000000-0005-0000-0000-0000715E0000}"/>
    <cellStyle name="Input 2 2 2 3 11" xfId="24222" xr:uid="{00000000-0005-0000-0000-0000725E0000}"/>
    <cellStyle name="Input 2 2 2 3 11 2" xfId="24223" xr:uid="{00000000-0005-0000-0000-0000735E0000}"/>
    <cellStyle name="Input 2 2 2 3 11 3" xfId="24224" xr:uid="{00000000-0005-0000-0000-0000745E0000}"/>
    <cellStyle name="Input 2 2 2 3 12" xfId="24225" xr:uid="{00000000-0005-0000-0000-0000755E0000}"/>
    <cellStyle name="Input 2 2 2 3 12 2" xfId="24226" xr:uid="{00000000-0005-0000-0000-0000765E0000}"/>
    <cellStyle name="Input 2 2 2 3 12 3" xfId="24227" xr:uid="{00000000-0005-0000-0000-0000775E0000}"/>
    <cellStyle name="Input 2 2 2 3 13" xfId="24228" xr:uid="{00000000-0005-0000-0000-0000785E0000}"/>
    <cellStyle name="Input 2 2 2 3 14" xfId="24229" xr:uid="{00000000-0005-0000-0000-0000795E0000}"/>
    <cellStyle name="Input 2 2 2 3 2" xfId="24230" xr:uid="{00000000-0005-0000-0000-00007A5E0000}"/>
    <cellStyle name="Input 2 2 2 3 2 2" xfId="24231" xr:uid="{00000000-0005-0000-0000-00007B5E0000}"/>
    <cellStyle name="Input 2 2 2 3 2 3" xfId="24232" xr:uid="{00000000-0005-0000-0000-00007C5E0000}"/>
    <cellStyle name="Input 2 2 2 3 3" xfId="24233" xr:uid="{00000000-0005-0000-0000-00007D5E0000}"/>
    <cellStyle name="Input 2 2 2 3 3 2" xfId="24234" xr:uid="{00000000-0005-0000-0000-00007E5E0000}"/>
    <cellStyle name="Input 2 2 2 3 3 3" xfId="24235" xr:uid="{00000000-0005-0000-0000-00007F5E0000}"/>
    <cellStyle name="Input 2 2 2 3 4" xfId="24236" xr:uid="{00000000-0005-0000-0000-0000805E0000}"/>
    <cellStyle name="Input 2 2 2 3 4 2" xfId="24237" xr:uid="{00000000-0005-0000-0000-0000815E0000}"/>
    <cellStyle name="Input 2 2 2 3 4 3" xfId="24238" xr:uid="{00000000-0005-0000-0000-0000825E0000}"/>
    <cellStyle name="Input 2 2 2 3 5" xfId="24239" xr:uid="{00000000-0005-0000-0000-0000835E0000}"/>
    <cellStyle name="Input 2 2 2 3 5 2" xfId="24240" xr:uid="{00000000-0005-0000-0000-0000845E0000}"/>
    <cellStyle name="Input 2 2 2 3 5 3" xfId="24241" xr:uid="{00000000-0005-0000-0000-0000855E0000}"/>
    <cellStyle name="Input 2 2 2 3 6" xfId="24242" xr:uid="{00000000-0005-0000-0000-0000865E0000}"/>
    <cellStyle name="Input 2 2 2 3 6 2" xfId="24243" xr:uid="{00000000-0005-0000-0000-0000875E0000}"/>
    <cellStyle name="Input 2 2 2 3 6 3" xfId="24244" xr:uid="{00000000-0005-0000-0000-0000885E0000}"/>
    <cellStyle name="Input 2 2 2 3 7" xfId="24245" xr:uid="{00000000-0005-0000-0000-0000895E0000}"/>
    <cellStyle name="Input 2 2 2 3 7 2" xfId="24246" xr:uid="{00000000-0005-0000-0000-00008A5E0000}"/>
    <cellStyle name="Input 2 2 2 3 7 3" xfId="24247" xr:uid="{00000000-0005-0000-0000-00008B5E0000}"/>
    <cellStyle name="Input 2 2 2 3 8" xfId="24248" xr:uid="{00000000-0005-0000-0000-00008C5E0000}"/>
    <cellStyle name="Input 2 2 2 3 8 2" xfId="24249" xr:uid="{00000000-0005-0000-0000-00008D5E0000}"/>
    <cellStyle name="Input 2 2 2 3 8 3" xfId="24250" xr:uid="{00000000-0005-0000-0000-00008E5E0000}"/>
    <cellStyle name="Input 2 2 2 3 9" xfId="24251" xr:uid="{00000000-0005-0000-0000-00008F5E0000}"/>
    <cellStyle name="Input 2 2 2 3 9 2" xfId="24252" xr:uid="{00000000-0005-0000-0000-0000905E0000}"/>
    <cellStyle name="Input 2 2 2 3 9 3" xfId="24253" xr:uid="{00000000-0005-0000-0000-0000915E0000}"/>
    <cellStyle name="Input 2 2 2 4" xfId="24254" xr:uid="{00000000-0005-0000-0000-0000925E0000}"/>
    <cellStyle name="Input 2 2 2 4 10" xfId="24255" xr:uid="{00000000-0005-0000-0000-0000935E0000}"/>
    <cellStyle name="Input 2 2 2 4 10 2" xfId="24256" xr:uid="{00000000-0005-0000-0000-0000945E0000}"/>
    <cellStyle name="Input 2 2 2 4 10 3" xfId="24257" xr:uid="{00000000-0005-0000-0000-0000955E0000}"/>
    <cellStyle name="Input 2 2 2 4 11" xfId="24258" xr:uid="{00000000-0005-0000-0000-0000965E0000}"/>
    <cellStyle name="Input 2 2 2 4 11 2" xfId="24259" xr:uid="{00000000-0005-0000-0000-0000975E0000}"/>
    <cellStyle name="Input 2 2 2 4 11 3" xfId="24260" xr:uid="{00000000-0005-0000-0000-0000985E0000}"/>
    <cellStyle name="Input 2 2 2 4 12" xfId="24261" xr:uid="{00000000-0005-0000-0000-0000995E0000}"/>
    <cellStyle name="Input 2 2 2 4 13" xfId="24262" xr:uid="{00000000-0005-0000-0000-00009A5E0000}"/>
    <cellStyle name="Input 2 2 2 4 2" xfId="24263" xr:uid="{00000000-0005-0000-0000-00009B5E0000}"/>
    <cellStyle name="Input 2 2 2 4 2 2" xfId="24264" xr:uid="{00000000-0005-0000-0000-00009C5E0000}"/>
    <cellStyle name="Input 2 2 2 4 2 3" xfId="24265" xr:uid="{00000000-0005-0000-0000-00009D5E0000}"/>
    <cellStyle name="Input 2 2 2 4 3" xfId="24266" xr:uid="{00000000-0005-0000-0000-00009E5E0000}"/>
    <cellStyle name="Input 2 2 2 4 3 2" xfId="24267" xr:uid="{00000000-0005-0000-0000-00009F5E0000}"/>
    <cellStyle name="Input 2 2 2 4 3 3" xfId="24268" xr:uid="{00000000-0005-0000-0000-0000A05E0000}"/>
    <cellStyle name="Input 2 2 2 4 4" xfId="24269" xr:uid="{00000000-0005-0000-0000-0000A15E0000}"/>
    <cellStyle name="Input 2 2 2 4 4 2" xfId="24270" xr:uid="{00000000-0005-0000-0000-0000A25E0000}"/>
    <cellStyle name="Input 2 2 2 4 4 3" xfId="24271" xr:uid="{00000000-0005-0000-0000-0000A35E0000}"/>
    <cellStyle name="Input 2 2 2 4 5" xfId="24272" xr:uid="{00000000-0005-0000-0000-0000A45E0000}"/>
    <cellStyle name="Input 2 2 2 4 5 2" xfId="24273" xr:uid="{00000000-0005-0000-0000-0000A55E0000}"/>
    <cellStyle name="Input 2 2 2 4 5 3" xfId="24274" xr:uid="{00000000-0005-0000-0000-0000A65E0000}"/>
    <cellStyle name="Input 2 2 2 4 6" xfId="24275" xr:uid="{00000000-0005-0000-0000-0000A75E0000}"/>
    <cellStyle name="Input 2 2 2 4 6 2" xfId="24276" xr:uid="{00000000-0005-0000-0000-0000A85E0000}"/>
    <cellStyle name="Input 2 2 2 4 6 3" xfId="24277" xr:uid="{00000000-0005-0000-0000-0000A95E0000}"/>
    <cellStyle name="Input 2 2 2 4 7" xfId="24278" xr:uid="{00000000-0005-0000-0000-0000AA5E0000}"/>
    <cellStyle name="Input 2 2 2 4 7 2" xfId="24279" xr:uid="{00000000-0005-0000-0000-0000AB5E0000}"/>
    <cellStyle name="Input 2 2 2 4 7 3" xfId="24280" xr:uid="{00000000-0005-0000-0000-0000AC5E0000}"/>
    <cellStyle name="Input 2 2 2 4 8" xfId="24281" xr:uid="{00000000-0005-0000-0000-0000AD5E0000}"/>
    <cellStyle name="Input 2 2 2 4 8 2" xfId="24282" xr:uid="{00000000-0005-0000-0000-0000AE5E0000}"/>
    <cellStyle name="Input 2 2 2 4 8 3" xfId="24283" xr:uid="{00000000-0005-0000-0000-0000AF5E0000}"/>
    <cellStyle name="Input 2 2 2 4 9" xfId="24284" xr:uid="{00000000-0005-0000-0000-0000B05E0000}"/>
    <cellStyle name="Input 2 2 2 4 9 2" xfId="24285" xr:uid="{00000000-0005-0000-0000-0000B15E0000}"/>
    <cellStyle name="Input 2 2 2 4 9 3" xfId="24286" xr:uid="{00000000-0005-0000-0000-0000B25E0000}"/>
    <cellStyle name="Input 2 2 2 5" xfId="24287" xr:uid="{00000000-0005-0000-0000-0000B35E0000}"/>
    <cellStyle name="Input 2 2 2 5 10" xfId="24288" xr:uid="{00000000-0005-0000-0000-0000B45E0000}"/>
    <cellStyle name="Input 2 2 2 5 10 2" xfId="24289" xr:uid="{00000000-0005-0000-0000-0000B55E0000}"/>
    <cellStyle name="Input 2 2 2 5 10 3" xfId="24290" xr:uid="{00000000-0005-0000-0000-0000B65E0000}"/>
    <cellStyle name="Input 2 2 2 5 11" xfId="24291" xr:uid="{00000000-0005-0000-0000-0000B75E0000}"/>
    <cellStyle name="Input 2 2 2 5 11 2" xfId="24292" xr:uid="{00000000-0005-0000-0000-0000B85E0000}"/>
    <cellStyle name="Input 2 2 2 5 11 3" xfId="24293" xr:uid="{00000000-0005-0000-0000-0000B95E0000}"/>
    <cellStyle name="Input 2 2 2 5 12" xfId="24294" xr:uid="{00000000-0005-0000-0000-0000BA5E0000}"/>
    <cellStyle name="Input 2 2 2 5 13" xfId="24295" xr:uid="{00000000-0005-0000-0000-0000BB5E0000}"/>
    <cellStyle name="Input 2 2 2 5 2" xfId="24296" xr:uid="{00000000-0005-0000-0000-0000BC5E0000}"/>
    <cellStyle name="Input 2 2 2 5 2 2" xfId="24297" xr:uid="{00000000-0005-0000-0000-0000BD5E0000}"/>
    <cellStyle name="Input 2 2 2 5 2 3" xfId="24298" xr:uid="{00000000-0005-0000-0000-0000BE5E0000}"/>
    <cellStyle name="Input 2 2 2 5 3" xfId="24299" xr:uid="{00000000-0005-0000-0000-0000BF5E0000}"/>
    <cellStyle name="Input 2 2 2 5 3 2" xfId="24300" xr:uid="{00000000-0005-0000-0000-0000C05E0000}"/>
    <cellStyle name="Input 2 2 2 5 3 3" xfId="24301" xr:uid="{00000000-0005-0000-0000-0000C15E0000}"/>
    <cellStyle name="Input 2 2 2 5 4" xfId="24302" xr:uid="{00000000-0005-0000-0000-0000C25E0000}"/>
    <cellStyle name="Input 2 2 2 5 4 2" xfId="24303" xr:uid="{00000000-0005-0000-0000-0000C35E0000}"/>
    <cellStyle name="Input 2 2 2 5 4 3" xfId="24304" xr:uid="{00000000-0005-0000-0000-0000C45E0000}"/>
    <cellStyle name="Input 2 2 2 5 5" xfId="24305" xr:uid="{00000000-0005-0000-0000-0000C55E0000}"/>
    <cellStyle name="Input 2 2 2 5 5 2" xfId="24306" xr:uid="{00000000-0005-0000-0000-0000C65E0000}"/>
    <cellStyle name="Input 2 2 2 5 5 3" xfId="24307" xr:uid="{00000000-0005-0000-0000-0000C75E0000}"/>
    <cellStyle name="Input 2 2 2 5 6" xfId="24308" xr:uid="{00000000-0005-0000-0000-0000C85E0000}"/>
    <cellStyle name="Input 2 2 2 5 6 2" xfId="24309" xr:uid="{00000000-0005-0000-0000-0000C95E0000}"/>
    <cellStyle name="Input 2 2 2 5 6 3" xfId="24310" xr:uid="{00000000-0005-0000-0000-0000CA5E0000}"/>
    <cellStyle name="Input 2 2 2 5 7" xfId="24311" xr:uid="{00000000-0005-0000-0000-0000CB5E0000}"/>
    <cellStyle name="Input 2 2 2 5 7 2" xfId="24312" xr:uid="{00000000-0005-0000-0000-0000CC5E0000}"/>
    <cellStyle name="Input 2 2 2 5 7 3" xfId="24313" xr:uid="{00000000-0005-0000-0000-0000CD5E0000}"/>
    <cellStyle name="Input 2 2 2 5 8" xfId="24314" xr:uid="{00000000-0005-0000-0000-0000CE5E0000}"/>
    <cellStyle name="Input 2 2 2 5 8 2" xfId="24315" xr:uid="{00000000-0005-0000-0000-0000CF5E0000}"/>
    <cellStyle name="Input 2 2 2 5 8 3" xfId="24316" xr:uid="{00000000-0005-0000-0000-0000D05E0000}"/>
    <cellStyle name="Input 2 2 2 5 9" xfId="24317" xr:uid="{00000000-0005-0000-0000-0000D15E0000}"/>
    <cellStyle name="Input 2 2 2 5 9 2" xfId="24318" xr:uid="{00000000-0005-0000-0000-0000D25E0000}"/>
    <cellStyle name="Input 2 2 2 5 9 3" xfId="24319" xr:uid="{00000000-0005-0000-0000-0000D35E0000}"/>
    <cellStyle name="Input 2 2 2 6" xfId="24320" xr:uid="{00000000-0005-0000-0000-0000D45E0000}"/>
    <cellStyle name="Input 2 2 2 6 10" xfId="24321" xr:uid="{00000000-0005-0000-0000-0000D55E0000}"/>
    <cellStyle name="Input 2 2 2 6 10 2" xfId="24322" xr:uid="{00000000-0005-0000-0000-0000D65E0000}"/>
    <cellStyle name="Input 2 2 2 6 10 3" xfId="24323" xr:uid="{00000000-0005-0000-0000-0000D75E0000}"/>
    <cellStyle name="Input 2 2 2 6 11" xfId="24324" xr:uid="{00000000-0005-0000-0000-0000D85E0000}"/>
    <cellStyle name="Input 2 2 2 6 11 2" xfId="24325" xr:uid="{00000000-0005-0000-0000-0000D95E0000}"/>
    <cellStyle name="Input 2 2 2 6 11 3" xfId="24326" xr:uid="{00000000-0005-0000-0000-0000DA5E0000}"/>
    <cellStyle name="Input 2 2 2 6 12" xfId="24327" xr:uid="{00000000-0005-0000-0000-0000DB5E0000}"/>
    <cellStyle name="Input 2 2 2 6 13" xfId="24328" xr:uid="{00000000-0005-0000-0000-0000DC5E0000}"/>
    <cellStyle name="Input 2 2 2 6 2" xfId="24329" xr:uid="{00000000-0005-0000-0000-0000DD5E0000}"/>
    <cellStyle name="Input 2 2 2 6 2 2" xfId="24330" xr:uid="{00000000-0005-0000-0000-0000DE5E0000}"/>
    <cellStyle name="Input 2 2 2 6 2 3" xfId="24331" xr:uid="{00000000-0005-0000-0000-0000DF5E0000}"/>
    <cellStyle name="Input 2 2 2 6 3" xfId="24332" xr:uid="{00000000-0005-0000-0000-0000E05E0000}"/>
    <cellStyle name="Input 2 2 2 6 3 2" xfId="24333" xr:uid="{00000000-0005-0000-0000-0000E15E0000}"/>
    <cellStyle name="Input 2 2 2 6 3 3" xfId="24334" xr:uid="{00000000-0005-0000-0000-0000E25E0000}"/>
    <cellStyle name="Input 2 2 2 6 4" xfId="24335" xr:uid="{00000000-0005-0000-0000-0000E35E0000}"/>
    <cellStyle name="Input 2 2 2 6 4 2" xfId="24336" xr:uid="{00000000-0005-0000-0000-0000E45E0000}"/>
    <cellStyle name="Input 2 2 2 6 4 3" xfId="24337" xr:uid="{00000000-0005-0000-0000-0000E55E0000}"/>
    <cellStyle name="Input 2 2 2 6 5" xfId="24338" xr:uid="{00000000-0005-0000-0000-0000E65E0000}"/>
    <cellStyle name="Input 2 2 2 6 5 2" xfId="24339" xr:uid="{00000000-0005-0000-0000-0000E75E0000}"/>
    <cellStyle name="Input 2 2 2 6 5 3" xfId="24340" xr:uid="{00000000-0005-0000-0000-0000E85E0000}"/>
    <cellStyle name="Input 2 2 2 6 6" xfId="24341" xr:uid="{00000000-0005-0000-0000-0000E95E0000}"/>
    <cellStyle name="Input 2 2 2 6 6 2" xfId="24342" xr:uid="{00000000-0005-0000-0000-0000EA5E0000}"/>
    <cellStyle name="Input 2 2 2 6 6 3" xfId="24343" xr:uid="{00000000-0005-0000-0000-0000EB5E0000}"/>
    <cellStyle name="Input 2 2 2 6 7" xfId="24344" xr:uid="{00000000-0005-0000-0000-0000EC5E0000}"/>
    <cellStyle name="Input 2 2 2 6 7 2" xfId="24345" xr:uid="{00000000-0005-0000-0000-0000ED5E0000}"/>
    <cellStyle name="Input 2 2 2 6 7 3" xfId="24346" xr:uid="{00000000-0005-0000-0000-0000EE5E0000}"/>
    <cellStyle name="Input 2 2 2 6 8" xfId="24347" xr:uid="{00000000-0005-0000-0000-0000EF5E0000}"/>
    <cellStyle name="Input 2 2 2 6 8 2" xfId="24348" xr:uid="{00000000-0005-0000-0000-0000F05E0000}"/>
    <cellStyle name="Input 2 2 2 6 8 3" xfId="24349" xr:uid="{00000000-0005-0000-0000-0000F15E0000}"/>
    <cellStyle name="Input 2 2 2 6 9" xfId="24350" xr:uid="{00000000-0005-0000-0000-0000F25E0000}"/>
    <cellStyle name="Input 2 2 2 6 9 2" xfId="24351" xr:uid="{00000000-0005-0000-0000-0000F35E0000}"/>
    <cellStyle name="Input 2 2 2 6 9 3" xfId="24352" xr:uid="{00000000-0005-0000-0000-0000F45E0000}"/>
    <cellStyle name="Input 2 2 2 7" xfId="24353" xr:uid="{00000000-0005-0000-0000-0000F55E0000}"/>
    <cellStyle name="Input 2 2 2 7 10" xfId="24354" xr:uid="{00000000-0005-0000-0000-0000F65E0000}"/>
    <cellStyle name="Input 2 2 2 7 10 2" xfId="24355" xr:uid="{00000000-0005-0000-0000-0000F75E0000}"/>
    <cellStyle name="Input 2 2 2 7 10 3" xfId="24356" xr:uid="{00000000-0005-0000-0000-0000F85E0000}"/>
    <cellStyle name="Input 2 2 2 7 11" xfId="24357" xr:uid="{00000000-0005-0000-0000-0000F95E0000}"/>
    <cellStyle name="Input 2 2 2 7 11 2" xfId="24358" xr:uid="{00000000-0005-0000-0000-0000FA5E0000}"/>
    <cellStyle name="Input 2 2 2 7 11 3" xfId="24359" xr:uid="{00000000-0005-0000-0000-0000FB5E0000}"/>
    <cellStyle name="Input 2 2 2 7 12" xfId="24360" xr:uid="{00000000-0005-0000-0000-0000FC5E0000}"/>
    <cellStyle name="Input 2 2 2 7 13" xfId="24361" xr:uid="{00000000-0005-0000-0000-0000FD5E0000}"/>
    <cellStyle name="Input 2 2 2 7 2" xfId="24362" xr:uid="{00000000-0005-0000-0000-0000FE5E0000}"/>
    <cellStyle name="Input 2 2 2 7 2 2" xfId="24363" xr:uid="{00000000-0005-0000-0000-0000FF5E0000}"/>
    <cellStyle name="Input 2 2 2 7 2 3" xfId="24364" xr:uid="{00000000-0005-0000-0000-0000005F0000}"/>
    <cellStyle name="Input 2 2 2 7 3" xfId="24365" xr:uid="{00000000-0005-0000-0000-0000015F0000}"/>
    <cellStyle name="Input 2 2 2 7 3 2" xfId="24366" xr:uid="{00000000-0005-0000-0000-0000025F0000}"/>
    <cellStyle name="Input 2 2 2 7 3 3" xfId="24367" xr:uid="{00000000-0005-0000-0000-0000035F0000}"/>
    <cellStyle name="Input 2 2 2 7 4" xfId="24368" xr:uid="{00000000-0005-0000-0000-0000045F0000}"/>
    <cellStyle name="Input 2 2 2 7 4 2" xfId="24369" xr:uid="{00000000-0005-0000-0000-0000055F0000}"/>
    <cellStyle name="Input 2 2 2 7 4 3" xfId="24370" xr:uid="{00000000-0005-0000-0000-0000065F0000}"/>
    <cellStyle name="Input 2 2 2 7 5" xfId="24371" xr:uid="{00000000-0005-0000-0000-0000075F0000}"/>
    <cellStyle name="Input 2 2 2 7 5 2" xfId="24372" xr:uid="{00000000-0005-0000-0000-0000085F0000}"/>
    <cellStyle name="Input 2 2 2 7 5 3" xfId="24373" xr:uid="{00000000-0005-0000-0000-0000095F0000}"/>
    <cellStyle name="Input 2 2 2 7 6" xfId="24374" xr:uid="{00000000-0005-0000-0000-00000A5F0000}"/>
    <cellStyle name="Input 2 2 2 7 6 2" xfId="24375" xr:uid="{00000000-0005-0000-0000-00000B5F0000}"/>
    <cellStyle name="Input 2 2 2 7 6 3" xfId="24376" xr:uid="{00000000-0005-0000-0000-00000C5F0000}"/>
    <cellStyle name="Input 2 2 2 7 7" xfId="24377" xr:uid="{00000000-0005-0000-0000-00000D5F0000}"/>
    <cellStyle name="Input 2 2 2 7 7 2" xfId="24378" xr:uid="{00000000-0005-0000-0000-00000E5F0000}"/>
    <cellStyle name="Input 2 2 2 7 7 3" xfId="24379" xr:uid="{00000000-0005-0000-0000-00000F5F0000}"/>
    <cellStyle name="Input 2 2 2 7 8" xfId="24380" xr:uid="{00000000-0005-0000-0000-0000105F0000}"/>
    <cellStyle name="Input 2 2 2 7 8 2" xfId="24381" xr:uid="{00000000-0005-0000-0000-0000115F0000}"/>
    <cellStyle name="Input 2 2 2 7 8 3" xfId="24382" xr:uid="{00000000-0005-0000-0000-0000125F0000}"/>
    <cellStyle name="Input 2 2 2 7 9" xfId="24383" xr:uid="{00000000-0005-0000-0000-0000135F0000}"/>
    <cellStyle name="Input 2 2 2 7 9 2" xfId="24384" xr:uid="{00000000-0005-0000-0000-0000145F0000}"/>
    <cellStyle name="Input 2 2 2 7 9 3" xfId="24385" xr:uid="{00000000-0005-0000-0000-0000155F0000}"/>
    <cellStyle name="Input 2 2 2 8" xfId="24386" xr:uid="{00000000-0005-0000-0000-0000165F0000}"/>
    <cellStyle name="Input 2 2 2 8 2" xfId="24387" xr:uid="{00000000-0005-0000-0000-0000175F0000}"/>
    <cellStyle name="Input 2 2 2 8 3" xfId="24388" xr:uid="{00000000-0005-0000-0000-0000185F0000}"/>
    <cellStyle name="Input 2 2 2 9" xfId="24389" xr:uid="{00000000-0005-0000-0000-0000195F0000}"/>
    <cellStyle name="Input 2 2 2 9 2" xfId="24390" xr:uid="{00000000-0005-0000-0000-00001A5F0000}"/>
    <cellStyle name="Input 2 2 2 9 3" xfId="24391" xr:uid="{00000000-0005-0000-0000-00001B5F0000}"/>
    <cellStyle name="Input 2 2 3" xfId="24392" xr:uid="{00000000-0005-0000-0000-00001C5F0000}"/>
    <cellStyle name="Input 2 2 3 10" xfId="24393" xr:uid="{00000000-0005-0000-0000-00001D5F0000}"/>
    <cellStyle name="Input 2 2 3 10 2" xfId="24394" xr:uid="{00000000-0005-0000-0000-00001E5F0000}"/>
    <cellStyle name="Input 2 2 3 10 3" xfId="24395" xr:uid="{00000000-0005-0000-0000-00001F5F0000}"/>
    <cellStyle name="Input 2 2 3 11" xfId="24396" xr:uid="{00000000-0005-0000-0000-0000205F0000}"/>
    <cellStyle name="Input 2 2 3 11 2" xfId="24397" xr:uid="{00000000-0005-0000-0000-0000215F0000}"/>
    <cellStyle name="Input 2 2 3 11 3" xfId="24398" xr:uid="{00000000-0005-0000-0000-0000225F0000}"/>
    <cellStyle name="Input 2 2 3 12" xfId="24399" xr:uid="{00000000-0005-0000-0000-0000235F0000}"/>
    <cellStyle name="Input 2 2 3 12 2" xfId="24400" xr:uid="{00000000-0005-0000-0000-0000245F0000}"/>
    <cellStyle name="Input 2 2 3 12 3" xfId="24401" xr:uid="{00000000-0005-0000-0000-0000255F0000}"/>
    <cellStyle name="Input 2 2 3 13" xfId="24402" xr:uid="{00000000-0005-0000-0000-0000265F0000}"/>
    <cellStyle name="Input 2 2 3 13 2" xfId="24403" xr:uid="{00000000-0005-0000-0000-0000275F0000}"/>
    <cellStyle name="Input 2 2 3 13 3" xfId="24404" xr:uid="{00000000-0005-0000-0000-0000285F0000}"/>
    <cellStyle name="Input 2 2 3 14" xfId="24405" xr:uid="{00000000-0005-0000-0000-0000295F0000}"/>
    <cellStyle name="Input 2 2 3 14 2" xfId="24406" xr:uid="{00000000-0005-0000-0000-00002A5F0000}"/>
    <cellStyle name="Input 2 2 3 14 3" xfId="24407" xr:uid="{00000000-0005-0000-0000-00002B5F0000}"/>
    <cellStyle name="Input 2 2 3 15" xfId="24408" xr:uid="{00000000-0005-0000-0000-00002C5F0000}"/>
    <cellStyle name="Input 2 2 3 15 2" xfId="24409" xr:uid="{00000000-0005-0000-0000-00002D5F0000}"/>
    <cellStyle name="Input 2 2 3 15 3" xfId="24410" xr:uid="{00000000-0005-0000-0000-00002E5F0000}"/>
    <cellStyle name="Input 2 2 3 16" xfId="24411" xr:uid="{00000000-0005-0000-0000-00002F5F0000}"/>
    <cellStyle name="Input 2 2 3 16 2" xfId="24412" xr:uid="{00000000-0005-0000-0000-0000305F0000}"/>
    <cellStyle name="Input 2 2 3 16 3" xfId="24413" xr:uid="{00000000-0005-0000-0000-0000315F0000}"/>
    <cellStyle name="Input 2 2 3 17" xfId="24414" xr:uid="{00000000-0005-0000-0000-0000325F0000}"/>
    <cellStyle name="Input 2 2 3 17 2" xfId="24415" xr:uid="{00000000-0005-0000-0000-0000335F0000}"/>
    <cellStyle name="Input 2 2 3 17 3" xfId="24416" xr:uid="{00000000-0005-0000-0000-0000345F0000}"/>
    <cellStyle name="Input 2 2 3 18" xfId="24417" xr:uid="{00000000-0005-0000-0000-0000355F0000}"/>
    <cellStyle name="Input 2 2 3 18 2" xfId="24418" xr:uid="{00000000-0005-0000-0000-0000365F0000}"/>
    <cellStyle name="Input 2 2 3 18 3" xfId="24419" xr:uid="{00000000-0005-0000-0000-0000375F0000}"/>
    <cellStyle name="Input 2 2 3 19" xfId="24420" xr:uid="{00000000-0005-0000-0000-0000385F0000}"/>
    <cellStyle name="Input 2 2 3 2" xfId="24421" xr:uid="{00000000-0005-0000-0000-0000395F0000}"/>
    <cellStyle name="Input 2 2 3 2 10" xfId="24422" xr:uid="{00000000-0005-0000-0000-00003A5F0000}"/>
    <cellStyle name="Input 2 2 3 2 10 2" xfId="24423" xr:uid="{00000000-0005-0000-0000-00003B5F0000}"/>
    <cellStyle name="Input 2 2 3 2 10 3" xfId="24424" xr:uid="{00000000-0005-0000-0000-00003C5F0000}"/>
    <cellStyle name="Input 2 2 3 2 11" xfId="24425" xr:uid="{00000000-0005-0000-0000-00003D5F0000}"/>
    <cellStyle name="Input 2 2 3 2 11 2" xfId="24426" xr:uid="{00000000-0005-0000-0000-00003E5F0000}"/>
    <cellStyle name="Input 2 2 3 2 11 3" xfId="24427" xr:uid="{00000000-0005-0000-0000-00003F5F0000}"/>
    <cellStyle name="Input 2 2 3 2 12" xfId="24428" xr:uid="{00000000-0005-0000-0000-0000405F0000}"/>
    <cellStyle name="Input 2 2 3 2 12 2" xfId="24429" xr:uid="{00000000-0005-0000-0000-0000415F0000}"/>
    <cellStyle name="Input 2 2 3 2 12 3" xfId="24430" xr:uid="{00000000-0005-0000-0000-0000425F0000}"/>
    <cellStyle name="Input 2 2 3 2 13" xfId="24431" xr:uid="{00000000-0005-0000-0000-0000435F0000}"/>
    <cellStyle name="Input 2 2 3 2 14" xfId="24432" xr:uid="{00000000-0005-0000-0000-0000445F0000}"/>
    <cellStyle name="Input 2 2 3 2 2" xfId="24433" xr:uid="{00000000-0005-0000-0000-0000455F0000}"/>
    <cellStyle name="Input 2 2 3 2 2 2" xfId="24434" xr:uid="{00000000-0005-0000-0000-0000465F0000}"/>
    <cellStyle name="Input 2 2 3 2 2 3" xfId="24435" xr:uid="{00000000-0005-0000-0000-0000475F0000}"/>
    <cellStyle name="Input 2 2 3 2 3" xfId="24436" xr:uid="{00000000-0005-0000-0000-0000485F0000}"/>
    <cellStyle name="Input 2 2 3 2 3 2" xfId="24437" xr:uid="{00000000-0005-0000-0000-0000495F0000}"/>
    <cellStyle name="Input 2 2 3 2 3 3" xfId="24438" xr:uid="{00000000-0005-0000-0000-00004A5F0000}"/>
    <cellStyle name="Input 2 2 3 2 4" xfId="24439" xr:uid="{00000000-0005-0000-0000-00004B5F0000}"/>
    <cellStyle name="Input 2 2 3 2 4 2" xfId="24440" xr:uid="{00000000-0005-0000-0000-00004C5F0000}"/>
    <cellStyle name="Input 2 2 3 2 4 3" xfId="24441" xr:uid="{00000000-0005-0000-0000-00004D5F0000}"/>
    <cellStyle name="Input 2 2 3 2 5" xfId="24442" xr:uid="{00000000-0005-0000-0000-00004E5F0000}"/>
    <cellStyle name="Input 2 2 3 2 5 2" xfId="24443" xr:uid="{00000000-0005-0000-0000-00004F5F0000}"/>
    <cellStyle name="Input 2 2 3 2 5 3" xfId="24444" xr:uid="{00000000-0005-0000-0000-0000505F0000}"/>
    <cellStyle name="Input 2 2 3 2 6" xfId="24445" xr:uid="{00000000-0005-0000-0000-0000515F0000}"/>
    <cellStyle name="Input 2 2 3 2 6 2" xfId="24446" xr:uid="{00000000-0005-0000-0000-0000525F0000}"/>
    <cellStyle name="Input 2 2 3 2 6 3" xfId="24447" xr:uid="{00000000-0005-0000-0000-0000535F0000}"/>
    <cellStyle name="Input 2 2 3 2 7" xfId="24448" xr:uid="{00000000-0005-0000-0000-0000545F0000}"/>
    <cellStyle name="Input 2 2 3 2 7 2" xfId="24449" xr:uid="{00000000-0005-0000-0000-0000555F0000}"/>
    <cellStyle name="Input 2 2 3 2 7 3" xfId="24450" xr:uid="{00000000-0005-0000-0000-0000565F0000}"/>
    <cellStyle name="Input 2 2 3 2 8" xfId="24451" xr:uid="{00000000-0005-0000-0000-0000575F0000}"/>
    <cellStyle name="Input 2 2 3 2 8 2" xfId="24452" xr:uid="{00000000-0005-0000-0000-0000585F0000}"/>
    <cellStyle name="Input 2 2 3 2 8 3" xfId="24453" xr:uid="{00000000-0005-0000-0000-0000595F0000}"/>
    <cellStyle name="Input 2 2 3 2 9" xfId="24454" xr:uid="{00000000-0005-0000-0000-00005A5F0000}"/>
    <cellStyle name="Input 2 2 3 2 9 2" xfId="24455" xr:uid="{00000000-0005-0000-0000-00005B5F0000}"/>
    <cellStyle name="Input 2 2 3 2 9 3" xfId="24456" xr:uid="{00000000-0005-0000-0000-00005C5F0000}"/>
    <cellStyle name="Input 2 2 3 20" xfId="24457" xr:uid="{00000000-0005-0000-0000-00005D5F0000}"/>
    <cellStyle name="Input 2 2 3 3" xfId="24458" xr:uid="{00000000-0005-0000-0000-00005E5F0000}"/>
    <cellStyle name="Input 2 2 3 3 10" xfId="24459" xr:uid="{00000000-0005-0000-0000-00005F5F0000}"/>
    <cellStyle name="Input 2 2 3 3 10 2" xfId="24460" xr:uid="{00000000-0005-0000-0000-0000605F0000}"/>
    <cellStyle name="Input 2 2 3 3 10 3" xfId="24461" xr:uid="{00000000-0005-0000-0000-0000615F0000}"/>
    <cellStyle name="Input 2 2 3 3 11" xfId="24462" xr:uid="{00000000-0005-0000-0000-0000625F0000}"/>
    <cellStyle name="Input 2 2 3 3 11 2" xfId="24463" xr:uid="{00000000-0005-0000-0000-0000635F0000}"/>
    <cellStyle name="Input 2 2 3 3 11 3" xfId="24464" xr:uid="{00000000-0005-0000-0000-0000645F0000}"/>
    <cellStyle name="Input 2 2 3 3 12" xfId="24465" xr:uid="{00000000-0005-0000-0000-0000655F0000}"/>
    <cellStyle name="Input 2 2 3 3 12 2" xfId="24466" xr:uid="{00000000-0005-0000-0000-0000665F0000}"/>
    <cellStyle name="Input 2 2 3 3 12 3" xfId="24467" xr:uid="{00000000-0005-0000-0000-0000675F0000}"/>
    <cellStyle name="Input 2 2 3 3 13" xfId="24468" xr:uid="{00000000-0005-0000-0000-0000685F0000}"/>
    <cellStyle name="Input 2 2 3 3 14" xfId="24469" xr:uid="{00000000-0005-0000-0000-0000695F0000}"/>
    <cellStyle name="Input 2 2 3 3 2" xfId="24470" xr:uid="{00000000-0005-0000-0000-00006A5F0000}"/>
    <cellStyle name="Input 2 2 3 3 2 2" xfId="24471" xr:uid="{00000000-0005-0000-0000-00006B5F0000}"/>
    <cellStyle name="Input 2 2 3 3 2 3" xfId="24472" xr:uid="{00000000-0005-0000-0000-00006C5F0000}"/>
    <cellStyle name="Input 2 2 3 3 3" xfId="24473" xr:uid="{00000000-0005-0000-0000-00006D5F0000}"/>
    <cellStyle name="Input 2 2 3 3 3 2" xfId="24474" xr:uid="{00000000-0005-0000-0000-00006E5F0000}"/>
    <cellStyle name="Input 2 2 3 3 3 3" xfId="24475" xr:uid="{00000000-0005-0000-0000-00006F5F0000}"/>
    <cellStyle name="Input 2 2 3 3 4" xfId="24476" xr:uid="{00000000-0005-0000-0000-0000705F0000}"/>
    <cellStyle name="Input 2 2 3 3 4 2" xfId="24477" xr:uid="{00000000-0005-0000-0000-0000715F0000}"/>
    <cellStyle name="Input 2 2 3 3 4 3" xfId="24478" xr:uid="{00000000-0005-0000-0000-0000725F0000}"/>
    <cellStyle name="Input 2 2 3 3 5" xfId="24479" xr:uid="{00000000-0005-0000-0000-0000735F0000}"/>
    <cellStyle name="Input 2 2 3 3 5 2" xfId="24480" xr:uid="{00000000-0005-0000-0000-0000745F0000}"/>
    <cellStyle name="Input 2 2 3 3 5 3" xfId="24481" xr:uid="{00000000-0005-0000-0000-0000755F0000}"/>
    <cellStyle name="Input 2 2 3 3 6" xfId="24482" xr:uid="{00000000-0005-0000-0000-0000765F0000}"/>
    <cellStyle name="Input 2 2 3 3 6 2" xfId="24483" xr:uid="{00000000-0005-0000-0000-0000775F0000}"/>
    <cellStyle name="Input 2 2 3 3 6 3" xfId="24484" xr:uid="{00000000-0005-0000-0000-0000785F0000}"/>
    <cellStyle name="Input 2 2 3 3 7" xfId="24485" xr:uid="{00000000-0005-0000-0000-0000795F0000}"/>
    <cellStyle name="Input 2 2 3 3 7 2" xfId="24486" xr:uid="{00000000-0005-0000-0000-00007A5F0000}"/>
    <cellStyle name="Input 2 2 3 3 7 3" xfId="24487" xr:uid="{00000000-0005-0000-0000-00007B5F0000}"/>
    <cellStyle name="Input 2 2 3 3 8" xfId="24488" xr:uid="{00000000-0005-0000-0000-00007C5F0000}"/>
    <cellStyle name="Input 2 2 3 3 8 2" xfId="24489" xr:uid="{00000000-0005-0000-0000-00007D5F0000}"/>
    <cellStyle name="Input 2 2 3 3 8 3" xfId="24490" xr:uid="{00000000-0005-0000-0000-00007E5F0000}"/>
    <cellStyle name="Input 2 2 3 3 9" xfId="24491" xr:uid="{00000000-0005-0000-0000-00007F5F0000}"/>
    <cellStyle name="Input 2 2 3 3 9 2" xfId="24492" xr:uid="{00000000-0005-0000-0000-0000805F0000}"/>
    <cellStyle name="Input 2 2 3 3 9 3" xfId="24493" xr:uid="{00000000-0005-0000-0000-0000815F0000}"/>
    <cellStyle name="Input 2 2 3 4" xfId="24494" xr:uid="{00000000-0005-0000-0000-0000825F0000}"/>
    <cellStyle name="Input 2 2 3 4 10" xfId="24495" xr:uid="{00000000-0005-0000-0000-0000835F0000}"/>
    <cellStyle name="Input 2 2 3 4 10 2" xfId="24496" xr:uid="{00000000-0005-0000-0000-0000845F0000}"/>
    <cellStyle name="Input 2 2 3 4 10 3" xfId="24497" xr:uid="{00000000-0005-0000-0000-0000855F0000}"/>
    <cellStyle name="Input 2 2 3 4 11" xfId="24498" xr:uid="{00000000-0005-0000-0000-0000865F0000}"/>
    <cellStyle name="Input 2 2 3 4 11 2" xfId="24499" xr:uid="{00000000-0005-0000-0000-0000875F0000}"/>
    <cellStyle name="Input 2 2 3 4 11 3" xfId="24500" xr:uid="{00000000-0005-0000-0000-0000885F0000}"/>
    <cellStyle name="Input 2 2 3 4 12" xfId="24501" xr:uid="{00000000-0005-0000-0000-0000895F0000}"/>
    <cellStyle name="Input 2 2 3 4 13" xfId="24502" xr:uid="{00000000-0005-0000-0000-00008A5F0000}"/>
    <cellStyle name="Input 2 2 3 4 2" xfId="24503" xr:uid="{00000000-0005-0000-0000-00008B5F0000}"/>
    <cellStyle name="Input 2 2 3 4 2 2" xfId="24504" xr:uid="{00000000-0005-0000-0000-00008C5F0000}"/>
    <cellStyle name="Input 2 2 3 4 2 3" xfId="24505" xr:uid="{00000000-0005-0000-0000-00008D5F0000}"/>
    <cellStyle name="Input 2 2 3 4 3" xfId="24506" xr:uid="{00000000-0005-0000-0000-00008E5F0000}"/>
    <cellStyle name="Input 2 2 3 4 3 2" xfId="24507" xr:uid="{00000000-0005-0000-0000-00008F5F0000}"/>
    <cellStyle name="Input 2 2 3 4 3 3" xfId="24508" xr:uid="{00000000-0005-0000-0000-0000905F0000}"/>
    <cellStyle name="Input 2 2 3 4 4" xfId="24509" xr:uid="{00000000-0005-0000-0000-0000915F0000}"/>
    <cellStyle name="Input 2 2 3 4 4 2" xfId="24510" xr:uid="{00000000-0005-0000-0000-0000925F0000}"/>
    <cellStyle name="Input 2 2 3 4 4 3" xfId="24511" xr:uid="{00000000-0005-0000-0000-0000935F0000}"/>
    <cellStyle name="Input 2 2 3 4 5" xfId="24512" xr:uid="{00000000-0005-0000-0000-0000945F0000}"/>
    <cellStyle name="Input 2 2 3 4 5 2" xfId="24513" xr:uid="{00000000-0005-0000-0000-0000955F0000}"/>
    <cellStyle name="Input 2 2 3 4 5 3" xfId="24514" xr:uid="{00000000-0005-0000-0000-0000965F0000}"/>
    <cellStyle name="Input 2 2 3 4 6" xfId="24515" xr:uid="{00000000-0005-0000-0000-0000975F0000}"/>
    <cellStyle name="Input 2 2 3 4 6 2" xfId="24516" xr:uid="{00000000-0005-0000-0000-0000985F0000}"/>
    <cellStyle name="Input 2 2 3 4 6 3" xfId="24517" xr:uid="{00000000-0005-0000-0000-0000995F0000}"/>
    <cellStyle name="Input 2 2 3 4 7" xfId="24518" xr:uid="{00000000-0005-0000-0000-00009A5F0000}"/>
    <cellStyle name="Input 2 2 3 4 7 2" xfId="24519" xr:uid="{00000000-0005-0000-0000-00009B5F0000}"/>
    <cellStyle name="Input 2 2 3 4 7 3" xfId="24520" xr:uid="{00000000-0005-0000-0000-00009C5F0000}"/>
    <cellStyle name="Input 2 2 3 4 8" xfId="24521" xr:uid="{00000000-0005-0000-0000-00009D5F0000}"/>
    <cellStyle name="Input 2 2 3 4 8 2" xfId="24522" xr:uid="{00000000-0005-0000-0000-00009E5F0000}"/>
    <cellStyle name="Input 2 2 3 4 8 3" xfId="24523" xr:uid="{00000000-0005-0000-0000-00009F5F0000}"/>
    <cellStyle name="Input 2 2 3 4 9" xfId="24524" xr:uid="{00000000-0005-0000-0000-0000A05F0000}"/>
    <cellStyle name="Input 2 2 3 4 9 2" xfId="24525" xr:uid="{00000000-0005-0000-0000-0000A15F0000}"/>
    <cellStyle name="Input 2 2 3 4 9 3" xfId="24526" xr:uid="{00000000-0005-0000-0000-0000A25F0000}"/>
    <cellStyle name="Input 2 2 3 5" xfId="24527" xr:uid="{00000000-0005-0000-0000-0000A35F0000}"/>
    <cellStyle name="Input 2 2 3 5 10" xfId="24528" xr:uid="{00000000-0005-0000-0000-0000A45F0000}"/>
    <cellStyle name="Input 2 2 3 5 10 2" xfId="24529" xr:uid="{00000000-0005-0000-0000-0000A55F0000}"/>
    <cellStyle name="Input 2 2 3 5 10 3" xfId="24530" xr:uid="{00000000-0005-0000-0000-0000A65F0000}"/>
    <cellStyle name="Input 2 2 3 5 11" xfId="24531" xr:uid="{00000000-0005-0000-0000-0000A75F0000}"/>
    <cellStyle name="Input 2 2 3 5 11 2" xfId="24532" xr:uid="{00000000-0005-0000-0000-0000A85F0000}"/>
    <cellStyle name="Input 2 2 3 5 11 3" xfId="24533" xr:uid="{00000000-0005-0000-0000-0000A95F0000}"/>
    <cellStyle name="Input 2 2 3 5 12" xfId="24534" xr:uid="{00000000-0005-0000-0000-0000AA5F0000}"/>
    <cellStyle name="Input 2 2 3 5 13" xfId="24535" xr:uid="{00000000-0005-0000-0000-0000AB5F0000}"/>
    <cellStyle name="Input 2 2 3 5 2" xfId="24536" xr:uid="{00000000-0005-0000-0000-0000AC5F0000}"/>
    <cellStyle name="Input 2 2 3 5 2 2" xfId="24537" xr:uid="{00000000-0005-0000-0000-0000AD5F0000}"/>
    <cellStyle name="Input 2 2 3 5 2 3" xfId="24538" xr:uid="{00000000-0005-0000-0000-0000AE5F0000}"/>
    <cellStyle name="Input 2 2 3 5 3" xfId="24539" xr:uid="{00000000-0005-0000-0000-0000AF5F0000}"/>
    <cellStyle name="Input 2 2 3 5 3 2" xfId="24540" xr:uid="{00000000-0005-0000-0000-0000B05F0000}"/>
    <cellStyle name="Input 2 2 3 5 3 3" xfId="24541" xr:uid="{00000000-0005-0000-0000-0000B15F0000}"/>
    <cellStyle name="Input 2 2 3 5 4" xfId="24542" xr:uid="{00000000-0005-0000-0000-0000B25F0000}"/>
    <cellStyle name="Input 2 2 3 5 4 2" xfId="24543" xr:uid="{00000000-0005-0000-0000-0000B35F0000}"/>
    <cellStyle name="Input 2 2 3 5 4 3" xfId="24544" xr:uid="{00000000-0005-0000-0000-0000B45F0000}"/>
    <cellStyle name="Input 2 2 3 5 5" xfId="24545" xr:uid="{00000000-0005-0000-0000-0000B55F0000}"/>
    <cellStyle name="Input 2 2 3 5 5 2" xfId="24546" xr:uid="{00000000-0005-0000-0000-0000B65F0000}"/>
    <cellStyle name="Input 2 2 3 5 5 3" xfId="24547" xr:uid="{00000000-0005-0000-0000-0000B75F0000}"/>
    <cellStyle name="Input 2 2 3 5 6" xfId="24548" xr:uid="{00000000-0005-0000-0000-0000B85F0000}"/>
    <cellStyle name="Input 2 2 3 5 6 2" xfId="24549" xr:uid="{00000000-0005-0000-0000-0000B95F0000}"/>
    <cellStyle name="Input 2 2 3 5 6 3" xfId="24550" xr:uid="{00000000-0005-0000-0000-0000BA5F0000}"/>
    <cellStyle name="Input 2 2 3 5 7" xfId="24551" xr:uid="{00000000-0005-0000-0000-0000BB5F0000}"/>
    <cellStyle name="Input 2 2 3 5 7 2" xfId="24552" xr:uid="{00000000-0005-0000-0000-0000BC5F0000}"/>
    <cellStyle name="Input 2 2 3 5 7 3" xfId="24553" xr:uid="{00000000-0005-0000-0000-0000BD5F0000}"/>
    <cellStyle name="Input 2 2 3 5 8" xfId="24554" xr:uid="{00000000-0005-0000-0000-0000BE5F0000}"/>
    <cellStyle name="Input 2 2 3 5 8 2" xfId="24555" xr:uid="{00000000-0005-0000-0000-0000BF5F0000}"/>
    <cellStyle name="Input 2 2 3 5 8 3" xfId="24556" xr:uid="{00000000-0005-0000-0000-0000C05F0000}"/>
    <cellStyle name="Input 2 2 3 5 9" xfId="24557" xr:uid="{00000000-0005-0000-0000-0000C15F0000}"/>
    <cellStyle name="Input 2 2 3 5 9 2" xfId="24558" xr:uid="{00000000-0005-0000-0000-0000C25F0000}"/>
    <cellStyle name="Input 2 2 3 5 9 3" xfId="24559" xr:uid="{00000000-0005-0000-0000-0000C35F0000}"/>
    <cellStyle name="Input 2 2 3 6" xfId="24560" xr:uid="{00000000-0005-0000-0000-0000C45F0000}"/>
    <cellStyle name="Input 2 2 3 6 10" xfId="24561" xr:uid="{00000000-0005-0000-0000-0000C55F0000}"/>
    <cellStyle name="Input 2 2 3 6 10 2" xfId="24562" xr:uid="{00000000-0005-0000-0000-0000C65F0000}"/>
    <cellStyle name="Input 2 2 3 6 10 3" xfId="24563" xr:uid="{00000000-0005-0000-0000-0000C75F0000}"/>
    <cellStyle name="Input 2 2 3 6 11" xfId="24564" xr:uid="{00000000-0005-0000-0000-0000C85F0000}"/>
    <cellStyle name="Input 2 2 3 6 11 2" xfId="24565" xr:uid="{00000000-0005-0000-0000-0000C95F0000}"/>
    <cellStyle name="Input 2 2 3 6 11 3" xfId="24566" xr:uid="{00000000-0005-0000-0000-0000CA5F0000}"/>
    <cellStyle name="Input 2 2 3 6 12" xfId="24567" xr:uid="{00000000-0005-0000-0000-0000CB5F0000}"/>
    <cellStyle name="Input 2 2 3 6 13" xfId="24568" xr:uid="{00000000-0005-0000-0000-0000CC5F0000}"/>
    <cellStyle name="Input 2 2 3 6 2" xfId="24569" xr:uid="{00000000-0005-0000-0000-0000CD5F0000}"/>
    <cellStyle name="Input 2 2 3 6 2 2" xfId="24570" xr:uid="{00000000-0005-0000-0000-0000CE5F0000}"/>
    <cellStyle name="Input 2 2 3 6 2 3" xfId="24571" xr:uid="{00000000-0005-0000-0000-0000CF5F0000}"/>
    <cellStyle name="Input 2 2 3 6 3" xfId="24572" xr:uid="{00000000-0005-0000-0000-0000D05F0000}"/>
    <cellStyle name="Input 2 2 3 6 3 2" xfId="24573" xr:uid="{00000000-0005-0000-0000-0000D15F0000}"/>
    <cellStyle name="Input 2 2 3 6 3 3" xfId="24574" xr:uid="{00000000-0005-0000-0000-0000D25F0000}"/>
    <cellStyle name="Input 2 2 3 6 4" xfId="24575" xr:uid="{00000000-0005-0000-0000-0000D35F0000}"/>
    <cellStyle name="Input 2 2 3 6 4 2" xfId="24576" xr:uid="{00000000-0005-0000-0000-0000D45F0000}"/>
    <cellStyle name="Input 2 2 3 6 4 3" xfId="24577" xr:uid="{00000000-0005-0000-0000-0000D55F0000}"/>
    <cellStyle name="Input 2 2 3 6 5" xfId="24578" xr:uid="{00000000-0005-0000-0000-0000D65F0000}"/>
    <cellStyle name="Input 2 2 3 6 5 2" xfId="24579" xr:uid="{00000000-0005-0000-0000-0000D75F0000}"/>
    <cellStyle name="Input 2 2 3 6 5 3" xfId="24580" xr:uid="{00000000-0005-0000-0000-0000D85F0000}"/>
    <cellStyle name="Input 2 2 3 6 6" xfId="24581" xr:uid="{00000000-0005-0000-0000-0000D95F0000}"/>
    <cellStyle name="Input 2 2 3 6 6 2" xfId="24582" xr:uid="{00000000-0005-0000-0000-0000DA5F0000}"/>
    <cellStyle name="Input 2 2 3 6 6 3" xfId="24583" xr:uid="{00000000-0005-0000-0000-0000DB5F0000}"/>
    <cellStyle name="Input 2 2 3 6 7" xfId="24584" xr:uid="{00000000-0005-0000-0000-0000DC5F0000}"/>
    <cellStyle name="Input 2 2 3 6 7 2" xfId="24585" xr:uid="{00000000-0005-0000-0000-0000DD5F0000}"/>
    <cellStyle name="Input 2 2 3 6 7 3" xfId="24586" xr:uid="{00000000-0005-0000-0000-0000DE5F0000}"/>
    <cellStyle name="Input 2 2 3 6 8" xfId="24587" xr:uid="{00000000-0005-0000-0000-0000DF5F0000}"/>
    <cellStyle name="Input 2 2 3 6 8 2" xfId="24588" xr:uid="{00000000-0005-0000-0000-0000E05F0000}"/>
    <cellStyle name="Input 2 2 3 6 8 3" xfId="24589" xr:uid="{00000000-0005-0000-0000-0000E15F0000}"/>
    <cellStyle name="Input 2 2 3 6 9" xfId="24590" xr:uid="{00000000-0005-0000-0000-0000E25F0000}"/>
    <cellStyle name="Input 2 2 3 6 9 2" xfId="24591" xr:uid="{00000000-0005-0000-0000-0000E35F0000}"/>
    <cellStyle name="Input 2 2 3 6 9 3" xfId="24592" xr:uid="{00000000-0005-0000-0000-0000E45F0000}"/>
    <cellStyle name="Input 2 2 3 7" xfId="24593" xr:uid="{00000000-0005-0000-0000-0000E55F0000}"/>
    <cellStyle name="Input 2 2 3 7 10" xfId="24594" xr:uid="{00000000-0005-0000-0000-0000E65F0000}"/>
    <cellStyle name="Input 2 2 3 7 10 2" xfId="24595" xr:uid="{00000000-0005-0000-0000-0000E75F0000}"/>
    <cellStyle name="Input 2 2 3 7 10 3" xfId="24596" xr:uid="{00000000-0005-0000-0000-0000E85F0000}"/>
    <cellStyle name="Input 2 2 3 7 11" xfId="24597" xr:uid="{00000000-0005-0000-0000-0000E95F0000}"/>
    <cellStyle name="Input 2 2 3 7 11 2" xfId="24598" xr:uid="{00000000-0005-0000-0000-0000EA5F0000}"/>
    <cellStyle name="Input 2 2 3 7 11 3" xfId="24599" xr:uid="{00000000-0005-0000-0000-0000EB5F0000}"/>
    <cellStyle name="Input 2 2 3 7 12" xfId="24600" xr:uid="{00000000-0005-0000-0000-0000EC5F0000}"/>
    <cellStyle name="Input 2 2 3 7 13" xfId="24601" xr:uid="{00000000-0005-0000-0000-0000ED5F0000}"/>
    <cellStyle name="Input 2 2 3 7 2" xfId="24602" xr:uid="{00000000-0005-0000-0000-0000EE5F0000}"/>
    <cellStyle name="Input 2 2 3 7 2 2" xfId="24603" xr:uid="{00000000-0005-0000-0000-0000EF5F0000}"/>
    <cellStyle name="Input 2 2 3 7 2 3" xfId="24604" xr:uid="{00000000-0005-0000-0000-0000F05F0000}"/>
    <cellStyle name="Input 2 2 3 7 3" xfId="24605" xr:uid="{00000000-0005-0000-0000-0000F15F0000}"/>
    <cellStyle name="Input 2 2 3 7 3 2" xfId="24606" xr:uid="{00000000-0005-0000-0000-0000F25F0000}"/>
    <cellStyle name="Input 2 2 3 7 3 3" xfId="24607" xr:uid="{00000000-0005-0000-0000-0000F35F0000}"/>
    <cellStyle name="Input 2 2 3 7 4" xfId="24608" xr:uid="{00000000-0005-0000-0000-0000F45F0000}"/>
    <cellStyle name="Input 2 2 3 7 4 2" xfId="24609" xr:uid="{00000000-0005-0000-0000-0000F55F0000}"/>
    <cellStyle name="Input 2 2 3 7 4 3" xfId="24610" xr:uid="{00000000-0005-0000-0000-0000F65F0000}"/>
    <cellStyle name="Input 2 2 3 7 5" xfId="24611" xr:uid="{00000000-0005-0000-0000-0000F75F0000}"/>
    <cellStyle name="Input 2 2 3 7 5 2" xfId="24612" xr:uid="{00000000-0005-0000-0000-0000F85F0000}"/>
    <cellStyle name="Input 2 2 3 7 5 3" xfId="24613" xr:uid="{00000000-0005-0000-0000-0000F95F0000}"/>
    <cellStyle name="Input 2 2 3 7 6" xfId="24614" xr:uid="{00000000-0005-0000-0000-0000FA5F0000}"/>
    <cellStyle name="Input 2 2 3 7 6 2" xfId="24615" xr:uid="{00000000-0005-0000-0000-0000FB5F0000}"/>
    <cellStyle name="Input 2 2 3 7 6 3" xfId="24616" xr:uid="{00000000-0005-0000-0000-0000FC5F0000}"/>
    <cellStyle name="Input 2 2 3 7 7" xfId="24617" xr:uid="{00000000-0005-0000-0000-0000FD5F0000}"/>
    <cellStyle name="Input 2 2 3 7 7 2" xfId="24618" xr:uid="{00000000-0005-0000-0000-0000FE5F0000}"/>
    <cellStyle name="Input 2 2 3 7 7 3" xfId="24619" xr:uid="{00000000-0005-0000-0000-0000FF5F0000}"/>
    <cellStyle name="Input 2 2 3 7 8" xfId="24620" xr:uid="{00000000-0005-0000-0000-000000600000}"/>
    <cellStyle name="Input 2 2 3 7 8 2" xfId="24621" xr:uid="{00000000-0005-0000-0000-000001600000}"/>
    <cellStyle name="Input 2 2 3 7 8 3" xfId="24622" xr:uid="{00000000-0005-0000-0000-000002600000}"/>
    <cellStyle name="Input 2 2 3 7 9" xfId="24623" xr:uid="{00000000-0005-0000-0000-000003600000}"/>
    <cellStyle name="Input 2 2 3 7 9 2" xfId="24624" xr:uid="{00000000-0005-0000-0000-000004600000}"/>
    <cellStyle name="Input 2 2 3 7 9 3" xfId="24625" xr:uid="{00000000-0005-0000-0000-000005600000}"/>
    <cellStyle name="Input 2 2 3 8" xfId="24626" xr:uid="{00000000-0005-0000-0000-000006600000}"/>
    <cellStyle name="Input 2 2 3 8 2" xfId="24627" xr:uid="{00000000-0005-0000-0000-000007600000}"/>
    <cellStyle name="Input 2 2 3 8 3" xfId="24628" xr:uid="{00000000-0005-0000-0000-000008600000}"/>
    <cellStyle name="Input 2 2 3 9" xfId="24629" xr:uid="{00000000-0005-0000-0000-000009600000}"/>
    <cellStyle name="Input 2 2 3 9 2" xfId="24630" xr:uid="{00000000-0005-0000-0000-00000A600000}"/>
    <cellStyle name="Input 2 2 3 9 3" xfId="24631" xr:uid="{00000000-0005-0000-0000-00000B600000}"/>
    <cellStyle name="Input 2 2 4" xfId="24632" xr:uid="{00000000-0005-0000-0000-00000C600000}"/>
    <cellStyle name="Input 2 2 4 10" xfId="24633" xr:uid="{00000000-0005-0000-0000-00000D600000}"/>
    <cellStyle name="Input 2 2 4 10 2" xfId="24634" xr:uid="{00000000-0005-0000-0000-00000E600000}"/>
    <cellStyle name="Input 2 2 4 10 3" xfId="24635" xr:uid="{00000000-0005-0000-0000-00000F600000}"/>
    <cellStyle name="Input 2 2 4 11" xfId="24636" xr:uid="{00000000-0005-0000-0000-000010600000}"/>
    <cellStyle name="Input 2 2 4 11 2" xfId="24637" xr:uid="{00000000-0005-0000-0000-000011600000}"/>
    <cellStyle name="Input 2 2 4 11 3" xfId="24638" xr:uid="{00000000-0005-0000-0000-000012600000}"/>
    <cellStyle name="Input 2 2 4 12" xfId="24639" xr:uid="{00000000-0005-0000-0000-000013600000}"/>
    <cellStyle name="Input 2 2 4 12 2" xfId="24640" xr:uid="{00000000-0005-0000-0000-000014600000}"/>
    <cellStyle name="Input 2 2 4 12 3" xfId="24641" xr:uid="{00000000-0005-0000-0000-000015600000}"/>
    <cellStyle name="Input 2 2 4 13" xfId="24642" xr:uid="{00000000-0005-0000-0000-000016600000}"/>
    <cellStyle name="Input 2 2 4 13 2" xfId="24643" xr:uid="{00000000-0005-0000-0000-000017600000}"/>
    <cellStyle name="Input 2 2 4 13 3" xfId="24644" xr:uid="{00000000-0005-0000-0000-000018600000}"/>
    <cellStyle name="Input 2 2 4 14" xfId="24645" xr:uid="{00000000-0005-0000-0000-000019600000}"/>
    <cellStyle name="Input 2 2 4 14 2" xfId="24646" xr:uid="{00000000-0005-0000-0000-00001A600000}"/>
    <cellStyle name="Input 2 2 4 14 3" xfId="24647" xr:uid="{00000000-0005-0000-0000-00001B600000}"/>
    <cellStyle name="Input 2 2 4 15" xfId="24648" xr:uid="{00000000-0005-0000-0000-00001C600000}"/>
    <cellStyle name="Input 2 2 4 15 2" xfId="24649" xr:uid="{00000000-0005-0000-0000-00001D600000}"/>
    <cellStyle name="Input 2 2 4 15 3" xfId="24650" xr:uid="{00000000-0005-0000-0000-00001E600000}"/>
    <cellStyle name="Input 2 2 4 16" xfId="24651" xr:uid="{00000000-0005-0000-0000-00001F600000}"/>
    <cellStyle name="Input 2 2 4 16 2" xfId="24652" xr:uid="{00000000-0005-0000-0000-000020600000}"/>
    <cellStyle name="Input 2 2 4 16 3" xfId="24653" xr:uid="{00000000-0005-0000-0000-000021600000}"/>
    <cellStyle name="Input 2 2 4 17" xfId="24654" xr:uid="{00000000-0005-0000-0000-000022600000}"/>
    <cellStyle name="Input 2 2 4 17 2" xfId="24655" xr:uid="{00000000-0005-0000-0000-000023600000}"/>
    <cellStyle name="Input 2 2 4 17 3" xfId="24656" xr:uid="{00000000-0005-0000-0000-000024600000}"/>
    <cellStyle name="Input 2 2 4 18" xfId="24657" xr:uid="{00000000-0005-0000-0000-000025600000}"/>
    <cellStyle name="Input 2 2 4 18 2" xfId="24658" xr:uid="{00000000-0005-0000-0000-000026600000}"/>
    <cellStyle name="Input 2 2 4 18 3" xfId="24659" xr:uid="{00000000-0005-0000-0000-000027600000}"/>
    <cellStyle name="Input 2 2 4 19" xfId="24660" xr:uid="{00000000-0005-0000-0000-000028600000}"/>
    <cellStyle name="Input 2 2 4 2" xfId="24661" xr:uid="{00000000-0005-0000-0000-000029600000}"/>
    <cellStyle name="Input 2 2 4 2 10" xfId="24662" xr:uid="{00000000-0005-0000-0000-00002A600000}"/>
    <cellStyle name="Input 2 2 4 2 10 2" xfId="24663" xr:uid="{00000000-0005-0000-0000-00002B600000}"/>
    <cellStyle name="Input 2 2 4 2 10 3" xfId="24664" xr:uid="{00000000-0005-0000-0000-00002C600000}"/>
    <cellStyle name="Input 2 2 4 2 11" xfId="24665" xr:uid="{00000000-0005-0000-0000-00002D600000}"/>
    <cellStyle name="Input 2 2 4 2 11 2" xfId="24666" xr:uid="{00000000-0005-0000-0000-00002E600000}"/>
    <cellStyle name="Input 2 2 4 2 11 3" xfId="24667" xr:uid="{00000000-0005-0000-0000-00002F600000}"/>
    <cellStyle name="Input 2 2 4 2 12" xfId="24668" xr:uid="{00000000-0005-0000-0000-000030600000}"/>
    <cellStyle name="Input 2 2 4 2 12 2" xfId="24669" xr:uid="{00000000-0005-0000-0000-000031600000}"/>
    <cellStyle name="Input 2 2 4 2 12 3" xfId="24670" xr:uid="{00000000-0005-0000-0000-000032600000}"/>
    <cellStyle name="Input 2 2 4 2 13" xfId="24671" xr:uid="{00000000-0005-0000-0000-000033600000}"/>
    <cellStyle name="Input 2 2 4 2 14" xfId="24672" xr:uid="{00000000-0005-0000-0000-000034600000}"/>
    <cellStyle name="Input 2 2 4 2 2" xfId="24673" xr:uid="{00000000-0005-0000-0000-000035600000}"/>
    <cellStyle name="Input 2 2 4 2 2 2" xfId="24674" xr:uid="{00000000-0005-0000-0000-000036600000}"/>
    <cellStyle name="Input 2 2 4 2 2 3" xfId="24675" xr:uid="{00000000-0005-0000-0000-000037600000}"/>
    <cellStyle name="Input 2 2 4 2 3" xfId="24676" xr:uid="{00000000-0005-0000-0000-000038600000}"/>
    <cellStyle name="Input 2 2 4 2 3 2" xfId="24677" xr:uid="{00000000-0005-0000-0000-000039600000}"/>
    <cellStyle name="Input 2 2 4 2 3 3" xfId="24678" xr:uid="{00000000-0005-0000-0000-00003A600000}"/>
    <cellStyle name="Input 2 2 4 2 4" xfId="24679" xr:uid="{00000000-0005-0000-0000-00003B600000}"/>
    <cellStyle name="Input 2 2 4 2 4 2" xfId="24680" xr:uid="{00000000-0005-0000-0000-00003C600000}"/>
    <cellStyle name="Input 2 2 4 2 4 3" xfId="24681" xr:uid="{00000000-0005-0000-0000-00003D600000}"/>
    <cellStyle name="Input 2 2 4 2 5" xfId="24682" xr:uid="{00000000-0005-0000-0000-00003E600000}"/>
    <cellStyle name="Input 2 2 4 2 5 2" xfId="24683" xr:uid="{00000000-0005-0000-0000-00003F600000}"/>
    <cellStyle name="Input 2 2 4 2 5 3" xfId="24684" xr:uid="{00000000-0005-0000-0000-000040600000}"/>
    <cellStyle name="Input 2 2 4 2 6" xfId="24685" xr:uid="{00000000-0005-0000-0000-000041600000}"/>
    <cellStyle name="Input 2 2 4 2 6 2" xfId="24686" xr:uid="{00000000-0005-0000-0000-000042600000}"/>
    <cellStyle name="Input 2 2 4 2 6 3" xfId="24687" xr:uid="{00000000-0005-0000-0000-000043600000}"/>
    <cellStyle name="Input 2 2 4 2 7" xfId="24688" xr:uid="{00000000-0005-0000-0000-000044600000}"/>
    <cellStyle name="Input 2 2 4 2 7 2" xfId="24689" xr:uid="{00000000-0005-0000-0000-000045600000}"/>
    <cellStyle name="Input 2 2 4 2 7 3" xfId="24690" xr:uid="{00000000-0005-0000-0000-000046600000}"/>
    <cellStyle name="Input 2 2 4 2 8" xfId="24691" xr:uid="{00000000-0005-0000-0000-000047600000}"/>
    <cellStyle name="Input 2 2 4 2 8 2" xfId="24692" xr:uid="{00000000-0005-0000-0000-000048600000}"/>
    <cellStyle name="Input 2 2 4 2 8 3" xfId="24693" xr:uid="{00000000-0005-0000-0000-000049600000}"/>
    <cellStyle name="Input 2 2 4 2 9" xfId="24694" xr:uid="{00000000-0005-0000-0000-00004A600000}"/>
    <cellStyle name="Input 2 2 4 2 9 2" xfId="24695" xr:uid="{00000000-0005-0000-0000-00004B600000}"/>
    <cellStyle name="Input 2 2 4 2 9 3" xfId="24696" xr:uid="{00000000-0005-0000-0000-00004C600000}"/>
    <cellStyle name="Input 2 2 4 20" xfId="24697" xr:uid="{00000000-0005-0000-0000-00004D600000}"/>
    <cellStyle name="Input 2 2 4 3" xfId="24698" xr:uid="{00000000-0005-0000-0000-00004E600000}"/>
    <cellStyle name="Input 2 2 4 3 10" xfId="24699" xr:uid="{00000000-0005-0000-0000-00004F600000}"/>
    <cellStyle name="Input 2 2 4 3 10 2" xfId="24700" xr:uid="{00000000-0005-0000-0000-000050600000}"/>
    <cellStyle name="Input 2 2 4 3 10 3" xfId="24701" xr:uid="{00000000-0005-0000-0000-000051600000}"/>
    <cellStyle name="Input 2 2 4 3 11" xfId="24702" xr:uid="{00000000-0005-0000-0000-000052600000}"/>
    <cellStyle name="Input 2 2 4 3 11 2" xfId="24703" xr:uid="{00000000-0005-0000-0000-000053600000}"/>
    <cellStyle name="Input 2 2 4 3 11 3" xfId="24704" xr:uid="{00000000-0005-0000-0000-000054600000}"/>
    <cellStyle name="Input 2 2 4 3 12" xfId="24705" xr:uid="{00000000-0005-0000-0000-000055600000}"/>
    <cellStyle name="Input 2 2 4 3 12 2" xfId="24706" xr:uid="{00000000-0005-0000-0000-000056600000}"/>
    <cellStyle name="Input 2 2 4 3 12 3" xfId="24707" xr:uid="{00000000-0005-0000-0000-000057600000}"/>
    <cellStyle name="Input 2 2 4 3 13" xfId="24708" xr:uid="{00000000-0005-0000-0000-000058600000}"/>
    <cellStyle name="Input 2 2 4 3 14" xfId="24709" xr:uid="{00000000-0005-0000-0000-000059600000}"/>
    <cellStyle name="Input 2 2 4 3 2" xfId="24710" xr:uid="{00000000-0005-0000-0000-00005A600000}"/>
    <cellStyle name="Input 2 2 4 3 2 2" xfId="24711" xr:uid="{00000000-0005-0000-0000-00005B600000}"/>
    <cellStyle name="Input 2 2 4 3 2 3" xfId="24712" xr:uid="{00000000-0005-0000-0000-00005C600000}"/>
    <cellStyle name="Input 2 2 4 3 3" xfId="24713" xr:uid="{00000000-0005-0000-0000-00005D600000}"/>
    <cellStyle name="Input 2 2 4 3 3 2" xfId="24714" xr:uid="{00000000-0005-0000-0000-00005E600000}"/>
    <cellStyle name="Input 2 2 4 3 3 3" xfId="24715" xr:uid="{00000000-0005-0000-0000-00005F600000}"/>
    <cellStyle name="Input 2 2 4 3 4" xfId="24716" xr:uid="{00000000-0005-0000-0000-000060600000}"/>
    <cellStyle name="Input 2 2 4 3 4 2" xfId="24717" xr:uid="{00000000-0005-0000-0000-000061600000}"/>
    <cellStyle name="Input 2 2 4 3 4 3" xfId="24718" xr:uid="{00000000-0005-0000-0000-000062600000}"/>
    <cellStyle name="Input 2 2 4 3 5" xfId="24719" xr:uid="{00000000-0005-0000-0000-000063600000}"/>
    <cellStyle name="Input 2 2 4 3 5 2" xfId="24720" xr:uid="{00000000-0005-0000-0000-000064600000}"/>
    <cellStyle name="Input 2 2 4 3 5 3" xfId="24721" xr:uid="{00000000-0005-0000-0000-000065600000}"/>
    <cellStyle name="Input 2 2 4 3 6" xfId="24722" xr:uid="{00000000-0005-0000-0000-000066600000}"/>
    <cellStyle name="Input 2 2 4 3 6 2" xfId="24723" xr:uid="{00000000-0005-0000-0000-000067600000}"/>
    <cellStyle name="Input 2 2 4 3 6 3" xfId="24724" xr:uid="{00000000-0005-0000-0000-000068600000}"/>
    <cellStyle name="Input 2 2 4 3 7" xfId="24725" xr:uid="{00000000-0005-0000-0000-000069600000}"/>
    <cellStyle name="Input 2 2 4 3 7 2" xfId="24726" xr:uid="{00000000-0005-0000-0000-00006A600000}"/>
    <cellStyle name="Input 2 2 4 3 7 3" xfId="24727" xr:uid="{00000000-0005-0000-0000-00006B600000}"/>
    <cellStyle name="Input 2 2 4 3 8" xfId="24728" xr:uid="{00000000-0005-0000-0000-00006C600000}"/>
    <cellStyle name="Input 2 2 4 3 8 2" xfId="24729" xr:uid="{00000000-0005-0000-0000-00006D600000}"/>
    <cellStyle name="Input 2 2 4 3 8 3" xfId="24730" xr:uid="{00000000-0005-0000-0000-00006E600000}"/>
    <cellStyle name="Input 2 2 4 3 9" xfId="24731" xr:uid="{00000000-0005-0000-0000-00006F600000}"/>
    <cellStyle name="Input 2 2 4 3 9 2" xfId="24732" xr:uid="{00000000-0005-0000-0000-000070600000}"/>
    <cellStyle name="Input 2 2 4 3 9 3" xfId="24733" xr:uid="{00000000-0005-0000-0000-000071600000}"/>
    <cellStyle name="Input 2 2 4 4" xfId="24734" xr:uid="{00000000-0005-0000-0000-000072600000}"/>
    <cellStyle name="Input 2 2 4 4 10" xfId="24735" xr:uid="{00000000-0005-0000-0000-000073600000}"/>
    <cellStyle name="Input 2 2 4 4 10 2" xfId="24736" xr:uid="{00000000-0005-0000-0000-000074600000}"/>
    <cellStyle name="Input 2 2 4 4 10 3" xfId="24737" xr:uid="{00000000-0005-0000-0000-000075600000}"/>
    <cellStyle name="Input 2 2 4 4 11" xfId="24738" xr:uid="{00000000-0005-0000-0000-000076600000}"/>
    <cellStyle name="Input 2 2 4 4 11 2" xfId="24739" xr:uid="{00000000-0005-0000-0000-000077600000}"/>
    <cellStyle name="Input 2 2 4 4 11 3" xfId="24740" xr:uid="{00000000-0005-0000-0000-000078600000}"/>
    <cellStyle name="Input 2 2 4 4 12" xfId="24741" xr:uid="{00000000-0005-0000-0000-000079600000}"/>
    <cellStyle name="Input 2 2 4 4 13" xfId="24742" xr:uid="{00000000-0005-0000-0000-00007A600000}"/>
    <cellStyle name="Input 2 2 4 4 2" xfId="24743" xr:uid="{00000000-0005-0000-0000-00007B600000}"/>
    <cellStyle name="Input 2 2 4 4 2 2" xfId="24744" xr:uid="{00000000-0005-0000-0000-00007C600000}"/>
    <cellStyle name="Input 2 2 4 4 2 3" xfId="24745" xr:uid="{00000000-0005-0000-0000-00007D600000}"/>
    <cellStyle name="Input 2 2 4 4 3" xfId="24746" xr:uid="{00000000-0005-0000-0000-00007E600000}"/>
    <cellStyle name="Input 2 2 4 4 3 2" xfId="24747" xr:uid="{00000000-0005-0000-0000-00007F600000}"/>
    <cellStyle name="Input 2 2 4 4 3 3" xfId="24748" xr:uid="{00000000-0005-0000-0000-000080600000}"/>
    <cellStyle name="Input 2 2 4 4 4" xfId="24749" xr:uid="{00000000-0005-0000-0000-000081600000}"/>
    <cellStyle name="Input 2 2 4 4 4 2" xfId="24750" xr:uid="{00000000-0005-0000-0000-000082600000}"/>
    <cellStyle name="Input 2 2 4 4 4 3" xfId="24751" xr:uid="{00000000-0005-0000-0000-000083600000}"/>
    <cellStyle name="Input 2 2 4 4 5" xfId="24752" xr:uid="{00000000-0005-0000-0000-000084600000}"/>
    <cellStyle name="Input 2 2 4 4 5 2" xfId="24753" xr:uid="{00000000-0005-0000-0000-000085600000}"/>
    <cellStyle name="Input 2 2 4 4 5 3" xfId="24754" xr:uid="{00000000-0005-0000-0000-000086600000}"/>
    <cellStyle name="Input 2 2 4 4 6" xfId="24755" xr:uid="{00000000-0005-0000-0000-000087600000}"/>
    <cellStyle name="Input 2 2 4 4 6 2" xfId="24756" xr:uid="{00000000-0005-0000-0000-000088600000}"/>
    <cellStyle name="Input 2 2 4 4 6 3" xfId="24757" xr:uid="{00000000-0005-0000-0000-000089600000}"/>
    <cellStyle name="Input 2 2 4 4 7" xfId="24758" xr:uid="{00000000-0005-0000-0000-00008A600000}"/>
    <cellStyle name="Input 2 2 4 4 7 2" xfId="24759" xr:uid="{00000000-0005-0000-0000-00008B600000}"/>
    <cellStyle name="Input 2 2 4 4 7 3" xfId="24760" xr:uid="{00000000-0005-0000-0000-00008C600000}"/>
    <cellStyle name="Input 2 2 4 4 8" xfId="24761" xr:uid="{00000000-0005-0000-0000-00008D600000}"/>
    <cellStyle name="Input 2 2 4 4 8 2" xfId="24762" xr:uid="{00000000-0005-0000-0000-00008E600000}"/>
    <cellStyle name="Input 2 2 4 4 8 3" xfId="24763" xr:uid="{00000000-0005-0000-0000-00008F600000}"/>
    <cellStyle name="Input 2 2 4 4 9" xfId="24764" xr:uid="{00000000-0005-0000-0000-000090600000}"/>
    <cellStyle name="Input 2 2 4 4 9 2" xfId="24765" xr:uid="{00000000-0005-0000-0000-000091600000}"/>
    <cellStyle name="Input 2 2 4 4 9 3" xfId="24766" xr:uid="{00000000-0005-0000-0000-000092600000}"/>
    <cellStyle name="Input 2 2 4 5" xfId="24767" xr:uid="{00000000-0005-0000-0000-000093600000}"/>
    <cellStyle name="Input 2 2 4 5 10" xfId="24768" xr:uid="{00000000-0005-0000-0000-000094600000}"/>
    <cellStyle name="Input 2 2 4 5 10 2" xfId="24769" xr:uid="{00000000-0005-0000-0000-000095600000}"/>
    <cellStyle name="Input 2 2 4 5 10 3" xfId="24770" xr:uid="{00000000-0005-0000-0000-000096600000}"/>
    <cellStyle name="Input 2 2 4 5 11" xfId="24771" xr:uid="{00000000-0005-0000-0000-000097600000}"/>
    <cellStyle name="Input 2 2 4 5 11 2" xfId="24772" xr:uid="{00000000-0005-0000-0000-000098600000}"/>
    <cellStyle name="Input 2 2 4 5 11 3" xfId="24773" xr:uid="{00000000-0005-0000-0000-000099600000}"/>
    <cellStyle name="Input 2 2 4 5 12" xfId="24774" xr:uid="{00000000-0005-0000-0000-00009A600000}"/>
    <cellStyle name="Input 2 2 4 5 13" xfId="24775" xr:uid="{00000000-0005-0000-0000-00009B600000}"/>
    <cellStyle name="Input 2 2 4 5 2" xfId="24776" xr:uid="{00000000-0005-0000-0000-00009C600000}"/>
    <cellStyle name="Input 2 2 4 5 2 2" xfId="24777" xr:uid="{00000000-0005-0000-0000-00009D600000}"/>
    <cellStyle name="Input 2 2 4 5 2 3" xfId="24778" xr:uid="{00000000-0005-0000-0000-00009E600000}"/>
    <cellStyle name="Input 2 2 4 5 3" xfId="24779" xr:uid="{00000000-0005-0000-0000-00009F600000}"/>
    <cellStyle name="Input 2 2 4 5 3 2" xfId="24780" xr:uid="{00000000-0005-0000-0000-0000A0600000}"/>
    <cellStyle name="Input 2 2 4 5 3 3" xfId="24781" xr:uid="{00000000-0005-0000-0000-0000A1600000}"/>
    <cellStyle name="Input 2 2 4 5 4" xfId="24782" xr:uid="{00000000-0005-0000-0000-0000A2600000}"/>
    <cellStyle name="Input 2 2 4 5 4 2" xfId="24783" xr:uid="{00000000-0005-0000-0000-0000A3600000}"/>
    <cellStyle name="Input 2 2 4 5 4 3" xfId="24784" xr:uid="{00000000-0005-0000-0000-0000A4600000}"/>
    <cellStyle name="Input 2 2 4 5 5" xfId="24785" xr:uid="{00000000-0005-0000-0000-0000A5600000}"/>
    <cellStyle name="Input 2 2 4 5 5 2" xfId="24786" xr:uid="{00000000-0005-0000-0000-0000A6600000}"/>
    <cellStyle name="Input 2 2 4 5 5 3" xfId="24787" xr:uid="{00000000-0005-0000-0000-0000A7600000}"/>
    <cellStyle name="Input 2 2 4 5 6" xfId="24788" xr:uid="{00000000-0005-0000-0000-0000A8600000}"/>
    <cellStyle name="Input 2 2 4 5 6 2" xfId="24789" xr:uid="{00000000-0005-0000-0000-0000A9600000}"/>
    <cellStyle name="Input 2 2 4 5 6 3" xfId="24790" xr:uid="{00000000-0005-0000-0000-0000AA600000}"/>
    <cellStyle name="Input 2 2 4 5 7" xfId="24791" xr:uid="{00000000-0005-0000-0000-0000AB600000}"/>
    <cellStyle name="Input 2 2 4 5 7 2" xfId="24792" xr:uid="{00000000-0005-0000-0000-0000AC600000}"/>
    <cellStyle name="Input 2 2 4 5 7 3" xfId="24793" xr:uid="{00000000-0005-0000-0000-0000AD600000}"/>
    <cellStyle name="Input 2 2 4 5 8" xfId="24794" xr:uid="{00000000-0005-0000-0000-0000AE600000}"/>
    <cellStyle name="Input 2 2 4 5 8 2" xfId="24795" xr:uid="{00000000-0005-0000-0000-0000AF600000}"/>
    <cellStyle name="Input 2 2 4 5 8 3" xfId="24796" xr:uid="{00000000-0005-0000-0000-0000B0600000}"/>
    <cellStyle name="Input 2 2 4 5 9" xfId="24797" xr:uid="{00000000-0005-0000-0000-0000B1600000}"/>
    <cellStyle name="Input 2 2 4 5 9 2" xfId="24798" xr:uid="{00000000-0005-0000-0000-0000B2600000}"/>
    <cellStyle name="Input 2 2 4 5 9 3" xfId="24799" xr:uid="{00000000-0005-0000-0000-0000B3600000}"/>
    <cellStyle name="Input 2 2 4 6" xfId="24800" xr:uid="{00000000-0005-0000-0000-0000B4600000}"/>
    <cellStyle name="Input 2 2 4 6 10" xfId="24801" xr:uid="{00000000-0005-0000-0000-0000B5600000}"/>
    <cellStyle name="Input 2 2 4 6 10 2" xfId="24802" xr:uid="{00000000-0005-0000-0000-0000B6600000}"/>
    <cellStyle name="Input 2 2 4 6 10 3" xfId="24803" xr:uid="{00000000-0005-0000-0000-0000B7600000}"/>
    <cellStyle name="Input 2 2 4 6 11" xfId="24804" xr:uid="{00000000-0005-0000-0000-0000B8600000}"/>
    <cellStyle name="Input 2 2 4 6 11 2" xfId="24805" xr:uid="{00000000-0005-0000-0000-0000B9600000}"/>
    <cellStyle name="Input 2 2 4 6 11 3" xfId="24806" xr:uid="{00000000-0005-0000-0000-0000BA600000}"/>
    <cellStyle name="Input 2 2 4 6 12" xfId="24807" xr:uid="{00000000-0005-0000-0000-0000BB600000}"/>
    <cellStyle name="Input 2 2 4 6 13" xfId="24808" xr:uid="{00000000-0005-0000-0000-0000BC600000}"/>
    <cellStyle name="Input 2 2 4 6 2" xfId="24809" xr:uid="{00000000-0005-0000-0000-0000BD600000}"/>
    <cellStyle name="Input 2 2 4 6 2 2" xfId="24810" xr:uid="{00000000-0005-0000-0000-0000BE600000}"/>
    <cellStyle name="Input 2 2 4 6 2 3" xfId="24811" xr:uid="{00000000-0005-0000-0000-0000BF600000}"/>
    <cellStyle name="Input 2 2 4 6 3" xfId="24812" xr:uid="{00000000-0005-0000-0000-0000C0600000}"/>
    <cellStyle name="Input 2 2 4 6 3 2" xfId="24813" xr:uid="{00000000-0005-0000-0000-0000C1600000}"/>
    <cellStyle name="Input 2 2 4 6 3 3" xfId="24814" xr:uid="{00000000-0005-0000-0000-0000C2600000}"/>
    <cellStyle name="Input 2 2 4 6 4" xfId="24815" xr:uid="{00000000-0005-0000-0000-0000C3600000}"/>
    <cellStyle name="Input 2 2 4 6 4 2" xfId="24816" xr:uid="{00000000-0005-0000-0000-0000C4600000}"/>
    <cellStyle name="Input 2 2 4 6 4 3" xfId="24817" xr:uid="{00000000-0005-0000-0000-0000C5600000}"/>
    <cellStyle name="Input 2 2 4 6 5" xfId="24818" xr:uid="{00000000-0005-0000-0000-0000C6600000}"/>
    <cellStyle name="Input 2 2 4 6 5 2" xfId="24819" xr:uid="{00000000-0005-0000-0000-0000C7600000}"/>
    <cellStyle name="Input 2 2 4 6 5 3" xfId="24820" xr:uid="{00000000-0005-0000-0000-0000C8600000}"/>
    <cellStyle name="Input 2 2 4 6 6" xfId="24821" xr:uid="{00000000-0005-0000-0000-0000C9600000}"/>
    <cellStyle name="Input 2 2 4 6 6 2" xfId="24822" xr:uid="{00000000-0005-0000-0000-0000CA600000}"/>
    <cellStyle name="Input 2 2 4 6 6 3" xfId="24823" xr:uid="{00000000-0005-0000-0000-0000CB600000}"/>
    <cellStyle name="Input 2 2 4 6 7" xfId="24824" xr:uid="{00000000-0005-0000-0000-0000CC600000}"/>
    <cellStyle name="Input 2 2 4 6 7 2" xfId="24825" xr:uid="{00000000-0005-0000-0000-0000CD600000}"/>
    <cellStyle name="Input 2 2 4 6 7 3" xfId="24826" xr:uid="{00000000-0005-0000-0000-0000CE600000}"/>
    <cellStyle name="Input 2 2 4 6 8" xfId="24827" xr:uid="{00000000-0005-0000-0000-0000CF600000}"/>
    <cellStyle name="Input 2 2 4 6 8 2" xfId="24828" xr:uid="{00000000-0005-0000-0000-0000D0600000}"/>
    <cellStyle name="Input 2 2 4 6 8 3" xfId="24829" xr:uid="{00000000-0005-0000-0000-0000D1600000}"/>
    <cellStyle name="Input 2 2 4 6 9" xfId="24830" xr:uid="{00000000-0005-0000-0000-0000D2600000}"/>
    <cellStyle name="Input 2 2 4 6 9 2" xfId="24831" xr:uid="{00000000-0005-0000-0000-0000D3600000}"/>
    <cellStyle name="Input 2 2 4 6 9 3" xfId="24832" xr:uid="{00000000-0005-0000-0000-0000D4600000}"/>
    <cellStyle name="Input 2 2 4 7" xfId="24833" xr:uid="{00000000-0005-0000-0000-0000D5600000}"/>
    <cellStyle name="Input 2 2 4 7 10" xfId="24834" xr:uid="{00000000-0005-0000-0000-0000D6600000}"/>
    <cellStyle name="Input 2 2 4 7 10 2" xfId="24835" xr:uid="{00000000-0005-0000-0000-0000D7600000}"/>
    <cellStyle name="Input 2 2 4 7 10 3" xfId="24836" xr:uid="{00000000-0005-0000-0000-0000D8600000}"/>
    <cellStyle name="Input 2 2 4 7 11" xfId="24837" xr:uid="{00000000-0005-0000-0000-0000D9600000}"/>
    <cellStyle name="Input 2 2 4 7 11 2" xfId="24838" xr:uid="{00000000-0005-0000-0000-0000DA600000}"/>
    <cellStyle name="Input 2 2 4 7 11 3" xfId="24839" xr:uid="{00000000-0005-0000-0000-0000DB600000}"/>
    <cellStyle name="Input 2 2 4 7 12" xfId="24840" xr:uid="{00000000-0005-0000-0000-0000DC600000}"/>
    <cellStyle name="Input 2 2 4 7 13" xfId="24841" xr:uid="{00000000-0005-0000-0000-0000DD600000}"/>
    <cellStyle name="Input 2 2 4 7 2" xfId="24842" xr:uid="{00000000-0005-0000-0000-0000DE600000}"/>
    <cellStyle name="Input 2 2 4 7 2 2" xfId="24843" xr:uid="{00000000-0005-0000-0000-0000DF600000}"/>
    <cellStyle name="Input 2 2 4 7 2 3" xfId="24844" xr:uid="{00000000-0005-0000-0000-0000E0600000}"/>
    <cellStyle name="Input 2 2 4 7 3" xfId="24845" xr:uid="{00000000-0005-0000-0000-0000E1600000}"/>
    <cellStyle name="Input 2 2 4 7 3 2" xfId="24846" xr:uid="{00000000-0005-0000-0000-0000E2600000}"/>
    <cellStyle name="Input 2 2 4 7 3 3" xfId="24847" xr:uid="{00000000-0005-0000-0000-0000E3600000}"/>
    <cellStyle name="Input 2 2 4 7 4" xfId="24848" xr:uid="{00000000-0005-0000-0000-0000E4600000}"/>
    <cellStyle name="Input 2 2 4 7 4 2" xfId="24849" xr:uid="{00000000-0005-0000-0000-0000E5600000}"/>
    <cellStyle name="Input 2 2 4 7 4 3" xfId="24850" xr:uid="{00000000-0005-0000-0000-0000E6600000}"/>
    <cellStyle name="Input 2 2 4 7 5" xfId="24851" xr:uid="{00000000-0005-0000-0000-0000E7600000}"/>
    <cellStyle name="Input 2 2 4 7 5 2" xfId="24852" xr:uid="{00000000-0005-0000-0000-0000E8600000}"/>
    <cellStyle name="Input 2 2 4 7 5 3" xfId="24853" xr:uid="{00000000-0005-0000-0000-0000E9600000}"/>
    <cellStyle name="Input 2 2 4 7 6" xfId="24854" xr:uid="{00000000-0005-0000-0000-0000EA600000}"/>
    <cellStyle name="Input 2 2 4 7 6 2" xfId="24855" xr:uid="{00000000-0005-0000-0000-0000EB600000}"/>
    <cellStyle name="Input 2 2 4 7 6 3" xfId="24856" xr:uid="{00000000-0005-0000-0000-0000EC600000}"/>
    <cellStyle name="Input 2 2 4 7 7" xfId="24857" xr:uid="{00000000-0005-0000-0000-0000ED600000}"/>
    <cellStyle name="Input 2 2 4 7 7 2" xfId="24858" xr:uid="{00000000-0005-0000-0000-0000EE600000}"/>
    <cellStyle name="Input 2 2 4 7 7 3" xfId="24859" xr:uid="{00000000-0005-0000-0000-0000EF600000}"/>
    <cellStyle name="Input 2 2 4 7 8" xfId="24860" xr:uid="{00000000-0005-0000-0000-0000F0600000}"/>
    <cellStyle name="Input 2 2 4 7 8 2" xfId="24861" xr:uid="{00000000-0005-0000-0000-0000F1600000}"/>
    <cellStyle name="Input 2 2 4 7 8 3" xfId="24862" xr:uid="{00000000-0005-0000-0000-0000F2600000}"/>
    <cellStyle name="Input 2 2 4 7 9" xfId="24863" xr:uid="{00000000-0005-0000-0000-0000F3600000}"/>
    <cellStyle name="Input 2 2 4 7 9 2" xfId="24864" xr:uid="{00000000-0005-0000-0000-0000F4600000}"/>
    <cellStyle name="Input 2 2 4 7 9 3" xfId="24865" xr:uid="{00000000-0005-0000-0000-0000F5600000}"/>
    <cellStyle name="Input 2 2 4 8" xfId="24866" xr:uid="{00000000-0005-0000-0000-0000F6600000}"/>
    <cellStyle name="Input 2 2 4 8 2" xfId="24867" xr:uid="{00000000-0005-0000-0000-0000F7600000}"/>
    <cellStyle name="Input 2 2 4 8 3" xfId="24868" xr:uid="{00000000-0005-0000-0000-0000F8600000}"/>
    <cellStyle name="Input 2 2 4 9" xfId="24869" xr:uid="{00000000-0005-0000-0000-0000F9600000}"/>
    <cellStyle name="Input 2 2 4 9 2" xfId="24870" xr:uid="{00000000-0005-0000-0000-0000FA600000}"/>
    <cellStyle name="Input 2 2 4 9 3" xfId="24871" xr:uid="{00000000-0005-0000-0000-0000FB600000}"/>
    <cellStyle name="Input 2 2 5" xfId="24872" xr:uid="{00000000-0005-0000-0000-0000FC600000}"/>
    <cellStyle name="Input 2 2 5 10" xfId="24873" xr:uid="{00000000-0005-0000-0000-0000FD600000}"/>
    <cellStyle name="Input 2 2 5 10 2" xfId="24874" xr:uid="{00000000-0005-0000-0000-0000FE600000}"/>
    <cellStyle name="Input 2 2 5 10 3" xfId="24875" xr:uid="{00000000-0005-0000-0000-0000FF600000}"/>
    <cellStyle name="Input 2 2 5 11" xfId="24876" xr:uid="{00000000-0005-0000-0000-000000610000}"/>
    <cellStyle name="Input 2 2 5 11 2" xfId="24877" xr:uid="{00000000-0005-0000-0000-000001610000}"/>
    <cellStyle name="Input 2 2 5 11 3" xfId="24878" xr:uid="{00000000-0005-0000-0000-000002610000}"/>
    <cellStyle name="Input 2 2 5 12" xfId="24879" xr:uid="{00000000-0005-0000-0000-000003610000}"/>
    <cellStyle name="Input 2 2 5 12 2" xfId="24880" xr:uid="{00000000-0005-0000-0000-000004610000}"/>
    <cellStyle name="Input 2 2 5 12 3" xfId="24881" xr:uid="{00000000-0005-0000-0000-000005610000}"/>
    <cellStyle name="Input 2 2 5 13" xfId="24882" xr:uid="{00000000-0005-0000-0000-000006610000}"/>
    <cellStyle name="Input 2 2 5 13 2" xfId="24883" xr:uid="{00000000-0005-0000-0000-000007610000}"/>
    <cellStyle name="Input 2 2 5 13 3" xfId="24884" xr:uid="{00000000-0005-0000-0000-000008610000}"/>
    <cellStyle name="Input 2 2 5 14" xfId="24885" xr:uid="{00000000-0005-0000-0000-000009610000}"/>
    <cellStyle name="Input 2 2 5 14 2" xfId="24886" xr:uid="{00000000-0005-0000-0000-00000A610000}"/>
    <cellStyle name="Input 2 2 5 14 3" xfId="24887" xr:uid="{00000000-0005-0000-0000-00000B610000}"/>
    <cellStyle name="Input 2 2 5 15" xfId="24888" xr:uid="{00000000-0005-0000-0000-00000C610000}"/>
    <cellStyle name="Input 2 2 5 15 2" xfId="24889" xr:uid="{00000000-0005-0000-0000-00000D610000}"/>
    <cellStyle name="Input 2 2 5 15 3" xfId="24890" xr:uid="{00000000-0005-0000-0000-00000E610000}"/>
    <cellStyle name="Input 2 2 5 16" xfId="24891" xr:uid="{00000000-0005-0000-0000-00000F610000}"/>
    <cellStyle name="Input 2 2 5 16 2" xfId="24892" xr:uid="{00000000-0005-0000-0000-000010610000}"/>
    <cellStyle name="Input 2 2 5 16 3" xfId="24893" xr:uid="{00000000-0005-0000-0000-000011610000}"/>
    <cellStyle name="Input 2 2 5 17" xfId="24894" xr:uid="{00000000-0005-0000-0000-000012610000}"/>
    <cellStyle name="Input 2 2 5 17 2" xfId="24895" xr:uid="{00000000-0005-0000-0000-000013610000}"/>
    <cellStyle name="Input 2 2 5 17 3" xfId="24896" xr:uid="{00000000-0005-0000-0000-000014610000}"/>
    <cellStyle name="Input 2 2 5 18" xfId="24897" xr:uid="{00000000-0005-0000-0000-000015610000}"/>
    <cellStyle name="Input 2 2 5 18 2" xfId="24898" xr:uid="{00000000-0005-0000-0000-000016610000}"/>
    <cellStyle name="Input 2 2 5 18 3" xfId="24899" xr:uid="{00000000-0005-0000-0000-000017610000}"/>
    <cellStyle name="Input 2 2 5 19" xfId="24900" xr:uid="{00000000-0005-0000-0000-000018610000}"/>
    <cellStyle name="Input 2 2 5 2" xfId="24901" xr:uid="{00000000-0005-0000-0000-000019610000}"/>
    <cellStyle name="Input 2 2 5 2 10" xfId="24902" xr:uid="{00000000-0005-0000-0000-00001A610000}"/>
    <cellStyle name="Input 2 2 5 2 10 2" xfId="24903" xr:uid="{00000000-0005-0000-0000-00001B610000}"/>
    <cellStyle name="Input 2 2 5 2 10 3" xfId="24904" xr:uid="{00000000-0005-0000-0000-00001C610000}"/>
    <cellStyle name="Input 2 2 5 2 11" xfId="24905" xr:uid="{00000000-0005-0000-0000-00001D610000}"/>
    <cellStyle name="Input 2 2 5 2 11 2" xfId="24906" xr:uid="{00000000-0005-0000-0000-00001E610000}"/>
    <cellStyle name="Input 2 2 5 2 11 3" xfId="24907" xr:uid="{00000000-0005-0000-0000-00001F610000}"/>
    <cellStyle name="Input 2 2 5 2 12" xfId="24908" xr:uid="{00000000-0005-0000-0000-000020610000}"/>
    <cellStyle name="Input 2 2 5 2 12 2" xfId="24909" xr:uid="{00000000-0005-0000-0000-000021610000}"/>
    <cellStyle name="Input 2 2 5 2 12 3" xfId="24910" xr:uid="{00000000-0005-0000-0000-000022610000}"/>
    <cellStyle name="Input 2 2 5 2 13" xfId="24911" xr:uid="{00000000-0005-0000-0000-000023610000}"/>
    <cellStyle name="Input 2 2 5 2 14" xfId="24912" xr:uid="{00000000-0005-0000-0000-000024610000}"/>
    <cellStyle name="Input 2 2 5 2 2" xfId="24913" xr:uid="{00000000-0005-0000-0000-000025610000}"/>
    <cellStyle name="Input 2 2 5 2 2 2" xfId="24914" xr:uid="{00000000-0005-0000-0000-000026610000}"/>
    <cellStyle name="Input 2 2 5 2 2 3" xfId="24915" xr:uid="{00000000-0005-0000-0000-000027610000}"/>
    <cellStyle name="Input 2 2 5 2 3" xfId="24916" xr:uid="{00000000-0005-0000-0000-000028610000}"/>
    <cellStyle name="Input 2 2 5 2 3 2" xfId="24917" xr:uid="{00000000-0005-0000-0000-000029610000}"/>
    <cellStyle name="Input 2 2 5 2 3 3" xfId="24918" xr:uid="{00000000-0005-0000-0000-00002A610000}"/>
    <cellStyle name="Input 2 2 5 2 4" xfId="24919" xr:uid="{00000000-0005-0000-0000-00002B610000}"/>
    <cellStyle name="Input 2 2 5 2 4 2" xfId="24920" xr:uid="{00000000-0005-0000-0000-00002C610000}"/>
    <cellStyle name="Input 2 2 5 2 4 3" xfId="24921" xr:uid="{00000000-0005-0000-0000-00002D610000}"/>
    <cellStyle name="Input 2 2 5 2 5" xfId="24922" xr:uid="{00000000-0005-0000-0000-00002E610000}"/>
    <cellStyle name="Input 2 2 5 2 5 2" xfId="24923" xr:uid="{00000000-0005-0000-0000-00002F610000}"/>
    <cellStyle name="Input 2 2 5 2 5 3" xfId="24924" xr:uid="{00000000-0005-0000-0000-000030610000}"/>
    <cellStyle name="Input 2 2 5 2 6" xfId="24925" xr:uid="{00000000-0005-0000-0000-000031610000}"/>
    <cellStyle name="Input 2 2 5 2 6 2" xfId="24926" xr:uid="{00000000-0005-0000-0000-000032610000}"/>
    <cellStyle name="Input 2 2 5 2 6 3" xfId="24927" xr:uid="{00000000-0005-0000-0000-000033610000}"/>
    <cellStyle name="Input 2 2 5 2 7" xfId="24928" xr:uid="{00000000-0005-0000-0000-000034610000}"/>
    <cellStyle name="Input 2 2 5 2 7 2" xfId="24929" xr:uid="{00000000-0005-0000-0000-000035610000}"/>
    <cellStyle name="Input 2 2 5 2 7 3" xfId="24930" xr:uid="{00000000-0005-0000-0000-000036610000}"/>
    <cellStyle name="Input 2 2 5 2 8" xfId="24931" xr:uid="{00000000-0005-0000-0000-000037610000}"/>
    <cellStyle name="Input 2 2 5 2 8 2" xfId="24932" xr:uid="{00000000-0005-0000-0000-000038610000}"/>
    <cellStyle name="Input 2 2 5 2 8 3" xfId="24933" xr:uid="{00000000-0005-0000-0000-000039610000}"/>
    <cellStyle name="Input 2 2 5 2 9" xfId="24934" xr:uid="{00000000-0005-0000-0000-00003A610000}"/>
    <cellStyle name="Input 2 2 5 2 9 2" xfId="24935" xr:uid="{00000000-0005-0000-0000-00003B610000}"/>
    <cellStyle name="Input 2 2 5 2 9 3" xfId="24936" xr:uid="{00000000-0005-0000-0000-00003C610000}"/>
    <cellStyle name="Input 2 2 5 20" xfId="24937" xr:uid="{00000000-0005-0000-0000-00003D610000}"/>
    <cellStyle name="Input 2 2 5 3" xfId="24938" xr:uid="{00000000-0005-0000-0000-00003E610000}"/>
    <cellStyle name="Input 2 2 5 3 10" xfId="24939" xr:uid="{00000000-0005-0000-0000-00003F610000}"/>
    <cellStyle name="Input 2 2 5 3 10 2" xfId="24940" xr:uid="{00000000-0005-0000-0000-000040610000}"/>
    <cellStyle name="Input 2 2 5 3 10 3" xfId="24941" xr:uid="{00000000-0005-0000-0000-000041610000}"/>
    <cellStyle name="Input 2 2 5 3 11" xfId="24942" xr:uid="{00000000-0005-0000-0000-000042610000}"/>
    <cellStyle name="Input 2 2 5 3 11 2" xfId="24943" xr:uid="{00000000-0005-0000-0000-000043610000}"/>
    <cellStyle name="Input 2 2 5 3 11 3" xfId="24944" xr:uid="{00000000-0005-0000-0000-000044610000}"/>
    <cellStyle name="Input 2 2 5 3 12" xfId="24945" xr:uid="{00000000-0005-0000-0000-000045610000}"/>
    <cellStyle name="Input 2 2 5 3 12 2" xfId="24946" xr:uid="{00000000-0005-0000-0000-000046610000}"/>
    <cellStyle name="Input 2 2 5 3 12 3" xfId="24947" xr:uid="{00000000-0005-0000-0000-000047610000}"/>
    <cellStyle name="Input 2 2 5 3 13" xfId="24948" xr:uid="{00000000-0005-0000-0000-000048610000}"/>
    <cellStyle name="Input 2 2 5 3 14" xfId="24949" xr:uid="{00000000-0005-0000-0000-000049610000}"/>
    <cellStyle name="Input 2 2 5 3 2" xfId="24950" xr:uid="{00000000-0005-0000-0000-00004A610000}"/>
    <cellStyle name="Input 2 2 5 3 2 2" xfId="24951" xr:uid="{00000000-0005-0000-0000-00004B610000}"/>
    <cellStyle name="Input 2 2 5 3 2 3" xfId="24952" xr:uid="{00000000-0005-0000-0000-00004C610000}"/>
    <cellStyle name="Input 2 2 5 3 3" xfId="24953" xr:uid="{00000000-0005-0000-0000-00004D610000}"/>
    <cellStyle name="Input 2 2 5 3 3 2" xfId="24954" xr:uid="{00000000-0005-0000-0000-00004E610000}"/>
    <cellStyle name="Input 2 2 5 3 3 3" xfId="24955" xr:uid="{00000000-0005-0000-0000-00004F610000}"/>
    <cellStyle name="Input 2 2 5 3 4" xfId="24956" xr:uid="{00000000-0005-0000-0000-000050610000}"/>
    <cellStyle name="Input 2 2 5 3 4 2" xfId="24957" xr:uid="{00000000-0005-0000-0000-000051610000}"/>
    <cellStyle name="Input 2 2 5 3 4 3" xfId="24958" xr:uid="{00000000-0005-0000-0000-000052610000}"/>
    <cellStyle name="Input 2 2 5 3 5" xfId="24959" xr:uid="{00000000-0005-0000-0000-000053610000}"/>
    <cellStyle name="Input 2 2 5 3 5 2" xfId="24960" xr:uid="{00000000-0005-0000-0000-000054610000}"/>
    <cellStyle name="Input 2 2 5 3 5 3" xfId="24961" xr:uid="{00000000-0005-0000-0000-000055610000}"/>
    <cellStyle name="Input 2 2 5 3 6" xfId="24962" xr:uid="{00000000-0005-0000-0000-000056610000}"/>
    <cellStyle name="Input 2 2 5 3 6 2" xfId="24963" xr:uid="{00000000-0005-0000-0000-000057610000}"/>
    <cellStyle name="Input 2 2 5 3 6 3" xfId="24964" xr:uid="{00000000-0005-0000-0000-000058610000}"/>
    <cellStyle name="Input 2 2 5 3 7" xfId="24965" xr:uid="{00000000-0005-0000-0000-000059610000}"/>
    <cellStyle name="Input 2 2 5 3 7 2" xfId="24966" xr:uid="{00000000-0005-0000-0000-00005A610000}"/>
    <cellStyle name="Input 2 2 5 3 7 3" xfId="24967" xr:uid="{00000000-0005-0000-0000-00005B610000}"/>
    <cellStyle name="Input 2 2 5 3 8" xfId="24968" xr:uid="{00000000-0005-0000-0000-00005C610000}"/>
    <cellStyle name="Input 2 2 5 3 8 2" xfId="24969" xr:uid="{00000000-0005-0000-0000-00005D610000}"/>
    <cellStyle name="Input 2 2 5 3 8 3" xfId="24970" xr:uid="{00000000-0005-0000-0000-00005E610000}"/>
    <cellStyle name="Input 2 2 5 3 9" xfId="24971" xr:uid="{00000000-0005-0000-0000-00005F610000}"/>
    <cellStyle name="Input 2 2 5 3 9 2" xfId="24972" xr:uid="{00000000-0005-0000-0000-000060610000}"/>
    <cellStyle name="Input 2 2 5 3 9 3" xfId="24973" xr:uid="{00000000-0005-0000-0000-000061610000}"/>
    <cellStyle name="Input 2 2 5 4" xfId="24974" xr:uid="{00000000-0005-0000-0000-000062610000}"/>
    <cellStyle name="Input 2 2 5 4 10" xfId="24975" xr:uid="{00000000-0005-0000-0000-000063610000}"/>
    <cellStyle name="Input 2 2 5 4 10 2" xfId="24976" xr:uid="{00000000-0005-0000-0000-000064610000}"/>
    <cellStyle name="Input 2 2 5 4 10 3" xfId="24977" xr:uid="{00000000-0005-0000-0000-000065610000}"/>
    <cellStyle name="Input 2 2 5 4 11" xfId="24978" xr:uid="{00000000-0005-0000-0000-000066610000}"/>
    <cellStyle name="Input 2 2 5 4 11 2" xfId="24979" xr:uid="{00000000-0005-0000-0000-000067610000}"/>
    <cellStyle name="Input 2 2 5 4 11 3" xfId="24980" xr:uid="{00000000-0005-0000-0000-000068610000}"/>
    <cellStyle name="Input 2 2 5 4 12" xfId="24981" xr:uid="{00000000-0005-0000-0000-000069610000}"/>
    <cellStyle name="Input 2 2 5 4 13" xfId="24982" xr:uid="{00000000-0005-0000-0000-00006A610000}"/>
    <cellStyle name="Input 2 2 5 4 2" xfId="24983" xr:uid="{00000000-0005-0000-0000-00006B610000}"/>
    <cellStyle name="Input 2 2 5 4 2 2" xfId="24984" xr:uid="{00000000-0005-0000-0000-00006C610000}"/>
    <cellStyle name="Input 2 2 5 4 2 3" xfId="24985" xr:uid="{00000000-0005-0000-0000-00006D610000}"/>
    <cellStyle name="Input 2 2 5 4 3" xfId="24986" xr:uid="{00000000-0005-0000-0000-00006E610000}"/>
    <cellStyle name="Input 2 2 5 4 3 2" xfId="24987" xr:uid="{00000000-0005-0000-0000-00006F610000}"/>
    <cellStyle name="Input 2 2 5 4 3 3" xfId="24988" xr:uid="{00000000-0005-0000-0000-000070610000}"/>
    <cellStyle name="Input 2 2 5 4 4" xfId="24989" xr:uid="{00000000-0005-0000-0000-000071610000}"/>
    <cellStyle name="Input 2 2 5 4 4 2" xfId="24990" xr:uid="{00000000-0005-0000-0000-000072610000}"/>
    <cellStyle name="Input 2 2 5 4 4 3" xfId="24991" xr:uid="{00000000-0005-0000-0000-000073610000}"/>
    <cellStyle name="Input 2 2 5 4 5" xfId="24992" xr:uid="{00000000-0005-0000-0000-000074610000}"/>
    <cellStyle name="Input 2 2 5 4 5 2" xfId="24993" xr:uid="{00000000-0005-0000-0000-000075610000}"/>
    <cellStyle name="Input 2 2 5 4 5 3" xfId="24994" xr:uid="{00000000-0005-0000-0000-000076610000}"/>
    <cellStyle name="Input 2 2 5 4 6" xfId="24995" xr:uid="{00000000-0005-0000-0000-000077610000}"/>
    <cellStyle name="Input 2 2 5 4 6 2" xfId="24996" xr:uid="{00000000-0005-0000-0000-000078610000}"/>
    <cellStyle name="Input 2 2 5 4 6 3" xfId="24997" xr:uid="{00000000-0005-0000-0000-000079610000}"/>
    <cellStyle name="Input 2 2 5 4 7" xfId="24998" xr:uid="{00000000-0005-0000-0000-00007A610000}"/>
    <cellStyle name="Input 2 2 5 4 7 2" xfId="24999" xr:uid="{00000000-0005-0000-0000-00007B610000}"/>
    <cellStyle name="Input 2 2 5 4 7 3" xfId="25000" xr:uid="{00000000-0005-0000-0000-00007C610000}"/>
    <cellStyle name="Input 2 2 5 4 8" xfId="25001" xr:uid="{00000000-0005-0000-0000-00007D610000}"/>
    <cellStyle name="Input 2 2 5 4 8 2" xfId="25002" xr:uid="{00000000-0005-0000-0000-00007E610000}"/>
    <cellStyle name="Input 2 2 5 4 8 3" xfId="25003" xr:uid="{00000000-0005-0000-0000-00007F610000}"/>
    <cellStyle name="Input 2 2 5 4 9" xfId="25004" xr:uid="{00000000-0005-0000-0000-000080610000}"/>
    <cellStyle name="Input 2 2 5 4 9 2" xfId="25005" xr:uid="{00000000-0005-0000-0000-000081610000}"/>
    <cellStyle name="Input 2 2 5 4 9 3" xfId="25006" xr:uid="{00000000-0005-0000-0000-000082610000}"/>
    <cellStyle name="Input 2 2 5 5" xfId="25007" xr:uid="{00000000-0005-0000-0000-000083610000}"/>
    <cellStyle name="Input 2 2 5 5 10" xfId="25008" xr:uid="{00000000-0005-0000-0000-000084610000}"/>
    <cellStyle name="Input 2 2 5 5 10 2" xfId="25009" xr:uid="{00000000-0005-0000-0000-000085610000}"/>
    <cellStyle name="Input 2 2 5 5 10 3" xfId="25010" xr:uid="{00000000-0005-0000-0000-000086610000}"/>
    <cellStyle name="Input 2 2 5 5 11" xfId="25011" xr:uid="{00000000-0005-0000-0000-000087610000}"/>
    <cellStyle name="Input 2 2 5 5 11 2" xfId="25012" xr:uid="{00000000-0005-0000-0000-000088610000}"/>
    <cellStyle name="Input 2 2 5 5 11 3" xfId="25013" xr:uid="{00000000-0005-0000-0000-000089610000}"/>
    <cellStyle name="Input 2 2 5 5 12" xfId="25014" xr:uid="{00000000-0005-0000-0000-00008A610000}"/>
    <cellStyle name="Input 2 2 5 5 13" xfId="25015" xr:uid="{00000000-0005-0000-0000-00008B610000}"/>
    <cellStyle name="Input 2 2 5 5 2" xfId="25016" xr:uid="{00000000-0005-0000-0000-00008C610000}"/>
    <cellStyle name="Input 2 2 5 5 2 2" xfId="25017" xr:uid="{00000000-0005-0000-0000-00008D610000}"/>
    <cellStyle name="Input 2 2 5 5 2 3" xfId="25018" xr:uid="{00000000-0005-0000-0000-00008E610000}"/>
    <cellStyle name="Input 2 2 5 5 3" xfId="25019" xr:uid="{00000000-0005-0000-0000-00008F610000}"/>
    <cellStyle name="Input 2 2 5 5 3 2" xfId="25020" xr:uid="{00000000-0005-0000-0000-000090610000}"/>
    <cellStyle name="Input 2 2 5 5 3 3" xfId="25021" xr:uid="{00000000-0005-0000-0000-000091610000}"/>
    <cellStyle name="Input 2 2 5 5 4" xfId="25022" xr:uid="{00000000-0005-0000-0000-000092610000}"/>
    <cellStyle name="Input 2 2 5 5 4 2" xfId="25023" xr:uid="{00000000-0005-0000-0000-000093610000}"/>
    <cellStyle name="Input 2 2 5 5 4 3" xfId="25024" xr:uid="{00000000-0005-0000-0000-000094610000}"/>
    <cellStyle name="Input 2 2 5 5 5" xfId="25025" xr:uid="{00000000-0005-0000-0000-000095610000}"/>
    <cellStyle name="Input 2 2 5 5 5 2" xfId="25026" xr:uid="{00000000-0005-0000-0000-000096610000}"/>
    <cellStyle name="Input 2 2 5 5 5 3" xfId="25027" xr:uid="{00000000-0005-0000-0000-000097610000}"/>
    <cellStyle name="Input 2 2 5 5 6" xfId="25028" xr:uid="{00000000-0005-0000-0000-000098610000}"/>
    <cellStyle name="Input 2 2 5 5 6 2" xfId="25029" xr:uid="{00000000-0005-0000-0000-000099610000}"/>
    <cellStyle name="Input 2 2 5 5 6 3" xfId="25030" xr:uid="{00000000-0005-0000-0000-00009A610000}"/>
    <cellStyle name="Input 2 2 5 5 7" xfId="25031" xr:uid="{00000000-0005-0000-0000-00009B610000}"/>
    <cellStyle name="Input 2 2 5 5 7 2" xfId="25032" xr:uid="{00000000-0005-0000-0000-00009C610000}"/>
    <cellStyle name="Input 2 2 5 5 7 3" xfId="25033" xr:uid="{00000000-0005-0000-0000-00009D610000}"/>
    <cellStyle name="Input 2 2 5 5 8" xfId="25034" xr:uid="{00000000-0005-0000-0000-00009E610000}"/>
    <cellStyle name="Input 2 2 5 5 8 2" xfId="25035" xr:uid="{00000000-0005-0000-0000-00009F610000}"/>
    <cellStyle name="Input 2 2 5 5 8 3" xfId="25036" xr:uid="{00000000-0005-0000-0000-0000A0610000}"/>
    <cellStyle name="Input 2 2 5 5 9" xfId="25037" xr:uid="{00000000-0005-0000-0000-0000A1610000}"/>
    <cellStyle name="Input 2 2 5 5 9 2" xfId="25038" xr:uid="{00000000-0005-0000-0000-0000A2610000}"/>
    <cellStyle name="Input 2 2 5 5 9 3" xfId="25039" xr:uid="{00000000-0005-0000-0000-0000A3610000}"/>
    <cellStyle name="Input 2 2 5 6" xfId="25040" xr:uid="{00000000-0005-0000-0000-0000A4610000}"/>
    <cellStyle name="Input 2 2 5 6 10" xfId="25041" xr:uid="{00000000-0005-0000-0000-0000A5610000}"/>
    <cellStyle name="Input 2 2 5 6 10 2" xfId="25042" xr:uid="{00000000-0005-0000-0000-0000A6610000}"/>
    <cellStyle name="Input 2 2 5 6 10 3" xfId="25043" xr:uid="{00000000-0005-0000-0000-0000A7610000}"/>
    <cellStyle name="Input 2 2 5 6 11" xfId="25044" xr:uid="{00000000-0005-0000-0000-0000A8610000}"/>
    <cellStyle name="Input 2 2 5 6 11 2" xfId="25045" xr:uid="{00000000-0005-0000-0000-0000A9610000}"/>
    <cellStyle name="Input 2 2 5 6 11 3" xfId="25046" xr:uid="{00000000-0005-0000-0000-0000AA610000}"/>
    <cellStyle name="Input 2 2 5 6 12" xfId="25047" xr:uid="{00000000-0005-0000-0000-0000AB610000}"/>
    <cellStyle name="Input 2 2 5 6 13" xfId="25048" xr:uid="{00000000-0005-0000-0000-0000AC610000}"/>
    <cellStyle name="Input 2 2 5 6 2" xfId="25049" xr:uid="{00000000-0005-0000-0000-0000AD610000}"/>
    <cellStyle name="Input 2 2 5 6 2 2" xfId="25050" xr:uid="{00000000-0005-0000-0000-0000AE610000}"/>
    <cellStyle name="Input 2 2 5 6 2 3" xfId="25051" xr:uid="{00000000-0005-0000-0000-0000AF610000}"/>
    <cellStyle name="Input 2 2 5 6 3" xfId="25052" xr:uid="{00000000-0005-0000-0000-0000B0610000}"/>
    <cellStyle name="Input 2 2 5 6 3 2" xfId="25053" xr:uid="{00000000-0005-0000-0000-0000B1610000}"/>
    <cellStyle name="Input 2 2 5 6 3 3" xfId="25054" xr:uid="{00000000-0005-0000-0000-0000B2610000}"/>
    <cellStyle name="Input 2 2 5 6 4" xfId="25055" xr:uid="{00000000-0005-0000-0000-0000B3610000}"/>
    <cellStyle name="Input 2 2 5 6 4 2" xfId="25056" xr:uid="{00000000-0005-0000-0000-0000B4610000}"/>
    <cellStyle name="Input 2 2 5 6 4 3" xfId="25057" xr:uid="{00000000-0005-0000-0000-0000B5610000}"/>
    <cellStyle name="Input 2 2 5 6 5" xfId="25058" xr:uid="{00000000-0005-0000-0000-0000B6610000}"/>
    <cellStyle name="Input 2 2 5 6 5 2" xfId="25059" xr:uid="{00000000-0005-0000-0000-0000B7610000}"/>
    <cellStyle name="Input 2 2 5 6 5 3" xfId="25060" xr:uid="{00000000-0005-0000-0000-0000B8610000}"/>
    <cellStyle name="Input 2 2 5 6 6" xfId="25061" xr:uid="{00000000-0005-0000-0000-0000B9610000}"/>
    <cellStyle name="Input 2 2 5 6 6 2" xfId="25062" xr:uid="{00000000-0005-0000-0000-0000BA610000}"/>
    <cellStyle name="Input 2 2 5 6 6 3" xfId="25063" xr:uid="{00000000-0005-0000-0000-0000BB610000}"/>
    <cellStyle name="Input 2 2 5 6 7" xfId="25064" xr:uid="{00000000-0005-0000-0000-0000BC610000}"/>
    <cellStyle name="Input 2 2 5 6 7 2" xfId="25065" xr:uid="{00000000-0005-0000-0000-0000BD610000}"/>
    <cellStyle name="Input 2 2 5 6 7 3" xfId="25066" xr:uid="{00000000-0005-0000-0000-0000BE610000}"/>
    <cellStyle name="Input 2 2 5 6 8" xfId="25067" xr:uid="{00000000-0005-0000-0000-0000BF610000}"/>
    <cellStyle name="Input 2 2 5 6 8 2" xfId="25068" xr:uid="{00000000-0005-0000-0000-0000C0610000}"/>
    <cellStyle name="Input 2 2 5 6 8 3" xfId="25069" xr:uid="{00000000-0005-0000-0000-0000C1610000}"/>
    <cellStyle name="Input 2 2 5 6 9" xfId="25070" xr:uid="{00000000-0005-0000-0000-0000C2610000}"/>
    <cellStyle name="Input 2 2 5 6 9 2" xfId="25071" xr:uid="{00000000-0005-0000-0000-0000C3610000}"/>
    <cellStyle name="Input 2 2 5 6 9 3" xfId="25072" xr:uid="{00000000-0005-0000-0000-0000C4610000}"/>
    <cellStyle name="Input 2 2 5 7" xfId="25073" xr:uid="{00000000-0005-0000-0000-0000C5610000}"/>
    <cellStyle name="Input 2 2 5 7 10" xfId="25074" xr:uid="{00000000-0005-0000-0000-0000C6610000}"/>
    <cellStyle name="Input 2 2 5 7 10 2" xfId="25075" xr:uid="{00000000-0005-0000-0000-0000C7610000}"/>
    <cellStyle name="Input 2 2 5 7 10 3" xfId="25076" xr:uid="{00000000-0005-0000-0000-0000C8610000}"/>
    <cellStyle name="Input 2 2 5 7 11" xfId="25077" xr:uid="{00000000-0005-0000-0000-0000C9610000}"/>
    <cellStyle name="Input 2 2 5 7 11 2" xfId="25078" xr:uid="{00000000-0005-0000-0000-0000CA610000}"/>
    <cellStyle name="Input 2 2 5 7 11 3" xfId="25079" xr:uid="{00000000-0005-0000-0000-0000CB610000}"/>
    <cellStyle name="Input 2 2 5 7 12" xfId="25080" xr:uid="{00000000-0005-0000-0000-0000CC610000}"/>
    <cellStyle name="Input 2 2 5 7 13" xfId="25081" xr:uid="{00000000-0005-0000-0000-0000CD610000}"/>
    <cellStyle name="Input 2 2 5 7 2" xfId="25082" xr:uid="{00000000-0005-0000-0000-0000CE610000}"/>
    <cellStyle name="Input 2 2 5 7 2 2" xfId="25083" xr:uid="{00000000-0005-0000-0000-0000CF610000}"/>
    <cellStyle name="Input 2 2 5 7 2 3" xfId="25084" xr:uid="{00000000-0005-0000-0000-0000D0610000}"/>
    <cellStyle name="Input 2 2 5 7 3" xfId="25085" xr:uid="{00000000-0005-0000-0000-0000D1610000}"/>
    <cellStyle name="Input 2 2 5 7 3 2" xfId="25086" xr:uid="{00000000-0005-0000-0000-0000D2610000}"/>
    <cellStyle name="Input 2 2 5 7 3 3" xfId="25087" xr:uid="{00000000-0005-0000-0000-0000D3610000}"/>
    <cellStyle name="Input 2 2 5 7 4" xfId="25088" xr:uid="{00000000-0005-0000-0000-0000D4610000}"/>
    <cellStyle name="Input 2 2 5 7 4 2" xfId="25089" xr:uid="{00000000-0005-0000-0000-0000D5610000}"/>
    <cellStyle name="Input 2 2 5 7 4 3" xfId="25090" xr:uid="{00000000-0005-0000-0000-0000D6610000}"/>
    <cellStyle name="Input 2 2 5 7 5" xfId="25091" xr:uid="{00000000-0005-0000-0000-0000D7610000}"/>
    <cellStyle name="Input 2 2 5 7 5 2" xfId="25092" xr:uid="{00000000-0005-0000-0000-0000D8610000}"/>
    <cellStyle name="Input 2 2 5 7 5 3" xfId="25093" xr:uid="{00000000-0005-0000-0000-0000D9610000}"/>
    <cellStyle name="Input 2 2 5 7 6" xfId="25094" xr:uid="{00000000-0005-0000-0000-0000DA610000}"/>
    <cellStyle name="Input 2 2 5 7 6 2" xfId="25095" xr:uid="{00000000-0005-0000-0000-0000DB610000}"/>
    <cellStyle name="Input 2 2 5 7 6 3" xfId="25096" xr:uid="{00000000-0005-0000-0000-0000DC610000}"/>
    <cellStyle name="Input 2 2 5 7 7" xfId="25097" xr:uid="{00000000-0005-0000-0000-0000DD610000}"/>
    <cellStyle name="Input 2 2 5 7 7 2" xfId="25098" xr:uid="{00000000-0005-0000-0000-0000DE610000}"/>
    <cellStyle name="Input 2 2 5 7 7 3" xfId="25099" xr:uid="{00000000-0005-0000-0000-0000DF610000}"/>
    <cellStyle name="Input 2 2 5 7 8" xfId="25100" xr:uid="{00000000-0005-0000-0000-0000E0610000}"/>
    <cellStyle name="Input 2 2 5 7 8 2" xfId="25101" xr:uid="{00000000-0005-0000-0000-0000E1610000}"/>
    <cellStyle name="Input 2 2 5 7 8 3" xfId="25102" xr:uid="{00000000-0005-0000-0000-0000E2610000}"/>
    <cellStyle name="Input 2 2 5 7 9" xfId="25103" xr:uid="{00000000-0005-0000-0000-0000E3610000}"/>
    <cellStyle name="Input 2 2 5 7 9 2" xfId="25104" xr:uid="{00000000-0005-0000-0000-0000E4610000}"/>
    <cellStyle name="Input 2 2 5 7 9 3" xfId="25105" xr:uid="{00000000-0005-0000-0000-0000E5610000}"/>
    <cellStyle name="Input 2 2 5 8" xfId="25106" xr:uid="{00000000-0005-0000-0000-0000E6610000}"/>
    <cellStyle name="Input 2 2 5 8 2" xfId="25107" xr:uid="{00000000-0005-0000-0000-0000E7610000}"/>
    <cellStyle name="Input 2 2 5 8 3" xfId="25108" xr:uid="{00000000-0005-0000-0000-0000E8610000}"/>
    <cellStyle name="Input 2 2 5 9" xfId="25109" xr:uid="{00000000-0005-0000-0000-0000E9610000}"/>
    <cellStyle name="Input 2 2 5 9 2" xfId="25110" xr:uid="{00000000-0005-0000-0000-0000EA610000}"/>
    <cellStyle name="Input 2 2 5 9 3" xfId="25111" xr:uid="{00000000-0005-0000-0000-0000EB610000}"/>
    <cellStyle name="Input 2 2 6" xfId="25112" xr:uid="{00000000-0005-0000-0000-0000EC610000}"/>
    <cellStyle name="Input 2 2 6 2" xfId="25113" xr:uid="{00000000-0005-0000-0000-0000ED610000}"/>
    <cellStyle name="Input 2 2 6 3" xfId="25114" xr:uid="{00000000-0005-0000-0000-0000EE610000}"/>
    <cellStyle name="Input 2 2 7" xfId="25115" xr:uid="{00000000-0005-0000-0000-0000EF610000}"/>
    <cellStyle name="Input 2 2 7 2" xfId="25116" xr:uid="{00000000-0005-0000-0000-0000F0610000}"/>
    <cellStyle name="Input 2 2 7 3" xfId="25117" xr:uid="{00000000-0005-0000-0000-0000F1610000}"/>
    <cellStyle name="Input 2 2 8" xfId="25118" xr:uid="{00000000-0005-0000-0000-0000F2610000}"/>
    <cellStyle name="Input 2 2 8 2" xfId="25119" xr:uid="{00000000-0005-0000-0000-0000F3610000}"/>
    <cellStyle name="Input 2 2 8 3" xfId="25120" xr:uid="{00000000-0005-0000-0000-0000F4610000}"/>
    <cellStyle name="Input 2 2 9" xfId="25121" xr:uid="{00000000-0005-0000-0000-0000F5610000}"/>
    <cellStyle name="Input 2 2 9 2" xfId="25122" xr:uid="{00000000-0005-0000-0000-0000F6610000}"/>
    <cellStyle name="Input 2 2 9 3" xfId="25123" xr:uid="{00000000-0005-0000-0000-0000F7610000}"/>
    <cellStyle name="Input 2 3" xfId="25124" xr:uid="{00000000-0005-0000-0000-0000F8610000}"/>
    <cellStyle name="Input 2 3 10" xfId="25125" xr:uid="{00000000-0005-0000-0000-0000F9610000}"/>
    <cellStyle name="Input 2 3 10 2" xfId="25126" xr:uid="{00000000-0005-0000-0000-0000FA610000}"/>
    <cellStyle name="Input 2 3 10 3" xfId="25127" xr:uid="{00000000-0005-0000-0000-0000FB610000}"/>
    <cellStyle name="Input 2 3 11" xfId="25128" xr:uid="{00000000-0005-0000-0000-0000FC610000}"/>
    <cellStyle name="Input 2 3 11 2" xfId="25129" xr:uid="{00000000-0005-0000-0000-0000FD610000}"/>
    <cellStyle name="Input 2 3 11 3" xfId="25130" xr:uid="{00000000-0005-0000-0000-0000FE610000}"/>
    <cellStyle name="Input 2 3 12" xfId="25131" xr:uid="{00000000-0005-0000-0000-0000FF610000}"/>
    <cellStyle name="Input 2 3 12 2" xfId="25132" xr:uid="{00000000-0005-0000-0000-000000620000}"/>
    <cellStyle name="Input 2 3 12 3" xfId="25133" xr:uid="{00000000-0005-0000-0000-000001620000}"/>
    <cellStyle name="Input 2 3 13" xfId="25134" xr:uid="{00000000-0005-0000-0000-000002620000}"/>
    <cellStyle name="Input 2 3 13 2" xfId="25135" xr:uid="{00000000-0005-0000-0000-000003620000}"/>
    <cellStyle name="Input 2 3 13 3" xfId="25136" xr:uid="{00000000-0005-0000-0000-000004620000}"/>
    <cellStyle name="Input 2 3 14" xfId="25137" xr:uid="{00000000-0005-0000-0000-000005620000}"/>
    <cellStyle name="Input 2 3 14 2" xfId="25138" xr:uid="{00000000-0005-0000-0000-000006620000}"/>
    <cellStyle name="Input 2 3 14 3" xfId="25139" xr:uid="{00000000-0005-0000-0000-000007620000}"/>
    <cellStyle name="Input 2 3 15" xfId="25140" xr:uid="{00000000-0005-0000-0000-000008620000}"/>
    <cellStyle name="Input 2 3 15 2" xfId="25141" xr:uid="{00000000-0005-0000-0000-000009620000}"/>
    <cellStyle name="Input 2 3 15 3" xfId="25142" xr:uid="{00000000-0005-0000-0000-00000A620000}"/>
    <cellStyle name="Input 2 3 16" xfId="25143" xr:uid="{00000000-0005-0000-0000-00000B620000}"/>
    <cellStyle name="Input 2 3 16 2" xfId="25144" xr:uid="{00000000-0005-0000-0000-00000C620000}"/>
    <cellStyle name="Input 2 3 16 3" xfId="25145" xr:uid="{00000000-0005-0000-0000-00000D620000}"/>
    <cellStyle name="Input 2 3 17" xfId="25146" xr:uid="{00000000-0005-0000-0000-00000E620000}"/>
    <cellStyle name="Input 2 3 17 2" xfId="25147" xr:uid="{00000000-0005-0000-0000-00000F620000}"/>
    <cellStyle name="Input 2 3 17 3" xfId="25148" xr:uid="{00000000-0005-0000-0000-000010620000}"/>
    <cellStyle name="Input 2 3 18" xfId="25149" xr:uid="{00000000-0005-0000-0000-000011620000}"/>
    <cellStyle name="Input 2 3 18 2" xfId="25150" xr:uid="{00000000-0005-0000-0000-000012620000}"/>
    <cellStyle name="Input 2 3 18 3" xfId="25151" xr:uid="{00000000-0005-0000-0000-000013620000}"/>
    <cellStyle name="Input 2 3 19" xfId="25152" xr:uid="{00000000-0005-0000-0000-000014620000}"/>
    <cellStyle name="Input 2 3 2" xfId="25153" xr:uid="{00000000-0005-0000-0000-000015620000}"/>
    <cellStyle name="Input 2 3 2 10" xfId="25154" xr:uid="{00000000-0005-0000-0000-000016620000}"/>
    <cellStyle name="Input 2 3 2 10 2" xfId="25155" xr:uid="{00000000-0005-0000-0000-000017620000}"/>
    <cellStyle name="Input 2 3 2 10 3" xfId="25156" xr:uid="{00000000-0005-0000-0000-000018620000}"/>
    <cellStyle name="Input 2 3 2 11" xfId="25157" xr:uid="{00000000-0005-0000-0000-000019620000}"/>
    <cellStyle name="Input 2 3 2 11 2" xfId="25158" xr:uid="{00000000-0005-0000-0000-00001A620000}"/>
    <cellStyle name="Input 2 3 2 11 3" xfId="25159" xr:uid="{00000000-0005-0000-0000-00001B620000}"/>
    <cellStyle name="Input 2 3 2 12" xfId="25160" xr:uid="{00000000-0005-0000-0000-00001C620000}"/>
    <cellStyle name="Input 2 3 2 12 2" xfId="25161" xr:uid="{00000000-0005-0000-0000-00001D620000}"/>
    <cellStyle name="Input 2 3 2 12 3" xfId="25162" xr:uid="{00000000-0005-0000-0000-00001E620000}"/>
    <cellStyle name="Input 2 3 2 13" xfId="25163" xr:uid="{00000000-0005-0000-0000-00001F620000}"/>
    <cellStyle name="Input 2 3 2 13 2" xfId="25164" xr:uid="{00000000-0005-0000-0000-000020620000}"/>
    <cellStyle name="Input 2 3 2 13 3" xfId="25165" xr:uid="{00000000-0005-0000-0000-000021620000}"/>
    <cellStyle name="Input 2 3 2 14" xfId="25166" xr:uid="{00000000-0005-0000-0000-000022620000}"/>
    <cellStyle name="Input 2 3 2 14 2" xfId="25167" xr:uid="{00000000-0005-0000-0000-000023620000}"/>
    <cellStyle name="Input 2 3 2 14 3" xfId="25168" xr:uid="{00000000-0005-0000-0000-000024620000}"/>
    <cellStyle name="Input 2 3 2 15" xfId="25169" xr:uid="{00000000-0005-0000-0000-000025620000}"/>
    <cellStyle name="Input 2 3 2 15 2" xfId="25170" xr:uid="{00000000-0005-0000-0000-000026620000}"/>
    <cellStyle name="Input 2 3 2 15 3" xfId="25171" xr:uid="{00000000-0005-0000-0000-000027620000}"/>
    <cellStyle name="Input 2 3 2 16" xfId="25172" xr:uid="{00000000-0005-0000-0000-000028620000}"/>
    <cellStyle name="Input 2 3 2 16 2" xfId="25173" xr:uid="{00000000-0005-0000-0000-000029620000}"/>
    <cellStyle name="Input 2 3 2 16 3" xfId="25174" xr:uid="{00000000-0005-0000-0000-00002A620000}"/>
    <cellStyle name="Input 2 3 2 17" xfId="25175" xr:uid="{00000000-0005-0000-0000-00002B620000}"/>
    <cellStyle name="Input 2 3 2 17 2" xfId="25176" xr:uid="{00000000-0005-0000-0000-00002C620000}"/>
    <cellStyle name="Input 2 3 2 17 3" xfId="25177" xr:uid="{00000000-0005-0000-0000-00002D620000}"/>
    <cellStyle name="Input 2 3 2 18" xfId="25178" xr:uid="{00000000-0005-0000-0000-00002E620000}"/>
    <cellStyle name="Input 2 3 2 18 2" xfId="25179" xr:uid="{00000000-0005-0000-0000-00002F620000}"/>
    <cellStyle name="Input 2 3 2 18 3" xfId="25180" xr:uid="{00000000-0005-0000-0000-000030620000}"/>
    <cellStyle name="Input 2 3 2 19" xfId="25181" xr:uid="{00000000-0005-0000-0000-000031620000}"/>
    <cellStyle name="Input 2 3 2 2" xfId="25182" xr:uid="{00000000-0005-0000-0000-000032620000}"/>
    <cellStyle name="Input 2 3 2 2 10" xfId="25183" xr:uid="{00000000-0005-0000-0000-000033620000}"/>
    <cellStyle name="Input 2 3 2 2 10 2" xfId="25184" xr:uid="{00000000-0005-0000-0000-000034620000}"/>
    <cellStyle name="Input 2 3 2 2 10 3" xfId="25185" xr:uid="{00000000-0005-0000-0000-000035620000}"/>
    <cellStyle name="Input 2 3 2 2 11" xfId="25186" xr:uid="{00000000-0005-0000-0000-000036620000}"/>
    <cellStyle name="Input 2 3 2 2 11 2" xfId="25187" xr:uid="{00000000-0005-0000-0000-000037620000}"/>
    <cellStyle name="Input 2 3 2 2 11 3" xfId="25188" xr:uid="{00000000-0005-0000-0000-000038620000}"/>
    <cellStyle name="Input 2 3 2 2 12" xfId="25189" xr:uid="{00000000-0005-0000-0000-000039620000}"/>
    <cellStyle name="Input 2 3 2 2 12 2" xfId="25190" xr:uid="{00000000-0005-0000-0000-00003A620000}"/>
    <cellStyle name="Input 2 3 2 2 12 3" xfId="25191" xr:uid="{00000000-0005-0000-0000-00003B620000}"/>
    <cellStyle name="Input 2 3 2 2 13" xfId="25192" xr:uid="{00000000-0005-0000-0000-00003C620000}"/>
    <cellStyle name="Input 2 3 2 2 14" xfId="25193" xr:uid="{00000000-0005-0000-0000-00003D620000}"/>
    <cellStyle name="Input 2 3 2 2 2" xfId="25194" xr:uid="{00000000-0005-0000-0000-00003E620000}"/>
    <cellStyle name="Input 2 3 2 2 2 2" xfId="25195" xr:uid="{00000000-0005-0000-0000-00003F620000}"/>
    <cellStyle name="Input 2 3 2 2 2 3" xfId="25196" xr:uid="{00000000-0005-0000-0000-000040620000}"/>
    <cellStyle name="Input 2 3 2 2 3" xfId="25197" xr:uid="{00000000-0005-0000-0000-000041620000}"/>
    <cellStyle name="Input 2 3 2 2 3 2" xfId="25198" xr:uid="{00000000-0005-0000-0000-000042620000}"/>
    <cellStyle name="Input 2 3 2 2 3 3" xfId="25199" xr:uid="{00000000-0005-0000-0000-000043620000}"/>
    <cellStyle name="Input 2 3 2 2 4" xfId="25200" xr:uid="{00000000-0005-0000-0000-000044620000}"/>
    <cellStyle name="Input 2 3 2 2 4 2" xfId="25201" xr:uid="{00000000-0005-0000-0000-000045620000}"/>
    <cellStyle name="Input 2 3 2 2 4 3" xfId="25202" xr:uid="{00000000-0005-0000-0000-000046620000}"/>
    <cellStyle name="Input 2 3 2 2 5" xfId="25203" xr:uid="{00000000-0005-0000-0000-000047620000}"/>
    <cellStyle name="Input 2 3 2 2 5 2" xfId="25204" xr:uid="{00000000-0005-0000-0000-000048620000}"/>
    <cellStyle name="Input 2 3 2 2 5 3" xfId="25205" xr:uid="{00000000-0005-0000-0000-000049620000}"/>
    <cellStyle name="Input 2 3 2 2 6" xfId="25206" xr:uid="{00000000-0005-0000-0000-00004A620000}"/>
    <cellStyle name="Input 2 3 2 2 6 2" xfId="25207" xr:uid="{00000000-0005-0000-0000-00004B620000}"/>
    <cellStyle name="Input 2 3 2 2 6 3" xfId="25208" xr:uid="{00000000-0005-0000-0000-00004C620000}"/>
    <cellStyle name="Input 2 3 2 2 7" xfId="25209" xr:uid="{00000000-0005-0000-0000-00004D620000}"/>
    <cellStyle name="Input 2 3 2 2 7 2" xfId="25210" xr:uid="{00000000-0005-0000-0000-00004E620000}"/>
    <cellStyle name="Input 2 3 2 2 7 3" xfId="25211" xr:uid="{00000000-0005-0000-0000-00004F620000}"/>
    <cellStyle name="Input 2 3 2 2 8" xfId="25212" xr:uid="{00000000-0005-0000-0000-000050620000}"/>
    <cellStyle name="Input 2 3 2 2 8 2" xfId="25213" xr:uid="{00000000-0005-0000-0000-000051620000}"/>
    <cellStyle name="Input 2 3 2 2 8 3" xfId="25214" xr:uid="{00000000-0005-0000-0000-000052620000}"/>
    <cellStyle name="Input 2 3 2 2 9" xfId="25215" xr:uid="{00000000-0005-0000-0000-000053620000}"/>
    <cellStyle name="Input 2 3 2 2 9 2" xfId="25216" xr:uid="{00000000-0005-0000-0000-000054620000}"/>
    <cellStyle name="Input 2 3 2 2 9 3" xfId="25217" xr:uid="{00000000-0005-0000-0000-000055620000}"/>
    <cellStyle name="Input 2 3 2 20" xfId="25218" xr:uid="{00000000-0005-0000-0000-000056620000}"/>
    <cellStyle name="Input 2 3 2 3" xfId="25219" xr:uid="{00000000-0005-0000-0000-000057620000}"/>
    <cellStyle name="Input 2 3 2 3 10" xfId="25220" xr:uid="{00000000-0005-0000-0000-000058620000}"/>
    <cellStyle name="Input 2 3 2 3 10 2" xfId="25221" xr:uid="{00000000-0005-0000-0000-000059620000}"/>
    <cellStyle name="Input 2 3 2 3 10 3" xfId="25222" xr:uid="{00000000-0005-0000-0000-00005A620000}"/>
    <cellStyle name="Input 2 3 2 3 11" xfId="25223" xr:uid="{00000000-0005-0000-0000-00005B620000}"/>
    <cellStyle name="Input 2 3 2 3 11 2" xfId="25224" xr:uid="{00000000-0005-0000-0000-00005C620000}"/>
    <cellStyle name="Input 2 3 2 3 11 3" xfId="25225" xr:uid="{00000000-0005-0000-0000-00005D620000}"/>
    <cellStyle name="Input 2 3 2 3 12" xfId="25226" xr:uid="{00000000-0005-0000-0000-00005E620000}"/>
    <cellStyle name="Input 2 3 2 3 12 2" xfId="25227" xr:uid="{00000000-0005-0000-0000-00005F620000}"/>
    <cellStyle name="Input 2 3 2 3 12 3" xfId="25228" xr:uid="{00000000-0005-0000-0000-000060620000}"/>
    <cellStyle name="Input 2 3 2 3 13" xfId="25229" xr:uid="{00000000-0005-0000-0000-000061620000}"/>
    <cellStyle name="Input 2 3 2 3 14" xfId="25230" xr:uid="{00000000-0005-0000-0000-000062620000}"/>
    <cellStyle name="Input 2 3 2 3 2" xfId="25231" xr:uid="{00000000-0005-0000-0000-000063620000}"/>
    <cellStyle name="Input 2 3 2 3 2 2" xfId="25232" xr:uid="{00000000-0005-0000-0000-000064620000}"/>
    <cellStyle name="Input 2 3 2 3 2 3" xfId="25233" xr:uid="{00000000-0005-0000-0000-000065620000}"/>
    <cellStyle name="Input 2 3 2 3 3" xfId="25234" xr:uid="{00000000-0005-0000-0000-000066620000}"/>
    <cellStyle name="Input 2 3 2 3 3 2" xfId="25235" xr:uid="{00000000-0005-0000-0000-000067620000}"/>
    <cellStyle name="Input 2 3 2 3 3 3" xfId="25236" xr:uid="{00000000-0005-0000-0000-000068620000}"/>
    <cellStyle name="Input 2 3 2 3 4" xfId="25237" xr:uid="{00000000-0005-0000-0000-000069620000}"/>
    <cellStyle name="Input 2 3 2 3 4 2" xfId="25238" xr:uid="{00000000-0005-0000-0000-00006A620000}"/>
    <cellStyle name="Input 2 3 2 3 4 3" xfId="25239" xr:uid="{00000000-0005-0000-0000-00006B620000}"/>
    <cellStyle name="Input 2 3 2 3 5" xfId="25240" xr:uid="{00000000-0005-0000-0000-00006C620000}"/>
    <cellStyle name="Input 2 3 2 3 5 2" xfId="25241" xr:uid="{00000000-0005-0000-0000-00006D620000}"/>
    <cellStyle name="Input 2 3 2 3 5 3" xfId="25242" xr:uid="{00000000-0005-0000-0000-00006E620000}"/>
    <cellStyle name="Input 2 3 2 3 6" xfId="25243" xr:uid="{00000000-0005-0000-0000-00006F620000}"/>
    <cellStyle name="Input 2 3 2 3 6 2" xfId="25244" xr:uid="{00000000-0005-0000-0000-000070620000}"/>
    <cellStyle name="Input 2 3 2 3 6 3" xfId="25245" xr:uid="{00000000-0005-0000-0000-000071620000}"/>
    <cellStyle name="Input 2 3 2 3 7" xfId="25246" xr:uid="{00000000-0005-0000-0000-000072620000}"/>
    <cellStyle name="Input 2 3 2 3 7 2" xfId="25247" xr:uid="{00000000-0005-0000-0000-000073620000}"/>
    <cellStyle name="Input 2 3 2 3 7 3" xfId="25248" xr:uid="{00000000-0005-0000-0000-000074620000}"/>
    <cellStyle name="Input 2 3 2 3 8" xfId="25249" xr:uid="{00000000-0005-0000-0000-000075620000}"/>
    <cellStyle name="Input 2 3 2 3 8 2" xfId="25250" xr:uid="{00000000-0005-0000-0000-000076620000}"/>
    <cellStyle name="Input 2 3 2 3 8 3" xfId="25251" xr:uid="{00000000-0005-0000-0000-000077620000}"/>
    <cellStyle name="Input 2 3 2 3 9" xfId="25252" xr:uid="{00000000-0005-0000-0000-000078620000}"/>
    <cellStyle name="Input 2 3 2 3 9 2" xfId="25253" xr:uid="{00000000-0005-0000-0000-000079620000}"/>
    <cellStyle name="Input 2 3 2 3 9 3" xfId="25254" xr:uid="{00000000-0005-0000-0000-00007A620000}"/>
    <cellStyle name="Input 2 3 2 4" xfId="25255" xr:uid="{00000000-0005-0000-0000-00007B620000}"/>
    <cellStyle name="Input 2 3 2 4 10" xfId="25256" xr:uid="{00000000-0005-0000-0000-00007C620000}"/>
    <cellStyle name="Input 2 3 2 4 10 2" xfId="25257" xr:uid="{00000000-0005-0000-0000-00007D620000}"/>
    <cellStyle name="Input 2 3 2 4 10 3" xfId="25258" xr:uid="{00000000-0005-0000-0000-00007E620000}"/>
    <cellStyle name="Input 2 3 2 4 11" xfId="25259" xr:uid="{00000000-0005-0000-0000-00007F620000}"/>
    <cellStyle name="Input 2 3 2 4 11 2" xfId="25260" xr:uid="{00000000-0005-0000-0000-000080620000}"/>
    <cellStyle name="Input 2 3 2 4 11 3" xfId="25261" xr:uid="{00000000-0005-0000-0000-000081620000}"/>
    <cellStyle name="Input 2 3 2 4 12" xfId="25262" xr:uid="{00000000-0005-0000-0000-000082620000}"/>
    <cellStyle name="Input 2 3 2 4 13" xfId="25263" xr:uid="{00000000-0005-0000-0000-000083620000}"/>
    <cellStyle name="Input 2 3 2 4 2" xfId="25264" xr:uid="{00000000-0005-0000-0000-000084620000}"/>
    <cellStyle name="Input 2 3 2 4 2 2" xfId="25265" xr:uid="{00000000-0005-0000-0000-000085620000}"/>
    <cellStyle name="Input 2 3 2 4 2 3" xfId="25266" xr:uid="{00000000-0005-0000-0000-000086620000}"/>
    <cellStyle name="Input 2 3 2 4 3" xfId="25267" xr:uid="{00000000-0005-0000-0000-000087620000}"/>
    <cellStyle name="Input 2 3 2 4 3 2" xfId="25268" xr:uid="{00000000-0005-0000-0000-000088620000}"/>
    <cellStyle name="Input 2 3 2 4 3 3" xfId="25269" xr:uid="{00000000-0005-0000-0000-000089620000}"/>
    <cellStyle name="Input 2 3 2 4 4" xfId="25270" xr:uid="{00000000-0005-0000-0000-00008A620000}"/>
    <cellStyle name="Input 2 3 2 4 4 2" xfId="25271" xr:uid="{00000000-0005-0000-0000-00008B620000}"/>
    <cellStyle name="Input 2 3 2 4 4 3" xfId="25272" xr:uid="{00000000-0005-0000-0000-00008C620000}"/>
    <cellStyle name="Input 2 3 2 4 5" xfId="25273" xr:uid="{00000000-0005-0000-0000-00008D620000}"/>
    <cellStyle name="Input 2 3 2 4 5 2" xfId="25274" xr:uid="{00000000-0005-0000-0000-00008E620000}"/>
    <cellStyle name="Input 2 3 2 4 5 3" xfId="25275" xr:uid="{00000000-0005-0000-0000-00008F620000}"/>
    <cellStyle name="Input 2 3 2 4 6" xfId="25276" xr:uid="{00000000-0005-0000-0000-000090620000}"/>
    <cellStyle name="Input 2 3 2 4 6 2" xfId="25277" xr:uid="{00000000-0005-0000-0000-000091620000}"/>
    <cellStyle name="Input 2 3 2 4 6 3" xfId="25278" xr:uid="{00000000-0005-0000-0000-000092620000}"/>
    <cellStyle name="Input 2 3 2 4 7" xfId="25279" xr:uid="{00000000-0005-0000-0000-000093620000}"/>
    <cellStyle name="Input 2 3 2 4 7 2" xfId="25280" xr:uid="{00000000-0005-0000-0000-000094620000}"/>
    <cellStyle name="Input 2 3 2 4 7 3" xfId="25281" xr:uid="{00000000-0005-0000-0000-000095620000}"/>
    <cellStyle name="Input 2 3 2 4 8" xfId="25282" xr:uid="{00000000-0005-0000-0000-000096620000}"/>
    <cellStyle name="Input 2 3 2 4 8 2" xfId="25283" xr:uid="{00000000-0005-0000-0000-000097620000}"/>
    <cellStyle name="Input 2 3 2 4 8 3" xfId="25284" xr:uid="{00000000-0005-0000-0000-000098620000}"/>
    <cellStyle name="Input 2 3 2 4 9" xfId="25285" xr:uid="{00000000-0005-0000-0000-000099620000}"/>
    <cellStyle name="Input 2 3 2 4 9 2" xfId="25286" xr:uid="{00000000-0005-0000-0000-00009A620000}"/>
    <cellStyle name="Input 2 3 2 4 9 3" xfId="25287" xr:uid="{00000000-0005-0000-0000-00009B620000}"/>
    <cellStyle name="Input 2 3 2 5" xfId="25288" xr:uid="{00000000-0005-0000-0000-00009C620000}"/>
    <cellStyle name="Input 2 3 2 5 10" xfId="25289" xr:uid="{00000000-0005-0000-0000-00009D620000}"/>
    <cellStyle name="Input 2 3 2 5 10 2" xfId="25290" xr:uid="{00000000-0005-0000-0000-00009E620000}"/>
    <cellStyle name="Input 2 3 2 5 10 3" xfId="25291" xr:uid="{00000000-0005-0000-0000-00009F620000}"/>
    <cellStyle name="Input 2 3 2 5 11" xfId="25292" xr:uid="{00000000-0005-0000-0000-0000A0620000}"/>
    <cellStyle name="Input 2 3 2 5 11 2" xfId="25293" xr:uid="{00000000-0005-0000-0000-0000A1620000}"/>
    <cellStyle name="Input 2 3 2 5 11 3" xfId="25294" xr:uid="{00000000-0005-0000-0000-0000A2620000}"/>
    <cellStyle name="Input 2 3 2 5 12" xfId="25295" xr:uid="{00000000-0005-0000-0000-0000A3620000}"/>
    <cellStyle name="Input 2 3 2 5 13" xfId="25296" xr:uid="{00000000-0005-0000-0000-0000A4620000}"/>
    <cellStyle name="Input 2 3 2 5 2" xfId="25297" xr:uid="{00000000-0005-0000-0000-0000A5620000}"/>
    <cellStyle name="Input 2 3 2 5 2 2" xfId="25298" xr:uid="{00000000-0005-0000-0000-0000A6620000}"/>
    <cellStyle name="Input 2 3 2 5 2 3" xfId="25299" xr:uid="{00000000-0005-0000-0000-0000A7620000}"/>
    <cellStyle name="Input 2 3 2 5 3" xfId="25300" xr:uid="{00000000-0005-0000-0000-0000A8620000}"/>
    <cellStyle name="Input 2 3 2 5 3 2" xfId="25301" xr:uid="{00000000-0005-0000-0000-0000A9620000}"/>
    <cellStyle name="Input 2 3 2 5 3 3" xfId="25302" xr:uid="{00000000-0005-0000-0000-0000AA620000}"/>
    <cellStyle name="Input 2 3 2 5 4" xfId="25303" xr:uid="{00000000-0005-0000-0000-0000AB620000}"/>
    <cellStyle name="Input 2 3 2 5 4 2" xfId="25304" xr:uid="{00000000-0005-0000-0000-0000AC620000}"/>
    <cellStyle name="Input 2 3 2 5 4 3" xfId="25305" xr:uid="{00000000-0005-0000-0000-0000AD620000}"/>
    <cellStyle name="Input 2 3 2 5 5" xfId="25306" xr:uid="{00000000-0005-0000-0000-0000AE620000}"/>
    <cellStyle name="Input 2 3 2 5 5 2" xfId="25307" xr:uid="{00000000-0005-0000-0000-0000AF620000}"/>
    <cellStyle name="Input 2 3 2 5 5 3" xfId="25308" xr:uid="{00000000-0005-0000-0000-0000B0620000}"/>
    <cellStyle name="Input 2 3 2 5 6" xfId="25309" xr:uid="{00000000-0005-0000-0000-0000B1620000}"/>
    <cellStyle name="Input 2 3 2 5 6 2" xfId="25310" xr:uid="{00000000-0005-0000-0000-0000B2620000}"/>
    <cellStyle name="Input 2 3 2 5 6 3" xfId="25311" xr:uid="{00000000-0005-0000-0000-0000B3620000}"/>
    <cellStyle name="Input 2 3 2 5 7" xfId="25312" xr:uid="{00000000-0005-0000-0000-0000B4620000}"/>
    <cellStyle name="Input 2 3 2 5 7 2" xfId="25313" xr:uid="{00000000-0005-0000-0000-0000B5620000}"/>
    <cellStyle name="Input 2 3 2 5 7 3" xfId="25314" xr:uid="{00000000-0005-0000-0000-0000B6620000}"/>
    <cellStyle name="Input 2 3 2 5 8" xfId="25315" xr:uid="{00000000-0005-0000-0000-0000B7620000}"/>
    <cellStyle name="Input 2 3 2 5 8 2" xfId="25316" xr:uid="{00000000-0005-0000-0000-0000B8620000}"/>
    <cellStyle name="Input 2 3 2 5 8 3" xfId="25317" xr:uid="{00000000-0005-0000-0000-0000B9620000}"/>
    <cellStyle name="Input 2 3 2 5 9" xfId="25318" xr:uid="{00000000-0005-0000-0000-0000BA620000}"/>
    <cellStyle name="Input 2 3 2 5 9 2" xfId="25319" xr:uid="{00000000-0005-0000-0000-0000BB620000}"/>
    <cellStyle name="Input 2 3 2 5 9 3" xfId="25320" xr:uid="{00000000-0005-0000-0000-0000BC620000}"/>
    <cellStyle name="Input 2 3 2 6" xfId="25321" xr:uid="{00000000-0005-0000-0000-0000BD620000}"/>
    <cellStyle name="Input 2 3 2 6 10" xfId="25322" xr:uid="{00000000-0005-0000-0000-0000BE620000}"/>
    <cellStyle name="Input 2 3 2 6 10 2" xfId="25323" xr:uid="{00000000-0005-0000-0000-0000BF620000}"/>
    <cellStyle name="Input 2 3 2 6 10 3" xfId="25324" xr:uid="{00000000-0005-0000-0000-0000C0620000}"/>
    <cellStyle name="Input 2 3 2 6 11" xfId="25325" xr:uid="{00000000-0005-0000-0000-0000C1620000}"/>
    <cellStyle name="Input 2 3 2 6 11 2" xfId="25326" xr:uid="{00000000-0005-0000-0000-0000C2620000}"/>
    <cellStyle name="Input 2 3 2 6 11 3" xfId="25327" xr:uid="{00000000-0005-0000-0000-0000C3620000}"/>
    <cellStyle name="Input 2 3 2 6 12" xfId="25328" xr:uid="{00000000-0005-0000-0000-0000C4620000}"/>
    <cellStyle name="Input 2 3 2 6 13" xfId="25329" xr:uid="{00000000-0005-0000-0000-0000C5620000}"/>
    <cellStyle name="Input 2 3 2 6 2" xfId="25330" xr:uid="{00000000-0005-0000-0000-0000C6620000}"/>
    <cellStyle name="Input 2 3 2 6 2 2" xfId="25331" xr:uid="{00000000-0005-0000-0000-0000C7620000}"/>
    <cellStyle name="Input 2 3 2 6 2 3" xfId="25332" xr:uid="{00000000-0005-0000-0000-0000C8620000}"/>
    <cellStyle name="Input 2 3 2 6 3" xfId="25333" xr:uid="{00000000-0005-0000-0000-0000C9620000}"/>
    <cellStyle name="Input 2 3 2 6 3 2" xfId="25334" xr:uid="{00000000-0005-0000-0000-0000CA620000}"/>
    <cellStyle name="Input 2 3 2 6 3 3" xfId="25335" xr:uid="{00000000-0005-0000-0000-0000CB620000}"/>
    <cellStyle name="Input 2 3 2 6 4" xfId="25336" xr:uid="{00000000-0005-0000-0000-0000CC620000}"/>
    <cellStyle name="Input 2 3 2 6 4 2" xfId="25337" xr:uid="{00000000-0005-0000-0000-0000CD620000}"/>
    <cellStyle name="Input 2 3 2 6 4 3" xfId="25338" xr:uid="{00000000-0005-0000-0000-0000CE620000}"/>
    <cellStyle name="Input 2 3 2 6 5" xfId="25339" xr:uid="{00000000-0005-0000-0000-0000CF620000}"/>
    <cellStyle name="Input 2 3 2 6 5 2" xfId="25340" xr:uid="{00000000-0005-0000-0000-0000D0620000}"/>
    <cellStyle name="Input 2 3 2 6 5 3" xfId="25341" xr:uid="{00000000-0005-0000-0000-0000D1620000}"/>
    <cellStyle name="Input 2 3 2 6 6" xfId="25342" xr:uid="{00000000-0005-0000-0000-0000D2620000}"/>
    <cellStyle name="Input 2 3 2 6 6 2" xfId="25343" xr:uid="{00000000-0005-0000-0000-0000D3620000}"/>
    <cellStyle name="Input 2 3 2 6 6 3" xfId="25344" xr:uid="{00000000-0005-0000-0000-0000D4620000}"/>
    <cellStyle name="Input 2 3 2 6 7" xfId="25345" xr:uid="{00000000-0005-0000-0000-0000D5620000}"/>
    <cellStyle name="Input 2 3 2 6 7 2" xfId="25346" xr:uid="{00000000-0005-0000-0000-0000D6620000}"/>
    <cellStyle name="Input 2 3 2 6 7 3" xfId="25347" xr:uid="{00000000-0005-0000-0000-0000D7620000}"/>
    <cellStyle name="Input 2 3 2 6 8" xfId="25348" xr:uid="{00000000-0005-0000-0000-0000D8620000}"/>
    <cellStyle name="Input 2 3 2 6 8 2" xfId="25349" xr:uid="{00000000-0005-0000-0000-0000D9620000}"/>
    <cellStyle name="Input 2 3 2 6 8 3" xfId="25350" xr:uid="{00000000-0005-0000-0000-0000DA620000}"/>
    <cellStyle name="Input 2 3 2 6 9" xfId="25351" xr:uid="{00000000-0005-0000-0000-0000DB620000}"/>
    <cellStyle name="Input 2 3 2 6 9 2" xfId="25352" xr:uid="{00000000-0005-0000-0000-0000DC620000}"/>
    <cellStyle name="Input 2 3 2 6 9 3" xfId="25353" xr:uid="{00000000-0005-0000-0000-0000DD620000}"/>
    <cellStyle name="Input 2 3 2 7" xfId="25354" xr:uid="{00000000-0005-0000-0000-0000DE620000}"/>
    <cellStyle name="Input 2 3 2 7 10" xfId="25355" xr:uid="{00000000-0005-0000-0000-0000DF620000}"/>
    <cellStyle name="Input 2 3 2 7 10 2" xfId="25356" xr:uid="{00000000-0005-0000-0000-0000E0620000}"/>
    <cellStyle name="Input 2 3 2 7 10 3" xfId="25357" xr:uid="{00000000-0005-0000-0000-0000E1620000}"/>
    <cellStyle name="Input 2 3 2 7 11" xfId="25358" xr:uid="{00000000-0005-0000-0000-0000E2620000}"/>
    <cellStyle name="Input 2 3 2 7 11 2" xfId="25359" xr:uid="{00000000-0005-0000-0000-0000E3620000}"/>
    <cellStyle name="Input 2 3 2 7 11 3" xfId="25360" xr:uid="{00000000-0005-0000-0000-0000E4620000}"/>
    <cellStyle name="Input 2 3 2 7 12" xfId="25361" xr:uid="{00000000-0005-0000-0000-0000E5620000}"/>
    <cellStyle name="Input 2 3 2 7 13" xfId="25362" xr:uid="{00000000-0005-0000-0000-0000E6620000}"/>
    <cellStyle name="Input 2 3 2 7 2" xfId="25363" xr:uid="{00000000-0005-0000-0000-0000E7620000}"/>
    <cellStyle name="Input 2 3 2 7 2 2" xfId="25364" xr:uid="{00000000-0005-0000-0000-0000E8620000}"/>
    <cellStyle name="Input 2 3 2 7 2 3" xfId="25365" xr:uid="{00000000-0005-0000-0000-0000E9620000}"/>
    <cellStyle name="Input 2 3 2 7 3" xfId="25366" xr:uid="{00000000-0005-0000-0000-0000EA620000}"/>
    <cellStyle name="Input 2 3 2 7 3 2" xfId="25367" xr:uid="{00000000-0005-0000-0000-0000EB620000}"/>
    <cellStyle name="Input 2 3 2 7 3 3" xfId="25368" xr:uid="{00000000-0005-0000-0000-0000EC620000}"/>
    <cellStyle name="Input 2 3 2 7 4" xfId="25369" xr:uid="{00000000-0005-0000-0000-0000ED620000}"/>
    <cellStyle name="Input 2 3 2 7 4 2" xfId="25370" xr:uid="{00000000-0005-0000-0000-0000EE620000}"/>
    <cellStyle name="Input 2 3 2 7 4 3" xfId="25371" xr:uid="{00000000-0005-0000-0000-0000EF620000}"/>
    <cellStyle name="Input 2 3 2 7 5" xfId="25372" xr:uid="{00000000-0005-0000-0000-0000F0620000}"/>
    <cellStyle name="Input 2 3 2 7 5 2" xfId="25373" xr:uid="{00000000-0005-0000-0000-0000F1620000}"/>
    <cellStyle name="Input 2 3 2 7 5 3" xfId="25374" xr:uid="{00000000-0005-0000-0000-0000F2620000}"/>
    <cellStyle name="Input 2 3 2 7 6" xfId="25375" xr:uid="{00000000-0005-0000-0000-0000F3620000}"/>
    <cellStyle name="Input 2 3 2 7 6 2" xfId="25376" xr:uid="{00000000-0005-0000-0000-0000F4620000}"/>
    <cellStyle name="Input 2 3 2 7 6 3" xfId="25377" xr:uid="{00000000-0005-0000-0000-0000F5620000}"/>
    <cellStyle name="Input 2 3 2 7 7" xfId="25378" xr:uid="{00000000-0005-0000-0000-0000F6620000}"/>
    <cellStyle name="Input 2 3 2 7 7 2" xfId="25379" xr:uid="{00000000-0005-0000-0000-0000F7620000}"/>
    <cellStyle name="Input 2 3 2 7 7 3" xfId="25380" xr:uid="{00000000-0005-0000-0000-0000F8620000}"/>
    <cellStyle name="Input 2 3 2 7 8" xfId="25381" xr:uid="{00000000-0005-0000-0000-0000F9620000}"/>
    <cellStyle name="Input 2 3 2 7 8 2" xfId="25382" xr:uid="{00000000-0005-0000-0000-0000FA620000}"/>
    <cellStyle name="Input 2 3 2 7 8 3" xfId="25383" xr:uid="{00000000-0005-0000-0000-0000FB620000}"/>
    <cellStyle name="Input 2 3 2 7 9" xfId="25384" xr:uid="{00000000-0005-0000-0000-0000FC620000}"/>
    <cellStyle name="Input 2 3 2 7 9 2" xfId="25385" xr:uid="{00000000-0005-0000-0000-0000FD620000}"/>
    <cellStyle name="Input 2 3 2 7 9 3" xfId="25386" xr:uid="{00000000-0005-0000-0000-0000FE620000}"/>
    <cellStyle name="Input 2 3 2 8" xfId="25387" xr:uid="{00000000-0005-0000-0000-0000FF620000}"/>
    <cellStyle name="Input 2 3 2 8 2" xfId="25388" xr:uid="{00000000-0005-0000-0000-000000630000}"/>
    <cellStyle name="Input 2 3 2 8 3" xfId="25389" xr:uid="{00000000-0005-0000-0000-000001630000}"/>
    <cellStyle name="Input 2 3 2 9" xfId="25390" xr:uid="{00000000-0005-0000-0000-000002630000}"/>
    <cellStyle name="Input 2 3 2 9 2" xfId="25391" xr:uid="{00000000-0005-0000-0000-000003630000}"/>
    <cellStyle name="Input 2 3 2 9 3" xfId="25392" xr:uid="{00000000-0005-0000-0000-000004630000}"/>
    <cellStyle name="Input 2 3 20" xfId="25393" xr:uid="{00000000-0005-0000-0000-000005630000}"/>
    <cellStyle name="Input 2 3 3" xfId="25394" xr:uid="{00000000-0005-0000-0000-000006630000}"/>
    <cellStyle name="Input 2 3 3 10" xfId="25395" xr:uid="{00000000-0005-0000-0000-000007630000}"/>
    <cellStyle name="Input 2 3 3 10 2" xfId="25396" xr:uid="{00000000-0005-0000-0000-000008630000}"/>
    <cellStyle name="Input 2 3 3 10 3" xfId="25397" xr:uid="{00000000-0005-0000-0000-000009630000}"/>
    <cellStyle name="Input 2 3 3 11" xfId="25398" xr:uid="{00000000-0005-0000-0000-00000A630000}"/>
    <cellStyle name="Input 2 3 3 11 2" xfId="25399" xr:uid="{00000000-0005-0000-0000-00000B630000}"/>
    <cellStyle name="Input 2 3 3 11 3" xfId="25400" xr:uid="{00000000-0005-0000-0000-00000C630000}"/>
    <cellStyle name="Input 2 3 3 12" xfId="25401" xr:uid="{00000000-0005-0000-0000-00000D630000}"/>
    <cellStyle name="Input 2 3 3 12 2" xfId="25402" xr:uid="{00000000-0005-0000-0000-00000E630000}"/>
    <cellStyle name="Input 2 3 3 12 3" xfId="25403" xr:uid="{00000000-0005-0000-0000-00000F630000}"/>
    <cellStyle name="Input 2 3 3 13" xfId="25404" xr:uid="{00000000-0005-0000-0000-000010630000}"/>
    <cellStyle name="Input 2 3 3 14" xfId="25405" xr:uid="{00000000-0005-0000-0000-000011630000}"/>
    <cellStyle name="Input 2 3 3 2" xfId="25406" xr:uid="{00000000-0005-0000-0000-000012630000}"/>
    <cellStyle name="Input 2 3 3 2 2" xfId="25407" xr:uid="{00000000-0005-0000-0000-000013630000}"/>
    <cellStyle name="Input 2 3 3 2 3" xfId="25408" xr:uid="{00000000-0005-0000-0000-000014630000}"/>
    <cellStyle name="Input 2 3 3 3" xfId="25409" xr:uid="{00000000-0005-0000-0000-000015630000}"/>
    <cellStyle name="Input 2 3 3 3 2" xfId="25410" xr:uid="{00000000-0005-0000-0000-000016630000}"/>
    <cellStyle name="Input 2 3 3 3 3" xfId="25411" xr:uid="{00000000-0005-0000-0000-000017630000}"/>
    <cellStyle name="Input 2 3 3 4" xfId="25412" xr:uid="{00000000-0005-0000-0000-000018630000}"/>
    <cellStyle name="Input 2 3 3 4 2" xfId="25413" xr:uid="{00000000-0005-0000-0000-000019630000}"/>
    <cellStyle name="Input 2 3 3 4 3" xfId="25414" xr:uid="{00000000-0005-0000-0000-00001A630000}"/>
    <cellStyle name="Input 2 3 3 5" xfId="25415" xr:uid="{00000000-0005-0000-0000-00001B630000}"/>
    <cellStyle name="Input 2 3 3 5 2" xfId="25416" xr:uid="{00000000-0005-0000-0000-00001C630000}"/>
    <cellStyle name="Input 2 3 3 5 3" xfId="25417" xr:uid="{00000000-0005-0000-0000-00001D630000}"/>
    <cellStyle name="Input 2 3 3 6" xfId="25418" xr:uid="{00000000-0005-0000-0000-00001E630000}"/>
    <cellStyle name="Input 2 3 3 6 2" xfId="25419" xr:uid="{00000000-0005-0000-0000-00001F630000}"/>
    <cellStyle name="Input 2 3 3 6 3" xfId="25420" xr:uid="{00000000-0005-0000-0000-000020630000}"/>
    <cellStyle name="Input 2 3 3 7" xfId="25421" xr:uid="{00000000-0005-0000-0000-000021630000}"/>
    <cellStyle name="Input 2 3 3 7 2" xfId="25422" xr:uid="{00000000-0005-0000-0000-000022630000}"/>
    <cellStyle name="Input 2 3 3 7 3" xfId="25423" xr:uid="{00000000-0005-0000-0000-000023630000}"/>
    <cellStyle name="Input 2 3 3 8" xfId="25424" xr:uid="{00000000-0005-0000-0000-000024630000}"/>
    <cellStyle name="Input 2 3 3 8 2" xfId="25425" xr:uid="{00000000-0005-0000-0000-000025630000}"/>
    <cellStyle name="Input 2 3 3 8 3" xfId="25426" xr:uid="{00000000-0005-0000-0000-000026630000}"/>
    <cellStyle name="Input 2 3 3 9" xfId="25427" xr:uid="{00000000-0005-0000-0000-000027630000}"/>
    <cellStyle name="Input 2 3 3 9 2" xfId="25428" xr:uid="{00000000-0005-0000-0000-000028630000}"/>
    <cellStyle name="Input 2 3 3 9 3" xfId="25429" xr:uid="{00000000-0005-0000-0000-000029630000}"/>
    <cellStyle name="Input 2 3 4" xfId="25430" xr:uid="{00000000-0005-0000-0000-00002A630000}"/>
    <cellStyle name="Input 2 3 4 10" xfId="25431" xr:uid="{00000000-0005-0000-0000-00002B630000}"/>
    <cellStyle name="Input 2 3 4 10 2" xfId="25432" xr:uid="{00000000-0005-0000-0000-00002C630000}"/>
    <cellStyle name="Input 2 3 4 10 3" xfId="25433" xr:uid="{00000000-0005-0000-0000-00002D630000}"/>
    <cellStyle name="Input 2 3 4 11" xfId="25434" xr:uid="{00000000-0005-0000-0000-00002E630000}"/>
    <cellStyle name="Input 2 3 4 11 2" xfId="25435" xr:uid="{00000000-0005-0000-0000-00002F630000}"/>
    <cellStyle name="Input 2 3 4 11 3" xfId="25436" xr:uid="{00000000-0005-0000-0000-000030630000}"/>
    <cellStyle name="Input 2 3 4 12" xfId="25437" xr:uid="{00000000-0005-0000-0000-000031630000}"/>
    <cellStyle name="Input 2 3 4 13" xfId="25438" xr:uid="{00000000-0005-0000-0000-000032630000}"/>
    <cellStyle name="Input 2 3 4 2" xfId="25439" xr:uid="{00000000-0005-0000-0000-000033630000}"/>
    <cellStyle name="Input 2 3 4 2 2" xfId="25440" xr:uid="{00000000-0005-0000-0000-000034630000}"/>
    <cellStyle name="Input 2 3 4 2 3" xfId="25441" xr:uid="{00000000-0005-0000-0000-000035630000}"/>
    <cellStyle name="Input 2 3 4 3" xfId="25442" xr:uid="{00000000-0005-0000-0000-000036630000}"/>
    <cellStyle name="Input 2 3 4 3 2" xfId="25443" xr:uid="{00000000-0005-0000-0000-000037630000}"/>
    <cellStyle name="Input 2 3 4 3 3" xfId="25444" xr:uid="{00000000-0005-0000-0000-000038630000}"/>
    <cellStyle name="Input 2 3 4 4" xfId="25445" xr:uid="{00000000-0005-0000-0000-000039630000}"/>
    <cellStyle name="Input 2 3 4 4 2" xfId="25446" xr:uid="{00000000-0005-0000-0000-00003A630000}"/>
    <cellStyle name="Input 2 3 4 4 3" xfId="25447" xr:uid="{00000000-0005-0000-0000-00003B630000}"/>
    <cellStyle name="Input 2 3 4 5" xfId="25448" xr:uid="{00000000-0005-0000-0000-00003C630000}"/>
    <cellStyle name="Input 2 3 4 5 2" xfId="25449" xr:uid="{00000000-0005-0000-0000-00003D630000}"/>
    <cellStyle name="Input 2 3 4 5 3" xfId="25450" xr:uid="{00000000-0005-0000-0000-00003E630000}"/>
    <cellStyle name="Input 2 3 4 6" xfId="25451" xr:uid="{00000000-0005-0000-0000-00003F630000}"/>
    <cellStyle name="Input 2 3 4 6 2" xfId="25452" xr:uid="{00000000-0005-0000-0000-000040630000}"/>
    <cellStyle name="Input 2 3 4 6 3" xfId="25453" xr:uid="{00000000-0005-0000-0000-000041630000}"/>
    <cellStyle name="Input 2 3 4 7" xfId="25454" xr:uid="{00000000-0005-0000-0000-000042630000}"/>
    <cellStyle name="Input 2 3 4 7 2" xfId="25455" xr:uid="{00000000-0005-0000-0000-000043630000}"/>
    <cellStyle name="Input 2 3 4 7 3" xfId="25456" xr:uid="{00000000-0005-0000-0000-000044630000}"/>
    <cellStyle name="Input 2 3 4 8" xfId="25457" xr:uid="{00000000-0005-0000-0000-000045630000}"/>
    <cellStyle name="Input 2 3 4 8 2" xfId="25458" xr:uid="{00000000-0005-0000-0000-000046630000}"/>
    <cellStyle name="Input 2 3 4 8 3" xfId="25459" xr:uid="{00000000-0005-0000-0000-000047630000}"/>
    <cellStyle name="Input 2 3 4 9" xfId="25460" xr:uid="{00000000-0005-0000-0000-000048630000}"/>
    <cellStyle name="Input 2 3 4 9 2" xfId="25461" xr:uid="{00000000-0005-0000-0000-000049630000}"/>
    <cellStyle name="Input 2 3 4 9 3" xfId="25462" xr:uid="{00000000-0005-0000-0000-00004A630000}"/>
    <cellStyle name="Input 2 3 5" xfId="25463" xr:uid="{00000000-0005-0000-0000-00004B630000}"/>
    <cellStyle name="Input 2 3 5 10" xfId="25464" xr:uid="{00000000-0005-0000-0000-00004C630000}"/>
    <cellStyle name="Input 2 3 5 10 2" xfId="25465" xr:uid="{00000000-0005-0000-0000-00004D630000}"/>
    <cellStyle name="Input 2 3 5 10 3" xfId="25466" xr:uid="{00000000-0005-0000-0000-00004E630000}"/>
    <cellStyle name="Input 2 3 5 11" xfId="25467" xr:uid="{00000000-0005-0000-0000-00004F630000}"/>
    <cellStyle name="Input 2 3 5 11 2" xfId="25468" xr:uid="{00000000-0005-0000-0000-000050630000}"/>
    <cellStyle name="Input 2 3 5 11 3" xfId="25469" xr:uid="{00000000-0005-0000-0000-000051630000}"/>
    <cellStyle name="Input 2 3 5 12" xfId="25470" xr:uid="{00000000-0005-0000-0000-000052630000}"/>
    <cellStyle name="Input 2 3 5 13" xfId="25471" xr:uid="{00000000-0005-0000-0000-000053630000}"/>
    <cellStyle name="Input 2 3 5 2" xfId="25472" xr:uid="{00000000-0005-0000-0000-000054630000}"/>
    <cellStyle name="Input 2 3 5 2 2" xfId="25473" xr:uid="{00000000-0005-0000-0000-000055630000}"/>
    <cellStyle name="Input 2 3 5 2 3" xfId="25474" xr:uid="{00000000-0005-0000-0000-000056630000}"/>
    <cellStyle name="Input 2 3 5 3" xfId="25475" xr:uid="{00000000-0005-0000-0000-000057630000}"/>
    <cellStyle name="Input 2 3 5 3 2" xfId="25476" xr:uid="{00000000-0005-0000-0000-000058630000}"/>
    <cellStyle name="Input 2 3 5 3 3" xfId="25477" xr:uid="{00000000-0005-0000-0000-000059630000}"/>
    <cellStyle name="Input 2 3 5 4" xfId="25478" xr:uid="{00000000-0005-0000-0000-00005A630000}"/>
    <cellStyle name="Input 2 3 5 4 2" xfId="25479" xr:uid="{00000000-0005-0000-0000-00005B630000}"/>
    <cellStyle name="Input 2 3 5 4 3" xfId="25480" xr:uid="{00000000-0005-0000-0000-00005C630000}"/>
    <cellStyle name="Input 2 3 5 5" xfId="25481" xr:uid="{00000000-0005-0000-0000-00005D630000}"/>
    <cellStyle name="Input 2 3 5 5 2" xfId="25482" xr:uid="{00000000-0005-0000-0000-00005E630000}"/>
    <cellStyle name="Input 2 3 5 5 3" xfId="25483" xr:uid="{00000000-0005-0000-0000-00005F630000}"/>
    <cellStyle name="Input 2 3 5 6" xfId="25484" xr:uid="{00000000-0005-0000-0000-000060630000}"/>
    <cellStyle name="Input 2 3 5 6 2" xfId="25485" xr:uid="{00000000-0005-0000-0000-000061630000}"/>
    <cellStyle name="Input 2 3 5 6 3" xfId="25486" xr:uid="{00000000-0005-0000-0000-000062630000}"/>
    <cellStyle name="Input 2 3 5 7" xfId="25487" xr:uid="{00000000-0005-0000-0000-000063630000}"/>
    <cellStyle name="Input 2 3 5 7 2" xfId="25488" xr:uid="{00000000-0005-0000-0000-000064630000}"/>
    <cellStyle name="Input 2 3 5 7 3" xfId="25489" xr:uid="{00000000-0005-0000-0000-000065630000}"/>
    <cellStyle name="Input 2 3 5 8" xfId="25490" xr:uid="{00000000-0005-0000-0000-000066630000}"/>
    <cellStyle name="Input 2 3 5 8 2" xfId="25491" xr:uid="{00000000-0005-0000-0000-000067630000}"/>
    <cellStyle name="Input 2 3 5 8 3" xfId="25492" xr:uid="{00000000-0005-0000-0000-000068630000}"/>
    <cellStyle name="Input 2 3 5 9" xfId="25493" xr:uid="{00000000-0005-0000-0000-000069630000}"/>
    <cellStyle name="Input 2 3 5 9 2" xfId="25494" xr:uid="{00000000-0005-0000-0000-00006A630000}"/>
    <cellStyle name="Input 2 3 5 9 3" xfId="25495" xr:uid="{00000000-0005-0000-0000-00006B630000}"/>
    <cellStyle name="Input 2 3 6" xfId="25496" xr:uid="{00000000-0005-0000-0000-00006C630000}"/>
    <cellStyle name="Input 2 3 6 10" xfId="25497" xr:uid="{00000000-0005-0000-0000-00006D630000}"/>
    <cellStyle name="Input 2 3 6 10 2" xfId="25498" xr:uid="{00000000-0005-0000-0000-00006E630000}"/>
    <cellStyle name="Input 2 3 6 10 3" xfId="25499" xr:uid="{00000000-0005-0000-0000-00006F630000}"/>
    <cellStyle name="Input 2 3 6 11" xfId="25500" xr:uid="{00000000-0005-0000-0000-000070630000}"/>
    <cellStyle name="Input 2 3 6 11 2" xfId="25501" xr:uid="{00000000-0005-0000-0000-000071630000}"/>
    <cellStyle name="Input 2 3 6 11 3" xfId="25502" xr:uid="{00000000-0005-0000-0000-000072630000}"/>
    <cellStyle name="Input 2 3 6 12" xfId="25503" xr:uid="{00000000-0005-0000-0000-000073630000}"/>
    <cellStyle name="Input 2 3 6 13" xfId="25504" xr:uid="{00000000-0005-0000-0000-000074630000}"/>
    <cellStyle name="Input 2 3 6 2" xfId="25505" xr:uid="{00000000-0005-0000-0000-000075630000}"/>
    <cellStyle name="Input 2 3 6 2 2" xfId="25506" xr:uid="{00000000-0005-0000-0000-000076630000}"/>
    <cellStyle name="Input 2 3 6 2 3" xfId="25507" xr:uid="{00000000-0005-0000-0000-000077630000}"/>
    <cellStyle name="Input 2 3 6 3" xfId="25508" xr:uid="{00000000-0005-0000-0000-000078630000}"/>
    <cellStyle name="Input 2 3 6 3 2" xfId="25509" xr:uid="{00000000-0005-0000-0000-000079630000}"/>
    <cellStyle name="Input 2 3 6 3 3" xfId="25510" xr:uid="{00000000-0005-0000-0000-00007A630000}"/>
    <cellStyle name="Input 2 3 6 4" xfId="25511" xr:uid="{00000000-0005-0000-0000-00007B630000}"/>
    <cellStyle name="Input 2 3 6 4 2" xfId="25512" xr:uid="{00000000-0005-0000-0000-00007C630000}"/>
    <cellStyle name="Input 2 3 6 4 3" xfId="25513" xr:uid="{00000000-0005-0000-0000-00007D630000}"/>
    <cellStyle name="Input 2 3 6 5" xfId="25514" xr:uid="{00000000-0005-0000-0000-00007E630000}"/>
    <cellStyle name="Input 2 3 6 5 2" xfId="25515" xr:uid="{00000000-0005-0000-0000-00007F630000}"/>
    <cellStyle name="Input 2 3 6 5 3" xfId="25516" xr:uid="{00000000-0005-0000-0000-000080630000}"/>
    <cellStyle name="Input 2 3 6 6" xfId="25517" xr:uid="{00000000-0005-0000-0000-000081630000}"/>
    <cellStyle name="Input 2 3 6 6 2" xfId="25518" xr:uid="{00000000-0005-0000-0000-000082630000}"/>
    <cellStyle name="Input 2 3 6 6 3" xfId="25519" xr:uid="{00000000-0005-0000-0000-000083630000}"/>
    <cellStyle name="Input 2 3 6 7" xfId="25520" xr:uid="{00000000-0005-0000-0000-000084630000}"/>
    <cellStyle name="Input 2 3 6 7 2" xfId="25521" xr:uid="{00000000-0005-0000-0000-000085630000}"/>
    <cellStyle name="Input 2 3 6 7 3" xfId="25522" xr:uid="{00000000-0005-0000-0000-000086630000}"/>
    <cellStyle name="Input 2 3 6 8" xfId="25523" xr:uid="{00000000-0005-0000-0000-000087630000}"/>
    <cellStyle name="Input 2 3 6 8 2" xfId="25524" xr:uid="{00000000-0005-0000-0000-000088630000}"/>
    <cellStyle name="Input 2 3 6 8 3" xfId="25525" xr:uid="{00000000-0005-0000-0000-000089630000}"/>
    <cellStyle name="Input 2 3 6 9" xfId="25526" xr:uid="{00000000-0005-0000-0000-00008A630000}"/>
    <cellStyle name="Input 2 3 6 9 2" xfId="25527" xr:uid="{00000000-0005-0000-0000-00008B630000}"/>
    <cellStyle name="Input 2 3 6 9 3" xfId="25528" xr:uid="{00000000-0005-0000-0000-00008C630000}"/>
    <cellStyle name="Input 2 3 7" xfId="25529" xr:uid="{00000000-0005-0000-0000-00008D630000}"/>
    <cellStyle name="Input 2 3 7 10" xfId="25530" xr:uid="{00000000-0005-0000-0000-00008E630000}"/>
    <cellStyle name="Input 2 3 7 10 2" xfId="25531" xr:uid="{00000000-0005-0000-0000-00008F630000}"/>
    <cellStyle name="Input 2 3 7 10 3" xfId="25532" xr:uid="{00000000-0005-0000-0000-000090630000}"/>
    <cellStyle name="Input 2 3 7 11" xfId="25533" xr:uid="{00000000-0005-0000-0000-000091630000}"/>
    <cellStyle name="Input 2 3 7 11 2" xfId="25534" xr:uid="{00000000-0005-0000-0000-000092630000}"/>
    <cellStyle name="Input 2 3 7 11 3" xfId="25535" xr:uid="{00000000-0005-0000-0000-000093630000}"/>
    <cellStyle name="Input 2 3 7 12" xfId="25536" xr:uid="{00000000-0005-0000-0000-000094630000}"/>
    <cellStyle name="Input 2 3 7 13" xfId="25537" xr:uid="{00000000-0005-0000-0000-000095630000}"/>
    <cellStyle name="Input 2 3 7 2" xfId="25538" xr:uid="{00000000-0005-0000-0000-000096630000}"/>
    <cellStyle name="Input 2 3 7 2 2" xfId="25539" xr:uid="{00000000-0005-0000-0000-000097630000}"/>
    <cellStyle name="Input 2 3 7 2 3" xfId="25540" xr:uid="{00000000-0005-0000-0000-000098630000}"/>
    <cellStyle name="Input 2 3 7 3" xfId="25541" xr:uid="{00000000-0005-0000-0000-000099630000}"/>
    <cellStyle name="Input 2 3 7 3 2" xfId="25542" xr:uid="{00000000-0005-0000-0000-00009A630000}"/>
    <cellStyle name="Input 2 3 7 3 3" xfId="25543" xr:uid="{00000000-0005-0000-0000-00009B630000}"/>
    <cellStyle name="Input 2 3 7 4" xfId="25544" xr:uid="{00000000-0005-0000-0000-00009C630000}"/>
    <cellStyle name="Input 2 3 7 4 2" xfId="25545" xr:uid="{00000000-0005-0000-0000-00009D630000}"/>
    <cellStyle name="Input 2 3 7 4 3" xfId="25546" xr:uid="{00000000-0005-0000-0000-00009E630000}"/>
    <cellStyle name="Input 2 3 7 5" xfId="25547" xr:uid="{00000000-0005-0000-0000-00009F630000}"/>
    <cellStyle name="Input 2 3 7 5 2" xfId="25548" xr:uid="{00000000-0005-0000-0000-0000A0630000}"/>
    <cellStyle name="Input 2 3 7 5 3" xfId="25549" xr:uid="{00000000-0005-0000-0000-0000A1630000}"/>
    <cellStyle name="Input 2 3 7 6" xfId="25550" xr:uid="{00000000-0005-0000-0000-0000A2630000}"/>
    <cellStyle name="Input 2 3 7 6 2" xfId="25551" xr:uid="{00000000-0005-0000-0000-0000A3630000}"/>
    <cellStyle name="Input 2 3 7 6 3" xfId="25552" xr:uid="{00000000-0005-0000-0000-0000A4630000}"/>
    <cellStyle name="Input 2 3 7 7" xfId="25553" xr:uid="{00000000-0005-0000-0000-0000A5630000}"/>
    <cellStyle name="Input 2 3 7 7 2" xfId="25554" xr:uid="{00000000-0005-0000-0000-0000A6630000}"/>
    <cellStyle name="Input 2 3 7 7 3" xfId="25555" xr:uid="{00000000-0005-0000-0000-0000A7630000}"/>
    <cellStyle name="Input 2 3 7 8" xfId="25556" xr:uid="{00000000-0005-0000-0000-0000A8630000}"/>
    <cellStyle name="Input 2 3 7 8 2" xfId="25557" xr:uid="{00000000-0005-0000-0000-0000A9630000}"/>
    <cellStyle name="Input 2 3 7 8 3" xfId="25558" xr:uid="{00000000-0005-0000-0000-0000AA630000}"/>
    <cellStyle name="Input 2 3 7 9" xfId="25559" xr:uid="{00000000-0005-0000-0000-0000AB630000}"/>
    <cellStyle name="Input 2 3 7 9 2" xfId="25560" xr:uid="{00000000-0005-0000-0000-0000AC630000}"/>
    <cellStyle name="Input 2 3 7 9 3" xfId="25561" xr:uid="{00000000-0005-0000-0000-0000AD630000}"/>
    <cellStyle name="Input 2 3 8" xfId="25562" xr:uid="{00000000-0005-0000-0000-0000AE630000}"/>
    <cellStyle name="Input 2 3 8 2" xfId="25563" xr:uid="{00000000-0005-0000-0000-0000AF630000}"/>
    <cellStyle name="Input 2 3 8 3" xfId="25564" xr:uid="{00000000-0005-0000-0000-0000B0630000}"/>
    <cellStyle name="Input 2 3 9" xfId="25565" xr:uid="{00000000-0005-0000-0000-0000B1630000}"/>
    <cellStyle name="Input 2 3 9 2" xfId="25566" xr:uid="{00000000-0005-0000-0000-0000B2630000}"/>
    <cellStyle name="Input 2 3 9 3" xfId="25567" xr:uid="{00000000-0005-0000-0000-0000B3630000}"/>
    <cellStyle name="Input 2 4" xfId="25568" xr:uid="{00000000-0005-0000-0000-0000B4630000}"/>
    <cellStyle name="Input 2 4 10" xfId="25569" xr:uid="{00000000-0005-0000-0000-0000B5630000}"/>
    <cellStyle name="Input 2 4 10 2" xfId="25570" xr:uid="{00000000-0005-0000-0000-0000B6630000}"/>
    <cellStyle name="Input 2 4 10 3" xfId="25571" xr:uid="{00000000-0005-0000-0000-0000B7630000}"/>
    <cellStyle name="Input 2 4 11" xfId="25572" xr:uid="{00000000-0005-0000-0000-0000B8630000}"/>
    <cellStyle name="Input 2 4 11 2" xfId="25573" xr:uid="{00000000-0005-0000-0000-0000B9630000}"/>
    <cellStyle name="Input 2 4 11 3" xfId="25574" xr:uid="{00000000-0005-0000-0000-0000BA630000}"/>
    <cellStyle name="Input 2 4 12" xfId="25575" xr:uid="{00000000-0005-0000-0000-0000BB630000}"/>
    <cellStyle name="Input 2 4 12 2" xfId="25576" xr:uid="{00000000-0005-0000-0000-0000BC630000}"/>
    <cellStyle name="Input 2 4 12 3" xfId="25577" xr:uid="{00000000-0005-0000-0000-0000BD630000}"/>
    <cellStyle name="Input 2 4 13" xfId="25578" xr:uid="{00000000-0005-0000-0000-0000BE630000}"/>
    <cellStyle name="Input 2 4 13 2" xfId="25579" xr:uid="{00000000-0005-0000-0000-0000BF630000}"/>
    <cellStyle name="Input 2 4 13 3" xfId="25580" xr:uid="{00000000-0005-0000-0000-0000C0630000}"/>
    <cellStyle name="Input 2 4 14" xfId="25581" xr:uid="{00000000-0005-0000-0000-0000C1630000}"/>
    <cellStyle name="Input 2 4 14 2" xfId="25582" xr:uid="{00000000-0005-0000-0000-0000C2630000}"/>
    <cellStyle name="Input 2 4 14 3" xfId="25583" xr:uid="{00000000-0005-0000-0000-0000C3630000}"/>
    <cellStyle name="Input 2 4 15" xfId="25584" xr:uid="{00000000-0005-0000-0000-0000C4630000}"/>
    <cellStyle name="Input 2 4 15 2" xfId="25585" xr:uid="{00000000-0005-0000-0000-0000C5630000}"/>
    <cellStyle name="Input 2 4 15 3" xfId="25586" xr:uid="{00000000-0005-0000-0000-0000C6630000}"/>
    <cellStyle name="Input 2 4 16" xfId="25587" xr:uid="{00000000-0005-0000-0000-0000C7630000}"/>
    <cellStyle name="Input 2 4 16 2" xfId="25588" xr:uid="{00000000-0005-0000-0000-0000C8630000}"/>
    <cellStyle name="Input 2 4 16 3" xfId="25589" xr:uid="{00000000-0005-0000-0000-0000C9630000}"/>
    <cellStyle name="Input 2 4 17" xfId="25590" xr:uid="{00000000-0005-0000-0000-0000CA630000}"/>
    <cellStyle name="Input 2 4 17 2" xfId="25591" xr:uid="{00000000-0005-0000-0000-0000CB630000}"/>
    <cellStyle name="Input 2 4 17 3" xfId="25592" xr:uid="{00000000-0005-0000-0000-0000CC630000}"/>
    <cellStyle name="Input 2 4 18" xfId="25593" xr:uid="{00000000-0005-0000-0000-0000CD630000}"/>
    <cellStyle name="Input 2 4 18 2" xfId="25594" xr:uid="{00000000-0005-0000-0000-0000CE630000}"/>
    <cellStyle name="Input 2 4 18 3" xfId="25595" xr:uid="{00000000-0005-0000-0000-0000CF630000}"/>
    <cellStyle name="Input 2 4 19" xfId="25596" xr:uid="{00000000-0005-0000-0000-0000D0630000}"/>
    <cellStyle name="Input 2 4 2" xfId="25597" xr:uid="{00000000-0005-0000-0000-0000D1630000}"/>
    <cellStyle name="Input 2 4 2 10" xfId="25598" xr:uid="{00000000-0005-0000-0000-0000D2630000}"/>
    <cellStyle name="Input 2 4 2 10 2" xfId="25599" xr:uid="{00000000-0005-0000-0000-0000D3630000}"/>
    <cellStyle name="Input 2 4 2 10 3" xfId="25600" xr:uid="{00000000-0005-0000-0000-0000D4630000}"/>
    <cellStyle name="Input 2 4 2 11" xfId="25601" xr:uid="{00000000-0005-0000-0000-0000D5630000}"/>
    <cellStyle name="Input 2 4 2 11 2" xfId="25602" xr:uid="{00000000-0005-0000-0000-0000D6630000}"/>
    <cellStyle name="Input 2 4 2 11 3" xfId="25603" xr:uid="{00000000-0005-0000-0000-0000D7630000}"/>
    <cellStyle name="Input 2 4 2 12" xfId="25604" xr:uid="{00000000-0005-0000-0000-0000D8630000}"/>
    <cellStyle name="Input 2 4 2 12 2" xfId="25605" xr:uid="{00000000-0005-0000-0000-0000D9630000}"/>
    <cellStyle name="Input 2 4 2 12 3" xfId="25606" xr:uid="{00000000-0005-0000-0000-0000DA630000}"/>
    <cellStyle name="Input 2 4 2 13" xfId="25607" xr:uid="{00000000-0005-0000-0000-0000DB630000}"/>
    <cellStyle name="Input 2 4 2 14" xfId="25608" xr:uid="{00000000-0005-0000-0000-0000DC630000}"/>
    <cellStyle name="Input 2 4 2 2" xfId="25609" xr:uid="{00000000-0005-0000-0000-0000DD630000}"/>
    <cellStyle name="Input 2 4 2 2 2" xfId="25610" xr:uid="{00000000-0005-0000-0000-0000DE630000}"/>
    <cellStyle name="Input 2 4 2 2 3" xfId="25611" xr:uid="{00000000-0005-0000-0000-0000DF630000}"/>
    <cellStyle name="Input 2 4 2 3" xfId="25612" xr:uid="{00000000-0005-0000-0000-0000E0630000}"/>
    <cellStyle name="Input 2 4 2 3 2" xfId="25613" xr:uid="{00000000-0005-0000-0000-0000E1630000}"/>
    <cellStyle name="Input 2 4 2 3 3" xfId="25614" xr:uid="{00000000-0005-0000-0000-0000E2630000}"/>
    <cellStyle name="Input 2 4 2 4" xfId="25615" xr:uid="{00000000-0005-0000-0000-0000E3630000}"/>
    <cellStyle name="Input 2 4 2 4 2" xfId="25616" xr:uid="{00000000-0005-0000-0000-0000E4630000}"/>
    <cellStyle name="Input 2 4 2 4 3" xfId="25617" xr:uid="{00000000-0005-0000-0000-0000E5630000}"/>
    <cellStyle name="Input 2 4 2 5" xfId="25618" xr:uid="{00000000-0005-0000-0000-0000E6630000}"/>
    <cellStyle name="Input 2 4 2 5 2" xfId="25619" xr:uid="{00000000-0005-0000-0000-0000E7630000}"/>
    <cellStyle name="Input 2 4 2 5 3" xfId="25620" xr:uid="{00000000-0005-0000-0000-0000E8630000}"/>
    <cellStyle name="Input 2 4 2 6" xfId="25621" xr:uid="{00000000-0005-0000-0000-0000E9630000}"/>
    <cellStyle name="Input 2 4 2 6 2" xfId="25622" xr:uid="{00000000-0005-0000-0000-0000EA630000}"/>
    <cellStyle name="Input 2 4 2 6 3" xfId="25623" xr:uid="{00000000-0005-0000-0000-0000EB630000}"/>
    <cellStyle name="Input 2 4 2 7" xfId="25624" xr:uid="{00000000-0005-0000-0000-0000EC630000}"/>
    <cellStyle name="Input 2 4 2 7 2" xfId="25625" xr:uid="{00000000-0005-0000-0000-0000ED630000}"/>
    <cellStyle name="Input 2 4 2 7 3" xfId="25626" xr:uid="{00000000-0005-0000-0000-0000EE630000}"/>
    <cellStyle name="Input 2 4 2 8" xfId="25627" xr:uid="{00000000-0005-0000-0000-0000EF630000}"/>
    <cellStyle name="Input 2 4 2 8 2" xfId="25628" xr:uid="{00000000-0005-0000-0000-0000F0630000}"/>
    <cellStyle name="Input 2 4 2 8 3" xfId="25629" xr:uid="{00000000-0005-0000-0000-0000F1630000}"/>
    <cellStyle name="Input 2 4 2 9" xfId="25630" xr:uid="{00000000-0005-0000-0000-0000F2630000}"/>
    <cellStyle name="Input 2 4 2 9 2" xfId="25631" xr:uid="{00000000-0005-0000-0000-0000F3630000}"/>
    <cellStyle name="Input 2 4 2 9 3" xfId="25632" xr:uid="{00000000-0005-0000-0000-0000F4630000}"/>
    <cellStyle name="Input 2 4 20" xfId="25633" xr:uid="{00000000-0005-0000-0000-0000F5630000}"/>
    <cellStyle name="Input 2 4 3" xfId="25634" xr:uid="{00000000-0005-0000-0000-0000F6630000}"/>
    <cellStyle name="Input 2 4 3 10" xfId="25635" xr:uid="{00000000-0005-0000-0000-0000F7630000}"/>
    <cellStyle name="Input 2 4 3 10 2" xfId="25636" xr:uid="{00000000-0005-0000-0000-0000F8630000}"/>
    <cellStyle name="Input 2 4 3 10 3" xfId="25637" xr:uid="{00000000-0005-0000-0000-0000F9630000}"/>
    <cellStyle name="Input 2 4 3 11" xfId="25638" xr:uid="{00000000-0005-0000-0000-0000FA630000}"/>
    <cellStyle name="Input 2 4 3 11 2" xfId="25639" xr:uid="{00000000-0005-0000-0000-0000FB630000}"/>
    <cellStyle name="Input 2 4 3 11 3" xfId="25640" xr:uid="{00000000-0005-0000-0000-0000FC630000}"/>
    <cellStyle name="Input 2 4 3 12" xfId="25641" xr:uid="{00000000-0005-0000-0000-0000FD630000}"/>
    <cellStyle name="Input 2 4 3 12 2" xfId="25642" xr:uid="{00000000-0005-0000-0000-0000FE630000}"/>
    <cellStyle name="Input 2 4 3 12 3" xfId="25643" xr:uid="{00000000-0005-0000-0000-0000FF630000}"/>
    <cellStyle name="Input 2 4 3 13" xfId="25644" xr:uid="{00000000-0005-0000-0000-000000640000}"/>
    <cellStyle name="Input 2 4 3 14" xfId="25645" xr:uid="{00000000-0005-0000-0000-000001640000}"/>
    <cellStyle name="Input 2 4 3 2" xfId="25646" xr:uid="{00000000-0005-0000-0000-000002640000}"/>
    <cellStyle name="Input 2 4 3 2 2" xfId="25647" xr:uid="{00000000-0005-0000-0000-000003640000}"/>
    <cellStyle name="Input 2 4 3 2 3" xfId="25648" xr:uid="{00000000-0005-0000-0000-000004640000}"/>
    <cellStyle name="Input 2 4 3 3" xfId="25649" xr:uid="{00000000-0005-0000-0000-000005640000}"/>
    <cellStyle name="Input 2 4 3 3 2" xfId="25650" xr:uid="{00000000-0005-0000-0000-000006640000}"/>
    <cellStyle name="Input 2 4 3 3 3" xfId="25651" xr:uid="{00000000-0005-0000-0000-000007640000}"/>
    <cellStyle name="Input 2 4 3 4" xfId="25652" xr:uid="{00000000-0005-0000-0000-000008640000}"/>
    <cellStyle name="Input 2 4 3 4 2" xfId="25653" xr:uid="{00000000-0005-0000-0000-000009640000}"/>
    <cellStyle name="Input 2 4 3 4 3" xfId="25654" xr:uid="{00000000-0005-0000-0000-00000A640000}"/>
    <cellStyle name="Input 2 4 3 5" xfId="25655" xr:uid="{00000000-0005-0000-0000-00000B640000}"/>
    <cellStyle name="Input 2 4 3 5 2" xfId="25656" xr:uid="{00000000-0005-0000-0000-00000C640000}"/>
    <cellStyle name="Input 2 4 3 5 3" xfId="25657" xr:uid="{00000000-0005-0000-0000-00000D640000}"/>
    <cellStyle name="Input 2 4 3 6" xfId="25658" xr:uid="{00000000-0005-0000-0000-00000E640000}"/>
    <cellStyle name="Input 2 4 3 6 2" xfId="25659" xr:uid="{00000000-0005-0000-0000-00000F640000}"/>
    <cellStyle name="Input 2 4 3 6 3" xfId="25660" xr:uid="{00000000-0005-0000-0000-000010640000}"/>
    <cellStyle name="Input 2 4 3 7" xfId="25661" xr:uid="{00000000-0005-0000-0000-000011640000}"/>
    <cellStyle name="Input 2 4 3 7 2" xfId="25662" xr:uid="{00000000-0005-0000-0000-000012640000}"/>
    <cellStyle name="Input 2 4 3 7 3" xfId="25663" xr:uid="{00000000-0005-0000-0000-000013640000}"/>
    <cellStyle name="Input 2 4 3 8" xfId="25664" xr:uid="{00000000-0005-0000-0000-000014640000}"/>
    <cellStyle name="Input 2 4 3 8 2" xfId="25665" xr:uid="{00000000-0005-0000-0000-000015640000}"/>
    <cellStyle name="Input 2 4 3 8 3" xfId="25666" xr:uid="{00000000-0005-0000-0000-000016640000}"/>
    <cellStyle name="Input 2 4 3 9" xfId="25667" xr:uid="{00000000-0005-0000-0000-000017640000}"/>
    <cellStyle name="Input 2 4 3 9 2" xfId="25668" xr:uid="{00000000-0005-0000-0000-000018640000}"/>
    <cellStyle name="Input 2 4 3 9 3" xfId="25669" xr:uid="{00000000-0005-0000-0000-000019640000}"/>
    <cellStyle name="Input 2 4 4" xfId="25670" xr:uid="{00000000-0005-0000-0000-00001A640000}"/>
    <cellStyle name="Input 2 4 4 10" xfId="25671" xr:uid="{00000000-0005-0000-0000-00001B640000}"/>
    <cellStyle name="Input 2 4 4 10 2" xfId="25672" xr:uid="{00000000-0005-0000-0000-00001C640000}"/>
    <cellStyle name="Input 2 4 4 10 3" xfId="25673" xr:uid="{00000000-0005-0000-0000-00001D640000}"/>
    <cellStyle name="Input 2 4 4 11" xfId="25674" xr:uid="{00000000-0005-0000-0000-00001E640000}"/>
    <cellStyle name="Input 2 4 4 11 2" xfId="25675" xr:uid="{00000000-0005-0000-0000-00001F640000}"/>
    <cellStyle name="Input 2 4 4 11 3" xfId="25676" xr:uid="{00000000-0005-0000-0000-000020640000}"/>
    <cellStyle name="Input 2 4 4 12" xfId="25677" xr:uid="{00000000-0005-0000-0000-000021640000}"/>
    <cellStyle name="Input 2 4 4 13" xfId="25678" xr:uid="{00000000-0005-0000-0000-000022640000}"/>
    <cellStyle name="Input 2 4 4 2" xfId="25679" xr:uid="{00000000-0005-0000-0000-000023640000}"/>
    <cellStyle name="Input 2 4 4 2 2" xfId="25680" xr:uid="{00000000-0005-0000-0000-000024640000}"/>
    <cellStyle name="Input 2 4 4 2 3" xfId="25681" xr:uid="{00000000-0005-0000-0000-000025640000}"/>
    <cellStyle name="Input 2 4 4 3" xfId="25682" xr:uid="{00000000-0005-0000-0000-000026640000}"/>
    <cellStyle name="Input 2 4 4 3 2" xfId="25683" xr:uid="{00000000-0005-0000-0000-000027640000}"/>
    <cellStyle name="Input 2 4 4 3 3" xfId="25684" xr:uid="{00000000-0005-0000-0000-000028640000}"/>
    <cellStyle name="Input 2 4 4 4" xfId="25685" xr:uid="{00000000-0005-0000-0000-000029640000}"/>
    <cellStyle name="Input 2 4 4 4 2" xfId="25686" xr:uid="{00000000-0005-0000-0000-00002A640000}"/>
    <cellStyle name="Input 2 4 4 4 3" xfId="25687" xr:uid="{00000000-0005-0000-0000-00002B640000}"/>
    <cellStyle name="Input 2 4 4 5" xfId="25688" xr:uid="{00000000-0005-0000-0000-00002C640000}"/>
    <cellStyle name="Input 2 4 4 5 2" xfId="25689" xr:uid="{00000000-0005-0000-0000-00002D640000}"/>
    <cellStyle name="Input 2 4 4 5 3" xfId="25690" xr:uid="{00000000-0005-0000-0000-00002E640000}"/>
    <cellStyle name="Input 2 4 4 6" xfId="25691" xr:uid="{00000000-0005-0000-0000-00002F640000}"/>
    <cellStyle name="Input 2 4 4 6 2" xfId="25692" xr:uid="{00000000-0005-0000-0000-000030640000}"/>
    <cellStyle name="Input 2 4 4 6 3" xfId="25693" xr:uid="{00000000-0005-0000-0000-000031640000}"/>
    <cellStyle name="Input 2 4 4 7" xfId="25694" xr:uid="{00000000-0005-0000-0000-000032640000}"/>
    <cellStyle name="Input 2 4 4 7 2" xfId="25695" xr:uid="{00000000-0005-0000-0000-000033640000}"/>
    <cellStyle name="Input 2 4 4 7 3" xfId="25696" xr:uid="{00000000-0005-0000-0000-000034640000}"/>
    <cellStyle name="Input 2 4 4 8" xfId="25697" xr:uid="{00000000-0005-0000-0000-000035640000}"/>
    <cellStyle name="Input 2 4 4 8 2" xfId="25698" xr:uid="{00000000-0005-0000-0000-000036640000}"/>
    <cellStyle name="Input 2 4 4 8 3" xfId="25699" xr:uid="{00000000-0005-0000-0000-000037640000}"/>
    <cellStyle name="Input 2 4 4 9" xfId="25700" xr:uid="{00000000-0005-0000-0000-000038640000}"/>
    <cellStyle name="Input 2 4 4 9 2" xfId="25701" xr:uid="{00000000-0005-0000-0000-000039640000}"/>
    <cellStyle name="Input 2 4 4 9 3" xfId="25702" xr:uid="{00000000-0005-0000-0000-00003A640000}"/>
    <cellStyle name="Input 2 4 5" xfId="25703" xr:uid="{00000000-0005-0000-0000-00003B640000}"/>
    <cellStyle name="Input 2 4 5 10" xfId="25704" xr:uid="{00000000-0005-0000-0000-00003C640000}"/>
    <cellStyle name="Input 2 4 5 10 2" xfId="25705" xr:uid="{00000000-0005-0000-0000-00003D640000}"/>
    <cellStyle name="Input 2 4 5 10 3" xfId="25706" xr:uid="{00000000-0005-0000-0000-00003E640000}"/>
    <cellStyle name="Input 2 4 5 11" xfId="25707" xr:uid="{00000000-0005-0000-0000-00003F640000}"/>
    <cellStyle name="Input 2 4 5 11 2" xfId="25708" xr:uid="{00000000-0005-0000-0000-000040640000}"/>
    <cellStyle name="Input 2 4 5 11 3" xfId="25709" xr:uid="{00000000-0005-0000-0000-000041640000}"/>
    <cellStyle name="Input 2 4 5 12" xfId="25710" xr:uid="{00000000-0005-0000-0000-000042640000}"/>
    <cellStyle name="Input 2 4 5 13" xfId="25711" xr:uid="{00000000-0005-0000-0000-000043640000}"/>
    <cellStyle name="Input 2 4 5 2" xfId="25712" xr:uid="{00000000-0005-0000-0000-000044640000}"/>
    <cellStyle name="Input 2 4 5 2 2" xfId="25713" xr:uid="{00000000-0005-0000-0000-000045640000}"/>
    <cellStyle name="Input 2 4 5 2 3" xfId="25714" xr:uid="{00000000-0005-0000-0000-000046640000}"/>
    <cellStyle name="Input 2 4 5 3" xfId="25715" xr:uid="{00000000-0005-0000-0000-000047640000}"/>
    <cellStyle name="Input 2 4 5 3 2" xfId="25716" xr:uid="{00000000-0005-0000-0000-000048640000}"/>
    <cellStyle name="Input 2 4 5 3 3" xfId="25717" xr:uid="{00000000-0005-0000-0000-000049640000}"/>
    <cellStyle name="Input 2 4 5 4" xfId="25718" xr:uid="{00000000-0005-0000-0000-00004A640000}"/>
    <cellStyle name="Input 2 4 5 4 2" xfId="25719" xr:uid="{00000000-0005-0000-0000-00004B640000}"/>
    <cellStyle name="Input 2 4 5 4 3" xfId="25720" xr:uid="{00000000-0005-0000-0000-00004C640000}"/>
    <cellStyle name="Input 2 4 5 5" xfId="25721" xr:uid="{00000000-0005-0000-0000-00004D640000}"/>
    <cellStyle name="Input 2 4 5 5 2" xfId="25722" xr:uid="{00000000-0005-0000-0000-00004E640000}"/>
    <cellStyle name="Input 2 4 5 5 3" xfId="25723" xr:uid="{00000000-0005-0000-0000-00004F640000}"/>
    <cellStyle name="Input 2 4 5 6" xfId="25724" xr:uid="{00000000-0005-0000-0000-000050640000}"/>
    <cellStyle name="Input 2 4 5 6 2" xfId="25725" xr:uid="{00000000-0005-0000-0000-000051640000}"/>
    <cellStyle name="Input 2 4 5 6 3" xfId="25726" xr:uid="{00000000-0005-0000-0000-000052640000}"/>
    <cellStyle name="Input 2 4 5 7" xfId="25727" xr:uid="{00000000-0005-0000-0000-000053640000}"/>
    <cellStyle name="Input 2 4 5 7 2" xfId="25728" xr:uid="{00000000-0005-0000-0000-000054640000}"/>
    <cellStyle name="Input 2 4 5 7 3" xfId="25729" xr:uid="{00000000-0005-0000-0000-000055640000}"/>
    <cellStyle name="Input 2 4 5 8" xfId="25730" xr:uid="{00000000-0005-0000-0000-000056640000}"/>
    <cellStyle name="Input 2 4 5 8 2" xfId="25731" xr:uid="{00000000-0005-0000-0000-000057640000}"/>
    <cellStyle name="Input 2 4 5 8 3" xfId="25732" xr:uid="{00000000-0005-0000-0000-000058640000}"/>
    <cellStyle name="Input 2 4 5 9" xfId="25733" xr:uid="{00000000-0005-0000-0000-000059640000}"/>
    <cellStyle name="Input 2 4 5 9 2" xfId="25734" xr:uid="{00000000-0005-0000-0000-00005A640000}"/>
    <cellStyle name="Input 2 4 5 9 3" xfId="25735" xr:uid="{00000000-0005-0000-0000-00005B640000}"/>
    <cellStyle name="Input 2 4 6" xfId="25736" xr:uid="{00000000-0005-0000-0000-00005C640000}"/>
    <cellStyle name="Input 2 4 6 10" xfId="25737" xr:uid="{00000000-0005-0000-0000-00005D640000}"/>
    <cellStyle name="Input 2 4 6 10 2" xfId="25738" xr:uid="{00000000-0005-0000-0000-00005E640000}"/>
    <cellStyle name="Input 2 4 6 10 3" xfId="25739" xr:uid="{00000000-0005-0000-0000-00005F640000}"/>
    <cellStyle name="Input 2 4 6 11" xfId="25740" xr:uid="{00000000-0005-0000-0000-000060640000}"/>
    <cellStyle name="Input 2 4 6 11 2" xfId="25741" xr:uid="{00000000-0005-0000-0000-000061640000}"/>
    <cellStyle name="Input 2 4 6 11 3" xfId="25742" xr:uid="{00000000-0005-0000-0000-000062640000}"/>
    <cellStyle name="Input 2 4 6 12" xfId="25743" xr:uid="{00000000-0005-0000-0000-000063640000}"/>
    <cellStyle name="Input 2 4 6 13" xfId="25744" xr:uid="{00000000-0005-0000-0000-000064640000}"/>
    <cellStyle name="Input 2 4 6 2" xfId="25745" xr:uid="{00000000-0005-0000-0000-000065640000}"/>
    <cellStyle name="Input 2 4 6 2 2" xfId="25746" xr:uid="{00000000-0005-0000-0000-000066640000}"/>
    <cellStyle name="Input 2 4 6 2 3" xfId="25747" xr:uid="{00000000-0005-0000-0000-000067640000}"/>
    <cellStyle name="Input 2 4 6 3" xfId="25748" xr:uid="{00000000-0005-0000-0000-000068640000}"/>
    <cellStyle name="Input 2 4 6 3 2" xfId="25749" xr:uid="{00000000-0005-0000-0000-000069640000}"/>
    <cellStyle name="Input 2 4 6 3 3" xfId="25750" xr:uid="{00000000-0005-0000-0000-00006A640000}"/>
    <cellStyle name="Input 2 4 6 4" xfId="25751" xr:uid="{00000000-0005-0000-0000-00006B640000}"/>
    <cellStyle name="Input 2 4 6 4 2" xfId="25752" xr:uid="{00000000-0005-0000-0000-00006C640000}"/>
    <cellStyle name="Input 2 4 6 4 3" xfId="25753" xr:uid="{00000000-0005-0000-0000-00006D640000}"/>
    <cellStyle name="Input 2 4 6 5" xfId="25754" xr:uid="{00000000-0005-0000-0000-00006E640000}"/>
    <cellStyle name="Input 2 4 6 5 2" xfId="25755" xr:uid="{00000000-0005-0000-0000-00006F640000}"/>
    <cellStyle name="Input 2 4 6 5 3" xfId="25756" xr:uid="{00000000-0005-0000-0000-000070640000}"/>
    <cellStyle name="Input 2 4 6 6" xfId="25757" xr:uid="{00000000-0005-0000-0000-000071640000}"/>
    <cellStyle name="Input 2 4 6 6 2" xfId="25758" xr:uid="{00000000-0005-0000-0000-000072640000}"/>
    <cellStyle name="Input 2 4 6 6 3" xfId="25759" xr:uid="{00000000-0005-0000-0000-000073640000}"/>
    <cellStyle name="Input 2 4 6 7" xfId="25760" xr:uid="{00000000-0005-0000-0000-000074640000}"/>
    <cellStyle name="Input 2 4 6 7 2" xfId="25761" xr:uid="{00000000-0005-0000-0000-000075640000}"/>
    <cellStyle name="Input 2 4 6 7 3" xfId="25762" xr:uid="{00000000-0005-0000-0000-000076640000}"/>
    <cellStyle name="Input 2 4 6 8" xfId="25763" xr:uid="{00000000-0005-0000-0000-000077640000}"/>
    <cellStyle name="Input 2 4 6 8 2" xfId="25764" xr:uid="{00000000-0005-0000-0000-000078640000}"/>
    <cellStyle name="Input 2 4 6 8 3" xfId="25765" xr:uid="{00000000-0005-0000-0000-000079640000}"/>
    <cellStyle name="Input 2 4 6 9" xfId="25766" xr:uid="{00000000-0005-0000-0000-00007A640000}"/>
    <cellStyle name="Input 2 4 6 9 2" xfId="25767" xr:uid="{00000000-0005-0000-0000-00007B640000}"/>
    <cellStyle name="Input 2 4 6 9 3" xfId="25768" xr:uid="{00000000-0005-0000-0000-00007C640000}"/>
    <cellStyle name="Input 2 4 7" xfId="25769" xr:uid="{00000000-0005-0000-0000-00007D640000}"/>
    <cellStyle name="Input 2 4 7 10" xfId="25770" xr:uid="{00000000-0005-0000-0000-00007E640000}"/>
    <cellStyle name="Input 2 4 7 10 2" xfId="25771" xr:uid="{00000000-0005-0000-0000-00007F640000}"/>
    <cellStyle name="Input 2 4 7 10 3" xfId="25772" xr:uid="{00000000-0005-0000-0000-000080640000}"/>
    <cellStyle name="Input 2 4 7 11" xfId="25773" xr:uid="{00000000-0005-0000-0000-000081640000}"/>
    <cellStyle name="Input 2 4 7 11 2" xfId="25774" xr:uid="{00000000-0005-0000-0000-000082640000}"/>
    <cellStyle name="Input 2 4 7 11 3" xfId="25775" xr:uid="{00000000-0005-0000-0000-000083640000}"/>
    <cellStyle name="Input 2 4 7 12" xfId="25776" xr:uid="{00000000-0005-0000-0000-000084640000}"/>
    <cellStyle name="Input 2 4 7 13" xfId="25777" xr:uid="{00000000-0005-0000-0000-000085640000}"/>
    <cellStyle name="Input 2 4 7 2" xfId="25778" xr:uid="{00000000-0005-0000-0000-000086640000}"/>
    <cellStyle name="Input 2 4 7 2 2" xfId="25779" xr:uid="{00000000-0005-0000-0000-000087640000}"/>
    <cellStyle name="Input 2 4 7 2 3" xfId="25780" xr:uid="{00000000-0005-0000-0000-000088640000}"/>
    <cellStyle name="Input 2 4 7 3" xfId="25781" xr:uid="{00000000-0005-0000-0000-000089640000}"/>
    <cellStyle name="Input 2 4 7 3 2" xfId="25782" xr:uid="{00000000-0005-0000-0000-00008A640000}"/>
    <cellStyle name="Input 2 4 7 3 3" xfId="25783" xr:uid="{00000000-0005-0000-0000-00008B640000}"/>
    <cellStyle name="Input 2 4 7 4" xfId="25784" xr:uid="{00000000-0005-0000-0000-00008C640000}"/>
    <cellStyle name="Input 2 4 7 4 2" xfId="25785" xr:uid="{00000000-0005-0000-0000-00008D640000}"/>
    <cellStyle name="Input 2 4 7 4 3" xfId="25786" xr:uid="{00000000-0005-0000-0000-00008E640000}"/>
    <cellStyle name="Input 2 4 7 5" xfId="25787" xr:uid="{00000000-0005-0000-0000-00008F640000}"/>
    <cellStyle name="Input 2 4 7 5 2" xfId="25788" xr:uid="{00000000-0005-0000-0000-000090640000}"/>
    <cellStyle name="Input 2 4 7 5 3" xfId="25789" xr:uid="{00000000-0005-0000-0000-000091640000}"/>
    <cellStyle name="Input 2 4 7 6" xfId="25790" xr:uid="{00000000-0005-0000-0000-000092640000}"/>
    <cellStyle name="Input 2 4 7 6 2" xfId="25791" xr:uid="{00000000-0005-0000-0000-000093640000}"/>
    <cellStyle name="Input 2 4 7 6 3" xfId="25792" xr:uid="{00000000-0005-0000-0000-000094640000}"/>
    <cellStyle name="Input 2 4 7 7" xfId="25793" xr:uid="{00000000-0005-0000-0000-000095640000}"/>
    <cellStyle name="Input 2 4 7 7 2" xfId="25794" xr:uid="{00000000-0005-0000-0000-000096640000}"/>
    <cellStyle name="Input 2 4 7 7 3" xfId="25795" xr:uid="{00000000-0005-0000-0000-000097640000}"/>
    <cellStyle name="Input 2 4 7 8" xfId="25796" xr:uid="{00000000-0005-0000-0000-000098640000}"/>
    <cellStyle name="Input 2 4 7 8 2" xfId="25797" xr:uid="{00000000-0005-0000-0000-000099640000}"/>
    <cellStyle name="Input 2 4 7 8 3" xfId="25798" xr:uid="{00000000-0005-0000-0000-00009A640000}"/>
    <cellStyle name="Input 2 4 7 9" xfId="25799" xr:uid="{00000000-0005-0000-0000-00009B640000}"/>
    <cellStyle name="Input 2 4 7 9 2" xfId="25800" xr:uid="{00000000-0005-0000-0000-00009C640000}"/>
    <cellStyle name="Input 2 4 7 9 3" xfId="25801" xr:uid="{00000000-0005-0000-0000-00009D640000}"/>
    <cellStyle name="Input 2 4 8" xfId="25802" xr:uid="{00000000-0005-0000-0000-00009E640000}"/>
    <cellStyle name="Input 2 4 8 2" xfId="25803" xr:uid="{00000000-0005-0000-0000-00009F640000}"/>
    <cellStyle name="Input 2 4 8 3" xfId="25804" xr:uid="{00000000-0005-0000-0000-0000A0640000}"/>
    <cellStyle name="Input 2 4 9" xfId="25805" xr:uid="{00000000-0005-0000-0000-0000A1640000}"/>
    <cellStyle name="Input 2 4 9 2" xfId="25806" xr:uid="{00000000-0005-0000-0000-0000A2640000}"/>
    <cellStyle name="Input 2 4 9 3" xfId="25807" xr:uid="{00000000-0005-0000-0000-0000A3640000}"/>
    <cellStyle name="Input 2 5" xfId="25808" xr:uid="{00000000-0005-0000-0000-0000A4640000}"/>
    <cellStyle name="Input 2 5 10" xfId="25809" xr:uid="{00000000-0005-0000-0000-0000A5640000}"/>
    <cellStyle name="Input 2 5 10 2" xfId="25810" xr:uid="{00000000-0005-0000-0000-0000A6640000}"/>
    <cellStyle name="Input 2 5 10 3" xfId="25811" xr:uid="{00000000-0005-0000-0000-0000A7640000}"/>
    <cellStyle name="Input 2 5 11" xfId="25812" xr:uid="{00000000-0005-0000-0000-0000A8640000}"/>
    <cellStyle name="Input 2 5 11 2" xfId="25813" xr:uid="{00000000-0005-0000-0000-0000A9640000}"/>
    <cellStyle name="Input 2 5 11 3" xfId="25814" xr:uid="{00000000-0005-0000-0000-0000AA640000}"/>
    <cellStyle name="Input 2 5 12" xfId="25815" xr:uid="{00000000-0005-0000-0000-0000AB640000}"/>
    <cellStyle name="Input 2 5 12 2" xfId="25816" xr:uid="{00000000-0005-0000-0000-0000AC640000}"/>
    <cellStyle name="Input 2 5 12 3" xfId="25817" xr:uid="{00000000-0005-0000-0000-0000AD640000}"/>
    <cellStyle name="Input 2 5 13" xfId="25818" xr:uid="{00000000-0005-0000-0000-0000AE640000}"/>
    <cellStyle name="Input 2 5 13 2" xfId="25819" xr:uid="{00000000-0005-0000-0000-0000AF640000}"/>
    <cellStyle name="Input 2 5 13 3" xfId="25820" xr:uid="{00000000-0005-0000-0000-0000B0640000}"/>
    <cellStyle name="Input 2 5 14" xfId="25821" xr:uid="{00000000-0005-0000-0000-0000B1640000}"/>
    <cellStyle name="Input 2 5 14 2" xfId="25822" xr:uid="{00000000-0005-0000-0000-0000B2640000}"/>
    <cellStyle name="Input 2 5 14 3" xfId="25823" xr:uid="{00000000-0005-0000-0000-0000B3640000}"/>
    <cellStyle name="Input 2 5 15" xfId="25824" xr:uid="{00000000-0005-0000-0000-0000B4640000}"/>
    <cellStyle name="Input 2 5 15 2" xfId="25825" xr:uid="{00000000-0005-0000-0000-0000B5640000}"/>
    <cellStyle name="Input 2 5 15 3" xfId="25826" xr:uid="{00000000-0005-0000-0000-0000B6640000}"/>
    <cellStyle name="Input 2 5 16" xfId="25827" xr:uid="{00000000-0005-0000-0000-0000B7640000}"/>
    <cellStyle name="Input 2 5 16 2" xfId="25828" xr:uid="{00000000-0005-0000-0000-0000B8640000}"/>
    <cellStyle name="Input 2 5 16 3" xfId="25829" xr:uid="{00000000-0005-0000-0000-0000B9640000}"/>
    <cellStyle name="Input 2 5 17" xfId="25830" xr:uid="{00000000-0005-0000-0000-0000BA640000}"/>
    <cellStyle name="Input 2 5 17 2" xfId="25831" xr:uid="{00000000-0005-0000-0000-0000BB640000}"/>
    <cellStyle name="Input 2 5 17 3" xfId="25832" xr:uid="{00000000-0005-0000-0000-0000BC640000}"/>
    <cellStyle name="Input 2 5 18" xfId="25833" xr:uid="{00000000-0005-0000-0000-0000BD640000}"/>
    <cellStyle name="Input 2 5 18 2" xfId="25834" xr:uid="{00000000-0005-0000-0000-0000BE640000}"/>
    <cellStyle name="Input 2 5 18 3" xfId="25835" xr:uid="{00000000-0005-0000-0000-0000BF640000}"/>
    <cellStyle name="Input 2 5 19" xfId="25836" xr:uid="{00000000-0005-0000-0000-0000C0640000}"/>
    <cellStyle name="Input 2 5 2" xfId="25837" xr:uid="{00000000-0005-0000-0000-0000C1640000}"/>
    <cellStyle name="Input 2 5 2 10" xfId="25838" xr:uid="{00000000-0005-0000-0000-0000C2640000}"/>
    <cellStyle name="Input 2 5 2 10 2" xfId="25839" xr:uid="{00000000-0005-0000-0000-0000C3640000}"/>
    <cellStyle name="Input 2 5 2 10 3" xfId="25840" xr:uid="{00000000-0005-0000-0000-0000C4640000}"/>
    <cellStyle name="Input 2 5 2 11" xfId="25841" xr:uid="{00000000-0005-0000-0000-0000C5640000}"/>
    <cellStyle name="Input 2 5 2 11 2" xfId="25842" xr:uid="{00000000-0005-0000-0000-0000C6640000}"/>
    <cellStyle name="Input 2 5 2 11 3" xfId="25843" xr:uid="{00000000-0005-0000-0000-0000C7640000}"/>
    <cellStyle name="Input 2 5 2 12" xfId="25844" xr:uid="{00000000-0005-0000-0000-0000C8640000}"/>
    <cellStyle name="Input 2 5 2 12 2" xfId="25845" xr:uid="{00000000-0005-0000-0000-0000C9640000}"/>
    <cellStyle name="Input 2 5 2 12 3" xfId="25846" xr:uid="{00000000-0005-0000-0000-0000CA640000}"/>
    <cellStyle name="Input 2 5 2 13" xfId="25847" xr:uid="{00000000-0005-0000-0000-0000CB640000}"/>
    <cellStyle name="Input 2 5 2 14" xfId="25848" xr:uid="{00000000-0005-0000-0000-0000CC640000}"/>
    <cellStyle name="Input 2 5 2 2" xfId="25849" xr:uid="{00000000-0005-0000-0000-0000CD640000}"/>
    <cellStyle name="Input 2 5 2 2 2" xfId="25850" xr:uid="{00000000-0005-0000-0000-0000CE640000}"/>
    <cellStyle name="Input 2 5 2 2 3" xfId="25851" xr:uid="{00000000-0005-0000-0000-0000CF640000}"/>
    <cellStyle name="Input 2 5 2 3" xfId="25852" xr:uid="{00000000-0005-0000-0000-0000D0640000}"/>
    <cellStyle name="Input 2 5 2 3 2" xfId="25853" xr:uid="{00000000-0005-0000-0000-0000D1640000}"/>
    <cellStyle name="Input 2 5 2 3 3" xfId="25854" xr:uid="{00000000-0005-0000-0000-0000D2640000}"/>
    <cellStyle name="Input 2 5 2 4" xfId="25855" xr:uid="{00000000-0005-0000-0000-0000D3640000}"/>
    <cellStyle name="Input 2 5 2 4 2" xfId="25856" xr:uid="{00000000-0005-0000-0000-0000D4640000}"/>
    <cellStyle name="Input 2 5 2 4 3" xfId="25857" xr:uid="{00000000-0005-0000-0000-0000D5640000}"/>
    <cellStyle name="Input 2 5 2 5" xfId="25858" xr:uid="{00000000-0005-0000-0000-0000D6640000}"/>
    <cellStyle name="Input 2 5 2 5 2" xfId="25859" xr:uid="{00000000-0005-0000-0000-0000D7640000}"/>
    <cellStyle name="Input 2 5 2 5 3" xfId="25860" xr:uid="{00000000-0005-0000-0000-0000D8640000}"/>
    <cellStyle name="Input 2 5 2 6" xfId="25861" xr:uid="{00000000-0005-0000-0000-0000D9640000}"/>
    <cellStyle name="Input 2 5 2 6 2" xfId="25862" xr:uid="{00000000-0005-0000-0000-0000DA640000}"/>
    <cellStyle name="Input 2 5 2 6 3" xfId="25863" xr:uid="{00000000-0005-0000-0000-0000DB640000}"/>
    <cellStyle name="Input 2 5 2 7" xfId="25864" xr:uid="{00000000-0005-0000-0000-0000DC640000}"/>
    <cellStyle name="Input 2 5 2 7 2" xfId="25865" xr:uid="{00000000-0005-0000-0000-0000DD640000}"/>
    <cellStyle name="Input 2 5 2 7 3" xfId="25866" xr:uid="{00000000-0005-0000-0000-0000DE640000}"/>
    <cellStyle name="Input 2 5 2 8" xfId="25867" xr:uid="{00000000-0005-0000-0000-0000DF640000}"/>
    <cellStyle name="Input 2 5 2 8 2" xfId="25868" xr:uid="{00000000-0005-0000-0000-0000E0640000}"/>
    <cellStyle name="Input 2 5 2 8 3" xfId="25869" xr:uid="{00000000-0005-0000-0000-0000E1640000}"/>
    <cellStyle name="Input 2 5 2 9" xfId="25870" xr:uid="{00000000-0005-0000-0000-0000E2640000}"/>
    <cellStyle name="Input 2 5 2 9 2" xfId="25871" xr:uid="{00000000-0005-0000-0000-0000E3640000}"/>
    <cellStyle name="Input 2 5 2 9 3" xfId="25872" xr:uid="{00000000-0005-0000-0000-0000E4640000}"/>
    <cellStyle name="Input 2 5 20" xfId="25873" xr:uid="{00000000-0005-0000-0000-0000E5640000}"/>
    <cellStyle name="Input 2 5 3" xfId="25874" xr:uid="{00000000-0005-0000-0000-0000E6640000}"/>
    <cellStyle name="Input 2 5 3 10" xfId="25875" xr:uid="{00000000-0005-0000-0000-0000E7640000}"/>
    <cellStyle name="Input 2 5 3 10 2" xfId="25876" xr:uid="{00000000-0005-0000-0000-0000E8640000}"/>
    <cellStyle name="Input 2 5 3 10 3" xfId="25877" xr:uid="{00000000-0005-0000-0000-0000E9640000}"/>
    <cellStyle name="Input 2 5 3 11" xfId="25878" xr:uid="{00000000-0005-0000-0000-0000EA640000}"/>
    <cellStyle name="Input 2 5 3 11 2" xfId="25879" xr:uid="{00000000-0005-0000-0000-0000EB640000}"/>
    <cellStyle name="Input 2 5 3 11 3" xfId="25880" xr:uid="{00000000-0005-0000-0000-0000EC640000}"/>
    <cellStyle name="Input 2 5 3 12" xfId="25881" xr:uid="{00000000-0005-0000-0000-0000ED640000}"/>
    <cellStyle name="Input 2 5 3 12 2" xfId="25882" xr:uid="{00000000-0005-0000-0000-0000EE640000}"/>
    <cellStyle name="Input 2 5 3 12 3" xfId="25883" xr:uid="{00000000-0005-0000-0000-0000EF640000}"/>
    <cellStyle name="Input 2 5 3 13" xfId="25884" xr:uid="{00000000-0005-0000-0000-0000F0640000}"/>
    <cellStyle name="Input 2 5 3 14" xfId="25885" xr:uid="{00000000-0005-0000-0000-0000F1640000}"/>
    <cellStyle name="Input 2 5 3 2" xfId="25886" xr:uid="{00000000-0005-0000-0000-0000F2640000}"/>
    <cellStyle name="Input 2 5 3 2 2" xfId="25887" xr:uid="{00000000-0005-0000-0000-0000F3640000}"/>
    <cellStyle name="Input 2 5 3 2 3" xfId="25888" xr:uid="{00000000-0005-0000-0000-0000F4640000}"/>
    <cellStyle name="Input 2 5 3 3" xfId="25889" xr:uid="{00000000-0005-0000-0000-0000F5640000}"/>
    <cellStyle name="Input 2 5 3 3 2" xfId="25890" xr:uid="{00000000-0005-0000-0000-0000F6640000}"/>
    <cellStyle name="Input 2 5 3 3 3" xfId="25891" xr:uid="{00000000-0005-0000-0000-0000F7640000}"/>
    <cellStyle name="Input 2 5 3 4" xfId="25892" xr:uid="{00000000-0005-0000-0000-0000F8640000}"/>
    <cellStyle name="Input 2 5 3 4 2" xfId="25893" xr:uid="{00000000-0005-0000-0000-0000F9640000}"/>
    <cellStyle name="Input 2 5 3 4 3" xfId="25894" xr:uid="{00000000-0005-0000-0000-0000FA640000}"/>
    <cellStyle name="Input 2 5 3 5" xfId="25895" xr:uid="{00000000-0005-0000-0000-0000FB640000}"/>
    <cellStyle name="Input 2 5 3 5 2" xfId="25896" xr:uid="{00000000-0005-0000-0000-0000FC640000}"/>
    <cellStyle name="Input 2 5 3 5 3" xfId="25897" xr:uid="{00000000-0005-0000-0000-0000FD640000}"/>
    <cellStyle name="Input 2 5 3 6" xfId="25898" xr:uid="{00000000-0005-0000-0000-0000FE640000}"/>
    <cellStyle name="Input 2 5 3 6 2" xfId="25899" xr:uid="{00000000-0005-0000-0000-0000FF640000}"/>
    <cellStyle name="Input 2 5 3 6 3" xfId="25900" xr:uid="{00000000-0005-0000-0000-000000650000}"/>
    <cellStyle name="Input 2 5 3 7" xfId="25901" xr:uid="{00000000-0005-0000-0000-000001650000}"/>
    <cellStyle name="Input 2 5 3 7 2" xfId="25902" xr:uid="{00000000-0005-0000-0000-000002650000}"/>
    <cellStyle name="Input 2 5 3 7 3" xfId="25903" xr:uid="{00000000-0005-0000-0000-000003650000}"/>
    <cellStyle name="Input 2 5 3 8" xfId="25904" xr:uid="{00000000-0005-0000-0000-000004650000}"/>
    <cellStyle name="Input 2 5 3 8 2" xfId="25905" xr:uid="{00000000-0005-0000-0000-000005650000}"/>
    <cellStyle name="Input 2 5 3 8 3" xfId="25906" xr:uid="{00000000-0005-0000-0000-000006650000}"/>
    <cellStyle name="Input 2 5 3 9" xfId="25907" xr:uid="{00000000-0005-0000-0000-000007650000}"/>
    <cellStyle name="Input 2 5 3 9 2" xfId="25908" xr:uid="{00000000-0005-0000-0000-000008650000}"/>
    <cellStyle name="Input 2 5 3 9 3" xfId="25909" xr:uid="{00000000-0005-0000-0000-000009650000}"/>
    <cellStyle name="Input 2 5 4" xfId="25910" xr:uid="{00000000-0005-0000-0000-00000A650000}"/>
    <cellStyle name="Input 2 5 4 10" xfId="25911" xr:uid="{00000000-0005-0000-0000-00000B650000}"/>
    <cellStyle name="Input 2 5 4 10 2" xfId="25912" xr:uid="{00000000-0005-0000-0000-00000C650000}"/>
    <cellStyle name="Input 2 5 4 10 3" xfId="25913" xr:uid="{00000000-0005-0000-0000-00000D650000}"/>
    <cellStyle name="Input 2 5 4 11" xfId="25914" xr:uid="{00000000-0005-0000-0000-00000E650000}"/>
    <cellStyle name="Input 2 5 4 11 2" xfId="25915" xr:uid="{00000000-0005-0000-0000-00000F650000}"/>
    <cellStyle name="Input 2 5 4 11 3" xfId="25916" xr:uid="{00000000-0005-0000-0000-000010650000}"/>
    <cellStyle name="Input 2 5 4 12" xfId="25917" xr:uid="{00000000-0005-0000-0000-000011650000}"/>
    <cellStyle name="Input 2 5 4 13" xfId="25918" xr:uid="{00000000-0005-0000-0000-000012650000}"/>
    <cellStyle name="Input 2 5 4 2" xfId="25919" xr:uid="{00000000-0005-0000-0000-000013650000}"/>
    <cellStyle name="Input 2 5 4 2 2" xfId="25920" xr:uid="{00000000-0005-0000-0000-000014650000}"/>
    <cellStyle name="Input 2 5 4 2 3" xfId="25921" xr:uid="{00000000-0005-0000-0000-000015650000}"/>
    <cellStyle name="Input 2 5 4 3" xfId="25922" xr:uid="{00000000-0005-0000-0000-000016650000}"/>
    <cellStyle name="Input 2 5 4 3 2" xfId="25923" xr:uid="{00000000-0005-0000-0000-000017650000}"/>
    <cellStyle name="Input 2 5 4 3 3" xfId="25924" xr:uid="{00000000-0005-0000-0000-000018650000}"/>
    <cellStyle name="Input 2 5 4 4" xfId="25925" xr:uid="{00000000-0005-0000-0000-000019650000}"/>
    <cellStyle name="Input 2 5 4 4 2" xfId="25926" xr:uid="{00000000-0005-0000-0000-00001A650000}"/>
    <cellStyle name="Input 2 5 4 4 3" xfId="25927" xr:uid="{00000000-0005-0000-0000-00001B650000}"/>
    <cellStyle name="Input 2 5 4 5" xfId="25928" xr:uid="{00000000-0005-0000-0000-00001C650000}"/>
    <cellStyle name="Input 2 5 4 5 2" xfId="25929" xr:uid="{00000000-0005-0000-0000-00001D650000}"/>
    <cellStyle name="Input 2 5 4 5 3" xfId="25930" xr:uid="{00000000-0005-0000-0000-00001E650000}"/>
    <cellStyle name="Input 2 5 4 6" xfId="25931" xr:uid="{00000000-0005-0000-0000-00001F650000}"/>
    <cellStyle name="Input 2 5 4 6 2" xfId="25932" xr:uid="{00000000-0005-0000-0000-000020650000}"/>
    <cellStyle name="Input 2 5 4 6 3" xfId="25933" xr:uid="{00000000-0005-0000-0000-000021650000}"/>
    <cellStyle name="Input 2 5 4 7" xfId="25934" xr:uid="{00000000-0005-0000-0000-000022650000}"/>
    <cellStyle name="Input 2 5 4 7 2" xfId="25935" xr:uid="{00000000-0005-0000-0000-000023650000}"/>
    <cellStyle name="Input 2 5 4 7 3" xfId="25936" xr:uid="{00000000-0005-0000-0000-000024650000}"/>
    <cellStyle name="Input 2 5 4 8" xfId="25937" xr:uid="{00000000-0005-0000-0000-000025650000}"/>
    <cellStyle name="Input 2 5 4 8 2" xfId="25938" xr:uid="{00000000-0005-0000-0000-000026650000}"/>
    <cellStyle name="Input 2 5 4 8 3" xfId="25939" xr:uid="{00000000-0005-0000-0000-000027650000}"/>
    <cellStyle name="Input 2 5 4 9" xfId="25940" xr:uid="{00000000-0005-0000-0000-000028650000}"/>
    <cellStyle name="Input 2 5 4 9 2" xfId="25941" xr:uid="{00000000-0005-0000-0000-000029650000}"/>
    <cellStyle name="Input 2 5 4 9 3" xfId="25942" xr:uid="{00000000-0005-0000-0000-00002A650000}"/>
    <cellStyle name="Input 2 5 5" xfId="25943" xr:uid="{00000000-0005-0000-0000-00002B650000}"/>
    <cellStyle name="Input 2 5 5 10" xfId="25944" xr:uid="{00000000-0005-0000-0000-00002C650000}"/>
    <cellStyle name="Input 2 5 5 10 2" xfId="25945" xr:uid="{00000000-0005-0000-0000-00002D650000}"/>
    <cellStyle name="Input 2 5 5 10 3" xfId="25946" xr:uid="{00000000-0005-0000-0000-00002E650000}"/>
    <cellStyle name="Input 2 5 5 11" xfId="25947" xr:uid="{00000000-0005-0000-0000-00002F650000}"/>
    <cellStyle name="Input 2 5 5 11 2" xfId="25948" xr:uid="{00000000-0005-0000-0000-000030650000}"/>
    <cellStyle name="Input 2 5 5 11 3" xfId="25949" xr:uid="{00000000-0005-0000-0000-000031650000}"/>
    <cellStyle name="Input 2 5 5 12" xfId="25950" xr:uid="{00000000-0005-0000-0000-000032650000}"/>
    <cellStyle name="Input 2 5 5 13" xfId="25951" xr:uid="{00000000-0005-0000-0000-000033650000}"/>
    <cellStyle name="Input 2 5 5 2" xfId="25952" xr:uid="{00000000-0005-0000-0000-000034650000}"/>
    <cellStyle name="Input 2 5 5 2 2" xfId="25953" xr:uid="{00000000-0005-0000-0000-000035650000}"/>
    <cellStyle name="Input 2 5 5 2 3" xfId="25954" xr:uid="{00000000-0005-0000-0000-000036650000}"/>
    <cellStyle name="Input 2 5 5 3" xfId="25955" xr:uid="{00000000-0005-0000-0000-000037650000}"/>
    <cellStyle name="Input 2 5 5 3 2" xfId="25956" xr:uid="{00000000-0005-0000-0000-000038650000}"/>
    <cellStyle name="Input 2 5 5 3 3" xfId="25957" xr:uid="{00000000-0005-0000-0000-000039650000}"/>
    <cellStyle name="Input 2 5 5 4" xfId="25958" xr:uid="{00000000-0005-0000-0000-00003A650000}"/>
    <cellStyle name="Input 2 5 5 4 2" xfId="25959" xr:uid="{00000000-0005-0000-0000-00003B650000}"/>
    <cellStyle name="Input 2 5 5 4 3" xfId="25960" xr:uid="{00000000-0005-0000-0000-00003C650000}"/>
    <cellStyle name="Input 2 5 5 5" xfId="25961" xr:uid="{00000000-0005-0000-0000-00003D650000}"/>
    <cellStyle name="Input 2 5 5 5 2" xfId="25962" xr:uid="{00000000-0005-0000-0000-00003E650000}"/>
    <cellStyle name="Input 2 5 5 5 3" xfId="25963" xr:uid="{00000000-0005-0000-0000-00003F650000}"/>
    <cellStyle name="Input 2 5 5 6" xfId="25964" xr:uid="{00000000-0005-0000-0000-000040650000}"/>
    <cellStyle name="Input 2 5 5 6 2" xfId="25965" xr:uid="{00000000-0005-0000-0000-000041650000}"/>
    <cellStyle name="Input 2 5 5 6 3" xfId="25966" xr:uid="{00000000-0005-0000-0000-000042650000}"/>
    <cellStyle name="Input 2 5 5 7" xfId="25967" xr:uid="{00000000-0005-0000-0000-000043650000}"/>
    <cellStyle name="Input 2 5 5 7 2" xfId="25968" xr:uid="{00000000-0005-0000-0000-000044650000}"/>
    <cellStyle name="Input 2 5 5 7 3" xfId="25969" xr:uid="{00000000-0005-0000-0000-000045650000}"/>
    <cellStyle name="Input 2 5 5 8" xfId="25970" xr:uid="{00000000-0005-0000-0000-000046650000}"/>
    <cellStyle name="Input 2 5 5 8 2" xfId="25971" xr:uid="{00000000-0005-0000-0000-000047650000}"/>
    <cellStyle name="Input 2 5 5 8 3" xfId="25972" xr:uid="{00000000-0005-0000-0000-000048650000}"/>
    <cellStyle name="Input 2 5 5 9" xfId="25973" xr:uid="{00000000-0005-0000-0000-000049650000}"/>
    <cellStyle name="Input 2 5 5 9 2" xfId="25974" xr:uid="{00000000-0005-0000-0000-00004A650000}"/>
    <cellStyle name="Input 2 5 5 9 3" xfId="25975" xr:uid="{00000000-0005-0000-0000-00004B650000}"/>
    <cellStyle name="Input 2 5 6" xfId="25976" xr:uid="{00000000-0005-0000-0000-00004C650000}"/>
    <cellStyle name="Input 2 5 6 10" xfId="25977" xr:uid="{00000000-0005-0000-0000-00004D650000}"/>
    <cellStyle name="Input 2 5 6 10 2" xfId="25978" xr:uid="{00000000-0005-0000-0000-00004E650000}"/>
    <cellStyle name="Input 2 5 6 10 3" xfId="25979" xr:uid="{00000000-0005-0000-0000-00004F650000}"/>
    <cellStyle name="Input 2 5 6 11" xfId="25980" xr:uid="{00000000-0005-0000-0000-000050650000}"/>
    <cellStyle name="Input 2 5 6 11 2" xfId="25981" xr:uid="{00000000-0005-0000-0000-000051650000}"/>
    <cellStyle name="Input 2 5 6 11 3" xfId="25982" xr:uid="{00000000-0005-0000-0000-000052650000}"/>
    <cellStyle name="Input 2 5 6 12" xfId="25983" xr:uid="{00000000-0005-0000-0000-000053650000}"/>
    <cellStyle name="Input 2 5 6 13" xfId="25984" xr:uid="{00000000-0005-0000-0000-000054650000}"/>
    <cellStyle name="Input 2 5 6 2" xfId="25985" xr:uid="{00000000-0005-0000-0000-000055650000}"/>
    <cellStyle name="Input 2 5 6 2 2" xfId="25986" xr:uid="{00000000-0005-0000-0000-000056650000}"/>
    <cellStyle name="Input 2 5 6 2 3" xfId="25987" xr:uid="{00000000-0005-0000-0000-000057650000}"/>
    <cellStyle name="Input 2 5 6 3" xfId="25988" xr:uid="{00000000-0005-0000-0000-000058650000}"/>
    <cellStyle name="Input 2 5 6 3 2" xfId="25989" xr:uid="{00000000-0005-0000-0000-000059650000}"/>
    <cellStyle name="Input 2 5 6 3 3" xfId="25990" xr:uid="{00000000-0005-0000-0000-00005A650000}"/>
    <cellStyle name="Input 2 5 6 4" xfId="25991" xr:uid="{00000000-0005-0000-0000-00005B650000}"/>
    <cellStyle name="Input 2 5 6 4 2" xfId="25992" xr:uid="{00000000-0005-0000-0000-00005C650000}"/>
    <cellStyle name="Input 2 5 6 4 3" xfId="25993" xr:uid="{00000000-0005-0000-0000-00005D650000}"/>
    <cellStyle name="Input 2 5 6 5" xfId="25994" xr:uid="{00000000-0005-0000-0000-00005E650000}"/>
    <cellStyle name="Input 2 5 6 5 2" xfId="25995" xr:uid="{00000000-0005-0000-0000-00005F650000}"/>
    <cellStyle name="Input 2 5 6 5 3" xfId="25996" xr:uid="{00000000-0005-0000-0000-000060650000}"/>
    <cellStyle name="Input 2 5 6 6" xfId="25997" xr:uid="{00000000-0005-0000-0000-000061650000}"/>
    <cellStyle name="Input 2 5 6 6 2" xfId="25998" xr:uid="{00000000-0005-0000-0000-000062650000}"/>
    <cellStyle name="Input 2 5 6 6 3" xfId="25999" xr:uid="{00000000-0005-0000-0000-000063650000}"/>
    <cellStyle name="Input 2 5 6 7" xfId="26000" xr:uid="{00000000-0005-0000-0000-000064650000}"/>
    <cellStyle name="Input 2 5 6 7 2" xfId="26001" xr:uid="{00000000-0005-0000-0000-000065650000}"/>
    <cellStyle name="Input 2 5 6 7 3" xfId="26002" xr:uid="{00000000-0005-0000-0000-000066650000}"/>
    <cellStyle name="Input 2 5 6 8" xfId="26003" xr:uid="{00000000-0005-0000-0000-000067650000}"/>
    <cellStyle name="Input 2 5 6 8 2" xfId="26004" xr:uid="{00000000-0005-0000-0000-000068650000}"/>
    <cellStyle name="Input 2 5 6 8 3" xfId="26005" xr:uid="{00000000-0005-0000-0000-000069650000}"/>
    <cellStyle name="Input 2 5 6 9" xfId="26006" xr:uid="{00000000-0005-0000-0000-00006A650000}"/>
    <cellStyle name="Input 2 5 6 9 2" xfId="26007" xr:uid="{00000000-0005-0000-0000-00006B650000}"/>
    <cellStyle name="Input 2 5 6 9 3" xfId="26008" xr:uid="{00000000-0005-0000-0000-00006C650000}"/>
    <cellStyle name="Input 2 5 7" xfId="26009" xr:uid="{00000000-0005-0000-0000-00006D650000}"/>
    <cellStyle name="Input 2 5 7 10" xfId="26010" xr:uid="{00000000-0005-0000-0000-00006E650000}"/>
    <cellStyle name="Input 2 5 7 10 2" xfId="26011" xr:uid="{00000000-0005-0000-0000-00006F650000}"/>
    <cellStyle name="Input 2 5 7 10 3" xfId="26012" xr:uid="{00000000-0005-0000-0000-000070650000}"/>
    <cellStyle name="Input 2 5 7 11" xfId="26013" xr:uid="{00000000-0005-0000-0000-000071650000}"/>
    <cellStyle name="Input 2 5 7 11 2" xfId="26014" xr:uid="{00000000-0005-0000-0000-000072650000}"/>
    <cellStyle name="Input 2 5 7 11 3" xfId="26015" xr:uid="{00000000-0005-0000-0000-000073650000}"/>
    <cellStyle name="Input 2 5 7 12" xfId="26016" xr:uid="{00000000-0005-0000-0000-000074650000}"/>
    <cellStyle name="Input 2 5 7 13" xfId="26017" xr:uid="{00000000-0005-0000-0000-000075650000}"/>
    <cellStyle name="Input 2 5 7 2" xfId="26018" xr:uid="{00000000-0005-0000-0000-000076650000}"/>
    <cellStyle name="Input 2 5 7 2 2" xfId="26019" xr:uid="{00000000-0005-0000-0000-000077650000}"/>
    <cellStyle name="Input 2 5 7 2 3" xfId="26020" xr:uid="{00000000-0005-0000-0000-000078650000}"/>
    <cellStyle name="Input 2 5 7 3" xfId="26021" xr:uid="{00000000-0005-0000-0000-000079650000}"/>
    <cellStyle name="Input 2 5 7 3 2" xfId="26022" xr:uid="{00000000-0005-0000-0000-00007A650000}"/>
    <cellStyle name="Input 2 5 7 3 3" xfId="26023" xr:uid="{00000000-0005-0000-0000-00007B650000}"/>
    <cellStyle name="Input 2 5 7 4" xfId="26024" xr:uid="{00000000-0005-0000-0000-00007C650000}"/>
    <cellStyle name="Input 2 5 7 4 2" xfId="26025" xr:uid="{00000000-0005-0000-0000-00007D650000}"/>
    <cellStyle name="Input 2 5 7 4 3" xfId="26026" xr:uid="{00000000-0005-0000-0000-00007E650000}"/>
    <cellStyle name="Input 2 5 7 5" xfId="26027" xr:uid="{00000000-0005-0000-0000-00007F650000}"/>
    <cellStyle name="Input 2 5 7 5 2" xfId="26028" xr:uid="{00000000-0005-0000-0000-000080650000}"/>
    <cellStyle name="Input 2 5 7 5 3" xfId="26029" xr:uid="{00000000-0005-0000-0000-000081650000}"/>
    <cellStyle name="Input 2 5 7 6" xfId="26030" xr:uid="{00000000-0005-0000-0000-000082650000}"/>
    <cellStyle name="Input 2 5 7 6 2" xfId="26031" xr:uid="{00000000-0005-0000-0000-000083650000}"/>
    <cellStyle name="Input 2 5 7 6 3" xfId="26032" xr:uid="{00000000-0005-0000-0000-000084650000}"/>
    <cellStyle name="Input 2 5 7 7" xfId="26033" xr:uid="{00000000-0005-0000-0000-000085650000}"/>
    <cellStyle name="Input 2 5 7 7 2" xfId="26034" xr:uid="{00000000-0005-0000-0000-000086650000}"/>
    <cellStyle name="Input 2 5 7 7 3" xfId="26035" xr:uid="{00000000-0005-0000-0000-000087650000}"/>
    <cellStyle name="Input 2 5 7 8" xfId="26036" xr:uid="{00000000-0005-0000-0000-000088650000}"/>
    <cellStyle name="Input 2 5 7 8 2" xfId="26037" xr:uid="{00000000-0005-0000-0000-000089650000}"/>
    <cellStyle name="Input 2 5 7 8 3" xfId="26038" xr:uid="{00000000-0005-0000-0000-00008A650000}"/>
    <cellStyle name="Input 2 5 7 9" xfId="26039" xr:uid="{00000000-0005-0000-0000-00008B650000}"/>
    <cellStyle name="Input 2 5 7 9 2" xfId="26040" xr:uid="{00000000-0005-0000-0000-00008C650000}"/>
    <cellStyle name="Input 2 5 7 9 3" xfId="26041" xr:uid="{00000000-0005-0000-0000-00008D650000}"/>
    <cellStyle name="Input 2 5 8" xfId="26042" xr:uid="{00000000-0005-0000-0000-00008E650000}"/>
    <cellStyle name="Input 2 5 8 2" xfId="26043" xr:uid="{00000000-0005-0000-0000-00008F650000}"/>
    <cellStyle name="Input 2 5 8 3" xfId="26044" xr:uid="{00000000-0005-0000-0000-000090650000}"/>
    <cellStyle name="Input 2 5 9" xfId="26045" xr:uid="{00000000-0005-0000-0000-000091650000}"/>
    <cellStyle name="Input 2 5 9 2" xfId="26046" xr:uid="{00000000-0005-0000-0000-000092650000}"/>
    <cellStyle name="Input 2 5 9 3" xfId="26047" xr:uid="{00000000-0005-0000-0000-000093650000}"/>
    <cellStyle name="Input 2 6" xfId="26048" xr:uid="{00000000-0005-0000-0000-000094650000}"/>
    <cellStyle name="Input 2 6 10" xfId="26049" xr:uid="{00000000-0005-0000-0000-000095650000}"/>
    <cellStyle name="Input 2 6 10 2" xfId="26050" xr:uid="{00000000-0005-0000-0000-000096650000}"/>
    <cellStyle name="Input 2 6 10 3" xfId="26051" xr:uid="{00000000-0005-0000-0000-000097650000}"/>
    <cellStyle name="Input 2 6 11" xfId="26052" xr:uid="{00000000-0005-0000-0000-000098650000}"/>
    <cellStyle name="Input 2 6 11 2" xfId="26053" xr:uid="{00000000-0005-0000-0000-000099650000}"/>
    <cellStyle name="Input 2 6 11 3" xfId="26054" xr:uid="{00000000-0005-0000-0000-00009A650000}"/>
    <cellStyle name="Input 2 6 12" xfId="26055" xr:uid="{00000000-0005-0000-0000-00009B650000}"/>
    <cellStyle name="Input 2 6 12 2" xfId="26056" xr:uid="{00000000-0005-0000-0000-00009C650000}"/>
    <cellStyle name="Input 2 6 12 3" xfId="26057" xr:uid="{00000000-0005-0000-0000-00009D650000}"/>
    <cellStyle name="Input 2 6 13" xfId="26058" xr:uid="{00000000-0005-0000-0000-00009E650000}"/>
    <cellStyle name="Input 2 6 13 2" xfId="26059" xr:uid="{00000000-0005-0000-0000-00009F650000}"/>
    <cellStyle name="Input 2 6 13 3" xfId="26060" xr:uid="{00000000-0005-0000-0000-0000A0650000}"/>
    <cellStyle name="Input 2 6 14" xfId="26061" xr:uid="{00000000-0005-0000-0000-0000A1650000}"/>
    <cellStyle name="Input 2 6 14 2" xfId="26062" xr:uid="{00000000-0005-0000-0000-0000A2650000}"/>
    <cellStyle name="Input 2 6 14 3" xfId="26063" xr:uid="{00000000-0005-0000-0000-0000A3650000}"/>
    <cellStyle name="Input 2 6 15" xfId="26064" xr:uid="{00000000-0005-0000-0000-0000A4650000}"/>
    <cellStyle name="Input 2 6 15 2" xfId="26065" xr:uid="{00000000-0005-0000-0000-0000A5650000}"/>
    <cellStyle name="Input 2 6 15 3" xfId="26066" xr:uid="{00000000-0005-0000-0000-0000A6650000}"/>
    <cellStyle name="Input 2 6 16" xfId="26067" xr:uid="{00000000-0005-0000-0000-0000A7650000}"/>
    <cellStyle name="Input 2 6 16 2" xfId="26068" xr:uid="{00000000-0005-0000-0000-0000A8650000}"/>
    <cellStyle name="Input 2 6 16 3" xfId="26069" xr:uid="{00000000-0005-0000-0000-0000A9650000}"/>
    <cellStyle name="Input 2 6 17" xfId="26070" xr:uid="{00000000-0005-0000-0000-0000AA650000}"/>
    <cellStyle name="Input 2 6 17 2" xfId="26071" xr:uid="{00000000-0005-0000-0000-0000AB650000}"/>
    <cellStyle name="Input 2 6 17 3" xfId="26072" xr:uid="{00000000-0005-0000-0000-0000AC650000}"/>
    <cellStyle name="Input 2 6 18" xfId="26073" xr:uid="{00000000-0005-0000-0000-0000AD650000}"/>
    <cellStyle name="Input 2 6 18 2" xfId="26074" xr:uid="{00000000-0005-0000-0000-0000AE650000}"/>
    <cellStyle name="Input 2 6 18 3" xfId="26075" xr:uid="{00000000-0005-0000-0000-0000AF650000}"/>
    <cellStyle name="Input 2 6 19" xfId="26076" xr:uid="{00000000-0005-0000-0000-0000B0650000}"/>
    <cellStyle name="Input 2 6 2" xfId="26077" xr:uid="{00000000-0005-0000-0000-0000B1650000}"/>
    <cellStyle name="Input 2 6 2 10" xfId="26078" xr:uid="{00000000-0005-0000-0000-0000B2650000}"/>
    <cellStyle name="Input 2 6 2 10 2" xfId="26079" xr:uid="{00000000-0005-0000-0000-0000B3650000}"/>
    <cellStyle name="Input 2 6 2 10 3" xfId="26080" xr:uid="{00000000-0005-0000-0000-0000B4650000}"/>
    <cellStyle name="Input 2 6 2 11" xfId="26081" xr:uid="{00000000-0005-0000-0000-0000B5650000}"/>
    <cellStyle name="Input 2 6 2 11 2" xfId="26082" xr:uid="{00000000-0005-0000-0000-0000B6650000}"/>
    <cellStyle name="Input 2 6 2 11 3" xfId="26083" xr:uid="{00000000-0005-0000-0000-0000B7650000}"/>
    <cellStyle name="Input 2 6 2 12" xfId="26084" xr:uid="{00000000-0005-0000-0000-0000B8650000}"/>
    <cellStyle name="Input 2 6 2 12 2" xfId="26085" xr:uid="{00000000-0005-0000-0000-0000B9650000}"/>
    <cellStyle name="Input 2 6 2 12 3" xfId="26086" xr:uid="{00000000-0005-0000-0000-0000BA650000}"/>
    <cellStyle name="Input 2 6 2 13" xfId="26087" xr:uid="{00000000-0005-0000-0000-0000BB650000}"/>
    <cellStyle name="Input 2 6 2 14" xfId="26088" xr:uid="{00000000-0005-0000-0000-0000BC650000}"/>
    <cellStyle name="Input 2 6 2 2" xfId="26089" xr:uid="{00000000-0005-0000-0000-0000BD650000}"/>
    <cellStyle name="Input 2 6 2 2 2" xfId="26090" xr:uid="{00000000-0005-0000-0000-0000BE650000}"/>
    <cellStyle name="Input 2 6 2 2 3" xfId="26091" xr:uid="{00000000-0005-0000-0000-0000BF650000}"/>
    <cellStyle name="Input 2 6 2 3" xfId="26092" xr:uid="{00000000-0005-0000-0000-0000C0650000}"/>
    <cellStyle name="Input 2 6 2 3 2" xfId="26093" xr:uid="{00000000-0005-0000-0000-0000C1650000}"/>
    <cellStyle name="Input 2 6 2 3 3" xfId="26094" xr:uid="{00000000-0005-0000-0000-0000C2650000}"/>
    <cellStyle name="Input 2 6 2 4" xfId="26095" xr:uid="{00000000-0005-0000-0000-0000C3650000}"/>
    <cellStyle name="Input 2 6 2 4 2" xfId="26096" xr:uid="{00000000-0005-0000-0000-0000C4650000}"/>
    <cellStyle name="Input 2 6 2 4 3" xfId="26097" xr:uid="{00000000-0005-0000-0000-0000C5650000}"/>
    <cellStyle name="Input 2 6 2 5" xfId="26098" xr:uid="{00000000-0005-0000-0000-0000C6650000}"/>
    <cellStyle name="Input 2 6 2 5 2" xfId="26099" xr:uid="{00000000-0005-0000-0000-0000C7650000}"/>
    <cellStyle name="Input 2 6 2 5 3" xfId="26100" xr:uid="{00000000-0005-0000-0000-0000C8650000}"/>
    <cellStyle name="Input 2 6 2 6" xfId="26101" xr:uid="{00000000-0005-0000-0000-0000C9650000}"/>
    <cellStyle name="Input 2 6 2 6 2" xfId="26102" xr:uid="{00000000-0005-0000-0000-0000CA650000}"/>
    <cellStyle name="Input 2 6 2 6 3" xfId="26103" xr:uid="{00000000-0005-0000-0000-0000CB650000}"/>
    <cellStyle name="Input 2 6 2 7" xfId="26104" xr:uid="{00000000-0005-0000-0000-0000CC650000}"/>
    <cellStyle name="Input 2 6 2 7 2" xfId="26105" xr:uid="{00000000-0005-0000-0000-0000CD650000}"/>
    <cellStyle name="Input 2 6 2 7 3" xfId="26106" xr:uid="{00000000-0005-0000-0000-0000CE650000}"/>
    <cellStyle name="Input 2 6 2 8" xfId="26107" xr:uid="{00000000-0005-0000-0000-0000CF650000}"/>
    <cellStyle name="Input 2 6 2 8 2" xfId="26108" xr:uid="{00000000-0005-0000-0000-0000D0650000}"/>
    <cellStyle name="Input 2 6 2 8 3" xfId="26109" xr:uid="{00000000-0005-0000-0000-0000D1650000}"/>
    <cellStyle name="Input 2 6 2 9" xfId="26110" xr:uid="{00000000-0005-0000-0000-0000D2650000}"/>
    <cellStyle name="Input 2 6 2 9 2" xfId="26111" xr:uid="{00000000-0005-0000-0000-0000D3650000}"/>
    <cellStyle name="Input 2 6 2 9 3" xfId="26112" xr:uid="{00000000-0005-0000-0000-0000D4650000}"/>
    <cellStyle name="Input 2 6 20" xfId="26113" xr:uid="{00000000-0005-0000-0000-0000D5650000}"/>
    <cellStyle name="Input 2 6 3" xfId="26114" xr:uid="{00000000-0005-0000-0000-0000D6650000}"/>
    <cellStyle name="Input 2 6 3 10" xfId="26115" xr:uid="{00000000-0005-0000-0000-0000D7650000}"/>
    <cellStyle name="Input 2 6 3 10 2" xfId="26116" xr:uid="{00000000-0005-0000-0000-0000D8650000}"/>
    <cellStyle name="Input 2 6 3 10 3" xfId="26117" xr:uid="{00000000-0005-0000-0000-0000D9650000}"/>
    <cellStyle name="Input 2 6 3 11" xfId="26118" xr:uid="{00000000-0005-0000-0000-0000DA650000}"/>
    <cellStyle name="Input 2 6 3 11 2" xfId="26119" xr:uid="{00000000-0005-0000-0000-0000DB650000}"/>
    <cellStyle name="Input 2 6 3 11 3" xfId="26120" xr:uid="{00000000-0005-0000-0000-0000DC650000}"/>
    <cellStyle name="Input 2 6 3 12" xfId="26121" xr:uid="{00000000-0005-0000-0000-0000DD650000}"/>
    <cellStyle name="Input 2 6 3 12 2" xfId="26122" xr:uid="{00000000-0005-0000-0000-0000DE650000}"/>
    <cellStyle name="Input 2 6 3 12 3" xfId="26123" xr:uid="{00000000-0005-0000-0000-0000DF650000}"/>
    <cellStyle name="Input 2 6 3 13" xfId="26124" xr:uid="{00000000-0005-0000-0000-0000E0650000}"/>
    <cellStyle name="Input 2 6 3 14" xfId="26125" xr:uid="{00000000-0005-0000-0000-0000E1650000}"/>
    <cellStyle name="Input 2 6 3 2" xfId="26126" xr:uid="{00000000-0005-0000-0000-0000E2650000}"/>
    <cellStyle name="Input 2 6 3 2 2" xfId="26127" xr:uid="{00000000-0005-0000-0000-0000E3650000}"/>
    <cellStyle name="Input 2 6 3 2 3" xfId="26128" xr:uid="{00000000-0005-0000-0000-0000E4650000}"/>
    <cellStyle name="Input 2 6 3 3" xfId="26129" xr:uid="{00000000-0005-0000-0000-0000E5650000}"/>
    <cellStyle name="Input 2 6 3 3 2" xfId="26130" xr:uid="{00000000-0005-0000-0000-0000E6650000}"/>
    <cellStyle name="Input 2 6 3 3 3" xfId="26131" xr:uid="{00000000-0005-0000-0000-0000E7650000}"/>
    <cellStyle name="Input 2 6 3 4" xfId="26132" xr:uid="{00000000-0005-0000-0000-0000E8650000}"/>
    <cellStyle name="Input 2 6 3 4 2" xfId="26133" xr:uid="{00000000-0005-0000-0000-0000E9650000}"/>
    <cellStyle name="Input 2 6 3 4 3" xfId="26134" xr:uid="{00000000-0005-0000-0000-0000EA650000}"/>
    <cellStyle name="Input 2 6 3 5" xfId="26135" xr:uid="{00000000-0005-0000-0000-0000EB650000}"/>
    <cellStyle name="Input 2 6 3 5 2" xfId="26136" xr:uid="{00000000-0005-0000-0000-0000EC650000}"/>
    <cellStyle name="Input 2 6 3 5 3" xfId="26137" xr:uid="{00000000-0005-0000-0000-0000ED650000}"/>
    <cellStyle name="Input 2 6 3 6" xfId="26138" xr:uid="{00000000-0005-0000-0000-0000EE650000}"/>
    <cellStyle name="Input 2 6 3 6 2" xfId="26139" xr:uid="{00000000-0005-0000-0000-0000EF650000}"/>
    <cellStyle name="Input 2 6 3 6 3" xfId="26140" xr:uid="{00000000-0005-0000-0000-0000F0650000}"/>
    <cellStyle name="Input 2 6 3 7" xfId="26141" xr:uid="{00000000-0005-0000-0000-0000F1650000}"/>
    <cellStyle name="Input 2 6 3 7 2" xfId="26142" xr:uid="{00000000-0005-0000-0000-0000F2650000}"/>
    <cellStyle name="Input 2 6 3 7 3" xfId="26143" xr:uid="{00000000-0005-0000-0000-0000F3650000}"/>
    <cellStyle name="Input 2 6 3 8" xfId="26144" xr:uid="{00000000-0005-0000-0000-0000F4650000}"/>
    <cellStyle name="Input 2 6 3 8 2" xfId="26145" xr:uid="{00000000-0005-0000-0000-0000F5650000}"/>
    <cellStyle name="Input 2 6 3 8 3" xfId="26146" xr:uid="{00000000-0005-0000-0000-0000F6650000}"/>
    <cellStyle name="Input 2 6 3 9" xfId="26147" xr:uid="{00000000-0005-0000-0000-0000F7650000}"/>
    <cellStyle name="Input 2 6 3 9 2" xfId="26148" xr:uid="{00000000-0005-0000-0000-0000F8650000}"/>
    <cellStyle name="Input 2 6 3 9 3" xfId="26149" xr:uid="{00000000-0005-0000-0000-0000F9650000}"/>
    <cellStyle name="Input 2 6 4" xfId="26150" xr:uid="{00000000-0005-0000-0000-0000FA650000}"/>
    <cellStyle name="Input 2 6 4 10" xfId="26151" xr:uid="{00000000-0005-0000-0000-0000FB650000}"/>
    <cellStyle name="Input 2 6 4 10 2" xfId="26152" xr:uid="{00000000-0005-0000-0000-0000FC650000}"/>
    <cellStyle name="Input 2 6 4 10 3" xfId="26153" xr:uid="{00000000-0005-0000-0000-0000FD650000}"/>
    <cellStyle name="Input 2 6 4 11" xfId="26154" xr:uid="{00000000-0005-0000-0000-0000FE650000}"/>
    <cellStyle name="Input 2 6 4 11 2" xfId="26155" xr:uid="{00000000-0005-0000-0000-0000FF650000}"/>
    <cellStyle name="Input 2 6 4 11 3" xfId="26156" xr:uid="{00000000-0005-0000-0000-000000660000}"/>
    <cellStyle name="Input 2 6 4 12" xfId="26157" xr:uid="{00000000-0005-0000-0000-000001660000}"/>
    <cellStyle name="Input 2 6 4 13" xfId="26158" xr:uid="{00000000-0005-0000-0000-000002660000}"/>
    <cellStyle name="Input 2 6 4 2" xfId="26159" xr:uid="{00000000-0005-0000-0000-000003660000}"/>
    <cellStyle name="Input 2 6 4 2 2" xfId="26160" xr:uid="{00000000-0005-0000-0000-000004660000}"/>
    <cellStyle name="Input 2 6 4 2 3" xfId="26161" xr:uid="{00000000-0005-0000-0000-000005660000}"/>
    <cellStyle name="Input 2 6 4 3" xfId="26162" xr:uid="{00000000-0005-0000-0000-000006660000}"/>
    <cellStyle name="Input 2 6 4 3 2" xfId="26163" xr:uid="{00000000-0005-0000-0000-000007660000}"/>
    <cellStyle name="Input 2 6 4 3 3" xfId="26164" xr:uid="{00000000-0005-0000-0000-000008660000}"/>
    <cellStyle name="Input 2 6 4 4" xfId="26165" xr:uid="{00000000-0005-0000-0000-000009660000}"/>
    <cellStyle name="Input 2 6 4 4 2" xfId="26166" xr:uid="{00000000-0005-0000-0000-00000A660000}"/>
    <cellStyle name="Input 2 6 4 4 3" xfId="26167" xr:uid="{00000000-0005-0000-0000-00000B660000}"/>
    <cellStyle name="Input 2 6 4 5" xfId="26168" xr:uid="{00000000-0005-0000-0000-00000C660000}"/>
    <cellStyle name="Input 2 6 4 5 2" xfId="26169" xr:uid="{00000000-0005-0000-0000-00000D660000}"/>
    <cellStyle name="Input 2 6 4 5 3" xfId="26170" xr:uid="{00000000-0005-0000-0000-00000E660000}"/>
    <cellStyle name="Input 2 6 4 6" xfId="26171" xr:uid="{00000000-0005-0000-0000-00000F660000}"/>
    <cellStyle name="Input 2 6 4 6 2" xfId="26172" xr:uid="{00000000-0005-0000-0000-000010660000}"/>
    <cellStyle name="Input 2 6 4 6 3" xfId="26173" xr:uid="{00000000-0005-0000-0000-000011660000}"/>
    <cellStyle name="Input 2 6 4 7" xfId="26174" xr:uid="{00000000-0005-0000-0000-000012660000}"/>
    <cellStyle name="Input 2 6 4 7 2" xfId="26175" xr:uid="{00000000-0005-0000-0000-000013660000}"/>
    <cellStyle name="Input 2 6 4 7 3" xfId="26176" xr:uid="{00000000-0005-0000-0000-000014660000}"/>
    <cellStyle name="Input 2 6 4 8" xfId="26177" xr:uid="{00000000-0005-0000-0000-000015660000}"/>
    <cellStyle name="Input 2 6 4 8 2" xfId="26178" xr:uid="{00000000-0005-0000-0000-000016660000}"/>
    <cellStyle name="Input 2 6 4 8 3" xfId="26179" xr:uid="{00000000-0005-0000-0000-000017660000}"/>
    <cellStyle name="Input 2 6 4 9" xfId="26180" xr:uid="{00000000-0005-0000-0000-000018660000}"/>
    <cellStyle name="Input 2 6 4 9 2" xfId="26181" xr:uid="{00000000-0005-0000-0000-000019660000}"/>
    <cellStyle name="Input 2 6 4 9 3" xfId="26182" xr:uid="{00000000-0005-0000-0000-00001A660000}"/>
    <cellStyle name="Input 2 6 5" xfId="26183" xr:uid="{00000000-0005-0000-0000-00001B660000}"/>
    <cellStyle name="Input 2 6 5 10" xfId="26184" xr:uid="{00000000-0005-0000-0000-00001C660000}"/>
    <cellStyle name="Input 2 6 5 10 2" xfId="26185" xr:uid="{00000000-0005-0000-0000-00001D660000}"/>
    <cellStyle name="Input 2 6 5 10 3" xfId="26186" xr:uid="{00000000-0005-0000-0000-00001E660000}"/>
    <cellStyle name="Input 2 6 5 11" xfId="26187" xr:uid="{00000000-0005-0000-0000-00001F660000}"/>
    <cellStyle name="Input 2 6 5 11 2" xfId="26188" xr:uid="{00000000-0005-0000-0000-000020660000}"/>
    <cellStyle name="Input 2 6 5 11 3" xfId="26189" xr:uid="{00000000-0005-0000-0000-000021660000}"/>
    <cellStyle name="Input 2 6 5 12" xfId="26190" xr:uid="{00000000-0005-0000-0000-000022660000}"/>
    <cellStyle name="Input 2 6 5 13" xfId="26191" xr:uid="{00000000-0005-0000-0000-000023660000}"/>
    <cellStyle name="Input 2 6 5 2" xfId="26192" xr:uid="{00000000-0005-0000-0000-000024660000}"/>
    <cellStyle name="Input 2 6 5 2 2" xfId="26193" xr:uid="{00000000-0005-0000-0000-000025660000}"/>
    <cellStyle name="Input 2 6 5 2 3" xfId="26194" xr:uid="{00000000-0005-0000-0000-000026660000}"/>
    <cellStyle name="Input 2 6 5 3" xfId="26195" xr:uid="{00000000-0005-0000-0000-000027660000}"/>
    <cellStyle name="Input 2 6 5 3 2" xfId="26196" xr:uid="{00000000-0005-0000-0000-000028660000}"/>
    <cellStyle name="Input 2 6 5 3 3" xfId="26197" xr:uid="{00000000-0005-0000-0000-000029660000}"/>
    <cellStyle name="Input 2 6 5 4" xfId="26198" xr:uid="{00000000-0005-0000-0000-00002A660000}"/>
    <cellStyle name="Input 2 6 5 4 2" xfId="26199" xr:uid="{00000000-0005-0000-0000-00002B660000}"/>
    <cellStyle name="Input 2 6 5 4 3" xfId="26200" xr:uid="{00000000-0005-0000-0000-00002C660000}"/>
    <cellStyle name="Input 2 6 5 5" xfId="26201" xr:uid="{00000000-0005-0000-0000-00002D660000}"/>
    <cellStyle name="Input 2 6 5 5 2" xfId="26202" xr:uid="{00000000-0005-0000-0000-00002E660000}"/>
    <cellStyle name="Input 2 6 5 5 3" xfId="26203" xr:uid="{00000000-0005-0000-0000-00002F660000}"/>
    <cellStyle name="Input 2 6 5 6" xfId="26204" xr:uid="{00000000-0005-0000-0000-000030660000}"/>
    <cellStyle name="Input 2 6 5 6 2" xfId="26205" xr:uid="{00000000-0005-0000-0000-000031660000}"/>
    <cellStyle name="Input 2 6 5 6 3" xfId="26206" xr:uid="{00000000-0005-0000-0000-000032660000}"/>
    <cellStyle name="Input 2 6 5 7" xfId="26207" xr:uid="{00000000-0005-0000-0000-000033660000}"/>
    <cellStyle name="Input 2 6 5 7 2" xfId="26208" xr:uid="{00000000-0005-0000-0000-000034660000}"/>
    <cellStyle name="Input 2 6 5 7 3" xfId="26209" xr:uid="{00000000-0005-0000-0000-000035660000}"/>
    <cellStyle name="Input 2 6 5 8" xfId="26210" xr:uid="{00000000-0005-0000-0000-000036660000}"/>
    <cellStyle name="Input 2 6 5 8 2" xfId="26211" xr:uid="{00000000-0005-0000-0000-000037660000}"/>
    <cellStyle name="Input 2 6 5 8 3" xfId="26212" xr:uid="{00000000-0005-0000-0000-000038660000}"/>
    <cellStyle name="Input 2 6 5 9" xfId="26213" xr:uid="{00000000-0005-0000-0000-000039660000}"/>
    <cellStyle name="Input 2 6 5 9 2" xfId="26214" xr:uid="{00000000-0005-0000-0000-00003A660000}"/>
    <cellStyle name="Input 2 6 5 9 3" xfId="26215" xr:uid="{00000000-0005-0000-0000-00003B660000}"/>
    <cellStyle name="Input 2 6 6" xfId="26216" xr:uid="{00000000-0005-0000-0000-00003C660000}"/>
    <cellStyle name="Input 2 6 6 10" xfId="26217" xr:uid="{00000000-0005-0000-0000-00003D660000}"/>
    <cellStyle name="Input 2 6 6 10 2" xfId="26218" xr:uid="{00000000-0005-0000-0000-00003E660000}"/>
    <cellStyle name="Input 2 6 6 10 3" xfId="26219" xr:uid="{00000000-0005-0000-0000-00003F660000}"/>
    <cellStyle name="Input 2 6 6 11" xfId="26220" xr:uid="{00000000-0005-0000-0000-000040660000}"/>
    <cellStyle name="Input 2 6 6 11 2" xfId="26221" xr:uid="{00000000-0005-0000-0000-000041660000}"/>
    <cellStyle name="Input 2 6 6 11 3" xfId="26222" xr:uid="{00000000-0005-0000-0000-000042660000}"/>
    <cellStyle name="Input 2 6 6 12" xfId="26223" xr:uid="{00000000-0005-0000-0000-000043660000}"/>
    <cellStyle name="Input 2 6 6 13" xfId="26224" xr:uid="{00000000-0005-0000-0000-000044660000}"/>
    <cellStyle name="Input 2 6 6 2" xfId="26225" xr:uid="{00000000-0005-0000-0000-000045660000}"/>
    <cellStyle name="Input 2 6 6 2 2" xfId="26226" xr:uid="{00000000-0005-0000-0000-000046660000}"/>
    <cellStyle name="Input 2 6 6 2 3" xfId="26227" xr:uid="{00000000-0005-0000-0000-000047660000}"/>
    <cellStyle name="Input 2 6 6 3" xfId="26228" xr:uid="{00000000-0005-0000-0000-000048660000}"/>
    <cellStyle name="Input 2 6 6 3 2" xfId="26229" xr:uid="{00000000-0005-0000-0000-000049660000}"/>
    <cellStyle name="Input 2 6 6 3 3" xfId="26230" xr:uid="{00000000-0005-0000-0000-00004A660000}"/>
    <cellStyle name="Input 2 6 6 4" xfId="26231" xr:uid="{00000000-0005-0000-0000-00004B660000}"/>
    <cellStyle name="Input 2 6 6 4 2" xfId="26232" xr:uid="{00000000-0005-0000-0000-00004C660000}"/>
    <cellStyle name="Input 2 6 6 4 3" xfId="26233" xr:uid="{00000000-0005-0000-0000-00004D660000}"/>
    <cellStyle name="Input 2 6 6 5" xfId="26234" xr:uid="{00000000-0005-0000-0000-00004E660000}"/>
    <cellStyle name="Input 2 6 6 5 2" xfId="26235" xr:uid="{00000000-0005-0000-0000-00004F660000}"/>
    <cellStyle name="Input 2 6 6 5 3" xfId="26236" xr:uid="{00000000-0005-0000-0000-000050660000}"/>
    <cellStyle name="Input 2 6 6 6" xfId="26237" xr:uid="{00000000-0005-0000-0000-000051660000}"/>
    <cellStyle name="Input 2 6 6 6 2" xfId="26238" xr:uid="{00000000-0005-0000-0000-000052660000}"/>
    <cellStyle name="Input 2 6 6 6 3" xfId="26239" xr:uid="{00000000-0005-0000-0000-000053660000}"/>
    <cellStyle name="Input 2 6 6 7" xfId="26240" xr:uid="{00000000-0005-0000-0000-000054660000}"/>
    <cellStyle name="Input 2 6 6 7 2" xfId="26241" xr:uid="{00000000-0005-0000-0000-000055660000}"/>
    <cellStyle name="Input 2 6 6 7 3" xfId="26242" xr:uid="{00000000-0005-0000-0000-000056660000}"/>
    <cellStyle name="Input 2 6 6 8" xfId="26243" xr:uid="{00000000-0005-0000-0000-000057660000}"/>
    <cellStyle name="Input 2 6 6 8 2" xfId="26244" xr:uid="{00000000-0005-0000-0000-000058660000}"/>
    <cellStyle name="Input 2 6 6 8 3" xfId="26245" xr:uid="{00000000-0005-0000-0000-000059660000}"/>
    <cellStyle name="Input 2 6 6 9" xfId="26246" xr:uid="{00000000-0005-0000-0000-00005A660000}"/>
    <cellStyle name="Input 2 6 6 9 2" xfId="26247" xr:uid="{00000000-0005-0000-0000-00005B660000}"/>
    <cellStyle name="Input 2 6 6 9 3" xfId="26248" xr:uid="{00000000-0005-0000-0000-00005C660000}"/>
    <cellStyle name="Input 2 6 7" xfId="26249" xr:uid="{00000000-0005-0000-0000-00005D660000}"/>
    <cellStyle name="Input 2 6 7 10" xfId="26250" xr:uid="{00000000-0005-0000-0000-00005E660000}"/>
    <cellStyle name="Input 2 6 7 10 2" xfId="26251" xr:uid="{00000000-0005-0000-0000-00005F660000}"/>
    <cellStyle name="Input 2 6 7 10 3" xfId="26252" xr:uid="{00000000-0005-0000-0000-000060660000}"/>
    <cellStyle name="Input 2 6 7 11" xfId="26253" xr:uid="{00000000-0005-0000-0000-000061660000}"/>
    <cellStyle name="Input 2 6 7 11 2" xfId="26254" xr:uid="{00000000-0005-0000-0000-000062660000}"/>
    <cellStyle name="Input 2 6 7 11 3" xfId="26255" xr:uid="{00000000-0005-0000-0000-000063660000}"/>
    <cellStyle name="Input 2 6 7 12" xfId="26256" xr:uid="{00000000-0005-0000-0000-000064660000}"/>
    <cellStyle name="Input 2 6 7 13" xfId="26257" xr:uid="{00000000-0005-0000-0000-000065660000}"/>
    <cellStyle name="Input 2 6 7 2" xfId="26258" xr:uid="{00000000-0005-0000-0000-000066660000}"/>
    <cellStyle name="Input 2 6 7 2 2" xfId="26259" xr:uid="{00000000-0005-0000-0000-000067660000}"/>
    <cellStyle name="Input 2 6 7 2 3" xfId="26260" xr:uid="{00000000-0005-0000-0000-000068660000}"/>
    <cellStyle name="Input 2 6 7 3" xfId="26261" xr:uid="{00000000-0005-0000-0000-000069660000}"/>
    <cellStyle name="Input 2 6 7 3 2" xfId="26262" xr:uid="{00000000-0005-0000-0000-00006A660000}"/>
    <cellStyle name="Input 2 6 7 3 3" xfId="26263" xr:uid="{00000000-0005-0000-0000-00006B660000}"/>
    <cellStyle name="Input 2 6 7 4" xfId="26264" xr:uid="{00000000-0005-0000-0000-00006C660000}"/>
    <cellStyle name="Input 2 6 7 4 2" xfId="26265" xr:uid="{00000000-0005-0000-0000-00006D660000}"/>
    <cellStyle name="Input 2 6 7 4 3" xfId="26266" xr:uid="{00000000-0005-0000-0000-00006E660000}"/>
    <cellStyle name="Input 2 6 7 5" xfId="26267" xr:uid="{00000000-0005-0000-0000-00006F660000}"/>
    <cellStyle name="Input 2 6 7 5 2" xfId="26268" xr:uid="{00000000-0005-0000-0000-000070660000}"/>
    <cellStyle name="Input 2 6 7 5 3" xfId="26269" xr:uid="{00000000-0005-0000-0000-000071660000}"/>
    <cellStyle name="Input 2 6 7 6" xfId="26270" xr:uid="{00000000-0005-0000-0000-000072660000}"/>
    <cellStyle name="Input 2 6 7 6 2" xfId="26271" xr:uid="{00000000-0005-0000-0000-000073660000}"/>
    <cellStyle name="Input 2 6 7 6 3" xfId="26272" xr:uid="{00000000-0005-0000-0000-000074660000}"/>
    <cellStyle name="Input 2 6 7 7" xfId="26273" xr:uid="{00000000-0005-0000-0000-000075660000}"/>
    <cellStyle name="Input 2 6 7 7 2" xfId="26274" xr:uid="{00000000-0005-0000-0000-000076660000}"/>
    <cellStyle name="Input 2 6 7 7 3" xfId="26275" xr:uid="{00000000-0005-0000-0000-000077660000}"/>
    <cellStyle name="Input 2 6 7 8" xfId="26276" xr:uid="{00000000-0005-0000-0000-000078660000}"/>
    <cellStyle name="Input 2 6 7 8 2" xfId="26277" xr:uid="{00000000-0005-0000-0000-000079660000}"/>
    <cellStyle name="Input 2 6 7 8 3" xfId="26278" xr:uid="{00000000-0005-0000-0000-00007A660000}"/>
    <cellStyle name="Input 2 6 7 9" xfId="26279" xr:uid="{00000000-0005-0000-0000-00007B660000}"/>
    <cellStyle name="Input 2 6 7 9 2" xfId="26280" xr:uid="{00000000-0005-0000-0000-00007C660000}"/>
    <cellStyle name="Input 2 6 7 9 3" xfId="26281" xr:uid="{00000000-0005-0000-0000-00007D660000}"/>
    <cellStyle name="Input 2 6 8" xfId="26282" xr:uid="{00000000-0005-0000-0000-00007E660000}"/>
    <cellStyle name="Input 2 6 8 2" xfId="26283" xr:uid="{00000000-0005-0000-0000-00007F660000}"/>
    <cellStyle name="Input 2 6 8 3" xfId="26284" xr:uid="{00000000-0005-0000-0000-000080660000}"/>
    <cellStyle name="Input 2 6 9" xfId="26285" xr:uid="{00000000-0005-0000-0000-000081660000}"/>
    <cellStyle name="Input 2 6 9 2" xfId="26286" xr:uid="{00000000-0005-0000-0000-000082660000}"/>
    <cellStyle name="Input 2 6 9 3" xfId="26287" xr:uid="{00000000-0005-0000-0000-000083660000}"/>
    <cellStyle name="Input 2 7" xfId="26288" xr:uid="{00000000-0005-0000-0000-000084660000}"/>
    <cellStyle name="Input 2 7 2" xfId="26289" xr:uid="{00000000-0005-0000-0000-000085660000}"/>
    <cellStyle name="Input 2 7 3" xfId="26290" xr:uid="{00000000-0005-0000-0000-000086660000}"/>
    <cellStyle name="Input 2 8" xfId="26291" xr:uid="{00000000-0005-0000-0000-000087660000}"/>
    <cellStyle name="Input 2 8 2" xfId="26292" xr:uid="{00000000-0005-0000-0000-000088660000}"/>
    <cellStyle name="Input 2 8 3" xfId="26293" xr:uid="{00000000-0005-0000-0000-000089660000}"/>
    <cellStyle name="Input 2 9" xfId="26294" xr:uid="{00000000-0005-0000-0000-00008A660000}"/>
    <cellStyle name="Input 2 9 2" xfId="26295" xr:uid="{00000000-0005-0000-0000-00008B660000}"/>
    <cellStyle name="Input 2 9 3" xfId="26296" xr:uid="{00000000-0005-0000-0000-00008C660000}"/>
    <cellStyle name="Inputs" xfId="26297" xr:uid="{00000000-0005-0000-0000-00008D660000}"/>
    <cellStyle name="Integer" xfId="26298" xr:uid="{00000000-0005-0000-0000-00008E660000}"/>
    <cellStyle name="KPMG Heading 1" xfId="26299" xr:uid="{00000000-0005-0000-0000-00008F660000}"/>
    <cellStyle name="KPMG Heading 2" xfId="26300" xr:uid="{00000000-0005-0000-0000-000090660000}"/>
    <cellStyle name="KPMG Heading 3" xfId="26301" xr:uid="{00000000-0005-0000-0000-000091660000}"/>
    <cellStyle name="KPMG Heading 4" xfId="26302" xr:uid="{00000000-0005-0000-0000-000092660000}"/>
    <cellStyle name="KPMG Normal" xfId="26303" xr:uid="{00000000-0005-0000-0000-000093660000}"/>
    <cellStyle name="KPMG Normal Text" xfId="26304" xr:uid="{00000000-0005-0000-0000-000094660000}"/>
    <cellStyle name="left" xfId="26305" xr:uid="{00000000-0005-0000-0000-000095660000}"/>
    <cellStyle name="Line" xfId="26306" xr:uid="{00000000-0005-0000-0000-000096660000}"/>
    <cellStyle name="Line 2" xfId="26307" xr:uid="{00000000-0005-0000-0000-000097660000}"/>
    <cellStyle name="Lines" xfId="26308" xr:uid="{00000000-0005-0000-0000-000098660000}"/>
    <cellStyle name="Link" xfId="26309" xr:uid="{00000000-0005-0000-0000-000099660000}"/>
    <cellStyle name="Link 10" xfId="26310" xr:uid="{00000000-0005-0000-0000-00009A660000}"/>
    <cellStyle name="Link 10 2" xfId="26311" xr:uid="{00000000-0005-0000-0000-00009B660000}"/>
    <cellStyle name="Link 10 3" xfId="26312" xr:uid="{00000000-0005-0000-0000-00009C660000}"/>
    <cellStyle name="Link 11" xfId="26313" xr:uid="{00000000-0005-0000-0000-00009D660000}"/>
    <cellStyle name="Link 11 2" xfId="26314" xr:uid="{00000000-0005-0000-0000-00009E660000}"/>
    <cellStyle name="Link 11 3" xfId="26315" xr:uid="{00000000-0005-0000-0000-00009F660000}"/>
    <cellStyle name="Link 12" xfId="26316" xr:uid="{00000000-0005-0000-0000-0000A0660000}"/>
    <cellStyle name="Link 12 2" xfId="26317" xr:uid="{00000000-0005-0000-0000-0000A1660000}"/>
    <cellStyle name="Link 12 3" xfId="26318" xr:uid="{00000000-0005-0000-0000-0000A2660000}"/>
    <cellStyle name="Link 13" xfId="26319" xr:uid="{00000000-0005-0000-0000-0000A3660000}"/>
    <cellStyle name="Link 13 2" xfId="26320" xr:uid="{00000000-0005-0000-0000-0000A4660000}"/>
    <cellStyle name="Link 13 3" xfId="26321" xr:uid="{00000000-0005-0000-0000-0000A5660000}"/>
    <cellStyle name="Link 14" xfId="26322" xr:uid="{00000000-0005-0000-0000-0000A6660000}"/>
    <cellStyle name="Link 14 2" xfId="26323" xr:uid="{00000000-0005-0000-0000-0000A7660000}"/>
    <cellStyle name="Link 14 3" xfId="26324" xr:uid="{00000000-0005-0000-0000-0000A8660000}"/>
    <cellStyle name="Link 15" xfId="26325" xr:uid="{00000000-0005-0000-0000-0000A9660000}"/>
    <cellStyle name="Link 15 2" xfId="26326" xr:uid="{00000000-0005-0000-0000-0000AA660000}"/>
    <cellStyle name="Link 16" xfId="26327" xr:uid="{00000000-0005-0000-0000-0000AB660000}"/>
    <cellStyle name="Link 16 2" xfId="26328" xr:uid="{00000000-0005-0000-0000-0000AC660000}"/>
    <cellStyle name="Link 17" xfId="26329" xr:uid="{00000000-0005-0000-0000-0000AD660000}"/>
    <cellStyle name="Link 17 2" xfId="26330" xr:uid="{00000000-0005-0000-0000-0000AE660000}"/>
    <cellStyle name="Link 18" xfId="26331" xr:uid="{00000000-0005-0000-0000-0000AF660000}"/>
    <cellStyle name="Link 18 2" xfId="26332" xr:uid="{00000000-0005-0000-0000-0000B0660000}"/>
    <cellStyle name="Link 19" xfId="26333" xr:uid="{00000000-0005-0000-0000-0000B1660000}"/>
    <cellStyle name="Link 19 2" xfId="26334" xr:uid="{00000000-0005-0000-0000-0000B2660000}"/>
    <cellStyle name="Link 2" xfId="26335" xr:uid="{00000000-0005-0000-0000-0000B3660000}"/>
    <cellStyle name="Link 2 10" xfId="26336" xr:uid="{00000000-0005-0000-0000-0000B4660000}"/>
    <cellStyle name="Link 2 10 2" xfId="26337" xr:uid="{00000000-0005-0000-0000-0000B5660000}"/>
    <cellStyle name="Link 2 10 3" xfId="26338" xr:uid="{00000000-0005-0000-0000-0000B6660000}"/>
    <cellStyle name="Link 2 11" xfId="26339" xr:uid="{00000000-0005-0000-0000-0000B7660000}"/>
    <cellStyle name="Link 2 11 2" xfId="26340" xr:uid="{00000000-0005-0000-0000-0000B8660000}"/>
    <cellStyle name="Link 2 11 3" xfId="26341" xr:uid="{00000000-0005-0000-0000-0000B9660000}"/>
    <cellStyle name="Link 2 12" xfId="26342" xr:uid="{00000000-0005-0000-0000-0000BA660000}"/>
    <cellStyle name="Link 2 12 2" xfId="26343" xr:uid="{00000000-0005-0000-0000-0000BB660000}"/>
    <cellStyle name="Link 2 12 3" xfId="26344" xr:uid="{00000000-0005-0000-0000-0000BC660000}"/>
    <cellStyle name="Link 2 13" xfId="26345" xr:uid="{00000000-0005-0000-0000-0000BD660000}"/>
    <cellStyle name="Link 2 13 2" xfId="26346" xr:uid="{00000000-0005-0000-0000-0000BE660000}"/>
    <cellStyle name="Link 2 13 3" xfId="26347" xr:uid="{00000000-0005-0000-0000-0000BF660000}"/>
    <cellStyle name="Link 2 14" xfId="26348" xr:uid="{00000000-0005-0000-0000-0000C0660000}"/>
    <cellStyle name="Link 2 15" xfId="26349" xr:uid="{00000000-0005-0000-0000-0000C1660000}"/>
    <cellStyle name="Link 2 16" xfId="26350" xr:uid="{00000000-0005-0000-0000-0000C2660000}"/>
    <cellStyle name="Link 2 2" xfId="26351" xr:uid="{00000000-0005-0000-0000-0000C3660000}"/>
    <cellStyle name="Link 2 2 10" xfId="26352" xr:uid="{00000000-0005-0000-0000-0000C4660000}"/>
    <cellStyle name="Link 2 2 10 2" xfId="26353" xr:uid="{00000000-0005-0000-0000-0000C5660000}"/>
    <cellStyle name="Link 2 2 10 3" xfId="26354" xr:uid="{00000000-0005-0000-0000-0000C6660000}"/>
    <cellStyle name="Link 2 2 11" xfId="26355" xr:uid="{00000000-0005-0000-0000-0000C7660000}"/>
    <cellStyle name="Link 2 2 11 2" xfId="26356" xr:uid="{00000000-0005-0000-0000-0000C8660000}"/>
    <cellStyle name="Link 2 2 11 3" xfId="26357" xr:uid="{00000000-0005-0000-0000-0000C9660000}"/>
    <cellStyle name="Link 2 2 12" xfId="26358" xr:uid="{00000000-0005-0000-0000-0000CA660000}"/>
    <cellStyle name="Link 2 2 12 2" xfId="26359" xr:uid="{00000000-0005-0000-0000-0000CB660000}"/>
    <cellStyle name="Link 2 2 12 3" xfId="26360" xr:uid="{00000000-0005-0000-0000-0000CC660000}"/>
    <cellStyle name="Link 2 2 13" xfId="26361" xr:uid="{00000000-0005-0000-0000-0000CD660000}"/>
    <cellStyle name="Link 2 2 13 2" xfId="26362" xr:uid="{00000000-0005-0000-0000-0000CE660000}"/>
    <cellStyle name="Link 2 2 13 3" xfId="26363" xr:uid="{00000000-0005-0000-0000-0000CF660000}"/>
    <cellStyle name="Link 2 2 14" xfId="26364" xr:uid="{00000000-0005-0000-0000-0000D0660000}"/>
    <cellStyle name="Link 2 2 14 2" xfId="26365" xr:uid="{00000000-0005-0000-0000-0000D1660000}"/>
    <cellStyle name="Link 2 2 14 3" xfId="26366" xr:uid="{00000000-0005-0000-0000-0000D2660000}"/>
    <cellStyle name="Link 2 2 15" xfId="26367" xr:uid="{00000000-0005-0000-0000-0000D3660000}"/>
    <cellStyle name="Link 2 2 15 2" xfId="26368" xr:uid="{00000000-0005-0000-0000-0000D4660000}"/>
    <cellStyle name="Link 2 2 15 3" xfId="26369" xr:uid="{00000000-0005-0000-0000-0000D5660000}"/>
    <cellStyle name="Link 2 2 16" xfId="26370" xr:uid="{00000000-0005-0000-0000-0000D6660000}"/>
    <cellStyle name="Link 2 2 16 2" xfId="26371" xr:uid="{00000000-0005-0000-0000-0000D7660000}"/>
    <cellStyle name="Link 2 2 16 3" xfId="26372" xr:uid="{00000000-0005-0000-0000-0000D8660000}"/>
    <cellStyle name="Link 2 2 17" xfId="26373" xr:uid="{00000000-0005-0000-0000-0000D9660000}"/>
    <cellStyle name="Link 2 2 17 2" xfId="26374" xr:uid="{00000000-0005-0000-0000-0000DA660000}"/>
    <cellStyle name="Link 2 2 17 3" xfId="26375" xr:uid="{00000000-0005-0000-0000-0000DB660000}"/>
    <cellStyle name="Link 2 2 18" xfId="26376" xr:uid="{00000000-0005-0000-0000-0000DC660000}"/>
    <cellStyle name="Link 2 2 18 2" xfId="26377" xr:uid="{00000000-0005-0000-0000-0000DD660000}"/>
    <cellStyle name="Link 2 2 18 3" xfId="26378" xr:uid="{00000000-0005-0000-0000-0000DE660000}"/>
    <cellStyle name="Link 2 2 19" xfId="26379" xr:uid="{00000000-0005-0000-0000-0000DF660000}"/>
    <cellStyle name="Link 2 2 2" xfId="26380" xr:uid="{00000000-0005-0000-0000-0000E0660000}"/>
    <cellStyle name="Link 2 2 2 10" xfId="26381" xr:uid="{00000000-0005-0000-0000-0000E1660000}"/>
    <cellStyle name="Link 2 2 2 10 2" xfId="26382" xr:uid="{00000000-0005-0000-0000-0000E2660000}"/>
    <cellStyle name="Link 2 2 2 10 3" xfId="26383" xr:uid="{00000000-0005-0000-0000-0000E3660000}"/>
    <cellStyle name="Link 2 2 2 11" xfId="26384" xr:uid="{00000000-0005-0000-0000-0000E4660000}"/>
    <cellStyle name="Link 2 2 2 11 2" xfId="26385" xr:uid="{00000000-0005-0000-0000-0000E5660000}"/>
    <cellStyle name="Link 2 2 2 11 3" xfId="26386" xr:uid="{00000000-0005-0000-0000-0000E6660000}"/>
    <cellStyle name="Link 2 2 2 12" xfId="26387" xr:uid="{00000000-0005-0000-0000-0000E7660000}"/>
    <cellStyle name="Link 2 2 2 12 2" xfId="26388" xr:uid="{00000000-0005-0000-0000-0000E8660000}"/>
    <cellStyle name="Link 2 2 2 12 3" xfId="26389" xr:uid="{00000000-0005-0000-0000-0000E9660000}"/>
    <cellStyle name="Link 2 2 2 13" xfId="26390" xr:uid="{00000000-0005-0000-0000-0000EA660000}"/>
    <cellStyle name="Link 2 2 2 13 2" xfId="26391" xr:uid="{00000000-0005-0000-0000-0000EB660000}"/>
    <cellStyle name="Link 2 2 2 13 3" xfId="26392" xr:uid="{00000000-0005-0000-0000-0000EC660000}"/>
    <cellStyle name="Link 2 2 2 14" xfId="26393" xr:uid="{00000000-0005-0000-0000-0000ED660000}"/>
    <cellStyle name="Link 2 2 2 14 2" xfId="26394" xr:uid="{00000000-0005-0000-0000-0000EE660000}"/>
    <cellStyle name="Link 2 2 2 14 3" xfId="26395" xr:uid="{00000000-0005-0000-0000-0000EF660000}"/>
    <cellStyle name="Link 2 2 2 15" xfId="26396" xr:uid="{00000000-0005-0000-0000-0000F0660000}"/>
    <cellStyle name="Link 2 2 2 15 2" xfId="26397" xr:uid="{00000000-0005-0000-0000-0000F1660000}"/>
    <cellStyle name="Link 2 2 2 15 3" xfId="26398" xr:uid="{00000000-0005-0000-0000-0000F2660000}"/>
    <cellStyle name="Link 2 2 2 16" xfId="26399" xr:uid="{00000000-0005-0000-0000-0000F3660000}"/>
    <cellStyle name="Link 2 2 2 16 2" xfId="26400" xr:uid="{00000000-0005-0000-0000-0000F4660000}"/>
    <cellStyle name="Link 2 2 2 16 3" xfId="26401" xr:uid="{00000000-0005-0000-0000-0000F5660000}"/>
    <cellStyle name="Link 2 2 2 17" xfId="26402" xr:uid="{00000000-0005-0000-0000-0000F6660000}"/>
    <cellStyle name="Link 2 2 2 17 2" xfId="26403" xr:uid="{00000000-0005-0000-0000-0000F7660000}"/>
    <cellStyle name="Link 2 2 2 17 3" xfId="26404" xr:uid="{00000000-0005-0000-0000-0000F8660000}"/>
    <cellStyle name="Link 2 2 2 18" xfId="26405" xr:uid="{00000000-0005-0000-0000-0000F9660000}"/>
    <cellStyle name="Link 2 2 2 18 2" xfId="26406" xr:uid="{00000000-0005-0000-0000-0000FA660000}"/>
    <cellStyle name="Link 2 2 2 18 3" xfId="26407" xr:uid="{00000000-0005-0000-0000-0000FB660000}"/>
    <cellStyle name="Link 2 2 2 19" xfId="26408" xr:uid="{00000000-0005-0000-0000-0000FC660000}"/>
    <cellStyle name="Link 2 2 2 2" xfId="26409" xr:uid="{00000000-0005-0000-0000-0000FD660000}"/>
    <cellStyle name="Link 2 2 2 2 10" xfId="26410" xr:uid="{00000000-0005-0000-0000-0000FE660000}"/>
    <cellStyle name="Link 2 2 2 2 10 2" xfId="26411" xr:uid="{00000000-0005-0000-0000-0000FF660000}"/>
    <cellStyle name="Link 2 2 2 2 10 3" xfId="26412" xr:uid="{00000000-0005-0000-0000-000000670000}"/>
    <cellStyle name="Link 2 2 2 2 11" xfId="26413" xr:uid="{00000000-0005-0000-0000-000001670000}"/>
    <cellStyle name="Link 2 2 2 2 11 2" xfId="26414" xr:uid="{00000000-0005-0000-0000-000002670000}"/>
    <cellStyle name="Link 2 2 2 2 11 3" xfId="26415" xr:uid="{00000000-0005-0000-0000-000003670000}"/>
    <cellStyle name="Link 2 2 2 2 12" xfId="26416" xr:uid="{00000000-0005-0000-0000-000004670000}"/>
    <cellStyle name="Link 2 2 2 2 12 2" xfId="26417" xr:uid="{00000000-0005-0000-0000-000005670000}"/>
    <cellStyle name="Link 2 2 2 2 12 3" xfId="26418" xr:uid="{00000000-0005-0000-0000-000006670000}"/>
    <cellStyle name="Link 2 2 2 2 13" xfId="26419" xr:uid="{00000000-0005-0000-0000-000007670000}"/>
    <cellStyle name="Link 2 2 2 2 14" xfId="26420" xr:uid="{00000000-0005-0000-0000-000008670000}"/>
    <cellStyle name="Link 2 2 2 2 2" xfId="26421" xr:uid="{00000000-0005-0000-0000-000009670000}"/>
    <cellStyle name="Link 2 2 2 2 2 2" xfId="26422" xr:uid="{00000000-0005-0000-0000-00000A670000}"/>
    <cellStyle name="Link 2 2 2 2 2 3" xfId="26423" xr:uid="{00000000-0005-0000-0000-00000B670000}"/>
    <cellStyle name="Link 2 2 2 2 3" xfId="26424" xr:uid="{00000000-0005-0000-0000-00000C670000}"/>
    <cellStyle name="Link 2 2 2 2 3 2" xfId="26425" xr:uid="{00000000-0005-0000-0000-00000D670000}"/>
    <cellStyle name="Link 2 2 2 2 3 3" xfId="26426" xr:uid="{00000000-0005-0000-0000-00000E670000}"/>
    <cellStyle name="Link 2 2 2 2 4" xfId="26427" xr:uid="{00000000-0005-0000-0000-00000F670000}"/>
    <cellStyle name="Link 2 2 2 2 4 2" xfId="26428" xr:uid="{00000000-0005-0000-0000-000010670000}"/>
    <cellStyle name="Link 2 2 2 2 4 3" xfId="26429" xr:uid="{00000000-0005-0000-0000-000011670000}"/>
    <cellStyle name="Link 2 2 2 2 5" xfId="26430" xr:uid="{00000000-0005-0000-0000-000012670000}"/>
    <cellStyle name="Link 2 2 2 2 5 2" xfId="26431" xr:uid="{00000000-0005-0000-0000-000013670000}"/>
    <cellStyle name="Link 2 2 2 2 5 3" xfId="26432" xr:uid="{00000000-0005-0000-0000-000014670000}"/>
    <cellStyle name="Link 2 2 2 2 6" xfId="26433" xr:uid="{00000000-0005-0000-0000-000015670000}"/>
    <cellStyle name="Link 2 2 2 2 6 2" xfId="26434" xr:uid="{00000000-0005-0000-0000-000016670000}"/>
    <cellStyle name="Link 2 2 2 2 6 3" xfId="26435" xr:uid="{00000000-0005-0000-0000-000017670000}"/>
    <cellStyle name="Link 2 2 2 2 7" xfId="26436" xr:uid="{00000000-0005-0000-0000-000018670000}"/>
    <cellStyle name="Link 2 2 2 2 7 2" xfId="26437" xr:uid="{00000000-0005-0000-0000-000019670000}"/>
    <cellStyle name="Link 2 2 2 2 7 3" xfId="26438" xr:uid="{00000000-0005-0000-0000-00001A670000}"/>
    <cellStyle name="Link 2 2 2 2 8" xfId="26439" xr:uid="{00000000-0005-0000-0000-00001B670000}"/>
    <cellStyle name="Link 2 2 2 2 8 2" xfId="26440" xr:uid="{00000000-0005-0000-0000-00001C670000}"/>
    <cellStyle name="Link 2 2 2 2 8 3" xfId="26441" xr:uid="{00000000-0005-0000-0000-00001D670000}"/>
    <cellStyle name="Link 2 2 2 2 9" xfId="26442" xr:uid="{00000000-0005-0000-0000-00001E670000}"/>
    <cellStyle name="Link 2 2 2 2 9 2" xfId="26443" xr:uid="{00000000-0005-0000-0000-00001F670000}"/>
    <cellStyle name="Link 2 2 2 2 9 3" xfId="26444" xr:uid="{00000000-0005-0000-0000-000020670000}"/>
    <cellStyle name="Link 2 2 2 20" xfId="26445" xr:uid="{00000000-0005-0000-0000-000021670000}"/>
    <cellStyle name="Link 2 2 2 3" xfId="26446" xr:uid="{00000000-0005-0000-0000-000022670000}"/>
    <cellStyle name="Link 2 2 2 3 10" xfId="26447" xr:uid="{00000000-0005-0000-0000-000023670000}"/>
    <cellStyle name="Link 2 2 2 3 10 2" xfId="26448" xr:uid="{00000000-0005-0000-0000-000024670000}"/>
    <cellStyle name="Link 2 2 2 3 10 3" xfId="26449" xr:uid="{00000000-0005-0000-0000-000025670000}"/>
    <cellStyle name="Link 2 2 2 3 11" xfId="26450" xr:uid="{00000000-0005-0000-0000-000026670000}"/>
    <cellStyle name="Link 2 2 2 3 11 2" xfId="26451" xr:uid="{00000000-0005-0000-0000-000027670000}"/>
    <cellStyle name="Link 2 2 2 3 11 3" xfId="26452" xr:uid="{00000000-0005-0000-0000-000028670000}"/>
    <cellStyle name="Link 2 2 2 3 12" xfId="26453" xr:uid="{00000000-0005-0000-0000-000029670000}"/>
    <cellStyle name="Link 2 2 2 3 12 2" xfId="26454" xr:uid="{00000000-0005-0000-0000-00002A670000}"/>
    <cellStyle name="Link 2 2 2 3 12 3" xfId="26455" xr:uid="{00000000-0005-0000-0000-00002B670000}"/>
    <cellStyle name="Link 2 2 2 3 13" xfId="26456" xr:uid="{00000000-0005-0000-0000-00002C670000}"/>
    <cellStyle name="Link 2 2 2 3 14" xfId="26457" xr:uid="{00000000-0005-0000-0000-00002D670000}"/>
    <cellStyle name="Link 2 2 2 3 2" xfId="26458" xr:uid="{00000000-0005-0000-0000-00002E670000}"/>
    <cellStyle name="Link 2 2 2 3 2 2" xfId="26459" xr:uid="{00000000-0005-0000-0000-00002F670000}"/>
    <cellStyle name="Link 2 2 2 3 2 3" xfId="26460" xr:uid="{00000000-0005-0000-0000-000030670000}"/>
    <cellStyle name="Link 2 2 2 3 3" xfId="26461" xr:uid="{00000000-0005-0000-0000-000031670000}"/>
    <cellStyle name="Link 2 2 2 3 3 2" xfId="26462" xr:uid="{00000000-0005-0000-0000-000032670000}"/>
    <cellStyle name="Link 2 2 2 3 3 3" xfId="26463" xr:uid="{00000000-0005-0000-0000-000033670000}"/>
    <cellStyle name="Link 2 2 2 3 4" xfId="26464" xr:uid="{00000000-0005-0000-0000-000034670000}"/>
    <cellStyle name="Link 2 2 2 3 4 2" xfId="26465" xr:uid="{00000000-0005-0000-0000-000035670000}"/>
    <cellStyle name="Link 2 2 2 3 4 3" xfId="26466" xr:uid="{00000000-0005-0000-0000-000036670000}"/>
    <cellStyle name="Link 2 2 2 3 5" xfId="26467" xr:uid="{00000000-0005-0000-0000-000037670000}"/>
    <cellStyle name="Link 2 2 2 3 5 2" xfId="26468" xr:uid="{00000000-0005-0000-0000-000038670000}"/>
    <cellStyle name="Link 2 2 2 3 5 3" xfId="26469" xr:uid="{00000000-0005-0000-0000-000039670000}"/>
    <cellStyle name="Link 2 2 2 3 6" xfId="26470" xr:uid="{00000000-0005-0000-0000-00003A670000}"/>
    <cellStyle name="Link 2 2 2 3 6 2" xfId="26471" xr:uid="{00000000-0005-0000-0000-00003B670000}"/>
    <cellStyle name="Link 2 2 2 3 6 3" xfId="26472" xr:uid="{00000000-0005-0000-0000-00003C670000}"/>
    <cellStyle name="Link 2 2 2 3 7" xfId="26473" xr:uid="{00000000-0005-0000-0000-00003D670000}"/>
    <cellStyle name="Link 2 2 2 3 7 2" xfId="26474" xr:uid="{00000000-0005-0000-0000-00003E670000}"/>
    <cellStyle name="Link 2 2 2 3 7 3" xfId="26475" xr:uid="{00000000-0005-0000-0000-00003F670000}"/>
    <cellStyle name="Link 2 2 2 3 8" xfId="26476" xr:uid="{00000000-0005-0000-0000-000040670000}"/>
    <cellStyle name="Link 2 2 2 3 8 2" xfId="26477" xr:uid="{00000000-0005-0000-0000-000041670000}"/>
    <cellStyle name="Link 2 2 2 3 8 3" xfId="26478" xr:uid="{00000000-0005-0000-0000-000042670000}"/>
    <cellStyle name="Link 2 2 2 3 9" xfId="26479" xr:uid="{00000000-0005-0000-0000-000043670000}"/>
    <cellStyle name="Link 2 2 2 3 9 2" xfId="26480" xr:uid="{00000000-0005-0000-0000-000044670000}"/>
    <cellStyle name="Link 2 2 2 3 9 3" xfId="26481" xr:uid="{00000000-0005-0000-0000-000045670000}"/>
    <cellStyle name="Link 2 2 2 4" xfId="26482" xr:uid="{00000000-0005-0000-0000-000046670000}"/>
    <cellStyle name="Link 2 2 2 4 10" xfId="26483" xr:uid="{00000000-0005-0000-0000-000047670000}"/>
    <cellStyle name="Link 2 2 2 4 10 2" xfId="26484" xr:uid="{00000000-0005-0000-0000-000048670000}"/>
    <cellStyle name="Link 2 2 2 4 10 3" xfId="26485" xr:uid="{00000000-0005-0000-0000-000049670000}"/>
    <cellStyle name="Link 2 2 2 4 11" xfId="26486" xr:uid="{00000000-0005-0000-0000-00004A670000}"/>
    <cellStyle name="Link 2 2 2 4 11 2" xfId="26487" xr:uid="{00000000-0005-0000-0000-00004B670000}"/>
    <cellStyle name="Link 2 2 2 4 11 3" xfId="26488" xr:uid="{00000000-0005-0000-0000-00004C670000}"/>
    <cellStyle name="Link 2 2 2 4 12" xfId="26489" xr:uid="{00000000-0005-0000-0000-00004D670000}"/>
    <cellStyle name="Link 2 2 2 4 13" xfId="26490" xr:uid="{00000000-0005-0000-0000-00004E670000}"/>
    <cellStyle name="Link 2 2 2 4 2" xfId="26491" xr:uid="{00000000-0005-0000-0000-00004F670000}"/>
    <cellStyle name="Link 2 2 2 4 2 2" xfId="26492" xr:uid="{00000000-0005-0000-0000-000050670000}"/>
    <cellStyle name="Link 2 2 2 4 2 3" xfId="26493" xr:uid="{00000000-0005-0000-0000-000051670000}"/>
    <cellStyle name="Link 2 2 2 4 3" xfId="26494" xr:uid="{00000000-0005-0000-0000-000052670000}"/>
    <cellStyle name="Link 2 2 2 4 3 2" xfId="26495" xr:uid="{00000000-0005-0000-0000-000053670000}"/>
    <cellStyle name="Link 2 2 2 4 3 3" xfId="26496" xr:uid="{00000000-0005-0000-0000-000054670000}"/>
    <cellStyle name="Link 2 2 2 4 4" xfId="26497" xr:uid="{00000000-0005-0000-0000-000055670000}"/>
    <cellStyle name="Link 2 2 2 4 4 2" xfId="26498" xr:uid="{00000000-0005-0000-0000-000056670000}"/>
    <cellStyle name="Link 2 2 2 4 4 3" xfId="26499" xr:uid="{00000000-0005-0000-0000-000057670000}"/>
    <cellStyle name="Link 2 2 2 4 5" xfId="26500" xr:uid="{00000000-0005-0000-0000-000058670000}"/>
    <cellStyle name="Link 2 2 2 4 5 2" xfId="26501" xr:uid="{00000000-0005-0000-0000-000059670000}"/>
    <cellStyle name="Link 2 2 2 4 5 3" xfId="26502" xr:uid="{00000000-0005-0000-0000-00005A670000}"/>
    <cellStyle name="Link 2 2 2 4 6" xfId="26503" xr:uid="{00000000-0005-0000-0000-00005B670000}"/>
    <cellStyle name="Link 2 2 2 4 6 2" xfId="26504" xr:uid="{00000000-0005-0000-0000-00005C670000}"/>
    <cellStyle name="Link 2 2 2 4 6 3" xfId="26505" xr:uid="{00000000-0005-0000-0000-00005D670000}"/>
    <cellStyle name="Link 2 2 2 4 7" xfId="26506" xr:uid="{00000000-0005-0000-0000-00005E670000}"/>
    <cellStyle name="Link 2 2 2 4 7 2" xfId="26507" xr:uid="{00000000-0005-0000-0000-00005F670000}"/>
    <cellStyle name="Link 2 2 2 4 7 3" xfId="26508" xr:uid="{00000000-0005-0000-0000-000060670000}"/>
    <cellStyle name="Link 2 2 2 4 8" xfId="26509" xr:uid="{00000000-0005-0000-0000-000061670000}"/>
    <cellStyle name="Link 2 2 2 4 8 2" xfId="26510" xr:uid="{00000000-0005-0000-0000-000062670000}"/>
    <cellStyle name="Link 2 2 2 4 8 3" xfId="26511" xr:uid="{00000000-0005-0000-0000-000063670000}"/>
    <cellStyle name="Link 2 2 2 4 9" xfId="26512" xr:uid="{00000000-0005-0000-0000-000064670000}"/>
    <cellStyle name="Link 2 2 2 4 9 2" xfId="26513" xr:uid="{00000000-0005-0000-0000-000065670000}"/>
    <cellStyle name="Link 2 2 2 4 9 3" xfId="26514" xr:uid="{00000000-0005-0000-0000-000066670000}"/>
    <cellStyle name="Link 2 2 2 5" xfId="26515" xr:uid="{00000000-0005-0000-0000-000067670000}"/>
    <cellStyle name="Link 2 2 2 5 10" xfId="26516" xr:uid="{00000000-0005-0000-0000-000068670000}"/>
    <cellStyle name="Link 2 2 2 5 10 2" xfId="26517" xr:uid="{00000000-0005-0000-0000-000069670000}"/>
    <cellStyle name="Link 2 2 2 5 10 3" xfId="26518" xr:uid="{00000000-0005-0000-0000-00006A670000}"/>
    <cellStyle name="Link 2 2 2 5 11" xfId="26519" xr:uid="{00000000-0005-0000-0000-00006B670000}"/>
    <cellStyle name="Link 2 2 2 5 11 2" xfId="26520" xr:uid="{00000000-0005-0000-0000-00006C670000}"/>
    <cellStyle name="Link 2 2 2 5 11 3" xfId="26521" xr:uid="{00000000-0005-0000-0000-00006D670000}"/>
    <cellStyle name="Link 2 2 2 5 12" xfId="26522" xr:uid="{00000000-0005-0000-0000-00006E670000}"/>
    <cellStyle name="Link 2 2 2 5 13" xfId="26523" xr:uid="{00000000-0005-0000-0000-00006F670000}"/>
    <cellStyle name="Link 2 2 2 5 2" xfId="26524" xr:uid="{00000000-0005-0000-0000-000070670000}"/>
    <cellStyle name="Link 2 2 2 5 2 2" xfId="26525" xr:uid="{00000000-0005-0000-0000-000071670000}"/>
    <cellStyle name="Link 2 2 2 5 2 3" xfId="26526" xr:uid="{00000000-0005-0000-0000-000072670000}"/>
    <cellStyle name="Link 2 2 2 5 3" xfId="26527" xr:uid="{00000000-0005-0000-0000-000073670000}"/>
    <cellStyle name="Link 2 2 2 5 3 2" xfId="26528" xr:uid="{00000000-0005-0000-0000-000074670000}"/>
    <cellStyle name="Link 2 2 2 5 3 3" xfId="26529" xr:uid="{00000000-0005-0000-0000-000075670000}"/>
    <cellStyle name="Link 2 2 2 5 4" xfId="26530" xr:uid="{00000000-0005-0000-0000-000076670000}"/>
    <cellStyle name="Link 2 2 2 5 4 2" xfId="26531" xr:uid="{00000000-0005-0000-0000-000077670000}"/>
    <cellStyle name="Link 2 2 2 5 4 3" xfId="26532" xr:uid="{00000000-0005-0000-0000-000078670000}"/>
    <cellStyle name="Link 2 2 2 5 5" xfId="26533" xr:uid="{00000000-0005-0000-0000-000079670000}"/>
    <cellStyle name="Link 2 2 2 5 5 2" xfId="26534" xr:uid="{00000000-0005-0000-0000-00007A670000}"/>
    <cellStyle name="Link 2 2 2 5 5 3" xfId="26535" xr:uid="{00000000-0005-0000-0000-00007B670000}"/>
    <cellStyle name="Link 2 2 2 5 6" xfId="26536" xr:uid="{00000000-0005-0000-0000-00007C670000}"/>
    <cellStyle name="Link 2 2 2 5 6 2" xfId="26537" xr:uid="{00000000-0005-0000-0000-00007D670000}"/>
    <cellStyle name="Link 2 2 2 5 6 3" xfId="26538" xr:uid="{00000000-0005-0000-0000-00007E670000}"/>
    <cellStyle name="Link 2 2 2 5 7" xfId="26539" xr:uid="{00000000-0005-0000-0000-00007F670000}"/>
    <cellStyle name="Link 2 2 2 5 7 2" xfId="26540" xr:uid="{00000000-0005-0000-0000-000080670000}"/>
    <cellStyle name="Link 2 2 2 5 7 3" xfId="26541" xr:uid="{00000000-0005-0000-0000-000081670000}"/>
    <cellStyle name="Link 2 2 2 5 8" xfId="26542" xr:uid="{00000000-0005-0000-0000-000082670000}"/>
    <cellStyle name="Link 2 2 2 5 8 2" xfId="26543" xr:uid="{00000000-0005-0000-0000-000083670000}"/>
    <cellStyle name="Link 2 2 2 5 8 3" xfId="26544" xr:uid="{00000000-0005-0000-0000-000084670000}"/>
    <cellStyle name="Link 2 2 2 5 9" xfId="26545" xr:uid="{00000000-0005-0000-0000-000085670000}"/>
    <cellStyle name="Link 2 2 2 5 9 2" xfId="26546" xr:uid="{00000000-0005-0000-0000-000086670000}"/>
    <cellStyle name="Link 2 2 2 5 9 3" xfId="26547" xr:uid="{00000000-0005-0000-0000-000087670000}"/>
    <cellStyle name="Link 2 2 2 6" xfId="26548" xr:uid="{00000000-0005-0000-0000-000088670000}"/>
    <cellStyle name="Link 2 2 2 6 10" xfId="26549" xr:uid="{00000000-0005-0000-0000-000089670000}"/>
    <cellStyle name="Link 2 2 2 6 10 2" xfId="26550" xr:uid="{00000000-0005-0000-0000-00008A670000}"/>
    <cellStyle name="Link 2 2 2 6 10 3" xfId="26551" xr:uid="{00000000-0005-0000-0000-00008B670000}"/>
    <cellStyle name="Link 2 2 2 6 11" xfId="26552" xr:uid="{00000000-0005-0000-0000-00008C670000}"/>
    <cellStyle name="Link 2 2 2 6 11 2" xfId="26553" xr:uid="{00000000-0005-0000-0000-00008D670000}"/>
    <cellStyle name="Link 2 2 2 6 11 3" xfId="26554" xr:uid="{00000000-0005-0000-0000-00008E670000}"/>
    <cellStyle name="Link 2 2 2 6 12" xfId="26555" xr:uid="{00000000-0005-0000-0000-00008F670000}"/>
    <cellStyle name="Link 2 2 2 6 13" xfId="26556" xr:uid="{00000000-0005-0000-0000-000090670000}"/>
    <cellStyle name="Link 2 2 2 6 2" xfId="26557" xr:uid="{00000000-0005-0000-0000-000091670000}"/>
    <cellStyle name="Link 2 2 2 6 2 2" xfId="26558" xr:uid="{00000000-0005-0000-0000-000092670000}"/>
    <cellStyle name="Link 2 2 2 6 2 3" xfId="26559" xr:uid="{00000000-0005-0000-0000-000093670000}"/>
    <cellStyle name="Link 2 2 2 6 3" xfId="26560" xr:uid="{00000000-0005-0000-0000-000094670000}"/>
    <cellStyle name="Link 2 2 2 6 3 2" xfId="26561" xr:uid="{00000000-0005-0000-0000-000095670000}"/>
    <cellStyle name="Link 2 2 2 6 3 3" xfId="26562" xr:uid="{00000000-0005-0000-0000-000096670000}"/>
    <cellStyle name="Link 2 2 2 6 4" xfId="26563" xr:uid="{00000000-0005-0000-0000-000097670000}"/>
    <cellStyle name="Link 2 2 2 6 4 2" xfId="26564" xr:uid="{00000000-0005-0000-0000-000098670000}"/>
    <cellStyle name="Link 2 2 2 6 4 3" xfId="26565" xr:uid="{00000000-0005-0000-0000-000099670000}"/>
    <cellStyle name="Link 2 2 2 6 5" xfId="26566" xr:uid="{00000000-0005-0000-0000-00009A670000}"/>
    <cellStyle name="Link 2 2 2 6 5 2" xfId="26567" xr:uid="{00000000-0005-0000-0000-00009B670000}"/>
    <cellStyle name="Link 2 2 2 6 5 3" xfId="26568" xr:uid="{00000000-0005-0000-0000-00009C670000}"/>
    <cellStyle name="Link 2 2 2 6 6" xfId="26569" xr:uid="{00000000-0005-0000-0000-00009D670000}"/>
    <cellStyle name="Link 2 2 2 6 6 2" xfId="26570" xr:uid="{00000000-0005-0000-0000-00009E670000}"/>
    <cellStyle name="Link 2 2 2 6 6 3" xfId="26571" xr:uid="{00000000-0005-0000-0000-00009F670000}"/>
    <cellStyle name="Link 2 2 2 6 7" xfId="26572" xr:uid="{00000000-0005-0000-0000-0000A0670000}"/>
    <cellStyle name="Link 2 2 2 6 7 2" xfId="26573" xr:uid="{00000000-0005-0000-0000-0000A1670000}"/>
    <cellStyle name="Link 2 2 2 6 7 3" xfId="26574" xr:uid="{00000000-0005-0000-0000-0000A2670000}"/>
    <cellStyle name="Link 2 2 2 6 8" xfId="26575" xr:uid="{00000000-0005-0000-0000-0000A3670000}"/>
    <cellStyle name="Link 2 2 2 6 8 2" xfId="26576" xr:uid="{00000000-0005-0000-0000-0000A4670000}"/>
    <cellStyle name="Link 2 2 2 6 8 3" xfId="26577" xr:uid="{00000000-0005-0000-0000-0000A5670000}"/>
    <cellStyle name="Link 2 2 2 6 9" xfId="26578" xr:uid="{00000000-0005-0000-0000-0000A6670000}"/>
    <cellStyle name="Link 2 2 2 6 9 2" xfId="26579" xr:uid="{00000000-0005-0000-0000-0000A7670000}"/>
    <cellStyle name="Link 2 2 2 6 9 3" xfId="26580" xr:uid="{00000000-0005-0000-0000-0000A8670000}"/>
    <cellStyle name="Link 2 2 2 7" xfId="26581" xr:uid="{00000000-0005-0000-0000-0000A9670000}"/>
    <cellStyle name="Link 2 2 2 7 10" xfId="26582" xr:uid="{00000000-0005-0000-0000-0000AA670000}"/>
    <cellStyle name="Link 2 2 2 7 10 2" xfId="26583" xr:uid="{00000000-0005-0000-0000-0000AB670000}"/>
    <cellStyle name="Link 2 2 2 7 10 3" xfId="26584" xr:uid="{00000000-0005-0000-0000-0000AC670000}"/>
    <cellStyle name="Link 2 2 2 7 11" xfId="26585" xr:uid="{00000000-0005-0000-0000-0000AD670000}"/>
    <cellStyle name="Link 2 2 2 7 11 2" xfId="26586" xr:uid="{00000000-0005-0000-0000-0000AE670000}"/>
    <cellStyle name="Link 2 2 2 7 11 3" xfId="26587" xr:uid="{00000000-0005-0000-0000-0000AF670000}"/>
    <cellStyle name="Link 2 2 2 7 12" xfId="26588" xr:uid="{00000000-0005-0000-0000-0000B0670000}"/>
    <cellStyle name="Link 2 2 2 7 13" xfId="26589" xr:uid="{00000000-0005-0000-0000-0000B1670000}"/>
    <cellStyle name="Link 2 2 2 7 2" xfId="26590" xr:uid="{00000000-0005-0000-0000-0000B2670000}"/>
    <cellStyle name="Link 2 2 2 7 2 2" xfId="26591" xr:uid="{00000000-0005-0000-0000-0000B3670000}"/>
    <cellStyle name="Link 2 2 2 7 2 3" xfId="26592" xr:uid="{00000000-0005-0000-0000-0000B4670000}"/>
    <cellStyle name="Link 2 2 2 7 3" xfId="26593" xr:uid="{00000000-0005-0000-0000-0000B5670000}"/>
    <cellStyle name="Link 2 2 2 7 3 2" xfId="26594" xr:uid="{00000000-0005-0000-0000-0000B6670000}"/>
    <cellStyle name="Link 2 2 2 7 3 3" xfId="26595" xr:uid="{00000000-0005-0000-0000-0000B7670000}"/>
    <cellStyle name="Link 2 2 2 7 4" xfId="26596" xr:uid="{00000000-0005-0000-0000-0000B8670000}"/>
    <cellStyle name="Link 2 2 2 7 4 2" xfId="26597" xr:uid="{00000000-0005-0000-0000-0000B9670000}"/>
    <cellStyle name="Link 2 2 2 7 4 3" xfId="26598" xr:uid="{00000000-0005-0000-0000-0000BA670000}"/>
    <cellStyle name="Link 2 2 2 7 5" xfId="26599" xr:uid="{00000000-0005-0000-0000-0000BB670000}"/>
    <cellStyle name="Link 2 2 2 7 5 2" xfId="26600" xr:uid="{00000000-0005-0000-0000-0000BC670000}"/>
    <cellStyle name="Link 2 2 2 7 5 3" xfId="26601" xr:uid="{00000000-0005-0000-0000-0000BD670000}"/>
    <cellStyle name="Link 2 2 2 7 6" xfId="26602" xr:uid="{00000000-0005-0000-0000-0000BE670000}"/>
    <cellStyle name="Link 2 2 2 7 6 2" xfId="26603" xr:uid="{00000000-0005-0000-0000-0000BF670000}"/>
    <cellStyle name="Link 2 2 2 7 6 3" xfId="26604" xr:uid="{00000000-0005-0000-0000-0000C0670000}"/>
    <cellStyle name="Link 2 2 2 7 7" xfId="26605" xr:uid="{00000000-0005-0000-0000-0000C1670000}"/>
    <cellStyle name="Link 2 2 2 7 7 2" xfId="26606" xr:uid="{00000000-0005-0000-0000-0000C2670000}"/>
    <cellStyle name="Link 2 2 2 7 7 3" xfId="26607" xr:uid="{00000000-0005-0000-0000-0000C3670000}"/>
    <cellStyle name="Link 2 2 2 7 8" xfId="26608" xr:uid="{00000000-0005-0000-0000-0000C4670000}"/>
    <cellStyle name="Link 2 2 2 7 8 2" xfId="26609" xr:uid="{00000000-0005-0000-0000-0000C5670000}"/>
    <cellStyle name="Link 2 2 2 7 8 3" xfId="26610" xr:uid="{00000000-0005-0000-0000-0000C6670000}"/>
    <cellStyle name="Link 2 2 2 7 9" xfId="26611" xr:uid="{00000000-0005-0000-0000-0000C7670000}"/>
    <cellStyle name="Link 2 2 2 7 9 2" xfId="26612" xr:uid="{00000000-0005-0000-0000-0000C8670000}"/>
    <cellStyle name="Link 2 2 2 7 9 3" xfId="26613" xr:uid="{00000000-0005-0000-0000-0000C9670000}"/>
    <cellStyle name="Link 2 2 2 8" xfId="26614" xr:uid="{00000000-0005-0000-0000-0000CA670000}"/>
    <cellStyle name="Link 2 2 2 8 2" xfId="26615" xr:uid="{00000000-0005-0000-0000-0000CB670000}"/>
    <cellStyle name="Link 2 2 2 8 3" xfId="26616" xr:uid="{00000000-0005-0000-0000-0000CC670000}"/>
    <cellStyle name="Link 2 2 2 9" xfId="26617" xr:uid="{00000000-0005-0000-0000-0000CD670000}"/>
    <cellStyle name="Link 2 2 2 9 2" xfId="26618" xr:uid="{00000000-0005-0000-0000-0000CE670000}"/>
    <cellStyle name="Link 2 2 2 9 3" xfId="26619" xr:uid="{00000000-0005-0000-0000-0000CF670000}"/>
    <cellStyle name="Link 2 2 20" xfId="26620" xr:uid="{00000000-0005-0000-0000-0000D0670000}"/>
    <cellStyle name="Link 2 2 3" xfId="26621" xr:uid="{00000000-0005-0000-0000-0000D1670000}"/>
    <cellStyle name="Link 2 2 3 10" xfId="26622" xr:uid="{00000000-0005-0000-0000-0000D2670000}"/>
    <cellStyle name="Link 2 2 3 10 2" xfId="26623" xr:uid="{00000000-0005-0000-0000-0000D3670000}"/>
    <cellStyle name="Link 2 2 3 10 3" xfId="26624" xr:uid="{00000000-0005-0000-0000-0000D4670000}"/>
    <cellStyle name="Link 2 2 3 11" xfId="26625" xr:uid="{00000000-0005-0000-0000-0000D5670000}"/>
    <cellStyle name="Link 2 2 3 11 2" xfId="26626" xr:uid="{00000000-0005-0000-0000-0000D6670000}"/>
    <cellStyle name="Link 2 2 3 11 3" xfId="26627" xr:uid="{00000000-0005-0000-0000-0000D7670000}"/>
    <cellStyle name="Link 2 2 3 12" xfId="26628" xr:uid="{00000000-0005-0000-0000-0000D8670000}"/>
    <cellStyle name="Link 2 2 3 12 2" xfId="26629" xr:uid="{00000000-0005-0000-0000-0000D9670000}"/>
    <cellStyle name="Link 2 2 3 12 3" xfId="26630" xr:uid="{00000000-0005-0000-0000-0000DA670000}"/>
    <cellStyle name="Link 2 2 3 13" xfId="26631" xr:uid="{00000000-0005-0000-0000-0000DB670000}"/>
    <cellStyle name="Link 2 2 3 14" xfId="26632" xr:uid="{00000000-0005-0000-0000-0000DC670000}"/>
    <cellStyle name="Link 2 2 3 2" xfId="26633" xr:uid="{00000000-0005-0000-0000-0000DD670000}"/>
    <cellStyle name="Link 2 2 3 2 2" xfId="26634" xr:uid="{00000000-0005-0000-0000-0000DE670000}"/>
    <cellStyle name="Link 2 2 3 2 3" xfId="26635" xr:uid="{00000000-0005-0000-0000-0000DF670000}"/>
    <cellStyle name="Link 2 2 3 3" xfId="26636" xr:uid="{00000000-0005-0000-0000-0000E0670000}"/>
    <cellStyle name="Link 2 2 3 3 2" xfId="26637" xr:uid="{00000000-0005-0000-0000-0000E1670000}"/>
    <cellStyle name="Link 2 2 3 3 3" xfId="26638" xr:uid="{00000000-0005-0000-0000-0000E2670000}"/>
    <cellStyle name="Link 2 2 3 4" xfId="26639" xr:uid="{00000000-0005-0000-0000-0000E3670000}"/>
    <cellStyle name="Link 2 2 3 4 2" xfId="26640" xr:uid="{00000000-0005-0000-0000-0000E4670000}"/>
    <cellStyle name="Link 2 2 3 4 3" xfId="26641" xr:uid="{00000000-0005-0000-0000-0000E5670000}"/>
    <cellStyle name="Link 2 2 3 5" xfId="26642" xr:uid="{00000000-0005-0000-0000-0000E6670000}"/>
    <cellStyle name="Link 2 2 3 5 2" xfId="26643" xr:uid="{00000000-0005-0000-0000-0000E7670000}"/>
    <cellStyle name="Link 2 2 3 5 3" xfId="26644" xr:uid="{00000000-0005-0000-0000-0000E8670000}"/>
    <cellStyle name="Link 2 2 3 6" xfId="26645" xr:uid="{00000000-0005-0000-0000-0000E9670000}"/>
    <cellStyle name="Link 2 2 3 6 2" xfId="26646" xr:uid="{00000000-0005-0000-0000-0000EA670000}"/>
    <cellStyle name="Link 2 2 3 6 3" xfId="26647" xr:uid="{00000000-0005-0000-0000-0000EB670000}"/>
    <cellStyle name="Link 2 2 3 7" xfId="26648" xr:uid="{00000000-0005-0000-0000-0000EC670000}"/>
    <cellStyle name="Link 2 2 3 7 2" xfId="26649" xr:uid="{00000000-0005-0000-0000-0000ED670000}"/>
    <cellStyle name="Link 2 2 3 7 3" xfId="26650" xr:uid="{00000000-0005-0000-0000-0000EE670000}"/>
    <cellStyle name="Link 2 2 3 8" xfId="26651" xr:uid="{00000000-0005-0000-0000-0000EF670000}"/>
    <cellStyle name="Link 2 2 3 8 2" xfId="26652" xr:uid="{00000000-0005-0000-0000-0000F0670000}"/>
    <cellStyle name="Link 2 2 3 8 3" xfId="26653" xr:uid="{00000000-0005-0000-0000-0000F1670000}"/>
    <cellStyle name="Link 2 2 3 9" xfId="26654" xr:uid="{00000000-0005-0000-0000-0000F2670000}"/>
    <cellStyle name="Link 2 2 3 9 2" xfId="26655" xr:uid="{00000000-0005-0000-0000-0000F3670000}"/>
    <cellStyle name="Link 2 2 3 9 3" xfId="26656" xr:uid="{00000000-0005-0000-0000-0000F4670000}"/>
    <cellStyle name="Link 2 2 4" xfId="26657" xr:uid="{00000000-0005-0000-0000-0000F5670000}"/>
    <cellStyle name="Link 2 2 4 10" xfId="26658" xr:uid="{00000000-0005-0000-0000-0000F6670000}"/>
    <cellStyle name="Link 2 2 4 10 2" xfId="26659" xr:uid="{00000000-0005-0000-0000-0000F7670000}"/>
    <cellStyle name="Link 2 2 4 10 3" xfId="26660" xr:uid="{00000000-0005-0000-0000-0000F8670000}"/>
    <cellStyle name="Link 2 2 4 11" xfId="26661" xr:uid="{00000000-0005-0000-0000-0000F9670000}"/>
    <cellStyle name="Link 2 2 4 11 2" xfId="26662" xr:uid="{00000000-0005-0000-0000-0000FA670000}"/>
    <cellStyle name="Link 2 2 4 11 3" xfId="26663" xr:uid="{00000000-0005-0000-0000-0000FB670000}"/>
    <cellStyle name="Link 2 2 4 12" xfId="26664" xr:uid="{00000000-0005-0000-0000-0000FC670000}"/>
    <cellStyle name="Link 2 2 4 13" xfId="26665" xr:uid="{00000000-0005-0000-0000-0000FD670000}"/>
    <cellStyle name="Link 2 2 4 2" xfId="26666" xr:uid="{00000000-0005-0000-0000-0000FE670000}"/>
    <cellStyle name="Link 2 2 4 2 2" xfId="26667" xr:uid="{00000000-0005-0000-0000-0000FF670000}"/>
    <cellStyle name="Link 2 2 4 2 3" xfId="26668" xr:uid="{00000000-0005-0000-0000-000000680000}"/>
    <cellStyle name="Link 2 2 4 3" xfId="26669" xr:uid="{00000000-0005-0000-0000-000001680000}"/>
    <cellStyle name="Link 2 2 4 3 2" xfId="26670" xr:uid="{00000000-0005-0000-0000-000002680000}"/>
    <cellStyle name="Link 2 2 4 3 3" xfId="26671" xr:uid="{00000000-0005-0000-0000-000003680000}"/>
    <cellStyle name="Link 2 2 4 4" xfId="26672" xr:uid="{00000000-0005-0000-0000-000004680000}"/>
    <cellStyle name="Link 2 2 4 4 2" xfId="26673" xr:uid="{00000000-0005-0000-0000-000005680000}"/>
    <cellStyle name="Link 2 2 4 4 3" xfId="26674" xr:uid="{00000000-0005-0000-0000-000006680000}"/>
    <cellStyle name="Link 2 2 4 5" xfId="26675" xr:uid="{00000000-0005-0000-0000-000007680000}"/>
    <cellStyle name="Link 2 2 4 5 2" xfId="26676" xr:uid="{00000000-0005-0000-0000-000008680000}"/>
    <cellStyle name="Link 2 2 4 5 3" xfId="26677" xr:uid="{00000000-0005-0000-0000-000009680000}"/>
    <cellStyle name="Link 2 2 4 6" xfId="26678" xr:uid="{00000000-0005-0000-0000-00000A680000}"/>
    <cellStyle name="Link 2 2 4 6 2" xfId="26679" xr:uid="{00000000-0005-0000-0000-00000B680000}"/>
    <cellStyle name="Link 2 2 4 6 3" xfId="26680" xr:uid="{00000000-0005-0000-0000-00000C680000}"/>
    <cellStyle name="Link 2 2 4 7" xfId="26681" xr:uid="{00000000-0005-0000-0000-00000D680000}"/>
    <cellStyle name="Link 2 2 4 7 2" xfId="26682" xr:uid="{00000000-0005-0000-0000-00000E680000}"/>
    <cellStyle name="Link 2 2 4 7 3" xfId="26683" xr:uid="{00000000-0005-0000-0000-00000F680000}"/>
    <cellStyle name="Link 2 2 4 8" xfId="26684" xr:uid="{00000000-0005-0000-0000-000010680000}"/>
    <cellStyle name="Link 2 2 4 8 2" xfId="26685" xr:uid="{00000000-0005-0000-0000-000011680000}"/>
    <cellStyle name="Link 2 2 4 8 3" xfId="26686" xr:uid="{00000000-0005-0000-0000-000012680000}"/>
    <cellStyle name="Link 2 2 4 9" xfId="26687" xr:uid="{00000000-0005-0000-0000-000013680000}"/>
    <cellStyle name="Link 2 2 4 9 2" xfId="26688" xr:uid="{00000000-0005-0000-0000-000014680000}"/>
    <cellStyle name="Link 2 2 4 9 3" xfId="26689" xr:uid="{00000000-0005-0000-0000-000015680000}"/>
    <cellStyle name="Link 2 2 5" xfId="26690" xr:uid="{00000000-0005-0000-0000-000016680000}"/>
    <cellStyle name="Link 2 2 5 10" xfId="26691" xr:uid="{00000000-0005-0000-0000-000017680000}"/>
    <cellStyle name="Link 2 2 5 10 2" xfId="26692" xr:uid="{00000000-0005-0000-0000-000018680000}"/>
    <cellStyle name="Link 2 2 5 10 3" xfId="26693" xr:uid="{00000000-0005-0000-0000-000019680000}"/>
    <cellStyle name="Link 2 2 5 11" xfId="26694" xr:uid="{00000000-0005-0000-0000-00001A680000}"/>
    <cellStyle name="Link 2 2 5 11 2" xfId="26695" xr:uid="{00000000-0005-0000-0000-00001B680000}"/>
    <cellStyle name="Link 2 2 5 11 3" xfId="26696" xr:uid="{00000000-0005-0000-0000-00001C680000}"/>
    <cellStyle name="Link 2 2 5 12" xfId="26697" xr:uid="{00000000-0005-0000-0000-00001D680000}"/>
    <cellStyle name="Link 2 2 5 13" xfId="26698" xr:uid="{00000000-0005-0000-0000-00001E680000}"/>
    <cellStyle name="Link 2 2 5 2" xfId="26699" xr:uid="{00000000-0005-0000-0000-00001F680000}"/>
    <cellStyle name="Link 2 2 5 2 2" xfId="26700" xr:uid="{00000000-0005-0000-0000-000020680000}"/>
    <cellStyle name="Link 2 2 5 2 3" xfId="26701" xr:uid="{00000000-0005-0000-0000-000021680000}"/>
    <cellStyle name="Link 2 2 5 3" xfId="26702" xr:uid="{00000000-0005-0000-0000-000022680000}"/>
    <cellStyle name="Link 2 2 5 3 2" xfId="26703" xr:uid="{00000000-0005-0000-0000-000023680000}"/>
    <cellStyle name="Link 2 2 5 3 3" xfId="26704" xr:uid="{00000000-0005-0000-0000-000024680000}"/>
    <cellStyle name="Link 2 2 5 4" xfId="26705" xr:uid="{00000000-0005-0000-0000-000025680000}"/>
    <cellStyle name="Link 2 2 5 4 2" xfId="26706" xr:uid="{00000000-0005-0000-0000-000026680000}"/>
    <cellStyle name="Link 2 2 5 4 3" xfId="26707" xr:uid="{00000000-0005-0000-0000-000027680000}"/>
    <cellStyle name="Link 2 2 5 5" xfId="26708" xr:uid="{00000000-0005-0000-0000-000028680000}"/>
    <cellStyle name="Link 2 2 5 5 2" xfId="26709" xr:uid="{00000000-0005-0000-0000-000029680000}"/>
    <cellStyle name="Link 2 2 5 5 3" xfId="26710" xr:uid="{00000000-0005-0000-0000-00002A680000}"/>
    <cellStyle name="Link 2 2 5 6" xfId="26711" xr:uid="{00000000-0005-0000-0000-00002B680000}"/>
    <cellStyle name="Link 2 2 5 6 2" xfId="26712" xr:uid="{00000000-0005-0000-0000-00002C680000}"/>
    <cellStyle name="Link 2 2 5 6 3" xfId="26713" xr:uid="{00000000-0005-0000-0000-00002D680000}"/>
    <cellStyle name="Link 2 2 5 7" xfId="26714" xr:uid="{00000000-0005-0000-0000-00002E680000}"/>
    <cellStyle name="Link 2 2 5 7 2" xfId="26715" xr:uid="{00000000-0005-0000-0000-00002F680000}"/>
    <cellStyle name="Link 2 2 5 7 3" xfId="26716" xr:uid="{00000000-0005-0000-0000-000030680000}"/>
    <cellStyle name="Link 2 2 5 8" xfId="26717" xr:uid="{00000000-0005-0000-0000-000031680000}"/>
    <cellStyle name="Link 2 2 5 8 2" xfId="26718" xr:uid="{00000000-0005-0000-0000-000032680000}"/>
    <cellStyle name="Link 2 2 5 8 3" xfId="26719" xr:uid="{00000000-0005-0000-0000-000033680000}"/>
    <cellStyle name="Link 2 2 5 9" xfId="26720" xr:uid="{00000000-0005-0000-0000-000034680000}"/>
    <cellStyle name="Link 2 2 5 9 2" xfId="26721" xr:uid="{00000000-0005-0000-0000-000035680000}"/>
    <cellStyle name="Link 2 2 5 9 3" xfId="26722" xr:uid="{00000000-0005-0000-0000-000036680000}"/>
    <cellStyle name="Link 2 2 6" xfId="26723" xr:uid="{00000000-0005-0000-0000-000037680000}"/>
    <cellStyle name="Link 2 2 6 10" xfId="26724" xr:uid="{00000000-0005-0000-0000-000038680000}"/>
    <cellStyle name="Link 2 2 6 10 2" xfId="26725" xr:uid="{00000000-0005-0000-0000-000039680000}"/>
    <cellStyle name="Link 2 2 6 10 3" xfId="26726" xr:uid="{00000000-0005-0000-0000-00003A680000}"/>
    <cellStyle name="Link 2 2 6 11" xfId="26727" xr:uid="{00000000-0005-0000-0000-00003B680000}"/>
    <cellStyle name="Link 2 2 6 11 2" xfId="26728" xr:uid="{00000000-0005-0000-0000-00003C680000}"/>
    <cellStyle name="Link 2 2 6 11 3" xfId="26729" xr:uid="{00000000-0005-0000-0000-00003D680000}"/>
    <cellStyle name="Link 2 2 6 12" xfId="26730" xr:uid="{00000000-0005-0000-0000-00003E680000}"/>
    <cellStyle name="Link 2 2 6 13" xfId="26731" xr:uid="{00000000-0005-0000-0000-00003F680000}"/>
    <cellStyle name="Link 2 2 6 2" xfId="26732" xr:uid="{00000000-0005-0000-0000-000040680000}"/>
    <cellStyle name="Link 2 2 6 2 2" xfId="26733" xr:uid="{00000000-0005-0000-0000-000041680000}"/>
    <cellStyle name="Link 2 2 6 2 3" xfId="26734" xr:uid="{00000000-0005-0000-0000-000042680000}"/>
    <cellStyle name="Link 2 2 6 3" xfId="26735" xr:uid="{00000000-0005-0000-0000-000043680000}"/>
    <cellStyle name="Link 2 2 6 3 2" xfId="26736" xr:uid="{00000000-0005-0000-0000-000044680000}"/>
    <cellStyle name="Link 2 2 6 3 3" xfId="26737" xr:uid="{00000000-0005-0000-0000-000045680000}"/>
    <cellStyle name="Link 2 2 6 4" xfId="26738" xr:uid="{00000000-0005-0000-0000-000046680000}"/>
    <cellStyle name="Link 2 2 6 4 2" xfId="26739" xr:uid="{00000000-0005-0000-0000-000047680000}"/>
    <cellStyle name="Link 2 2 6 4 3" xfId="26740" xr:uid="{00000000-0005-0000-0000-000048680000}"/>
    <cellStyle name="Link 2 2 6 5" xfId="26741" xr:uid="{00000000-0005-0000-0000-000049680000}"/>
    <cellStyle name="Link 2 2 6 5 2" xfId="26742" xr:uid="{00000000-0005-0000-0000-00004A680000}"/>
    <cellStyle name="Link 2 2 6 5 3" xfId="26743" xr:uid="{00000000-0005-0000-0000-00004B680000}"/>
    <cellStyle name="Link 2 2 6 6" xfId="26744" xr:uid="{00000000-0005-0000-0000-00004C680000}"/>
    <cellStyle name="Link 2 2 6 6 2" xfId="26745" xr:uid="{00000000-0005-0000-0000-00004D680000}"/>
    <cellStyle name="Link 2 2 6 6 3" xfId="26746" xr:uid="{00000000-0005-0000-0000-00004E680000}"/>
    <cellStyle name="Link 2 2 6 7" xfId="26747" xr:uid="{00000000-0005-0000-0000-00004F680000}"/>
    <cellStyle name="Link 2 2 6 7 2" xfId="26748" xr:uid="{00000000-0005-0000-0000-000050680000}"/>
    <cellStyle name="Link 2 2 6 7 3" xfId="26749" xr:uid="{00000000-0005-0000-0000-000051680000}"/>
    <cellStyle name="Link 2 2 6 8" xfId="26750" xr:uid="{00000000-0005-0000-0000-000052680000}"/>
    <cellStyle name="Link 2 2 6 8 2" xfId="26751" xr:uid="{00000000-0005-0000-0000-000053680000}"/>
    <cellStyle name="Link 2 2 6 8 3" xfId="26752" xr:uid="{00000000-0005-0000-0000-000054680000}"/>
    <cellStyle name="Link 2 2 6 9" xfId="26753" xr:uid="{00000000-0005-0000-0000-000055680000}"/>
    <cellStyle name="Link 2 2 6 9 2" xfId="26754" xr:uid="{00000000-0005-0000-0000-000056680000}"/>
    <cellStyle name="Link 2 2 6 9 3" xfId="26755" xr:uid="{00000000-0005-0000-0000-000057680000}"/>
    <cellStyle name="Link 2 2 7" xfId="26756" xr:uid="{00000000-0005-0000-0000-000058680000}"/>
    <cellStyle name="Link 2 2 7 10" xfId="26757" xr:uid="{00000000-0005-0000-0000-000059680000}"/>
    <cellStyle name="Link 2 2 7 10 2" xfId="26758" xr:uid="{00000000-0005-0000-0000-00005A680000}"/>
    <cellStyle name="Link 2 2 7 10 3" xfId="26759" xr:uid="{00000000-0005-0000-0000-00005B680000}"/>
    <cellStyle name="Link 2 2 7 11" xfId="26760" xr:uid="{00000000-0005-0000-0000-00005C680000}"/>
    <cellStyle name="Link 2 2 7 11 2" xfId="26761" xr:uid="{00000000-0005-0000-0000-00005D680000}"/>
    <cellStyle name="Link 2 2 7 11 3" xfId="26762" xr:uid="{00000000-0005-0000-0000-00005E680000}"/>
    <cellStyle name="Link 2 2 7 12" xfId="26763" xr:uid="{00000000-0005-0000-0000-00005F680000}"/>
    <cellStyle name="Link 2 2 7 13" xfId="26764" xr:uid="{00000000-0005-0000-0000-000060680000}"/>
    <cellStyle name="Link 2 2 7 2" xfId="26765" xr:uid="{00000000-0005-0000-0000-000061680000}"/>
    <cellStyle name="Link 2 2 7 2 2" xfId="26766" xr:uid="{00000000-0005-0000-0000-000062680000}"/>
    <cellStyle name="Link 2 2 7 2 3" xfId="26767" xr:uid="{00000000-0005-0000-0000-000063680000}"/>
    <cellStyle name="Link 2 2 7 3" xfId="26768" xr:uid="{00000000-0005-0000-0000-000064680000}"/>
    <cellStyle name="Link 2 2 7 3 2" xfId="26769" xr:uid="{00000000-0005-0000-0000-000065680000}"/>
    <cellStyle name="Link 2 2 7 3 3" xfId="26770" xr:uid="{00000000-0005-0000-0000-000066680000}"/>
    <cellStyle name="Link 2 2 7 4" xfId="26771" xr:uid="{00000000-0005-0000-0000-000067680000}"/>
    <cellStyle name="Link 2 2 7 4 2" xfId="26772" xr:uid="{00000000-0005-0000-0000-000068680000}"/>
    <cellStyle name="Link 2 2 7 4 3" xfId="26773" xr:uid="{00000000-0005-0000-0000-000069680000}"/>
    <cellStyle name="Link 2 2 7 5" xfId="26774" xr:uid="{00000000-0005-0000-0000-00006A680000}"/>
    <cellStyle name="Link 2 2 7 5 2" xfId="26775" xr:uid="{00000000-0005-0000-0000-00006B680000}"/>
    <cellStyle name="Link 2 2 7 5 3" xfId="26776" xr:uid="{00000000-0005-0000-0000-00006C680000}"/>
    <cellStyle name="Link 2 2 7 6" xfId="26777" xr:uid="{00000000-0005-0000-0000-00006D680000}"/>
    <cellStyle name="Link 2 2 7 6 2" xfId="26778" xr:uid="{00000000-0005-0000-0000-00006E680000}"/>
    <cellStyle name="Link 2 2 7 6 3" xfId="26779" xr:uid="{00000000-0005-0000-0000-00006F680000}"/>
    <cellStyle name="Link 2 2 7 7" xfId="26780" xr:uid="{00000000-0005-0000-0000-000070680000}"/>
    <cellStyle name="Link 2 2 7 7 2" xfId="26781" xr:uid="{00000000-0005-0000-0000-000071680000}"/>
    <cellStyle name="Link 2 2 7 7 3" xfId="26782" xr:uid="{00000000-0005-0000-0000-000072680000}"/>
    <cellStyle name="Link 2 2 7 8" xfId="26783" xr:uid="{00000000-0005-0000-0000-000073680000}"/>
    <cellStyle name="Link 2 2 7 8 2" xfId="26784" xr:uid="{00000000-0005-0000-0000-000074680000}"/>
    <cellStyle name="Link 2 2 7 8 3" xfId="26785" xr:uid="{00000000-0005-0000-0000-000075680000}"/>
    <cellStyle name="Link 2 2 7 9" xfId="26786" xr:uid="{00000000-0005-0000-0000-000076680000}"/>
    <cellStyle name="Link 2 2 7 9 2" xfId="26787" xr:uid="{00000000-0005-0000-0000-000077680000}"/>
    <cellStyle name="Link 2 2 7 9 3" xfId="26788" xr:uid="{00000000-0005-0000-0000-000078680000}"/>
    <cellStyle name="Link 2 2 8" xfId="26789" xr:uid="{00000000-0005-0000-0000-000079680000}"/>
    <cellStyle name="Link 2 2 8 2" xfId="26790" xr:uid="{00000000-0005-0000-0000-00007A680000}"/>
    <cellStyle name="Link 2 2 8 3" xfId="26791" xr:uid="{00000000-0005-0000-0000-00007B680000}"/>
    <cellStyle name="Link 2 2 9" xfId="26792" xr:uid="{00000000-0005-0000-0000-00007C680000}"/>
    <cellStyle name="Link 2 2 9 2" xfId="26793" xr:uid="{00000000-0005-0000-0000-00007D680000}"/>
    <cellStyle name="Link 2 2 9 3" xfId="26794" xr:uid="{00000000-0005-0000-0000-00007E680000}"/>
    <cellStyle name="Link 2 3" xfId="26795" xr:uid="{00000000-0005-0000-0000-00007F680000}"/>
    <cellStyle name="Link 2 3 10" xfId="26796" xr:uid="{00000000-0005-0000-0000-000080680000}"/>
    <cellStyle name="Link 2 3 10 2" xfId="26797" xr:uid="{00000000-0005-0000-0000-000081680000}"/>
    <cellStyle name="Link 2 3 10 3" xfId="26798" xr:uid="{00000000-0005-0000-0000-000082680000}"/>
    <cellStyle name="Link 2 3 11" xfId="26799" xr:uid="{00000000-0005-0000-0000-000083680000}"/>
    <cellStyle name="Link 2 3 11 2" xfId="26800" xr:uid="{00000000-0005-0000-0000-000084680000}"/>
    <cellStyle name="Link 2 3 11 3" xfId="26801" xr:uid="{00000000-0005-0000-0000-000085680000}"/>
    <cellStyle name="Link 2 3 12" xfId="26802" xr:uid="{00000000-0005-0000-0000-000086680000}"/>
    <cellStyle name="Link 2 3 12 2" xfId="26803" xr:uid="{00000000-0005-0000-0000-000087680000}"/>
    <cellStyle name="Link 2 3 12 3" xfId="26804" xr:uid="{00000000-0005-0000-0000-000088680000}"/>
    <cellStyle name="Link 2 3 13" xfId="26805" xr:uid="{00000000-0005-0000-0000-000089680000}"/>
    <cellStyle name="Link 2 3 13 2" xfId="26806" xr:uid="{00000000-0005-0000-0000-00008A680000}"/>
    <cellStyle name="Link 2 3 13 3" xfId="26807" xr:uid="{00000000-0005-0000-0000-00008B680000}"/>
    <cellStyle name="Link 2 3 14" xfId="26808" xr:uid="{00000000-0005-0000-0000-00008C680000}"/>
    <cellStyle name="Link 2 3 14 2" xfId="26809" xr:uid="{00000000-0005-0000-0000-00008D680000}"/>
    <cellStyle name="Link 2 3 14 3" xfId="26810" xr:uid="{00000000-0005-0000-0000-00008E680000}"/>
    <cellStyle name="Link 2 3 15" xfId="26811" xr:uid="{00000000-0005-0000-0000-00008F680000}"/>
    <cellStyle name="Link 2 3 15 2" xfId="26812" xr:uid="{00000000-0005-0000-0000-000090680000}"/>
    <cellStyle name="Link 2 3 15 3" xfId="26813" xr:uid="{00000000-0005-0000-0000-000091680000}"/>
    <cellStyle name="Link 2 3 16" xfId="26814" xr:uid="{00000000-0005-0000-0000-000092680000}"/>
    <cellStyle name="Link 2 3 16 2" xfId="26815" xr:uid="{00000000-0005-0000-0000-000093680000}"/>
    <cellStyle name="Link 2 3 16 3" xfId="26816" xr:uid="{00000000-0005-0000-0000-000094680000}"/>
    <cellStyle name="Link 2 3 17" xfId="26817" xr:uid="{00000000-0005-0000-0000-000095680000}"/>
    <cellStyle name="Link 2 3 17 2" xfId="26818" xr:uid="{00000000-0005-0000-0000-000096680000}"/>
    <cellStyle name="Link 2 3 17 3" xfId="26819" xr:uid="{00000000-0005-0000-0000-000097680000}"/>
    <cellStyle name="Link 2 3 18" xfId="26820" xr:uid="{00000000-0005-0000-0000-000098680000}"/>
    <cellStyle name="Link 2 3 18 2" xfId="26821" xr:uid="{00000000-0005-0000-0000-000099680000}"/>
    <cellStyle name="Link 2 3 18 3" xfId="26822" xr:uid="{00000000-0005-0000-0000-00009A680000}"/>
    <cellStyle name="Link 2 3 19" xfId="26823" xr:uid="{00000000-0005-0000-0000-00009B680000}"/>
    <cellStyle name="Link 2 3 2" xfId="26824" xr:uid="{00000000-0005-0000-0000-00009C680000}"/>
    <cellStyle name="Link 2 3 2 10" xfId="26825" xr:uid="{00000000-0005-0000-0000-00009D680000}"/>
    <cellStyle name="Link 2 3 2 10 2" xfId="26826" xr:uid="{00000000-0005-0000-0000-00009E680000}"/>
    <cellStyle name="Link 2 3 2 10 3" xfId="26827" xr:uid="{00000000-0005-0000-0000-00009F680000}"/>
    <cellStyle name="Link 2 3 2 11" xfId="26828" xr:uid="{00000000-0005-0000-0000-0000A0680000}"/>
    <cellStyle name="Link 2 3 2 11 2" xfId="26829" xr:uid="{00000000-0005-0000-0000-0000A1680000}"/>
    <cellStyle name="Link 2 3 2 11 3" xfId="26830" xr:uid="{00000000-0005-0000-0000-0000A2680000}"/>
    <cellStyle name="Link 2 3 2 12" xfId="26831" xr:uid="{00000000-0005-0000-0000-0000A3680000}"/>
    <cellStyle name="Link 2 3 2 12 2" xfId="26832" xr:uid="{00000000-0005-0000-0000-0000A4680000}"/>
    <cellStyle name="Link 2 3 2 12 3" xfId="26833" xr:uid="{00000000-0005-0000-0000-0000A5680000}"/>
    <cellStyle name="Link 2 3 2 13" xfId="26834" xr:uid="{00000000-0005-0000-0000-0000A6680000}"/>
    <cellStyle name="Link 2 3 2 14" xfId="26835" xr:uid="{00000000-0005-0000-0000-0000A7680000}"/>
    <cellStyle name="Link 2 3 2 2" xfId="26836" xr:uid="{00000000-0005-0000-0000-0000A8680000}"/>
    <cellStyle name="Link 2 3 2 2 2" xfId="26837" xr:uid="{00000000-0005-0000-0000-0000A9680000}"/>
    <cellStyle name="Link 2 3 2 2 3" xfId="26838" xr:uid="{00000000-0005-0000-0000-0000AA680000}"/>
    <cellStyle name="Link 2 3 2 3" xfId="26839" xr:uid="{00000000-0005-0000-0000-0000AB680000}"/>
    <cellStyle name="Link 2 3 2 3 2" xfId="26840" xr:uid="{00000000-0005-0000-0000-0000AC680000}"/>
    <cellStyle name="Link 2 3 2 3 3" xfId="26841" xr:uid="{00000000-0005-0000-0000-0000AD680000}"/>
    <cellStyle name="Link 2 3 2 4" xfId="26842" xr:uid="{00000000-0005-0000-0000-0000AE680000}"/>
    <cellStyle name="Link 2 3 2 4 2" xfId="26843" xr:uid="{00000000-0005-0000-0000-0000AF680000}"/>
    <cellStyle name="Link 2 3 2 4 3" xfId="26844" xr:uid="{00000000-0005-0000-0000-0000B0680000}"/>
    <cellStyle name="Link 2 3 2 5" xfId="26845" xr:uid="{00000000-0005-0000-0000-0000B1680000}"/>
    <cellStyle name="Link 2 3 2 5 2" xfId="26846" xr:uid="{00000000-0005-0000-0000-0000B2680000}"/>
    <cellStyle name="Link 2 3 2 5 3" xfId="26847" xr:uid="{00000000-0005-0000-0000-0000B3680000}"/>
    <cellStyle name="Link 2 3 2 6" xfId="26848" xr:uid="{00000000-0005-0000-0000-0000B4680000}"/>
    <cellStyle name="Link 2 3 2 6 2" xfId="26849" xr:uid="{00000000-0005-0000-0000-0000B5680000}"/>
    <cellStyle name="Link 2 3 2 6 3" xfId="26850" xr:uid="{00000000-0005-0000-0000-0000B6680000}"/>
    <cellStyle name="Link 2 3 2 7" xfId="26851" xr:uid="{00000000-0005-0000-0000-0000B7680000}"/>
    <cellStyle name="Link 2 3 2 7 2" xfId="26852" xr:uid="{00000000-0005-0000-0000-0000B8680000}"/>
    <cellStyle name="Link 2 3 2 7 3" xfId="26853" xr:uid="{00000000-0005-0000-0000-0000B9680000}"/>
    <cellStyle name="Link 2 3 2 8" xfId="26854" xr:uid="{00000000-0005-0000-0000-0000BA680000}"/>
    <cellStyle name="Link 2 3 2 8 2" xfId="26855" xr:uid="{00000000-0005-0000-0000-0000BB680000}"/>
    <cellStyle name="Link 2 3 2 8 3" xfId="26856" xr:uid="{00000000-0005-0000-0000-0000BC680000}"/>
    <cellStyle name="Link 2 3 2 9" xfId="26857" xr:uid="{00000000-0005-0000-0000-0000BD680000}"/>
    <cellStyle name="Link 2 3 2 9 2" xfId="26858" xr:uid="{00000000-0005-0000-0000-0000BE680000}"/>
    <cellStyle name="Link 2 3 2 9 3" xfId="26859" xr:uid="{00000000-0005-0000-0000-0000BF680000}"/>
    <cellStyle name="Link 2 3 20" xfId="26860" xr:uid="{00000000-0005-0000-0000-0000C0680000}"/>
    <cellStyle name="Link 2 3 3" xfId="26861" xr:uid="{00000000-0005-0000-0000-0000C1680000}"/>
    <cellStyle name="Link 2 3 3 10" xfId="26862" xr:uid="{00000000-0005-0000-0000-0000C2680000}"/>
    <cellStyle name="Link 2 3 3 10 2" xfId="26863" xr:uid="{00000000-0005-0000-0000-0000C3680000}"/>
    <cellStyle name="Link 2 3 3 10 3" xfId="26864" xr:uid="{00000000-0005-0000-0000-0000C4680000}"/>
    <cellStyle name="Link 2 3 3 11" xfId="26865" xr:uid="{00000000-0005-0000-0000-0000C5680000}"/>
    <cellStyle name="Link 2 3 3 11 2" xfId="26866" xr:uid="{00000000-0005-0000-0000-0000C6680000}"/>
    <cellStyle name="Link 2 3 3 11 3" xfId="26867" xr:uid="{00000000-0005-0000-0000-0000C7680000}"/>
    <cellStyle name="Link 2 3 3 12" xfId="26868" xr:uid="{00000000-0005-0000-0000-0000C8680000}"/>
    <cellStyle name="Link 2 3 3 12 2" xfId="26869" xr:uid="{00000000-0005-0000-0000-0000C9680000}"/>
    <cellStyle name="Link 2 3 3 12 3" xfId="26870" xr:uid="{00000000-0005-0000-0000-0000CA680000}"/>
    <cellStyle name="Link 2 3 3 13" xfId="26871" xr:uid="{00000000-0005-0000-0000-0000CB680000}"/>
    <cellStyle name="Link 2 3 3 14" xfId="26872" xr:uid="{00000000-0005-0000-0000-0000CC680000}"/>
    <cellStyle name="Link 2 3 3 2" xfId="26873" xr:uid="{00000000-0005-0000-0000-0000CD680000}"/>
    <cellStyle name="Link 2 3 3 2 2" xfId="26874" xr:uid="{00000000-0005-0000-0000-0000CE680000}"/>
    <cellStyle name="Link 2 3 3 2 3" xfId="26875" xr:uid="{00000000-0005-0000-0000-0000CF680000}"/>
    <cellStyle name="Link 2 3 3 3" xfId="26876" xr:uid="{00000000-0005-0000-0000-0000D0680000}"/>
    <cellStyle name="Link 2 3 3 3 2" xfId="26877" xr:uid="{00000000-0005-0000-0000-0000D1680000}"/>
    <cellStyle name="Link 2 3 3 3 3" xfId="26878" xr:uid="{00000000-0005-0000-0000-0000D2680000}"/>
    <cellStyle name="Link 2 3 3 4" xfId="26879" xr:uid="{00000000-0005-0000-0000-0000D3680000}"/>
    <cellStyle name="Link 2 3 3 4 2" xfId="26880" xr:uid="{00000000-0005-0000-0000-0000D4680000}"/>
    <cellStyle name="Link 2 3 3 4 3" xfId="26881" xr:uid="{00000000-0005-0000-0000-0000D5680000}"/>
    <cellStyle name="Link 2 3 3 5" xfId="26882" xr:uid="{00000000-0005-0000-0000-0000D6680000}"/>
    <cellStyle name="Link 2 3 3 5 2" xfId="26883" xr:uid="{00000000-0005-0000-0000-0000D7680000}"/>
    <cellStyle name="Link 2 3 3 5 3" xfId="26884" xr:uid="{00000000-0005-0000-0000-0000D8680000}"/>
    <cellStyle name="Link 2 3 3 6" xfId="26885" xr:uid="{00000000-0005-0000-0000-0000D9680000}"/>
    <cellStyle name="Link 2 3 3 6 2" xfId="26886" xr:uid="{00000000-0005-0000-0000-0000DA680000}"/>
    <cellStyle name="Link 2 3 3 6 3" xfId="26887" xr:uid="{00000000-0005-0000-0000-0000DB680000}"/>
    <cellStyle name="Link 2 3 3 7" xfId="26888" xr:uid="{00000000-0005-0000-0000-0000DC680000}"/>
    <cellStyle name="Link 2 3 3 7 2" xfId="26889" xr:uid="{00000000-0005-0000-0000-0000DD680000}"/>
    <cellStyle name="Link 2 3 3 7 3" xfId="26890" xr:uid="{00000000-0005-0000-0000-0000DE680000}"/>
    <cellStyle name="Link 2 3 3 8" xfId="26891" xr:uid="{00000000-0005-0000-0000-0000DF680000}"/>
    <cellStyle name="Link 2 3 3 8 2" xfId="26892" xr:uid="{00000000-0005-0000-0000-0000E0680000}"/>
    <cellStyle name="Link 2 3 3 8 3" xfId="26893" xr:uid="{00000000-0005-0000-0000-0000E1680000}"/>
    <cellStyle name="Link 2 3 3 9" xfId="26894" xr:uid="{00000000-0005-0000-0000-0000E2680000}"/>
    <cellStyle name="Link 2 3 3 9 2" xfId="26895" xr:uid="{00000000-0005-0000-0000-0000E3680000}"/>
    <cellStyle name="Link 2 3 3 9 3" xfId="26896" xr:uid="{00000000-0005-0000-0000-0000E4680000}"/>
    <cellStyle name="Link 2 3 4" xfId="26897" xr:uid="{00000000-0005-0000-0000-0000E5680000}"/>
    <cellStyle name="Link 2 3 4 10" xfId="26898" xr:uid="{00000000-0005-0000-0000-0000E6680000}"/>
    <cellStyle name="Link 2 3 4 10 2" xfId="26899" xr:uid="{00000000-0005-0000-0000-0000E7680000}"/>
    <cellStyle name="Link 2 3 4 10 3" xfId="26900" xr:uid="{00000000-0005-0000-0000-0000E8680000}"/>
    <cellStyle name="Link 2 3 4 11" xfId="26901" xr:uid="{00000000-0005-0000-0000-0000E9680000}"/>
    <cellStyle name="Link 2 3 4 11 2" xfId="26902" xr:uid="{00000000-0005-0000-0000-0000EA680000}"/>
    <cellStyle name="Link 2 3 4 11 3" xfId="26903" xr:uid="{00000000-0005-0000-0000-0000EB680000}"/>
    <cellStyle name="Link 2 3 4 12" xfId="26904" xr:uid="{00000000-0005-0000-0000-0000EC680000}"/>
    <cellStyle name="Link 2 3 4 13" xfId="26905" xr:uid="{00000000-0005-0000-0000-0000ED680000}"/>
    <cellStyle name="Link 2 3 4 2" xfId="26906" xr:uid="{00000000-0005-0000-0000-0000EE680000}"/>
    <cellStyle name="Link 2 3 4 2 2" xfId="26907" xr:uid="{00000000-0005-0000-0000-0000EF680000}"/>
    <cellStyle name="Link 2 3 4 2 3" xfId="26908" xr:uid="{00000000-0005-0000-0000-0000F0680000}"/>
    <cellStyle name="Link 2 3 4 3" xfId="26909" xr:uid="{00000000-0005-0000-0000-0000F1680000}"/>
    <cellStyle name="Link 2 3 4 3 2" xfId="26910" xr:uid="{00000000-0005-0000-0000-0000F2680000}"/>
    <cellStyle name="Link 2 3 4 3 3" xfId="26911" xr:uid="{00000000-0005-0000-0000-0000F3680000}"/>
    <cellStyle name="Link 2 3 4 4" xfId="26912" xr:uid="{00000000-0005-0000-0000-0000F4680000}"/>
    <cellStyle name="Link 2 3 4 4 2" xfId="26913" xr:uid="{00000000-0005-0000-0000-0000F5680000}"/>
    <cellStyle name="Link 2 3 4 4 3" xfId="26914" xr:uid="{00000000-0005-0000-0000-0000F6680000}"/>
    <cellStyle name="Link 2 3 4 5" xfId="26915" xr:uid="{00000000-0005-0000-0000-0000F7680000}"/>
    <cellStyle name="Link 2 3 4 5 2" xfId="26916" xr:uid="{00000000-0005-0000-0000-0000F8680000}"/>
    <cellStyle name="Link 2 3 4 5 3" xfId="26917" xr:uid="{00000000-0005-0000-0000-0000F9680000}"/>
    <cellStyle name="Link 2 3 4 6" xfId="26918" xr:uid="{00000000-0005-0000-0000-0000FA680000}"/>
    <cellStyle name="Link 2 3 4 6 2" xfId="26919" xr:uid="{00000000-0005-0000-0000-0000FB680000}"/>
    <cellStyle name="Link 2 3 4 6 3" xfId="26920" xr:uid="{00000000-0005-0000-0000-0000FC680000}"/>
    <cellStyle name="Link 2 3 4 7" xfId="26921" xr:uid="{00000000-0005-0000-0000-0000FD680000}"/>
    <cellStyle name="Link 2 3 4 7 2" xfId="26922" xr:uid="{00000000-0005-0000-0000-0000FE680000}"/>
    <cellStyle name="Link 2 3 4 7 3" xfId="26923" xr:uid="{00000000-0005-0000-0000-0000FF680000}"/>
    <cellStyle name="Link 2 3 4 8" xfId="26924" xr:uid="{00000000-0005-0000-0000-000000690000}"/>
    <cellStyle name="Link 2 3 4 8 2" xfId="26925" xr:uid="{00000000-0005-0000-0000-000001690000}"/>
    <cellStyle name="Link 2 3 4 8 3" xfId="26926" xr:uid="{00000000-0005-0000-0000-000002690000}"/>
    <cellStyle name="Link 2 3 4 9" xfId="26927" xr:uid="{00000000-0005-0000-0000-000003690000}"/>
    <cellStyle name="Link 2 3 4 9 2" xfId="26928" xr:uid="{00000000-0005-0000-0000-000004690000}"/>
    <cellStyle name="Link 2 3 4 9 3" xfId="26929" xr:uid="{00000000-0005-0000-0000-000005690000}"/>
    <cellStyle name="Link 2 3 5" xfId="26930" xr:uid="{00000000-0005-0000-0000-000006690000}"/>
    <cellStyle name="Link 2 3 5 10" xfId="26931" xr:uid="{00000000-0005-0000-0000-000007690000}"/>
    <cellStyle name="Link 2 3 5 10 2" xfId="26932" xr:uid="{00000000-0005-0000-0000-000008690000}"/>
    <cellStyle name="Link 2 3 5 10 3" xfId="26933" xr:uid="{00000000-0005-0000-0000-000009690000}"/>
    <cellStyle name="Link 2 3 5 11" xfId="26934" xr:uid="{00000000-0005-0000-0000-00000A690000}"/>
    <cellStyle name="Link 2 3 5 11 2" xfId="26935" xr:uid="{00000000-0005-0000-0000-00000B690000}"/>
    <cellStyle name="Link 2 3 5 11 3" xfId="26936" xr:uid="{00000000-0005-0000-0000-00000C690000}"/>
    <cellStyle name="Link 2 3 5 12" xfId="26937" xr:uid="{00000000-0005-0000-0000-00000D690000}"/>
    <cellStyle name="Link 2 3 5 13" xfId="26938" xr:uid="{00000000-0005-0000-0000-00000E690000}"/>
    <cellStyle name="Link 2 3 5 2" xfId="26939" xr:uid="{00000000-0005-0000-0000-00000F690000}"/>
    <cellStyle name="Link 2 3 5 2 2" xfId="26940" xr:uid="{00000000-0005-0000-0000-000010690000}"/>
    <cellStyle name="Link 2 3 5 2 3" xfId="26941" xr:uid="{00000000-0005-0000-0000-000011690000}"/>
    <cellStyle name="Link 2 3 5 3" xfId="26942" xr:uid="{00000000-0005-0000-0000-000012690000}"/>
    <cellStyle name="Link 2 3 5 3 2" xfId="26943" xr:uid="{00000000-0005-0000-0000-000013690000}"/>
    <cellStyle name="Link 2 3 5 3 3" xfId="26944" xr:uid="{00000000-0005-0000-0000-000014690000}"/>
    <cellStyle name="Link 2 3 5 4" xfId="26945" xr:uid="{00000000-0005-0000-0000-000015690000}"/>
    <cellStyle name="Link 2 3 5 4 2" xfId="26946" xr:uid="{00000000-0005-0000-0000-000016690000}"/>
    <cellStyle name="Link 2 3 5 4 3" xfId="26947" xr:uid="{00000000-0005-0000-0000-000017690000}"/>
    <cellStyle name="Link 2 3 5 5" xfId="26948" xr:uid="{00000000-0005-0000-0000-000018690000}"/>
    <cellStyle name="Link 2 3 5 5 2" xfId="26949" xr:uid="{00000000-0005-0000-0000-000019690000}"/>
    <cellStyle name="Link 2 3 5 5 3" xfId="26950" xr:uid="{00000000-0005-0000-0000-00001A690000}"/>
    <cellStyle name="Link 2 3 5 6" xfId="26951" xr:uid="{00000000-0005-0000-0000-00001B690000}"/>
    <cellStyle name="Link 2 3 5 6 2" xfId="26952" xr:uid="{00000000-0005-0000-0000-00001C690000}"/>
    <cellStyle name="Link 2 3 5 6 3" xfId="26953" xr:uid="{00000000-0005-0000-0000-00001D690000}"/>
    <cellStyle name="Link 2 3 5 7" xfId="26954" xr:uid="{00000000-0005-0000-0000-00001E690000}"/>
    <cellStyle name="Link 2 3 5 7 2" xfId="26955" xr:uid="{00000000-0005-0000-0000-00001F690000}"/>
    <cellStyle name="Link 2 3 5 7 3" xfId="26956" xr:uid="{00000000-0005-0000-0000-000020690000}"/>
    <cellStyle name="Link 2 3 5 8" xfId="26957" xr:uid="{00000000-0005-0000-0000-000021690000}"/>
    <cellStyle name="Link 2 3 5 8 2" xfId="26958" xr:uid="{00000000-0005-0000-0000-000022690000}"/>
    <cellStyle name="Link 2 3 5 8 3" xfId="26959" xr:uid="{00000000-0005-0000-0000-000023690000}"/>
    <cellStyle name="Link 2 3 5 9" xfId="26960" xr:uid="{00000000-0005-0000-0000-000024690000}"/>
    <cellStyle name="Link 2 3 5 9 2" xfId="26961" xr:uid="{00000000-0005-0000-0000-000025690000}"/>
    <cellStyle name="Link 2 3 5 9 3" xfId="26962" xr:uid="{00000000-0005-0000-0000-000026690000}"/>
    <cellStyle name="Link 2 3 6" xfId="26963" xr:uid="{00000000-0005-0000-0000-000027690000}"/>
    <cellStyle name="Link 2 3 6 10" xfId="26964" xr:uid="{00000000-0005-0000-0000-000028690000}"/>
    <cellStyle name="Link 2 3 6 10 2" xfId="26965" xr:uid="{00000000-0005-0000-0000-000029690000}"/>
    <cellStyle name="Link 2 3 6 10 3" xfId="26966" xr:uid="{00000000-0005-0000-0000-00002A690000}"/>
    <cellStyle name="Link 2 3 6 11" xfId="26967" xr:uid="{00000000-0005-0000-0000-00002B690000}"/>
    <cellStyle name="Link 2 3 6 11 2" xfId="26968" xr:uid="{00000000-0005-0000-0000-00002C690000}"/>
    <cellStyle name="Link 2 3 6 11 3" xfId="26969" xr:uid="{00000000-0005-0000-0000-00002D690000}"/>
    <cellStyle name="Link 2 3 6 12" xfId="26970" xr:uid="{00000000-0005-0000-0000-00002E690000}"/>
    <cellStyle name="Link 2 3 6 13" xfId="26971" xr:uid="{00000000-0005-0000-0000-00002F690000}"/>
    <cellStyle name="Link 2 3 6 2" xfId="26972" xr:uid="{00000000-0005-0000-0000-000030690000}"/>
    <cellStyle name="Link 2 3 6 2 2" xfId="26973" xr:uid="{00000000-0005-0000-0000-000031690000}"/>
    <cellStyle name="Link 2 3 6 2 3" xfId="26974" xr:uid="{00000000-0005-0000-0000-000032690000}"/>
    <cellStyle name="Link 2 3 6 3" xfId="26975" xr:uid="{00000000-0005-0000-0000-000033690000}"/>
    <cellStyle name="Link 2 3 6 3 2" xfId="26976" xr:uid="{00000000-0005-0000-0000-000034690000}"/>
    <cellStyle name="Link 2 3 6 3 3" xfId="26977" xr:uid="{00000000-0005-0000-0000-000035690000}"/>
    <cellStyle name="Link 2 3 6 4" xfId="26978" xr:uid="{00000000-0005-0000-0000-000036690000}"/>
    <cellStyle name="Link 2 3 6 4 2" xfId="26979" xr:uid="{00000000-0005-0000-0000-000037690000}"/>
    <cellStyle name="Link 2 3 6 4 3" xfId="26980" xr:uid="{00000000-0005-0000-0000-000038690000}"/>
    <cellStyle name="Link 2 3 6 5" xfId="26981" xr:uid="{00000000-0005-0000-0000-000039690000}"/>
    <cellStyle name="Link 2 3 6 5 2" xfId="26982" xr:uid="{00000000-0005-0000-0000-00003A690000}"/>
    <cellStyle name="Link 2 3 6 5 3" xfId="26983" xr:uid="{00000000-0005-0000-0000-00003B690000}"/>
    <cellStyle name="Link 2 3 6 6" xfId="26984" xr:uid="{00000000-0005-0000-0000-00003C690000}"/>
    <cellStyle name="Link 2 3 6 6 2" xfId="26985" xr:uid="{00000000-0005-0000-0000-00003D690000}"/>
    <cellStyle name="Link 2 3 6 6 3" xfId="26986" xr:uid="{00000000-0005-0000-0000-00003E690000}"/>
    <cellStyle name="Link 2 3 6 7" xfId="26987" xr:uid="{00000000-0005-0000-0000-00003F690000}"/>
    <cellStyle name="Link 2 3 6 7 2" xfId="26988" xr:uid="{00000000-0005-0000-0000-000040690000}"/>
    <cellStyle name="Link 2 3 6 7 3" xfId="26989" xr:uid="{00000000-0005-0000-0000-000041690000}"/>
    <cellStyle name="Link 2 3 6 8" xfId="26990" xr:uid="{00000000-0005-0000-0000-000042690000}"/>
    <cellStyle name="Link 2 3 6 8 2" xfId="26991" xr:uid="{00000000-0005-0000-0000-000043690000}"/>
    <cellStyle name="Link 2 3 6 8 3" xfId="26992" xr:uid="{00000000-0005-0000-0000-000044690000}"/>
    <cellStyle name="Link 2 3 6 9" xfId="26993" xr:uid="{00000000-0005-0000-0000-000045690000}"/>
    <cellStyle name="Link 2 3 6 9 2" xfId="26994" xr:uid="{00000000-0005-0000-0000-000046690000}"/>
    <cellStyle name="Link 2 3 6 9 3" xfId="26995" xr:uid="{00000000-0005-0000-0000-000047690000}"/>
    <cellStyle name="Link 2 3 7" xfId="26996" xr:uid="{00000000-0005-0000-0000-000048690000}"/>
    <cellStyle name="Link 2 3 7 10" xfId="26997" xr:uid="{00000000-0005-0000-0000-000049690000}"/>
    <cellStyle name="Link 2 3 7 10 2" xfId="26998" xr:uid="{00000000-0005-0000-0000-00004A690000}"/>
    <cellStyle name="Link 2 3 7 10 3" xfId="26999" xr:uid="{00000000-0005-0000-0000-00004B690000}"/>
    <cellStyle name="Link 2 3 7 11" xfId="27000" xr:uid="{00000000-0005-0000-0000-00004C690000}"/>
    <cellStyle name="Link 2 3 7 11 2" xfId="27001" xr:uid="{00000000-0005-0000-0000-00004D690000}"/>
    <cellStyle name="Link 2 3 7 11 3" xfId="27002" xr:uid="{00000000-0005-0000-0000-00004E690000}"/>
    <cellStyle name="Link 2 3 7 12" xfId="27003" xr:uid="{00000000-0005-0000-0000-00004F690000}"/>
    <cellStyle name="Link 2 3 7 13" xfId="27004" xr:uid="{00000000-0005-0000-0000-000050690000}"/>
    <cellStyle name="Link 2 3 7 2" xfId="27005" xr:uid="{00000000-0005-0000-0000-000051690000}"/>
    <cellStyle name="Link 2 3 7 2 2" xfId="27006" xr:uid="{00000000-0005-0000-0000-000052690000}"/>
    <cellStyle name="Link 2 3 7 2 3" xfId="27007" xr:uid="{00000000-0005-0000-0000-000053690000}"/>
    <cellStyle name="Link 2 3 7 3" xfId="27008" xr:uid="{00000000-0005-0000-0000-000054690000}"/>
    <cellStyle name="Link 2 3 7 3 2" xfId="27009" xr:uid="{00000000-0005-0000-0000-000055690000}"/>
    <cellStyle name="Link 2 3 7 3 3" xfId="27010" xr:uid="{00000000-0005-0000-0000-000056690000}"/>
    <cellStyle name="Link 2 3 7 4" xfId="27011" xr:uid="{00000000-0005-0000-0000-000057690000}"/>
    <cellStyle name="Link 2 3 7 4 2" xfId="27012" xr:uid="{00000000-0005-0000-0000-000058690000}"/>
    <cellStyle name="Link 2 3 7 4 3" xfId="27013" xr:uid="{00000000-0005-0000-0000-000059690000}"/>
    <cellStyle name="Link 2 3 7 5" xfId="27014" xr:uid="{00000000-0005-0000-0000-00005A690000}"/>
    <cellStyle name="Link 2 3 7 5 2" xfId="27015" xr:uid="{00000000-0005-0000-0000-00005B690000}"/>
    <cellStyle name="Link 2 3 7 5 3" xfId="27016" xr:uid="{00000000-0005-0000-0000-00005C690000}"/>
    <cellStyle name="Link 2 3 7 6" xfId="27017" xr:uid="{00000000-0005-0000-0000-00005D690000}"/>
    <cellStyle name="Link 2 3 7 6 2" xfId="27018" xr:uid="{00000000-0005-0000-0000-00005E690000}"/>
    <cellStyle name="Link 2 3 7 6 3" xfId="27019" xr:uid="{00000000-0005-0000-0000-00005F690000}"/>
    <cellStyle name="Link 2 3 7 7" xfId="27020" xr:uid="{00000000-0005-0000-0000-000060690000}"/>
    <cellStyle name="Link 2 3 7 7 2" xfId="27021" xr:uid="{00000000-0005-0000-0000-000061690000}"/>
    <cellStyle name="Link 2 3 7 7 3" xfId="27022" xr:uid="{00000000-0005-0000-0000-000062690000}"/>
    <cellStyle name="Link 2 3 7 8" xfId="27023" xr:uid="{00000000-0005-0000-0000-000063690000}"/>
    <cellStyle name="Link 2 3 7 8 2" xfId="27024" xr:uid="{00000000-0005-0000-0000-000064690000}"/>
    <cellStyle name="Link 2 3 7 8 3" xfId="27025" xr:uid="{00000000-0005-0000-0000-000065690000}"/>
    <cellStyle name="Link 2 3 7 9" xfId="27026" xr:uid="{00000000-0005-0000-0000-000066690000}"/>
    <cellStyle name="Link 2 3 7 9 2" xfId="27027" xr:uid="{00000000-0005-0000-0000-000067690000}"/>
    <cellStyle name="Link 2 3 7 9 3" xfId="27028" xr:uid="{00000000-0005-0000-0000-000068690000}"/>
    <cellStyle name="Link 2 3 8" xfId="27029" xr:uid="{00000000-0005-0000-0000-000069690000}"/>
    <cellStyle name="Link 2 3 8 2" xfId="27030" xr:uid="{00000000-0005-0000-0000-00006A690000}"/>
    <cellStyle name="Link 2 3 8 3" xfId="27031" xr:uid="{00000000-0005-0000-0000-00006B690000}"/>
    <cellStyle name="Link 2 3 9" xfId="27032" xr:uid="{00000000-0005-0000-0000-00006C690000}"/>
    <cellStyle name="Link 2 3 9 2" xfId="27033" xr:uid="{00000000-0005-0000-0000-00006D690000}"/>
    <cellStyle name="Link 2 3 9 3" xfId="27034" xr:uid="{00000000-0005-0000-0000-00006E690000}"/>
    <cellStyle name="Link 2 4" xfId="27035" xr:uid="{00000000-0005-0000-0000-00006F690000}"/>
    <cellStyle name="Link 2 4 10" xfId="27036" xr:uid="{00000000-0005-0000-0000-000070690000}"/>
    <cellStyle name="Link 2 4 10 2" xfId="27037" xr:uid="{00000000-0005-0000-0000-000071690000}"/>
    <cellStyle name="Link 2 4 10 3" xfId="27038" xr:uid="{00000000-0005-0000-0000-000072690000}"/>
    <cellStyle name="Link 2 4 11" xfId="27039" xr:uid="{00000000-0005-0000-0000-000073690000}"/>
    <cellStyle name="Link 2 4 11 2" xfId="27040" xr:uid="{00000000-0005-0000-0000-000074690000}"/>
    <cellStyle name="Link 2 4 11 3" xfId="27041" xr:uid="{00000000-0005-0000-0000-000075690000}"/>
    <cellStyle name="Link 2 4 12" xfId="27042" xr:uid="{00000000-0005-0000-0000-000076690000}"/>
    <cellStyle name="Link 2 4 12 2" xfId="27043" xr:uid="{00000000-0005-0000-0000-000077690000}"/>
    <cellStyle name="Link 2 4 12 3" xfId="27044" xr:uid="{00000000-0005-0000-0000-000078690000}"/>
    <cellStyle name="Link 2 4 13" xfId="27045" xr:uid="{00000000-0005-0000-0000-000079690000}"/>
    <cellStyle name="Link 2 4 13 2" xfId="27046" xr:uid="{00000000-0005-0000-0000-00007A690000}"/>
    <cellStyle name="Link 2 4 13 3" xfId="27047" xr:uid="{00000000-0005-0000-0000-00007B690000}"/>
    <cellStyle name="Link 2 4 14" xfId="27048" xr:uid="{00000000-0005-0000-0000-00007C690000}"/>
    <cellStyle name="Link 2 4 14 2" xfId="27049" xr:uid="{00000000-0005-0000-0000-00007D690000}"/>
    <cellStyle name="Link 2 4 14 3" xfId="27050" xr:uid="{00000000-0005-0000-0000-00007E690000}"/>
    <cellStyle name="Link 2 4 15" xfId="27051" xr:uid="{00000000-0005-0000-0000-00007F690000}"/>
    <cellStyle name="Link 2 4 15 2" xfId="27052" xr:uid="{00000000-0005-0000-0000-000080690000}"/>
    <cellStyle name="Link 2 4 15 3" xfId="27053" xr:uid="{00000000-0005-0000-0000-000081690000}"/>
    <cellStyle name="Link 2 4 16" xfId="27054" xr:uid="{00000000-0005-0000-0000-000082690000}"/>
    <cellStyle name="Link 2 4 16 2" xfId="27055" xr:uid="{00000000-0005-0000-0000-000083690000}"/>
    <cellStyle name="Link 2 4 16 3" xfId="27056" xr:uid="{00000000-0005-0000-0000-000084690000}"/>
    <cellStyle name="Link 2 4 17" xfId="27057" xr:uid="{00000000-0005-0000-0000-000085690000}"/>
    <cellStyle name="Link 2 4 17 2" xfId="27058" xr:uid="{00000000-0005-0000-0000-000086690000}"/>
    <cellStyle name="Link 2 4 17 3" xfId="27059" xr:uid="{00000000-0005-0000-0000-000087690000}"/>
    <cellStyle name="Link 2 4 18" xfId="27060" xr:uid="{00000000-0005-0000-0000-000088690000}"/>
    <cellStyle name="Link 2 4 18 2" xfId="27061" xr:uid="{00000000-0005-0000-0000-000089690000}"/>
    <cellStyle name="Link 2 4 18 3" xfId="27062" xr:uid="{00000000-0005-0000-0000-00008A690000}"/>
    <cellStyle name="Link 2 4 19" xfId="27063" xr:uid="{00000000-0005-0000-0000-00008B690000}"/>
    <cellStyle name="Link 2 4 2" xfId="27064" xr:uid="{00000000-0005-0000-0000-00008C690000}"/>
    <cellStyle name="Link 2 4 2 10" xfId="27065" xr:uid="{00000000-0005-0000-0000-00008D690000}"/>
    <cellStyle name="Link 2 4 2 10 2" xfId="27066" xr:uid="{00000000-0005-0000-0000-00008E690000}"/>
    <cellStyle name="Link 2 4 2 10 3" xfId="27067" xr:uid="{00000000-0005-0000-0000-00008F690000}"/>
    <cellStyle name="Link 2 4 2 11" xfId="27068" xr:uid="{00000000-0005-0000-0000-000090690000}"/>
    <cellStyle name="Link 2 4 2 11 2" xfId="27069" xr:uid="{00000000-0005-0000-0000-000091690000}"/>
    <cellStyle name="Link 2 4 2 11 3" xfId="27070" xr:uid="{00000000-0005-0000-0000-000092690000}"/>
    <cellStyle name="Link 2 4 2 12" xfId="27071" xr:uid="{00000000-0005-0000-0000-000093690000}"/>
    <cellStyle name="Link 2 4 2 12 2" xfId="27072" xr:uid="{00000000-0005-0000-0000-000094690000}"/>
    <cellStyle name="Link 2 4 2 12 3" xfId="27073" xr:uid="{00000000-0005-0000-0000-000095690000}"/>
    <cellStyle name="Link 2 4 2 13" xfId="27074" xr:uid="{00000000-0005-0000-0000-000096690000}"/>
    <cellStyle name="Link 2 4 2 14" xfId="27075" xr:uid="{00000000-0005-0000-0000-000097690000}"/>
    <cellStyle name="Link 2 4 2 2" xfId="27076" xr:uid="{00000000-0005-0000-0000-000098690000}"/>
    <cellStyle name="Link 2 4 2 2 2" xfId="27077" xr:uid="{00000000-0005-0000-0000-000099690000}"/>
    <cellStyle name="Link 2 4 2 2 3" xfId="27078" xr:uid="{00000000-0005-0000-0000-00009A690000}"/>
    <cellStyle name="Link 2 4 2 3" xfId="27079" xr:uid="{00000000-0005-0000-0000-00009B690000}"/>
    <cellStyle name="Link 2 4 2 3 2" xfId="27080" xr:uid="{00000000-0005-0000-0000-00009C690000}"/>
    <cellStyle name="Link 2 4 2 3 3" xfId="27081" xr:uid="{00000000-0005-0000-0000-00009D690000}"/>
    <cellStyle name="Link 2 4 2 4" xfId="27082" xr:uid="{00000000-0005-0000-0000-00009E690000}"/>
    <cellStyle name="Link 2 4 2 4 2" xfId="27083" xr:uid="{00000000-0005-0000-0000-00009F690000}"/>
    <cellStyle name="Link 2 4 2 4 3" xfId="27084" xr:uid="{00000000-0005-0000-0000-0000A0690000}"/>
    <cellStyle name="Link 2 4 2 5" xfId="27085" xr:uid="{00000000-0005-0000-0000-0000A1690000}"/>
    <cellStyle name="Link 2 4 2 5 2" xfId="27086" xr:uid="{00000000-0005-0000-0000-0000A2690000}"/>
    <cellStyle name="Link 2 4 2 5 3" xfId="27087" xr:uid="{00000000-0005-0000-0000-0000A3690000}"/>
    <cellStyle name="Link 2 4 2 6" xfId="27088" xr:uid="{00000000-0005-0000-0000-0000A4690000}"/>
    <cellStyle name="Link 2 4 2 6 2" xfId="27089" xr:uid="{00000000-0005-0000-0000-0000A5690000}"/>
    <cellStyle name="Link 2 4 2 6 3" xfId="27090" xr:uid="{00000000-0005-0000-0000-0000A6690000}"/>
    <cellStyle name="Link 2 4 2 7" xfId="27091" xr:uid="{00000000-0005-0000-0000-0000A7690000}"/>
    <cellStyle name="Link 2 4 2 7 2" xfId="27092" xr:uid="{00000000-0005-0000-0000-0000A8690000}"/>
    <cellStyle name="Link 2 4 2 7 3" xfId="27093" xr:uid="{00000000-0005-0000-0000-0000A9690000}"/>
    <cellStyle name="Link 2 4 2 8" xfId="27094" xr:uid="{00000000-0005-0000-0000-0000AA690000}"/>
    <cellStyle name="Link 2 4 2 8 2" xfId="27095" xr:uid="{00000000-0005-0000-0000-0000AB690000}"/>
    <cellStyle name="Link 2 4 2 8 3" xfId="27096" xr:uid="{00000000-0005-0000-0000-0000AC690000}"/>
    <cellStyle name="Link 2 4 2 9" xfId="27097" xr:uid="{00000000-0005-0000-0000-0000AD690000}"/>
    <cellStyle name="Link 2 4 2 9 2" xfId="27098" xr:uid="{00000000-0005-0000-0000-0000AE690000}"/>
    <cellStyle name="Link 2 4 2 9 3" xfId="27099" xr:uid="{00000000-0005-0000-0000-0000AF690000}"/>
    <cellStyle name="Link 2 4 20" xfId="27100" xr:uid="{00000000-0005-0000-0000-0000B0690000}"/>
    <cellStyle name="Link 2 4 3" xfId="27101" xr:uid="{00000000-0005-0000-0000-0000B1690000}"/>
    <cellStyle name="Link 2 4 3 10" xfId="27102" xr:uid="{00000000-0005-0000-0000-0000B2690000}"/>
    <cellStyle name="Link 2 4 3 10 2" xfId="27103" xr:uid="{00000000-0005-0000-0000-0000B3690000}"/>
    <cellStyle name="Link 2 4 3 10 3" xfId="27104" xr:uid="{00000000-0005-0000-0000-0000B4690000}"/>
    <cellStyle name="Link 2 4 3 11" xfId="27105" xr:uid="{00000000-0005-0000-0000-0000B5690000}"/>
    <cellStyle name="Link 2 4 3 11 2" xfId="27106" xr:uid="{00000000-0005-0000-0000-0000B6690000}"/>
    <cellStyle name="Link 2 4 3 11 3" xfId="27107" xr:uid="{00000000-0005-0000-0000-0000B7690000}"/>
    <cellStyle name="Link 2 4 3 12" xfId="27108" xr:uid="{00000000-0005-0000-0000-0000B8690000}"/>
    <cellStyle name="Link 2 4 3 12 2" xfId="27109" xr:uid="{00000000-0005-0000-0000-0000B9690000}"/>
    <cellStyle name="Link 2 4 3 12 3" xfId="27110" xr:uid="{00000000-0005-0000-0000-0000BA690000}"/>
    <cellStyle name="Link 2 4 3 13" xfId="27111" xr:uid="{00000000-0005-0000-0000-0000BB690000}"/>
    <cellStyle name="Link 2 4 3 14" xfId="27112" xr:uid="{00000000-0005-0000-0000-0000BC690000}"/>
    <cellStyle name="Link 2 4 3 2" xfId="27113" xr:uid="{00000000-0005-0000-0000-0000BD690000}"/>
    <cellStyle name="Link 2 4 3 2 2" xfId="27114" xr:uid="{00000000-0005-0000-0000-0000BE690000}"/>
    <cellStyle name="Link 2 4 3 2 3" xfId="27115" xr:uid="{00000000-0005-0000-0000-0000BF690000}"/>
    <cellStyle name="Link 2 4 3 3" xfId="27116" xr:uid="{00000000-0005-0000-0000-0000C0690000}"/>
    <cellStyle name="Link 2 4 3 3 2" xfId="27117" xr:uid="{00000000-0005-0000-0000-0000C1690000}"/>
    <cellStyle name="Link 2 4 3 3 3" xfId="27118" xr:uid="{00000000-0005-0000-0000-0000C2690000}"/>
    <cellStyle name="Link 2 4 3 4" xfId="27119" xr:uid="{00000000-0005-0000-0000-0000C3690000}"/>
    <cellStyle name="Link 2 4 3 4 2" xfId="27120" xr:uid="{00000000-0005-0000-0000-0000C4690000}"/>
    <cellStyle name="Link 2 4 3 4 3" xfId="27121" xr:uid="{00000000-0005-0000-0000-0000C5690000}"/>
    <cellStyle name="Link 2 4 3 5" xfId="27122" xr:uid="{00000000-0005-0000-0000-0000C6690000}"/>
    <cellStyle name="Link 2 4 3 5 2" xfId="27123" xr:uid="{00000000-0005-0000-0000-0000C7690000}"/>
    <cellStyle name="Link 2 4 3 5 3" xfId="27124" xr:uid="{00000000-0005-0000-0000-0000C8690000}"/>
    <cellStyle name="Link 2 4 3 6" xfId="27125" xr:uid="{00000000-0005-0000-0000-0000C9690000}"/>
    <cellStyle name="Link 2 4 3 6 2" xfId="27126" xr:uid="{00000000-0005-0000-0000-0000CA690000}"/>
    <cellStyle name="Link 2 4 3 6 3" xfId="27127" xr:uid="{00000000-0005-0000-0000-0000CB690000}"/>
    <cellStyle name="Link 2 4 3 7" xfId="27128" xr:uid="{00000000-0005-0000-0000-0000CC690000}"/>
    <cellStyle name="Link 2 4 3 7 2" xfId="27129" xr:uid="{00000000-0005-0000-0000-0000CD690000}"/>
    <cellStyle name="Link 2 4 3 7 3" xfId="27130" xr:uid="{00000000-0005-0000-0000-0000CE690000}"/>
    <cellStyle name="Link 2 4 3 8" xfId="27131" xr:uid="{00000000-0005-0000-0000-0000CF690000}"/>
    <cellStyle name="Link 2 4 3 8 2" xfId="27132" xr:uid="{00000000-0005-0000-0000-0000D0690000}"/>
    <cellStyle name="Link 2 4 3 8 3" xfId="27133" xr:uid="{00000000-0005-0000-0000-0000D1690000}"/>
    <cellStyle name="Link 2 4 3 9" xfId="27134" xr:uid="{00000000-0005-0000-0000-0000D2690000}"/>
    <cellStyle name="Link 2 4 3 9 2" xfId="27135" xr:uid="{00000000-0005-0000-0000-0000D3690000}"/>
    <cellStyle name="Link 2 4 3 9 3" xfId="27136" xr:uid="{00000000-0005-0000-0000-0000D4690000}"/>
    <cellStyle name="Link 2 4 4" xfId="27137" xr:uid="{00000000-0005-0000-0000-0000D5690000}"/>
    <cellStyle name="Link 2 4 4 10" xfId="27138" xr:uid="{00000000-0005-0000-0000-0000D6690000}"/>
    <cellStyle name="Link 2 4 4 10 2" xfId="27139" xr:uid="{00000000-0005-0000-0000-0000D7690000}"/>
    <cellStyle name="Link 2 4 4 10 3" xfId="27140" xr:uid="{00000000-0005-0000-0000-0000D8690000}"/>
    <cellStyle name="Link 2 4 4 11" xfId="27141" xr:uid="{00000000-0005-0000-0000-0000D9690000}"/>
    <cellStyle name="Link 2 4 4 11 2" xfId="27142" xr:uid="{00000000-0005-0000-0000-0000DA690000}"/>
    <cellStyle name="Link 2 4 4 11 3" xfId="27143" xr:uid="{00000000-0005-0000-0000-0000DB690000}"/>
    <cellStyle name="Link 2 4 4 12" xfId="27144" xr:uid="{00000000-0005-0000-0000-0000DC690000}"/>
    <cellStyle name="Link 2 4 4 13" xfId="27145" xr:uid="{00000000-0005-0000-0000-0000DD690000}"/>
    <cellStyle name="Link 2 4 4 2" xfId="27146" xr:uid="{00000000-0005-0000-0000-0000DE690000}"/>
    <cellStyle name="Link 2 4 4 2 2" xfId="27147" xr:uid="{00000000-0005-0000-0000-0000DF690000}"/>
    <cellStyle name="Link 2 4 4 2 3" xfId="27148" xr:uid="{00000000-0005-0000-0000-0000E0690000}"/>
    <cellStyle name="Link 2 4 4 3" xfId="27149" xr:uid="{00000000-0005-0000-0000-0000E1690000}"/>
    <cellStyle name="Link 2 4 4 3 2" xfId="27150" xr:uid="{00000000-0005-0000-0000-0000E2690000}"/>
    <cellStyle name="Link 2 4 4 3 3" xfId="27151" xr:uid="{00000000-0005-0000-0000-0000E3690000}"/>
    <cellStyle name="Link 2 4 4 4" xfId="27152" xr:uid="{00000000-0005-0000-0000-0000E4690000}"/>
    <cellStyle name="Link 2 4 4 4 2" xfId="27153" xr:uid="{00000000-0005-0000-0000-0000E5690000}"/>
    <cellStyle name="Link 2 4 4 4 3" xfId="27154" xr:uid="{00000000-0005-0000-0000-0000E6690000}"/>
    <cellStyle name="Link 2 4 4 5" xfId="27155" xr:uid="{00000000-0005-0000-0000-0000E7690000}"/>
    <cellStyle name="Link 2 4 4 5 2" xfId="27156" xr:uid="{00000000-0005-0000-0000-0000E8690000}"/>
    <cellStyle name="Link 2 4 4 5 3" xfId="27157" xr:uid="{00000000-0005-0000-0000-0000E9690000}"/>
    <cellStyle name="Link 2 4 4 6" xfId="27158" xr:uid="{00000000-0005-0000-0000-0000EA690000}"/>
    <cellStyle name="Link 2 4 4 6 2" xfId="27159" xr:uid="{00000000-0005-0000-0000-0000EB690000}"/>
    <cellStyle name="Link 2 4 4 6 3" xfId="27160" xr:uid="{00000000-0005-0000-0000-0000EC690000}"/>
    <cellStyle name="Link 2 4 4 7" xfId="27161" xr:uid="{00000000-0005-0000-0000-0000ED690000}"/>
    <cellStyle name="Link 2 4 4 7 2" xfId="27162" xr:uid="{00000000-0005-0000-0000-0000EE690000}"/>
    <cellStyle name="Link 2 4 4 7 3" xfId="27163" xr:uid="{00000000-0005-0000-0000-0000EF690000}"/>
    <cellStyle name="Link 2 4 4 8" xfId="27164" xr:uid="{00000000-0005-0000-0000-0000F0690000}"/>
    <cellStyle name="Link 2 4 4 8 2" xfId="27165" xr:uid="{00000000-0005-0000-0000-0000F1690000}"/>
    <cellStyle name="Link 2 4 4 8 3" xfId="27166" xr:uid="{00000000-0005-0000-0000-0000F2690000}"/>
    <cellStyle name="Link 2 4 4 9" xfId="27167" xr:uid="{00000000-0005-0000-0000-0000F3690000}"/>
    <cellStyle name="Link 2 4 4 9 2" xfId="27168" xr:uid="{00000000-0005-0000-0000-0000F4690000}"/>
    <cellStyle name="Link 2 4 4 9 3" xfId="27169" xr:uid="{00000000-0005-0000-0000-0000F5690000}"/>
    <cellStyle name="Link 2 4 5" xfId="27170" xr:uid="{00000000-0005-0000-0000-0000F6690000}"/>
    <cellStyle name="Link 2 4 5 10" xfId="27171" xr:uid="{00000000-0005-0000-0000-0000F7690000}"/>
    <cellStyle name="Link 2 4 5 10 2" xfId="27172" xr:uid="{00000000-0005-0000-0000-0000F8690000}"/>
    <cellStyle name="Link 2 4 5 10 3" xfId="27173" xr:uid="{00000000-0005-0000-0000-0000F9690000}"/>
    <cellStyle name="Link 2 4 5 11" xfId="27174" xr:uid="{00000000-0005-0000-0000-0000FA690000}"/>
    <cellStyle name="Link 2 4 5 11 2" xfId="27175" xr:uid="{00000000-0005-0000-0000-0000FB690000}"/>
    <cellStyle name="Link 2 4 5 11 3" xfId="27176" xr:uid="{00000000-0005-0000-0000-0000FC690000}"/>
    <cellStyle name="Link 2 4 5 12" xfId="27177" xr:uid="{00000000-0005-0000-0000-0000FD690000}"/>
    <cellStyle name="Link 2 4 5 13" xfId="27178" xr:uid="{00000000-0005-0000-0000-0000FE690000}"/>
    <cellStyle name="Link 2 4 5 2" xfId="27179" xr:uid="{00000000-0005-0000-0000-0000FF690000}"/>
    <cellStyle name="Link 2 4 5 2 2" xfId="27180" xr:uid="{00000000-0005-0000-0000-0000006A0000}"/>
    <cellStyle name="Link 2 4 5 2 3" xfId="27181" xr:uid="{00000000-0005-0000-0000-0000016A0000}"/>
    <cellStyle name="Link 2 4 5 3" xfId="27182" xr:uid="{00000000-0005-0000-0000-0000026A0000}"/>
    <cellStyle name="Link 2 4 5 3 2" xfId="27183" xr:uid="{00000000-0005-0000-0000-0000036A0000}"/>
    <cellStyle name="Link 2 4 5 3 3" xfId="27184" xr:uid="{00000000-0005-0000-0000-0000046A0000}"/>
    <cellStyle name="Link 2 4 5 4" xfId="27185" xr:uid="{00000000-0005-0000-0000-0000056A0000}"/>
    <cellStyle name="Link 2 4 5 4 2" xfId="27186" xr:uid="{00000000-0005-0000-0000-0000066A0000}"/>
    <cellStyle name="Link 2 4 5 4 3" xfId="27187" xr:uid="{00000000-0005-0000-0000-0000076A0000}"/>
    <cellStyle name="Link 2 4 5 5" xfId="27188" xr:uid="{00000000-0005-0000-0000-0000086A0000}"/>
    <cellStyle name="Link 2 4 5 5 2" xfId="27189" xr:uid="{00000000-0005-0000-0000-0000096A0000}"/>
    <cellStyle name="Link 2 4 5 5 3" xfId="27190" xr:uid="{00000000-0005-0000-0000-00000A6A0000}"/>
    <cellStyle name="Link 2 4 5 6" xfId="27191" xr:uid="{00000000-0005-0000-0000-00000B6A0000}"/>
    <cellStyle name="Link 2 4 5 6 2" xfId="27192" xr:uid="{00000000-0005-0000-0000-00000C6A0000}"/>
    <cellStyle name="Link 2 4 5 6 3" xfId="27193" xr:uid="{00000000-0005-0000-0000-00000D6A0000}"/>
    <cellStyle name="Link 2 4 5 7" xfId="27194" xr:uid="{00000000-0005-0000-0000-00000E6A0000}"/>
    <cellStyle name="Link 2 4 5 7 2" xfId="27195" xr:uid="{00000000-0005-0000-0000-00000F6A0000}"/>
    <cellStyle name="Link 2 4 5 7 3" xfId="27196" xr:uid="{00000000-0005-0000-0000-0000106A0000}"/>
    <cellStyle name="Link 2 4 5 8" xfId="27197" xr:uid="{00000000-0005-0000-0000-0000116A0000}"/>
    <cellStyle name="Link 2 4 5 8 2" xfId="27198" xr:uid="{00000000-0005-0000-0000-0000126A0000}"/>
    <cellStyle name="Link 2 4 5 8 3" xfId="27199" xr:uid="{00000000-0005-0000-0000-0000136A0000}"/>
    <cellStyle name="Link 2 4 5 9" xfId="27200" xr:uid="{00000000-0005-0000-0000-0000146A0000}"/>
    <cellStyle name="Link 2 4 5 9 2" xfId="27201" xr:uid="{00000000-0005-0000-0000-0000156A0000}"/>
    <cellStyle name="Link 2 4 5 9 3" xfId="27202" xr:uid="{00000000-0005-0000-0000-0000166A0000}"/>
    <cellStyle name="Link 2 4 6" xfId="27203" xr:uid="{00000000-0005-0000-0000-0000176A0000}"/>
    <cellStyle name="Link 2 4 6 10" xfId="27204" xr:uid="{00000000-0005-0000-0000-0000186A0000}"/>
    <cellStyle name="Link 2 4 6 10 2" xfId="27205" xr:uid="{00000000-0005-0000-0000-0000196A0000}"/>
    <cellStyle name="Link 2 4 6 10 3" xfId="27206" xr:uid="{00000000-0005-0000-0000-00001A6A0000}"/>
    <cellStyle name="Link 2 4 6 11" xfId="27207" xr:uid="{00000000-0005-0000-0000-00001B6A0000}"/>
    <cellStyle name="Link 2 4 6 11 2" xfId="27208" xr:uid="{00000000-0005-0000-0000-00001C6A0000}"/>
    <cellStyle name="Link 2 4 6 11 3" xfId="27209" xr:uid="{00000000-0005-0000-0000-00001D6A0000}"/>
    <cellStyle name="Link 2 4 6 12" xfId="27210" xr:uid="{00000000-0005-0000-0000-00001E6A0000}"/>
    <cellStyle name="Link 2 4 6 13" xfId="27211" xr:uid="{00000000-0005-0000-0000-00001F6A0000}"/>
    <cellStyle name="Link 2 4 6 2" xfId="27212" xr:uid="{00000000-0005-0000-0000-0000206A0000}"/>
    <cellStyle name="Link 2 4 6 2 2" xfId="27213" xr:uid="{00000000-0005-0000-0000-0000216A0000}"/>
    <cellStyle name="Link 2 4 6 2 3" xfId="27214" xr:uid="{00000000-0005-0000-0000-0000226A0000}"/>
    <cellStyle name="Link 2 4 6 3" xfId="27215" xr:uid="{00000000-0005-0000-0000-0000236A0000}"/>
    <cellStyle name="Link 2 4 6 3 2" xfId="27216" xr:uid="{00000000-0005-0000-0000-0000246A0000}"/>
    <cellStyle name="Link 2 4 6 3 3" xfId="27217" xr:uid="{00000000-0005-0000-0000-0000256A0000}"/>
    <cellStyle name="Link 2 4 6 4" xfId="27218" xr:uid="{00000000-0005-0000-0000-0000266A0000}"/>
    <cellStyle name="Link 2 4 6 4 2" xfId="27219" xr:uid="{00000000-0005-0000-0000-0000276A0000}"/>
    <cellStyle name="Link 2 4 6 4 3" xfId="27220" xr:uid="{00000000-0005-0000-0000-0000286A0000}"/>
    <cellStyle name="Link 2 4 6 5" xfId="27221" xr:uid="{00000000-0005-0000-0000-0000296A0000}"/>
    <cellStyle name="Link 2 4 6 5 2" xfId="27222" xr:uid="{00000000-0005-0000-0000-00002A6A0000}"/>
    <cellStyle name="Link 2 4 6 5 3" xfId="27223" xr:uid="{00000000-0005-0000-0000-00002B6A0000}"/>
    <cellStyle name="Link 2 4 6 6" xfId="27224" xr:uid="{00000000-0005-0000-0000-00002C6A0000}"/>
    <cellStyle name="Link 2 4 6 6 2" xfId="27225" xr:uid="{00000000-0005-0000-0000-00002D6A0000}"/>
    <cellStyle name="Link 2 4 6 6 3" xfId="27226" xr:uid="{00000000-0005-0000-0000-00002E6A0000}"/>
    <cellStyle name="Link 2 4 6 7" xfId="27227" xr:uid="{00000000-0005-0000-0000-00002F6A0000}"/>
    <cellStyle name="Link 2 4 6 7 2" xfId="27228" xr:uid="{00000000-0005-0000-0000-0000306A0000}"/>
    <cellStyle name="Link 2 4 6 7 3" xfId="27229" xr:uid="{00000000-0005-0000-0000-0000316A0000}"/>
    <cellStyle name="Link 2 4 6 8" xfId="27230" xr:uid="{00000000-0005-0000-0000-0000326A0000}"/>
    <cellStyle name="Link 2 4 6 8 2" xfId="27231" xr:uid="{00000000-0005-0000-0000-0000336A0000}"/>
    <cellStyle name="Link 2 4 6 8 3" xfId="27232" xr:uid="{00000000-0005-0000-0000-0000346A0000}"/>
    <cellStyle name="Link 2 4 6 9" xfId="27233" xr:uid="{00000000-0005-0000-0000-0000356A0000}"/>
    <cellStyle name="Link 2 4 6 9 2" xfId="27234" xr:uid="{00000000-0005-0000-0000-0000366A0000}"/>
    <cellStyle name="Link 2 4 6 9 3" xfId="27235" xr:uid="{00000000-0005-0000-0000-0000376A0000}"/>
    <cellStyle name="Link 2 4 7" xfId="27236" xr:uid="{00000000-0005-0000-0000-0000386A0000}"/>
    <cellStyle name="Link 2 4 7 10" xfId="27237" xr:uid="{00000000-0005-0000-0000-0000396A0000}"/>
    <cellStyle name="Link 2 4 7 10 2" xfId="27238" xr:uid="{00000000-0005-0000-0000-00003A6A0000}"/>
    <cellStyle name="Link 2 4 7 10 3" xfId="27239" xr:uid="{00000000-0005-0000-0000-00003B6A0000}"/>
    <cellStyle name="Link 2 4 7 11" xfId="27240" xr:uid="{00000000-0005-0000-0000-00003C6A0000}"/>
    <cellStyle name="Link 2 4 7 11 2" xfId="27241" xr:uid="{00000000-0005-0000-0000-00003D6A0000}"/>
    <cellStyle name="Link 2 4 7 11 3" xfId="27242" xr:uid="{00000000-0005-0000-0000-00003E6A0000}"/>
    <cellStyle name="Link 2 4 7 12" xfId="27243" xr:uid="{00000000-0005-0000-0000-00003F6A0000}"/>
    <cellStyle name="Link 2 4 7 13" xfId="27244" xr:uid="{00000000-0005-0000-0000-0000406A0000}"/>
    <cellStyle name="Link 2 4 7 2" xfId="27245" xr:uid="{00000000-0005-0000-0000-0000416A0000}"/>
    <cellStyle name="Link 2 4 7 2 2" xfId="27246" xr:uid="{00000000-0005-0000-0000-0000426A0000}"/>
    <cellStyle name="Link 2 4 7 2 3" xfId="27247" xr:uid="{00000000-0005-0000-0000-0000436A0000}"/>
    <cellStyle name="Link 2 4 7 3" xfId="27248" xr:uid="{00000000-0005-0000-0000-0000446A0000}"/>
    <cellStyle name="Link 2 4 7 3 2" xfId="27249" xr:uid="{00000000-0005-0000-0000-0000456A0000}"/>
    <cellStyle name="Link 2 4 7 3 3" xfId="27250" xr:uid="{00000000-0005-0000-0000-0000466A0000}"/>
    <cellStyle name="Link 2 4 7 4" xfId="27251" xr:uid="{00000000-0005-0000-0000-0000476A0000}"/>
    <cellStyle name="Link 2 4 7 4 2" xfId="27252" xr:uid="{00000000-0005-0000-0000-0000486A0000}"/>
    <cellStyle name="Link 2 4 7 4 3" xfId="27253" xr:uid="{00000000-0005-0000-0000-0000496A0000}"/>
    <cellStyle name="Link 2 4 7 5" xfId="27254" xr:uid="{00000000-0005-0000-0000-00004A6A0000}"/>
    <cellStyle name="Link 2 4 7 5 2" xfId="27255" xr:uid="{00000000-0005-0000-0000-00004B6A0000}"/>
    <cellStyle name="Link 2 4 7 5 3" xfId="27256" xr:uid="{00000000-0005-0000-0000-00004C6A0000}"/>
    <cellStyle name="Link 2 4 7 6" xfId="27257" xr:uid="{00000000-0005-0000-0000-00004D6A0000}"/>
    <cellStyle name="Link 2 4 7 6 2" xfId="27258" xr:uid="{00000000-0005-0000-0000-00004E6A0000}"/>
    <cellStyle name="Link 2 4 7 6 3" xfId="27259" xr:uid="{00000000-0005-0000-0000-00004F6A0000}"/>
    <cellStyle name="Link 2 4 7 7" xfId="27260" xr:uid="{00000000-0005-0000-0000-0000506A0000}"/>
    <cellStyle name="Link 2 4 7 7 2" xfId="27261" xr:uid="{00000000-0005-0000-0000-0000516A0000}"/>
    <cellStyle name="Link 2 4 7 7 3" xfId="27262" xr:uid="{00000000-0005-0000-0000-0000526A0000}"/>
    <cellStyle name="Link 2 4 7 8" xfId="27263" xr:uid="{00000000-0005-0000-0000-0000536A0000}"/>
    <cellStyle name="Link 2 4 7 8 2" xfId="27264" xr:uid="{00000000-0005-0000-0000-0000546A0000}"/>
    <cellStyle name="Link 2 4 7 8 3" xfId="27265" xr:uid="{00000000-0005-0000-0000-0000556A0000}"/>
    <cellStyle name="Link 2 4 7 9" xfId="27266" xr:uid="{00000000-0005-0000-0000-0000566A0000}"/>
    <cellStyle name="Link 2 4 7 9 2" xfId="27267" xr:uid="{00000000-0005-0000-0000-0000576A0000}"/>
    <cellStyle name="Link 2 4 7 9 3" xfId="27268" xr:uid="{00000000-0005-0000-0000-0000586A0000}"/>
    <cellStyle name="Link 2 4 8" xfId="27269" xr:uid="{00000000-0005-0000-0000-0000596A0000}"/>
    <cellStyle name="Link 2 4 8 2" xfId="27270" xr:uid="{00000000-0005-0000-0000-00005A6A0000}"/>
    <cellStyle name="Link 2 4 8 3" xfId="27271" xr:uid="{00000000-0005-0000-0000-00005B6A0000}"/>
    <cellStyle name="Link 2 4 9" xfId="27272" xr:uid="{00000000-0005-0000-0000-00005C6A0000}"/>
    <cellStyle name="Link 2 4 9 2" xfId="27273" xr:uid="{00000000-0005-0000-0000-00005D6A0000}"/>
    <cellStyle name="Link 2 4 9 3" xfId="27274" xr:uid="{00000000-0005-0000-0000-00005E6A0000}"/>
    <cellStyle name="Link 2 5" xfId="27275" xr:uid="{00000000-0005-0000-0000-00005F6A0000}"/>
    <cellStyle name="Link 2 5 10" xfId="27276" xr:uid="{00000000-0005-0000-0000-0000606A0000}"/>
    <cellStyle name="Link 2 5 10 2" xfId="27277" xr:uid="{00000000-0005-0000-0000-0000616A0000}"/>
    <cellStyle name="Link 2 5 10 3" xfId="27278" xr:uid="{00000000-0005-0000-0000-0000626A0000}"/>
    <cellStyle name="Link 2 5 11" xfId="27279" xr:uid="{00000000-0005-0000-0000-0000636A0000}"/>
    <cellStyle name="Link 2 5 11 2" xfId="27280" xr:uid="{00000000-0005-0000-0000-0000646A0000}"/>
    <cellStyle name="Link 2 5 11 3" xfId="27281" xr:uid="{00000000-0005-0000-0000-0000656A0000}"/>
    <cellStyle name="Link 2 5 12" xfId="27282" xr:uid="{00000000-0005-0000-0000-0000666A0000}"/>
    <cellStyle name="Link 2 5 12 2" xfId="27283" xr:uid="{00000000-0005-0000-0000-0000676A0000}"/>
    <cellStyle name="Link 2 5 12 3" xfId="27284" xr:uid="{00000000-0005-0000-0000-0000686A0000}"/>
    <cellStyle name="Link 2 5 13" xfId="27285" xr:uid="{00000000-0005-0000-0000-0000696A0000}"/>
    <cellStyle name="Link 2 5 13 2" xfId="27286" xr:uid="{00000000-0005-0000-0000-00006A6A0000}"/>
    <cellStyle name="Link 2 5 13 3" xfId="27287" xr:uid="{00000000-0005-0000-0000-00006B6A0000}"/>
    <cellStyle name="Link 2 5 14" xfId="27288" xr:uid="{00000000-0005-0000-0000-00006C6A0000}"/>
    <cellStyle name="Link 2 5 14 2" xfId="27289" xr:uid="{00000000-0005-0000-0000-00006D6A0000}"/>
    <cellStyle name="Link 2 5 14 3" xfId="27290" xr:uid="{00000000-0005-0000-0000-00006E6A0000}"/>
    <cellStyle name="Link 2 5 15" xfId="27291" xr:uid="{00000000-0005-0000-0000-00006F6A0000}"/>
    <cellStyle name="Link 2 5 15 2" xfId="27292" xr:uid="{00000000-0005-0000-0000-0000706A0000}"/>
    <cellStyle name="Link 2 5 15 3" xfId="27293" xr:uid="{00000000-0005-0000-0000-0000716A0000}"/>
    <cellStyle name="Link 2 5 16" xfId="27294" xr:uid="{00000000-0005-0000-0000-0000726A0000}"/>
    <cellStyle name="Link 2 5 16 2" xfId="27295" xr:uid="{00000000-0005-0000-0000-0000736A0000}"/>
    <cellStyle name="Link 2 5 16 3" xfId="27296" xr:uid="{00000000-0005-0000-0000-0000746A0000}"/>
    <cellStyle name="Link 2 5 17" xfId="27297" xr:uid="{00000000-0005-0000-0000-0000756A0000}"/>
    <cellStyle name="Link 2 5 17 2" xfId="27298" xr:uid="{00000000-0005-0000-0000-0000766A0000}"/>
    <cellStyle name="Link 2 5 17 3" xfId="27299" xr:uid="{00000000-0005-0000-0000-0000776A0000}"/>
    <cellStyle name="Link 2 5 18" xfId="27300" xr:uid="{00000000-0005-0000-0000-0000786A0000}"/>
    <cellStyle name="Link 2 5 18 2" xfId="27301" xr:uid="{00000000-0005-0000-0000-0000796A0000}"/>
    <cellStyle name="Link 2 5 18 3" xfId="27302" xr:uid="{00000000-0005-0000-0000-00007A6A0000}"/>
    <cellStyle name="Link 2 5 19" xfId="27303" xr:uid="{00000000-0005-0000-0000-00007B6A0000}"/>
    <cellStyle name="Link 2 5 2" xfId="27304" xr:uid="{00000000-0005-0000-0000-00007C6A0000}"/>
    <cellStyle name="Link 2 5 2 10" xfId="27305" xr:uid="{00000000-0005-0000-0000-00007D6A0000}"/>
    <cellStyle name="Link 2 5 2 10 2" xfId="27306" xr:uid="{00000000-0005-0000-0000-00007E6A0000}"/>
    <cellStyle name="Link 2 5 2 10 3" xfId="27307" xr:uid="{00000000-0005-0000-0000-00007F6A0000}"/>
    <cellStyle name="Link 2 5 2 11" xfId="27308" xr:uid="{00000000-0005-0000-0000-0000806A0000}"/>
    <cellStyle name="Link 2 5 2 11 2" xfId="27309" xr:uid="{00000000-0005-0000-0000-0000816A0000}"/>
    <cellStyle name="Link 2 5 2 11 3" xfId="27310" xr:uid="{00000000-0005-0000-0000-0000826A0000}"/>
    <cellStyle name="Link 2 5 2 12" xfId="27311" xr:uid="{00000000-0005-0000-0000-0000836A0000}"/>
    <cellStyle name="Link 2 5 2 12 2" xfId="27312" xr:uid="{00000000-0005-0000-0000-0000846A0000}"/>
    <cellStyle name="Link 2 5 2 12 3" xfId="27313" xr:uid="{00000000-0005-0000-0000-0000856A0000}"/>
    <cellStyle name="Link 2 5 2 13" xfId="27314" xr:uid="{00000000-0005-0000-0000-0000866A0000}"/>
    <cellStyle name="Link 2 5 2 14" xfId="27315" xr:uid="{00000000-0005-0000-0000-0000876A0000}"/>
    <cellStyle name="Link 2 5 2 2" xfId="27316" xr:uid="{00000000-0005-0000-0000-0000886A0000}"/>
    <cellStyle name="Link 2 5 2 2 2" xfId="27317" xr:uid="{00000000-0005-0000-0000-0000896A0000}"/>
    <cellStyle name="Link 2 5 2 2 3" xfId="27318" xr:uid="{00000000-0005-0000-0000-00008A6A0000}"/>
    <cellStyle name="Link 2 5 2 3" xfId="27319" xr:uid="{00000000-0005-0000-0000-00008B6A0000}"/>
    <cellStyle name="Link 2 5 2 3 2" xfId="27320" xr:uid="{00000000-0005-0000-0000-00008C6A0000}"/>
    <cellStyle name="Link 2 5 2 3 3" xfId="27321" xr:uid="{00000000-0005-0000-0000-00008D6A0000}"/>
    <cellStyle name="Link 2 5 2 4" xfId="27322" xr:uid="{00000000-0005-0000-0000-00008E6A0000}"/>
    <cellStyle name="Link 2 5 2 4 2" xfId="27323" xr:uid="{00000000-0005-0000-0000-00008F6A0000}"/>
    <cellStyle name="Link 2 5 2 4 3" xfId="27324" xr:uid="{00000000-0005-0000-0000-0000906A0000}"/>
    <cellStyle name="Link 2 5 2 5" xfId="27325" xr:uid="{00000000-0005-0000-0000-0000916A0000}"/>
    <cellStyle name="Link 2 5 2 5 2" xfId="27326" xr:uid="{00000000-0005-0000-0000-0000926A0000}"/>
    <cellStyle name="Link 2 5 2 5 3" xfId="27327" xr:uid="{00000000-0005-0000-0000-0000936A0000}"/>
    <cellStyle name="Link 2 5 2 6" xfId="27328" xr:uid="{00000000-0005-0000-0000-0000946A0000}"/>
    <cellStyle name="Link 2 5 2 6 2" xfId="27329" xr:uid="{00000000-0005-0000-0000-0000956A0000}"/>
    <cellStyle name="Link 2 5 2 6 3" xfId="27330" xr:uid="{00000000-0005-0000-0000-0000966A0000}"/>
    <cellStyle name="Link 2 5 2 7" xfId="27331" xr:uid="{00000000-0005-0000-0000-0000976A0000}"/>
    <cellStyle name="Link 2 5 2 7 2" xfId="27332" xr:uid="{00000000-0005-0000-0000-0000986A0000}"/>
    <cellStyle name="Link 2 5 2 7 3" xfId="27333" xr:uid="{00000000-0005-0000-0000-0000996A0000}"/>
    <cellStyle name="Link 2 5 2 8" xfId="27334" xr:uid="{00000000-0005-0000-0000-00009A6A0000}"/>
    <cellStyle name="Link 2 5 2 8 2" xfId="27335" xr:uid="{00000000-0005-0000-0000-00009B6A0000}"/>
    <cellStyle name="Link 2 5 2 8 3" xfId="27336" xr:uid="{00000000-0005-0000-0000-00009C6A0000}"/>
    <cellStyle name="Link 2 5 2 9" xfId="27337" xr:uid="{00000000-0005-0000-0000-00009D6A0000}"/>
    <cellStyle name="Link 2 5 2 9 2" xfId="27338" xr:uid="{00000000-0005-0000-0000-00009E6A0000}"/>
    <cellStyle name="Link 2 5 2 9 3" xfId="27339" xr:uid="{00000000-0005-0000-0000-00009F6A0000}"/>
    <cellStyle name="Link 2 5 20" xfId="27340" xr:uid="{00000000-0005-0000-0000-0000A06A0000}"/>
    <cellStyle name="Link 2 5 3" xfId="27341" xr:uid="{00000000-0005-0000-0000-0000A16A0000}"/>
    <cellStyle name="Link 2 5 3 10" xfId="27342" xr:uid="{00000000-0005-0000-0000-0000A26A0000}"/>
    <cellStyle name="Link 2 5 3 10 2" xfId="27343" xr:uid="{00000000-0005-0000-0000-0000A36A0000}"/>
    <cellStyle name="Link 2 5 3 10 3" xfId="27344" xr:uid="{00000000-0005-0000-0000-0000A46A0000}"/>
    <cellStyle name="Link 2 5 3 11" xfId="27345" xr:uid="{00000000-0005-0000-0000-0000A56A0000}"/>
    <cellStyle name="Link 2 5 3 11 2" xfId="27346" xr:uid="{00000000-0005-0000-0000-0000A66A0000}"/>
    <cellStyle name="Link 2 5 3 11 3" xfId="27347" xr:uid="{00000000-0005-0000-0000-0000A76A0000}"/>
    <cellStyle name="Link 2 5 3 12" xfId="27348" xr:uid="{00000000-0005-0000-0000-0000A86A0000}"/>
    <cellStyle name="Link 2 5 3 12 2" xfId="27349" xr:uid="{00000000-0005-0000-0000-0000A96A0000}"/>
    <cellStyle name="Link 2 5 3 12 3" xfId="27350" xr:uid="{00000000-0005-0000-0000-0000AA6A0000}"/>
    <cellStyle name="Link 2 5 3 13" xfId="27351" xr:uid="{00000000-0005-0000-0000-0000AB6A0000}"/>
    <cellStyle name="Link 2 5 3 14" xfId="27352" xr:uid="{00000000-0005-0000-0000-0000AC6A0000}"/>
    <cellStyle name="Link 2 5 3 2" xfId="27353" xr:uid="{00000000-0005-0000-0000-0000AD6A0000}"/>
    <cellStyle name="Link 2 5 3 2 2" xfId="27354" xr:uid="{00000000-0005-0000-0000-0000AE6A0000}"/>
    <cellStyle name="Link 2 5 3 2 3" xfId="27355" xr:uid="{00000000-0005-0000-0000-0000AF6A0000}"/>
    <cellStyle name="Link 2 5 3 3" xfId="27356" xr:uid="{00000000-0005-0000-0000-0000B06A0000}"/>
    <cellStyle name="Link 2 5 3 3 2" xfId="27357" xr:uid="{00000000-0005-0000-0000-0000B16A0000}"/>
    <cellStyle name="Link 2 5 3 3 3" xfId="27358" xr:uid="{00000000-0005-0000-0000-0000B26A0000}"/>
    <cellStyle name="Link 2 5 3 4" xfId="27359" xr:uid="{00000000-0005-0000-0000-0000B36A0000}"/>
    <cellStyle name="Link 2 5 3 4 2" xfId="27360" xr:uid="{00000000-0005-0000-0000-0000B46A0000}"/>
    <cellStyle name="Link 2 5 3 4 3" xfId="27361" xr:uid="{00000000-0005-0000-0000-0000B56A0000}"/>
    <cellStyle name="Link 2 5 3 5" xfId="27362" xr:uid="{00000000-0005-0000-0000-0000B66A0000}"/>
    <cellStyle name="Link 2 5 3 5 2" xfId="27363" xr:uid="{00000000-0005-0000-0000-0000B76A0000}"/>
    <cellStyle name="Link 2 5 3 5 3" xfId="27364" xr:uid="{00000000-0005-0000-0000-0000B86A0000}"/>
    <cellStyle name="Link 2 5 3 6" xfId="27365" xr:uid="{00000000-0005-0000-0000-0000B96A0000}"/>
    <cellStyle name="Link 2 5 3 6 2" xfId="27366" xr:uid="{00000000-0005-0000-0000-0000BA6A0000}"/>
    <cellStyle name="Link 2 5 3 6 3" xfId="27367" xr:uid="{00000000-0005-0000-0000-0000BB6A0000}"/>
    <cellStyle name="Link 2 5 3 7" xfId="27368" xr:uid="{00000000-0005-0000-0000-0000BC6A0000}"/>
    <cellStyle name="Link 2 5 3 7 2" xfId="27369" xr:uid="{00000000-0005-0000-0000-0000BD6A0000}"/>
    <cellStyle name="Link 2 5 3 7 3" xfId="27370" xr:uid="{00000000-0005-0000-0000-0000BE6A0000}"/>
    <cellStyle name="Link 2 5 3 8" xfId="27371" xr:uid="{00000000-0005-0000-0000-0000BF6A0000}"/>
    <cellStyle name="Link 2 5 3 8 2" xfId="27372" xr:uid="{00000000-0005-0000-0000-0000C06A0000}"/>
    <cellStyle name="Link 2 5 3 8 3" xfId="27373" xr:uid="{00000000-0005-0000-0000-0000C16A0000}"/>
    <cellStyle name="Link 2 5 3 9" xfId="27374" xr:uid="{00000000-0005-0000-0000-0000C26A0000}"/>
    <cellStyle name="Link 2 5 3 9 2" xfId="27375" xr:uid="{00000000-0005-0000-0000-0000C36A0000}"/>
    <cellStyle name="Link 2 5 3 9 3" xfId="27376" xr:uid="{00000000-0005-0000-0000-0000C46A0000}"/>
    <cellStyle name="Link 2 5 4" xfId="27377" xr:uid="{00000000-0005-0000-0000-0000C56A0000}"/>
    <cellStyle name="Link 2 5 4 10" xfId="27378" xr:uid="{00000000-0005-0000-0000-0000C66A0000}"/>
    <cellStyle name="Link 2 5 4 10 2" xfId="27379" xr:uid="{00000000-0005-0000-0000-0000C76A0000}"/>
    <cellStyle name="Link 2 5 4 10 3" xfId="27380" xr:uid="{00000000-0005-0000-0000-0000C86A0000}"/>
    <cellStyle name="Link 2 5 4 11" xfId="27381" xr:uid="{00000000-0005-0000-0000-0000C96A0000}"/>
    <cellStyle name="Link 2 5 4 11 2" xfId="27382" xr:uid="{00000000-0005-0000-0000-0000CA6A0000}"/>
    <cellStyle name="Link 2 5 4 11 3" xfId="27383" xr:uid="{00000000-0005-0000-0000-0000CB6A0000}"/>
    <cellStyle name="Link 2 5 4 12" xfId="27384" xr:uid="{00000000-0005-0000-0000-0000CC6A0000}"/>
    <cellStyle name="Link 2 5 4 13" xfId="27385" xr:uid="{00000000-0005-0000-0000-0000CD6A0000}"/>
    <cellStyle name="Link 2 5 4 2" xfId="27386" xr:uid="{00000000-0005-0000-0000-0000CE6A0000}"/>
    <cellStyle name="Link 2 5 4 2 2" xfId="27387" xr:uid="{00000000-0005-0000-0000-0000CF6A0000}"/>
    <cellStyle name="Link 2 5 4 2 3" xfId="27388" xr:uid="{00000000-0005-0000-0000-0000D06A0000}"/>
    <cellStyle name="Link 2 5 4 3" xfId="27389" xr:uid="{00000000-0005-0000-0000-0000D16A0000}"/>
    <cellStyle name="Link 2 5 4 3 2" xfId="27390" xr:uid="{00000000-0005-0000-0000-0000D26A0000}"/>
    <cellStyle name="Link 2 5 4 3 3" xfId="27391" xr:uid="{00000000-0005-0000-0000-0000D36A0000}"/>
    <cellStyle name="Link 2 5 4 4" xfId="27392" xr:uid="{00000000-0005-0000-0000-0000D46A0000}"/>
    <cellStyle name="Link 2 5 4 4 2" xfId="27393" xr:uid="{00000000-0005-0000-0000-0000D56A0000}"/>
    <cellStyle name="Link 2 5 4 4 3" xfId="27394" xr:uid="{00000000-0005-0000-0000-0000D66A0000}"/>
    <cellStyle name="Link 2 5 4 5" xfId="27395" xr:uid="{00000000-0005-0000-0000-0000D76A0000}"/>
    <cellStyle name="Link 2 5 4 5 2" xfId="27396" xr:uid="{00000000-0005-0000-0000-0000D86A0000}"/>
    <cellStyle name="Link 2 5 4 5 3" xfId="27397" xr:uid="{00000000-0005-0000-0000-0000D96A0000}"/>
    <cellStyle name="Link 2 5 4 6" xfId="27398" xr:uid="{00000000-0005-0000-0000-0000DA6A0000}"/>
    <cellStyle name="Link 2 5 4 6 2" xfId="27399" xr:uid="{00000000-0005-0000-0000-0000DB6A0000}"/>
    <cellStyle name="Link 2 5 4 6 3" xfId="27400" xr:uid="{00000000-0005-0000-0000-0000DC6A0000}"/>
    <cellStyle name="Link 2 5 4 7" xfId="27401" xr:uid="{00000000-0005-0000-0000-0000DD6A0000}"/>
    <cellStyle name="Link 2 5 4 7 2" xfId="27402" xr:uid="{00000000-0005-0000-0000-0000DE6A0000}"/>
    <cellStyle name="Link 2 5 4 7 3" xfId="27403" xr:uid="{00000000-0005-0000-0000-0000DF6A0000}"/>
    <cellStyle name="Link 2 5 4 8" xfId="27404" xr:uid="{00000000-0005-0000-0000-0000E06A0000}"/>
    <cellStyle name="Link 2 5 4 8 2" xfId="27405" xr:uid="{00000000-0005-0000-0000-0000E16A0000}"/>
    <cellStyle name="Link 2 5 4 8 3" xfId="27406" xr:uid="{00000000-0005-0000-0000-0000E26A0000}"/>
    <cellStyle name="Link 2 5 4 9" xfId="27407" xr:uid="{00000000-0005-0000-0000-0000E36A0000}"/>
    <cellStyle name="Link 2 5 4 9 2" xfId="27408" xr:uid="{00000000-0005-0000-0000-0000E46A0000}"/>
    <cellStyle name="Link 2 5 4 9 3" xfId="27409" xr:uid="{00000000-0005-0000-0000-0000E56A0000}"/>
    <cellStyle name="Link 2 5 5" xfId="27410" xr:uid="{00000000-0005-0000-0000-0000E66A0000}"/>
    <cellStyle name="Link 2 5 5 10" xfId="27411" xr:uid="{00000000-0005-0000-0000-0000E76A0000}"/>
    <cellStyle name="Link 2 5 5 10 2" xfId="27412" xr:uid="{00000000-0005-0000-0000-0000E86A0000}"/>
    <cellStyle name="Link 2 5 5 10 3" xfId="27413" xr:uid="{00000000-0005-0000-0000-0000E96A0000}"/>
    <cellStyle name="Link 2 5 5 11" xfId="27414" xr:uid="{00000000-0005-0000-0000-0000EA6A0000}"/>
    <cellStyle name="Link 2 5 5 11 2" xfId="27415" xr:uid="{00000000-0005-0000-0000-0000EB6A0000}"/>
    <cellStyle name="Link 2 5 5 11 3" xfId="27416" xr:uid="{00000000-0005-0000-0000-0000EC6A0000}"/>
    <cellStyle name="Link 2 5 5 12" xfId="27417" xr:uid="{00000000-0005-0000-0000-0000ED6A0000}"/>
    <cellStyle name="Link 2 5 5 13" xfId="27418" xr:uid="{00000000-0005-0000-0000-0000EE6A0000}"/>
    <cellStyle name="Link 2 5 5 2" xfId="27419" xr:uid="{00000000-0005-0000-0000-0000EF6A0000}"/>
    <cellStyle name="Link 2 5 5 2 2" xfId="27420" xr:uid="{00000000-0005-0000-0000-0000F06A0000}"/>
    <cellStyle name="Link 2 5 5 2 3" xfId="27421" xr:uid="{00000000-0005-0000-0000-0000F16A0000}"/>
    <cellStyle name="Link 2 5 5 3" xfId="27422" xr:uid="{00000000-0005-0000-0000-0000F26A0000}"/>
    <cellStyle name="Link 2 5 5 3 2" xfId="27423" xr:uid="{00000000-0005-0000-0000-0000F36A0000}"/>
    <cellStyle name="Link 2 5 5 3 3" xfId="27424" xr:uid="{00000000-0005-0000-0000-0000F46A0000}"/>
    <cellStyle name="Link 2 5 5 4" xfId="27425" xr:uid="{00000000-0005-0000-0000-0000F56A0000}"/>
    <cellStyle name="Link 2 5 5 4 2" xfId="27426" xr:uid="{00000000-0005-0000-0000-0000F66A0000}"/>
    <cellStyle name="Link 2 5 5 4 3" xfId="27427" xr:uid="{00000000-0005-0000-0000-0000F76A0000}"/>
    <cellStyle name="Link 2 5 5 5" xfId="27428" xr:uid="{00000000-0005-0000-0000-0000F86A0000}"/>
    <cellStyle name="Link 2 5 5 5 2" xfId="27429" xr:uid="{00000000-0005-0000-0000-0000F96A0000}"/>
    <cellStyle name="Link 2 5 5 5 3" xfId="27430" xr:uid="{00000000-0005-0000-0000-0000FA6A0000}"/>
    <cellStyle name="Link 2 5 5 6" xfId="27431" xr:uid="{00000000-0005-0000-0000-0000FB6A0000}"/>
    <cellStyle name="Link 2 5 5 6 2" xfId="27432" xr:uid="{00000000-0005-0000-0000-0000FC6A0000}"/>
    <cellStyle name="Link 2 5 5 6 3" xfId="27433" xr:uid="{00000000-0005-0000-0000-0000FD6A0000}"/>
    <cellStyle name="Link 2 5 5 7" xfId="27434" xr:uid="{00000000-0005-0000-0000-0000FE6A0000}"/>
    <cellStyle name="Link 2 5 5 7 2" xfId="27435" xr:uid="{00000000-0005-0000-0000-0000FF6A0000}"/>
    <cellStyle name="Link 2 5 5 7 3" xfId="27436" xr:uid="{00000000-0005-0000-0000-0000006B0000}"/>
    <cellStyle name="Link 2 5 5 8" xfId="27437" xr:uid="{00000000-0005-0000-0000-0000016B0000}"/>
    <cellStyle name="Link 2 5 5 8 2" xfId="27438" xr:uid="{00000000-0005-0000-0000-0000026B0000}"/>
    <cellStyle name="Link 2 5 5 8 3" xfId="27439" xr:uid="{00000000-0005-0000-0000-0000036B0000}"/>
    <cellStyle name="Link 2 5 5 9" xfId="27440" xr:uid="{00000000-0005-0000-0000-0000046B0000}"/>
    <cellStyle name="Link 2 5 5 9 2" xfId="27441" xr:uid="{00000000-0005-0000-0000-0000056B0000}"/>
    <cellStyle name="Link 2 5 5 9 3" xfId="27442" xr:uid="{00000000-0005-0000-0000-0000066B0000}"/>
    <cellStyle name="Link 2 5 6" xfId="27443" xr:uid="{00000000-0005-0000-0000-0000076B0000}"/>
    <cellStyle name="Link 2 5 6 10" xfId="27444" xr:uid="{00000000-0005-0000-0000-0000086B0000}"/>
    <cellStyle name="Link 2 5 6 10 2" xfId="27445" xr:uid="{00000000-0005-0000-0000-0000096B0000}"/>
    <cellStyle name="Link 2 5 6 10 3" xfId="27446" xr:uid="{00000000-0005-0000-0000-00000A6B0000}"/>
    <cellStyle name="Link 2 5 6 11" xfId="27447" xr:uid="{00000000-0005-0000-0000-00000B6B0000}"/>
    <cellStyle name="Link 2 5 6 11 2" xfId="27448" xr:uid="{00000000-0005-0000-0000-00000C6B0000}"/>
    <cellStyle name="Link 2 5 6 11 3" xfId="27449" xr:uid="{00000000-0005-0000-0000-00000D6B0000}"/>
    <cellStyle name="Link 2 5 6 12" xfId="27450" xr:uid="{00000000-0005-0000-0000-00000E6B0000}"/>
    <cellStyle name="Link 2 5 6 13" xfId="27451" xr:uid="{00000000-0005-0000-0000-00000F6B0000}"/>
    <cellStyle name="Link 2 5 6 2" xfId="27452" xr:uid="{00000000-0005-0000-0000-0000106B0000}"/>
    <cellStyle name="Link 2 5 6 2 2" xfId="27453" xr:uid="{00000000-0005-0000-0000-0000116B0000}"/>
    <cellStyle name="Link 2 5 6 2 3" xfId="27454" xr:uid="{00000000-0005-0000-0000-0000126B0000}"/>
    <cellStyle name="Link 2 5 6 3" xfId="27455" xr:uid="{00000000-0005-0000-0000-0000136B0000}"/>
    <cellStyle name="Link 2 5 6 3 2" xfId="27456" xr:uid="{00000000-0005-0000-0000-0000146B0000}"/>
    <cellStyle name="Link 2 5 6 3 3" xfId="27457" xr:uid="{00000000-0005-0000-0000-0000156B0000}"/>
    <cellStyle name="Link 2 5 6 4" xfId="27458" xr:uid="{00000000-0005-0000-0000-0000166B0000}"/>
    <cellStyle name="Link 2 5 6 4 2" xfId="27459" xr:uid="{00000000-0005-0000-0000-0000176B0000}"/>
    <cellStyle name="Link 2 5 6 4 3" xfId="27460" xr:uid="{00000000-0005-0000-0000-0000186B0000}"/>
    <cellStyle name="Link 2 5 6 5" xfId="27461" xr:uid="{00000000-0005-0000-0000-0000196B0000}"/>
    <cellStyle name="Link 2 5 6 5 2" xfId="27462" xr:uid="{00000000-0005-0000-0000-00001A6B0000}"/>
    <cellStyle name="Link 2 5 6 5 3" xfId="27463" xr:uid="{00000000-0005-0000-0000-00001B6B0000}"/>
    <cellStyle name="Link 2 5 6 6" xfId="27464" xr:uid="{00000000-0005-0000-0000-00001C6B0000}"/>
    <cellStyle name="Link 2 5 6 6 2" xfId="27465" xr:uid="{00000000-0005-0000-0000-00001D6B0000}"/>
    <cellStyle name="Link 2 5 6 6 3" xfId="27466" xr:uid="{00000000-0005-0000-0000-00001E6B0000}"/>
    <cellStyle name="Link 2 5 6 7" xfId="27467" xr:uid="{00000000-0005-0000-0000-00001F6B0000}"/>
    <cellStyle name="Link 2 5 6 7 2" xfId="27468" xr:uid="{00000000-0005-0000-0000-0000206B0000}"/>
    <cellStyle name="Link 2 5 6 7 3" xfId="27469" xr:uid="{00000000-0005-0000-0000-0000216B0000}"/>
    <cellStyle name="Link 2 5 6 8" xfId="27470" xr:uid="{00000000-0005-0000-0000-0000226B0000}"/>
    <cellStyle name="Link 2 5 6 8 2" xfId="27471" xr:uid="{00000000-0005-0000-0000-0000236B0000}"/>
    <cellStyle name="Link 2 5 6 8 3" xfId="27472" xr:uid="{00000000-0005-0000-0000-0000246B0000}"/>
    <cellStyle name="Link 2 5 6 9" xfId="27473" xr:uid="{00000000-0005-0000-0000-0000256B0000}"/>
    <cellStyle name="Link 2 5 6 9 2" xfId="27474" xr:uid="{00000000-0005-0000-0000-0000266B0000}"/>
    <cellStyle name="Link 2 5 6 9 3" xfId="27475" xr:uid="{00000000-0005-0000-0000-0000276B0000}"/>
    <cellStyle name="Link 2 5 7" xfId="27476" xr:uid="{00000000-0005-0000-0000-0000286B0000}"/>
    <cellStyle name="Link 2 5 7 10" xfId="27477" xr:uid="{00000000-0005-0000-0000-0000296B0000}"/>
    <cellStyle name="Link 2 5 7 10 2" xfId="27478" xr:uid="{00000000-0005-0000-0000-00002A6B0000}"/>
    <cellStyle name="Link 2 5 7 10 3" xfId="27479" xr:uid="{00000000-0005-0000-0000-00002B6B0000}"/>
    <cellStyle name="Link 2 5 7 11" xfId="27480" xr:uid="{00000000-0005-0000-0000-00002C6B0000}"/>
    <cellStyle name="Link 2 5 7 11 2" xfId="27481" xr:uid="{00000000-0005-0000-0000-00002D6B0000}"/>
    <cellStyle name="Link 2 5 7 11 3" xfId="27482" xr:uid="{00000000-0005-0000-0000-00002E6B0000}"/>
    <cellStyle name="Link 2 5 7 12" xfId="27483" xr:uid="{00000000-0005-0000-0000-00002F6B0000}"/>
    <cellStyle name="Link 2 5 7 13" xfId="27484" xr:uid="{00000000-0005-0000-0000-0000306B0000}"/>
    <cellStyle name="Link 2 5 7 2" xfId="27485" xr:uid="{00000000-0005-0000-0000-0000316B0000}"/>
    <cellStyle name="Link 2 5 7 2 2" xfId="27486" xr:uid="{00000000-0005-0000-0000-0000326B0000}"/>
    <cellStyle name="Link 2 5 7 2 3" xfId="27487" xr:uid="{00000000-0005-0000-0000-0000336B0000}"/>
    <cellStyle name="Link 2 5 7 3" xfId="27488" xr:uid="{00000000-0005-0000-0000-0000346B0000}"/>
    <cellStyle name="Link 2 5 7 3 2" xfId="27489" xr:uid="{00000000-0005-0000-0000-0000356B0000}"/>
    <cellStyle name="Link 2 5 7 3 3" xfId="27490" xr:uid="{00000000-0005-0000-0000-0000366B0000}"/>
    <cellStyle name="Link 2 5 7 4" xfId="27491" xr:uid="{00000000-0005-0000-0000-0000376B0000}"/>
    <cellStyle name="Link 2 5 7 4 2" xfId="27492" xr:uid="{00000000-0005-0000-0000-0000386B0000}"/>
    <cellStyle name="Link 2 5 7 4 3" xfId="27493" xr:uid="{00000000-0005-0000-0000-0000396B0000}"/>
    <cellStyle name="Link 2 5 7 5" xfId="27494" xr:uid="{00000000-0005-0000-0000-00003A6B0000}"/>
    <cellStyle name="Link 2 5 7 5 2" xfId="27495" xr:uid="{00000000-0005-0000-0000-00003B6B0000}"/>
    <cellStyle name="Link 2 5 7 5 3" xfId="27496" xr:uid="{00000000-0005-0000-0000-00003C6B0000}"/>
    <cellStyle name="Link 2 5 7 6" xfId="27497" xr:uid="{00000000-0005-0000-0000-00003D6B0000}"/>
    <cellStyle name="Link 2 5 7 6 2" xfId="27498" xr:uid="{00000000-0005-0000-0000-00003E6B0000}"/>
    <cellStyle name="Link 2 5 7 6 3" xfId="27499" xr:uid="{00000000-0005-0000-0000-00003F6B0000}"/>
    <cellStyle name="Link 2 5 7 7" xfId="27500" xr:uid="{00000000-0005-0000-0000-0000406B0000}"/>
    <cellStyle name="Link 2 5 7 7 2" xfId="27501" xr:uid="{00000000-0005-0000-0000-0000416B0000}"/>
    <cellStyle name="Link 2 5 7 7 3" xfId="27502" xr:uid="{00000000-0005-0000-0000-0000426B0000}"/>
    <cellStyle name="Link 2 5 7 8" xfId="27503" xr:uid="{00000000-0005-0000-0000-0000436B0000}"/>
    <cellStyle name="Link 2 5 7 8 2" xfId="27504" xr:uid="{00000000-0005-0000-0000-0000446B0000}"/>
    <cellStyle name="Link 2 5 7 8 3" xfId="27505" xr:uid="{00000000-0005-0000-0000-0000456B0000}"/>
    <cellStyle name="Link 2 5 7 9" xfId="27506" xr:uid="{00000000-0005-0000-0000-0000466B0000}"/>
    <cellStyle name="Link 2 5 7 9 2" xfId="27507" xr:uid="{00000000-0005-0000-0000-0000476B0000}"/>
    <cellStyle name="Link 2 5 7 9 3" xfId="27508" xr:uid="{00000000-0005-0000-0000-0000486B0000}"/>
    <cellStyle name="Link 2 5 8" xfId="27509" xr:uid="{00000000-0005-0000-0000-0000496B0000}"/>
    <cellStyle name="Link 2 5 8 2" xfId="27510" xr:uid="{00000000-0005-0000-0000-00004A6B0000}"/>
    <cellStyle name="Link 2 5 8 3" xfId="27511" xr:uid="{00000000-0005-0000-0000-00004B6B0000}"/>
    <cellStyle name="Link 2 5 9" xfId="27512" xr:uid="{00000000-0005-0000-0000-00004C6B0000}"/>
    <cellStyle name="Link 2 5 9 2" xfId="27513" xr:uid="{00000000-0005-0000-0000-00004D6B0000}"/>
    <cellStyle name="Link 2 5 9 3" xfId="27514" xr:uid="{00000000-0005-0000-0000-00004E6B0000}"/>
    <cellStyle name="Link 2 6" xfId="27515" xr:uid="{00000000-0005-0000-0000-00004F6B0000}"/>
    <cellStyle name="Link 2 6 10" xfId="27516" xr:uid="{00000000-0005-0000-0000-0000506B0000}"/>
    <cellStyle name="Link 2 6 10 2" xfId="27517" xr:uid="{00000000-0005-0000-0000-0000516B0000}"/>
    <cellStyle name="Link 2 6 10 3" xfId="27518" xr:uid="{00000000-0005-0000-0000-0000526B0000}"/>
    <cellStyle name="Link 2 6 11" xfId="27519" xr:uid="{00000000-0005-0000-0000-0000536B0000}"/>
    <cellStyle name="Link 2 6 11 2" xfId="27520" xr:uid="{00000000-0005-0000-0000-0000546B0000}"/>
    <cellStyle name="Link 2 6 11 3" xfId="27521" xr:uid="{00000000-0005-0000-0000-0000556B0000}"/>
    <cellStyle name="Link 2 6 12" xfId="27522" xr:uid="{00000000-0005-0000-0000-0000566B0000}"/>
    <cellStyle name="Link 2 6 12 2" xfId="27523" xr:uid="{00000000-0005-0000-0000-0000576B0000}"/>
    <cellStyle name="Link 2 6 12 3" xfId="27524" xr:uid="{00000000-0005-0000-0000-0000586B0000}"/>
    <cellStyle name="Link 2 6 13" xfId="27525" xr:uid="{00000000-0005-0000-0000-0000596B0000}"/>
    <cellStyle name="Link 2 6 13 2" xfId="27526" xr:uid="{00000000-0005-0000-0000-00005A6B0000}"/>
    <cellStyle name="Link 2 6 13 3" xfId="27527" xr:uid="{00000000-0005-0000-0000-00005B6B0000}"/>
    <cellStyle name="Link 2 6 14" xfId="27528" xr:uid="{00000000-0005-0000-0000-00005C6B0000}"/>
    <cellStyle name="Link 2 6 14 2" xfId="27529" xr:uid="{00000000-0005-0000-0000-00005D6B0000}"/>
    <cellStyle name="Link 2 6 14 3" xfId="27530" xr:uid="{00000000-0005-0000-0000-00005E6B0000}"/>
    <cellStyle name="Link 2 6 15" xfId="27531" xr:uid="{00000000-0005-0000-0000-00005F6B0000}"/>
    <cellStyle name="Link 2 6 15 2" xfId="27532" xr:uid="{00000000-0005-0000-0000-0000606B0000}"/>
    <cellStyle name="Link 2 6 15 3" xfId="27533" xr:uid="{00000000-0005-0000-0000-0000616B0000}"/>
    <cellStyle name="Link 2 6 16" xfId="27534" xr:uid="{00000000-0005-0000-0000-0000626B0000}"/>
    <cellStyle name="Link 2 6 16 2" xfId="27535" xr:uid="{00000000-0005-0000-0000-0000636B0000}"/>
    <cellStyle name="Link 2 6 16 3" xfId="27536" xr:uid="{00000000-0005-0000-0000-0000646B0000}"/>
    <cellStyle name="Link 2 6 17" xfId="27537" xr:uid="{00000000-0005-0000-0000-0000656B0000}"/>
    <cellStyle name="Link 2 6 17 2" xfId="27538" xr:uid="{00000000-0005-0000-0000-0000666B0000}"/>
    <cellStyle name="Link 2 6 17 3" xfId="27539" xr:uid="{00000000-0005-0000-0000-0000676B0000}"/>
    <cellStyle name="Link 2 6 18" xfId="27540" xr:uid="{00000000-0005-0000-0000-0000686B0000}"/>
    <cellStyle name="Link 2 6 18 2" xfId="27541" xr:uid="{00000000-0005-0000-0000-0000696B0000}"/>
    <cellStyle name="Link 2 6 18 3" xfId="27542" xr:uid="{00000000-0005-0000-0000-00006A6B0000}"/>
    <cellStyle name="Link 2 6 19" xfId="27543" xr:uid="{00000000-0005-0000-0000-00006B6B0000}"/>
    <cellStyle name="Link 2 6 2" xfId="27544" xr:uid="{00000000-0005-0000-0000-00006C6B0000}"/>
    <cellStyle name="Link 2 6 2 10" xfId="27545" xr:uid="{00000000-0005-0000-0000-00006D6B0000}"/>
    <cellStyle name="Link 2 6 2 10 2" xfId="27546" xr:uid="{00000000-0005-0000-0000-00006E6B0000}"/>
    <cellStyle name="Link 2 6 2 10 3" xfId="27547" xr:uid="{00000000-0005-0000-0000-00006F6B0000}"/>
    <cellStyle name="Link 2 6 2 11" xfId="27548" xr:uid="{00000000-0005-0000-0000-0000706B0000}"/>
    <cellStyle name="Link 2 6 2 11 2" xfId="27549" xr:uid="{00000000-0005-0000-0000-0000716B0000}"/>
    <cellStyle name="Link 2 6 2 11 3" xfId="27550" xr:uid="{00000000-0005-0000-0000-0000726B0000}"/>
    <cellStyle name="Link 2 6 2 12" xfId="27551" xr:uid="{00000000-0005-0000-0000-0000736B0000}"/>
    <cellStyle name="Link 2 6 2 12 2" xfId="27552" xr:uid="{00000000-0005-0000-0000-0000746B0000}"/>
    <cellStyle name="Link 2 6 2 12 3" xfId="27553" xr:uid="{00000000-0005-0000-0000-0000756B0000}"/>
    <cellStyle name="Link 2 6 2 13" xfId="27554" xr:uid="{00000000-0005-0000-0000-0000766B0000}"/>
    <cellStyle name="Link 2 6 2 14" xfId="27555" xr:uid="{00000000-0005-0000-0000-0000776B0000}"/>
    <cellStyle name="Link 2 6 2 2" xfId="27556" xr:uid="{00000000-0005-0000-0000-0000786B0000}"/>
    <cellStyle name="Link 2 6 2 2 2" xfId="27557" xr:uid="{00000000-0005-0000-0000-0000796B0000}"/>
    <cellStyle name="Link 2 6 2 2 3" xfId="27558" xr:uid="{00000000-0005-0000-0000-00007A6B0000}"/>
    <cellStyle name="Link 2 6 2 3" xfId="27559" xr:uid="{00000000-0005-0000-0000-00007B6B0000}"/>
    <cellStyle name="Link 2 6 2 3 2" xfId="27560" xr:uid="{00000000-0005-0000-0000-00007C6B0000}"/>
    <cellStyle name="Link 2 6 2 3 3" xfId="27561" xr:uid="{00000000-0005-0000-0000-00007D6B0000}"/>
    <cellStyle name="Link 2 6 2 4" xfId="27562" xr:uid="{00000000-0005-0000-0000-00007E6B0000}"/>
    <cellStyle name="Link 2 6 2 4 2" xfId="27563" xr:uid="{00000000-0005-0000-0000-00007F6B0000}"/>
    <cellStyle name="Link 2 6 2 4 3" xfId="27564" xr:uid="{00000000-0005-0000-0000-0000806B0000}"/>
    <cellStyle name="Link 2 6 2 5" xfId="27565" xr:uid="{00000000-0005-0000-0000-0000816B0000}"/>
    <cellStyle name="Link 2 6 2 5 2" xfId="27566" xr:uid="{00000000-0005-0000-0000-0000826B0000}"/>
    <cellStyle name="Link 2 6 2 5 3" xfId="27567" xr:uid="{00000000-0005-0000-0000-0000836B0000}"/>
    <cellStyle name="Link 2 6 2 6" xfId="27568" xr:uid="{00000000-0005-0000-0000-0000846B0000}"/>
    <cellStyle name="Link 2 6 2 6 2" xfId="27569" xr:uid="{00000000-0005-0000-0000-0000856B0000}"/>
    <cellStyle name="Link 2 6 2 6 3" xfId="27570" xr:uid="{00000000-0005-0000-0000-0000866B0000}"/>
    <cellStyle name="Link 2 6 2 7" xfId="27571" xr:uid="{00000000-0005-0000-0000-0000876B0000}"/>
    <cellStyle name="Link 2 6 2 7 2" xfId="27572" xr:uid="{00000000-0005-0000-0000-0000886B0000}"/>
    <cellStyle name="Link 2 6 2 7 3" xfId="27573" xr:uid="{00000000-0005-0000-0000-0000896B0000}"/>
    <cellStyle name="Link 2 6 2 8" xfId="27574" xr:uid="{00000000-0005-0000-0000-00008A6B0000}"/>
    <cellStyle name="Link 2 6 2 8 2" xfId="27575" xr:uid="{00000000-0005-0000-0000-00008B6B0000}"/>
    <cellStyle name="Link 2 6 2 8 3" xfId="27576" xr:uid="{00000000-0005-0000-0000-00008C6B0000}"/>
    <cellStyle name="Link 2 6 2 9" xfId="27577" xr:uid="{00000000-0005-0000-0000-00008D6B0000}"/>
    <cellStyle name="Link 2 6 2 9 2" xfId="27578" xr:uid="{00000000-0005-0000-0000-00008E6B0000}"/>
    <cellStyle name="Link 2 6 2 9 3" xfId="27579" xr:uid="{00000000-0005-0000-0000-00008F6B0000}"/>
    <cellStyle name="Link 2 6 20" xfId="27580" xr:uid="{00000000-0005-0000-0000-0000906B0000}"/>
    <cellStyle name="Link 2 6 3" xfId="27581" xr:uid="{00000000-0005-0000-0000-0000916B0000}"/>
    <cellStyle name="Link 2 6 3 10" xfId="27582" xr:uid="{00000000-0005-0000-0000-0000926B0000}"/>
    <cellStyle name="Link 2 6 3 10 2" xfId="27583" xr:uid="{00000000-0005-0000-0000-0000936B0000}"/>
    <cellStyle name="Link 2 6 3 10 3" xfId="27584" xr:uid="{00000000-0005-0000-0000-0000946B0000}"/>
    <cellStyle name="Link 2 6 3 11" xfId="27585" xr:uid="{00000000-0005-0000-0000-0000956B0000}"/>
    <cellStyle name="Link 2 6 3 11 2" xfId="27586" xr:uid="{00000000-0005-0000-0000-0000966B0000}"/>
    <cellStyle name="Link 2 6 3 11 3" xfId="27587" xr:uid="{00000000-0005-0000-0000-0000976B0000}"/>
    <cellStyle name="Link 2 6 3 12" xfId="27588" xr:uid="{00000000-0005-0000-0000-0000986B0000}"/>
    <cellStyle name="Link 2 6 3 12 2" xfId="27589" xr:uid="{00000000-0005-0000-0000-0000996B0000}"/>
    <cellStyle name="Link 2 6 3 12 3" xfId="27590" xr:uid="{00000000-0005-0000-0000-00009A6B0000}"/>
    <cellStyle name="Link 2 6 3 13" xfId="27591" xr:uid="{00000000-0005-0000-0000-00009B6B0000}"/>
    <cellStyle name="Link 2 6 3 14" xfId="27592" xr:uid="{00000000-0005-0000-0000-00009C6B0000}"/>
    <cellStyle name="Link 2 6 3 2" xfId="27593" xr:uid="{00000000-0005-0000-0000-00009D6B0000}"/>
    <cellStyle name="Link 2 6 3 2 2" xfId="27594" xr:uid="{00000000-0005-0000-0000-00009E6B0000}"/>
    <cellStyle name="Link 2 6 3 2 3" xfId="27595" xr:uid="{00000000-0005-0000-0000-00009F6B0000}"/>
    <cellStyle name="Link 2 6 3 3" xfId="27596" xr:uid="{00000000-0005-0000-0000-0000A06B0000}"/>
    <cellStyle name="Link 2 6 3 3 2" xfId="27597" xr:uid="{00000000-0005-0000-0000-0000A16B0000}"/>
    <cellStyle name="Link 2 6 3 3 3" xfId="27598" xr:uid="{00000000-0005-0000-0000-0000A26B0000}"/>
    <cellStyle name="Link 2 6 3 4" xfId="27599" xr:uid="{00000000-0005-0000-0000-0000A36B0000}"/>
    <cellStyle name="Link 2 6 3 4 2" xfId="27600" xr:uid="{00000000-0005-0000-0000-0000A46B0000}"/>
    <cellStyle name="Link 2 6 3 4 3" xfId="27601" xr:uid="{00000000-0005-0000-0000-0000A56B0000}"/>
    <cellStyle name="Link 2 6 3 5" xfId="27602" xr:uid="{00000000-0005-0000-0000-0000A66B0000}"/>
    <cellStyle name="Link 2 6 3 5 2" xfId="27603" xr:uid="{00000000-0005-0000-0000-0000A76B0000}"/>
    <cellStyle name="Link 2 6 3 5 3" xfId="27604" xr:uid="{00000000-0005-0000-0000-0000A86B0000}"/>
    <cellStyle name="Link 2 6 3 6" xfId="27605" xr:uid="{00000000-0005-0000-0000-0000A96B0000}"/>
    <cellStyle name="Link 2 6 3 6 2" xfId="27606" xr:uid="{00000000-0005-0000-0000-0000AA6B0000}"/>
    <cellStyle name="Link 2 6 3 6 3" xfId="27607" xr:uid="{00000000-0005-0000-0000-0000AB6B0000}"/>
    <cellStyle name="Link 2 6 3 7" xfId="27608" xr:uid="{00000000-0005-0000-0000-0000AC6B0000}"/>
    <cellStyle name="Link 2 6 3 7 2" xfId="27609" xr:uid="{00000000-0005-0000-0000-0000AD6B0000}"/>
    <cellStyle name="Link 2 6 3 7 3" xfId="27610" xr:uid="{00000000-0005-0000-0000-0000AE6B0000}"/>
    <cellStyle name="Link 2 6 3 8" xfId="27611" xr:uid="{00000000-0005-0000-0000-0000AF6B0000}"/>
    <cellStyle name="Link 2 6 3 8 2" xfId="27612" xr:uid="{00000000-0005-0000-0000-0000B06B0000}"/>
    <cellStyle name="Link 2 6 3 8 3" xfId="27613" xr:uid="{00000000-0005-0000-0000-0000B16B0000}"/>
    <cellStyle name="Link 2 6 3 9" xfId="27614" xr:uid="{00000000-0005-0000-0000-0000B26B0000}"/>
    <cellStyle name="Link 2 6 3 9 2" xfId="27615" xr:uid="{00000000-0005-0000-0000-0000B36B0000}"/>
    <cellStyle name="Link 2 6 3 9 3" xfId="27616" xr:uid="{00000000-0005-0000-0000-0000B46B0000}"/>
    <cellStyle name="Link 2 6 4" xfId="27617" xr:uid="{00000000-0005-0000-0000-0000B56B0000}"/>
    <cellStyle name="Link 2 6 4 10" xfId="27618" xr:uid="{00000000-0005-0000-0000-0000B66B0000}"/>
    <cellStyle name="Link 2 6 4 10 2" xfId="27619" xr:uid="{00000000-0005-0000-0000-0000B76B0000}"/>
    <cellStyle name="Link 2 6 4 10 3" xfId="27620" xr:uid="{00000000-0005-0000-0000-0000B86B0000}"/>
    <cellStyle name="Link 2 6 4 11" xfId="27621" xr:uid="{00000000-0005-0000-0000-0000B96B0000}"/>
    <cellStyle name="Link 2 6 4 11 2" xfId="27622" xr:uid="{00000000-0005-0000-0000-0000BA6B0000}"/>
    <cellStyle name="Link 2 6 4 11 3" xfId="27623" xr:uid="{00000000-0005-0000-0000-0000BB6B0000}"/>
    <cellStyle name="Link 2 6 4 12" xfId="27624" xr:uid="{00000000-0005-0000-0000-0000BC6B0000}"/>
    <cellStyle name="Link 2 6 4 13" xfId="27625" xr:uid="{00000000-0005-0000-0000-0000BD6B0000}"/>
    <cellStyle name="Link 2 6 4 2" xfId="27626" xr:uid="{00000000-0005-0000-0000-0000BE6B0000}"/>
    <cellStyle name="Link 2 6 4 2 2" xfId="27627" xr:uid="{00000000-0005-0000-0000-0000BF6B0000}"/>
    <cellStyle name="Link 2 6 4 2 3" xfId="27628" xr:uid="{00000000-0005-0000-0000-0000C06B0000}"/>
    <cellStyle name="Link 2 6 4 3" xfId="27629" xr:uid="{00000000-0005-0000-0000-0000C16B0000}"/>
    <cellStyle name="Link 2 6 4 3 2" xfId="27630" xr:uid="{00000000-0005-0000-0000-0000C26B0000}"/>
    <cellStyle name="Link 2 6 4 3 3" xfId="27631" xr:uid="{00000000-0005-0000-0000-0000C36B0000}"/>
    <cellStyle name="Link 2 6 4 4" xfId="27632" xr:uid="{00000000-0005-0000-0000-0000C46B0000}"/>
    <cellStyle name="Link 2 6 4 4 2" xfId="27633" xr:uid="{00000000-0005-0000-0000-0000C56B0000}"/>
    <cellStyle name="Link 2 6 4 4 3" xfId="27634" xr:uid="{00000000-0005-0000-0000-0000C66B0000}"/>
    <cellStyle name="Link 2 6 4 5" xfId="27635" xr:uid="{00000000-0005-0000-0000-0000C76B0000}"/>
    <cellStyle name="Link 2 6 4 5 2" xfId="27636" xr:uid="{00000000-0005-0000-0000-0000C86B0000}"/>
    <cellStyle name="Link 2 6 4 5 3" xfId="27637" xr:uid="{00000000-0005-0000-0000-0000C96B0000}"/>
    <cellStyle name="Link 2 6 4 6" xfId="27638" xr:uid="{00000000-0005-0000-0000-0000CA6B0000}"/>
    <cellStyle name="Link 2 6 4 6 2" xfId="27639" xr:uid="{00000000-0005-0000-0000-0000CB6B0000}"/>
    <cellStyle name="Link 2 6 4 6 3" xfId="27640" xr:uid="{00000000-0005-0000-0000-0000CC6B0000}"/>
    <cellStyle name="Link 2 6 4 7" xfId="27641" xr:uid="{00000000-0005-0000-0000-0000CD6B0000}"/>
    <cellStyle name="Link 2 6 4 7 2" xfId="27642" xr:uid="{00000000-0005-0000-0000-0000CE6B0000}"/>
    <cellStyle name="Link 2 6 4 7 3" xfId="27643" xr:uid="{00000000-0005-0000-0000-0000CF6B0000}"/>
    <cellStyle name="Link 2 6 4 8" xfId="27644" xr:uid="{00000000-0005-0000-0000-0000D06B0000}"/>
    <cellStyle name="Link 2 6 4 8 2" xfId="27645" xr:uid="{00000000-0005-0000-0000-0000D16B0000}"/>
    <cellStyle name="Link 2 6 4 8 3" xfId="27646" xr:uid="{00000000-0005-0000-0000-0000D26B0000}"/>
    <cellStyle name="Link 2 6 4 9" xfId="27647" xr:uid="{00000000-0005-0000-0000-0000D36B0000}"/>
    <cellStyle name="Link 2 6 4 9 2" xfId="27648" xr:uid="{00000000-0005-0000-0000-0000D46B0000}"/>
    <cellStyle name="Link 2 6 4 9 3" xfId="27649" xr:uid="{00000000-0005-0000-0000-0000D56B0000}"/>
    <cellStyle name="Link 2 6 5" xfId="27650" xr:uid="{00000000-0005-0000-0000-0000D66B0000}"/>
    <cellStyle name="Link 2 6 5 10" xfId="27651" xr:uid="{00000000-0005-0000-0000-0000D76B0000}"/>
    <cellStyle name="Link 2 6 5 10 2" xfId="27652" xr:uid="{00000000-0005-0000-0000-0000D86B0000}"/>
    <cellStyle name="Link 2 6 5 10 3" xfId="27653" xr:uid="{00000000-0005-0000-0000-0000D96B0000}"/>
    <cellStyle name="Link 2 6 5 11" xfId="27654" xr:uid="{00000000-0005-0000-0000-0000DA6B0000}"/>
    <cellStyle name="Link 2 6 5 11 2" xfId="27655" xr:uid="{00000000-0005-0000-0000-0000DB6B0000}"/>
    <cellStyle name="Link 2 6 5 11 3" xfId="27656" xr:uid="{00000000-0005-0000-0000-0000DC6B0000}"/>
    <cellStyle name="Link 2 6 5 12" xfId="27657" xr:uid="{00000000-0005-0000-0000-0000DD6B0000}"/>
    <cellStyle name="Link 2 6 5 13" xfId="27658" xr:uid="{00000000-0005-0000-0000-0000DE6B0000}"/>
    <cellStyle name="Link 2 6 5 2" xfId="27659" xr:uid="{00000000-0005-0000-0000-0000DF6B0000}"/>
    <cellStyle name="Link 2 6 5 2 2" xfId="27660" xr:uid="{00000000-0005-0000-0000-0000E06B0000}"/>
    <cellStyle name="Link 2 6 5 2 3" xfId="27661" xr:uid="{00000000-0005-0000-0000-0000E16B0000}"/>
    <cellStyle name="Link 2 6 5 3" xfId="27662" xr:uid="{00000000-0005-0000-0000-0000E26B0000}"/>
    <cellStyle name="Link 2 6 5 3 2" xfId="27663" xr:uid="{00000000-0005-0000-0000-0000E36B0000}"/>
    <cellStyle name="Link 2 6 5 3 3" xfId="27664" xr:uid="{00000000-0005-0000-0000-0000E46B0000}"/>
    <cellStyle name="Link 2 6 5 4" xfId="27665" xr:uid="{00000000-0005-0000-0000-0000E56B0000}"/>
    <cellStyle name="Link 2 6 5 4 2" xfId="27666" xr:uid="{00000000-0005-0000-0000-0000E66B0000}"/>
    <cellStyle name="Link 2 6 5 4 3" xfId="27667" xr:uid="{00000000-0005-0000-0000-0000E76B0000}"/>
    <cellStyle name="Link 2 6 5 5" xfId="27668" xr:uid="{00000000-0005-0000-0000-0000E86B0000}"/>
    <cellStyle name="Link 2 6 5 5 2" xfId="27669" xr:uid="{00000000-0005-0000-0000-0000E96B0000}"/>
    <cellStyle name="Link 2 6 5 5 3" xfId="27670" xr:uid="{00000000-0005-0000-0000-0000EA6B0000}"/>
    <cellStyle name="Link 2 6 5 6" xfId="27671" xr:uid="{00000000-0005-0000-0000-0000EB6B0000}"/>
    <cellStyle name="Link 2 6 5 6 2" xfId="27672" xr:uid="{00000000-0005-0000-0000-0000EC6B0000}"/>
    <cellStyle name="Link 2 6 5 6 3" xfId="27673" xr:uid="{00000000-0005-0000-0000-0000ED6B0000}"/>
    <cellStyle name="Link 2 6 5 7" xfId="27674" xr:uid="{00000000-0005-0000-0000-0000EE6B0000}"/>
    <cellStyle name="Link 2 6 5 7 2" xfId="27675" xr:uid="{00000000-0005-0000-0000-0000EF6B0000}"/>
    <cellStyle name="Link 2 6 5 7 3" xfId="27676" xr:uid="{00000000-0005-0000-0000-0000F06B0000}"/>
    <cellStyle name="Link 2 6 5 8" xfId="27677" xr:uid="{00000000-0005-0000-0000-0000F16B0000}"/>
    <cellStyle name="Link 2 6 5 8 2" xfId="27678" xr:uid="{00000000-0005-0000-0000-0000F26B0000}"/>
    <cellStyle name="Link 2 6 5 8 3" xfId="27679" xr:uid="{00000000-0005-0000-0000-0000F36B0000}"/>
    <cellStyle name="Link 2 6 5 9" xfId="27680" xr:uid="{00000000-0005-0000-0000-0000F46B0000}"/>
    <cellStyle name="Link 2 6 5 9 2" xfId="27681" xr:uid="{00000000-0005-0000-0000-0000F56B0000}"/>
    <cellStyle name="Link 2 6 5 9 3" xfId="27682" xr:uid="{00000000-0005-0000-0000-0000F66B0000}"/>
    <cellStyle name="Link 2 6 6" xfId="27683" xr:uid="{00000000-0005-0000-0000-0000F76B0000}"/>
    <cellStyle name="Link 2 6 6 10" xfId="27684" xr:uid="{00000000-0005-0000-0000-0000F86B0000}"/>
    <cellStyle name="Link 2 6 6 10 2" xfId="27685" xr:uid="{00000000-0005-0000-0000-0000F96B0000}"/>
    <cellStyle name="Link 2 6 6 10 3" xfId="27686" xr:uid="{00000000-0005-0000-0000-0000FA6B0000}"/>
    <cellStyle name="Link 2 6 6 11" xfId="27687" xr:uid="{00000000-0005-0000-0000-0000FB6B0000}"/>
    <cellStyle name="Link 2 6 6 11 2" xfId="27688" xr:uid="{00000000-0005-0000-0000-0000FC6B0000}"/>
    <cellStyle name="Link 2 6 6 11 3" xfId="27689" xr:uid="{00000000-0005-0000-0000-0000FD6B0000}"/>
    <cellStyle name="Link 2 6 6 12" xfId="27690" xr:uid="{00000000-0005-0000-0000-0000FE6B0000}"/>
    <cellStyle name="Link 2 6 6 13" xfId="27691" xr:uid="{00000000-0005-0000-0000-0000FF6B0000}"/>
    <cellStyle name="Link 2 6 6 2" xfId="27692" xr:uid="{00000000-0005-0000-0000-0000006C0000}"/>
    <cellStyle name="Link 2 6 6 2 2" xfId="27693" xr:uid="{00000000-0005-0000-0000-0000016C0000}"/>
    <cellStyle name="Link 2 6 6 2 3" xfId="27694" xr:uid="{00000000-0005-0000-0000-0000026C0000}"/>
    <cellStyle name="Link 2 6 6 3" xfId="27695" xr:uid="{00000000-0005-0000-0000-0000036C0000}"/>
    <cellStyle name="Link 2 6 6 3 2" xfId="27696" xr:uid="{00000000-0005-0000-0000-0000046C0000}"/>
    <cellStyle name="Link 2 6 6 3 3" xfId="27697" xr:uid="{00000000-0005-0000-0000-0000056C0000}"/>
    <cellStyle name="Link 2 6 6 4" xfId="27698" xr:uid="{00000000-0005-0000-0000-0000066C0000}"/>
    <cellStyle name="Link 2 6 6 4 2" xfId="27699" xr:uid="{00000000-0005-0000-0000-0000076C0000}"/>
    <cellStyle name="Link 2 6 6 4 3" xfId="27700" xr:uid="{00000000-0005-0000-0000-0000086C0000}"/>
    <cellStyle name="Link 2 6 6 5" xfId="27701" xr:uid="{00000000-0005-0000-0000-0000096C0000}"/>
    <cellStyle name="Link 2 6 6 5 2" xfId="27702" xr:uid="{00000000-0005-0000-0000-00000A6C0000}"/>
    <cellStyle name="Link 2 6 6 5 3" xfId="27703" xr:uid="{00000000-0005-0000-0000-00000B6C0000}"/>
    <cellStyle name="Link 2 6 6 6" xfId="27704" xr:uid="{00000000-0005-0000-0000-00000C6C0000}"/>
    <cellStyle name="Link 2 6 6 6 2" xfId="27705" xr:uid="{00000000-0005-0000-0000-00000D6C0000}"/>
    <cellStyle name="Link 2 6 6 6 3" xfId="27706" xr:uid="{00000000-0005-0000-0000-00000E6C0000}"/>
    <cellStyle name="Link 2 6 6 7" xfId="27707" xr:uid="{00000000-0005-0000-0000-00000F6C0000}"/>
    <cellStyle name="Link 2 6 6 7 2" xfId="27708" xr:uid="{00000000-0005-0000-0000-0000106C0000}"/>
    <cellStyle name="Link 2 6 6 7 3" xfId="27709" xr:uid="{00000000-0005-0000-0000-0000116C0000}"/>
    <cellStyle name="Link 2 6 6 8" xfId="27710" xr:uid="{00000000-0005-0000-0000-0000126C0000}"/>
    <cellStyle name="Link 2 6 6 8 2" xfId="27711" xr:uid="{00000000-0005-0000-0000-0000136C0000}"/>
    <cellStyle name="Link 2 6 6 8 3" xfId="27712" xr:uid="{00000000-0005-0000-0000-0000146C0000}"/>
    <cellStyle name="Link 2 6 6 9" xfId="27713" xr:uid="{00000000-0005-0000-0000-0000156C0000}"/>
    <cellStyle name="Link 2 6 6 9 2" xfId="27714" xr:uid="{00000000-0005-0000-0000-0000166C0000}"/>
    <cellStyle name="Link 2 6 6 9 3" xfId="27715" xr:uid="{00000000-0005-0000-0000-0000176C0000}"/>
    <cellStyle name="Link 2 6 7" xfId="27716" xr:uid="{00000000-0005-0000-0000-0000186C0000}"/>
    <cellStyle name="Link 2 6 7 10" xfId="27717" xr:uid="{00000000-0005-0000-0000-0000196C0000}"/>
    <cellStyle name="Link 2 6 7 10 2" xfId="27718" xr:uid="{00000000-0005-0000-0000-00001A6C0000}"/>
    <cellStyle name="Link 2 6 7 10 3" xfId="27719" xr:uid="{00000000-0005-0000-0000-00001B6C0000}"/>
    <cellStyle name="Link 2 6 7 11" xfId="27720" xr:uid="{00000000-0005-0000-0000-00001C6C0000}"/>
    <cellStyle name="Link 2 6 7 11 2" xfId="27721" xr:uid="{00000000-0005-0000-0000-00001D6C0000}"/>
    <cellStyle name="Link 2 6 7 11 3" xfId="27722" xr:uid="{00000000-0005-0000-0000-00001E6C0000}"/>
    <cellStyle name="Link 2 6 7 12" xfId="27723" xr:uid="{00000000-0005-0000-0000-00001F6C0000}"/>
    <cellStyle name="Link 2 6 7 13" xfId="27724" xr:uid="{00000000-0005-0000-0000-0000206C0000}"/>
    <cellStyle name="Link 2 6 7 2" xfId="27725" xr:uid="{00000000-0005-0000-0000-0000216C0000}"/>
    <cellStyle name="Link 2 6 7 2 2" xfId="27726" xr:uid="{00000000-0005-0000-0000-0000226C0000}"/>
    <cellStyle name="Link 2 6 7 2 3" xfId="27727" xr:uid="{00000000-0005-0000-0000-0000236C0000}"/>
    <cellStyle name="Link 2 6 7 3" xfId="27728" xr:uid="{00000000-0005-0000-0000-0000246C0000}"/>
    <cellStyle name="Link 2 6 7 3 2" xfId="27729" xr:uid="{00000000-0005-0000-0000-0000256C0000}"/>
    <cellStyle name="Link 2 6 7 3 3" xfId="27730" xr:uid="{00000000-0005-0000-0000-0000266C0000}"/>
    <cellStyle name="Link 2 6 7 4" xfId="27731" xr:uid="{00000000-0005-0000-0000-0000276C0000}"/>
    <cellStyle name="Link 2 6 7 4 2" xfId="27732" xr:uid="{00000000-0005-0000-0000-0000286C0000}"/>
    <cellStyle name="Link 2 6 7 4 3" xfId="27733" xr:uid="{00000000-0005-0000-0000-0000296C0000}"/>
    <cellStyle name="Link 2 6 7 5" xfId="27734" xr:uid="{00000000-0005-0000-0000-00002A6C0000}"/>
    <cellStyle name="Link 2 6 7 5 2" xfId="27735" xr:uid="{00000000-0005-0000-0000-00002B6C0000}"/>
    <cellStyle name="Link 2 6 7 5 3" xfId="27736" xr:uid="{00000000-0005-0000-0000-00002C6C0000}"/>
    <cellStyle name="Link 2 6 7 6" xfId="27737" xr:uid="{00000000-0005-0000-0000-00002D6C0000}"/>
    <cellStyle name="Link 2 6 7 6 2" xfId="27738" xr:uid="{00000000-0005-0000-0000-00002E6C0000}"/>
    <cellStyle name="Link 2 6 7 6 3" xfId="27739" xr:uid="{00000000-0005-0000-0000-00002F6C0000}"/>
    <cellStyle name="Link 2 6 7 7" xfId="27740" xr:uid="{00000000-0005-0000-0000-0000306C0000}"/>
    <cellStyle name="Link 2 6 7 7 2" xfId="27741" xr:uid="{00000000-0005-0000-0000-0000316C0000}"/>
    <cellStyle name="Link 2 6 7 7 3" xfId="27742" xr:uid="{00000000-0005-0000-0000-0000326C0000}"/>
    <cellStyle name="Link 2 6 7 8" xfId="27743" xr:uid="{00000000-0005-0000-0000-0000336C0000}"/>
    <cellStyle name="Link 2 6 7 8 2" xfId="27744" xr:uid="{00000000-0005-0000-0000-0000346C0000}"/>
    <cellStyle name="Link 2 6 7 8 3" xfId="27745" xr:uid="{00000000-0005-0000-0000-0000356C0000}"/>
    <cellStyle name="Link 2 6 7 9" xfId="27746" xr:uid="{00000000-0005-0000-0000-0000366C0000}"/>
    <cellStyle name="Link 2 6 7 9 2" xfId="27747" xr:uid="{00000000-0005-0000-0000-0000376C0000}"/>
    <cellStyle name="Link 2 6 7 9 3" xfId="27748" xr:uid="{00000000-0005-0000-0000-0000386C0000}"/>
    <cellStyle name="Link 2 6 8" xfId="27749" xr:uid="{00000000-0005-0000-0000-0000396C0000}"/>
    <cellStyle name="Link 2 6 8 2" xfId="27750" xr:uid="{00000000-0005-0000-0000-00003A6C0000}"/>
    <cellStyle name="Link 2 6 8 3" xfId="27751" xr:uid="{00000000-0005-0000-0000-00003B6C0000}"/>
    <cellStyle name="Link 2 6 9" xfId="27752" xr:uid="{00000000-0005-0000-0000-00003C6C0000}"/>
    <cellStyle name="Link 2 6 9 2" xfId="27753" xr:uid="{00000000-0005-0000-0000-00003D6C0000}"/>
    <cellStyle name="Link 2 6 9 3" xfId="27754" xr:uid="{00000000-0005-0000-0000-00003E6C0000}"/>
    <cellStyle name="Link 2 7" xfId="27755" xr:uid="{00000000-0005-0000-0000-00003F6C0000}"/>
    <cellStyle name="Link 2 7 2" xfId="27756" xr:uid="{00000000-0005-0000-0000-0000406C0000}"/>
    <cellStyle name="Link 2 7 3" xfId="27757" xr:uid="{00000000-0005-0000-0000-0000416C0000}"/>
    <cellStyle name="Link 2 8" xfId="27758" xr:uid="{00000000-0005-0000-0000-0000426C0000}"/>
    <cellStyle name="Link 2 8 2" xfId="27759" xr:uid="{00000000-0005-0000-0000-0000436C0000}"/>
    <cellStyle name="Link 2 8 3" xfId="27760" xr:uid="{00000000-0005-0000-0000-0000446C0000}"/>
    <cellStyle name="Link 2 9" xfId="27761" xr:uid="{00000000-0005-0000-0000-0000456C0000}"/>
    <cellStyle name="Link 2 9 2" xfId="27762" xr:uid="{00000000-0005-0000-0000-0000466C0000}"/>
    <cellStyle name="Link 2 9 3" xfId="27763" xr:uid="{00000000-0005-0000-0000-0000476C0000}"/>
    <cellStyle name="Link 20" xfId="27764" xr:uid="{00000000-0005-0000-0000-0000486C0000}"/>
    <cellStyle name="Link 20 2" xfId="27765" xr:uid="{00000000-0005-0000-0000-0000496C0000}"/>
    <cellStyle name="Link 21" xfId="27766" xr:uid="{00000000-0005-0000-0000-00004A6C0000}"/>
    <cellStyle name="Link 21 2" xfId="27767" xr:uid="{00000000-0005-0000-0000-00004B6C0000}"/>
    <cellStyle name="Link 22" xfId="27768" xr:uid="{00000000-0005-0000-0000-00004C6C0000}"/>
    <cellStyle name="Link 22 2" xfId="27769" xr:uid="{00000000-0005-0000-0000-00004D6C0000}"/>
    <cellStyle name="Link 23" xfId="27770" xr:uid="{00000000-0005-0000-0000-00004E6C0000}"/>
    <cellStyle name="Link 23 2" xfId="27771" xr:uid="{00000000-0005-0000-0000-00004F6C0000}"/>
    <cellStyle name="Link 24" xfId="27772" xr:uid="{00000000-0005-0000-0000-0000506C0000}"/>
    <cellStyle name="Link 3" xfId="27773" xr:uid="{00000000-0005-0000-0000-0000516C0000}"/>
    <cellStyle name="Link 3 10" xfId="27774" xr:uid="{00000000-0005-0000-0000-0000526C0000}"/>
    <cellStyle name="Link 3 10 2" xfId="27775" xr:uid="{00000000-0005-0000-0000-0000536C0000}"/>
    <cellStyle name="Link 3 10 3" xfId="27776" xr:uid="{00000000-0005-0000-0000-0000546C0000}"/>
    <cellStyle name="Link 3 11" xfId="27777" xr:uid="{00000000-0005-0000-0000-0000556C0000}"/>
    <cellStyle name="Link 3 11 2" xfId="27778" xr:uid="{00000000-0005-0000-0000-0000566C0000}"/>
    <cellStyle name="Link 3 11 3" xfId="27779" xr:uid="{00000000-0005-0000-0000-0000576C0000}"/>
    <cellStyle name="Link 3 12" xfId="27780" xr:uid="{00000000-0005-0000-0000-0000586C0000}"/>
    <cellStyle name="Link 3 12 2" xfId="27781" xr:uid="{00000000-0005-0000-0000-0000596C0000}"/>
    <cellStyle name="Link 3 12 3" xfId="27782" xr:uid="{00000000-0005-0000-0000-00005A6C0000}"/>
    <cellStyle name="Link 3 13" xfId="27783" xr:uid="{00000000-0005-0000-0000-00005B6C0000}"/>
    <cellStyle name="Link 3 13 2" xfId="27784" xr:uid="{00000000-0005-0000-0000-00005C6C0000}"/>
    <cellStyle name="Link 3 13 3" xfId="27785" xr:uid="{00000000-0005-0000-0000-00005D6C0000}"/>
    <cellStyle name="Link 3 14" xfId="27786" xr:uid="{00000000-0005-0000-0000-00005E6C0000}"/>
    <cellStyle name="Link 3 14 2" xfId="27787" xr:uid="{00000000-0005-0000-0000-00005F6C0000}"/>
    <cellStyle name="Link 3 14 3" xfId="27788" xr:uid="{00000000-0005-0000-0000-0000606C0000}"/>
    <cellStyle name="Link 3 15" xfId="27789" xr:uid="{00000000-0005-0000-0000-0000616C0000}"/>
    <cellStyle name="Link 3 15 2" xfId="27790" xr:uid="{00000000-0005-0000-0000-0000626C0000}"/>
    <cellStyle name="Link 3 15 3" xfId="27791" xr:uid="{00000000-0005-0000-0000-0000636C0000}"/>
    <cellStyle name="Link 3 16" xfId="27792" xr:uid="{00000000-0005-0000-0000-0000646C0000}"/>
    <cellStyle name="Link 3 16 2" xfId="27793" xr:uid="{00000000-0005-0000-0000-0000656C0000}"/>
    <cellStyle name="Link 3 16 3" xfId="27794" xr:uid="{00000000-0005-0000-0000-0000666C0000}"/>
    <cellStyle name="Link 3 17" xfId="27795" xr:uid="{00000000-0005-0000-0000-0000676C0000}"/>
    <cellStyle name="Link 3 17 2" xfId="27796" xr:uid="{00000000-0005-0000-0000-0000686C0000}"/>
    <cellStyle name="Link 3 17 3" xfId="27797" xr:uid="{00000000-0005-0000-0000-0000696C0000}"/>
    <cellStyle name="Link 3 18" xfId="27798" xr:uid="{00000000-0005-0000-0000-00006A6C0000}"/>
    <cellStyle name="Link 3 18 2" xfId="27799" xr:uid="{00000000-0005-0000-0000-00006B6C0000}"/>
    <cellStyle name="Link 3 18 3" xfId="27800" xr:uid="{00000000-0005-0000-0000-00006C6C0000}"/>
    <cellStyle name="Link 3 19" xfId="27801" xr:uid="{00000000-0005-0000-0000-00006D6C0000}"/>
    <cellStyle name="Link 3 2" xfId="27802" xr:uid="{00000000-0005-0000-0000-00006E6C0000}"/>
    <cellStyle name="Link 3 2 10" xfId="27803" xr:uid="{00000000-0005-0000-0000-00006F6C0000}"/>
    <cellStyle name="Link 3 2 10 2" xfId="27804" xr:uid="{00000000-0005-0000-0000-0000706C0000}"/>
    <cellStyle name="Link 3 2 10 3" xfId="27805" xr:uid="{00000000-0005-0000-0000-0000716C0000}"/>
    <cellStyle name="Link 3 2 11" xfId="27806" xr:uid="{00000000-0005-0000-0000-0000726C0000}"/>
    <cellStyle name="Link 3 2 11 2" xfId="27807" xr:uid="{00000000-0005-0000-0000-0000736C0000}"/>
    <cellStyle name="Link 3 2 11 3" xfId="27808" xr:uid="{00000000-0005-0000-0000-0000746C0000}"/>
    <cellStyle name="Link 3 2 12" xfId="27809" xr:uid="{00000000-0005-0000-0000-0000756C0000}"/>
    <cellStyle name="Link 3 2 12 2" xfId="27810" xr:uid="{00000000-0005-0000-0000-0000766C0000}"/>
    <cellStyle name="Link 3 2 12 3" xfId="27811" xr:uid="{00000000-0005-0000-0000-0000776C0000}"/>
    <cellStyle name="Link 3 2 13" xfId="27812" xr:uid="{00000000-0005-0000-0000-0000786C0000}"/>
    <cellStyle name="Link 3 2 13 2" xfId="27813" xr:uid="{00000000-0005-0000-0000-0000796C0000}"/>
    <cellStyle name="Link 3 2 13 3" xfId="27814" xr:uid="{00000000-0005-0000-0000-00007A6C0000}"/>
    <cellStyle name="Link 3 2 14" xfId="27815" xr:uid="{00000000-0005-0000-0000-00007B6C0000}"/>
    <cellStyle name="Link 3 2 14 2" xfId="27816" xr:uid="{00000000-0005-0000-0000-00007C6C0000}"/>
    <cellStyle name="Link 3 2 14 3" xfId="27817" xr:uid="{00000000-0005-0000-0000-00007D6C0000}"/>
    <cellStyle name="Link 3 2 15" xfId="27818" xr:uid="{00000000-0005-0000-0000-00007E6C0000}"/>
    <cellStyle name="Link 3 2 15 2" xfId="27819" xr:uid="{00000000-0005-0000-0000-00007F6C0000}"/>
    <cellStyle name="Link 3 2 15 3" xfId="27820" xr:uid="{00000000-0005-0000-0000-0000806C0000}"/>
    <cellStyle name="Link 3 2 16" xfId="27821" xr:uid="{00000000-0005-0000-0000-0000816C0000}"/>
    <cellStyle name="Link 3 2 16 2" xfId="27822" xr:uid="{00000000-0005-0000-0000-0000826C0000}"/>
    <cellStyle name="Link 3 2 16 3" xfId="27823" xr:uid="{00000000-0005-0000-0000-0000836C0000}"/>
    <cellStyle name="Link 3 2 17" xfId="27824" xr:uid="{00000000-0005-0000-0000-0000846C0000}"/>
    <cellStyle name="Link 3 2 17 2" xfId="27825" xr:uid="{00000000-0005-0000-0000-0000856C0000}"/>
    <cellStyle name="Link 3 2 17 3" xfId="27826" xr:uid="{00000000-0005-0000-0000-0000866C0000}"/>
    <cellStyle name="Link 3 2 18" xfId="27827" xr:uid="{00000000-0005-0000-0000-0000876C0000}"/>
    <cellStyle name="Link 3 2 18 2" xfId="27828" xr:uid="{00000000-0005-0000-0000-0000886C0000}"/>
    <cellStyle name="Link 3 2 18 3" xfId="27829" xr:uid="{00000000-0005-0000-0000-0000896C0000}"/>
    <cellStyle name="Link 3 2 19" xfId="27830" xr:uid="{00000000-0005-0000-0000-00008A6C0000}"/>
    <cellStyle name="Link 3 2 2" xfId="27831" xr:uid="{00000000-0005-0000-0000-00008B6C0000}"/>
    <cellStyle name="Link 3 2 2 10" xfId="27832" xr:uid="{00000000-0005-0000-0000-00008C6C0000}"/>
    <cellStyle name="Link 3 2 2 10 2" xfId="27833" xr:uid="{00000000-0005-0000-0000-00008D6C0000}"/>
    <cellStyle name="Link 3 2 2 10 3" xfId="27834" xr:uid="{00000000-0005-0000-0000-00008E6C0000}"/>
    <cellStyle name="Link 3 2 2 11" xfId="27835" xr:uid="{00000000-0005-0000-0000-00008F6C0000}"/>
    <cellStyle name="Link 3 2 2 11 2" xfId="27836" xr:uid="{00000000-0005-0000-0000-0000906C0000}"/>
    <cellStyle name="Link 3 2 2 11 3" xfId="27837" xr:uid="{00000000-0005-0000-0000-0000916C0000}"/>
    <cellStyle name="Link 3 2 2 12" xfId="27838" xr:uid="{00000000-0005-0000-0000-0000926C0000}"/>
    <cellStyle name="Link 3 2 2 12 2" xfId="27839" xr:uid="{00000000-0005-0000-0000-0000936C0000}"/>
    <cellStyle name="Link 3 2 2 12 3" xfId="27840" xr:uid="{00000000-0005-0000-0000-0000946C0000}"/>
    <cellStyle name="Link 3 2 2 13" xfId="27841" xr:uid="{00000000-0005-0000-0000-0000956C0000}"/>
    <cellStyle name="Link 3 2 2 14" xfId="27842" xr:uid="{00000000-0005-0000-0000-0000966C0000}"/>
    <cellStyle name="Link 3 2 2 2" xfId="27843" xr:uid="{00000000-0005-0000-0000-0000976C0000}"/>
    <cellStyle name="Link 3 2 2 2 2" xfId="27844" xr:uid="{00000000-0005-0000-0000-0000986C0000}"/>
    <cellStyle name="Link 3 2 2 2 3" xfId="27845" xr:uid="{00000000-0005-0000-0000-0000996C0000}"/>
    <cellStyle name="Link 3 2 2 3" xfId="27846" xr:uid="{00000000-0005-0000-0000-00009A6C0000}"/>
    <cellStyle name="Link 3 2 2 3 2" xfId="27847" xr:uid="{00000000-0005-0000-0000-00009B6C0000}"/>
    <cellStyle name="Link 3 2 2 3 3" xfId="27848" xr:uid="{00000000-0005-0000-0000-00009C6C0000}"/>
    <cellStyle name="Link 3 2 2 4" xfId="27849" xr:uid="{00000000-0005-0000-0000-00009D6C0000}"/>
    <cellStyle name="Link 3 2 2 4 2" xfId="27850" xr:uid="{00000000-0005-0000-0000-00009E6C0000}"/>
    <cellStyle name="Link 3 2 2 4 3" xfId="27851" xr:uid="{00000000-0005-0000-0000-00009F6C0000}"/>
    <cellStyle name="Link 3 2 2 5" xfId="27852" xr:uid="{00000000-0005-0000-0000-0000A06C0000}"/>
    <cellStyle name="Link 3 2 2 5 2" xfId="27853" xr:uid="{00000000-0005-0000-0000-0000A16C0000}"/>
    <cellStyle name="Link 3 2 2 5 3" xfId="27854" xr:uid="{00000000-0005-0000-0000-0000A26C0000}"/>
    <cellStyle name="Link 3 2 2 6" xfId="27855" xr:uid="{00000000-0005-0000-0000-0000A36C0000}"/>
    <cellStyle name="Link 3 2 2 6 2" xfId="27856" xr:uid="{00000000-0005-0000-0000-0000A46C0000}"/>
    <cellStyle name="Link 3 2 2 6 3" xfId="27857" xr:uid="{00000000-0005-0000-0000-0000A56C0000}"/>
    <cellStyle name="Link 3 2 2 7" xfId="27858" xr:uid="{00000000-0005-0000-0000-0000A66C0000}"/>
    <cellStyle name="Link 3 2 2 7 2" xfId="27859" xr:uid="{00000000-0005-0000-0000-0000A76C0000}"/>
    <cellStyle name="Link 3 2 2 7 3" xfId="27860" xr:uid="{00000000-0005-0000-0000-0000A86C0000}"/>
    <cellStyle name="Link 3 2 2 8" xfId="27861" xr:uid="{00000000-0005-0000-0000-0000A96C0000}"/>
    <cellStyle name="Link 3 2 2 8 2" xfId="27862" xr:uid="{00000000-0005-0000-0000-0000AA6C0000}"/>
    <cellStyle name="Link 3 2 2 8 3" xfId="27863" xr:uid="{00000000-0005-0000-0000-0000AB6C0000}"/>
    <cellStyle name="Link 3 2 2 9" xfId="27864" xr:uid="{00000000-0005-0000-0000-0000AC6C0000}"/>
    <cellStyle name="Link 3 2 2 9 2" xfId="27865" xr:uid="{00000000-0005-0000-0000-0000AD6C0000}"/>
    <cellStyle name="Link 3 2 2 9 3" xfId="27866" xr:uid="{00000000-0005-0000-0000-0000AE6C0000}"/>
    <cellStyle name="Link 3 2 20" xfId="27867" xr:uid="{00000000-0005-0000-0000-0000AF6C0000}"/>
    <cellStyle name="Link 3 2 3" xfId="27868" xr:uid="{00000000-0005-0000-0000-0000B06C0000}"/>
    <cellStyle name="Link 3 2 3 10" xfId="27869" xr:uid="{00000000-0005-0000-0000-0000B16C0000}"/>
    <cellStyle name="Link 3 2 3 10 2" xfId="27870" xr:uid="{00000000-0005-0000-0000-0000B26C0000}"/>
    <cellStyle name="Link 3 2 3 10 3" xfId="27871" xr:uid="{00000000-0005-0000-0000-0000B36C0000}"/>
    <cellStyle name="Link 3 2 3 11" xfId="27872" xr:uid="{00000000-0005-0000-0000-0000B46C0000}"/>
    <cellStyle name="Link 3 2 3 11 2" xfId="27873" xr:uid="{00000000-0005-0000-0000-0000B56C0000}"/>
    <cellStyle name="Link 3 2 3 11 3" xfId="27874" xr:uid="{00000000-0005-0000-0000-0000B66C0000}"/>
    <cellStyle name="Link 3 2 3 12" xfId="27875" xr:uid="{00000000-0005-0000-0000-0000B76C0000}"/>
    <cellStyle name="Link 3 2 3 12 2" xfId="27876" xr:uid="{00000000-0005-0000-0000-0000B86C0000}"/>
    <cellStyle name="Link 3 2 3 12 3" xfId="27877" xr:uid="{00000000-0005-0000-0000-0000B96C0000}"/>
    <cellStyle name="Link 3 2 3 13" xfId="27878" xr:uid="{00000000-0005-0000-0000-0000BA6C0000}"/>
    <cellStyle name="Link 3 2 3 14" xfId="27879" xr:uid="{00000000-0005-0000-0000-0000BB6C0000}"/>
    <cellStyle name="Link 3 2 3 2" xfId="27880" xr:uid="{00000000-0005-0000-0000-0000BC6C0000}"/>
    <cellStyle name="Link 3 2 3 2 2" xfId="27881" xr:uid="{00000000-0005-0000-0000-0000BD6C0000}"/>
    <cellStyle name="Link 3 2 3 2 3" xfId="27882" xr:uid="{00000000-0005-0000-0000-0000BE6C0000}"/>
    <cellStyle name="Link 3 2 3 3" xfId="27883" xr:uid="{00000000-0005-0000-0000-0000BF6C0000}"/>
    <cellStyle name="Link 3 2 3 3 2" xfId="27884" xr:uid="{00000000-0005-0000-0000-0000C06C0000}"/>
    <cellStyle name="Link 3 2 3 3 3" xfId="27885" xr:uid="{00000000-0005-0000-0000-0000C16C0000}"/>
    <cellStyle name="Link 3 2 3 4" xfId="27886" xr:uid="{00000000-0005-0000-0000-0000C26C0000}"/>
    <cellStyle name="Link 3 2 3 4 2" xfId="27887" xr:uid="{00000000-0005-0000-0000-0000C36C0000}"/>
    <cellStyle name="Link 3 2 3 4 3" xfId="27888" xr:uid="{00000000-0005-0000-0000-0000C46C0000}"/>
    <cellStyle name="Link 3 2 3 5" xfId="27889" xr:uid="{00000000-0005-0000-0000-0000C56C0000}"/>
    <cellStyle name="Link 3 2 3 5 2" xfId="27890" xr:uid="{00000000-0005-0000-0000-0000C66C0000}"/>
    <cellStyle name="Link 3 2 3 5 3" xfId="27891" xr:uid="{00000000-0005-0000-0000-0000C76C0000}"/>
    <cellStyle name="Link 3 2 3 6" xfId="27892" xr:uid="{00000000-0005-0000-0000-0000C86C0000}"/>
    <cellStyle name="Link 3 2 3 6 2" xfId="27893" xr:uid="{00000000-0005-0000-0000-0000C96C0000}"/>
    <cellStyle name="Link 3 2 3 6 3" xfId="27894" xr:uid="{00000000-0005-0000-0000-0000CA6C0000}"/>
    <cellStyle name="Link 3 2 3 7" xfId="27895" xr:uid="{00000000-0005-0000-0000-0000CB6C0000}"/>
    <cellStyle name="Link 3 2 3 7 2" xfId="27896" xr:uid="{00000000-0005-0000-0000-0000CC6C0000}"/>
    <cellStyle name="Link 3 2 3 7 3" xfId="27897" xr:uid="{00000000-0005-0000-0000-0000CD6C0000}"/>
    <cellStyle name="Link 3 2 3 8" xfId="27898" xr:uid="{00000000-0005-0000-0000-0000CE6C0000}"/>
    <cellStyle name="Link 3 2 3 8 2" xfId="27899" xr:uid="{00000000-0005-0000-0000-0000CF6C0000}"/>
    <cellStyle name="Link 3 2 3 8 3" xfId="27900" xr:uid="{00000000-0005-0000-0000-0000D06C0000}"/>
    <cellStyle name="Link 3 2 3 9" xfId="27901" xr:uid="{00000000-0005-0000-0000-0000D16C0000}"/>
    <cellStyle name="Link 3 2 3 9 2" xfId="27902" xr:uid="{00000000-0005-0000-0000-0000D26C0000}"/>
    <cellStyle name="Link 3 2 3 9 3" xfId="27903" xr:uid="{00000000-0005-0000-0000-0000D36C0000}"/>
    <cellStyle name="Link 3 2 4" xfId="27904" xr:uid="{00000000-0005-0000-0000-0000D46C0000}"/>
    <cellStyle name="Link 3 2 4 10" xfId="27905" xr:uid="{00000000-0005-0000-0000-0000D56C0000}"/>
    <cellStyle name="Link 3 2 4 10 2" xfId="27906" xr:uid="{00000000-0005-0000-0000-0000D66C0000}"/>
    <cellStyle name="Link 3 2 4 10 3" xfId="27907" xr:uid="{00000000-0005-0000-0000-0000D76C0000}"/>
    <cellStyle name="Link 3 2 4 11" xfId="27908" xr:uid="{00000000-0005-0000-0000-0000D86C0000}"/>
    <cellStyle name="Link 3 2 4 11 2" xfId="27909" xr:uid="{00000000-0005-0000-0000-0000D96C0000}"/>
    <cellStyle name="Link 3 2 4 11 3" xfId="27910" xr:uid="{00000000-0005-0000-0000-0000DA6C0000}"/>
    <cellStyle name="Link 3 2 4 12" xfId="27911" xr:uid="{00000000-0005-0000-0000-0000DB6C0000}"/>
    <cellStyle name="Link 3 2 4 13" xfId="27912" xr:uid="{00000000-0005-0000-0000-0000DC6C0000}"/>
    <cellStyle name="Link 3 2 4 2" xfId="27913" xr:uid="{00000000-0005-0000-0000-0000DD6C0000}"/>
    <cellStyle name="Link 3 2 4 2 2" xfId="27914" xr:uid="{00000000-0005-0000-0000-0000DE6C0000}"/>
    <cellStyle name="Link 3 2 4 2 3" xfId="27915" xr:uid="{00000000-0005-0000-0000-0000DF6C0000}"/>
    <cellStyle name="Link 3 2 4 3" xfId="27916" xr:uid="{00000000-0005-0000-0000-0000E06C0000}"/>
    <cellStyle name="Link 3 2 4 3 2" xfId="27917" xr:uid="{00000000-0005-0000-0000-0000E16C0000}"/>
    <cellStyle name="Link 3 2 4 3 3" xfId="27918" xr:uid="{00000000-0005-0000-0000-0000E26C0000}"/>
    <cellStyle name="Link 3 2 4 4" xfId="27919" xr:uid="{00000000-0005-0000-0000-0000E36C0000}"/>
    <cellStyle name="Link 3 2 4 4 2" xfId="27920" xr:uid="{00000000-0005-0000-0000-0000E46C0000}"/>
    <cellStyle name="Link 3 2 4 4 3" xfId="27921" xr:uid="{00000000-0005-0000-0000-0000E56C0000}"/>
    <cellStyle name="Link 3 2 4 5" xfId="27922" xr:uid="{00000000-0005-0000-0000-0000E66C0000}"/>
    <cellStyle name="Link 3 2 4 5 2" xfId="27923" xr:uid="{00000000-0005-0000-0000-0000E76C0000}"/>
    <cellStyle name="Link 3 2 4 5 3" xfId="27924" xr:uid="{00000000-0005-0000-0000-0000E86C0000}"/>
    <cellStyle name="Link 3 2 4 6" xfId="27925" xr:uid="{00000000-0005-0000-0000-0000E96C0000}"/>
    <cellStyle name="Link 3 2 4 6 2" xfId="27926" xr:uid="{00000000-0005-0000-0000-0000EA6C0000}"/>
    <cellStyle name="Link 3 2 4 6 3" xfId="27927" xr:uid="{00000000-0005-0000-0000-0000EB6C0000}"/>
    <cellStyle name="Link 3 2 4 7" xfId="27928" xr:uid="{00000000-0005-0000-0000-0000EC6C0000}"/>
    <cellStyle name="Link 3 2 4 7 2" xfId="27929" xr:uid="{00000000-0005-0000-0000-0000ED6C0000}"/>
    <cellStyle name="Link 3 2 4 7 3" xfId="27930" xr:uid="{00000000-0005-0000-0000-0000EE6C0000}"/>
    <cellStyle name="Link 3 2 4 8" xfId="27931" xr:uid="{00000000-0005-0000-0000-0000EF6C0000}"/>
    <cellStyle name="Link 3 2 4 8 2" xfId="27932" xr:uid="{00000000-0005-0000-0000-0000F06C0000}"/>
    <cellStyle name="Link 3 2 4 8 3" xfId="27933" xr:uid="{00000000-0005-0000-0000-0000F16C0000}"/>
    <cellStyle name="Link 3 2 4 9" xfId="27934" xr:uid="{00000000-0005-0000-0000-0000F26C0000}"/>
    <cellStyle name="Link 3 2 4 9 2" xfId="27935" xr:uid="{00000000-0005-0000-0000-0000F36C0000}"/>
    <cellStyle name="Link 3 2 4 9 3" xfId="27936" xr:uid="{00000000-0005-0000-0000-0000F46C0000}"/>
    <cellStyle name="Link 3 2 5" xfId="27937" xr:uid="{00000000-0005-0000-0000-0000F56C0000}"/>
    <cellStyle name="Link 3 2 5 10" xfId="27938" xr:uid="{00000000-0005-0000-0000-0000F66C0000}"/>
    <cellStyle name="Link 3 2 5 10 2" xfId="27939" xr:uid="{00000000-0005-0000-0000-0000F76C0000}"/>
    <cellStyle name="Link 3 2 5 10 3" xfId="27940" xr:uid="{00000000-0005-0000-0000-0000F86C0000}"/>
    <cellStyle name="Link 3 2 5 11" xfId="27941" xr:uid="{00000000-0005-0000-0000-0000F96C0000}"/>
    <cellStyle name="Link 3 2 5 11 2" xfId="27942" xr:uid="{00000000-0005-0000-0000-0000FA6C0000}"/>
    <cellStyle name="Link 3 2 5 11 3" xfId="27943" xr:uid="{00000000-0005-0000-0000-0000FB6C0000}"/>
    <cellStyle name="Link 3 2 5 12" xfId="27944" xr:uid="{00000000-0005-0000-0000-0000FC6C0000}"/>
    <cellStyle name="Link 3 2 5 13" xfId="27945" xr:uid="{00000000-0005-0000-0000-0000FD6C0000}"/>
    <cellStyle name="Link 3 2 5 2" xfId="27946" xr:uid="{00000000-0005-0000-0000-0000FE6C0000}"/>
    <cellStyle name="Link 3 2 5 2 2" xfId="27947" xr:uid="{00000000-0005-0000-0000-0000FF6C0000}"/>
    <cellStyle name="Link 3 2 5 2 3" xfId="27948" xr:uid="{00000000-0005-0000-0000-0000006D0000}"/>
    <cellStyle name="Link 3 2 5 3" xfId="27949" xr:uid="{00000000-0005-0000-0000-0000016D0000}"/>
    <cellStyle name="Link 3 2 5 3 2" xfId="27950" xr:uid="{00000000-0005-0000-0000-0000026D0000}"/>
    <cellStyle name="Link 3 2 5 3 3" xfId="27951" xr:uid="{00000000-0005-0000-0000-0000036D0000}"/>
    <cellStyle name="Link 3 2 5 4" xfId="27952" xr:uid="{00000000-0005-0000-0000-0000046D0000}"/>
    <cellStyle name="Link 3 2 5 4 2" xfId="27953" xr:uid="{00000000-0005-0000-0000-0000056D0000}"/>
    <cellStyle name="Link 3 2 5 4 3" xfId="27954" xr:uid="{00000000-0005-0000-0000-0000066D0000}"/>
    <cellStyle name="Link 3 2 5 5" xfId="27955" xr:uid="{00000000-0005-0000-0000-0000076D0000}"/>
    <cellStyle name="Link 3 2 5 5 2" xfId="27956" xr:uid="{00000000-0005-0000-0000-0000086D0000}"/>
    <cellStyle name="Link 3 2 5 5 3" xfId="27957" xr:uid="{00000000-0005-0000-0000-0000096D0000}"/>
    <cellStyle name="Link 3 2 5 6" xfId="27958" xr:uid="{00000000-0005-0000-0000-00000A6D0000}"/>
    <cellStyle name="Link 3 2 5 6 2" xfId="27959" xr:uid="{00000000-0005-0000-0000-00000B6D0000}"/>
    <cellStyle name="Link 3 2 5 6 3" xfId="27960" xr:uid="{00000000-0005-0000-0000-00000C6D0000}"/>
    <cellStyle name="Link 3 2 5 7" xfId="27961" xr:uid="{00000000-0005-0000-0000-00000D6D0000}"/>
    <cellStyle name="Link 3 2 5 7 2" xfId="27962" xr:uid="{00000000-0005-0000-0000-00000E6D0000}"/>
    <cellStyle name="Link 3 2 5 7 3" xfId="27963" xr:uid="{00000000-0005-0000-0000-00000F6D0000}"/>
    <cellStyle name="Link 3 2 5 8" xfId="27964" xr:uid="{00000000-0005-0000-0000-0000106D0000}"/>
    <cellStyle name="Link 3 2 5 8 2" xfId="27965" xr:uid="{00000000-0005-0000-0000-0000116D0000}"/>
    <cellStyle name="Link 3 2 5 8 3" xfId="27966" xr:uid="{00000000-0005-0000-0000-0000126D0000}"/>
    <cellStyle name="Link 3 2 5 9" xfId="27967" xr:uid="{00000000-0005-0000-0000-0000136D0000}"/>
    <cellStyle name="Link 3 2 5 9 2" xfId="27968" xr:uid="{00000000-0005-0000-0000-0000146D0000}"/>
    <cellStyle name="Link 3 2 5 9 3" xfId="27969" xr:uid="{00000000-0005-0000-0000-0000156D0000}"/>
    <cellStyle name="Link 3 2 6" xfId="27970" xr:uid="{00000000-0005-0000-0000-0000166D0000}"/>
    <cellStyle name="Link 3 2 6 10" xfId="27971" xr:uid="{00000000-0005-0000-0000-0000176D0000}"/>
    <cellStyle name="Link 3 2 6 10 2" xfId="27972" xr:uid="{00000000-0005-0000-0000-0000186D0000}"/>
    <cellStyle name="Link 3 2 6 10 3" xfId="27973" xr:uid="{00000000-0005-0000-0000-0000196D0000}"/>
    <cellStyle name="Link 3 2 6 11" xfId="27974" xr:uid="{00000000-0005-0000-0000-00001A6D0000}"/>
    <cellStyle name="Link 3 2 6 11 2" xfId="27975" xr:uid="{00000000-0005-0000-0000-00001B6D0000}"/>
    <cellStyle name="Link 3 2 6 11 3" xfId="27976" xr:uid="{00000000-0005-0000-0000-00001C6D0000}"/>
    <cellStyle name="Link 3 2 6 12" xfId="27977" xr:uid="{00000000-0005-0000-0000-00001D6D0000}"/>
    <cellStyle name="Link 3 2 6 13" xfId="27978" xr:uid="{00000000-0005-0000-0000-00001E6D0000}"/>
    <cellStyle name="Link 3 2 6 2" xfId="27979" xr:uid="{00000000-0005-0000-0000-00001F6D0000}"/>
    <cellStyle name="Link 3 2 6 2 2" xfId="27980" xr:uid="{00000000-0005-0000-0000-0000206D0000}"/>
    <cellStyle name="Link 3 2 6 2 3" xfId="27981" xr:uid="{00000000-0005-0000-0000-0000216D0000}"/>
    <cellStyle name="Link 3 2 6 3" xfId="27982" xr:uid="{00000000-0005-0000-0000-0000226D0000}"/>
    <cellStyle name="Link 3 2 6 3 2" xfId="27983" xr:uid="{00000000-0005-0000-0000-0000236D0000}"/>
    <cellStyle name="Link 3 2 6 3 3" xfId="27984" xr:uid="{00000000-0005-0000-0000-0000246D0000}"/>
    <cellStyle name="Link 3 2 6 4" xfId="27985" xr:uid="{00000000-0005-0000-0000-0000256D0000}"/>
    <cellStyle name="Link 3 2 6 4 2" xfId="27986" xr:uid="{00000000-0005-0000-0000-0000266D0000}"/>
    <cellStyle name="Link 3 2 6 4 3" xfId="27987" xr:uid="{00000000-0005-0000-0000-0000276D0000}"/>
    <cellStyle name="Link 3 2 6 5" xfId="27988" xr:uid="{00000000-0005-0000-0000-0000286D0000}"/>
    <cellStyle name="Link 3 2 6 5 2" xfId="27989" xr:uid="{00000000-0005-0000-0000-0000296D0000}"/>
    <cellStyle name="Link 3 2 6 5 3" xfId="27990" xr:uid="{00000000-0005-0000-0000-00002A6D0000}"/>
    <cellStyle name="Link 3 2 6 6" xfId="27991" xr:uid="{00000000-0005-0000-0000-00002B6D0000}"/>
    <cellStyle name="Link 3 2 6 6 2" xfId="27992" xr:uid="{00000000-0005-0000-0000-00002C6D0000}"/>
    <cellStyle name="Link 3 2 6 6 3" xfId="27993" xr:uid="{00000000-0005-0000-0000-00002D6D0000}"/>
    <cellStyle name="Link 3 2 6 7" xfId="27994" xr:uid="{00000000-0005-0000-0000-00002E6D0000}"/>
    <cellStyle name="Link 3 2 6 7 2" xfId="27995" xr:uid="{00000000-0005-0000-0000-00002F6D0000}"/>
    <cellStyle name="Link 3 2 6 7 3" xfId="27996" xr:uid="{00000000-0005-0000-0000-0000306D0000}"/>
    <cellStyle name="Link 3 2 6 8" xfId="27997" xr:uid="{00000000-0005-0000-0000-0000316D0000}"/>
    <cellStyle name="Link 3 2 6 8 2" xfId="27998" xr:uid="{00000000-0005-0000-0000-0000326D0000}"/>
    <cellStyle name="Link 3 2 6 8 3" xfId="27999" xr:uid="{00000000-0005-0000-0000-0000336D0000}"/>
    <cellStyle name="Link 3 2 6 9" xfId="28000" xr:uid="{00000000-0005-0000-0000-0000346D0000}"/>
    <cellStyle name="Link 3 2 6 9 2" xfId="28001" xr:uid="{00000000-0005-0000-0000-0000356D0000}"/>
    <cellStyle name="Link 3 2 6 9 3" xfId="28002" xr:uid="{00000000-0005-0000-0000-0000366D0000}"/>
    <cellStyle name="Link 3 2 7" xfId="28003" xr:uid="{00000000-0005-0000-0000-0000376D0000}"/>
    <cellStyle name="Link 3 2 7 10" xfId="28004" xr:uid="{00000000-0005-0000-0000-0000386D0000}"/>
    <cellStyle name="Link 3 2 7 10 2" xfId="28005" xr:uid="{00000000-0005-0000-0000-0000396D0000}"/>
    <cellStyle name="Link 3 2 7 10 3" xfId="28006" xr:uid="{00000000-0005-0000-0000-00003A6D0000}"/>
    <cellStyle name="Link 3 2 7 11" xfId="28007" xr:uid="{00000000-0005-0000-0000-00003B6D0000}"/>
    <cellStyle name="Link 3 2 7 11 2" xfId="28008" xr:uid="{00000000-0005-0000-0000-00003C6D0000}"/>
    <cellStyle name="Link 3 2 7 11 3" xfId="28009" xr:uid="{00000000-0005-0000-0000-00003D6D0000}"/>
    <cellStyle name="Link 3 2 7 12" xfId="28010" xr:uid="{00000000-0005-0000-0000-00003E6D0000}"/>
    <cellStyle name="Link 3 2 7 13" xfId="28011" xr:uid="{00000000-0005-0000-0000-00003F6D0000}"/>
    <cellStyle name="Link 3 2 7 2" xfId="28012" xr:uid="{00000000-0005-0000-0000-0000406D0000}"/>
    <cellStyle name="Link 3 2 7 2 2" xfId="28013" xr:uid="{00000000-0005-0000-0000-0000416D0000}"/>
    <cellStyle name="Link 3 2 7 2 3" xfId="28014" xr:uid="{00000000-0005-0000-0000-0000426D0000}"/>
    <cellStyle name="Link 3 2 7 3" xfId="28015" xr:uid="{00000000-0005-0000-0000-0000436D0000}"/>
    <cellStyle name="Link 3 2 7 3 2" xfId="28016" xr:uid="{00000000-0005-0000-0000-0000446D0000}"/>
    <cellStyle name="Link 3 2 7 3 3" xfId="28017" xr:uid="{00000000-0005-0000-0000-0000456D0000}"/>
    <cellStyle name="Link 3 2 7 4" xfId="28018" xr:uid="{00000000-0005-0000-0000-0000466D0000}"/>
    <cellStyle name="Link 3 2 7 4 2" xfId="28019" xr:uid="{00000000-0005-0000-0000-0000476D0000}"/>
    <cellStyle name="Link 3 2 7 4 3" xfId="28020" xr:uid="{00000000-0005-0000-0000-0000486D0000}"/>
    <cellStyle name="Link 3 2 7 5" xfId="28021" xr:uid="{00000000-0005-0000-0000-0000496D0000}"/>
    <cellStyle name="Link 3 2 7 5 2" xfId="28022" xr:uid="{00000000-0005-0000-0000-00004A6D0000}"/>
    <cellStyle name="Link 3 2 7 5 3" xfId="28023" xr:uid="{00000000-0005-0000-0000-00004B6D0000}"/>
    <cellStyle name="Link 3 2 7 6" xfId="28024" xr:uid="{00000000-0005-0000-0000-00004C6D0000}"/>
    <cellStyle name="Link 3 2 7 6 2" xfId="28025" xr:uid="{00000000-0005-0000-0000-00004D6D0000}"/>
    <cellStyle name="Link 3 2 7 6 3" xfId="28026" xr:uid="{00000000-0005-0000-0000-00004E6D0000}"/>
    <cellStyle name="Link 3 2 7 7" xfId="28027" xr:uid="{00000000-0005-0000-0000-00004F6D0000}"/>
    <cellStyle name="Link 3 2 7 7 2" xfId="28028" xr:uid="{00000000-0005-0000-0000-0000506D0000}"/>
    <cellStyle name="Link 3 2 7 7 3" xfId="28029" xr:uid="{00000000-0005-0000-0000-0000516D0000}"/>
    <cellStyle name="Link 3 2 7 8" xfId="28030" xr:uid="{00000000-0005-0000-0000-0000526D0000}"/>
    <cellStyle name="Link 3 2 7 8 2" xfId="28031" xr:uid="{00000000-0005-0000-0000-0000536D0000}"/>
    <cellStyle name="Link 3 2 7 8 3" xfId="28032" xr:uid="{00000000-0005-0000-0000-0000546D0000}"/>
    <cellStyle name="Link 3 2 7 9" xfId="28033" xr:uid="{00000000-0005-0000-0000-0000556D0000}"/>
    <cellStyle name="Link 3 2 7 9 2" xfId="28034" xr:uid="{00000000-0005-0000-0000-0000566D0000}"/>
    <cellStyle name="Link 3 2 7 9 3" xfId="28035" xr:uid="{00000000-0005-0000-0000-0000576D0000}"/>
    <cellStyle name="Link 3 2 8" xfId="28036" xr:uid="{00000000-0005-0000-0000-0000586D0000}"/>
    <cellStyle name="Link 3 2 8 2" xfId="28037" xr:uid="{00000000-0005-0000-0000-0000596D0000}"/>
    <cellStyle name="Link 3 2 8 3" xfId="28038" xr:uid="{00000000-0005-0000-0000-00005A6D0000}"/>
    <cellStyle name="Link 3 2 9" xfId="28039" xr:uid="{00000000-0005-0000-0000-00005B6D0000}"/>
    <cellStyle name="Link 3 2 9 2" xfId="28040" xr:uid="{00000000-0005-0000-0000-00005C6D0000}"/>
    <cellStyle name="Link 3 2 9 3" xfId="28041" xr:uid="{00000000-0005-0000-0000-00005D6D0000}"/>
    <cellStyle name="Link 3 20" xfId="28042" xr:uid="{00000000-0005-0000-0000-00005E6D0000}"/>
    <cellStyle name="Link 3 3" xfId="28043" xr:uid="{00000000-0005-0000-0000-00005F6D0000}"/>
    <cellStyle name="Link 3 3 10" xfId="28044" xr:uid="{00000000-0005-0000-0000-0000606D0000}"/>
    <cellStyle name="Link 3 3 10 2" xfId="28045" xr:uid="{00000000-0005-0000-0000-0000616D0000}"/>
    <cellStyle name="Link 3 3 10 3" xfId="28046" xr:uid="{00000000-0005-0000-0000-0000626D0000}"/>
    <cellStyle name="Link 3 3 11" xfId="28047" xr:uid="{00000000-0005-0000-0000-0000636D0000}"/>
    <cellStyle name="Link 3 3 11 2" xfId="28048" xr:uid="{00000000-0005-0000-0000-0000646D0000}"/>
    <cellStyle name="Link 3 3 11 3" xfId="28049" xr:uid="{00000000-0005-0000-0000-0000656D0000}"/>
    <cellStyle name="Link 3 3 12" xfId="28050" xr:uid="{00000000-0005-0000-0000-0000666D0000}"/>
    <cellStyle name="Link 3 3 12 2" xfId="28051" xr:uid="{00000000-0005-0000-0000-0000676D0000}"/>
    <cellStyle name="Link 3 3 12 3" xfId="28052" xr:uid="{00000000-0005-0000-0000-0000686D0000}"/>
    <cellStyle name="Link 3 3 13" xfId="28053" xr:uid="{00000000-0005-0000-0000-0000696D0000}"/>
    <cellStyle name="Link 3 3 14" xfId="28054" xr:uid="{00000000-0005-0000-0000-00006A6D0000}"/>
    <cellStyle name="Link 3 3 2" xfId="28055" xr:uid="{00000000-0005-0000-0000-00006B6D0000}"/>
    <cellStyle name="Link 3 3 2 2" xfId="28056" xr:uid="{00000000-0005-0000-0000-00006C6D0000}"/>
    <cellStyle name="Link 3 3 2 3" xfId="28057" xr:uid="{00000000-0005-0000-0000-00006D6D0000}"/>
    <cellStyle name="Link 3 3 3" xfId="28058" xr:uid="{00000000-0005-0000-0000-00006E6D0000}"/>
    <cellStyle name="Link 3 3 3 2" xfId="28059" xr:uid="{00000000-0005-0000-0000-00006F6D0000}"/>
    <cellStyle name="Link 3 3 3 3" xfId="28060" xr:uid="{00000000-0005-0000-0000-0000706D0000}"/>
    <cellStyle name="Link 3 3 4" xfId="28061" xr:uid="{00000000-0005-0000-0000-0000716D0000}"/>
    <cellStyle name="Link 3 3 4 2" xfId="28062" xr:uid="{00000000-0005-0000-0000-0000726D0000}"/>
    <cellStyle name="Link 3 3 4 3" xfId="28063" xr:uid="{00000000-0005-0000-0000-0000736D0000}"/>
    <cellStyle name="Link 3 3 5" xfId="28064" xr:uid="{00000000-0005-0000-0000-0000746D0000}"/>
    <cellStyle name="Link 3 3 5 2" xfId="28065" xr:uid="{00000000-0005-0000-0000-0000756D0000}"/>
    <cellStyle name="Link 3 3 5 3" xfId="28066" xr:uid="{00000000-0005-0000-0000-0000766D0000}"/>
    <cellStyle name="Link 3 3 6" xfId="28067" xr:uid="{00000000-0005-0000-0000-0000776D0000}"/>
    <cellStyle name="Link 3 3 6 2" xfId="28068" xr:uid="{00000000-0005-0000-0000-0000786D0000}"/>
    <cellStyle name="Link 3 3 6 3" xfId="28069" xr:uid="{00000000-0005-0000-0000-0000796D0000}"/>
    <cellStyle name="Link 3 3 7" xfId="28070" xr:uid="{00000000-0005-0000-0000-00007A6D0000}"/>
    <cellStyle name="Link 3 3 7 2" xfId="28071" xr:uid="{00000000-0005-0000-0000-00007B6D0000}"/>
    <cellStyle name="Link 3 3 7 3" xfId="28072" xr:uid="{00000000-0005-0000-0000-00007C6D0000}"/>
    <cellStyle name="Link 3 3 8" xfId="28073" xr:uid="{00000000-0005-0000-0000-00007D6D0000}"/>
    <cellStyle name="Link 3 3 8 2" xfId="28074" xr:uid="{00000000-0005-0000-0000-00007E6D0000}"/>
    <cellStyle name="Link 3 3 8 3" xfId="28075" xr:uid="{00000000-0005-0000-0000-00007F6D0000}"/>
    <cellStyle name="Link 3 3 9" xfId="28076" xr:uid="{00000000-0005-0000-0000-0000806D0000}"/>
    <cellStyle name="Link 3 3 9 2" xfId="28077" xr:uid="{00000000-0005-0000-0000-0000816D0000}"/>
    <cellStyle name="Link 3 3 9 3" xfId="28078" xr:uid="{00000000-0005-0000-0000-0000826D0000}"/>
    <cellStyle name="Link 3 4" xfId="28079" xr:uid="{00000000-0005-0000-0000-0000836D0000}"/>
    <cellStyle name="Link 3 4 10" xfId="28080" xr:uid="{00000000-0005-0000-0000-0000846D0000}"/>
    <cellStyle name="Link 3 4 10 2" xfId="28081" xr:uid="{00000000-0005-0000-0000-0000856D0000}"/>
    <cellStyle name="Link 3 4 10 3" xfId="28082" xr:uid="{00000000-0005-0000-0000-0000866D0000}"/>
    <cellStyle name="Link 3 4 11" xfId="28083" xr:uid="{00000000-0005-0000-0000-0000876D0000}"/>
    <cellStyle name="Link 3 4 11 2" xfId="28084" xr:uid="{00000000-0005-0000-0000-0000886D0000}"/>
    <cellStyle name="Link 3 4 11 3" xfId="28085" xr:uid="{00000000-0005-0000-0000-0000896D0000}"/>
    <cellStyle name="Link 3 4 12" xfId="28086" xr:uid="{00000000-0005-0000-0000-00008A6D0000}"/>
    <cellStyle name="Link 3 4 13" xfId="28087" xr:uid="{00000000-0005-0000-0000-00008B6D0000}"/>
    <cellStyle name="Link 3 4 2" xfId="28088" xr:uid="{00000000-0005-0000-0000-00008C6D0000}"/>
    <cellStyle name="Link 3 4 2 2" xfId="28089" xr:uid="{00000000-0005-0000-0000-00008D6D0000}"/>
    <cellStyle name="Link 3 4 2 3" xfId="28090" xr:uid="{00000000-0005-0000-0000-00008E6D0000}"/>
    <cellStyle name="Link 3 4 3" xfId="28091" xr:uid="{00000000-0005-0000-0000-00008F6D0000}"/>
    <cellStyle name="Link 3 4 3 2" xfId="28092" xr:uid="{00000000-0005-0000-0000-0000906D0000}"/>
    <cellStyle name="Link 3 4 3 3" xfId="28093" xr:uid="{00000000-0005-0000-0000-0000916D0000}"/>
    <cellStyle name="Link 3 4 4" xfId="28094" xr:uid="{00000000-0005-0000-0000-0000926D0000}"/>
    <cellStyle name="Link 3 4 4 2" xfId="28095" xr:uid="{00000000-0005-0000-0000-0000936D0000}"/>
    <cellStyle name="Link 3 4 4 3" xfId="28096" xr:uid="{00000000-0005-0000-0000-0000946D0000}"/>
    <cellStyle name="Link 3 4 5" xfId="28097" xr:uid="{00000000-0005-0000-0000-0000956D0000}"/>
    <cellStyle name="Link 3 4 5 2" xfId="28098" xr:uid="{00000000-0005-0000-0000-0000966D0000}"/>
    <cellStyle name="Link 3 4 5 3" xfId="28099" xr:uid="{00000000-0005-0000-0000-0000976D0000}"/>
    <cellStyle name="Link 3 4 6" xfId="28100" xr:uid="{00000000-0005-0000-0000-0000986D0000}"/>
    <cellStyle name="Link 3 4 6 2" xfId="28101" xr:uid="{00000000-0005-0000-0000-0000996D0000}"/>
    <cellStyle name="Link 3 4 6 3" xfId="28102" xr:uid="{00000000-0005-0000-0000-00009A6D0000}"/>
    <cellStyle name="Link 3 4 7" xfId="28103" xr:uid="{00000000-0005-0000-0000-00009B6D0000}"/>
    <cellStyle name="Link 3 4 7 2" xfId="28104" xr:uid="{00000000-0005-0000-0000-00009C6D0000}"/>
    <cellStyle name="Link 3 4 7 3" xfId="28105" xr:uid="{00000000-0005-0000-0000-00009D6D0000}"/>
    <cellStyle name="Link 3 4 8" xfId="28106" xr:uid="{00000000-0005-0000-0000-00009E6D0000}"/>
    <cellStyle name="Link 3 4 8 2" xfId="28107" xr:uid="{00000000-0005-0000-0000-00009F6D0000}"/>
    <cellStyle name="Link 3 4 8 3" xfId="28108" xr:uid="{00000000-0005-0000-0000-0000A06D0000}"/>
    <cellStyle name="Link 3 4 9" xfId="28109" xr:uid="{00000000-0005-0000-0000-0000A16D0000}"/>
    <cellStyle name="Link 3 4 9 2" xfId="28110" xr:uid="{00000000-0005-0000-0000-0000A26D0000}"/>
    <cellStyle name="Link 3 4 9 3" xfId="28111" xr:uid="{00000000-0005-0000-0000-0000A36D0000}"/>
    <cellStyle name="Link 3 5" xfId="28112" xr:uid="{00000000-0005-0000-0000-0000A46D0000}"/>
    <cellStyle name="Link 3 5 10" xfId="28113" xr:uid="{00000000-0005-0000-0000-0000A56D0000}"/>
    <cellStyle name="Link 3 5 10 2" xfId="28114" xr:uid="{00000000-0005-0000-0000-0000A66D0000}"/>
    <cellStyle name="Link 3 5 10 3" xfId="28115" xr:uid="{00000000-0005-0000-0000-0000A76D0000}"/>
    <cellStyle name="Link 3 5 11" xfId="28116" xr:uid="{00000000-0005-0000-0000-0000A86D0000}"/>
    <cellStyle name="Link 3 5 11 2" xfId="28117" xr:uid="{00000000-0005-0000-0000-0000A96D0000}"/>
    <cellStyle name="Link 3 5 11 3" xfId="28118" xr:uid="{00000000-0005-0000-0000-0000AA6D0000}"/>
    <cellStyle name="Link 3 5 12" xfId="28119" xr:uid="{00000000-0005-0000-0000-0000AB6D0000}"/>
    <cellStyle name="Link 3 5 13" xfId="28120" xr:uid="{00000000-0005-0000-0000-0000AC6D0000}"/>
    <cellStyle name="Link 3 5 2" xfId="28121" xr:uid="{00000000-0005-0000-0000-0000AD6D0000}"/>
    <cellStyle name="Link 3 5 2 2" xfId="28122" xr:uid="{00000000-0005-0000-0000-0000AE6D0000}"/>
    <cellStyle name="Link 3 5 2 3" xfId="28123" xr:uid="{00000000-0005-0000-0000-0000AF6D0000}"/>
    <cellStyle name="Link 3 5 3" xfId="28124" xr:uid="{00000000-0005-0000-0000-0000B06D0000}"/>
    <cellStyle name="Link 3 5 3 2" xfId="28125" xr:uid="{00000000-0005-0000-0000-0000B16D0000}"/>
    <cellStyle name="Link 3 5 3 3" xfId="28126" xr:uid="{00000000-0005-0000-0000-0000B26D0000}"/>
    <cellStyle name="Link 3 5 4" xfId="28127" xr:uid="{00000000-0005-0000-0000-0000B36D0000}"/>
    <cellStyle name="Link 3 5 4 2" xfId="28128" xr:uid="{00000000-0005-0000-0000-0000B46D0000}"/>
    <cellStyle name="Link 3 5 4 3" xfId="28129" xr:uid="{00000000-0005-0000-0000-0000B56D0000}"/>
    <cellStyle name="Link 3 5 5" xfId="28130" xr:uid="{00000000-0005-0000-0000-0000B66D0000}"/>
    <cellStyle name="Link 3 5 5 2" xfId="28131" xr:uid="{00000000-0005-0000-0000-0000B76D0000}"/>
    <cellStyle name="Link 3 5 5 3" xfId="28132" xr:uid="{00000000-0005-0000-0000-0000B86D0000}"/>
    <cellStyle name="Link 3 5 6" xfId="28133" xr:uid="{00000000-0005-0000-0000-0000B96D0000}"/>
    <cellStyle name="Link 3 5 6 2" xfId="28134" xr:uid="{00000000-0005-0000-0000-0000BA6D0000}"/>
    <cellStyle name="Link 3 5 6 3" xfId="28135" xr:uid="{00000000-0005-0000-0000-0000BB6D0000}"/>
    <cellStyle name="Link 3 5 7" xfId="28136" xr:uid="{00000000-0005-0000-0000-0000BC6D0000}"/>
    <cellStyle name="Link 3 5 7 2" xfId="28137" xr:uid="{00000000-0005-0000-0000-0000BD6D0000}"/>
    <cellStyle name="Link 3 5 7 3" xfId="28138" xr:uid="{00000000-0005-0000-0000-0000BE6D0000}"/>
    <cellStyle name="Link 3 5 8" xfId="28139" xr:uid="{00000000-0005-0000-0000-0000BF6D0000}"/>
    <cellStyle name="Link 3 5 8 2" xfId="28140" xr:uid="{00000000-0005-0000-0000-0000C06D0000}"/>
    <cellStyle name="Link 3 5 8 3" xfId="28141" xr:uid="{00000000-0005-0000-0000-0000C16D0000}"/>
    <cellStyle name="Link 3 5 9" xfId="28142" xr:uid="{00000000-0005-0000-0000-0000C26D0000}"/>
    <cellStyle name="Link 3 5 9 2" xfId="28143" xr:uid="{00000000-0005-0000-0000-0000C36D0000}"/>
    <cellStyle name="Link 3 5 9 3" xfId="28144" xr:uid="{00000000-0005-0000-0000-0000C46D0000}"/>
    <cellStyle name="Link 3 6" xfId="28145" xr:uid="{00000000-0005-0000-0000-0000C56D0000}"/>
    <cellStyle name="Link 3 6 10" xfId="28146" xr:uid="{00000000-0005-0000-0000-0000C66D0000}"/>
    <cellStyle name="Link 3 6 10 2" xfId="28147" xr:uid="{00000000-0005-0000-0000-0000C76D0000}"/>
    <cellStyle name="Link 3 6 10 3" xfId="28148" xr:uid="{00000000-0005-0000-0000-0000C86D0000}"/>
    <cellStyle name="Link 3 6 11" xfId="28149" xr:uid="{00000000-0005-0000-0000-0000C96D0000}"/>
    <cellStyle name="Link 3 6 11 2" xfId="28150" xr:uid="{00000000-0005-0000-0000-0000CA6D0000}"/>
    <cellStyle name="Link 3 6 11 3" xfId="28151" xr:uid="{00000000-0005-0000-0000-0000CB6D0000}"/>
    <cellStyle name="Link 3 6 12" xfId="28152" xr:uid="{00000000-0005-0000-0000-0000CC6D0000}"/>
    <cellStyle name="Link 3 6 13" xfId="28153" xr:uid="{00000000-0005-0000-0000-0000CD6D0000}"/>
    <cellStyle name="Link 3 6 2" xfId="28154" xr:uid="{00000000-0005-0000-0000-0000CE6D0000}"/>
    <cellStyle name="Link 3 6 2 2" xfId="28155" xr:uid="{00000000-0005-0000-0000-0000CF6D0000}"/>
    <cellStyle name="Link 3 6 2 3" xfId="28156" xr:uid="{00000000-0005-0000-0000-0000D06D0000}"/>
    <cellStyle name="Link 3 6 3" xfId="28157" xr:uid="{00000000-0005-0000-0000-0000D16D0000}"/>
    <cellStyle name="Link 3 6 3 2" xfId="28158" xr:uid="{00000000-0005-0000-0000-0000D26D0000}"/>
    <cellStyle name="Link 3 6 3 3" xfId="28159" xr:uid="{00000000-0005-0000-0000-0000D36D0000}"/>
    <cellStyle name="Link 3 6 4" xfId="28160" xr:uid="{00000000-0005-0000-0000-0000D46D0000}"/>
    <cellStyle name="Link 3 6 4 2" xfId="28161" xr:uid="{00000000-0005-0000-0000-0000D56D0000}"/>
    <cellStyle name="Link 3 6 4 3" xfId="28162" xr:uid="{00000000-0005-0000-0000-0000D66D0000}"/>
    <cellStyle name="Link 3 6 5" xfId="28163" xr:uid="{00000000-0005-0000-0000-0000D76D0000}"/>
    <cellStyle name="Link 3 6 5 2" xfId="28164" xr:uid="{00000000-0005-0000-0000-0000D86D0000}"/>
    <cellStyle name="Link 3 6 5 3" xfId="28165" xr:uid="{00000000-0005-0000-0000-0000D96D0000}"/>
    <cellStyle name="Link 3 6 6" xfId="28166" xr:uid="{00000000-0005-0000-0000-0000DA6D0000}"/>
    <cellStyle name="Link 3 6 6 2" xfId="28167" xr:uid="{00000000-0005-0000-0000-0000DB6D0000}"/>
    <cellStyle name="Link 3 6 6 3" xfId="28168" xr:uid="{00000000-0005-0000-0000-0000DC6D0000}"/>
    <cellStyle name="Link 3 6 7" xfId="28169" xr:uid="{00000000-0005-0000-0000-0000DD6D0000}"/>
    <cellStyle name="Link 3 6 7 2" xfId="28170" xr:uid="{00000000-0005-0000-0000-0000DE6D0000}"/>
    <cellStyle name="Link 3 6 7 3" xfId="28171" xr:uid="{00000000-0005-0000-0000-0000DF6D0000}"/>
    <cellStyle name="Link 3 6 8" xfId="28172" xr:uid="{00000000-0005-0000-0000-0000E06D0000}"/>
    <cellStyle name="Link 3 6 8 2" xfId="28173" xr:uid="{00000000-0005-0000-0000-0000E16D0000}"/>
    <cellStyle name="Link 3 6 8 3" xfId="28174" xr:uid="{00000000-0005-0000-0000-0000E26D0000}"/>
    <cellStyle name="Link 3 6 9" xfId="28175" xr:uid="{00000000-0005-0000-0000-0000E36D0000}"/>
    <cellStyle name="Link 3 6 9 2" xfId="28176" xr:uid="{00000000-0005-0000-0000-0000E46D0000}"/>
    <cellStyle name="Link 3 6 9 3" xfId="28177" xr:uid="{00000000-0005-0000-0000-0000E56D0000}"/>
    <cellStyle name="Link 3 7" xfId="28178" xr:uid="{00000000-0005-0000-0000-0000E66D0000}"/>
    <cellStyle name="Link 3 7 10" xfId="28179" xr:uid="{00000000-0005-0000-0000-0000E76D0000}"/>
    <cellStyle name="Link 3 7 10 2" xfId="28180" xr:uid="{00000000-0005-0000-0000-0000E86D0000}"/>
    <cellStyle name="Link 3 7 10 3" xfId="28181" xr:uid="{00000000-0005-0000-0000-0000E96D0000}"/>
    <cellStyle name="Link 3 7 11" xfId="28182" xr:uid="{00000000-0005-0000-0000-0000EA6D0000}"/>
    <cellStyle name="Link 3 7 11 2" xfId="28183" xr:uid="{00000000-0005-0000-0000-0000EB6D0000}"/>
    <cellStyle name="Link 3 7 11 3" xfId="28184" xr:uid="{00000000-0005-0000-0000-0000EC6D0000}"/>
    <cellStyle name="Link 3 7 12" xfId="28185" xr:uid="{00000000-0005-0000-0000-0000ED6D0000}"/>
    <cellStyle name="Link 3 7 13" xfId="28186" xr:uid="{00000000-0005-0000-0000-0000EE6D0000}"/>
    <cellStyle name="Link 3 7 2" xfId="28187" xr:uid="{00000000-0005-0000-0000-0000EF6D0000}"/>
    <cellStyle name="Link 3 7 2 2" xfId="28188" xr:uid="{00000000-0005-0000-0000-0000F06D0000}"/>
    <cellStyle name="Link 3 7 2 3" xfId="28189" xr:uid="{00000000-0005-0000-0000-0000F16D0000}"/>
    <cellStyle name="Link 3 7 3" xfId="28190" xr:uid="{00000000-0005-0000-0000-0000F26D0000}"/>
    <cellStyle name="Link 3 7 3 2" xfId="28191" xr:uid="{00000000-0005-0000-0000-0000F36D0000}"/>
    <cellStyle name="Link 3 7 3 3" xfId="28192" xr:uid="{00000000-0005-0000-0000-0000F46D0000}"/>
    <cellStyle name="Link 3 7 4" xfId="28193" xr:uid="{00000000-0005-0000-0000-0000F56D0000}"/>
    <cellStyle name="Link 3 7 4 2" xfId="28194" xr:uid="{00000000-0005-0000-0000-0000F66D0000}"/>
    <cellStyle name="Link 3 7 4 3" xfId="28195" xr:uid="{00000000-0005-0000-0000-0000F76D0000}"/>
    <cellStyle name="Link 3 7 5" xfId="28196" xr:uid="{00000000-0005-0000-0000-0000F86D0000}"/>
    <cellStyle name="Link 3 7 5 2" xfId="28197" xr:uid="{00000000-0005-0000-0000-0000F96D0000}"/>
    <cellStyle name="Link 3 7 5 3" xfId="28198" xr:uid="{00000000-0005-0000-0000-0000FA6D0000}"/>
    <cellStyle name="Link 3 7 6" xfId="28199" xr:uid="{00000000-0005-0000-0000-0000FB6D0000}"/>
    <cellStyle name="Link 3 7 6 2" xfId="28200" xr:uid="{00000000-0005-0000-0000-0000FC6D0000}"/>
    <cellStyle name="Link 3 7 6 3" xfId="28201" xr:uid="{00000000-0005-0000-0000-0000FD6D0000}"/>
    <cellStyle name="Link 3 7 7" xfId="28202" xr:uid="{00000000-0005-0000-0000-0000FE6D0000}"/>
    <cellStyle name="Link 3 7 7 2" xfId="28203" xr:uid="{00000000-0005-0000-0000-0000FF6D0000}"/>
    <cellStyle name="Link 3 7 7 3" xfId="28204" xr:uid="{00000000-0005-0000-0000-0000006E0000}"/>
    <cellStyle name="Link 3 7 8" xfId="28205" xr:uid="{00000000-0005-0000-0000-0000016E0000}"/>
    <cellStyle name="Link 3 7 8 2" xfId="28206" xr:uid="{00000000-0005-0000-0000-0000026E0000}"/>
    <cellStyle name="Link 3 7 8 3" xfId="28207" xr:uid="{00000000-0005-0000-0000-0000036E0000}"/>
    <cellStyle name="Link 3 7 9" xfId="28208" xr:uid="{00000000-0005-0000-0000-0000046E0000}"/>
    <cellStyle name="Link 3 7 9 2" xfId="28209" xr:uid="{00000000-0005-0000-0000-0000056E0000}"/>
    <cellStyle name="Link 3 7 9 3" xfId="28210" xr:uid="{00000000-0005-0000-0000-0000066E0000}"/>
    <cellStyle name="Link 3 8" xfId="28211" xr:uid="{00000000-0005-0000-0000-0000076E0000}"/>
    <cellStyle name="Link 3 8 2" xfId="28212" xr:uid="{00000000-0005-0000-0000-0000086E0000}"/>
    <cellStyle name="Link 3 8 3" xfId="28213" xr:uid="{00000000-0005-0000-0000-0000096E0000}"/>
    <cellStyle name="Link 3 9" xfId="28214" xr:uid="{00000000-0005-0000-0000-00000A6E0000}"/>
    <cellStyle name="Link 3 9 2" xfId="28215" xr:uid="{00000000-0005-0000-0000-00000B6E0000}"/>
    <cellStyle name="Link 3 9 3" xfId="28216" xr:uid="{00000000-0005-0000-0000-00000C6E0000}"/>
    <cellStyle name="Link 4" xfId="28217" xr:uid="{00000000-0005-0000-0000-00000D6E0000}"/>
    <cellStyle name="Link 4 10" xfId="28218" xr:uid="{00000000-0005-0000-0000-00000E6E0000}"/>
    <cellStyle name="Link 4 10 2" xfId="28219" xr:uid="{00000000-0005-0000-0000-00000F6E0000}"/>
    <cellStyle name="Link 4 10 3" xfId="28220" xr:uid="{00000000-0005-0000-0000-0000106E0000}"/>
    <cellStyle name="Link 4 11" xfId="28221" xr:uid="{00000000-0005-0000-0000-0000116E0000}"/>
    <cellStyle name="Link 4 11 2" xfId="28222" xr:uid="{00000000-0005-0000-0000-0000126E0000}"/>
    <cellStyle name="Link 4 11 3" xfId="28223" xr:uid="{00000000-0005-0000-0000-0000136E0000}"/>
    <cellStyle name="Link 4 12" xfId="28224" xr:uid="{00000000-0005-0000-0000-0000146E0000}"/>
    <cellStyle name="Link 4 12 2" xfId="28225" xr:uid="{00000000-0005-0000-0000-0000156E0000}"/>
    <cellStyle name="Link 4 12 3" xfId="28226" xr:uid="{00000000-0005-0000-0000-0000166E0000}"/>
    <cellStyle name="Link 4 13" xfId="28227" xr:uid="{00000000-0005-0000-0000-0000176E0000}"/>
    <cellStyle name="Link 4 13 2" xfId="28228" xr:uid="{00000000-0005-0000-0000-0000186E0000}"/>
    <cellStyle name="Link 4 13 3" xfId="28229" xr:uid="{00000000-0005-0000-0000-0000196E0000}"/>
    <cellStyle name="Link 4 14" xfId="28230" xr:uid="{00000000-0005-0000-0000-00001A6E0000}"/>
    <cellStyle name="Link 4 14 2" xfId="28231" xr:uid="{00000000-0005-0000-0000-00001B6E0000}"/>
    <cellStyle name="Link 4 14 3" xfId="28232" xr:uid="{00000000-0005-0000-0000-00001C6E0000}"/>
    <cellStyle name="Link 4 15" xfId="28233" xr:uid="{00000000-0005-0000-0000-00001D6E0000}"/>
    <cellStyle name="Link 4 15 2" xfId="28234" xr:uid="{00000000-0005-0000-0000-00001E6E0000}"/>
    <cellStyle name="Link 4 15 3" xfId="28235" xr:uid="{00000000-0005-0000-0000-00001F6E0000}"/>
    <cellStyle name="Link 4 16" xfId="28236" xr:uid="{00000000-0005-0000-0000-0000206E0000}"/>
    <cellStyle name="Link 4 16 2" xfId="28237" xr:uid="{00000000-0005-0000-0000-0000216E0000}"/>
    <cellStyle name="Link 4 16 3" xfId="28238" xr:uid="{00000000-0005-0000-0000-0000226E0000}"/>
    <cellStyle name="Link 4 17" xfId="28239" xr:uid="{00000000-0005-0000-0000-0000236E0000}"/>
    <cellStyle name="Link 4 17 2" xfId="28240" xr:uid="{00000000-0005-0000-0000-0000246E0000}"/>
    <cellStyle name="Link 4 17 3" xfId="28241" xr:uid="{00000000-0005-0000-0000-0000256E0000}"/>
    <cellStyle name="Link 4 18" xfId="28242" xr:uid="{00000000-0005-0000-0000-0000266E0000}"/>
    <cellStyle name="Link 4 18 2" xfId="28243" xr:uid="{00000000-0005-0000-0000-0000276E0000}"/>
    <cellStyle name="Link 4 18 3" xfId="28244" xr:uid="{00000000-0005-0000-0000-0000286E0000}"/>
    <cellStyle name="Link 4 19" xfId="28245" xr:uid="{00000000-0005-0000-0000-0000296E0000}"/>
    <cellStyle name="Link 4 2" xfId="28246" xr:uid="{00000000-0005-0000-0000-00002A6E0000}"/>
    <cellStyle name="Link 4 2 10" xfId="28247" xr:uid="{00000000-0005-0000-0000-00002B6E0000}"/>
    <cellStyle name="Link 4 2 10 2" xfId="28248" xr:uid="{00000000-0005-0000-0000-00002C6E0000}"/>
    <cellStyle name="Link 4 2 10 3" xfId="28249" xr:uid="{00000000-0005-0000-0000-00002D6E0000}"/>
    <cellStyle name="Link 4 2 11" xfId="28250" xr:uid="{00000000-0005-0000-0000-00002E6E0000}"/>
    <cellStyle name="Link 4 2 11 2" xfId="28251" xr:uid="{00000000-0005-0000-0000-00002F6E0000}"/>
    <cellStyle name="Link 4 2 11 3" xfId="28252" xr:uid="{00000000-0005-0000-0000-0000306E0000}"/>
    <cellStyle name="Link 4 2 12" xfId="28253" xr:uid="{00000000-0005-0000-0000-0000316E0000}"/>
    <cellStyle name="Link 4 2 12 2" xfId="28254" xr:uid="{00000000-0005-0000-0000-0000326E0000}"/>
    <cellStyle name="Link 4 2 12 3" xfId="28255" xr:uid="{00000000-0005-0000-0000-0000336E0000}"/>
    <cellStyle name="Link 4 2 13" xfId="28256" xr:uid="{00000000-0005-0000-0000-0000346E0000}"/>
    <cellStyle name="Link 4 2 14" xfId="28257" xr:uid="{00000000-0005-0000-0000-0000356E0000}"/>
    <cellStyle name="Link 4 2 2" xfId="28258" xr:uid="{00000000-0005-0000-0000-0000366E0000}"/>
    <cellStyle name="Link 4 2 2 2" xfId="28259" xr:uid="{00000000-0005-0000-0000-0000376E0000}"/>
    <cellStyle name="Link 4 2 2 3" xfId="28260" xr:uid="{00000000-0005-0000-0000-0000386E0000}"/>
    <cellStyle name="Link 4 2 3" xfId="28261" xr:uid="{00000000-0005-0000-0000-0000396E0000}"/>
    <cellStyle name="Link 4 2 3 2" xfId="28262" xr:uid="{00000000-0005-0000-0000-00003A6E0000}"/>
    <cellStyle name="Link 4 2 3 3" xfId="28263" xr:uid="{00000000-0005-0000-0000-00003B6E0000}"/>
    <cellStyle name="Link 4 2 4" xfId="28264" xr:uid="{00000000-0005-0000-0000-00003C6E0000}"/>
    <cellStyle name="Link 4 2 4 2" xfId="28265" xr:uid="{00000000-0005-0000-0000-00003D6E0000}"/>
    <cellStyle name="Link 4 2 4 3" xfId="28266" xr:uid="{00000000-0005-0000-0000-00003E6E0000}"/>
    <cellStyle name="Link 4 2 5" xfId="28267" xr:uid="{00000000-0005-0000-0000-00003F6E0000}"/>
    <cellStyle name="Link 4 2 5 2" xfId="28268" xr:uid="{00000000-0005-0000-0000-0000406E0000}"/>
    <cellStyle name="Link 4 2 5 3" xfId="28269" xr:uid="{00000000-0005-0000-0000-0000416E0000}"/>
    <cellStyle name="Link 4 2 6" xfId="28270" xr:uid="{00000000-0005-0000-0000-0000426E0000}"/>
    <cellStyle name="Link 4 2 6 2" xfId="28271" xr:uid="{00000000-0005-0000-0000-0000436E0000}"/>
    <cellStyle name="Link 4 2 6 3" xfId="28272" xr:uid="{00000000-0005-0000-0000-0000446E0000}"/>
    <cellStyle name="Link 4 2 7" xfId="28273" xr:uid="{00000000-0005-0000-0000-0000456E0000}"/>
    <cellStyle name="Link 4 2 7 2" xfId="28274" xr:uid="{00000000-0005-0000-0000-0000466E0000}"/>
    <cellStyle name="Link 4 2 7 3" xfId="28275" xr:uid="{00000000-0005-0000-0000-0000476E0000}"/>
    <cellStyle name="Link 4 2 8" xfId="28276" xr:uid="{00000000-0005-0000-0000-0000486E0000}"/>
    <cellStyle name="Link 4 2 8 2" xfId="28277" xr:uid="{00000000-0005-0000-0000-0000496E0000}"/>
    <cellStyle name="Link 4 2 8 3" xfId="28278" xr:uid="{00000000-0005-0000-0000-00004A6E0000}"/>
    <cellStyle name="Link 4 2 9" xfId="28279" xr:uid="{00000000-0005-0000-0000-00004B6E0000}"/>
    <cellStyle name="Link 4 2 9 2" xfId="28280" xr:uid="{00000000-0005-0000-0000-00004C6E0000}"/>
    <cellStyle name="Link 4 2 9 3" xfId="28281" xr:uid="{00000000-0005-0000-0000-00004D6E0000}"/>
    <cellStyle name="Link 4 20" xfId="28282" xr:uid="{00000000-0005-0000-0000-00004E6E0000}"/>
    <cellStyle name="Link 4 3" xfId="28283" xr:uid="{00000000-0005-0000-0000-00004F6E0000}"/>
    <cellStyle name="Link 4 3 10" xfId="28284" xr:uid="{00000000-0005-0000-0000-0000506E0000}"/>
    <cellStyle name="Link 4 3 10 2" xfId="28285" xr:uid="{00000000-0005-0000-0000-0000516E0000}"/>
    <cellStyle name="Link 4 3 10 3" xfId="28286" xr:uid="{00000000-0005-0000-0000-0000526E0000}"/>
    <cellStyle name="Link 4 3 11" xfId="28287" xr:uid="{00000000-0005-0000-0000-0000536E0000}"/>
    <cellStyle name="Link 4 3 11 2" xfId="28288" xr:uid="{00000000-0005-0000-0000-0000546E0000}"/>
    <cellStyle name="Link 4 3 11 3" xfId="28289" xr:uid="{00000000-0005-0000-0000-0000556E0000}"/>
    <cellStyle name="Link 4 3 12" xfId="28290" xr:uid="{00000000-0005-0000-0000-0000566E0000}"/>
    <cellStyle name="Link 4 3 12 2" xfId="28291" xr:uid="{00000000-0005-0000-0000-0000576E0000}"/>
    <cellStyle name="Link 4 3 12 3" xfId="28292" xr:uid="{00000000-0005-0000-0000-0000586E0000}"/>
    <cellStyle name="Link 4 3 13" xfId="28293" xr:uid="{00000000-0005-0000-0000-0000596E0000}"/>
    <cellStyle name="Link 4 3 14" xfId="28294" xr:uid="{00000000-0005-0000-0000-00005A6E0000}"/>
    <cellStyle name="Link 4 3 2" xfId="28295" xr:uid="{00000000-0005-0000-0000-00005B6E0000}"/>
    <cellStyle name="Link 4 3 2 2" xfId="28296" xr:uid="{00000000-0005-0000-0000-00005C6E0000}"/>
    <cellStyle name="Link 4 3 2 3" xfId="28297" xr:uid="{00000000-0005-0000-0000-00005D6E0000}"/>
    <cellStyle name="Link 4 3 3" xfId="28298" xr:uid="{00000000-0005-0000-0000-00005E6E0000}"/>
    <cellStyle name="Link 4 3 3 2" xfId="28299" xr:uid="{00000000-0005-0000-0000-00005F6E0000}"/>
    <cellStyle name="Link 4 3 3 3" xfId="28300" xr:uid="{00000000-0005-0000-0000-0000606E0000}"/>
    <cellStyle name="Link 4 3 4" xfId="28301" xr:uid="{00000000-0005-0000-0000-0000616E0000}"/>
    <cellStyle name="Link 4 3 4 2" xfId="28302" xr:uid="{00000000-0005-0000-0000-0000626E0000}"/>
    <cellStyle name="Link 4 3 4 3" xfId="28303" xr:uid="{00000000-0005-0000-0000-0000636E0000}"/>
    <cellStyle name="Link 4 3 5" xfId="28304" xr:uid="{00000000-0005-0000-0000-0000646E0000}"/>
    <cellStyle name="Link 4 3 5 2" xfId="28305" xr:uid="{00000000-0005-0000-0000-0000656E0000}"/>
    <cellStyle name="Link 4 3 5 3" xfId="28306" xr:uid="{00000000-0005-0000-0000-0000666E0000}"/>
    <cellStyle name="Link 4 3 6" xfId="28307" xr:uid="{00000000-0005-0000-0000-0000676E0000}"/>
    <cellStyle name="Link 4 3 6 2" xfId="28308" xr:uid="{00000000-0005-0000-0000-0000686E0000}"/>
    <cellStyle name="Link 4 3 6 3" xfId="28309" xr:uid="{00000000-0005-0000-0000-0000696E0000}"/>
    <cellStyle name="Link 4 3 7" xfId="28310" xr:uid="{00000000-0005-0000-0000-00006A6E0000}"/>
    <cellStyle name="Link 4 3 7 2" xfId="28311" xr:uid="{00000000-0005-0000-0000-00006B6E0000}"/>
    <cellStyle name="Link 4 3 7 3" xfId="28312" xr:uid="{00000000-0005-0000-0000-00006C6E0000}"/>
    <cellStyle name="Link 4 3 8" xfId="28313" xr:uid="{00000000-0005-0000-0000-00006D6E0000}"/>
    <cellStyle name="Link 4 3 8 2" xfId="28314" xr:uid="{00000000-0005-0000-0000-00006E6E0000}"/>
    <cellStyle name="Link 4 3 8 3" xfId="28315" xr:uid="{00000000-0005-0000-0000-00006F6E0000}"/>
    <cellStyle name="Link 4 3 9" xfId="28316" xr:uid="{00000000-0005-0000-0000-0000706E0000}"/>
    <cellStyle name="Link 4 3 9 2" xfId="28317" xr:uid="{00000000-0005-0000-0000-0000716E0000}"/>
    <cellStyle name="Link 4 3 9 3" xfId="28318" xr:uid="{00000000-0005-0000-0000-0000726E0000}"/>
    <cellStyle name="Link 4 4" xfId="28319" xr:uid="{00000000-0005-0000-0000-0000736E0000}"/>
    <cellStyle name="Link 4 4 10" xfId="28320" xr:uid="{00000000-0005-0000-0000-0000746E0000}"/>
    <cellStyle name="Link 4 4 10 2" xfId="28321" xr:uid="{00000000-0005-0000-0000-0000756E0000}"/>
    <cellStyle name="Link 4 4 10 3" xfId="28322" xr:uid="{00000000-0005-0000-0000-0000766E0000}"/>
    <cellStyle name="Link 4 4 11" xfId="28323" xr:uid="{00000000-0005-0000-0000-0000776E0000}"/>
    <cellStyle name="Link 4 4 11 2" xfId="28324" xr:uid="{00000000-0005-0000-0000-0000786E0000}"/>
    <cellStyle name="Link 4 4 11 3" xfId="28325" xr:uid="{00000000-0005-0000-0000-0000796E0000}"/>
    <cellStyle name="Link 4 4 12" xfId="28326" xr:uid="{00000000-0005-0000-0000-00007A6E0000}"/>
    <cellStyle name="Link 4 4 13" xfId="28327" xr:uid="{00000000-0005-0000-0000-00007B6E0000}"/>
    <cellStyle name="Link 4 4 2" xfId="28328" xr:uid="{00000000-0005-0000-0000-00007C6E0000}"/>
    <cellStyle name="Link 4 4 2 2" xfId="28329" xr:uid="{00000000-0005-0000-0000-00007D6E0000}"/>
    <cellStyle name="Link 4 4 2 3" xfId="28330" xr:uid="{00000000-0005-0000-0000-00007E6E0000}"/>
    <cellStyle name="Link 4 4 3" xfId="28331" xr:uid="{00000000-0005-0000-0000-00007F6E0000}"/>
    <cellStyle name="Link 4 4 3 2" xfId="28332" xr:uid="{00000000-0005-0000-0000-0000806E0000}"/>
    <cellStyle name="Link 4 4 3 3" xfId="28333" xr:uid="{00000000-0005-0000-0000-0000816E0000}"/>
    <cellStyle name="Link 4 4 4" xfId="28334" xr:uid="{00000000-0005-0000-0000-0000826E0000}"/>
    <cellStyle name="Link 4 4 4 2" xfId="28335" xr:uid="{00000000-0005-0000-0000-0000836E0000}"/>
    <cellStyle name="Link 4 4 4 3" xfId="28336" xr:uid="{00000000-0005-0000-0000-0000846E0000}"/>
    <cellStyle name="Link 4 4 5" xfId="28337" xr:uid="{00000000-0005-0000-0000-0000856E0000}"/>
    <cellStyle name="Link 4 4 5 2" xfId="28338" xr:uid="{00000000-0005-0000-0000-0000866E0000}"/>
    <cellStyle name="Link 4 4 5 3" xfId="28339" xr:uid="{00000000-0005-0000-0000-0000876E0000}"/>
    <cellStyle name="Link 4 4 6" xfId="28340" xr:uid="{00000000-0005-0000-0000-0000886E0000}"/>
    <cellStyle name="Link 4 4 6 2" xfId="28341" xr:uid="{00000000-0005-0000-0000-0000896E0000}"/>
    <cellStyle name="Link 4 4 6 3" xfId="28342" xr:uid="{00000000-0005-0000-0000-00008A6E0000}"/>
    <cellStyle name="Link 4 4 7" xfId="28343" xr:uid="{00000000-0005-0000-0000-00008B6E0000}"/>
    <cellStyle name="Link 4 4 7 2" xfId="28344" xr:uid="{00000000-0005-0000-0000-00008C6E0000}"/>
    <cellStyle name="Link 4 4 7 3" xfId="28345" xr:uid="{00000000-0005-0000-0000-00008D6E0000}"/>
    <cellStyle name="Link 4 4 8" xfId="28346" xr:uid="{00000000-0005-0000-0000-00008E6E0000}"/>
    <cellStyle name="Link 4 4 8 2" xfId="28347" xr:uid="{00000000-0005-0000-0000-00008F6E0000}"/>
    <cellStyle name="Link 4 4 8 3" xfId="28348" xr:uid="{00000000-0005-0000-0000-0000906E0000}"/>
    <cellStyle name="Link 4 4 9" xfId="28349" xr:uid="{00000000-0005-0000-0000-0000916E0000}"/>
    <cellStyle name="Link 4 4 9 2" xfId="28350" xr:uid="{00000000-0005-0000-0000-0000926E0000}"/>
    <cellStyle name="Link 4 4 9 3" xfId="28351" xr:uid="{00000000-0005-0000-0000-0000936E0000}"/>
    <cellStyle name="Link 4 5" xfId="28352" xr:uid="{00000000-0005-0000-0000-0000946E0000}"/>
    <cellStyle name="Link 4 5 10" xfId="28353" xr:uid="{00000000-0005-0000-0000-0000956E0000}"/>
    <cellStyle name="Link 4 5 10 2" xfId="28354" xr:uid="{00000000-0005-0000-0000-0000966E0000}"/>
    <cellStyle name="Link 4 5 10 3" xfId="28355" xr:uid="{00000000-0005-0000-0000-0000976E0000}"/>
    <cellStyle name="Link 4 5 11" xfId="28356" xr:uid="{00000000-0005-0000-0000-0000986E0000}"/>
    <cellStyle name="Link 4 5 11 2" xfId="28357" xr:uid="{00000000-0005-0000-0000-0000996E0000}"/>
    <cellStyle name="Link 4 5 11 3" xfId="28358" xr:uid="{00000000-0005-0000-0000-00009A6E0000}"/>
    <cellStyle name="Link 4 5 12" xfId="28359" xr:uid="{00000000-0005-0000-0000-00009B6E0000}"/>
    <cellStyle name="Link 4 5 13" xfId="28360" xr:uid="{00000000-0005-0000-0000-00009C6E0000}"/>
    <cellStyle name="Link 4 5 2" xfId="28361" xr:uid="{00000000-0005-0000-0000-00009D6E0000}"/>
    <cellStyle name="Link 4 5 2 2" xfId="28362" xr:uid="{00000000-0005-0000-0000-00009E6E0000}"/>
    <cellStyle name="Link 4 5 2 3" xfId="28363" xr:uid="{00000000-0005-0000-0000-00009F6E0000}"/>
    <cellStyle name="Link 4 5 3" xfId="28364" xr:uid="{00000000-0005-0000-0000-0000A06E0000}"/>
    <cellStyle name="Link 4 5 3 2" xfId="28365" xr:uid="{00000000-0005-0000-0000-0000A16E0000}"/>
    <cellStyle name="Link 4 5 3 3" xfId="28366" xr:uid="{00000000-0005-0000-0000-0000A26E0000}"/>
    <cellStyle name="Link 4 5 4" xfId="28367" xr:uid="{00000000-0005-0000-0000-0000A36E0000}"/>
    <cellStyle name="Link 4 5 4 2" xfId="28368" xr:uid="{00000000-0005-0000-0000-0000A46E0000}"/>
    <cellStyle name="Link 4 5 4 3" xfId="28369" xr:uid="{00000000-0005-0000-0000-0000A56E0000}"/>
    <cellStyle name="Link 4 5 5" xfId="28370" xr:uid="{00000000-0005-0000-0000-0000A66E0000}"/>
    <cellStyle name="Link 4 5 5 2" xfId="28371" xr:uid="{00000000-0005-0000-0000-0000A76E0000}"/>
    <cellStyle name="Link 4 5 5 3" xfId="28372" xr:uid="{00000000-0005-0000-0000-0000A86E0000}"/>
    <cellStyle name="Link 4 5 6" xfId="28373" xr:uid="{00000000-0005-0000-0000-0000A96E0000}"/>
    <cellStyle name="Link 4 5 6 2" xfId="28374" xr:uid="{00000000-0005-0000-0000-0000AA6E0000}"/>
    <cellStyle name="Link 4 5 6 3" xfId="28375" xr:uid="{00000000-0005-0000-0000-0000AB6E0000}"/>
    <cellStyle name="Link 4 5 7" xfId="28376" xr:uid="{00000000-0005-0000-0000-0000AC6E0000}"/>
    <cellStyle name="Link 4 5 7 2" xfId="28377" xr:uid="{00000000-0005-0000-0000-0000AD6E0000}"/>
    <cellStyle name="Link 4 5 7 3" xfId="28378" xr:uid="{00000000-0005-0000-0000-0000AE6E0000}"/>
    <cellStyle name="Link 4 5 8" xfId="28379" xr:uid="{00000000-0005-0000-0000-0000AF6E0000}"/>
    <cellStyle name="Link 4 5 8 2" xfId="28380" xr:uid="{00000000-0005-0000-0000-0000B06E0000}"/>
    <cellStyle name="Link 4 5 8 3" xfId="28381" xr:uid="{00000000-0005-0000-0000-0000B16E0000}"/>
    <cellStyle name="Link 4 5 9" xfId="28382" xr:uid="{00000000-0005-0000-0000-0000B26E0000}"/>
    <cellStyle name="Link 4 5 9 2" xfId="28383" xr:uid="{00000000-0005-0000-0000-0000B36E0000}"/>
    <cellStyle name="Link 4 5 9 3" xfId="28384" xr:uid="{00000000-0005-0000-0000-0000B46E0000}"/>
    <cellStyle name="Link 4 6" xfId="28385" xr:uid="{00000000-0005-0000-0000-0000B56E0000}"/>
    <cellStyle name="Link 4 6 10" xfId="28386" xr:uid="{00000000-0005-0000-0000-0000B66E0000}"/>
    <cellStyle name="Link 4 6 10 2" xfId="28387" xr:uid="{00000000-0005-0000-0000-0000B76E0000}"/>
    <cellStyle name="Link 4 6 10 3" xfId="28388" xr:uid="{00000000-0005-0000-0000-0000B86E0000}"/>
    <cellStyle name="Link 4 6 11" xfId="28389" xr:uid="{00000000-0005-0000-0000-0000B96E0000}"/>
    <cellStyle name="Link 4 6 11 2" xfId="28390" xr:uid="{00000000-0005-0000-0000-0000BA6E0000}"/>
    <cellStyle name="Link 4 6 11 3" xfId="28391" xr:uid="{00000000-0005-0000-0000-0000BB6E0000}"/>
    <cellStyle name="Link 4 6 12" xfId="28392" xr:uid="{00000000-0005-0000-0000-0000BC6E0000}"/>
    <cellStyle name="Link 4 6 13" xfId="28393" xr:uid="{00000000-0005-0000-0000-0000BD6E0000}"/>
    <cellStyle name="Link 4 6 2" xfId="28394" xr:uid="{00000000-0005-0000-0000-0000BE6E0000}"/>
    <cellStyle name="Link 4 6 2 2" xfId="28395" xr:uid="{00000000-0005-0000-0000-0000BF6E0000}"/>
    <cellStyle name="Link 4 6 2 3" xfId="28396" xr:uid="{00000000-0005-0000-0000-0000C06E0000}"/>
    <cellStyle name="Link 4 6 3" xfId="28397" xr:uid="{00000000-0005-0000-0000-0000C16E0000}"/>
    <cellStyle name="Link 4 6 3 2" xfId="28398" xr:uid="{00000000-0005-0000-0000-0000C26E0000}"/>
    <cellStyle name="Link 4 6 3 3" xfId="28399" xr:uid="{00000000-0005-0000-0000-0000C36E0000}"/>
    <cellStyle name="Link 4 6 4" xfId="28400" xr:uid="{00000000-0005-0000-0000-0000C46E0000}"/>
    <cellStyle name="Link 4 6 4 2" xfId="28401" xr:uid="{00000000-0005-0000-0000-0000C56E0000}"/>
    <cellStyle name="Link 4 6 4 3" xfId="28402" xr:uid="{00000000-0005-0000-0000-0000C66E0000}"/>
    <cellStyle name="Link 4 6 5" xfId="28403" xr:uid="{00000000-0005-0000-0000-0000C76E0000}"/>
    <cellStyle name="Link 4 6 5 2" xfId="28404" xr:uid="{00000000-0005-0000-0000-0000C86E0000}"/>
    <cellStyle name="Link 4 6 5 3" xfId="28405" xr:uid="{00000000-0005-0000-0000-0000C96E0000}"/>
    <cellStyle name="Link 4 6 6" xfId="28406" xr:uid="{00000000-0005-0000-0000-0000CA6E0000}"/>
    <cellStyle name="Link 4 6 6 2" xfId="28407" xr:uid="{00000000-0005-0000-0000-0000CB6E0000}"/>
    <cellStyle name="Link 4 6 6 3" xfId="28408" xr:uid="{00000000-0005-0000-0000-0000CC6E0000}"/>
    <cellStyle name="Link 4 6 7" xfId="28409" xr:uid="{00000000-0005-0000-0000-0000CD6E0000}"/>
    <cellStyle name="Link 4 6 7 2" xfId="28410" xr:uid="{00000000-0005-0000-0000-0000CE6E0000}"/>
    <cellStyle name="Link 4 6 7 3" xfId="28411" xr:uid="{00000000-0005-0000-0000-0000CF6E0000}"/>
    <cellStyle name="Link 4 6 8" xfId="28412" xr:uid="{00000000-0005-0000-0000-0000D06E0000}"/>
    <cellStyle name="Link 4 6 8 2" xfId="28413" xr:uid="{00000000-0005-0000-0000-0000D16E0000}"/>
    <cellStyle name="Link 4 6 8 3" xfId="28414" xr:uid="{00000000-0005-0000-0000-0000D26E0000}"/>
    <cellStyle name="Link 4 6 9" xfId="28415" xr:uid="{00000000-0005-0000-0000-0000D36E0000}"/>
    <cellStyle name="Link 4 6 9 2" xfId="28416" xr:uid="{00000000-0005-0000-0000-0000D46E0000}"/>
    <cellStyle name="Link 4 6 9 3" xfId="28417" xr:uid="{00000000-0005-0000-0000-0000D56E0000}"/>
    <cellStyle name="Link 4 7" xfId="28418" xr:uid="{00000000-0005-0000-0000-0000D66E0000}"/>
    <cellStyle name="Link 4 7 10" xfId="28419" xr:uid="{00000000-0005-0000-0000-0000D76E0000}"/>
    <cellStyle name="Link 4 7 10 2" xfId="28420" xr:uid="{00000000-0005-0000-0000-0000D86E0000}"/>
    <cellStyle name="Link 4 7 10 3" xfId="28421" xr:uid="{00000000-0005-0000-0000-0000D96E0000}"/>
    <cellStyle name="Link 4 7 11" xfId="28422" xr:uid="{00000000-0005-0000-0000-0000DA6E0000}"/>
    <cellStyle name="Link 4 7 11 2" xfId="28423" xr:uid="{00000000-0005-0000-0000-0000DB6E0000}"/>
    <cellStyle name="Link 4 7 11 3" xfId="28424" xr:uid="{00000000-0005-0000-0000-0000DC6E0000}"/>
    <cellStyle name="Link 4 7 12" xfId="28425" xr:uid="{00000000-0005-0000-0000-0000DD6E0000}"/>
    <cellStyle name="Link 4 7 13" xfId="28426" xr:uid="{00000000-0005-0000-0000-0000DE6E0000}"/>
    <cellStyle name="Link 4 7 2" xfId="28427" xr:uid="{00000000-0005-0000-0000-0000DF6E0000}"/>
    <cellStyle name="Link 4 7 2 2" xfId="28428" xr:uid="{00000000-0005-0000-0000-0000E06E0000}"/>
    <cellStyle name="Link 4 7 2 3" xfId="28429" xr:uid="{00000000-0005-0000-0000-0000E16E0000}"/>
    <cellStyle name="Link 4 7 3" xfId="28430" xr:uid="{00000000-0005-0000-0000-0000E26E0000}"/>
    <cellStyle name="Link 4 7 3 2" xfId="28431" xr:uid="{00000000-0005-0000-0000-0000E36E0000}"/>
    <cellStyle name="Link 4 7 3 3" xfId="28432" xr:uid="{00000000-0005-0000-0000-0000E46E0000}"/>
    <cellStyle name="Link 4 7 4" xfId="28433" xr:uid="{00000000-0005-0000-0000-0000E56E0000}"/>
    <cellStyle name="Link 4 7 4 2" xfId="28434" xr:uid="{00000000-0005-0000-0000-0000E66E0000}"/>
    <cellStyle name="Link 4 7 4 3" xfId="28435" xr:uid="{00000000-0005-0000-0000-0000E76E0000}"/>
    <cellStyle name="Link 4 7 5" xfId="28436" xr:uid="{00000000-0005-0000-0000-0000E86E0000}"/>
    <cellStyle name="Link 4 7 5 2" xfId="28437" xr:uid="{00000000-0005-0000-0000-0000E96E0000}"/>
    <cellStyle name="Link 4 7 5 3" xfId="28438" xr:uid="{00000000-0005-0000-0000-0000EA6E0000}"/>
    <cellStyle name="Link 4 7 6" xfId="28439" xr:uid="{00000000-0005-0000-0000-0000EB6E0000}"/>
    <cellStyle name="Link 4 7 6 2" xfId="28440" xr:uid="{00000000-0005-0000-0000-0000EC6E0000}"/>
    <cellStyle name="Link 4 7 6 3" xfId="28441" xr:uid="{00000000-0005-0000-0000-0000ED6E0000}"/>
    <cellStyle name="Link 4 7 7" xfId="28442" xr:uid="{00000000-0005-0000-0000-0000EE6E0000}"/>
    <cellStyle name="Link 4 7 7 2" xfId="28443" xr:uid="{00000000-0005-0000-0000-0000EF6E0000}"/>
    <cellStyle name="Link 4 7 7 3" xfId="28444" xr:uid="{00000000-0005-0000-0000-0000F06E0000}"/>
    <cellStyle name="Link 4 7 8" xfId="28445" xr:uid="{00000000-0005-0000-0000-0000F16E0000}"/>
    <cellStyle name="Link 4 7 8 2" xfId="28446" xr:uid="{00000000-0005-0000-0000-0000F26E0000}"/>
    <cellStyle name="Link 4 7 8 3" xfId="28447" xr:uid="{00000000-0005-0000-0000-0000F36E0000}"/>
    <cellStyle name="Link 4 7 9" xfId="28448" xr:uid="{00000000-0005-0000-0000-0000F46E0000}"/>
    <cellStyle name="Link 4 7 9 2" xfId="28449" xr:uid="{00000000-0005-0000-0000-0000F56E0000}"/>
    <cellStyle name="Link 4 7 9 3" xfId="28450" xr:uid="{00000000-0005-0000-0000-0000F66E0000}"/>
    <cellStyle name="Link 4 8" xfId="28451" xr:uid="{00000000-0005-0000-0000-0000F76E0000}"/>
    <cellStyle name="Link 4 8 2" xfId="28452" xr:uid="{00000000-0005-0000-0000-0000F86E0000}"/>
    <cellStyle name="Link 4 8 3" xfId="28453" xr:uid="{00000000-0005-0000-0000-0000F96E0000}"/>
    <cellStyle name="Link 4 9" xfId="28454" xr:uid="{00000000-0005-0000-0000-0000FA6E0000}"/>
    <cellStyle name="Link 4 9 2" xfId="28455" xr:uid="{00000000-0005-0000-0000-0000FB6E0000}"/>
    <cellStyle name="Link 4 9 3" xfId="28456" xr:uid="{00000000-0005-0000-0000-0000FC6E0000}"/>
    <cellStyle name="Link 5" xfId="28457" xr:uid="{00000000-0005-0000-0000-0000FD6E0000}"/>
    <cellStyle name="Link 5 10" xfId="28458" xr:uid="{00000000-0005-0000-0000-0000FE6E0000}"/>
    <cellStyle name="Link 5 10 2" xfId="28459" xr:uid="{00000000-0005-0000-0000-0000FF6E0000}"/>
    <cellStyle name="Link 5 10 3" xfId="28460" xr:uid="{00000000-0005-0000-0000-0000006F0000}"/>
    <cellStyle name="Link 5 11" xfId="28461" xr:uid="{00000000-0005-0000-0000-0000016F0000}"/>
    <cellStyle name="Link 5 11 2" xfId="28462" xr:uid="{00000000-0005-0000-0000-0000026F0000}"/>
    <cellStyle name="Link 5 11 3" xfId="28463" xr:uid="{00000000-0005-0000-0000-0000036F0000}"/>
    <cellStyle name="Link 5 12" xfId="28464" xr:uid="{00000000-0005-0000-0000-0000046F0000}"/>
    <cellStyle name="Link 5 12 2" xfId="28465" xr:uid="{00000000-0005-0000-0000-0000056F0000}"/>
    <cellStyle name="Link 5 12 3" xfId="28466" xr:uid="{00000000-0005-0000-0000-0000066F0000}"/>
    <cellStyle name="Link 5 13" xfId="28467" xr:uid="{00000000-0005-0000-0000-0000076F0000}"/>
    <cellStyle name="Link 5 13 2" xfId="28468" xr:uid="{00000000-0005-0000-0000-0000086F0000}"/>
    <cellStyle name="Link 5 13 3" xfId="28469" xr:uid="{00000000-0005-0000-0000-0000096F0000}"/>
    <cellStyle name="Link 5 14" xfId="28470" xr:uid="{00000000-0005-0000-0000-00000A6F0000}"/>
    <cellStyle name="Link 5 14 2" xfId="28471" xr:uid="{00000000-0005-0000-0000-00000B6F0000}"/>
    <cellStyle name="Link 5 14 3" xfId="28472" xr:uid="{00000000-0005-0000-0000-00000C6F0000}"/>
    <cellStyle name="Link 5 15" xfId="28473" xr:uid="{00000000-0005-0000-0000-00000D6F0000}"/>
    <cellStyle name="Link 5 15 2" xfId="28474" xr:uid="{00000000-0005-0000-0000-00000E6F0000}"/>
    <cellStyle name="Link 5 15 3" xfId="28475" xr:uid="{00000000-0005-0000-0000-00000F6F0000}"/>
    <cellStyle name="Link 5 16" xfId="28476" xr:uid="{00000000-0005-0000-0000-0000106F0000}"/>
    <cellStyle name="Link 5 16 2" xfId="28477" xr:uid="{00000000-0005-0000-0000-0000116F0000}"/>
    <cellStyle name="Link 5 16 3" xfId="28478" xr:uid="{00000000-0005-0000-0000-0000126F0000}"/>
    <cellStyle name="Link 5 17" xfId="28479" xr:uid="{00000000-0005-0000-0000-0000136F0000}"/>
    <cellStyle name="Link 5 17 2" xfId="28480" xr:uid="{00000000-0005-0000-0000-0000146F0000}"/>
    <cellStyle name="Link 5 17 3" xfId="28481" xr:uid="{00000000-0005-0000-0000-0000156F0000}"/>
    <cellStyle name="Link 5 18" xfId="28482" xr:uid="{00000000-0005-0000-0000-0000166F0000}"/>
    <cellStyle name="Link 5 18 2" xfId="28483" xr:uid="{00000000-0005-0000-0000-0000176F0000}"/>
    <cellStyle name="Link 5 18 3" xfId="28484" xr:uid="{00000000-0005-0000-0000-0000186F0000}"/>
    <cellStyle name="Link 5 19" xfId="28485" xr:uid="{00000000-0005-0000-0000-0000196F0000}"/>
    <cellStyle name="Link 5 2" xfId="28486" xr:uid="{00000000-0005-0000-0000-00001A6F0000}"/>
    <cellStyle name="Link 5 2 10" xfId="28487" xr:uid="{00000000-0005-0000-0000-00001B6F0000}"/>
    <cellStyle name="Link 5 2 10 2" xfId="28488" xr:uid="{00000000-0005-0000-0000-00001C6F0000}"/>
    <cellStyle name="Link 5 2 10 3" xfId="28489" xr:uid="{00000000-0005-0000-0000-00001D6F0000}"/>
    <cellStyle name="Link 5 2 11" xfId="28490" xr:uid="{00000000-0005-0000-0000-00001E6F0000}"/>
    <cellStyle name="Link 5 2 11 2" xfId="28491" xr:uid="{00000000-0005-0000-0000-00001F6F0000}"/>
    <cellStyle name="Link 5 2 11 3" xfId="28492" xr:uid="{00000000-0005-0000-0000-0000206F0000}"/>
    <cellStyle name="Link 5 2 12" xfId="28493" xr:uid="{00000000-0005-0000-0000-0000216F0000}"/>
    <cellStyle name="Link 5 2 12 2" xfId="28494" xr:uid="{00000000-0005-0000-0000-0000226F0000}"/>
    <cellStyle name="Link 5 2 12 3" xfId="28495" xr:uid="{00000000-0005-0000-0000-0000236F0000}"/>
    <cellStyle name="Link 5 2 13" xfId="28496" xr:uid="{00000000-0005-0000-0000-0000246F0000}"/>
    <cellStyle name="Link 5 2 14" xfId="28497" xr:uid="{00000000-0005-0000-0000-0000256F0000}"/>
    <cellStyle name="Link 5 2 2" xfId="28498" xr:uid="{00000000-0005-0000-0000-0000266F0000}"/>
    <cellStyle name="Link 5 2 2 2" xfId="28499" xr:uid="{00000000-0005-0000-0000-0000276F0000}"/>
    <cellStyle name="Link 5 2 2 3" xfId="28500" xr:uid="{00000000-0005-0000-0000-0000286F0000}"/>
    <cellStyle name="Link 5 2 3" xfId="28501" xr:uid="{00000000-0005-0000-0000-0000296F0000}"/>
    <cellStyle name="Link 5 2 3 2" xfId="28502" xr:uid="{00000000-0005-0000-0000-00002A6F0000}"/>
    <cellStyle name="Link 5 2 3 3" xfId="28503" xr:uid="{00000000-0005-0000-0000-00002B6F0000}"/>
    <cellStyle name="Link 5 2 4" xfId="28504" xr:uid="{00000000-0005-0000-0000-00002C6F0000}"/>
    <cellStyle name="Link 5 2 4 2" xfId="28505" xr:uid="{00000000-0005-0000-0000-00002D6F0000}"/>
    <cellStyle name="Link 5 2 4 3" xfId="28506" xr:uid="{00000000-0005-0000-0000-00002E6F0000}"/>
    <cellStyle name="Link 5 2 5" xfId="28507" xr:uid="{00000000-0005-0000-0000-00002F6F0000}"/>
    <cellStyle name="Link 5 2 5 2" xfId="28508" xr:uid="{00000000-0005-0000-0000-0000306F0000}"/>
    <cellStyle name="Link 5 2 5 3" xfId="28509" xr:uid="{00000000-0005-0000-0000-0000316F0000}"/>
    <cellStyle name="Link 5 2 6" xfId="28510" xr:uid="{00000000-0005-0000-0000-0000326F0000}"/>
    <cellStyle name="Link 5 2 6 2" xfId="28511" xr:uid="{00000000-0005-0000-0000-0000336F0000}"/>
    <cellStyle name="Link 5 2 6 3" xfId="28512" xr:uid="{00000000-0005-0000-0000-0000346F0000}"/>
    <cellStyle name="Link 5 2 7" xfId="28513" xr:uid="{00000000-0005-0000-0000-0000356F0000}"/>
    <cellStyle name="Link 5 2 7 2" xfId="28514" xr:uid="{00000000-0005-0000-0000-0000366F0000}"/>
    <cellStyle name="Link 5 2 7 3" xfId="28515" xr:uid="{00000000-0005-0000-0000-0000376F0000}"/>
    <cellStyle name="Link 5 2 8" xfId="28516" xr:uid="{00000000-0005-0000-0000-0000386F0000}"/>
    <cellStyle name="Link 5 2 8 2" xfId="28517" xr:uid="{00000000-0005-0000-0000-0000396F0000}"/>
    <cellStyle name="Link 5 2 8 3" xfId="28518" xr:uid="{00000000-0005-0000-0000-00003A6F0000}"/>
    <cellStyle name="Link 5 2 9" xfId="28519" xr:uid="{00000000-0005-0000-0000-00003B6F0000}"/>
    <cellStyle name="Link 5 2 9 2" xfId="28520" xr:uid="{00000000-0005-0000-0000-00003C6F0000}"/>
    <cellStyle name="Link 5 2 9 3" xfId="28521" xr:uid="{00000000-0005-0000-0000-00003D6F0000}"/>
    <cellStyle name="Link 5 20" xfId="28522" xr:uid="{00000000-0005-0000-0000-00003E6F0000}"/>
    <cellStyle name="Link 5 3" xfId="28523" xr:uid="{00000000-0005-0000-0000-00003F6F0000}"/>
    <cellStyle name="Link 5 3 10" xfId="28524" xr:uid="{00000000-0005-0000-0000-0000406F0000}"/>
    <cellStyle name="Link 5 3 10 2" xfId="28525" xr:uid="{00000000-0005-0000-0000-0000416F0000}"/>
    <cellStyle name="Link 5 3 10 3" xfId="28526" xr:uid="{00000000-0005-0000-0000-0000426F0000}"/>
    <cellStyle name="Link 5 3 11" xfId="28527" xr:uid="{00000000-0005-0000-0000-0000436F0000}"/>
    <cellStyle name="Link 5 3 11 2" xfId="28528" xr:uid="{00000000-0005-0000-0000-0000446F0000}"/>
    <cellStyle name="Link 5 3 11 3" xfId="28529" xr:uid="{00000000-0005-0000-0000-0000456F0000}"/>
    <cellStyle name="Link 5 3 12" xfId="28530" xr:uid="{00000000-0005-0000-0000-0000466F0000}"/>
    <cellStyle name="Link 5 3 12 2" xfId="28531" xr:uid="{00000000-0005-0000-0000-0000476F0000}"/>
    <cellStyle name="Link 5 3 12 3" xfId="28532" xr:uid="{00000000-0005-0000-0000-0000486F0000}"/>
    <cellStyle name="Link 5 3 13" xfId="28533" xr:uid="{00000000-0005-0000-0000-0000496F0000}"/>
    <cellStyle name="Link 5 3 14" xfId="28534" xr:uid="{00000000-0005-0000-0000-00004A6F0000}"/>
    <cellStyle name="Link 5 3 2" xfId="28535" xr:uid="{00000000-0005-0000-0000-00004B6F0000}"/>
    <cellStyle name="Link 5 3 2 2" xfId="28536" xr:uid="{00000000-0005-0000-0000-00004C6F0000}"/>
    <cellStyle name="Link 5 3 2 3" xfId="28537" xr:uid="{00000000-0005-0000-0000-00004D6F0000}"/>
    <cellStyle name="Link 5 3 3" xfId="28538" xr:uid="{00000000-0005-0000-0000-00004E6F0000}"/>
    <cellStyle name="Link 5 3 3 2" xfId="28539" xr:uid="{00000000-0005-0000-0000-00004F6F0000}"/>
    <cellStyle name="Link 5 3 3 3" xfId="28540" xr:uid="{00000000-0005-0000-0000-0000506F0000}"/>
    <cellStyle name="Link 5 3 4" xfId="28541" xr:uid="{00000000-0005-0000-0000-0000516F0000}"/>
    <cellStyle name="Link 5 3 4 2" xfId="28542" xr:uid="{00000000-0005-0000-0000-0000526F0000}"/>
    <cellStyle name="Link 5 3 4 3" xfId="28543" xr:uid="{00000000-0005-0000-0000-0000536F0000}"/>
    <cellStyle name="Link 5 3 5" xfId="28544" xr:uid="{00000000-0005-0000-0000-0000546F0000}"/>
    <cellStyle name="Link 5 3 5 2" xfId="28545" xr:uid="{00000000-0005-0000-0000-0000556F0000}"/>
    <cellStyle name="Link 5 3 5 3" xfId="28546" xr:uid="{00000000-0005-0000-0000-0000566F0000}"/>
    <cellStyle name="Link 5 3 6" xfId="28547" xr:uid="{00000000-0005-0000-0000-0000576F0000}"/>
    <cellStyle name="Link 5 3 6 2" xfId="28548" xr:uid="{00000000-0005-0000-0000-0000586F0000}"/>
    <cellStyle name="Link 5 3 6 3" xfId="28549" xr:uid="{00000000-0005-0000-0000-0000596F0000}"/>
    <cellStyle name="Link 5 3 7" xfId="28550" xr:uid="{00000000-0005-0000-0000-00005A6F0000}"/>
    <cellStyle name="Link 5 3 7 2" xfId="28551" xr:uid="{00000000-0005-0000-0000-00005B6F0000}"/>
    <cellStyle name="Link 5 3 7 3" xfId="28552" xr:uid="{00000000-0005-0000-0000-00005C6F0000}"/>
    <cellStyle name="Link 5 3 8" xfId="28553" xr:uid="{00000000-0005-0000-0000-00005D6F0000}"/>
    <cellStyle name="Link 5 3 8 2" xfId="28554" xr:uid="{00000000-0005-0000-0000-00005E6F0000}"/>
    <cellStyle name="Link 5 3 8 3" xfId="28555" xr:uid="{00000000-0005-0000-0000-00005F6F0000}"/>
    <cellStyle name="Link 5 3 9" xfId="28556" xr:uid="{00000000-0005-0000-0000-0000606F0000}"/>
    <cellStyle name="Link 5 3 9 2" xfId="28557" xr:uid="{00000000-0005-0000-0000-0000616F0000}"/>
    <cellStyle name="Link 5 3 9 3" xfId="28558" xr:uid="{00000000-0005-0000-0000-0000626F0000}"/>
    <cellStyle name="Link 5 4" xfId="28559" xr:uid="{00000000-0005-0000-0000-0000636F0000}"/>
    <cellStyle name="Link 5 4 10" xfId="28560" xr:uid="{00000000-0005-0000-0000-0000646F0000}"/>
    <cellStyle name="Link 5 4 10 2" xfId="28561" xr:uid="{00000000-0005-0000-0000-0000656F0000}"/>
    <cellStyle name="Link 5 4 10 3" xfId="28562" xr:uid="{00000000-0005-0000-0000-0000666F0000}"/>
    <cellStyle name="Link 5 4 11" xfId="28563" xr:uid="{00000000-0005-0000-0000-0000676F0000}"/>
    <cellStyle name="Link 5 4 11 2" xfId="28564" xr:uid="{00000000-0005-0000-0000-0000686F0000}"/>
    <cellStyle name="Link 5 4 11 3" xfId="28565" xr:uid="{00000000-0005-0000-0000-0000696F0000}"/>
    <cellStyle name="Link 5 4 12" xfId="28566" xr:uid="{00000000-0005-0000-0000-00006A6F0000}"/>
    <cellStyle name="Link 5 4 13" xfId="28567" xr:uid="{00000000-0005-0000-0000-00006B6F0000}"/>
    <cellStyle name="Link 5 4 2" xfId="28568" xr:uid="{00000000-0005-0000-0000-00006C6F0000}"/>
    <cellStyle name="Link 5 4 2 2" xfId="28569" xr:uid="{00000000-0005-0000-0000-00006D6F0000}"/>
    <cellStyle name="Link 5 4 2 3" xfId="28570" xr:uid="{00000000-0005-0000-0000-00006E6F0000}"/>
    <cellStyle name="Link 5 4 3" xfId="28571" xr:uid="{00000000-0005-0000-0000-00006F6F0000}"/>
    <cellStyle name="Link 5 4 3 2" xfId="28572" xr:uid="{00000000-0005-0000-0000-0000706F0000}"/>
    <cellStyle name="Link 5 4 3 3" xfId="28573" xr:uid="{00000000-0005-0000-0000-0000716F0000}"/>
    <cellStyle name="Link 5 4 4" xfId="28574" xr:uid="{00000000-0005-0000-0000-0000726F0000}"/>
    <cellStyle name="Link 5 4 4 2" xfId="28575" xr:uid="{00000000-0005-0000-0000-0000736F0000}"/>
    <cellStyle name="Link 5 4 4 3" xfId="28576" xr:uid="{00000000-0005-0000-0000-0000746F0000}"/>
    <cellStyle name="Link 5 4 5" xfId="28577" xr:uid="{00000000-0005-0000-0000-0000756F0000}"/>
    <cellStyle name="Link 5 4 5 2" xfId="28578" xr:uid="{00000000-0005-0000-0000-0000766F0000}"/>
    <cellStyle name="Link 5 4 5 3" xfId="28579" xr:uid="{00000000-0005-0000-0000-0000776F0000}"/>
    <cellStyle name="Link 5 4 6" xfId="28580" xr:uid="{00000000-0005-0000-0000-0000786F0000}"/>
    <cellStyle name="Link 5 4 6 2" xfId="28581" xr:uid="{00000000-0005-0000-0000-0000796F0000}"/>
    <cellStyle name="Link 5 4 6 3" xfId="28582" xr:uid="{00000000-0005-0000-0000-00007A6F0000}"/>
    <cellStyle name="Link 5 4 7" xfId="28583" xr:uid="{00000000-0005-0000-0000-00007B6F0000}"/>
    <cellStyle name="Link 5 4 7 2" xfId="28584" xr:uid="{00000000-0005-0000-0000-00007C6F0000}"/>
    <cellStyle name="Link 5 4 7 3" xfId="28585" xr:uid="{00000000-0005-0000-0000-00007D6F0000}"/>
    <cellStyle name="Link 5 4 8" xfId="28586" xr:uid="{00000000-0005-0000-0000-00007E6F0000}"/>
    <cellStyle name="Link 5 4 8 2" xfId="28587" xr:uid="{00000000-0005-0000-0000-00007F6F0000}"/>
    <cellStyle name="Link 5 4 8 3" xfId="28588" xr:uid="{00000000-0005-0000-0000-0000806F0000}"/>
    <cellStyle name="Link 5 4 9" xfId="28589" xr:uid="{00000000-0005-0000-0000-0000816F0000}"/>
    <cellStyle name="Link 5 4 9 2" xfId="28590" xr:uid="{00000000-0005-0000-0000-0000826F0000}"/>
    <cellStyle name="Link 5 4 9 3" xfId="28591" xr:uid="{00000000-0005-0000-0000-0000836F0000}"/>
    <cellStyle name="Link 5 5" xfId="28592" xr:uid="{00000000-0005-0000-0000-0000846F0000}"/>
    <cellStyle name="Link 5 5 10" xfId="28593" xr:uid="{00000000-0005-0000-0000-0000856F0000}"/>
    <cellStyle name="Link 5 5 10 2" xfId="28594" xr:uid="{00000000-0005-0000-0000-0000866F0000}"/>
    <cellStyle name="Link 5 5 10 3" xfId="28595" xr:uid="{00000000-0005-0000-0000-0000876F0000}"/>
    <cellStyle name="Link 5 5 11" xfId="28596" xr:uid="{00000000-0005-0000-0000-0000886F0000}"/>
    <cellStyle name="Link 5 5 11 2" xfId="28597" xr:uid="{00000000-0005-0000-0000-0000896F0000}"/>
    <cellStyle name="Link 5 5 11 3" xfId="28598" xr:uid="{00000000-0005-0000-0000-00008A6F0000}"/>
    <cellStyle name="Link 5 5 12" xfId="28599" xr:uid="{00000000-0005-0000-0000-00008B6F0000}"/>
    <cellStyle name="Link 5 5 13" xfId="28600" xr:uid="{00000000-0005-0000-0000-00008C6F0000}"/>
    <cellStyle name="Link 5 5 2" xfId="28601" xr:uid="{00000000-0005-0000-0000-00008D6F0000}"/>
    <cellStyle name="Link 5 5 2 2" xfId="28602" xr:uid="{00000000-0005-0000-0000-00008E6F0000}"/>
    <cellStyle name="Link 5 5 2 3" xfId="28603" xr:uid="{00000000-0005-0000-0000-00008F6F0000}"/>
    <cellStyle name="Link 5 5 3" xfId="28604" xr:uid="{00000000-0005-0000-0000-0000906F0000}"/>
    <cellStyle name="Link 5 5 3 2" xfId="28605" xr:uid="{00000000-0005-0000-0000-0000916F0000}"/>
    <cellStyle name="Link 5 5 3 3" xfId="28606" xr:uid="{00000000-0005-0000-0000-0000926F0000}"/>
    <cellStyle name="Link 5 5 4" xfId="28607" xr:uid="{00000000-0005-0000-0000-0000936F0000}"/>
    <cellStyle name="Link 5 5 4 2" xfId="28608" xr:uid="{00000000-0005-0000-0000-0000946F0000}"/>
    <cellStyle name="Link 5 5 4 3" xfId="28609" xr:uid="{00000000-0005-0000-0000-0000956F0000}"/>
    <cellStyle name="Link 5 5 5" xfId="28610" xr:uid="{00000000-0005-0000-0000-0000966F0000}"/>
    <cellStyle name="Link 5 5 5 2" xfId="28611" xr:uid="{00000000-0005-0000-0000-0000976F0000}"/>
    <cellStyle name="Link 5 5 5 3" xfId="28612" xr:uid="{00000000-0005-0000-0000-0000986F0000}"/>
    <cellStyle name="Link 5 5 6" xfId="28613" xr:uid="{00000000-0005-0000-0000-0000996F0000}"/>
    <cellStyle name="Link 5 5 6 2" xfId="28614" xr:uid="{00000000-0005-0000-0000-00009A6F0000}"/>
    <cellStyle name="Link 5 5 6 3" xfId="28615" xr:uid="{00000000-0005-0000-0000-00009B6F0000}"/>
    <cellStyle name="Link 5 5 7" xfId="28616" xr:uid="{00000000-0005-0000-0000-00009C6F0000}"/>
    <cellStyle name="Link 5 5 7 2" xfId="28617" xr:uid="{00000000-0005-0000-0000-00009D6F0000}"/>
    <cellStyle name="Link 5 5 7 3" xfId="28618" xr:uid="{00000000-0005-0000-0000-00009E6F0000}"/>
    <cellStyle name="Link 5 5 8" xfId="28619" xr:uid="{00000000-0005-0000-0000-00009F6F0000}"/>
    <cellStyle name="Link 5 5 8 2" xfId="28620" xr:uid="{00000000-0005-0000-0000-0000A06F0000}"/>
    <cellStyle name="Link 5 5 8 3" xfId="28621" xr:uid="{00000000-0005-0000-0000-0000A16F0000}"/>
    <cellStyle name="Link 5 5 9" xfId="28622" xr:uid="{00000000-0005-0000-0000-0000A26F0000}"/>
    <cellStyle name="Link 5 5 9 2" xfId="28623" xr:uid="{00000000-0005-0000-0000-0000A36F0000}"/>
    <cellStyle name="Link 5 5 9 3" xfId="28624" xr:uid="{00000000-0005-0000-0000-0000A46F0000}"/>
    <cellStyle name="Link 5 6" xfId="28625" xr:uid="{00000000-0005-0000-0000-0000A56F0000}"/>
    <cellStyle name="Link 5 6 10" xfId="28626" xr:uid="{00000000-0005-0000-0000-0000A66F0000}"/>
    <cellStyle name="Link 5 6 10 2" xfId="28627" xr:uid="{00000000-0005-0000-0000-0000A76F0000}"/>
    <cellStyle name="Link 5 6 10 3" xfId="28628" xr:uid="{00000000-0005-0000-0000-0000A86F0000}"/>
    <cellStyle name="Link 5 6 11" xfId="28629" xr:uid="{00000000-0005-0000-0000-0000A96F0000}"/>
    <cellStyle name="Link 5 6 11 2" xfId="28630" xr:uid="{00000000-0005-0000-0000-0000AA6F0000}"/>
    <cellStyle name="Link 5 6 11 3" xfId="28631" xr:uid="{00000000-0005-0000-0000-0000AB6F0000}"/>
    <cellStyle name="Link 5 6 12" xfId="28632" xr:uid="{00000000-0005-0000-0000-0000AC6F0000}"/>
    <cellStyle name="Link 5 6 13" xfId="28633" xr:uid="{00000000-0005-0000-0000-0000AD6F0000}"/>
    <cellStyle name="Link 5 6 2" xfId="28634" xr:uid="{00000000-0005-0000-0000-0000AE6F0000}"/>
    <cellStyle name="Link 5 6 2 2" xfId="28635" xr:uid="{00000000-0005-0000-0000-0000AF6F0000}"/>
    <cellStyle name="Link 5 6 2 3" xfId="28636" xr:uid="{00000000-0005-0000-0000-0000B06F0000}"/>
    <cellStyle name="Link 5 6 3" xfId="28637" xr:uid="{00000000-0005-0000-0000-0000B16F0000}"/>
    <cellStyle name="Link 5 6 3 2" xfId="28638" xr:uid="{00000000-0005-0000-0000-0000B26F0000}"/>
    <cellStyle name="Link 5 6 3 3" xfId="28639" xr:uid="{00000000-0005-0000-0000-0000B36F0000}"/>
    <cellStyle name="Link 5 6 4" xfId="28640" xr:uid="{00000000-0005-0000-0000-0000B46F0000}"/>
    <cellStyle name="Link 5 6 4 2" xfId="28641" xr:uid="{00000000-0005-0000-0000-0000B56F0000}"/>
    <cellStyle name="Link 5 6 4 3" xfId="28642" xr:uid="{00000000-0005-0000-0000-0000B66F0000}"/>
    <cellStyle name="Link 5 6 5" xfId="28643" xr:uid="{00000000-0005-0000-0000-0000B76F0000}"/>
    <cellStyle name="Link 5 6 5 2" xfId="28644" xr:uid="{00000000-0005-0000-0000-0000B86F0000}"/>
    <cellStyle name="Link 5 6 5 3" xfId="28645" xr:uid="{00000000-0005-0000-0000-0000B96F0000}"/>
    <cellStyle name="Link 5 6 6" xfId="28646" xr:uid="{00000000-0005-0000-0000-0000BA6F0000}"/>
    <cellStyle name="Link 5 6 6 2" xfId="28647" xr:uid="{00000000-0005-0000-0000-0000BB6F0000}"/>
    <cellStyle name="Link 5 6 6 3" xfId="28648" xr:uid="{00000000-0005-0000-0000-0000BC6F0000}"/>
    <cellStyle name="Link 5 6 7" xfId="28649" xr:uid="{00000000-0005-0000-0000-0000BD6F0000}"/>
    <cellStyle name="Link 5 6 7 2" xfId="28650" xr:uid="{00000000-0005-0000-0000-0000BE6F0000}"/>
    <cellStyle name="Link 5 6 7 3" xfId="28651" xr:uid="{00000000-0005-0000-0000-0000BF6F0000}"/>
    <cellStyle name="Link 5 6 8" xfId="28652" xr:uid="{00000000-0005-0000-0000-0000C06F0000}"/>
    <cellStyle name="Link 5 6 8 2" xfId="28653" xr:uid="{00000000-0005-0000-0000-0000C16F0000}"/>
    <cellStyle name="Link 5 6 8 3" xfId="28654" xr:uid="{00000000-0005-0000-0000-0000C26F0000}"/>
    <cellStyle name="Link 5 6 9" xfId="28655" xr:uid="{00000000-0005-0000-0000-0000C36F0000}"/>
    <cellStyle name="Link 5 6 9 2" xfId="28656" xr:uid="{00000000-0005-0000-0000-0000C46F0000}"/>
    <cellStyle name="Link 5 6 9 3" xfId="28657" xr:uid="{00000000-0005-0000-0000-0000C56F0000}"/>
    <cellStyle name="Link 5 7" xfId="28658" xr:uid="{00000000-0005-0000-0000-0000C66F0000}"/>
    <cellStyle name="Link 5 7 10" xfId="28659" xr:uid="{00000000-0005-0000-0000-0000C76F0000}"/>
    <cellStyle name="Link 5 7 10 2" xfId="28660" xr:uid="{00000000-0005-0000-0000-0000C86F0000}"/>
    <cellStyle name="Link 5 7 10 3" xfId="28661" xr:uid="{00000000-0005-0000-0000-0000C96F0000}"/>
    <cellStyle name="Link 5 7 11" xfId="28662" xr:uid="{00000000-0005-0000-0000-0000CA6F0000}"/>
    <cellStyle name="Link 5 7 11 2" xfId="28663" xr:uid="{00000000-0005-0000-0000-0000CB6F0000}"/>
    <cellStyle name="Link 5 7 11 3" xfId="28664" xr:uid="{00000000-0005-0000-0000-0000CC6F0000}"/>
    <cellStyle name="Link 5 7 12" xfId="28665" xr:uid="{00000000-0005-0000-0000-0000CD6F0000}"/>
    <cellStyle name="Link 5 7 13" xfId="28666" xr:uid="{00000000-0005-0000-0000-0000CE6F0000}"/>
    <cellStyle name="Link 5 7 2" xfId="28667" xr:uid="{00000000-0005-0000-0000-0000CF6F0000}"/>
    <cellStyle name="Link 5 7 2 2" xfId="28668" xr:uid="{00000000-0005-0000-0000-0000D06F0000}"/>
    <cellStyle name="Link 5 7 2 3" xfId="28669" xr:uid="{00000000-0005-0000-0000-0000D16F0000}"/>
    <cellStyle name="Link 5 7 3" xfId="28670" xr:uid="{00000000-0005-0000-0000-0000D26F0000}"/>
    <cellStyle name="Link 5 7 3 2" xfId="28671" xr:uid="{00000000-0005-0000-0000-0000D36F0000}"/>
    <cellStyle name="Link 5 7 3 3" xfId="28672" xr:uid="{00000000-0005-0000-0000-0000D46F0000}"/>
    <cellStyle name="Link 5 7 4" xfId="28673" xr:uid="{00000000-0005-0000-0000-0000D56F0000}"/>
    <cellStyle name="Link 5 7 4 2" xfId="28674" xr:uid="{00000000-0005-0000-0000-0000D66F0000}"/>
    <cellStyle name="Link 5 7 4 3" xfId="28675" xr:uid="{00000000-0005-0000-0000-0000D76F0000}"/>
    <cellStyle name="Link 5 7 5" xfId="28676" xr:uid="{00000000-0005-0000-0000-0000D86F0000}"/>
    <cellStyle name="Link 5 7 5 2" xfId="28677" xr:uid="{00000000-0005-0000-0000-0000D96F0000}"/>
    <cellStyle name="Link 5 7 5 3" xfId="28678" xr:uid="{00000000-0005-0000-0000-0000DA6F0000}"/>
    <cellStyle name="Link 5 7 6" xfId="28679" xr:uid="{00000000-0005-0000-0000-0000DB6F0000}"/>
    <cellStyle name="Link 5 7 6 2" xfId="28680" xr:uid="{00000000-0005-0000-0000-0000DC6F0000}"/>
    <cellStyle name="Link 5 7 6 3" xfId="28681" xr:uid="{00000000-0005-0000-0000-0000DD6F0000}"/>
    <cellStyle name="Link 5 7 7" xfId="28682" xr:uid="{00000000-0005-0000-0000-0000DE6F0000}"/>
    <cellStyle name="Link 5 7 7 2" xfId="28683" xr:uid="{00000000-0005-0000-0000-0000DF6F0000}"/>
    <cellStyle name="Link 5 7 7 3" xfId="28684" xr:uid="{00000000-0005-0000-0000-0000E06F0000}"/>
    <cellStyle name="Link 5 7 8" xfId="28685" xr:uid="{00000000-0005-0000-0000-0000E16F0000}"/>
    <cellStyle name="Link 5 7 8 2" xfId="28686" xr:uid="{00000000-0005-0000-0000-0000E26F0000}"/>
    <cellStyle name="Link 5 7 8 3" xfId="28687" xr:uid="{00000000-0005-0000-0000-0000E36F0000}"/>
    <cellStyle name="Link 5 7 9" xfId="28688" xr:uid="{00000000-0005-0000-0000-0000E46F0000}"/>
    <cellStyle name="Link 5 7 9 2" xfId="28689" xr:uid="{00000000-0005-0000-0000-0000E56F0000}"/>
    <cellStyle name="Link 5 7 9 3" xfId="28690" xr:uid="{00000000-0005-0000-0000-0000E66F0000}"/>
    <cellStyle name="Link 5 8" xfId="28691" xr:uid="{00000000-0005-0000-0000-0000E76F0000}"/>
    <cellStyle name="Link 5 8 2" xfId="28692" xr:uid="{00000000-0005-0000-0000-0000E86F0000}"/>
    <cellStyle name="Link 5 8 3" xfId="28693" xr:uid="{00000000-0005-0000-0000-0000E96F0000}"/>
    <cellStyle name="Link 5 9" xfId="28694" xr:uid="{00000000-0005-0000-0000-0000EA6F0000}"/>
    <cellStyle name="Link 5 9 2" xfId="28695" xr:uid="{00000000-0005-0000-0000-0000EB6F0000}"/>
    <cellStyle name="Link 5 9 3" xfId="28696" xr:uid="{00000000-0005-0000-0000-0000EC6F0000}"/>
    <cellStyle name="Link 6" xfId="28697" xr:uid="{00000000-0005-0000-0000-0000ED6F0000}"/>
    <cellStyle name="Link 6 10" xfId="28698" xr:uid="{00000000-0005-0000-0000-0000EE6F0000}"/>
    <cellStyle name="Link 6 10 2" xfId="28699" xr:uid="{00000000-0005-0000-0000-0000EF6F0000}"/>
    <cellStyle name="Link 6 10 3" xfId="28700" xr:uid="{00000000-0005-0000-0000-0000F06F0000}"/>
    <cellStyle name="Link 6 11" xfId="28701" xr:uid="{00000000-0005-0000-0000-0000F16F0000}"/>
    <cellStyle name="Link 6 11 2" xfId="28702" xr:uid="{00000000-0005-0000-0000-0000F26F0000}"/>
    <cellStyle name="Link 6 11 3" xfId="28703" xr:uid="{00000000-0005-0000-0000-0000F36F0000}"/>
    <cellStyle name="Link 6 12" xfId="28704" xr:uid="{00000000-0005-0000-0000-0000F46F0000}"/>
    <cellStyle name="Link 6 12 2" xfId="28705" xr:uid="{00000000-0005-0000-0000-0000F56F0000}"/>
    <cellStyle name="Link 6 12 3" xfId="28706" xr:uid="{00000000-0005-0000-0000-0000F66F0000}"/>
    <cellStyle name="Link 6 13" xfId="28707" xr:uid="{00000000-0005-0000-0000-0000F76F0000}"/>
    <cellStyle name="Link 6 13 2" xfId="28708" xr:uid="{00000000-0005-0000-0000-0000F86F0000}"/>
    <cellStyle name="Link 6 13 3" xfId="28709" xr:uid="{00000000-0005-0000-0000-0000F96F0000}"/>
    <cellStyle name="Link 6 14" xfId="28710" xr:uid="{00000000-0005-0000-0000-0000FA6F0000}"/>
    <cellStyle name="Link 6 14 2" xfId="28711" xr:uid="{00000000-0005-0000-0000-0000FB6F0000}"/>
    <cellStyle name="Link 6 14 3" xfId="28712" xr:uid="{00000000-0005-0000-0000-0000FC6F0000}"/>
    <cellStyle name="Link 6 15" xfId="28713" xr:uid="{00000000-0005-0000-0000-0000FD6F0000}"/>
    <cellStyle name="Link 6 15 2" xfId="28714" xr:uid="{00000000-0005-0000-0000-0000FE6F0000}"/>
    <cellStyle name="Link 6 15 3" xfId="28715" xr:uid="{00000000-0005-0000-0000-0000FF6F0000}"/>
    <cellStyle name="Link 6 16" xfId="28716" xr:uid="{00000000-0005-0000-0000-000000700000}"/>
    <cellStyle name="Link 6 16 2" xfId="28717" xr:uid="{00000000-0005-0000-0000-000001700000}"/>
    <cellStyle name="Link 6 16 3" xfId="28718" xr:uid="{00000000-0005-0000-0000-000002700000}"/>
    <cellStyle name="Link 6 17" xfId="28719" xr:uid="{00000000-0005-0000-0000-000003700000}"/>
    <cellStyle name="Link 6 17 2" xfId="28720" xr:uid="{00000000-0005-0000-0000-000004700000}"/>
    <cellStyle name="Link 6 17 3" xfId="28721" xr:uid="{00000000-0005-0000-0000-000005700000}"/>
    <cellStyle name="Link 6 18" xfId="28722" xr:uid="{00000000-0005-0000-0000-000006700000}"/>
    <cellStyle name="Link 6 18 2" xfId="28723" xr:uid="{00000000-0005-0000-0000-000007700000}"/>
    <cellStyle name="Link 6 18 3" xfId="28724" xr:uid="{00000000-0005-0000-0000-000008700000}"/>
    <cellStyle name="Link 6 19" xfId="28725" xr:uid="{00000000-0005-0000-0000-000009700000}"/>
    <cellStyle name="Link 6 2" xfId="28726" xr:uid="{00000000-0005-0000-0000-00000A700000}"/>
    <cellStyle name="Link 6 2 10" xfId="28727" xr:uid="{00000000-0005-0000-0000-00000B700000}"/>
    <cellStyle name="Link 6 2 10 2" xfId="28728" xr:uid="{00000000-0005-0000-0000-00000C700000}"/>
    <cellStyle name="Link 6 2 10 3" xfId="28729" xr:uid="{00000000-0005-0000-0000-00000D700000}"/>
    <cellStyle name="Link 6 2 11" xfId="28730" xr:uid="{00000000-0005-0000-0000-00000E700000}"/>
    <cellStyle name="Link 6 2 11 2" xfId="28731" xr:uid="{00000000-0005-0000-0000-00000F700000}"/>
    <cellStyle name="Link 6 2 11 3" xfId="28732" xr:uid="{00000000-0005-0000-0000-000010700000}"/>
    <cellStyle name="Link 6 2 12" xfId="28733" xr:uid="{00000000-0005-0000-0000-000011700000}"/>
    <cellStyle name="Link 6 2 12 2" xfId="28734" xr:uid="{00000000-0005-0000-0000-000012700000}"/>
    <cellStyle name="Link 6 2 12 3" xfId="28735" xr:uid="{00000000-0005-0000-0000-000013700000}"/>
    <cellStyle name="Link 6 2 13" xfId="28736" xr:uid="{00000000-0005-0000-0000-000014700000}"/>
    <cellStyle name="Link 6 2 14" xfId="28737" xr:uid="{00000000-0005-0000-0000-000015700000}"/>
    <cellStyle name="Link 6 2 2" xfId="28738" xr:uid="{00000000-0005-0000-0000-000016700000}"/>
    <cellStyle name="Link 6 2 2 2" xfId="28739" xr:uid="{00000000-0005-0000-0000-000017700000}"/>
    <cellStyle name="Link 6 2 2 3" xfId="28740" xr:uid="{00000000-0005-0000-0000-000018700000}"/>
    <cellStyle name="Link 6 2 3" xfId="28741" xr:uid="{00000000-0005-0000-0000-000019700000}"/>
    <cellStyle name="Link 6 2 3 2" xfId="28742" xr:uid="{00000000-0005-0000-0000-00001A700000}"/>
    <cellStyle name="Link 6 2 3 3" xfId="28743" xr:uid="{00000000-0005-0000-0000-00001B700000}"/>
    <cellStyle name="Link 6 2 4" xfId="28744" xr:uid="{00000000-0005-0000-0000-00001C700000}"/>
    <cellStyle name="Link 6 2 4 2" xfId="28745" xr:uid="{00000000-0005-0000-0000-00001D700000}"/>
    <cellStyle name="Link 6 2 4 3" xfId="28746" xr:uid="{00000000-0005-0000-0000-00001E700000}"/>
    <cellStyle name="Link 6 2 5" xfId="28747" xr:uid="{00000000-0005-0000-0000-00001F700000}"/>
    <cellStyle name="Link 6 2 5 2" xfId="28748" xr:uid="{00000000-0005-0000-0000-000020700000}"/>
    <cellStyle name="Link 6 2 5 3" xfId="28749" xr:uid="{00000000-0005-0000-0000-000021700000}"/>
    <cellStyle name="Link 6 2 6" xfId="28750" xr:uid="{00000000-0005-0000-0000-000022700000}"/>
    <cellStyle name="Link 6 2 6 2" xfId="28751" xr:uid="{00000000-0005-0000-0000-000023700000}"/>
    <cellStyle name="Link 6 2 6 3" xfId="28752" xr:uid="{00000000-0005-0000-0000-000024700000}"/>
    <cellStyle name="Link 6 2 7" xfId="28753" xr:uid="{00000000-0005-0000-0000-000025700000}"/>
    <cellStyle name="Link 6 2 7 2" xfId="28754" xr:uid="{00000000-0005-0000-0000-000026700000}"/>
    <cellStyle name="Link 6 2 7 3" xfId="28755" xr:uid="{00000000-0005-0000-0000-000027700000}"/>
    <cellStyle name="Link 6 2 8" xfId="28756" xr:uid="{00000000-0005-0000-0000-000028700000}"/>
    <cellStyle name="Link 6 2 8 2" xfId="28757" xr:uid="{00000000-0005-0000-0000-000029700000}"/>
    <cellStyle name="Link 6 2 8 3" xfId="28758" xr:uid="{00000000-0005-0000-0000-00002A700000}"/>
    <cellStyle name="Link 6 2 9" xfId="28759" xr:uid="{00000000-0005-0000-0000-00002B700000}"/>
    <cellStyle name="Link 6 2 9 2" xfId="28760" xr:uid="{00000000-0005-0000-0000-00002C700000}"/>
    <cellStyle name="Link 6 2 9 3" xfId="28761" xr:uid="{00000000-0005-0000-0000-00002D700000}"/>
    <cellStyle name="Link 6 20" xfId="28762" xr:uid="{00000000-0005-0000-0000-00002E700000}"/>
    <cellStyle name="Link 6 3" xfId="28763" xr:uid="{00000000-0005-0000-0000-00002F700000}"/>
    <cellStyle name="Link 6 3 10" xfId="28764" xr:uid="{00000000-0005-0000-0000-000030700000}"/>
    <cellStyle name="Link 6 3 10 2" xfId="28765" xr:uid="{00000000-0005-0000-0000-000031700000}"/>
    <cellStyle name="Link 6 3 10 3" xfId="28766" xr:uid="{00000000-0005-0000-0000-000032700000}"/>
    <cellStyle name="Link 6 3 11" xfId="28767" xr:uid="{00000000-0005-0000-0000-000033700000}"/>
    <cellStyle name="Link 6 3 11 2" xfId="28768" xr:uid="{00000000-0005-0000-0000-000034700000}"/>
    <cellStyle name="Link 6 3 11 3" xfId="28769" xr:uid="{00000000-0005-0000-0000-000035700000}"/>
    <cellStyle name="Link 6 3 12" xfId="28770" xr:uid="{00000000-0005-0000-0000-000036700000}"/>
    <cellStyle name="Link 6 3 12 2" xfId="28771" xr:uid="{00000000-0005-0000-0000-000037700000}"/>
    <cellStyle name="Link 6 3 12 3" xfId="28772" xr:uid="{00000000-0005-0000-0000-000038700000}"/>
    <cellStyle name="Link 6 3 13" xfId="28773" xr:uid="{00000000-0005-0000-0000-000039700000}"/>
    <cellStyle name="Link 6 3 14" xfId="28774" xr:uid="{00000000-0005-0000-0000-00003A700000}"/>
    <cellStyle name="Link 6 3 2" xfId="28775" xr:uid="{00000000-0005-0000-0000-00003B700000}"/>
    <cellStyle name="Link 6 3 2 2" xfId="28776" xr:uid="{00000000-0005-0000-0000-00003C700000}"/>
    <cellStyle name="Link 6 3 2 3" xfId="28777" xr:uid="{00000000-0005-0000-0000-00003D700000}"/>
    <cellStyle name="Link 6 3 3" xfId="28778" xr:uid="{00000000-0005-0000-0000-00003E700000}"/>
    <cellStyle name="Link 6 3 3 2" xfId="28779" xr:uid="{00000000-0005-0000-0000-00003F700000}"/>
    <cellStyle name="Link 6 3 3 3" xfId="28780" xr:uid="{00000000-0005-0000-0000-000040700000}"/>
    <cellStyle name="Link 6 3 4" xfId="28781" xr:uid="{00000000-0005-0000-0000-000041700000}"/>
    <cellStyle name="Link 6 3 4 2" xfId="28782" xr:uid="{00000000-0005-0000-0000-000042700000}"/>
    <cellStyle name="Link 6 3 4 3" xfId="28783" xr:uid="{00000000-0005-0000-0000-000043700000}"/>
    <cellStyle name="Link 6 3 5" xfId="28784" xr:uid="{00000000-0005-0000-0000-000044700000}"/>
    <cellStyle name="Link 6 3 5 2" xfId="28785" xr:uid="{00000000-0005-0000-0000-000045700000}"/>
    <cellStyle name="Link 6 3 5 3" xfId="28786" xr:uid="{00000000-0005-0000-0000-000046700000}"/>
    <cellStyle name="Link 6 3 6" xfId="28787" xr:uid="{00000000-0005-0000-0000-000047700000}"/>
    <cellStyle name="Link 6 3 6 2" xfId="28788" xr:uid="{00000000-0005-0000-0000-000048700000}"/>
    <cellStyle name="Link 6 3 6 3" xfId="28789" xr:uid="{00000000-0005-0000-0000-000049700000}"/>
    <cellStyle name="Link 6 3 7" xfId="28790" xr:uid="{00000000-0005-0000-0000-00004A700000}"/>
    <cellStyle name="Link 6 3 7 2" xfId="28791" xr:uid="{00000000-0005-0000-0000-00004B700000}"/>
    <cellStyle name="Link 6 3 7 3" xfId="28792" xr:uid="{00000000-0005-0000-0000-00004C700000}"/>
    <cellStyle name="Link 6 3 8" xfId="28793" xr:uid="{00000000-0005-0000-0000-00004D700000}"/>
    <cellStyle name="Link 6 3 8 2" xfId="28794" xr:uid="{00000000-0005-0000-0000-00004E700000}"/>
    <cellStyle name="Link 6 3 8 3" xfId="28795" xr:uid="{00000000-0005-0000-0000-00004F700000}"/>
    <cellStyle name="Link 6 3 9" xfId="28796" xr:uid="{00000000-0005-0000-0000-000050700000}"/>
    <cellStyle name="Link 6 3 9 2" xfId="28797" xr:uid="{00000000-0005-0000-0000-000051700000}"/>
    <cellStyle name="Link 6 3 9 3" xfId="28798" xr:uid="{00000000-0005-0000-0000-000052700000}"/>
    <cellStyle name="Link 6 4" xfId="28799" xr:uid="{00000000-0005-0000-0000-000053700000}"/>
    <cellStyle name="Link 6 4 10" xfId="28800" xr:uid="{00000000-0005-0000-0000-000054700000}"/>
    <cellStyle name="Link 6 4 10 2" xfId="28801" xr:uid="{00000000-0005-0000-0000-000055700000}"/>
    <cellStyle name="Link 6 4 10 3" xfId="28802" xr:uid="{00000000-0005-0000-0000-000056700000}"/>
    <cellStyle name="Link 6 4 11" xfId="28803" xr:uid="{00000000-0005-0000-0000-000057700000}"/>
    <cellStyle name="Link 6 4 11 2" xfId="28804" xr:uid="{00000000-0005-0000-0000-000058700000}"/>
    <cellStyle name="Link 6 4 11 3" xfId="28805" xr:uid="{00000000-0005-0000-0000-000059700000}"/>
    <cellStyle name="Link 6 4 12" xfId="28806" xr:uid="{00000000-0005-0000-0000-00005A700000}"/>
    <cellStyle name="Link 6 4 13" xfId="28807" xr:uid="{00000000-0005-0000-0000-00005B700000}"/>
    <cellStyle name="Link 6 4 2" xfId="28808" xr:uid="{00000000-0005-0000-0000-00005C700000}"/>
    <cellStyle name="Link 6 4 2 2" xfId="28809" xr:uid="{00000000-0005-0000-0000-00005D700000}"/>
    <cellStyle name="Link 6 4 2 3" xfId="28810" xr:uid="{00000000-0005-0000-0000-00005E700000}"/>
    <cellStyle name="Link 6 4 3" xfId="28811" xr:uid="{00000000-0005-0000-0000-00005F700000}"/>
    <cellStyle name="Link 6 4 3 2" xfId="28812" xr:uid="{00000000-0005-0000-0000-000060700000}"/>
    <cellStyle name="Link 6 4 3 3" xfId="28813" xr:uid="{00000000-0005-0000-0000-000061700000}"/>
    <cellStyle name="Link 6 4 4" xfId="28814" xr:uid="{00000000-0005-0000-0000-000062700000}"/>
    <cellStyle name="Link 6 4 4 2" xfId="28815" xr:uid="{00000000-0005-0000-0000-000063700000}"/>
    <cellStyle name="Link 6 4 4 3" xfId="28816" xr:uid="{00000000-0005-0000-0000-000064700000}"/>
    <cellStyle name="Link 6 4 5" xfId="28817" xr:uid="{00000000-0005-0000-0000-000065700000}"/>
    <cellStyle name="Link 6 4 5 2" xfId="28818" xr:uid="{00000000-0005-0000-0000-000066700000}"/>
    <cellStyle name="Link 6 4 5 3" xfId="28819" xr:uid="{00000000-0005-0000-0000-000067700000}"/>
    <cellStyle name="Link 6 4 6" xfId="28820" xr:uid="{00000000-0005-0000-0000-000068700000}"/>
    <cellStyle name="Link 6 4 6 2" xfId="28821" xr:uid="{00000000-0005-0000-0000-000069700000}"/>
    <cellStyle name="Link 6 4 6 3" xfId="28822" xr:uid="{00000000-0005-0000-0000-00006A700000}"/>
    <cellStyle name="Link 6 4 7" xfId="28823" xr:uid="{00000000-0005-0000-0000-00006B700000}"/>
    <cellStyle name="Link 6 4 7 2" xfId="28824" xr:uid="{00000000-0005-0000-0000-00006C700000}"/>
    <cellStyle name="Link 6 4 7 3" xfId="28825" xr:uid="{00000000-0005-0000-0000-00006D700000}"/>
    <cellStyle name="Link 6 4 8" xfId="28826" xr:uid="{00000000-0005-0000-0000-00006E700000}"/>
    <cellStyle name="Link 6 4 8 2" xfId="28827" xr:uid="{00000000-0005-0000-0000-00006F700000}"/>
    <cellStyle name="Link 6 4 8 3" xfId="28828" xr:uid="{00000000-0005-0000-0000-000070700000}"/>
    <cellStyle name="Link 6 4 9" xfId="28829" xr:uid="{00000000-0005-0000-0000-000071700000}"/>
    <cellStyle name="Link 6 4 9 2" xfId="28830" xr:uid="{00000000-0005-0000-0000-000072700000}"/>
    <cellStyle name="Link 6 4 9 3" xfId="28831" xr:uid="{00000000-0005-0000-0000-000073700000}"/>
    <cellStyle name="Link 6 5" xfId="28832" xr:uid="{00000000-0005-0000-0000-000074700000}"/>
    <cellStyle name="Link 6 5 10" xfId="28833" xr:uid="{00000000-0005-0000-0000-000075700000}"/>
    <cellStyle name="Link 6 5 10 2" xfId="28834" xr:uid="{00000000-0005-0000-0000-000076700000}"/>
    <cellStyle name="Link 6 5 10 3" xfId="28835" xr:uid="{00000000-0005-0000-0000-000077700000}"/>
    <cellStyle name="Link 6 5 11" xfId="28836" xr:uid="{00000000-0005-0000-0000-000078700000}"/>
    <cellStyle name="Link 6 5 11 2" xfId="28837" xr:uid="{00000000-0005-0000-0000-000079700000}"/>
    <cellStyle name="Link 6 5 11 3" xfId="28838" xr:uid="{00000000-0005-0000-0000-00007A700000}"/>
    <cellStyle name="Link 6 5 12" xfId="28839" xr:uid="{00000000-0005-0000-0000-00007B700000}"/>
    <cellStyle name="Link 6 5 13" xfId="28840" xr:uid="{00000000-0005-0000-0000-00007C700000}"/>
    <cellStyle name="Link 6 5 2" xfId="28841" xr:uid="{00000000-0005-0000-0000-00007D700000}"/>
    <cellStyle name="Link 6 5 2 2" xfId="28842" xr:uid="{00000000-0005-0000-0000-00007E700000}"/>
    <cellStyle name="Link 6 5 2 3" xfId="28843" xr:uid="{00000000-0005-0000-0000-00007F700000}"/>
    <cellStyle name="Link 6 5 3" xfId="28844" xr:uid="{00000000-0005-0000-0000-000080700000}"/>
    <cellStyle name="Link 6 5 3 2" xfId="28845" xr:uid="{00000000-0005-0000-0000-000081700000}"/>
    <cellStyle name="Link 6 5 3 3" xfId="28846" xr:uid="{00000000-0005-0000-0000-000082700000}"/>
    <cellStyle name="Link 6 5 4" xfId="28847" xr:uid="{00000000-0005-0000-0000-000083700000}"/>
    <cellStyle name="Link 6 5 4 2" xfId="28848" xr:uid="{00000000-0005-0000-0000-000084700000}"/>
    <cellStyle name="Link 6 5 4 3" xfId="28849" xr:uid="{00000000-0005-0000-0000-000085700000}"/>
    <cellStyle name="Link 6 5 5" xfId="28850" xr:uid="{00000000-0005-0000-0000-000086700000}"/>
    <cellStyle name="Link 6 5 5 2" xfId="28851" xr:uid="{00000000-0005-0000-0000-000087700000}"/>
    <cellStyle name="Link 6 5 5 3" xfId="28852" xr:uid="{00000000-0005-0000-0000-000088700000}"/>
    <cellStyle name="Link 6 5 6" xfId="28853" xr:uid="{00000000-0005-0000-0000-000089700000}"/>
    <cellStyle name="Link 6 5 6 2" xfId="28854" xr:uid="{00000000-0005-0000-0000-00008A700000}"/>
    <cellStyle name="Link 6 5 6 3" xfId="28855" xr:uid="{00000000-0005-0000-0000-00008B700000}"/>
    <cellStyle name="Link 6 5 7" xfId="28856" xr:uid="{00000000-0005-0000-0000-00008C700000}"/>
    <cellStyle name="Link 6 5 7 2" xfId="28857" xr:uid="{00000000-0005-0000-0000-00008D700000}"/>
    <cellStyle name="Link 6 5 7 3" xfId="28858" xr:uid="{00000000-0005-0000-0000-00008E700000}"/>
    <cellStyle name="Link 6 5 8" xfId="28859" xr:uid="{00000000-0005-0000-0000-00008F700000}"/>
    <cellStyle name="Link 6 5 8 2" xfId="28860" xr:uid="{00000000-0005-0000-0000-000090700000}"/>
    <cellStyle name="Link 6 5 8 3" xfId="28861" xr:uid="{00000000-0005-0000-0000-000091700000}"/>
    <cellStyle name="Link 6 5 9" xfId="28862" xr:uid="{00000000-0005-0000-0000-000092700000}"/>
    <cellStyle name="Link 6 5 9 2" xfId="28863" xr:uid="{00000000-0005-0000-0000-000093700000}"/>
    <cellStyle name="Link 6 5 9 3" xfId="28864" xr:uid="{00000000-0005-0000-0000-000094700000}"/>
    <cellStyle name="Link 6 6" xfId="28865" xr:uid="{00000000-0005-0000-0000-000095700000}"/>
    <cellStyle name="Link 6 6 10" xfId="28866" xr:uid="{00000000-0005-0000-0000-000096700000}"/>
    <cellStyle name="Link 6 6 10 2" xfId="28867" xr:uid="{00000000-0005-0000-0000-000097700000}"/>
    <cellStyle name="Link 6 6 10 3" xfId="28868" xr:uid="{00000000-0005-0000-0000-000098700000}"/>
    <cellStyle name="Link 6 6 11" xfId="28869" xr:uid="{00000000-0005-0000-0000-000099700000}"/>
    <cellStyle name="Link 6 6 11 2" xfId="28870" xr:uid="{00000000-0005-0000-0000-00009A700000}"/>
    <cellStyle name="Link 6 6 11 3" xfId="28871" xr:uid="{00000000-0005-0000-0000-00009B700000}"/>
    <cellStyle name="Link 6 6 12" xfId="28872" xr:uid="{00000000-0005-0000-0000-00009C700000}"/>
    <cellStyle name="Link 6 6 13" xfId="28873" xr:uid="{00000000-0005-0000-0000-00009D700000}"/>
    <cellStyle name="Link 6 6 2" xfId="28874" xr:uid="{00000000-0005-0000-0000-00009E700000}"/>
    <cellStyle name="Link 6 6 2 2" xfId="28875" xr:uid="{00000000-0005-0000-0000-00009F700000}"/>
    <cellStyle name="Link 6 6 2 3" xfId="28876" xr:uid="{00000000-0005-0000-0000-0000A0700000}"/>
    <cellStyle name="Link 6 6 3" xfId="28877" xr:uid="{00000000-0005-0000-0000-0000A1700000}"/>
    <cellStyle name="Link 6 6 3 2" xfId="28878" xr:uid="{00000000-0005-0000-0000-0000A2700000}"/>
    <cellStyle name="Link 6 6 3 3" xfId="28879" xr:uid="{00000000-0005-0000-0000-0000A3700000}"/>
    <cellStyle name="Link 6 6 4" xfId="28880" xr:uid="{00000000-0005-0000-0000-0000A4700000}"/>
    <cellStyle name="Link 6 6 4 2" xfId="28881" xr:uid="{00000000-0005-0000-0000-0000A5700000}"/>
    <cellStyle name="Link 6 6 4 3" xfId="28882" xr:uid="{00000000-0005-0000-0000-0000A6700000}"/>
    <cellStyle name="Link 6 6 5" xfId="28883" xr:uid="{00000000-0005-0000-0000-0000A7700000}"/>
    <cellStyle name="Link 6 6 5 2" xfId="28884" xr:uid="{00000000-0005-0000-0000-0000A8700000}"/>
    <cellStyle name="Link 6 6 5 3" xfId="28885" xr:uid="{00000000-0005-0000-0000-0000A9700000}"/>
    <cellStyle name="Link 6 6 6" xfId="28886" xr:uid="{00000000-0005-0000-0000-0000AA700000}"/>
    <cellStyle name="Link 6 6 6 2" xfId="28887" xr:uid="{00000000-0005-0000-0000-0000AB700000}"/>
    <cellStyle name="Link 6 6 6 3" xfId="28888" xr:uid="{00000000-0005-0000-0000-0000AC700000}"/>
    <cellStyle name="Link 6 6 7" xfId="28889" xr:uid="{00000000-0005-0000-0000-0000AD700000}"/>
    <cellStyle name="Link 6 6 7 2" xfId="28890" xr:uid="{00000000-0005-0000-0000-0000AE700000}"/>
    <cellStyle name="Link 6 6 7 3" xfId="28891" xr:uid="{00000000-0005-0000-0000-0000AF700000}"/>
    <cellStyle name="Link 6 6 8" xfId="28892" xr:uid="{00000000-0005-0000-0000-0000B0700000}"/>
    <cellStyle name="Link 6 6 8 2" xfId="28893" xr:uid="{00000000-0005-0000-0000-0000B1700000}"/>
    <cellStyle name="Link 6 6 8 3" xfId="28894" xr:uid="{00000000-0005-0000-0000-0000B2700000}"/>
    <cellStyle name="Link 6 6 9" xfId="28895" xr:uid="{00000000-0005-0000-0000-0000B3700000}"/>
    <cellStyle name="Link 6 6 9 2" xfId="28896" xr:uid="{00000000-0005-0000-0000-0000B4700000}"/>
    <cellStyle name="Link 6 6 9 3" xfId="28897" xr:uid="{00000000-0005-0000-0000-0000B5700000}"/>
    <cellStyle name="Link 6 7" xfId="28898" xr:uid="{00000000-0005-0000-0000-0000B6700000}"/>
    <cellStyle name="Link 6 7 10" xfId="28899" xr:uid="{00000000-0005-0000-0000-0000B7700000}"/>
    <cellStyle name="Link 6 7 10 2" xfId="28900" xr:uid="{00000000-0005-0000-0000-0000B8700000}"/>
    <cellStyle name="Link 6 7 10 3" xfId="28901" xr:uid="{00000000-0005-0000-0000-0000B9700000}"/>
    <cellStyle name="Link 6 7 11" xfId="28902" xr:uid="{00000000-0005-0000-0000-0000BA700000}"/>
    <cellStyle name="Link 6 7 11 2" xfId="28903" xr:uid="{00000000-0005-0000-0000-0000BB700000}"/>
    <cellStyle name="Link 6 7 11 3" xfId="28904" xr:uid="{00000000-0005-0000-0000-0000BC700000}"/>
    <cellStyle name="Link 6 7 12" xfId="28905" xr:uid="{00000000-0005-0000-0000-0000BD700000}"/>
    <cellStyle name="Link 6 7 13" xfId="28906" xr:uid="{00000000-0005-0000-0000-0000BE700000}"/>
    <cellStyle name="Link 6 7 2" xfId="28907" xr:uid="{00000000-0005-0000-0000-0000BF700000}"/>
    <cellStyle name="Link 6 7 2 2" xfId="28908" xr:uid="{00000000-0005-0000-0000-0000C0700000}"/>
    <cellStyle name="Link 6 7 2 3" xfId="28909" xr:uid="{00000000-0005-0000-0000-0000C1700000}"/>
    <cellStyle name="Link 6 7 3" xfId="28910" xr:uid="{00000000-0005-0000-0000-0000C2700000}"/>
    <cellStyle name="Link 6 7 3 2" xfId="28911" xr:uid="{00000000-0005-0000-0000-0000C3700000}"/>
    <cellStyle name="Link 6 7 3 3" xfId="28912" xr:uid="{00000000-0005-0000-0000-0000C4700000}"/>
    <cellStyle name="Link 6 7 4" xfId="28913" xr:uid="{00000000-0005-0000-0000-0000C5700000}"/>
    <cellStyle name="Link 6 7 4 2" xfId="28914" xr:uid="{00000000-0005-0000-0000-0000C6700000}"/>
    <cellStyle name="Link 6 7 4 3" xfId="28915" xr:uid="{00000000-0005-0000-0000-0000C7700000}"/>
    <cellStyle name="Link 6 7 5" xfId="28916" xr:uid="{00000000-0005-0000-0000-0000C8700000}"/>
    <cellStyle name="Link 6 7 5 2" xfId="28917" xr:uid="{00000000-0005-0000-0000-0000C9700000}"/>
    <cellStyle name="Link 6 7 5 3" xfId="28918" xr:uid="{00000000-0005-0000-0000-0000CA700000}"/>
    <cellStyle name="Link 6 7 6" xfId="28919" xr:uid="{00000000-0005-0000-0000-0000CB700000}"/>
    <cellStyle name="Link 6 7 6 2" xfId="28920" xr:uid="{00000000-0005-0000-0000-0000CC700000}"/>
    <cellStyle name="Link 6 7 6 3" xfId="28921" xr:uid="{00000000-0005-0000-0000-0000CD700000}"/>
    <cellStyle name="Link 6 7 7" xfId="28922" xr:uid="{00000000-0005-0000-0000-0000CE700000}"/>
    <cellStyle name="Link 6 7 7 2" xfId="28923" xr:uid="{00000000-0005-0000-0000-0000CF700000}"/>
    <cellStyle name="Link 6 7 7 3" xfId="28924" xr:uid="{00000000-0005-0000-0000-0000D0700000}"/>
    <cellStyle name="Link 6 7 8" xfId="28925" xr:uid="{00000000-0005-0000-0000-0000D1700000}"/>
    <cellStyle name="Link 6 7 8 2" xfId="28926" xr:uid="{00000000-0005-0000-0000-0000D2700000}"/>
    <cellStyle name="Link 6 7 8 3" xfId="28927" xr:uid="{00000000-0005-0000-0000-0000D3700000}"/>
    <cellStyle name="Link 6 7 9" xfId="28928" xr:uid="{00000000-0005-0000-0000-0000D4700000}"/>
    <cellStyle name="Link 6 7 9 2" xfId="28929" xr:uid="{00000000-0005-0000-0000-0000D5700000}"/>
    <cellStyle name="Link 6 7 9 3" xfId="28930" xr:uid="{00000000-0005-0000-0000-0000D6700000}"/>
    <cellStyle name="Link 6 8" xfId="28931" xr:uid="{00000000-0005-0000-0000-0000D7700000}"/>
    <cellStyle name="Link 6 8 2" xfId="28932" xr:uid="{00000000-0005-0000-0000-0000D8700000}"/>
    <cellStyle name="Link 6 8 3" xfId="28933" xr:uid="{00000000-0005-0000-0000-0000D9700000}"/>
    <cellStyle name="Link 6 9" xfId="28934" xr:uid="{00000000-0005-0000-0000-0000DA700000}"/>
    <cellStyle name="Link 6 9 2" xfId="28935" xr:uid="{00000000-0005-0000-0000-0000DB700000}"/>
    <cellStyle name="Link 6 9 3" xfId="28936" xr:uid="{00000000-0005-0000-0000-0000DC700000}"/>
    <cellStyle name="Link 7" xfId="28937" xr:uid="{00000000-0005-0000-0000-0000DD700000}"/>
    <cellStyle name="Link 7 10" xfId="28938" xr:uid="{00000000-0005-0000-0000-0000DE700000}"/>
    <cellStyle name="Link 7 10 2" xfId="28939" xr:uid="{00000000-0005-0000-0000-0000DF700000}"/>
    <cellStyle name="Link 7 10 3" xfId="28940" xr:uid="{00000000-0005-0000-0000-0000E0700000}"/>
    <cellStyle name="Link 7 11" xfId="28941" xr:uid="{00000000-0005-0000-0000-0000E1700000}"/>
    <cellStyle name="Link 7 11 2" xfId="28942" xr:uid="{00000000-0005-0000-0000-0000E2700000}"/>
    <cellStyle name="Link 7 11 3" xfId="28943" xr:uid="{00000000-0005-0000-0000-0000E3700000}"/>
    <cellStyle name="Link 7 12" xfId="28944" xr:uid="{00000000-0005-0000-0000-0000E4700000}"/>
    <cellStyle name="Link 7 12 2" xfId="28945" xr:uid="{00000000-0005-0000-0000-0000E5700000}"/>
    <cellStyle name="Link 7 12 3" xfId="28946" xr:uid="{00000000-0005-0000-0000-0000E6700000}"/>
    <cellStyle name="Link 7 13" xfId="28947" xr:uid="{00000000-0005-0000-0000-0000E7700000}"/>
    <cellStyle name="Link 7 13 2" xfId="28948" xr:uid="{00000000-0005-0000-0000-0000E8700000}"/>
    <cellStyle name="Link 7 13 3" xfId="28949" xr:uid="{00000000-0005-0000-0000-0000E9700000}"/>
    <cellStyle name="Link 7 14" xfId="28950" xr:uid="{00000000-0005-0000-0000-0000EA700000}"/>
    <cellStyle name="Link 7 14 2" xfId="28951" xr:uid="{00000000-0005-0000-0000-0000EB700000}"/>
    <cellStyle name="Link 7 14 3" xfId="28952" xr:uid="{00000000-0005-0000-0000-0000EC700000}"/>
    <cellStyle name="Link 7 15" xfId="28953" xr:uid="{00000000-0005-0000-0000-0000ED700000}"/>
    <cellStyle name="Link 7 15 2" xfId="28954" xr:uid="{00000000-0005-0000-0000-0000EE700000}"/>
    <cellStyle name="Link 7 15 3" xfId="28955" xr:uid="{00000000-0005-0000-0000-0000EF700000}"/>
    <cellStyle name="Link 7 16" xfId="28956" xr:uid="{00000000-0005-0000-0000-0000F0700000}"/>
    <cellStyle name="Link 7 16 2" xfId="28957" xr:uid="{00000000-0005-0000-0000-0000F1700000}"/>
    <cellStyle name="Link 7 16 3" xfId="28958" xr:uid="{00000000-0005-0000-0000-0000F2700000}"/>
    <cellStyle name="Link 7 17" xfId="28959" xr:uid="{00000000-0005-0000-0000-0000F3700000}"/>
    <cellStyle name="Link 7 17 2" xfId="28960" xr:uid="{00000000-0005-0000-0000-0000F4700000}"/>
    <cellStyle name="Link 7 17 3" xfId="28961" xr:uid="{00000000-0005-0000-0000-0000F5700000}"/>
    <cellStyle name="Link 7 18" xfId="28962" xr:uid="{00000000-0005-0000-0000-0000F6700000}"/>
    <cellStyle name="Link 7 18 2" xfId="28963" xr:uid="{00000000-0005-0000-0000-0000F7700000}"/>
    <cellStyle name="Link 7 18 3" xfId="28964" xr:uid="{00000000-0005-0000-0000-0000F8700000}"/>
    <cellStyle name="Link 7 19" xfId="28965" xr:uid="{00000000-0005-0000-0000-0000F9700000}"/>
    <cellStyle name="Link 7 2" xfId="28966" xr:uid="{00000000-0005-0000-0000-0000FA700000}"/>
    <cellStyle name="Link 7 2 10" xfId="28967" xr:uid="{00000000-0005-0000-0000-0000FB700000}"/>
    <cellStyle name="Link 7 2 10 2" xfId="28968" xr:uid="{00000000-0005-0000-0000-0000FC700000}"/>
    <cellStyle name="Link 7 2 10 3" xfId="28969" xr:uid="{00000000-0005-0000-0000-0000FD700000}"/>
    <cellStyle name="Link 7 2 11" xfId="28970" xr:uid="{00000000-0005-0000-0000-0000FE700000}"/>
    <cellStyle name="Link 7 2 11 2" xfId="28971" xr:uid="{00000000-0005-0000-0000-0000FF700000}"/>
    <cellStyle name="Link 7 2 11 3" xfId="28972" xr:uid="{00000000-0005-0000-0000-000000710000}"/>
    <cellStyle name="Link 7 2 12" xfId="28973" xr:uid="{00000000-0005-0000-0000-000001710000}"/>
    <cellStyle name="Link 7 2 12 2" xfId="28974" xr:uid="{00000000-0005-0000-0000-000002710000}"/>
    <cellStyle name="Link 7 2 12 3" xfId="28975" xr:uid="{00000000-0005-0000-0000-000003710000}"/>
    <cellStyle name="Link 7 2 13" xfId="28976" xr:uid="{00000000-0005-0000-0000-000004710000}"/>
    <cellStyle name="Link 7 2 14" xfId="28977" xr:uid="{00000000-0005-0000-0000-000005710000}"/>
    <cellStyle name="Link 7 2 2" xfId="28978" xr:uid="{00000000-0005-0000-0000-000006710000}"/>
    <cellStyle name="Link 7 2 2 2" xfId="28979" xr:uid="{00000000-0005-0000-0000-000007710000}"/>
    <cellStyle name="Link 7 2 2 3" xfId="28980" xr:uid="{00000000-0005-0000-0000-000008710000}"/>
    <cellStyle name="Link 7 2 3" xfId="28981" xr:uid="{00000000-0005-0000-0000-000009710000}"/>
    <cellStyle name="Link 7 2 3 2" xfId="28982" xr:uid="{00000000-0005-0000-0000-00000A710000}"/>
    <cellStyle name="Link 7 2 3 3" xfId="28983" xr:uid="{00000000-0005-0000-0000-00000B710000}"/>
    <cellStyle name="Link 7 2 4" xfId="28984" xr:uid="{00000000-0005-0000-0000-00000C710000}"/>
    <cellStyle name="Link 7 2 4 2" xfId="28985" xr:uid="{00000000-0005-0000-0000-00000D710000}"/>
    <cellStyle name="Link 7 2 4 3" xfId="28986" xr:uid="{00000000-0005-0000-0000-00000E710000}"/>
    <cellStyle name="Link 7 2 5" xfId="28987" xr:uid="{00000000-0005-0000-0000-00000F710000}"/>
    <cellStyle name="Link 7 2 5 2" xfId="28988" xr:uid="{00000000-0005-0000-0000-000010710000}"/>
    <cellStyle name="Link 7 2 5 3" xfId="28989" xr:uid="{00000000-0005-0000-0000-000011710000}"/>
    <cellStyle name="Link 7 2 6" xfId="28990" xr:uid="{00000000-0005-0000-0000-000012710000}"/>
    <cellStyle name="Link 7 2 6 2" xfId="28991" xr:uid="{00000000-0005-0000-0000-000013710000}"/>
    <cellStyle name="Link 7 2 6 3" xfId="28992" xr:uid="{00000000-0005-0000-0000-000014710000}"/>
    <cellStyle name="Link 7 2 7" xfId="28993" xr:uid="{00000000-0005-0000-0000-000015710000}"/>
    <cellStyle name="Link 7 2 7 2" xfId="28994" xr:uid="{00000000-0005-0000-0000-000016710000}"/>
    <cellStyle name="Link 7 2 7 3" xfId="28995" xr:uid="{00000000-0005-0000-0000-000017710000}"/>
    <cellStyle name="Link 7 2 8" xfId="28996" xr:uid="{00000000-0005-0000-0000-000018710000}"/>
    <cellStyle name="Link 7 2 8 2" xfId="28997" xr:uid="{00000000-0005-0000-0000-000019710000}"/>
    <cellStyle name="Link 7 2 8 3" xfId="28998" xr:uid="{00000000-0005-0000-0000-00001A710000}"/>
    <cellStyle name="Link 7 2 9" xfId="28999" xr:uid="{00000000-0005-0000-0000-00001B710000}"/>
    <cellStyle name="Link 7 2 9 2" xfId="29000" xr:uid="{00000000-0005-0000-0000-00001C710000}"/>
    <cellStyle name="Link 7 2 9 3" xfId="29001" xr:uid="{00000000-0005-0000-0000-00001D710000}"/>
    <cellStyle name="Link 7 20" xfId="29002" xr:uid="{00000000-0005-0000-0000-00001E710000}"/>
    <cellStyle name="Link 7 3" xfId="29003" xr:uid="{00000000-0005-0000-0000-00001F710000}"/>
    <cellStyle name="Link 7 3 10" xfId="29004" xr:uid="{00000000-0005-0000-0000-000020710000}"/>
    <cellStyle name="Link 7 3 10 2" xfId="29005" xr:uid="{00000000-0005-0000-0000-000021710000}"/>
    <cellStyle name="Link 7 3 10 3" xfId="29006" xr:uid="{00000000-0005-0000-0000-000022710000}"/>
    <cellStyle name="Link 7 3 11" xfId="29007" xr:uid="{00000000-0005-0000-0000-000023710000}"/>
    <cellStyle name="Link 7 3 11 2" xfId="29008" xr:uid="{00000000-0005-0000-0000-000024710000}"/>
    <cellStyle name="Link 7 3 11 3" xfId="29009" xr:uid="{00000000-0005-0000-0000-000025710000}"/>
    <cellStyle name="Link 7 3 12" xfId="29010" xr:uid="{00000000-0005-0000-0000-000026710000}"/>
    <cellStyle name="Link 7 3 12 2" xfId="29011" xr:uid="{00000000-0005-0000-0000-000027710000}"/>
    <cellStyle name="Link 7 3 12 3" xfId="29012" xr:uid="{00000000-0005-0000-0000-000028710000}"/>
    <cellStyle name="Link 7 3 13" xfId="29013" xr:uid="{00000000-0005-0000-0000-000029710000}"/>
    <cellStyle name="Link 7 3 14" xfId="29014" xr:uid="{00000000-0005-0000-0000-00002A710000}"/>
    <cellStyle name="Link 7 3 2" xfId="29015" xr:uid="{00000000-0005-0000-0000-00002B710000}"/>
    <cellStyle name="Link 7 3 2 2" xfId="29016" xr:uid="{00000000-0005-0000-0000-00002C710000}"/>
    <cellStyle name="Link 7 3 2 3" xfId="29017" xr:uid="{00000000-0005-0000-0000-00002D710000}"/>
    <cellStyle name="Link 7 3 3" xfId="29018" xr:uid="{00000000-0005-0000-0000-00002E710000}"/>
    <cellStyle name="Link 7 3 3 2" xfId="29019" xr:uid="{00000000-0005-0000-0000-00002F710000}"/>
    <cellStyle name="Link 7 3 3 3" xfId="29020" xr:uid="{00000000-0005-0000-0000-000030710000}"/>
    <cellStyle name="Link 7 3 4" xfId="29021" xr:uid="{00000000-0005-0000-0000-000031710000}"/>
    <cellStyle name="Link 7 3 4 2" xfId="29022" xr:uid="{00000000-0005-0000-0000-000032710000}"/>
    <cellStyle name="Link 7 3 4 3" xfId="29023" xr:uid="{00000000-0005-0000-0000-000033710000}"/>
    <cellStyle name="Link 7 3 5" xfId="29024" xr:uid="{00000000-0005-0000-0000-000034710000}"/>
    <cellStyle name="Link 7 3 5 2" xfId="29025" xr:uid="{00000000-0005-0000-0000-000035710000}"/>
    <cellStyle name="Link 7 3 5 3" xfId="29026" xr:uid="{00000000-0005-0000-0000-000036710000}"/>
    <cellStyle name="Link 7 3 6" xfId="29027" xr:uid="{00000000-0005-0000-0000-000037710000}"/>
    <cellStyle name="Link 7 3 6 2" xfId="29028" xr:uid="{00000000-0005-0000-0000-000038710000}"/>
    <cellStyle name="Link 7 3 6 3" xfId="29029" xr:uid="{00000000-0005-0000-0000-000039710000}"/>
    <cellStyle name="Link 7 3 7" xfId="29030" xr:uid="{00000000-0005-0000-0000-00003A710000}"/>
    <cellStyle name="Link 7 3 7 2" xfId="29031" xr:uid="{00000000-0005-0000-0000-00003B710000}"/>
    <cellStyle name="Link 7 3 7 3" xfId="29032" xr:uid="{00000000-0005-0000-0000-00003C710000}"/>
    <cellStyle name="Link 7 3 8" xfId="29033" xr:uid="{00000000-0005-0000-0000-00003D710000}"/>
    <cellStyle name="Link 7 3 8 2" xfId="29034" xr:uid="{00000000-0005-0000-0000-00003E710000}"/>
    <cellStyle name="Link 7 3 8 3" xfId="29035" xr:uid="{00000000-0005-0000-0000-00003F710000}"/>
    <cellStyle name="Link 7 3 9" xfId="29036" xr:uid="{00000000-0005-0000-0000-000040710000}"/>
    <cellStyle name="Link 7 3 9 2" xfId="29037" xr:uid="{00000000-0005-0000-0000-000041710000}"/>
    <cellStyle name="Link 7 3 9 3" xfId="29038" xr:uid="{00000000-0005-0000-0000-000042710000}"/>
    <cellStyle name="Link 7 4" xfId="29039" xr:uid="{00000000-0005-0000-0000-000043710000}"/>
    <cellStyle name="Link 7 4 10" xfId="29040" xr:uid="{00000000-0005-0000-0000-000044710000}"/>
    <cellStyle name="Link 7 4 10 2" xfId="29041" xr:uid="{00000000-0005-0000-0000-000045710000}"/>
    <cellStyle name="Link 7 4 10 3" xfId="29042" xr:uid="{00000000-0005-0000-0000-000046710000}"/>
    <cellStyle name="Link 7 4 11" xfId="29043" xr:uid="{00000000-0005-0000-0000-000047710000}"/>
    <cellStyle name="Link 7 4 11 2" xfId="29044" xr:uid="{00000000-0005-0000-0000-000048710000}"/>
    <cellStyle name="Link 7 4 11 3" xfId="29045" xr:uid="{00000000-0005-0000-0000-000049710000}"/>
    <cellStyle name="Link 7 4 12" xfId="29046" xr:uid="{00000000-0005-0000-0000-00004A710000}"/>
    <cellStyle name="Link 7 4 13" xfId="29047" xr:uid="{00000000-0005-0000-0000-00004B710000}"/>
    <cellStyle name="Link 7 4 2" xfId="29048" xr:uid="{00000000-0005-0000-0000-00004C710000}"/>
    <cellStyle name="Link 7 4 2 2" xfId="29049" xr:uid="{00000000-0005-0000-0000-00004D710000}"/>
    <cellStyle name="Link 7 4 2 3" xfId="29050" xr:uid="{00000000-0005-0000-0000-00004E710000}"/>
    <cellStyle name="Link 7 4 3" xfId="29051" xr:uid="{00000000-0005-0000-0000-00004F710000}"/>
    <cellStyle name="Link 7 4 3 2" xfId="29052" xr:uid="{00000000-0005-0000-0000-000050710000}"/>
    <cellStyle name="Link 7 4 3 3" xfId="29053" xr:uid="{00000000-0005-0000-0000-000051710000}"/>
    <cellStyle name="Link 7 4 4" xfId="29054" xr:uid="{00000000-0005-0000-0000-000052710000}"/>
    <cellStyle name="Link 7 4 4 2" xfId="29055" xr:uid="{00000000-0005-0000-0000-000053710000}"/>
    <cellStyle name="Link 7 4 4 3" xfId="29056" xr:uid="{00000000-0005-0000-0000-000054710000}"/>
    <cellStyle name="Link 7 4 5" xfId="29057" xr:uid="{00000000-0005-0000-0000-000055710000}"/>
    <cellStyle name="Link 7 4 5 2" xfId="29058" xr:uid="{00000000-0005-0000-0000-000056710000}"/>
    <cellStyle name="Link 7 4 5 3" xfId="29059" xr:uid="{00000000-0005-0000-0000-000057710000}"/>
    <cellStyle name="Link 7 4 6" xfId="29060" xr:uid="{00000000-0005-0000-0000-000058710000}"/>
    <cellStyle name="Link 7 4 6 2" xfId="29061" xr:uid="{00000000-0005-0000-0000-000059710000}"/>
    <cellStyle name="Link 7 4 6 3" xfId="29062" xr:uid="{00000000-0005-0000-0000-00005A710000}"/>
    <cellStyle name="Link 7 4 7" xfId="29063" xr:uid="{00000000-0005-0000-0000-00005B710000}"/>
    <cellStyle name="Link 7 4 7 2" xfId="29064" xr:uid="{00000000-0005-0000-0000-00005C710000}"/>
    <cellStyle name="Link 7 4 7 3" xfId="29065" xr:uid="{00000000-0005-0000-0000-00005D710000}"/>
    <cellStyle name="Link 7 4 8" xfId="29066" xr:uid="{00000000-0005-0000-0000-00005E710000}"/>
    <cellStyle name="Link 7 4 8 2" xfId="29067" xr:uid="{00000000-0005-0000-0000-00005F710000}"/>
    <cellStyle name="Link 7 4 8 3" xfId="29068" xr:uid="{00000000-0005-0000-0000-000060710000}"/>
    <cellStyle name="Link 7 4 9" xfId="29069" xr:uid="{00000000-0005-0000-0000-000061710000}"/>
    <cellStyle name="Link 7 4 9 2" xfId="29070" xr:uid="{00000000-0005-0000-0000-000062710000}"/>
    <cellStyle name="Link 7 4 9 3" xfId="29071" xr:uid="{00000000-0005-0000-0000-000063710000}"/>
    <cellStyle name="Link 7 5" xfId="29072" xr:uid="{00000000-0005-0000-0000-000064710000}"/>
    <cellStyle name="Link 7 5 10" xfId="29073" xr:uid="{00000000-0005-0000-0000-000065710000}"/>
    <cellStyle name="Link 7 5 10 2" xfId="29074" xr:uid="{00000000-0005-0000-0000-000066710000}"/>
    <cellStyle name="Link 7 5 10 3" xfId="29075" xr:uid="{00000000-0005-0000-0000-000067710000}"/>
    <cellStyle name="Link 7 5 11" xfId="29076" xr:uid="{00000000-0005-0000-0000-000068710000}"/>
    <cellStyle name="Link 7 5 11 2" xfId="29077" xr:uid="{00000000-0005-0000-0000-000069710000}"/>
    <cellStyle name="Link 7 5 11 3" xfId="29078" xr:uid="{00000000-0005-0000-0000-00006A710000}"/>
    <cellStyle name="Link 7 5 12" xfId="29079" xr:uid="{00000000-0005-0000-0000-00006B710000}"/>
    <cellStyle name="Link 7 5 13" xfId="29080" xr:uid="{00000000-0005-0000-0000-00006C710000}"/>
    <cellStyle name="Link 7 5 2" xfId="29081" xr:uid="{00000000-0005-0000-0000-00006D710000}"/>
    <cellStyle name="Link 7 5 2 2" xfId="29082" xr:uid="{00000000-0005-0000-0000-00006E710000}"/>
    <cellStyle name="Link 7 5 2 3" xfId="29083" xr:uid="{00000000-0005-0000-0000-00006F710000}"/>
    <cellStyle name="Link 7 5 3" xfId="29084" xr:uid="{00000000-0005-0000-0000-000070710000}"/>
    <cellStyle name="Link 7 5 3 2" xfId="29085" xr:uid="{00000000-0005-0000-0000-000071710000}"/>
    <cellStyle name="Link 7 5 3 3" xfId="29086" xr:uid="{00000000-0005-0000-0000-000072710000}"/>
    <cellStyle name="Link 7 5 4" xfId="29087" xr:uid="{00000000-0005-0000-0000-000073710000}"/>
    <cellStyle name="Link 7 5 4 2" xfId="29088" xr:uid="{00000000-0005-0000-0000-000074710000}"/>
    <cellStyle name="Link 7 5 4 3" xfId="29089" xr:uid="{00000000-0005-0000-0000-000075710000}"/>
    <cellStyle name="Link 7 5 5" xfId="29090" xr:uid="{00000000-0005-0000-0000-000076710000}"/>
    <cellStyle name="Link 7 5 5 2" xfId="29091" xr:uid="{00000000-0005-0000-0000-000077710000}"/>
    <cellStyle name="Link 7 5 5 3" xfId="29092" xr:uid="{00000000-0005-0000-0000-000078710000}"/>
    <cellStyle name="Link 7 5 6" xfId="29093" xr:uid="{00000000-0005-0000-0000-000079710000}"/>
    <cellStyle name="Link 7 5 6 2" xfId="29094" xr:uid="{00000000-0005-0000-0000-00007A710000}"/>
    <cellStyle name="Link 7 5 6 3" xfId="29095" xr:uid="{00000000-0005-0000-0000-00007B710000}"/>
    <cellStyle name="Link 7 5 7" xfId="29096" xr:uid="{00000000-0005-0000-0000-00007C710000}"/>
    <cellStyle name="Link 7 5 7 2" xfId="29097" xr:uid="{00000000-0005-0000-0000-00007D710000}"/>
    <cellStyle name="Link 7 5 7 3" xfId="29098" xr:uid="{00000000-0005-0000-0000-00007E710000}"/>
    <cellStyle name="Link 7 5 8" xfId="29099" xr:uid="{00000000-0005-0000-0000-00007F710000}"/>
    <cellStyle name="Link 7 5 8 2" xfId="29100" xr:uid="{00000000-0005-0000-0000-000080710000}"/>
    <cellStyle name="Link 7 5 8 3" xfId="29101" xr:uid="{00000000-0005-0000-0000-000081710000}"/>
    <cellStyle name="Link 7 5 9" xfId="29102" xr:uid="{00000000-0005-0000-0000-000082710000}"/>
    <cellStyle name="Link 7 5 9 2" xfId="29103" xr:uid="{00000000-0005-0000-0000-000083710000}"/>
    <cellStyle name="Link 7 5 9 3" xfId="29104" xr:uid="{00000000-0005-0000-0000-000084710000}"/>
    <cellStyle name="Link 7 6" xfId="29105" xr:uid="{00000000-0005-0000-0000-000085710000}"/>
    <cellStyle name="Link 7 6 10" xfId="29106" xr:uid="{00000000-0005-0000-0000-000086710000}"/>
    <cellStyle name="Link 7 6 10 2" xfId="29107" xr:uid="{00000000-0005-0000-0000-000087710000}"/>
    <cellStyle name="Link 7 6 10 3" xfId="29108" xr:uid="{00000000-0005-0000-0000-000088710000}"/>
    <cellStyle name="Link 7 6 11" xfId="29109" xr:uid="{00000000-0005-0000-0000-000089710000}"/>
    <cellStyle name="Link 7 6 11 2" xfId="29110" xr:uid="{00000000-0005-0000-0000-00008A710000}"/>
    <cellStyle name="Link 7 6 11 3" xfId="29111" xr:uid="{00000000-0005-0000-0000-00008B710000}"/>
    <cellStyle name="Link 7 6 12" xfId="29112" xr:uid="{00000000-0005-0000-0000-00008C710000}"/>
    <cellStyle name="Link 7 6 13" xfId="29113" xr:uid="{00000000-0005-0000-0000-00008D710000}"/>
    <cellStyle name="Link 7 6 2" xfId="29114" xr:uid="{00000000-0005-0000-0000-00008E710000}"/>
    <cellStyle name="Link 7 6 2 2" xfId="29115" xr:uid="{00000000-0005-0000-0000-00008F710000}"/>
    <cellStyle name="Link 7 6 2 3" xfId="29116" xr:uid="{00000000-0005-0000-0000-000090710000}"/>
    <cellStyle name="Link 7 6 3" xfId="29117" xr:uid="{00000000-0005-0000-0000-000091710000}"/>
    <cellStyle name="Link 7 6 3 2" xfId="29118" xr:uid="{00000000-0005-0000-0000-000092710000}"/>
    <cellStyle name="Link 7 6 3 3" xfId="29119" xr:uid="{00000000-0005-0000-0000-000093710000}"/>
    <cellStyle name="Link 7 6 4" xfId="29120" xr:uid="{00000000-0005-0000-0000-000094710000}"/>
    <cellStyle name="Link 7 6 4 2" xfId="29121" xr:uid="{00000000-0005-0000-0000-000095710000}"/>
    <cellStyle name="Link 7 6 4 3" xfId="29122" xr:uid="{00000000-0005-0000-0000-000096710000}"/>
    <cellStyle name="Link 7 6 5" xfId="29123" xr:uid="{00000000-0005-0000-0000-000097710000}"/>
    <cellStyle name="Link 7 6 5 2" xfId="29124" xr:uid="{00000000-0005-0000-0000-000098710000}"/>
    <cellStyle name="Link 7 6 5 3" xfId="29125" xr:uid="{00000000-0005-0000-0000-000099710000}"/>
    <cellStyle name="Link 7 6 6" xfId="29126" xr:uid="{00000000-0005-0000-0000-00009A710000}"/>
    <cellStyle name="Link 7 6 6 2" xfId="29127" xr:uid="{00000000-0005-0000-0000-00009B710000}"/>
    <cellStyle name="Link 7 6 6 3" xfId="29128" xr:uid="{00000000-0005-0000-0000-00009C710000}"/>
    <cellStyle name="Link 7 6 7" xfId="29129" xr:uid="{00000000-0005-0000-0000-00009D710000}"/>
    <cellStyle name="Link 7 6 7 2" xfId="29130" xr:uid="{00000000-0005-0000-0000-00009E710000}"/>
    <cellStyle name="Link 7 6 7 3" xfId="29131" xr:uid="{00000000-0005-0000-0000-00009F710000}"/>
    <cellStyle name="Link 7 6 8" xfId="29132" xr:uid="{00000000-0005-0000-0000-0000A0710000}"/>
    <cellStyle name="Link 7 6 8 2" xfId="29133" xr:uid="{00000000-0005-0000-0000-0000A1710000}"/>
    <cellStyle name="Link 7 6 8 3" xfId="29134" xr:uid="{00000000-0005-0000-0000-0000A2710000}"/>
    <cellStyle name="Link 7 6 9" xfId="29135" xr:uid="{00000000-0005-0000-0000-0000A3710000}"/>
    <cellStyle name="Link 7 6 9 2" xfId="29136" xr:uid="{00000000-0005-0000-0000-0000A4710000}"/>
    <cellStyle name="Link 7 6 9 3" xfId="29137" xr:uid="{00000000-0005-0000-0000-0000A5710000}"/>
    <cellStyle name="Link 7 7" xfId="29138" xr:uid="{00000000-0005-0000-0000-0000A6710000}"/>
    <cellStyle name="Link 7 7 10" xfId="29139" xr:uid="{00000000-0005-0000-0000-0000A7710000}"/>
    <cellStyle name="Link 7 7 10 2" xfId="29140" xr:uid="{00000000-0005-0000-0000-0000A8710000}"/>
    <cellStyle name="Link 7 7 10 3" xfId="29141" xr:uid="{00000000-0005-0000-0000-0000A9710000}"/>
    <cellStyle name="Link 7 7 11" xfId="29142" xr:uid="{00000000-0005-0000-0000-0000AA710000}"/>
    <cellStyle name="Link 7 7 11 2" xfId="29143" xr:uid="{00000000-0005-0000-0000-0000AB710000}"/>
    <cellStyle name="Link 7 7 11 3" xfId="29144" xr:uid="{00000000-0005-0000-0000-0000AC710000}"/>
    <cellStyle name="Link 7 7 12" xfId="29145" xr:uid="{00000000-0005-0000-0000-0000AD710000}"/>
    <cellStyle name="Link 7 7 13" xfId="29146" xr:uid="{00000000-0005-0000-0000-0000AE710000}"/>
    <cellStyle name="Link 7 7 2" xfId="29147" xr:uid="{00000000-0005-0000-0000-0000AF710000}"/>
    <cellStyle name="Link 7 7 2 2" xfId="29148" xr:uid="{00000000-0005-0000-0000-0000B0710000}"/>
    <cellStyle name="Link 7 7 2 3" xfId="29149" xr:uid="{00000000-0005-0000-0000-0000B1710000}"/>
    <cellStyle name="Link 7 7 3" xfId="29150" xr:uid="{00000000-0005-0000-0000-0000B2710000}"/>
    <cellStyle name="Link 7 7 3 2" xfId="29151" xr:uid="{00000000-0005-0000-0000-0000B3710000}"/>
    <cellStyle name="Link 7 7 3 3" xfId="29152" xr:uid="{00000000-0005-0000-0000-0000B4710000}"/>
    <cellStyle name="Link 7 7 4" xfId="29153" xr:uid="{00000000-0005-0000-0000-0000B5710000}"/>
    <cellStyle name="Link 7 7 4 2" xfId="29154" xr:uid="{00000000-0005-0000-0000-0000B6710000}"/>
    <cellStyle name="Link 7 7 4 3" xfId="29155" xr:uid="{00000000-0005-0000-0000-0000B7710000}"/>
    <cellStyle name="Link 7 7 5" xfId="29156" xr:uid="{00000000-0005-0000-0000-0000B8710000}"/>
    <cellStyle name="Link 7 7 5 2" xfId="29157" xr:uid="{00000000-0005-0000-0000-0000B9710000}"/>
    <cellStyle name="Link 7 7 5 3" xfId="29158" xr:uid="{00000000-0005-0000-0000-0000BA710000}"/>
    <cellStyle name="Link 7 7 6" xfId="29159" xr:uid="{00000000-0005-0000-0000-0000BB710000}"/>
    <cellStyle name="Link 7 7 6 2" xfId="29160" xr:uid="{00000000-0005-0000-0000-0000BC710000}"/>
    <cellStyle name="Link 7 7 6 3" xfId="29161" xr:uid="{00000000-0005-0000-0000-0000BD710000}"/>
    <cellStyle name="Link 7 7 7" xfId="29162" xr:uid="{00000000-0005-0000-0000-0000BE710000}"/>
    <cellStyle name="Link 7 7 7 2" xfId="29163" xr:uid="{00000000-0005-0000-0000-0000BF710000}"/>
    <cellStyle name="Link 7 7 7 3" xfId="29164" xr:uid="{00000000-0005-0000-0000-0000C0710000}"/>
    <cellStyle name="Link 7 7 8" xfId="29165" xr:uid="{00000000-0005-0000-0000-0000C1710000}"/>
    <cellStyle name="Link 7 7 8 2" xfId="29166" xr:uid="{00000000-0005-0000-0000-0000C2710000}"/>
    <cellStyle name="Link 7 7 8 3" xfId="29167" xr:uid="{00000000-0005-0000-0000-0000C3710000}"/>
    <cellStyle name="Link 7 7 9" xfId="29168" xr:uid="{00000000-0005-0000-0000-0000C4710000}"/>
    <cellStyle name="Link 7 7 9 2" xfId="29169" xr:uid="{00000000-0005-0000-0000-0000C5710000}"/>
    <cellStyle name="Link 7 7 9 3" xfId="29170" xr:uid="{00000000-0005-0000-0000-0000C6710000}"/>
    <cellStyle name="Link 7 8" xfId="29171" xr:uid="{00000000-0005-0000-0000-0000C7710000}"/>
    <cellStyle name="Link 7 8 2" xfId="29172" xr:uid="{00000000-0005-0000-0000-0000C8710000}"/>
    <cellStyle name="Link 7 8 3" xfId="29173" xr:uid="{00000000-0005-0000-0000-0000C9710000}"/>
    <cellStyle name="Link 7 9" xfId="29174" xr:uid="{00000000-0005-0000-0000-0000CA710000}"/>
    <cellStyle name="Link 7 9 2" xfId="29175" xr:uid="{00000000-0005-0000-0000-0000CB710000}"/>
    <cellStyle name="Link 7 9 3" xfId="29176" xr:uid="{00000000-0005-0000-0000-0000CC710000}"/>
    <cellStyle name="Link 8" xfId="29177" xr:uid="{00000000-0005-0000-0000-0000CD710000}"/>
    <cellStyle name="Link 8 2" xfId="29178" xr:uid="{00000000-0005-0000-0000-0000CE710000}"/>
    <cellStyle name="Link 8 3" xfId="29179" xr:uid="{00000000-0005-0000-0000-0000CF710000}"/>
    <cellStyle name="Link 9" xfId="29180" xr:uid="{00000000-0005-0000-0000-0000D0710000}"/>
    <cellStyle name="Link 9 2" xfId="29181" xr:uid="{00000000-0005-0000-0000-0000D1710000}"/>
    <cellStyle name="Link 9 3" xfId="29182" xr:uid="{00000000-0005-0000-0000-0000D2710000}"/>
    <cellStyle name="Link Currency (0)" xfId="29183" xr:uid="{00000000-0005-0000-0000-0000D3710000}"/>
    <cellStyle name="Link Currency (2)" xfId="29184" xr:uid="{00000000-0005-0000-0000-0000D4710000}"/>
    <cellStyle name="Link Units (0)" xfId="29185" xr:uid="{00000000-0005-0000-0000-0000D5710000}"/>
    <cellStyle name="Link Units (1)" xfId="29186" xr:uid="{00000000-0005-0000-0000-0000D6710000}"/>
    <cellStyle name="Link Units (2)" xfId="29187" xr:uid="{00000000-0005-0000-0000-0000D7710000}"/>
    <cellStyle name="Linked Cell" xfId="20" builtinId="24" customBuiltin="1"/>
    <cellStyle name="Linked Cell 2" xfId="29188" xr:uid="{00000000-0005-0000-0000-0000D9710000}"/>
    <cellStyle name="Locked" xfId="29189" xr:uid="{00000000-0005-0000-0000-0000DA710000}"/>
    <cellStyle name="Locked 2" xfId="29190" xr:uid="{00000000-0005-0000-0000-0000DB710000}"/>
    <cellStyle name="Locked 2 2" xfId="29191" xr:uid="{00000000-0005-0000-0000-0000DC710000}"/>
    <cellStyle name="Locked 3" xfId="29192" xr:uid="{00000000-0005-0000-0000-0000DD710000}"/>
    <cellStyle name="LongDate" xfId="29193" xr:uid="{00000000-0005-0000-0000-0000DE710000}"/>
    <cellStyle name="Lookup Table Heading" xfId="29194" xr:uid="{00000000-0005-0000-0000-0000DF710000}"/>
    <cellStyle name="Lookup Table Heading 10" xfId="29195" xr:uid="{00000000-0005-0000-0000-0000E0710000}"/>
    <cellStyle name="Lookup Table Heading 10 2" xfId="29196" xr:uid="{00000000-0005-0000-0000-0000E1710000}"/>
    <cellStyle name="Lookup Table Heading 10 3" xfId="29197" xr:uid="{00000000-0005-0000-0000-0000E2710000}"/>
    <cellStyle name="Lookup Table Heading 11" xfId="29198" xr:uid="{00000000-0005-0000-0000-0000E3710000}"/>
    <cellStyle name="Lookup Table Heading 11 2" xfId="29199" xr:uid="{00000000-0005-0000-0000-0000E4710000}"/>
    <cellStyle name="Lookup Table Heading 11 3" xfId="29200" xr:uid="{00000000-0005-0000-0000-0000E5710000}"/>
    <cellStyle name="Lookup Table Heading 12" xfId="29201" xr:uid="{00000000-0005-0000-0000-0000E6710000}"/>
    <cellStyle name="Lookup Table Heading 12 2" xfId="29202" xr:uid="{00000000-0005-0000-0000-0000E7710000}"/>
    <cellStyle name="Lookup Table Heading 12 3" xfId="29203" xr:uid="{00000000-0005-0000-0000-0000E8710000}"/>
    <cellStyle name="Lookup Table Heading 13" xfId="29204" xr:uid="{00000000-0005-0000-0000-0000E9710000}"/>
    <cellStyle name="Lookup Table Heading 13 2" xfId="29205" xr:uid="{00000000-0005-0000-0000-0000EA710000}"/>
    <cellStyle name="Lookup Table Heading 13 3" xfId="29206" xr:uid="{00000000-0005-0000-0000-0000EB710000}"/>
    <cellStyle name="Lookup Table Heading 14" xfId="29207" xr:uid="{00000000-0005-0000-0000-0000EC710000}"/>
    <cellStyle name="Lookup Table Heading 14 2" xfId="29208" xr:uid="{00000000-0005-0000-0000-0000ED710000}"/>
    <cellStyle name="Lookup Table Heading 14 3" xfId="29209" xr:uid="{00000000-0005-0000-0000-0000EE710000}"/>
    <cellStyle name="Lookup Table Heading 15" xfId="29210" xr:uid="{00000000-0005-0000-0000-0000EF710000}"/>
    <cellStyle name="Lookup Table Heading 15 2" xfId="29211" xr:uid="{00000000-0005-0000-0000-0000F0710000}"/>
    <cellStyle name="Lookup Table Heading 15 3" xfId="29212" xr:uid="{00000000-0005-0000-0000-0000F1710000}"/>
    <cellStyle name="Lookup Table Heading 16" xfId="29213" xr:uid="{00000000-0005-0000-0000-0000F2710000}"/>
    <cellStyle name="Lookup Table Heading 16 2" xfId="29214" xr:uid="{00000000-0005-0000-0000-0000F3710000}"/>
    <cellStyle name="Lookup Table Heading 17" xfId="29215" xr:uid="{00000000-0005-0000-0000-0000F4710000}"/>
    <cellStyle name="Lookup Table Heading 17 2" xfId="29216" xr:uid="{00000000-0005-0000-0000-0000F5710000}"/>
    <cellStyle name="Lookup Table Heading 18" xfId="29217" xr:uid="{00000000-0005-0000-0000-0000F6710000}"/>
    <cellStyle name="Lookup Table Heading 18 2" xfId="29218" xr:uid="{00000000-0005-0000-0000-0000F7710000}"/>
    <cellStyle name="Lookup Table Heading 19" xfId="29219" xr:uid="{00000000-0005-0000-0000-0000F8710000}"/>
    <cellStyle name="Lookup Table Heading 19 2" xfId="29220" xr:uid="{00000000-0005-0000-0000-0000F9710000}"/>
    <cellStyle name="Lookup Table Heading 2" xfId="29221" xr:uid="{00000000-0005-0000-0000-0000FA710000}"/>
    <cellStyle name="Lookup Table Heading 2 10" xfId="29222" xr:uid="{00000000-0005-0000-0000-0000FB710000}"/>
    <cellStyle name="Lookup Table Heading 2 10 2" xfId="29223" xr:uid="{00000000-0005-0000-0000-0000FC710000}"/>
    <cellStyle name="Lookup Table Heading 2 10 3" xfId="29224" xr:uid="{00000000-0005-0000-0000-0000FD710000}"/>
    <cellStyle name="Lookup Table Heading 2 11" xfId="29225" xr:uid="{00000000-0005-0000-0000-0000FE710000}"/>
    <cellStyle name="Lookup Table Heading 2 11 2" xfId="29226" xr:uid="{00000000-0005-0000-0000-0000FF710000}"/>
    <cellStyle name="Lookup Table Heading 2 11 3" xfId="29227" xr:uid="{00000000-0005-0000-0000-000000720000}"/>
    <cellStyle name="Lookup Table Heading 2 12" xfId="29228" xr:uid="{00000000-0005-0000-0000-000001720000}"/>
    <cellStyle name="Lookup Table Heading 2 12 2" xfId="29229" xr:uid="{00000000-0005-0000-0000-000002720000}"/>
    <cellStyle name="Lookup Table Heading 2 12 3" xfId="29230" xr:uid="{00000000-0005-0000-0000-000003720000}"/>
    <cellStyle name="Lookup Table Heading 2 13" xfId="29231" xr:uid="{00000000-0005-0000-0000-000004720000}"/>
    <cellStyle name="Lookup Table Heading 2 13 2" xfId="29232" xr:uid="{00000000-0005-0000-0000-000005720000}"/>
    <cellStyle name="Lookup Table Heading 2 13 3" xfId="29233" xr:uid="{00000000-0005-0000-0000-000006720000}"/>
    <cellStyle name="Lookup Table Heading 2 14" xfId="29234" xr:uid="{00000000-0005-0000-0000-000007720000}"/>
    <cellStyle name="Lookup Table Heading 2 14 2" xfId="29235" xr:uid="{00000000-0005-0000-0000-000008720000}"/>
    <cellStyle name="Lookup Table Heading 2 14 3" xfId="29236" xr:uid="{00000000-0005-0000-0000-000009720000}"/>
    <cellStyle name="Lookup Table Heading 2 15" xfId="29237" xr:uid="{00000000-0005-0000-0000-00000A720000}"/>
    <cellStyle name="Lookup Table Heading 2 16" xfId="29238" xr:uid="{00000000-0005-0000-0000-00000B720000}"/>
    <cellStyle name="Lookup Table Heading 2 17" xfId="29239" xr:uid="{00000000-0005-0000-0000-00000C720000}"/>
    <cellStyle name="Lookup Table Heading 2 2" xfId="29240" xr:uid="{00000000-0005-0000-0000-00000D720000}"/>
    <cellStyle name="Lookup Table Heading 2 2 10" xfId="29241" xr:uid="{00000000-0005-0000-0000-00000E720000}"/>
    <cellStyle name="Lookup Table Heading 2 2 10 2" xfId="29242" xr:uid="{00000000-0005-0000-0000-00000F720000}"/>
    <cellStyle name="Lookup Table Heading 2 2 10 3" xfId="29243" xr:uid="{00000000-0005-0000-0000-000010720000}"/>
    <cellStyle name="Lookup Table Heading 2 2 11" xfId="29244" xr:uid="{00000000-0005-0000-0000-000011720000}"/>
    <cellStyle name="Lookup Table Heading 2 2 11 2" xfId="29245" xr:uid="{00000000-0005-0000-0000-000012720000}"/>
    <cellStyle name="Lookup Table Heading 2 2 11 3" xfId="29246" xr:uid="{00000000-0005-0000-0000-000013720000}"/>
    <cellStyle name="Lookup Table Heading 2 2 12" xfId="29247" xr:uid="{00000000-0005-0000-0000-000014720000}"/>
    <cellStyle name="Lookup Table Heading 2 2 12 2" xfId="29248" xr:uid="{00000000-0005-0000-0000-000015720000}"/>
    <cellStyle name="Lookup Table Heading 2 2 12 3" xfId="29249" xr:uid="{00000000-0005-0000-0000-000016720000}"/>
    <cellStyle name="Lookup Table Heading 2 2 13" xfId="29250" xr:uid="{00000000-0005-0000-0000-000017720000}"/>
    <cellStyle name="Lookup Table Heading 2 2 13 2" xfId="29251" xr:uid="{00000000-0005-0000-0000-000018720000}"/>
    <cellStyle name="Lookup Table Heading 2 2 13 3" xfId="29252" xr:uid="{00000000-0005-0000-0000-000019720000}"/>
    <cellStyle name="Lookup Table Heading 2 2 14" xfId="29253" xr:uid="{00000000-0005-0000-0000-00001A720000}"/>
    <cellStyle name="Lookup Table Heading 2 2 14 2" xfId="29254" xr:uid="{00000000-0005-0000-0000-00001B720000}"/>
    <cellStyle name="Lookup Table Heading 2 2 14 3" xfId="29255" xr:uid="{00000000-0005-0000-0000-00001C720000}"/>
    <cellStyle name="Lookup Table Heading 2 2 15" xfId="29256" xr:uid="{00000000-0005-0000-0000-00001D720000}"/>
    <cellStyle name="Lookup Table Heading 2 2 15 2" xfId="29257" xr:uid="{00000000-0005-0000-0000-00001E720000}"/>
    <cellStyle name="Lookup Table Heading 2 2 15 3" xfId="29258" xr:uid="{00000000-0005-0000-0000-00001F720000}"/>
    <cellStyle name="Lookup Table Heading 2 2 16" xfId="29259" xr:uid="{00000000-0005-0000-0000-000020720000}"/>
    <cellStyle name="Lookup Table Heading 2 2 16 2" xfId="29260" xr:uid="{00000000-0005-0000-0000-000021720000}"/>
    <cellStyle name="Lookup Table Heading 2 2 16 3" xfId="29261" xr:uid="{00000000-0005-0000-0000-000022720000}"/>
    <cellStyle name="Lookup Table Heading 2 2 17" xfId="29262" xr:uid="{00000000-0005-0000-0000-000023720000}"/>
    <cellStyle name="Lookup Table Heading 2 2 17 2" xfId="29263" xr:uid="{00000000-0005-0000-0000-000024720000}"/>
    <cellStyle name="Lookup Table Heading 2 2 17 3" xfId="29264" xr:uid="{00000000-0005-0000-0000-000025720000}"/>
    <cellStyle name="Lookup Table Heading 2 2 18" xfId="29265" xr:uid="{00000000-0005-0000-0000-000026720000}"/>
    <cellStyle name="Lookup Table Heading 2 2 18 2" xfId="29266" xr:uid="{00000000-0005-0000-0000-000027720000}"/>
    <cellStyle name="Lookup Table Heading 2 2 18 3" xfId="29267" xr:uid="{00000000-0005-0000-0000-000028720000}"/>
    <cellStyle name="Lookup Table Heading 2 2 19" xfId="29268" xr:uid="{00000000-0005-0000-0000-000029720000}"/>
    <cellStyle name="Lookup Table Heading 2 2 2" xfId="29269" xr:uid="{00000000-0005-0000-0000-00002A720000}"/>
    <cellStyle name="Lookup Table Heading 2 2 2 10" xfId="29270" xr:uid="{00000000-0005-0000-0000-00002B720000}"/>
    <cellStyle name="Lookup Table Heading 2 2 2 10 2" xfId="29271" xr:uid="{00000000-0005-0000-0000-00002C720000}"/>
    <cellStyle name="Lookup Table Heading 2 2 2 10 3" xfId="29272" xr:uid="{00000000-0005-0000-0000-00002D720000}"/>
    <cellStyle name="Lookup Table Heading 2 2 2 11" xfId="29273" xr:uid="{00000000-0005-0000-0000-00002E720000}"/>
    <cellStyle name="Lookup Table Heading 2 2 2 11 2" xfId="29274" xr:uid="{00000000-0005-0000-0000-00002F720000}"/>
    <cellStyle name="Lookup Table Heading 2 2 2 11 3" xfId="29275" xr:uid="{00000000-0005-0000-0000-000030720000}"/>
    <cellStyle name="Lookup Table Heading 2 2 2 12" xfId="29276" xr:uid="{00000000-0005-0000-0000-000031720000}"/>
    <cellStyle name="Lookup Table Heading 2 2 2 12 2" xfId="29277" xr:uid="{00000000-0005-0000-0000-000032720000}"/>
    <cellStyle name="Lookup Table Heading 2 2 2 12 3" xfId="29278" xr:uid="{00000000-0005-0000-0000-000033720000}"/>
    <cellStyle name="Lookup Table Heading 2 2 2 13" xfId="29279" xr:uid="{00000000-0005-0000-0000-000034720000}"/>
    <cellStyle name="Lookup Table Heading 2 2 2 13 2" xfId="29280" xr:uid="{00000000-0005-0000-0000-000035720000}"/>
    <cellStyle name="Lookup Table Heading 2 2 2 13 3" xfId="29281" xr:uid="{00000000-0005-0000-0000-000036720000}"/>
    <cellStyle name="Lookup Table Heading 2 2 2 14" xfId="29282" xr:uid="{00000000-0005-0000-0000-000037720000}"/>
    <cellStyle name="Lookup Table Heading 2 2 2 14 2" xfId="29283" xr:uid="{00000000-0005-0000-0000-000038720000}"/>
    <cellStyle name="Lookup Table Heading 2 2 2 14 3" xfId="29284" xr:uid="{00000000-0005-0000-0000-000039720000}"/>
    <cellStyle name="Lookup Table Heading 2 2 2 15" xfId="29285" xr:uid="{00000000-0005-0000-0000-00003A720000}"/>
    <cellStyle name="Lookup Table Heading 2 2 2 15 2" xfId="29286" xr:uid="{00000000-0005-0000-0000-00003B720000}"/>
    <cellStyle name="Lookup Table Heading 2 2 2 15 3" xfId="29287" xr:uid="{00000000-0005-0000-0000-00003C720000}"/>
    <cellStyle name="Lookup Table Heading 2 2 2 16" xfId="29288" xr:uid="{00000000-0005-0000-0000-00003D720000}"/>
    <cellStyle name="Lookup Table Heading 2 2 2 16 2" xfId="29289" xr:uid="{00000000-0005-0000-0000-00003E720000}"/>
    <cellStyle name="Lookup Table Heading 2 2 2 16 3" xfId="29290" xr:uid="{00000000-0005-0000-0000-00003F720000}"/>
    <cellStyle name="Lookup Table Heading 2 2 2 17" xfId="29291" xr:uid="{00000000-0005-0000-0000-000040720000}"/>
    <cellStyle name="Lookup Table Heading 2 2 2 17 2" xfId="29292" xr:uid="{00000000-0005-0000-0000-000041720000}"/>
    <cellStyle name="Lookup Table Heading 2 2 2 17 3" xfId="29293" xr:uid="{00000000-0005-0000-0000-000042720000}"/>
    <cellStyle name="Lookup Table Heading 2 2 2 18" xfId="29294" xr:uid="{00000000-0005-0000-0000-000043720000}"/>
    <cellStyle name="Lookup Table Heading 2 2 2 18 2" xfId="29295" xr:uid="{00000000-0005-0000-0000-000044720000}"/>
    <cellStyle name="Lookup Table Heading 2 2 2 18 3" xfId="29296" xr:uid="{00000000-0005-0000-0000-000045720000}"/>
    <cellStyle name="Lookup Table Heading 2 2 2 19" xfId="29297" xr:uid="{00000000-0005-0000-0000-000046720000}"/>
    <cellStyle name="Lookup Table Heading 2 2 2 2" xfId="29298" xr:uid="{00000000-0005-0000-0000-000047720000}"/>
    <cellStyle name="Lookup Table Heading 2 2 2 2 10" xfId="29299" xr:uid="{00000000-0005-0000-0000-000048720000}"/>
    <cellStyle name="Lookup Table Heading 2 2 2 2 10 2" xfId="29300" xr:uid="{00000000-0005-0000-0000-000049720000}"/>
    <cellStyle name="Lookup Table Heading 2 2 2 2 10 3" xfId="29301" xr:uid="{00000000-0005-0000-0000-00004A720000}"/>
    <cellStyle name="Lookup Table Heading 2 2 2 2 11" xfId="29302" xr:uid="{00000000-0005-0000-0000-00004B720000}"/>
    <cellStyle name="Lookup Table Heading 2 2 2 2 11 2" xfId="29303" xr:uid="{00000000-0005-0000-0000-00004C720000}"/>
    <cellStyle name="Lookup Table Heading 2 2 2 2 11 3" xfId="29304" xr:uid="{00000000-0005-0000-0000-00004D720000}"/>
    <cellStyle name="Lookup Table Heading 2 2 2 2 12" xfId="29305" xr:uid="{00000000-0005-0000-0000-00004E720000}"/>
    <cellStyle name="Lookup Table Heading 2 2 2 2 12 2" xfId="29306" xr:uid="{00000000-0005-0000-0000-00004F720000}"/>
    <cellStyle name="Lookup Table Heading 2 2 2 2 12 3" xfId="29307" xr:uid="{00000000-0005-0000-0000-000050720000}"/>
    <cellStyle name="Lookup Table Heading 2 2 2 2 13" xfId="29308" xr:uid="{00000000-0005-0000-0000-000051720000}"/>
    <cellStyle name="Lookup Table Heading 2 2 2 2 14" xfId="29309" xr:uid="{00000000-0005-0000-0000-000052720000}"/>
    <cellStyle name="Lookup Table Heading 2 2 2 2 2" xfId="29310" xr:uid="{00000000-0005-0000-0000-000053720000}"/>
    <cellStyle name="Lookup Table Heading 2 2 2 2 2 2" xfId="29311" xr:uid="{00000000-0005-0000-0000-000054720000}"/>
    <cellStyle name="Lookup Table Heading 2 2 2 2 2 3" xfId="29312" xr:uid="{00000000-0005-0000-0000-000055720000}"/>
    <cellStyle name="Lookup Table Heading 2 2 2 2 3" xfId="29313" xr:uid="{00000000-0005-0000-0000-000056720000}"/>
    <cellStyle name="Lookup Table Heading 2 2 2 2 3 2" xfId="29314" xr:uid="{00000000-0005-0000-0000-000057720000}"/>
    <cellStyle name="Lookup Table Heading 2 2 2 2 3 3" xfId="29315" xr:uid="{00000000-0005-0000-0000-000058720000}"/>
    <cellStyle name="Lookup Table Heading 2 2 2 2 4" xfId="29316" xr:uid="{00000000-0005-0000-0000-000059720000}"/>
    <cellStyle name="Lookup Table Heading 2 2 2 2 4 2" xfId="29317" xr:uid="{00000000-0005-0000-0000-00005A720000}"/>
    <cellStyle name="Lookup Table Heading 2 2 2 2 4 3" xfId="29318" xr:uid="{00000000-0005-0000-0000-00005B720000}"/>
    <cellStyle name="Lookup Table Heading 2 2 2 2 5" xfId="29319" xr:uid="{00000000-0005-0000-0000-00005C720000}"/>
    <cellStyle name="Lookup Table Heading 2 2 2 2 5 2" xfId="29320" xr:uid="{00000000-0005-0000-0000-00005D720000}"/>
    <cellStyle name="Lookup Table Heading 2 2 2 2 5 3" xfId="29321" xr:uid="{00000000-0005-0000-0000-00005E720000}"/>
    <cellStyle name="Lookup Table Heading 2 2 2 2 6" xfId="29322" xr:uid="{00000000-0005-0000-0000-00005F720000}"/>
    <cellStyle name="Lookup Table Heading 2 2 2 2 6 2" xfId="29323" xr:uid="{00000000-0005-0000-0000-000060720000}"/>
    <cellStyle name="Lookup Table Heading 2 2 2 2 6 3" xfId="29324" xr:uid="{00000000-0005-0000-0000-000061720000}"/>
    <cellStyle name="Lookup Table Heading 2 2 2 2 7" xfId="29325" xr:uid="{00000000-0005-0000-0000-000062720000}"/>
    <cellStyle name="Lookup Table Heading 2 2 2 2 7 2" xfId="29326" xr:uid="{00000000-0005-0000-0000-000063720000}"/>
    <cellStyle name="Lookup Table Heading 2 2 2 2 7 3" xfId="29327" xr:uid="{00000000-0005-0000-0000-000064720000}"/>
    <cellStyle name="Lookup Table Heading 2 2 2 2 8" xfId="29328" xr:uid="{00000000-0005-0000-0000-000065720000}"/>
    <cellStyle name="Lookup Table Heading 2 2 2 2 8 2" xfId="29329" xr:uid="{00000000-0005-0000-0000-000066720000}"/>
    <cellStyle name="Lookup Table Heading 2 2 2 2 8 3" xfId="29330" xr:uid="{00000000-0005-0000-0000-000067720000}"/>
    <cellStyle name="Lookup Table Heading 2 2 2 2 9" xfId="29331" xr:uid="{00000000-0005-0000-0000-000068720000}"/>
    <cellStyle name="Lookup Table Heading 2 2 2 2 9 2" xfId="29332" xr:uid="{00000000-0005-0000-0000-000069720000}"/>
    <cellStyle name="Lookup Table Heading 2 2 2 2 9 3" xfId="29333" xr:uid="{00000000-0005-0000-0000-00006A720000}"/>
    <cellStyle name="Lookup Table Heading 2 2 2 20" xfId="29334" xr:uid="{00000000-0005-0000-0000-00006B720000}"/>
    <cellStyle name="Lookup Table Heading 2 2 2 3" xfId="29335" xr:uid="{00000000-0005-0000-0000-00006C720000}"/>
    <cellStyle name="Lookup Table Heading 2 2 2 3 10" xfId="29336" xr:uid="{00000000-0005-0000-0000-00006D720000}"/>
    <cellStyle name="Lookup Table Heading 2 2 2 3 10 2" xfId="29337" xr:uid="{00000000-0005-0000-0000-00006E720000}"/>
    <cellStyle name="Lookup Table Heading 2 2 2 3 10 3" xfId="29338" xr:uid="{00000000-0005-0000-0000-00006F720000}"/>
    <cellStyle name="Lookup Table Heading 2 2 2 3 11" xfId="29339" xr:uid="{00000000-0005-0000-0000-000070720000}"/>
    <cellStyle name="Lookup Table Heading 2 2 2 3 11 2" xfId="29340" xr:uid="{00000000-0005-0000-0000-000071720000}"/>
    <cellStyle name="Lookup Table Heading 2 2 2 3 11 3" xfId="29341" xr:uid="{00000000-0005-0000-0000-000072720000}"/>
    <cellStyle name="Lookup Table Heading 2 2 2 3 12" xfId="29342" xr:uid="{00000000-0005-0000-0000-000073720000}"/>
    <cellStyle name="Lookup Table Heading 2 2 2 3 12 2" xfId="29343" xr:uid="{00000000-0005-0000-0000-000074720000}"/>
    <cellStyle name="Lookup Table Heading 2 2 2 3 12 3" xfId="29344" xr:uid="{00000000-0005-0000-0000-000075720000}"/>
    <cellStyle name="Lookup Table Heading 2 2 2 3 13" xfId="29345" xr:uid="{00000000-0005-0000-0000-000076720000}"/>
    <cellStyle name="Lookup Table Heading 2 2 2 3 14" xfId="29346" xr:uid="{00000000-0005-0000-0000-000077720000}"/>
    <cellStyle name="Lookup Table Heading 2 2 2 3 2" xfId="29347" xr:uid="{00000000-0005-0000-0000-000078720000}"/>
    <cellStyle name="Lookup Table Heading 2 2 2 3 2 2" xfId="29348" xr:uid="{00000000-0005-0000-0000-000079720000}"/>
    <cellStyle name="Lookup Table Heading 2 2 2 3 2 3" xfId="29349" xr:uid="{00000000-0005-0000-0000-00007A720000}"/>
    <cellStyle name="Lookup Table Heading 2 2 2 3 3" xfId="29350" xr:uid="{00000000-0005-0000-0000-00007B720000}"/>
    <cellStyle name="Lookup Table Heading 2 2 2 3 3 2" xfId="29351" xr:uid="{00000000-0005-0000-0000-00007C720000}"/>
    <cellStyle name="Lookup Table Heading 2 2 2 3 3 3" xfId="29352" xr:uid="{00000000-0005-0000-0000-00007D720000}"/>
    <cellStyle name="Lookup Table Heading 2 2 2 3 4" xfId="29353" xr:uid="{00000000-0005-0000-0000-00007E720000}"/>
    <cellStyle name="Lookup Table Heading 2 2 2 3 4 2" xfId="29354" xr:uid="{00000000-0005-0000-0000-00007F720000}"/>
    <cellStyle name="Lookup Table Heading 2 2 2 3 4 3" xfId="29355" xr:uid="{00000000-0005-0000-0000-000080720000}"/>
    <cellStyle name="Lookup Table Heading 2 2 2 3 5" xfId="29356" xr:uid="{00000000-0005-0000-0000-000081720000}"/>
    <cellStyle name="Lookup Table Heading 2 2 2 3 5 2" xfId="29357" xr:uid="{00000000-0005-0000-0000-000082720000}"/>
    <cellStyle name="Lookup Table Heading 2 2 2 3 5 3" xfId="29358" xr:uid="{00000000-0005-0000-0000-000083720000}"/>
    <cellStyle name="Lookup Table Heading 2 2 2 3 6" xfId="29359" xr:uid="{00000000-0005-0000-0000-000084720000}"/>
    <cellStyle name="Lookup Table Heading 2 2 2 3 6 2" xfId="29360" xr:uid="{00000000-0005-0000-0000-000085720000}"/>
    <cellStyle name="Lookup Table Heading 2 2 2 3 6 3" xfId="29361" xr:uid="{00000000-0005-0000-0000-000086720000}"/>
    <cellStyle name="Lookup Table Heading 2 2 2 3 7" xfId="29362" xr:uid="{00000000-0005-0000-0000-000087720000}"/>
    <cellStyle name="Lookup Table Heading 2 2 2 3 7 2" xfId="29363" xr:uid="{00000000-0005-0000-0000-000088720000}"/>
    <cellStyle name="Lookup Table Heading 2 2 2 3 7 3" xfId="29364" xr:uid="{00000000-0005-0000-0000-000089720000}"/>
    <cellStyle name="Lookup Table Heading 2 2 2 3 8" xfId="29365" xr:uid="{00000000-0005-0000-0000-00008A720000}"/>
    <cellStyle name="Lookup Table Heading 2 2 2 3 8 2" xfId="29366" xr:uid="{00000000-0005-0000-0000-00008B720000}"/>
    <cellStyle name="Lookup Table Heading 2 2 2 3 8 3" xfId="29367" xr:uid="{00000000-0005-0000-0000-00008C720000}"/>
    <cellStyle name="Lookup Table Heading 2 2 2 3 9" xfId="29368" xr:uid="{00000000-0005-0000-0000-00008D720000}"/>
    <cellStyle name="Lookup Table Heading 2 2 2 3 9 2" xfId="29369" xr:uid="{00000000-0005-0000-0000-00008E720000}"/>
    <cellStyle name="Lookup Table Heading 2 2 2 3 9 3" xfId="29370" xr:uid="{00000000-0005-0000-0000-00008F720000}"/>
    <cellStyle name="Lookup Table Heading 2 2 2 4" xfId="29371" xr:uid="{00000000-0005-0000-0000-000090720000}"/>
    <cellStyle name="Lookup Table Heading 2 2 2 4 10" xfId="29372" xr:uid="{00000000-0005-0000-0000-000091720000}"/>
    <cellStyle name="Lookup Table Heading 2 2 2 4 10 2" xfId="29373" xr:uid="{00000000-0005-0000-0000-000092720000}"/>
    <cellStyle name="Lookup Table Heading 2 2 2 4 10 3" xfId="29374" xr:uid="{00000000-0005-0000-0000-000093720000}"/>
    <cellStyle name="Lookup Table Heading 2 2 2 4 11" xfId="29375" xr:uid="{00000000-0005-0000-0000-000094720000}"/>
    <cellStyle name="Lookup Table Heading 2 2 2 4 11 2" xfId="29376" xr:uid="{00000000-0005-0000-0000-000095720000}"/>
    <cellStyle name="Lookup Table Heading 2 2 2 4 11 3" xfId="29377" xr:uid="{00000000-0005-0000-0000-000096720000}"/>
    <cellStyle name="Lookup Table Heading 2 2 2 4 12" xfId="29378" xr:uid="{00000000-0005-0000-0000-000097720000}"/>
    <cellStyle name="Lookup Table Heading 2 2 2 4 13" xfId="29379" xr:uid="{00000000-0005-0000-0000-000098720000}"/>
    <cellStyle name="Lookup Table Heading 2 2 2 4 2" xfId="29380" xr:uid="{00000000-0005-0000-0000-000099720000}"/>
    <cellStyle name="Lookup Table Heading 2 2 2 4 2 2" xfId="29381" xr:uid="{00000000-0005-0000-0000-00009A720000}"/>
    <cellStyle name="Lookup Table Heading 2 2 2 4 2 3" xfId="29382" xr:uid="{00000000-0005-0000-0000-00009B720000}"/>
    <cellStyle name="Lookup Table Heading 2 2 2 4 3" xfId="29383" xr:uid="{00000000-0005-0000-0000-00009C720000}"/>
    <cellStyle name="Lookup Table Heading 2 2 2 4 3 2" xfId="29384" xr:uid="{00000000-0005-0000-0000-00009D720000}"/>
    <cellStyle name="Lookup Table Heading 2 2 2 4 3 3" xfId="29385" xr:uid="{00000000-0005-0000-0000-00009E720000}"/>
    <cellStyle name="Lookup Table Heading 2 2 2 4 4" xfId="29386" xr:uid="{00000000-0005-0000-0000-00009F720000}"/>
    <cellStyle name="Lookup Table Heading 2 2 2 4 4 2" xfId="29387" xr:uid="{00000000-0005-0000-0000-0000A0720000}"/>
    <cellStyle name="Lookup Table Heading 2 2 2 4 4 3" xfId="29388" xr:uid="{00000000-0005-0000-0000-0000A1720000}"/>
    <cellStyle name="Lookup Table Heading 2 2 2 4 5" xfId="29389" xr:uid="{00000000-0005-0000-0000-0000A2720000}"/>
    <cellStyle name="Lookup Table Heading 2 2 2 4 5 2" xfId="29390" xr:uid="{00000000-0005-0000-0000-0000A3720000}"/>
    <cellStyle name="Lookup Table Heading 2 2 2 4 5 3" xfId="29391" xr:uid="{00000000-0005-0000-0000-0000A4720000}"/>
    <cellStyle name="Lookup Table Heading 2 2 2 4 6" xfId="29392" xr:uid="{00000000-0005-0000-0000-0000A5720000}"/>
    <cellStyle name="Lookup Table Heading 2 2 2 4 6 2" xfId="29393" xr:uid="{00000000-0005-0000-0000-0000A6720000}"/>
    <cellStyle name="Lookup Table Heading 2 2 2 4 6 3" xfId="29394" xr:uid="{00000000-0005-0000-0000-0000A7720000}"/>
    <cellStyle name="Lookup Table Heading 2 2 2 4 7" xfId="29395" xr:uid="{00000000-0005-0000-0000-0000A8720000}"/>
    <cellStyle name="Lookup Table Heading 2 2 2 4 7 2" xfId="29396" xr:uid="{00000000-0005-0000-0000-0000A9720000}"/>
    <cellStyle name="Lookup Table Heading 2 2 2 4 7 3" xfId="29397" xr:uid="{00000000-0005-0000-0000-0000AA720000}"/>
    <cellStyle name="Lookup Table Heading 2 2 2 4 8" xfId="29398" xr:uid="{00000000-0005-0000-0000-0000AB720000}"/>
    <cellStyle name="Lookup Table Heading 2 2 2 4 8 2" xfId="29399" xr:uid="{00000000-0005-0000-0000-0000AC720000}"/>
    <cellStyle name="Lookup Table Heading 2 2 2 4 8 3" xfId="29400" xr:uid="{00000000-0005-0000-0000-0000AD720000}"/>
    <cellStyle name="Lookup Table Heading 2 2 2 4 9" xfId="29401" xr:uid="{00000000-0005-0000-0000-0000AE720000}"/>
    <cellStyle name="Lookup Table Heading 2 2 2 4 9 2" xfId="29402" xr:uid="{00000000-0005-0000-0000-0000AF720000}"/>
    <cellStyle name="Lookup Table Heading 2 2 2 4 9 3" xfId="29403" xr:uid="{00000000-0005-0000-0000-0000B0720000}"/>
    <cellStyle name="Lookup Table Heading 2 2 2 5" xfId="29404" xr:uid="{00000000-0005-0000-0000-0000B1720000}"/>
    <cellStyle name="Lookup Table Heading 2 2 2 5 10" xfId="29405" xr:uid="{00000000-0005-0000-0000-0000B2720000}"/>
    <cellStyle name="Lookup Table Heading 2 2 2 5 10 2" xfId="29406" xr:uid="{00000000-0005-0000-0000-0000B3720000}"/>
    <cellStyle name="Lookup Table Heading 2 2 2 5 10 3" xfId="29407" xr:uid="{00000000-0005-0000-0000-0000B4720000}"/>
    <cellStyle name="Lookup Table Heading 2 2 2 5 11" xfId="29408" xr:uid="{00000000-0005-0000-0000-0000B5720000}"/>
    <cellStyle name="Lookup Table Heading 2 2 2 5 11 2" xfId="29409" xr:uid="{00000000-0005-0000-0000-0000B6720000}"/>
    <cellStyle name="Lookup Table Heading 2 2 2 5 11 3" xfId="29410" xr:uid="{00000000-0005-0000-0000-0000B7720000}"/>
    <cellStyle name="Lookup Table Heading 2 2 2 5 12" xfId="29411" xr:uid="{00000000-0005-0000-0000-0000B8720000}"/>
    <cellStyle name="Lookup Table Heading 2 2 2 5 13" xfId="29412" xr:uid="{00000000-0005-0000-0000-0000B9720000}"/>
    <cellStyle name="Lookup Table Heading 2 2 2 5 2" xfId="29413" xr:uid="{00000000-0005-0000-0000-0000BA720000}"/>
    <cellStyle name="Lookup Table Heading 2 2 2 5 2 2" xfId="29414" xr:uid="{00000000-0005-0000-0000-0000BB720000}"/>
    <cellStyle name="Lookup Table Heading 2 2 2 5 2 3" xfId="29415" xr:uid="{00000000-0005-0000-0000-0000BC720000}"/>
    <cellStyle name="Lookup Table Heading 2 2 2 5 3" xfId="29416" xr:uid="{00000000-0005-0000-0000-0000BD720000}"/>
    <cellStyle name="Lookup Table Heading 2 2 2 5 3 2" xfId="29417" xr:uid="{00000000-0005-0000-0000-0000BE720000}"/>
    <cellStyle name="Lookup Table Heading 2 2 2 5 3 3" xfId="29418" xr:uid="{00000000-0005-0000-0000-0000BF720000}"/>
    <cellStyle name="Lookup Table Heading 2 2 2 5 4" xfId="29419" xr:uid="{00000000-0005-0000-0000-0000C0720000}"/>
    <cellStyle name="Lookup Table Heading 2 2 2 5 4 2" xfId="29420" xr:uid="{00000000-0005-0000-0000-0000C1720000}"/>
    <cellStyle name="Lookup Table Heading 2 2 2 5 4 3" xfId="29421" xr:uid="{00000000-0005-0000-0000-0000C2720000}"/>
    <cellStyle name="Lookup Table Heading 2 2 2 5 5" xfId="29422" xr:uid="{00000000-0005-0000-0000-0000C3720000}"/>
    <cellStyle name="Lookup Table Heading 2 2 2 5 5 2" xfId="29423" xr:uid="{00000000-0005-0000-0000-0000C4720000}"/>
    <cellStyle name="Lookup Table Heading 2 2 2 5 5 3" xfId="29424" xr:uid="{00000000-0005-0000-0000-0000C5720000}"/>
    <cellStyle name="Lookup Table Heading 2 2 2 5 6" xfId="29425" xr:uid="{00000000-0005-0000-0000-0000C6720000}"/>
    <cellStyle name="Lookup Table Heading 2 2 2 5 6 2" xfId="29426" xr:uid="{00000000-0005-0000-0000-0000C7720000}"/>
    <cellStyle name="Lookup Table Heading 2 2 2 5 6 3" xfId="29427" xr:uid="{00000000-0005-0000-0000-0000C8720000}"/>
    <cellStyle name="Lookup Table Heading 2 2 2 5 7" xfId="29428" xr:uid="{00000000-0005-0000-0000-0000C9720000}"/>
    <cellStyle name="Lookup Table Heading 2 2 2 5 7 2" xfId="29429" xr:uid="{00000000-0005-0000-0000-0000CA720000}"/>
    <cellStyle name="Lookup Table Heading 2 2 2 5 7 3" xfId="29430" xr:uid="{00000000-0005-0000-0000-0000CB720000}"/>
    <cellStyle name="Lookup Table Heading 2 2 2 5 8" xfId="29431" xr:uid="{00000000-0005-0000-0000-0000CC720000}"/>
    <cellStyle name="Lookup Table Heading 2 2 2 5 8 2" xfId="29432" xr:uid="{00000000-0005-0000-0000-0000CD720000}"/>
    <cellStyle name="Lookup Table Heading 2 2 2 5 8 3" xfId="29433" xr:uid="{00000000-0005-0000-0000-0000CE720000}"/>
    <cellStyle name="Lookup Table Heading 2 2 2 5 9" xfId="29434" xr:uid="{00000000-0005-0000-0000-0000CF720000}"/>
    <cellStyle name="Lookup Table Heading 2 2 2 5 9 2" xfId="29435" xr:uid="{00000000-0005-0000-0000-0000D0720000}"/>
    <cellStyle name="Lookup Table Heading 2 2 2 5 9 3" xfId="29436" xr:uid="{00000000-0005-0000-0000-0000D1720000}"/>
    <cellStyle name="Lookup Table Heading 2 2 2 6" xfId="29437" xr:uid="{00000000-0005-0000-0000-0000D2720000}"/>
    <cellStyle name="Lookup Table Heading 2 2 2 6 10" xfId="29438" xr:uid="{00000000-0005-0000-0000-0000D3720000}"/>
    <cellStyle name="Lookup Table Heading 2 2 2 6 10 2" xfId="29439" xr:uid="{00000000-0005-0000-0000-0000D4720000}"/>
    <cellStyle name="Lookup Table Heading 2 2 2 6 10 3" xfId="29440" xr:uid="{00000000-0005-0000-0000-0000D5720000}"/>
    <cellStyle name="Lookup Table Heading 2 2 2 6 11" xfId="29441" xr:uid="{00000000-0005-0000-0000-0000D6720000}"/>
    <cellStyle name="Lookup Table Heading 2 2 2 6 11 2" xfId="29442" xr:uid="{00000000-0005-0000-0000-0000D7720000}"/>
    <cellStyle name="Lookup Table Heading 2 2 2 6 11 3" xfId="29443" xr:uid="{00000000-0005-0000-0000-0000D8720000}"/>
    <cellStyle name="Lookup Table Heading 2 2 2 6 12" xfId="29444" xr:uid="{00000000-0005-0000-0000-0000D9720000}"/>
    <cellStyle name="Lookup Table Heading 2 2 2 6 13" xfId="29445" xr:uid="{00000000-0005-0000-0000-0000DA720000}"/>
    <cellStyle name="Lookup Table Heading 2 2 2 6 2" xfId="29446" xr:uid="{00000000-0005-0000-0000-0000DB720000}"/>
    <cellStyle name="Lookup Table Heading 2 2 2 6 2 2" xfId="29447" xr:uid="{00000000-0005-0000-0000-0000DC720000}"/>
    <cellStyle name="Lookup Table Heading 2 2 2 6 2 3" xfId="29448" xr:uid="{00000000-0005-0000-0000-0000DD720000}"/>
    <cellStyle name="Lookup Table Heading 2 2 2 6 3" xfId="29449" xr:uid="{00000000-0005-0000-0000-0000DE720000}"/>
    <cellStyle name="Lookup Table Heading 2 2 2 6 3 2" xfId="29450" xr:uid="{00000000-0005-0000-0000-0000DF720000}"/>
    <cellStyle name="Lookup Table Heading 2 2 2 6 3 3" xfId="29451" xr:uid="{00000000-0005-0000-0000-0000E0720000}"/>
    <cellStyle name="Lookup Table Heading 2 2 2 6 4" xfId="29452" xr:uid="{00000000-0005-0000-0000-0000E1720000}"/>
    <cellStyle name="Lookup Table Heading 2 2 2 6 4 2" xfId="29453" xr:uid="{00000000-0005-0000-0000-0000E2720000}"/>
    <cellStyle name="Lookup Table Heading 2 2 2 6 4 3" xfId="29454" xr:uid="{00000000-0005-0000-0000-0000E3720000}"/>
    <cellStyle name="Lookup Table Heading 2 2 2 6 5" xfId="29455" xr:uid="{00000000-0005-0000-0000-0000E4720000}"/>
    <cellStyle name="Lookup Table Heading 2 2 2 6 5 2" xfId="29456" xr:uid="{00000000-0005-0000-0000-0000E5720000}"/>
    <cellStyle name="Lookup Table Heading 2 2 2 6 5 3" xfId="29457" xr:uid="{00000000-0005-0000-0000-0000E6720000}"/>
    <cellStyle name="Lookup Table Heading 2 2 2 6 6" xfId="29458" xr:uid="{00000000-0005-0000-0000-0000E7720000}"/>
    <cellStyle name="Lookup Table Heading 2 2 2 6 6 2" xfId="29459" xr:uid="{00000000-0005-0000-0000-0000E8720000}"/>
    <cellStyle name="Lookup Table Heading 2 2 2 6 6 3" xfId="29460" xr:uid="{00000000-0005-0000-0000-0000E9720000}"/>
    <cellStyle name="Lookup Table Heading 2 2 2 6 7" xfId="29461" xr:uid="{00000000-0005-0000-0000-0000EA720000}"/>
    <cellStyle name="Lookup Table Heading 2 2 2 6 7 2" xfId="29462" xr:uid="{00000000-0005-0000-0000-0000EB720000}"/>
    <cellStyle name="Lookup Table Heading 2 2 2 6 7 3" xfId="29463" xr:uid="{00000000-0005-0000-0000-0000EC720000}"/>
    <cellStyle name="Lookup Table Heading 2 2 2 6 8" xfId="29464" xr:uid="{00000000-0005-0000-0000-0000ED720000}"/>
    <cellStyle name="Lookup Table Heading 2 2 2 6 8 2" xfId="29465" xr:uid="{00000000-0005-0000-0000-0000EE720000}"/>
    <cellStyle name="Lookup Table Heading 2 2 2 6 8 3" xfId="29466" xr:uid="{00000000-0005-0000-0000-0000EF720000}"/>
    <cellStyle name="Lookup Table Heading 2 2 2 6 9" xfId="29467" xr:uid="{00000000-0005-0000-0000-0000F0720000}"/>
    <cellStyle name="Lookup Table Heading 2 2 2 6 9 2" xfId="29468" xr:uid="{00000000-0005-0000-0000-0000F1720000}"/>
    <cellStyle name="Lookup Table Heading 2 2 2 6 9 3" xfId="29469" xr:uid="{00000000-0005-0000-0000-0000F2720000}"/>
    <cellStyle name="Lookup Table Heading 2 2 2 7" xfId="29470" xr:uid="{00000000-0005-0000-0000-0000F3720000}"/>
    <cellStyle name="Lookup Table Heading 2 2 2 7 10" xfId="29471" xr:uid="{00000000-0005-0000-0000-0000F4720000}"/>
    <cellStyle name="Lookup Table Heading 2 2 2 7 10 2" xfId="29472" xr:uid="{00000000-0005-0000-0000-0000F5720000}"/>
    <cellStyle name="Lookup Table Heading 2 2 2 7 10 3" xfId="29473" xr:uid="{00000000-0005-0000-0000-0000F6720000}"/>
    <cellStyle name="Lookup Table Heading 2 2 2 7 11" xfId="29474" xr:uid="{00000000-0005-0000-0000-0000F7720000}"/>
    <cellStyle name="Lookup Table Heading 2 2 2 7 11 2" xfId="29475" xr:uid="{00000000-0005-0000-0000-0000F8720000}"/>
    <cellStyle name="Lookup Table Heading 2 2 2 7 11 3" xfId="29476" xr:uid="{00000000-0005-0000-0000-0000F9720000}"/>
    <cellStyle name="Lookup Table Heading 2 2 2 7 12" xfId="29477" xr:uid="{00000000-0005-0000-0000-0000FA720000}"/>
    <cellStyle name="Lookup Table Heading 2 2 2 7 13" xfId="29478" xr:uid="{00000000-0005-0000-0000-0000FB720000}"/>
    <cellStyle name="Lookup Table Heading 2 2 2 7 2" xfId="29479" xr:uid="{00000000-0005-0000-0000-0000FC720000}"/>
    <cellStyle name="Lookup Table Heading 2 2 2 7 2 2" xfId="29480" xr:uid="{00000000-0005-0000-0000-0000FD720000}"/>
    <cellStyle name="Lookup Table Heading 2 2 2 7 2 3" xfId="29481" xr:uid="{00000000-0005-0000-0000-0000FE720000}"/>
    <cellStyle name="Lookup Table Heading 2 2 2 7 3" xfId="29482" xr:uid="{00000000-0005-0000-0000-0000FF720000}"/>
    <cellStyle name="Lookup Table Heading 2 2 2 7 3 2" xfId="29483" xr:uid="{00000000-0005-0000-0000-000000730000}"/>
    <cellStyle name="Lookup Table Heading 2 2 2 7 3 3" xfId="29484" xr:uid="{00000000-0005-0000-0000-000001730000}"/>
    <cellStyle name="Lookup Table Heading 2 2 2 7 4" xfId="29485" xr:uid="{00000000-0005-0000-0000-000002730000}"/>
    <cellStyle name="Lookup Table Heading 2 2 2 7 4 2" xfId="29486" xr:uid="{00000000-0005-0000-0000-000003730000}"/>
    <cellStyle name="Lookup Table Heading 2 2 2 7 4 3" xfId="29487" xr:uid="{00000000-0005-0000-0000-000004730000}"/>
    <cellStyle name="Lookup Table Heading 2 2 2 7 5" xfId="29488" xr:uid="{00000000-0005-0000-0000-000005730000}"/>
    <cellStyle name="Lookup Table Heading 2 2 2 7 5 2" xfId="29489" xr:uid="{00000000-0005-0000-0000-000006730000}"/>
    <cellStyle name="Lookup Table Heading 2 2 2 7 5 3" xfId="29490" xr:uid="{00000000-0005-0000-0000-000007730000}"/>
    <cellStyle name="Lookup Table Heading 2 2 2 7 6" xfId="29491" xr:uid="{00000000-0005-0000-0000-000008730000}"/>
    <cellStyle name="Lookup Table Heading 2 2 2 7 6 2" xfId="29492" xr:uid="{00000000-0005-0000-0000-000009730000}"/>
    <cellStyle name="Lookup Table Heading 2 2 2 7 6 3" xfId="29493" xr:uid="{00000000-0005-0000-0000-00000A730000}"/>
    <cellStyle name="Lookup Table Heading 2 2 2 7 7" xfId="29494" xr:uid="{00000000-0005-0000-0000-00000B730000}"/>
    <cellStyle name="Lookup Table Heading 2 2 2 7 7 2" xfId="29495" xr:uid="{00000000-0005-0000-0000-00000C730000}"/>
    <cellStyle name="Lookup Table Heading 2 2 2 7 7 3" xfId="29496" xr:uid="{00000000-0005-0000-0000-00000D730000}"/>
    <cellStyle name="Lookup Table Heading 2 2 2 7 8" xfId="29497" xr:uid="{00000000-0005-0000-0000-00000E730000}"/>
    <cellStyle name="Lookup Table Heading 2 2 2 7 8 2" xfId="29498" xr:uid="{00000000-0005-0000-0000-00000F730000}"/>
    <cellStyle name="Lookup Table Heading 2 2 2 7 8 3" xfId="29499" xr:uid="{00000000-0005-0000-0000-000010730000}"/>
    <cellStyle name="Lookup Table Heading 2 2 2 7 9" xfId="29500" xr:uid="{00000000-0005-0000-0000-000011730000}"/>
    <cellStyle name="Lookup Table Heading 2 2 2 7 9 2" xfId="29501" xr:uid="{00000000-0005-0000-0000-000012730000}"/>
    <cellStyle name="Lookup Table Heading 2 2 2 7 9 3" xfId="29502" xr:uid="{00000000-0005-0000-0000-000013730000}"/>
    <cellStyle name="Lookup Table Heading 2 2 2 8" xfId="29503" xr:uid="{00000000-0005-0000-0000-000014730000}"/>
    <cellStyle name="Lookup Table Heading 2 2 2 8 2" xfId="29504" xr:uid="{00000000-0005-0000-0000-000015730000}"/>
    <cellStyle name="Lookup Table Heading 2 2 2 8 3" xfId="29505" xr:uid="{00000000-0005-0000-0000-000016730000}"/>
    <cellStyle name="Lookup Table Heading 2 2 2 9" xfId="29506" xr:uid="{00000000-0005-0000-0000-000017730000}"/>
    <cellStyle name="Lookup Table Heading 2 2 2 9 2" xfId="29507" xr:uid="{00000000-0005-0000-0000-000018730000}"/>
    <cellStyle name="Lookup Table Heading 2 2 2 9 3" xfId="29508" xr:uid="{00000000-0005-0000-0000-000019730000}"/>
    <cellStyle name="Lookup Table Heading 2 2 20" xfId="29509" xr:uid="{00000000-0005-0000-0000-00001A730000}"/>
    <cellStyle name="Lookup Table Heading 2 2 3" xfId="29510" xr:uid="{00000000-0005-0000-0000-00001B730000}"/>
    <cellStyle name="Lookup Table Heading 2 2 3 10" xfId="29511" xr:uid="{00000000-0005-0000-0000-00001C730000}"/>
    <cellStyle name="Lookup Table Heading 2 2 3 10 2" xfId="29512" xr:uid="{00000000-0005-0000-0000-00001D730000}"/>
    <cellStyle name="Lookup Table Heading 2 2 3 10 3" xfId="29513" xr:uid="{00000000-0005-0000-0000-00001E730000}"/>
    <cellStyle name="Lookup Table Heading 2 2 3 11" xfId="29514" xr:uid="{00000000-0005-0000-0000-00001F730000}"/>
    <cellStyle name="Lookup Table Heading 2 2 3 11 2" xfId="29515" xr:uid="{00000000-0005-0000-0000-000020730000}"/>
    <cellStyle name="Lookup Table Heading 2 2 3 11 3" xfId="29516" xr:uid="{00000000-0005-0000-0000-000021730000}"/>
    <cellStyle name="Lookup Table Heading 2 2 3 12" xfId="29517" xr:uid="{00000000-0005-0000-0000-000022730000}"/>
    <cellStyle name="Lookup Table Heading 2 2 3 12 2" xfId="29518" xr:uid="{00000000-0005-0000-0000-000023730000}"/>
    <cellStyle name="Lookup Table Heading 2 2 3 12 3" xfId="29519" xr:uid="{00000000-0005-0000-0000-000024730000}"/>
    <cellStyle name="Lookup Table Heading 2 2 3 13" xfId="29520" xr:uid="{00000000-0005-0000-0000-000025730000}"/>
    <cellStyle name="Lookup Table Heading 2 2 3 14" xfId="29521" xr:uid="{00000000-0005-0000-0000-000026730000}"/>
    <cellStyle name="Lookup Table Heading 2 2 3 2" xfId="29522" xr:uid="{00000000-0005-0000-0000-000027730000}"/>
    <cellStyle name="Lookup Table Heading 2 2 3 2 2" xfId="29523" xr:uid="{00000000-0005-0000-0000-000028730000}"/>
    <cellStyle name="Lookup Table Heading 2 2 3 2 3" xfId="29524" xr:uid="{00000000-0005-0000-0000-000029730000}"/>
    <cellStyle name="Lookup Table Heading 2 2 3 3" xfId="29525" xr:uid="{00000000-0005-0000-0000-00002A730000}"/>
    <cellStyle name="Lookup Table Heading 2 2 3 3 2" xfId="29526" xr:uid="{00000000-0005-0000-0000-00002B730000}"/>
    <cellStyle name="Lookup Table Heading 2 2 3 3 3" xfId="29527" xr:uid="{00000000-0005-0000-0000-00002C730000}"/>
    <cellStyle name="Lookup Table Heading 2 2 3 4" xfId="29528" xr:uid="{00000000-0005-0000-0000-00002D730000}"/>
    <cellStyle name="Lookup Table Heading 2 2 3 4 2" xfId="29529" xr:uid="{00000000-0005-0000-0000-00002E730000}"/>
    <cellStyle name="Lookup Table Heading 2 2 3 4 3" xfId="29530" xr:uid="{00000000-0005-0000-0000-00002F730000}"/>
    <cellStyle name="Lookup Table Heading 2 2 3 5" xfId="29531" xr:uid="{00000000-0005-0000-0000-000030730000}"/>
    <cellStyle name="Lookup Table Heading 2 2 3 5 2" xfId="29532" xr:uid="{00000000-0005-0000-0000-000031730000}"/>
    <cellStyle name="Lookup Table Heading 2 2 3 5 3" xfId="29533" xr:uid="{00000000-0005-0000-0000-000032730000}"/>
    <cellStyle name="Lookup Table Heading 2 2 3 6" xfId="29534" xr:uid="{00000000-0005-0000-0000-000033730000}"/>
    <cellStyle name="Lookup Table Heading 2 2 3 6 2" xfId="29535" xr:uid="{00000000-0005-0000-0000-000034730000}"/>
    <cellStyle name="Lookup Table Heading 2 2 3 6 3" xfId="29536" xr:uid="{00000000-0005-0000-0000-000035730000}"/>
    <cellStyle name="Lookup Table Heading 2 2 3 7" xfId="29537" xr:uid="{00000000-0005-0000-0000-000036730000}"/>
    <cellStyle name="Lookup Table Heading 2 2 3 7 2" xfId="29538" xr:uid="{00000000-0005-0000-0000-000037730000}"/>
    <cellStyle name="Lookup Table Heading 2 2 3 7 3" xfId="29539" xr:uid="{00000000-0005-0000-0000-000038730000}"/>
    <cellStyle name="Lookup Table Heading 2 2 3 8" xfId="29540" xr:uid="{00000000-0005-0000-0000-000039730000}"/>
    <cellStyle name="Lookup Table Heading 2 2 3 8 2" xfId="29541" xr:uid="{00000000-0005-0000-0000-00003A730000}"/>
    <cellStyle name="Lookup Table Heading 2 2 3 8 3" xfId="29542" xr:uid="{00000000-0005-0000-0000-00003B730000}"/>
    <cellStyle name="Lookup Table Heading 2 2 3 9" xfId="29543" xr:uid="{00000000-0005-0000-0000-00003C730000}"/>
    <cellStyle name="Lookup Table Heading 2 2 3 9 2" xfId="29544" xr:uid="{00000000-0005-0000-0000-00003D730000}"/>
    <cellStyle name="Lookup Table Heading 2 2 3 9 3" xfId="29545" xr:uid="{00000000-0005-0000-0000-00003E730000}"/>
    <cellStyle name="Lookup Table Heading 2 2 4" xfId="29546" xr:uid="{00000000-0005-0000-0000-00003F730000}"/>
    <cellStyle name="Lookup Table Heading 2 2 4 10" xfId="29547" xr:uid="{00000000-0005-0000-0000-000040730000}"/>
    <cellStyle name="Lookup Table Heading 2 2 4 10 2" xfId="29548" xr:uid="{00000000-0005-0000-0000-000041730000}"/>
    <cellStyle name="Lookup Table Heading 2 2 4 10 3" xfId="29549" xr:uid="{00000000-0005-0000-0000-000042730000}"/>
    <cellStyle name="Lookup Table Heading 2 2 4 11" xfId="29550" xr:uid="{00000000-0005-0000-0000-000043730000}"/>
    <cellStyle name="Lookup Table Heading 2 2 4 11 2" xfId="29551" xr:uid="{00000000-0005-0000-0000-000044730000}"/>
    <cellStyle name="Lookup Table Heading 2 2 4 11 3" xfId="29552" xr:uid="{00000000-0005-0000-0000-000045730000}"/>
    <cellStyle name="Lookup Table Heading 2 2 4 12" xfId="29553" xr:uid="{00000000-0005-0000-0000-000046730000}"/>
    <cellStyle name="Lookup Table Heading 2 2 4 13" xfId="29554" xr:uid="{00000000-0005-0000-0000-000047730000}"/>
    <cellStyle name="Lookup Table Heading 2 2 4 2" xfId="29555" xr:uid="{00000000-0005-0000-0000-000048730000}"/>
    <cellStyle name="Lookup Table Heading 2 2 4 2 2" xfId="29556" xr:uid="{00000000-0005-0000-0000-000049730000}"/>
    <cellStyle name="Lookup Table Heading 2 2 4 2 3" xfId="29557" xr:uid="{00000000-0005-0000-0000-00004A730000}"/>
    <cellStyle name="Lookup Table Heading 2 2 4 3" xfId="29558" xr:uid="{00000000-0005-0000-0000-00004B730000}"/>
    <cellStyle name="Lookup Table Heading 2 2 4 3 2" xfId="29559" xr:uid="{00000000-0005-0000-0000-00004C730000}"/>
    <cellStyle name="Lookup Table Heading 2 2 4 3 3" xfId="29560" xr:uid="{00000000-0005-0000-0000-00004D730000}"/>
    <cellStyle name="Lookup Table Heading 2 2 4 4" xfId="29561" xr:uid="{00000000-0005-0000-0000-00004E730000}"/>
    <cellStyle name="Lookup Table Heading 2 2 4 4 2" xfId="29562" xr:uid="{00000000-0005-0000-0000-00004F730000}"/>
    <cellStyle name="Lookup Table Heading 2 2 4 4 3" xfId="29563" xr:uid="{00000000-0005-0000-0000-000050730000}"/>
    <cellStyle name="Lookup Table Heading 2 2 4 5" xfId="29564" xr:uid="{00000000-0005-0000-0000-000051730000}"/>
    <cellStyle name="Lookup Table Heading 2 2 4 5 2" xfId="29565" xr:uid="{00000000-0005-0000-0000-000052730000}"/>
    <cellStyle name="Lookup Table Heading 2 2 4 5 3" xfId="29566" xr:uid="{00000000-0005-0000-0000-000053730000}"/>
    <cellStyle name="Lookup Table Heading 2 2 4 6" xfId="29567" xr:uid="{00000000-0005-0000-0000-000054730000}"/>
    <cellStyle name="Lookup Table Heading 2 2 4 6 2" xfId="29568" xr:uid="{00000000-0005-0000-0000-000055730000}"/>
    <cellStyle name="Lookup Table Heading 2 2 4 6 3" xfId="29569" xr:uid="{00000000-0005-0000-0000-000056730000}"/>
    <cellStyle name="Lookup Table Heading 2 2 4 7" xfId="29570" xr:uid="{00000000-0005-0000-0000-000057730000}"/>
    <cellStyle name="Lookup Table Heading 2 2 4 7 2" xfId="29571" xr:uid="{00000000-0005-0000-0000-000058730000}"/>
    <cellStyle name="Lookup Table Heading 2 2 4 7 3" xfId="29572" xr:uid="{00000000-0005-0000-0000-000059730000}"/>
    <cellStyle name="Lookup Table Heading 2 2 4 8" xfId="29573" xr:uid="{00000000-0005-0000-0000-00005A730000}"/>
    <cellStyle name="Lookup Table Heading 2 2 4 8 2" xfId="29574" xr:uid="{00000000-0005-0000-0000-00005B730000}"/>
    <cellStyle name="Lookup Table Heading 2 2 4 8 3" xfId="29575" xr:uid="{00000000-0005-0000-0000-00005C730000}"/>
    <cellStyle name="Lookup Table Heading 2 2 4 9" xfId="29576" xr:uid="{00000000-0005-0000-0000-00005D730000}"/>
    <cellStyle name="Lookup Table Heading 2 2 4 9 2" xfId="29577" xr:uid="{00000000-0005-0000-0000-00005E730000}"/>
    <cellStyle name="Lookup Table Heading 2 2 4 9 3" xfId="29578" xr:uid="{00000000-0005-0000-0000-00005F730000}"/>
    <cellStyle name="Lookup Table Heading 2 2 5" xfId="29579" xr:uid="{00000000-0005-0000-0000-000060730000}"/>
    <cellStyle name="Lookup Table Heading 2 2 5 10" xfId="29580" xr:uid="{00000000-0005-0000-0000-000061730000}"/>
    <cellStyle name="Lookup Table Heading 2 2 5 10 2" xfId="29581" xr:uid="{00000000-0005-0000-0000-000062730000}"/>
    <cellStyle name="Lookup Table Heading 2 2 5 10 3" xfId="29582" xr:uid="{00000000-0005-0000-0000-000063730000}"/>
    <cellStyle name="Lookup Table Heading 2 2 5 11" xfId="29583" xr:uid="{00000000-0005-0000-0000-000064730000}"/>
    <cellStyle name="Lookup Table Heading 2 2 5 11 2" xfId="29584" xr:uid="{00000000-0005-0000-0000-000065730000}"/>
    <cellStyle name="Lookup Table Heading 2 2 5 11 3" xfId="29585" xr:uid="{00000000-0005-0000-0000-000066730000}"/>
    <cellStyle name="Lookup Table Heading 2 2 5 12" xfId="29586" xr:uid="{00000000-0005-0000-0000-000067730000}"/>
    <cellStyle name="Lookup Table Heading 2 2 5 13" xfId="29587" xr:uid="{00000000-0005-0000-0000-000068730000}"/>
    <cellStyle name="Lookup Table Heading 2 2 5 2" xfId="29588" xr:uid="{00000000-0005-0000-0000-000069730000}"/>
    <cellStyle name="Lookup Table Heading 2 2 5 2 2" xfId="29589" xr:uid="{00000000-0005-0000-0000-00006A730000}"/>
    <cellStyle name="Lookup Table Heading 2 2 5 2 3" xfId="29590" xr:uid="{00000000-0005-0000-0000-00006B730000}"/>
    <cellStyle name="Lookup Table Heading 2 2 5 3" xfId="29591" xr:uid="{00000000-0005-0000-0000-00006C730000}"/>
    <cellStyle name="Lookup Table Heading 2 2 5 3 2" xfId="29592" xr:uid="{00000000-0005-0000-0000-00006D730000}"/>
    <cellStyle name="Lookup Table Heading 2 2 5 3 3" xfId="29593" xr:uid="{00000000-0005-0000-0000-00006E730000}"/>
    <cellStyle name="Lookup Table Heading 2 2 5 4" xfId="29594" xr:uid="{00000000-0005-0000-0000-00006F730000}"/>
    <cellStyle name="Lookup Table Heading 2 2 5 4 2" xfId="29595" xr:uid="{00000000-0005-0000-0000-000070730000}"/>
    <cellStyle name="Lookup Table Heading 2 2 5 4 3" xfId="29596" xr:uid="{00000000-0005-0000-0000-000071730000}"/>
    <cellStyle name="Lookup Table Heading 2 2 5 5" xfId="29597" xr:uid="{00000000-0005-0000-0000-000072730000}"/>
    <cellStyle name="Lookup Table Heading 2 2 5 5 2" xfId="29598" xr:uid="{00000000-0005-0000-0000-000073730000}"/>
    <cellStyle name="Lookup Table Heading 2 2 5 5 3" xfId="29599" xr:uid="{00000000-0005-0000-0000-000074730000}"/>
    <cellStyle name="Lookup Table Heading 2 2 5 6" xfId="29600" xr:uid="{00000000-0005-0000-0000-000075730000}"/>
    <cellStyle name="Lookup Table Heading 2 2 5 6 2" xfId="29601" xr:uid="{00000000-0005-0000-0000-000076730000}"/>
    <cellStyle name="Lookup Table Heading 2 2 5 6 3" xfId="29602" xr:uid="{00000000-0005-0000-0000-000077730000}"/>
    <cellStyle name="Lookup Table Heading 2 2 5 7" xfId="29603" xr:uid="{00000000-0005-0000-0000-000078730000}"/>
    <cellStyle name="Lookup Table Heading 2 2 5 7 2" xfId="29604" xr:uid="{00000000-0005-0000-0000-000079730000}"/>
    <cellStyle name="Lookup Table Heading 2 2 5 7 3" xfId="29605" xr:uid="{00000000-0005-0000-0000-00007A730000}"/>
    <cellStyle name="Lookup Table Heading 2 2 5 8" xfId="29606" xr:uid="{00000000-0005-0000-0000-00007B730000}"/>
    <cellStyle name="Lookup Table Heading 2 2 5 8 2" xfId="29607" xr:uid="{00000000-0005-0000-0000-00007C730000}"/>
    <cellStyle name="Lookup Table Heading 2 2 5 8 3" xfId="29608" xr:uid="{00000000-0005-0000-0000-00007D730000}"/>
    <cellStyle name="Lookup Table Heading 2 2 5 9" xfId="29609" xr:uid="{00000000-0005-0000-0000-00007E730000}"/>
    <cellStyle name="Lookup Table Heading 2 2 5 9 2" xfId="29610" xr:uid="{00000000-0005-0000-0000-00007F730000}"/>
    <cellStyle name="Lookup Table Heading 2 2 5 9 3" xfId="29611" xr:uid="{00000000-0005-0000-0000-000080730000}"/>
    <cellStyle name="Lookup Table Heading 2 2 6" xfId="29612" xr:uid="{00000000-0005-0000-0000-000081730000}"/>
    <cellStyle name="Lookup Table Heading 2 2 6 10" xfId="29613" xr:uid="{00000000-0005-0000-0000-000082730000}"/>
    <cellStyle name="Lookup Table Heading 2 2 6 10 2" xfId="29614" xr:uid="{00000000-0005-0000-0000-000083730000}"/>
    <cellStyle name="Lookup Table Heading 2 2 6 10 3" xfId="29615" xr:uid="{00000000-0005-0000-0000-000084730000}"/>
    <cellStyle name="Lookup Table Heading 2 2 6 11" xfId="29616" xr:uid="{00000000-0005-0000-0000-000085730000}"/>
    <cellStyle name="Lookup Table Heading 2 2 6 11 2" xfId="29617" xr:uid="{00000000-0005-0000-0000-000086730000}"/>
    <cellStyle name="Lookup Table Heading 2 2 6 11 3" xfId="29618" xr:uid="{00000000-0005-0000-0000-000087730000}"/>
    <cellStyle name="Lookup Table Heading 2 2 6 12" xfId="29619" xr:uid="{00000000-0005-0000-0000-000088730000}"/>
    <cellStyle name="Lookup Table Heading 2 2 6 13" xfId="29620" xr:uid="{00000000-0005-0000-0000-000089730000}"/>
    <cellStyle name="Lookup Table Heading 2 2 6 2" xfId="29621" xr:uid="{00000000-0005-0000-0000-00008A730000}"/>
    <cellStyle name="Lookup Table Heading 2 2 6 2 2" xfId="29622" xr:uid="{00000000-0005-0000-0000-00008B730000}"/>
    <cellStyle name="Lookup Table Heading 2 2 6 2 3" xfId="29623" xr:uid="{00000000-0005-0000-0000-00008C730000}"/>
    <cellStyle name="Lookup Table Heading 2 2 6 3" xfId="29624" xr:uid="{00000000-0005-0000-0000-00008D730000}"/>
    <cellStyle name="Lookup Table Heading 2 2 6 3 2" xfId="29625" xr:uid="{00000000-0005-0000-0000-00008E730000}"/>
    <cellStyle name="Lookup Table Heading 2 2 6 3 3" xfId="29626" xr:uid="{00000000-0005-0000-0000-00008F730000}"/>
    <cellStyle name="Lookup Table Heading 2 2 6 4" xfId="29627" xr:uid="{00000000-0005-0000-0000-000090730000}"/>
    <cellStyle name="Lookup Table Heading 2 2 6 4 2" xfId="29628" xr:uid="{00000000-0005-0000-0000-000091730000}"/>
    <cellStyle name="Lookup Table Heading 2 2 6 4 3" xfId="29629" xr:uid="{00000000-0005-0000-0000-000092730000}"/>
    <cellStyle name="Lookup Table Heading 2 2 6 5" xfId="29630" xr:uid="{00000000-0005-0000-0000-000093730000}"/>
    <cellStyle name="Lookup Table Heading 2 2 6 5 2" xfId="29631" xr:uid="{00000000-0005-0000-0000-000094730000}"/>
    <cellStyle name="Lookup Table Heading 2 2 6 5 3" xfId="29632" xr:uid="{00000000-0005-0000-0000-000095730000}"/>
    <cellStyle name="Lookup Table Heading 2 2 6 6" xfId="29633" xr:uid="{00000000-0005-0000-0000-000096730000}"/>
    <cellStyle name="Lookup Table Heading 2 2 6 6 2" xfId="29634" xr:uid="{00000000-0005-0000-0000-000097730000}"/>
    <cellStyle name="Lookup Table Heading 2 2 6 6 3" xfId="29635" xr:uid="{00000000-0005-0000-0000-000098730000}"/>
    <cellStyle name="Lookup Table Heading 2 2 6 7" xfId="29636" xr:uid="{00000000-0005-0000-0000-000099730000}"/>
    <cellStyle name="Lookup Table Heading 2 2 6 7 2" xfId="29637" xr:uid="{00000000-0005-0000-0000-00009A730000}"/>
    <cellStyle name="Lookup Table Heading 2 2 6 7 3" xfId="29638" xr:uid="{00000000-0005-0000-0000-00009B730000}"/>
    <cellStyle name="Lookup Table Heading 2 2 6 8" xfId="29639" xr:uid="{00000000-0005-0000-0000-00009C730000}"/>
    <cellStyle name="Lookup Table Heading 2 2 6 8 2" xfId="29640" xr:uid="{00000000-0005-0000-0000-00009D730000}"/>
    <cellStyle name="Lookup Table Heading 2 2 6 8 3" xfId="29641" xr:uid="{00000000-0005-0000-0000-00009E730000}"/>
    <cellStyle name="Lookup Table Heading 2 2 6 9" xfId="29642" xr:uid="{00000000-0005-0000-0000-00009F730000}"/>
    <cellStyle name="Lookup Table Heading 2 2 6 9 2" xfId="29643" xr:uid="{00000000-0005-0000-0000-0000A0730000}"/>
    <cellStyle name="Lookup Table Heading 2 2 6 9 3" xfId="29644" xr:uid="{00000000-0005-0000-0000-0000A1730000}"/>
    <cellStyle name="Lookup Table Heading 2 2 7" xfId="29645" xr:uid="{00000000-0005-0000-0000-0000A2730000}"/>
    <cellStyle name="Lookup Table Heading 2 2 7 10" xfId="29646" xr:uid="{00000000-0005-0000-0000-0000A3730000}"/>
    <cellStyle name="Lookup Table Heading 2 2 7 10 2" xfId="29647" xr:uid="{00000000-0005-0000-0000-0000A4730000}"/>
    <cellStyle name="Lookup Table Heading 2 2 7 10 3" xfId="29648" xr:uid="{00000000-0005-0000-0000-0000A5730000}"/>
    <cellStyle name="Lookup Table Heading 2 2 7 11" xfId="29649" xr:uid="{00000000-0005-0000-0000-0000A6730000}"/>
    <cellStyle name="Lookup Table Heading 2 2 7 11 2" xfId="29650" xr:uid="{00000000-0005-0000-0000-0000A7730000}"/>
    <cellStyle name="Lookup Table Heading 2 2 7 11 3" xfId="29651" xr:uid="{00000000-0005-0000-0000-0000A8730000}"/>
    <cellStyle name="Lookup Table Heading 2 2 7 12" xfId="29652" xr:uid="{00000000-0005-0000-0000-0000A9730000}"/>
    <cellStyle name="Lookup Table Heading 2 2 7 13" xfId="29653" xr:uid="{00000000-0005-0000-0000-0000AA730000}"/>
    <cellStyle name="Lookup Table Heading 2 2 7 2" xfId="29654" xr:uid="{00000000-0005-0000-0000-0000AB730000}"/>
    <cellStyle name="Lookup Table Heading 2 2 7 2 2" xfId="29655" xr:uid="{00000000-0005-0000-0000-0000AC730000}"/>
    <cellStyle name="Lookup Table Heading 2 2 7 2 3" xfId="29656" xr:uid="{00000000-0005-0000-0000-0000AD730000}"/>
    <cellStyle name="Lookup Table Heading 2 2 7 3" xfId="29657" xr:uid="{00000000-0005-0000-0000-0000AE730000}"/>
    <cellStyle name="Lookup Table Heading 2 2 7 3 2" xfId="29658" xr:uid="{00000000-0005-0000-0000-0000AF730000}"/>
    <cellStyle name="Lookup Table Heading 2 2 7 3 3" xfId="29659" xr:uid="{00000000-0005-0000-0000-0000B0730000}"/>
    <cellStyle name="Lookup Table Heading 2 2 7 4" xfId="29660" xr:uid="{00000000-0005-0000-0000-0000B1730000}"/>
    <cellStyle name="Lookup Table Heading 2 2 7 4 2" xfId="29661" xr:uid="{00000000-0005-0000-0000-0000B2730000}"/>
    <cellStyle name="Lookup Table Heading 2 2 7 4 3" xfId="29662" xr:uid="{00000000-0005-0000-0000-0000B3730000}"/>
    <cellStyle name="Lookup Table Heading 2 2 7 5" xfId="29663" xr:uid="{00000000-0005-0000-0000-0000B4730000}"/>
    <cellStyle name="Lookup Table Heading 2 2 7 5 2" xfId="29664" xr:uid="{00000000-0005-0000-0000-0000B5730000}"/>
    <cellStyle name="Lookup Table Heading 2 2 7 5 3" xfId="29665" xr:uid="{00000000-0005-0000-0000-0000B6730000}"/>
    <cellStyle name="Lookup Table Heading 2 2 7 6" xfId="29666" xr:uid="{00000000-0005-0000-0000-0000B7730000}"/>
    <cellStyle name="Lookup Table Heading 2 2 7 6 2" xfId="29667" xr:uid="{00000000-0005-0000-0000-0000B8730000}"/>
    <cellStyle name="Lookup Table Heading 2 2 7 6 3" xfId="29668" xr:uid="{00000000-0005-0000-0000-0000B9730000}"/>
    <cellStyle name="Lookup Table Heading 2 2 7 7" xfId="29669" xr:uid="{00000000-0005-0000-0000-0000BA730000}"/>
    <cellStyle name="Lookup Table Heading 2 2 7 7 2" xfId="29670" xr:uid="{00000000-0005-0000-0000-0000BB730000}"/>
    <cellStyle name="Lookup Table Heading 2 2 7 7 3" xfId="29671" xr:uid="{00000000-0005-0000-0000-0000BC730000}"/>
    <cellStyle name="Lookup Table Heading 2 2 7 8" xfId="29672" xr:uid="{00000000-0005-0000-0000-0000BD730000}"/>
    <cellStyle name="Lookup Table Heading 2 2 7 8 2" xfId="29673" xr:uid="{00000000-0005-0000-0000-0000BE730000}"/>
    <cellStyle name="Lookup Table Heading 2 2 7 8 3" xfId="29674" xr:uid="{00000000-0005-0000-0000-0000BF730000}"/>
    <cellStyle name="Lookup Table Heading 2 2 7 9" xfId="29675" xr:uid="{00000000-0005-0000-0000-0000C0730000}"/>
    <cellStyle name="Lookup Table Heading 2 2 7 9 2" xfId="29676" xr:uid="{00000000-0005-0000-0000-0000C1730000}"/>
    <cellStyle name="Lookup Table Heading 2 2 7 9 3" xfId="29677" xr:uid="{00000000-0005-0000-0000-0000C2730000}"/>
    <cellStyle name="Lookup Table Heading 2 2 8" xfId="29678" xr:uid="{00000000-0005-0000-0000-0000C3730000}"/>
    <cellStyle name="Lookup Table Heading 2 2 8 2" xfId="29679" xr:uid="{00000000-0005-0000-0000-0000C4730000}"/>
    <cellStyle name="Lookup Table Heading 2 2 8 3" xfId="29680" xr:uid="{00000000-0005-0000-0000-0000C5730000}"/>
    <cellStyle name="Lookup Table Heading 2 2 9" xfId="29681" xr:uid="{00000000-0005-0000-0000-0000C6730000}"/>
    <cellStyle name="Lookup Table Heading 2 2 9 2" xfId="29682" xr:uid="{00000000-0005-0000-0000-0000C7730000}"/>
    <cellStyle name="Lookup Table Heading 2 2 9 3" xfId="29683" xr:uid="{00000000-0005-0000-0000-0000C8730000}"/>
    <cellStyle name="Lookup Table Heading 2 3" xfId="29684" xr:uid="{00000000-0005-0000-0000-0000C9730000}"/>
    <cellStyle name="Lookup Table Heading 2 3 10" xfId="29685" xr:uid="{00000000-0005-0000-0000-0000CA730000}"/>
    <cellStyle name="Lookup Table Heading 2 3 10 2" xfId="29686" xr:uid="{00000000-0005-0000-0000-0000CB730000}"/>
    <cellStyle name="Lookup Table Heading 2 3 10 3" xfId="29687" xr:uid="{00000000-0005-0000-0000-0000CC730000}"/>
    <cellStyle name="Lookup Table Heading 2 3 11" xfId="29688" xr:uid="{00000000-0005-0000-0000-0000CD730000}"/>
    <cellStyle name="Lookup Table Heading 2 3 11 2" xfId="29689" xr:uid="{00000000-0005-0000-0000-0000CE730000}"/>
    <cellStyle name="Lookup Table Heading 2 3 11 3" xfId="29690" xr:uid="{00000000-0005-0000-0000-0000CF730000}"/>
    <cellStyle name="Lookup Table Heading 2 3 12" xfId="29691" xr:uid="{00000000-0005-0000-0000-0000D0730000}"/>
    <cellStyle name="Lookup Table Heading 2 3 12 2" xfId="29692" xr:uid="{00000000-0005-0000-0000-0000D1730000}"/>
    <cellStyle name="Lookup Table Heading 2 3 12 3" xfId="29693" xr:uid="{00000000-0005-0000-0000-0000D2730000}"/>
    <cellStyle name="Lookup Table Heading 2 3 13" xfId="29694" xr:uid="{00000000-0005-0000-0000-0000D3730000}"/>
    <cellStyle name="Lookup Table Heading 2 3 13 2" xfId="29695" xr:uid="{00000000-0005-0000-0000-0000D4730000}"/>
    <cellStyle name="Lookup Table Heading 2 3 13 3" xfId="29696" xr:uid="{00000000-0005-0000-0000-0000D5730000}"/>
    <cellStyle name="Lookup Table Heading 2 3 14" xfId="29697" xr:uid="{00000000-0005-0000-0000-0000D6730000}"/>
    <cellStyle name="Lookup Table Heading 2 3 14 2" xfId="29698" xr:uid="{00000000-0005-0000-0000-0000D7730000}"/>
    <cellStyle name="Lookup Table Heading 2 3 14 3" xfId="29699" xr:uid="{00000000-0005-0000-0000-0000D8730000}"/>
    <cellStyle name="Lookup Table Heading 2 3 15" xfId="29700" xr:uid="{00000000-0005-0000-0000-0000D9730000}"/>
    <cellStyle name="Lookup Table Heading 2 3 15 2" xfId="29701" xr:uid="{00000000-0005-0000-0000-0000DA730000}"/>
    <cellStyle name="Lookup Table Heading 2 3 15 3" xfId="29702" xr:uid="{00000000-0005-0000-0000-0000DB730000}"/>
    <cellStyle name="Lookup Table Heading 2 3 16" xfId="29703" xr:uid="{00000000-0005-0000-0000-0000DC730000}"/>
    <cellStyle name="Lookup Table Heading 2 3 16 2" xfId="29704" xr:uid="{00000000-0005-0000-0000-0000DD730000}"/>
    <cellStyle name="Lookup Table Heading 2 3 16 3" xfId="29705" xr:uid="{00000000-0005-0000-0000-0000DE730000}"/>
    <cellStyle name="Lookup Table Heading 2 3 17" xfId="29706" xr:uid="{00000000-0005-0000-0000-0000DF730000}"/>
    <cellStyle name="Lookup Table Heading 2 3 17 2" xfId="29707" xr:uid="{00000000-0005-0000-0000-0000E0730000}"/>
    <cellStyle name="Lookup Table Heading 2 3 17 3" xfId="29708" xr:uid="{00000000-0005-0000-0000-0000E1730000}"/>
    <cellStyle name="Lookup Table Heading 2 3 18" xfId="29709" xr:uid="{00000000-0005-0000-0000-0000E2730000}"/>
    <cellStyle name="Lookup Table Heading 2 3 18 2" xfId="29710" xr:uid="{00000000-0005-0000-0000-0000E3730000}"/>
    <cellStyle name="Lookup Table Heading 2 3 18 3" xfId="29711" xr:uid="{00000000-0005-0000-0000-0000E4730000}"/>
    <cellStyle name="Lookup Table Heading 2 3 19" xfId="29712" xr:uid="{00000000-0005-0000-0000-0000E5730000}"/>
    <cellStyle name="Lookup Table Heading 2 3 2" xfId="29713" xr:uid="{00000000-0005-0000-0000-0000E6730000}"/>
    <cellStyle name="Lookup Table Heading 2 3 2 10" xfId="29714" xr:uid="{00000000-0005-0000-0000-0000E7730000}"/>
    <cellStyle name="Lookup Table Heading 2 3 2 10 2" xfId="29715" xr:uid="{00000000-0005-0000-0000-0000E8730000}"/>
    <cellStyle name="Lookup Table Heading 2 3 2 10 3" xfId="29716" xr:uid="{00000000-0005-0000-0000-0000E9730000}"/>
    <cellStyle name="Lookup Table Heading 2 3 2 11" xfId="29717" xr:uid="{00000000-0005-0000-0000-0000EA730000}"/>
    <cellStyle name="Lookup Table Heading 2 3 2 11 2" xfId="29718" xr:uid="{00000000-0005-0000-0000-0000EB730000}"/>
    <cellStyle name="Lookup Table Heading 2 3 2 11 3" xfId="29719" xr:uid="{00000000-0005-0000-0000-0000EC730000}"/>
    <cellStyle name="Lookup Table Heading 2 3 2 12" xfId="29720" xr:uid="{00000000-0005-0000-0000-0000ED730000}"/>
    <cellStyle name="Lookup Table Heading 2 3 2 12 2" xfId="29721" xr:uid="{00000000-0005-0000-0000-0000EE730000}"/>
    <cellStyle name="Lookup Table Heading 2 3 2 12 3" xfId="29722" xr:uid="{00000000-0005-0000-0000-0000EF730000}"/>
    <cellStyle name="Lookup Table Heading 2 3 2 13" xfId="29723" xr:uid="{00000000-0005-0000-0000-0000F0730000}"/>
    <cellStyle name="Lookup Table Heading 2 3 2 14" xfId="29724" xr:uid="{00000000-0005-0000-0000-0000F1730000}"/>
    <cellStyle name="Lookup Table Heading 2 3 2 2" xfId="29725" xr:uid="{00000000-0005-0000-0000-0000F2730000}"/>
    <cellStyle name="Lookup Table Heading 2 3 2 2 2" xfId="29726" xr:uid="{00000000-0005-0000-0000-0000F3730000}"/>
    <cellStyle name="Lookup Table Heading 2 3 2 2 3" xfId="29727" xr:uid="{00000000-0005-0000-0000-0000F4730000}"/>
    <cellStyle name="Lookup Table Heading 2 3 2 3" xfId="29728" xr:uid="{00000000-0005-0000-0000-0000F5730000}"/>
    <cellStyle name="Lookup Table Heading 2 3 2 3 2" xfId="29729" xr:uid="{00000000-0005-0000-0000-0000F6730000}"/>
    <cellStyle name="Lookup Table Heading 2 3 2 3 3" xfId="29730" xr:uid="{00000000-0005-0000-0000-0000F7730000}"/>
    <cellStyle name="Lookup Table Heading 2 3 2 4" xfId="29731" xr:uid="{00000000-0005-0000-0000-0000F8730000}"/>
    <cellStyle name="Lookup Table Heading 2 3 2 4 2" xfId="29732" xr:uid="{00000000-0005-0000-0000-0000F9730000}"/>
    <cellStyle name="Lookup Table Heading 2 3 2 4 3" xfId="29733" xr:uid="{00000000-0005-0000-0000-0000FA730000}"/>
    <cellStyle name="Lookup Table Heading 2 3 2 5" xfId="29734" xr:uid="{00000000-0005-0000-0000-0000FB730000}"/>
    <cellStyle name="Lookup Table Heading 2 3 2 5 2" xfId="29735" xr:uid="{00000000-0005-0000-0000-0000FC730000}"/>
    <cellStyle name="Lookup Table Heading 2 3 2 5 3" xfId="29736" xr:uid="{00000000-0005-0000-0000-0000FD730000}"/>
    <cellStyle name="Lookup Table Heading 2 3 2 6" xfId="29737" xr:uid="{00000000-0005-0000-0000-0000FE730000}"/>
    <cellStyle name="Lookup Table Heading 2 3 2 6 2" xfId="29738" xr:uid="{00000000-0005-0000-0000-0000FF730000}"/>
    <cellStyle name="Lookup Table Heading 2 3 2 6 3" xfId="29739" xr:uid="{00000000-0005-0000-0000-000000740000}"/>
    <cellStyle name="Lookup Table Heading 2 3 2 7" xfId="29740" xr:uid="{00000000-0005-0000-0000-000001740000}"/>
    <cellStyle name="Lookup Table Heading 2 3 2 7 2" xfId="29741" xr:uid="{00000000-0005-0000-0000-000002740000}"/>
    <cellStyle name="Lookup Table Heading 2 3 2 7 3" xfId="29742" xr:uid="{00000000-0005-0000-0000-000003740000}"/>
    <cellStyle name="Lookup Table Heading 2 3 2 8" xfId="29743" xr:uid="{00000000-0005-0000-0000-000004740000}"/>
    <cellStyle name="Lookup Table Heading 2 3 2 8 2" xfId="29744" xr:uid="{00000000-0005-0000-0000-000005740000}"/>
    <cellStyle name="Lookup Table Heading 2 3 2 8 3" xfId="29745" xr:uid="{00000000-0005-0000-0000-000006740000}"/>
    <cellStyle name="Lookup Table Heading 2 3 2 9" xfId="29746" xr:uid="{00000000-0005-0000-0000-000007740000}"/>
    <cellStyle name="Lookup Table Heading 2 3 2 9 2" xfId="29747" xr:uid="{00000000-0005-0000-0000-000008740000}"/>
    <cellStyle name="Lookup Table Heading 2 3 2 9 3" xfId="29748" xr:uid="{00000000-0005-0000-0000-000009740000}"/>
    <cellStyle name="Lookup Table Heading 2 3 20" xfId="29749" xr:uid="{00000000-0005-0000-0000-00000A740000}"/>
    <cellStyle name="Lookup Table Heading 2 3 3" xfId="29750" xr:uid="{00000000-0005-0000-0000-00000B740000}"/>
    <cellStyle name="Lookup Table Heading 2 3 3 10" xfId="29751" xr:uid="{00000000-0005-0000-0000-00000C740000}"/>
    <cellStyle name="Lookup Table Heading 2 3 3 10 2" xfId="29752" xr:uid="{00000000-0005-0000-0000-00000D740000}"/>
    <cellStyle name="Lookup Table Heading 2 3 3 10 3" xfId="29753" xr:uid="{00000000-0005-0000-0000-00000E740000}"/>
    <cellStyle name="Lookup Table Heading 2 3 3 11" xfId="29754" xr:uid="{00000000-0005-0000-0000-00000F740000}"/>
    <cellStyle name="Lookup Table Heading 2 3 3 11 2" xfId="29755" xr:uid="{00000000-0005-0000-0000-000010740000}"/>
    <cellStyle name="Lookup Table Heading 2 3 3 11 3" xfId="29756" xr:uid="{00000000-0005-0000-0000-000011740000}"/>
    <cellStyle name="Lookup Table Heading 2 3 3 12" xfId="29757" xr:uid="{00000000-0005-0000-0000-000012740000}"/>
    <cellStyle name="Lookup Table Heading 2 3 3 12 2" xfId="29758" xr:uid="{00000000-0005-0000-0000-000013740000}"/>
    <cellStyle name="Lookup Table Heading 2 3 3 12 3" xfId="29759" xr:uid="{00000000-0005-0000-0000-000014740000}"/>
    <cellStyle name="Lookup Table Heading 2 3 3 13" xfId="29760" xr:uid="{00000000-0005-0000-0000-000015740000}"/>
    <cellStyle name="Lookup Table Heading 2 3 3 14" xfId="29761" xr:uid="{00000000-0005-0000-0000-000016740000}"/>
    <cellStyle name="Lookup Table Heading 2 3 3 2" xfId="29762" xr:uid="{00000000-0005-0000-0000-000017740000}"/>
    <cellStyle name="Lookup Table Heading 2 3 3 2 2" xfId="29763" xr:uid="{00000000-0005-0000-0000-000018740000}"/>
    <cellStyle name="Lookup Table Heading 2 3 3 2 3" xfId="29764" xr:uid="{00000000-0005-0000-0000-000019740000}"/>
    <cellStyle name="Lookup Table Heading 2 3 3 3" xfId="29765" xr:uid="{00000000-0005-0000-0000-00001A740000}"/>
    <cellStyle name="Lookup Table Heading 2 3 3 3 2" xfId="29766" xr:uid="{00000000-0005-0000-0000-00001B740000}"/>
    <cellStyle name="Lookup Table Heading 2 3 3 3 3" xfId="29767" xr:uid="{00000000-0005-0000-0000-00001C740000}"/>
    <cellStyle name="Lookup Table Heading 2 3 3 4" xfId="29768" xr:uid="{00000000-0005-0000-0000-00001D740000}"/>
    <cellStyle name="Lookup Table Heading 2 3 3 4 2" xfId="29769" xr:uid="{00000000-0005-0000-0000-00001E740000}"/>
    <cellStyle name="Lookup Table Heading 2 3 3 4 3" xfId="29770" xr:uid="{00000000-0005-0000-0000-00001F740000}"/>
    <cellStyle name="Lookup Table Heading 2 3 3 5" xfId="29771" xr:uid="{00000000-0005-0000-0000-000020740000}"/>
    <cellStyle name="Lookup Table Heading 2 3 3 5 2" xfId="29772" xr:uid="{00000000-0005-0000-0000-000021740000}"/>
    <cellStyle name="Lookup Table Heading 2 3 3 5 3" xfId="29773" xr:uid="{00000000-0005-0000-0000-000022740000}"/>
    <cellStyle name="Lookup Table Heading 2 3 3 6" xfId="29774" xr:uid="{00000000-0005-0000-0000-000023740000}"/>
    <cellStyle name="Lookup Table Heading 2 3 3 6 2" xfId="29775" xr:uid="{00000000-0005-0000-0000-000024740000}"/>
    <cellStyle name="Lookup Table Heading 2 3 3 6 3" xfId="29776" xr:uid="{00000000-0005-0000-0000-000025740000}"/>
    <cellStyle name="Lookup Table Heading 2 3 3 7" xfId="29777" xr:uid="{00000000-0005-0000-0000-000026740000}"/>
    <cellStyle name="Lookup Table Heading 2 3 3 7 2" xfId="29778" xr:uid="{00000000-0005-0000-0000-000027740000}"/>
    <cellStyle name="Lookup Table Heading 2 3 3 7 3" xfId="29779" xr:uid="{00000000-0005-0000-0000-000028740000}"/>
    <cellStyle name="Lookup Table Heading 2 3 3 8" xfId="29780" xr:uid="{00000000-0005-0000-0000-000029740000}"/>
    <cellStyle name="Lookup Table Heading 2 3 3 8 2" xfId="29781" xr:uid="{00000000-0005-0000-0000-00002A740000}"/>
    <cellStyle name="Lookup Table Heading 2 3 3 8 3" xfId="29782" xr:uid="{00000000-0005-0000-0000-00002B740000}"/>
    <cellStyle name="Lookup Table Heading 2 3 3 9" xfId="29783" xr:uid="{00000000-0005-0000-0000-00002C740000}"/>
    <cellStyle name="Lookup Table Heading 2 3 3 9 2" xfId="29784" xr:uid="{00000000-0005-0000-0000-00002D740000}"/>
    <cellStyle name="Lookup Table Heading 2 3 3 9 3" xfId="29785" xr:uid="{00000000-0005-0000-0000-00002E740000}"/>
    <cellStyle name="Lookup Table Heading 2 3 4" xfId="29786" xr:uid="{00000000-0005-0000-0000-00002F740000}"/>
    <cellStyle name="Lookup Table Heading 2 3 4 10" xfId="29787" xr:uid="{00000000-0005-0000-0000-000030740000}"/>
    <cellStyle name="Lookup Table Heading 2 3 4 10 2" xfId="29788" xr:uid="{00000000-0005-0000-0000-000031740000}"/>
    <cellStyle name="Lookup Table Heading 2 3 4 10 3" xfId="29789" xr:uid="{00000000-0005-0000-0000-000032740000}"/>
    <cellStyle name="Lookup Table Heading 2 3 4 11" xfId="29790" xr:uid="{00000000-0005-0000-0000-000033740000}"/>
    <cellStyle name="Lookup Table Heading 2 3 4 11 2" xfId="29791" xr:uid="{00000000-0005-0000-0000-000034740000}"/>
    <cellStyle name="Lookup Table Heading 2 3 4 11 3" xfId="29792" xr:uid="{00000000-0005-0000-0000-000035740000}"/>
    <cellStyle name="Lookup Table Heading 2 3 4 12" xfId="29793" xr:uid="{00000000-0005-0000-0000-000036740000}"/>
    <cellStyle name="Lookup Table Heading 2 3 4 13" xfId="29794" xr:uid="{00000000-0005-0000-0000-000037740000}"/>
    <cellStyle name="Lookup Table Heading 2 3 4 2" xfId="29795" xr:uid="{00000000-0005-0000-0000-000038740000}"/>
    <cellStyle name="Lookup Table Heading 2 3 4 2 2" xfId="29796" xr:uid="{00000000-0005-0000-0000-000039740000}"/>
    <cellStyle name="Lookup Table Heading 2 3 4 2 3" xfId="29797" xr:uid="{00000000-0005-0000-0000-00003A740000}"/>
    <cellStyle name="Lookup Table Heading 2 3 4 3" xfId="29798" xr:uid="{00000000-0005-0000-0000-00003B740000}"/>
    <cellStyle name="Lookup Table Heading 2 3 4 3 2" xfId="29799" xr:uid="{00000000-0005-0000-0000-00003C740000}"/>
    <cellStyle name="Lookup Table Heading 2 3 4 3 3" xfId="29800" xr:uid="{00000000-0005-0000-0000-00003D740000}"/>
    <cellStyle name="Lookup Table Heading 2 3 4 4" xfId="29801" xr:uid="{00000000-0005-0000-0000-00003E740000}"/>
    <cellStyle name="Lookup Table Heading 2 3 4 4 2" xfId="29802" xr:uid="{00000000-0005-0000-0000-00003F740000}"/>
    <cellStyle name="Lookup Table Heading 2 3 4 4 3" xfId="29803" xr:uid="{00000000-0005-0000-0000-000040740000}"/>
    <cellStyle name="Lookup Table Heading 2 3 4 5" xfId="29804" xr:uid="{00000000-0005-0000-0000-000041740000}"/>
    <cellStyle name="Lookup Table Heading 2 3 4 5 2" xfId="29805" xr:uid="{00000000-0005-0000-0000-000042740000}"/>
    <cellStyle name="Lookup Table Heading 2 3 4 5 3" xfId="29806" xr:uid="{00000000-0005-0000-0000-000043740000}"/>
    <cellStyle name="Lookup Table Heading 2 3 4 6" xfId="29807" xr:uid="{00000000-0005-0000-0000-000044740000}"/>
    <cellStyle name="Lookup Table Heading 2 3 4 6 2" xfId="29808" xr:uid="{00000000-0005-0000-0000-000045740000}"/>
    <cellStyle name="Lookup Table Heading 2 3 4 6 3" xfId="29809" xr:uid="{00000000-0005-0000-0000-000046740000}"/>
    <cellStyle name="Lookup Table Heading 2 3 4 7" xfId="29810" xr:uid="{00000000-0005-0000-0000-000047740000}"/>
    <cellStyle name="Lookup Table Heading 2 3 4 7 2" xfId="29811" xr:uid="{00000000-0005-0000-0000-000048740000}"/>
    <cellStyle name="Lookup Table Heading 2 3 4 7 3" xfId="29812" xr:uid="{00000000-0005-0000-0000-000049740000}"/>
    <cellStyle name="Lookup Table Heading 2 3 4 8" xfId="29813" xr:uid="{00000000-0005-0000-0000-00004A740000}"/>
    <cellStyle name="Lookup Table Heading 2 3 4 8 2" xfId="29814" xr:uid="{00000000-0005-0000-0000-00004B740000}"/>
    <cellStyle name="Lookup Table Heading 2 3 4 8 3" xfId="29815" xr:uid="{00000000-0005-0000-0000-00004C740000}"/>
    <cellStyle name="Lookup Table Heading 2 3 4 9" xfId="29816" xr:uid="{00000000-0005-0000-0000-00004D740000}"/>
    <cellStyle name="Lookup Table Heading 2 3 4 9 2" xfId="29817" xr:uid="{00000000-0005-0000-0000-00004E740000}"/>
    <cellStyle name="Lookup Table Heading 2 3 4 9 3" xfId="29818" xr:uid="{00000000-0005-0000-0000-00004F740000}"/>
    <cellStyle name="Lookup Table Heading 2 3 5" xfId="29819" xr:uid="{00000000-0005-0000-0000-000050740000}"/>
    <cellStyle name="Lookup Table Heading 2 3 5 10" xfId="29820" xr:uid="{00000000-0005-0000-0000-000051740000}"/>
    <cellStyle name="Lookup Table Heading 2 3 5 10 2" xfId="29821" xr:uid="{00000000-0005-0000-0000-000052740000}"/>
    <cellStyle name="Lookup Table Heading 2 3 5 10 3" xfId="29822" xr:uid="{00000000-0005-0000-0000-000053740000}"/>
    <cellStyle name="Lookup Table Heading 2 3 5 11" xfId="29823" xr:uid="{00000000-0005-0000-0000-000054740000}"/>
    <cellStyle name="Lookup Table Heading 2 3 5 11 2" xfId="29824" xr:uid="{00000000-0005-0000-0000-000055740000}"/>
    <cellStyle name="Lookup Table Heading 2 3 5 11 3" xfId="29825" xr:uid="{00000000-0005-0000-0000-000056740000}"/>
    <cellStyle name="Lookup Table Heading 2 3 5 12" xfId="29826" xr:uid="{00000000-0005-0000-0000-000057740000}"/>
    <cellStyle name="Lookup Table Heading 2 3 5 13" xfId="29827" xr:uid="{00000000-0005-0000-0000-000058740000}"/>
    <cellStyle name="Lookup Table Heading 2 3 5 2" xfId="29828" xr:uid="{00000000-0005-0000-0000-000059740000}"/>
    <cellStyle name="Lookup Table Heading 2 3 5 2 2" xfId="29829" xr:uid="{00000000-0005-0000-0000-00005A740000}"/>
    <cellStyle name="Lookup Table Heading 2 3 5 2 3" xfId="29830" xr:uid="{00000000-0005-0000-0000-00005B740000}"/>
    <cellStyle name="Lookup Table Heading 2 3 5 3" xfId="29831" xr:uid="{00000000-0005-0000-0000-00005C740000}"/>
    <cellStyle name="Lookup Table Heading 2 3 5 3 2" xfId="29832" xr:uid="{00000000-0005-0000-0000-00005D740000}"/>
    <cellStyle name="Lookup Table Heading 2 3 5 3 3" xfId="29833" xr:uid="{00000000-0005-0000-0000-00005E740000}"/>
    <cellStyle name="Lookup Table Heading 2 3 5 4" xfId="29834" xr:uid="{00000000-0005-0000-0000-00005F740000}"/>
    <cellStyle name="Lookup Table Heading 2 3 5 4 2" xfId="29835" xr:uid="{00000000-0005-0000-0000-000060740000}"/>
    <cellStyle name="Lookup Table Heading 2 3 5 4 3" xfId="29836" xr:uid="{00000000-0005-0000-0000-000061740000}"/>
    <cellStyle name="Lookup Table Heading 2 3 5 5" xfId="29837" xr:uid="{00000000-0005-0000-0000-000062740000}"/>
    <cellStyle name="Lookup Table Heading 2 3 5 5 2" xfId="29838" xr:uid="{00000000-0005-0000-0000-000063740000}"/>
    <cellStyle name="Lookup Table Heading 2 3 5 5 3" xfId="29839" xr:uid="{00000000-0005-0000-0000-000064740000}"/>
    <cellStyle name="Lookup Table Heading 2 3 5 6" xfId="29840" xr:uid="{00000000-0005-0000-0000-000065740000}"/>
    <cellStyle name="Lookup Table Heading 2 3 5 6 2" xfId="29841" xr:uid="{00000000-0005-0000-0000-000066740000}"/>
    <cellStyle name="Lookup Table Heading 2 3 5 6 3" xfId="29842" xr:uid="{00000000-0005-0000-0000-000067740000}"/>
    <cellStyle name="Lookup Table Heading 2 3 5 7" xfId="29843" xr:uid="{00000000-0005-0000-0000-000068740000}"/>
    <cellStyle name="Lookup Table Heading 2 3 5 7 2" xfId="29844" xr:uid="{00000000-0005-0000-0000-000069740000}"/>
    <cellStyle name="Lookup Table Heading 2 3 5 7 3" xfId="29845" xr:uid="{00000000-0005-0000-0000-00006A740000}"/>
    <cellStyle name="Lookup Table Heading 2 3 5 8" xfId="29846" xr:uid="{00000000-0005-0000-0000-00006B740000}"/>
    <cellStyle name="Lookup Table Heading 2 3 5 8 2" xfId="29847" xr:uid="{00000000-0005-0000-0000-00006C740000}"/>
    <cellStyle name="Lookup Table Heading 2 3 5 8 3" xfId="29848" xr:uid="{00000000-0005-0000-0000-00006D740000}"/>
    <cellStyle name="Lookup Table Heading 2 3 5 9" xfId="29849" xr:uid="{00000000-0005-0000-0000-00006E740000}"/>
    <cellStyle name="Lookup Table Heading 2 3 5 9 2" xfId="29850" xr:uid="{00000000-0005-0000-0000-00006F740000}"/>
    <cellStyle name="Lookup Table Heading 2 3 5 9 3" xfId="29851" xr:uid="{00000000-0005-0000-0000-000070740000}"/>
    <cellStyle name="Lookup Table Heading 2 3 6" xfId="29852" xr:uid="{00000000-0005-0000-0000-000071740000}"/>
    <cellStyle name="Lookup Table Heading 2 3 6 10" xfId="29853" xr:uid="{00000000-0005-0000-0000-000072740000}"/>
    <cellStyle name="Lookup Table Heading 2 3 6 10 2" xfId="29854" xr:uid="{00000000-0005-0000-0000-000073740000}"/>
    <cellStyle name="Lookup Table Heading 2 3 6 10 3" xfId="29855" xr:uid="{00000000-0005-0000-0000-000074740000}"/>
    <cellStyle name="Lookup Table Heading 2 3 6 11" xfId="29856" xr:uid="{00000000-0005-0000-0000-000075740000}"/>
    <cellStyle name="Lookup Table Heading 2 3 6 11 2" xfId="29857" xr:uid="{00000000-0005-0000-0000-000076740000}"/>
    <cellStyle name="Lookup Table Heading 2 3 6 11 3" xfId="29858" xr:uid="{00000000-0005-0000-0000-000077740000}"/>
    <cellStyle name="Lookup Table Heading 2 3 6 12" xfId="29859" xr:uid="{00000000-0005-0000-0000-000078740000}"/>
    <cellStyle name="Lookup Table Heading 2 3 6 13" xfId="29860" xr:uid="{00000000-0005-0000-0000-000079740000}"/>
    <cellStyle name="Lookup Table Heading 2 3 6 2" xfId="29861" xr:uid="{00000000-0005-0000-0000-00007A740000}"/>
    <cellStyle name="Lookup Table Heading 2 3 6 2 2" xfId="29862" xr:uid="{00000000-0005-0000-0000-00007B740000}"/>
    <cellStyle name="Lookup Table Heading 2 3 6 2 3" xfId="29863" xr:uid="{00000000-0005-0000-0000-00007C740000}"/>
    <cellStyle name="Lookup Table Heading 2 3 6 3" xfId="29864" xr:uid="{00000000-0005-0000-0000-00007D740000}"/>
    <cellStyle name="Lookup Table Heading 2 3 6 3 2" xfId="29865" xr:uid="{00000000-0005-0000-0000-00007E740000}"/>
    <cellStyle name="Lookup Table Heading 2 3 6 3 3" xfId="29866" xr:uid="{00000000-0005-0000-0000-00007F740000}"/>
    <cellStyle name="Lookup Table Heading 2 3 6 4" xfId="29867" xr:uid="{00000000-0005-0000-0000-000080740000}"/>
    <cellStyle name="Lookup Table Heading 2 3 6 4 2" xfId="29868" xr:uid="{00000000-0005-0000-0000-000081740000}"/>
    <cellStyle name="Lookup Table Heading 2 3 6 4 3" xfId="29869" xr:uid="{00000000-0005-0000-0000-000082740000}"/>
    <cellStyle name="Lookup Table Heading 2 3 6 5" xfId="29870" xr:uid="{00000000-0005-0000-0000-000083740000}"/>
    <cellStyle name="Lookup Table Heading 2 3 6 5 2" xfId="29871" xr:uid="{00000000-0005-0000-0000-000084740000}"/>
    <cellStyle name="Lookup Table Heading 2 3 6 5 3" xfId="29872" xr:uid="{00000000-0005-0000-0000-000085740000}"/>
    <cellStyle name="Lookup Table Heading 2 3 6 6" xfId="29873" xr:uid="{00000000-0005-0000-0000-000086740000}"/>
    <cellStyle name="Lookup Table Heading 2 3 6 6 2" xfId="29874" xr:uid="{00000000-0005-0000-0000-000087740000}"/>
    <cellStyle name="Lookup Table Heading 2 3 6 6 3" xfId="29875" xr:uid="{00000000-0005-0000-0000-000088740000}"/>
    <cellStyle name="Lookup Table Heading 2 3 6 7" xfId="29876" xr:uid="{00000000-0005-0000-0000-000089740000}"/>
    <cellStyle name="Lookup Table Heading 2 3 6 7 2" xfId="29877" xr:uid="{00000000-0005-0000-0000-00008A740000}"/>
    <cellStyle name="Lookup Table Heading 2 3 6 7 3" xfId="29878" xr:uid="{00000000-0005-0000-0000-00008B740000}"/>
    <cellStyle name="Lookup Table Heading 2 3 6 8" xfId="29879" xr:uid="{00000000-0005-0000-0000-00008C740000}"/>
    <cellStyle name="Lookup Table Heading 2 3 6 8 2" xfId="29880" xr:uid="{00000000-0005-0000-0000-00008D740000}"/>
    <cellStyle name="Lookup Table Heading 2 3 6 8 3" xfId="29881" xr:uid="{00000000-0005-0000-0000-00008E740000}"/>
    <cellStyle name="Lookup Table Heading 2 3 6 9" xfId="29882" xr:uid="{00000000-0005-0000-0000-00008F740000}"/>
    <cellStyle name="Lookup Table Heading 2 3 6 9 2" xfId="29883" xr:uid="{00000000-0005-0000-0000-000090740000}"/>
    <cellStyle name="Lookup Table Heading 2 3 6 9 3" xfId="29884" xr:uid="{00000000-0005-0000-0000-000091740000}"/>
    <cellStyle name="Lookup Table Heading 2 3 7" xfId="29885" xr:uid="{00000000-0005-0000-0000-000092740000}"/>
    <cellStyle name="Lookup Table Heading 2 3 7 10" xfId="29886" xr:uid="{00000000-0005-0000-0000-000093740000}"/>
    <cellStyle name="Lookup Table Heading 2 3 7 10 2" xfId="29887" xr:uid="{00000000-0005-0000-0000-000094740000}"/>
    <cellStyle name="Lookup Table Heading 2 3 7 10 3" xfId="29888" xr:uid="{00000000-0005-0000-0000-000095740000}"/>
    <cellStyle name="Lookup Table Heading 2 3 7 11" xfId="29889" xr:uid="{00000000-0005-0000-0000-000096740000}"/>
    <cellStyle name="Lookup Table Heading 2 3 7 11 2" xfId="29890" xr:uid="{00000000-0005-0000-0000-000097740000}"/>
    <cellStyle name="Lookup Table Heading 2 3 7 11 3" xfId="29891" xr:uid="{00000000-0005-0000-0000-000098740000}"/>
    <cellStyle name="Lookup Table Heading 2 3 7 12" xfId="29892" xr:uid="{00000000-0005-0000-0000-000099740000}"/>
    <cellStyle name="Lookup Table Heading 2 3 7 13" xfId="29893" xr:uid="{00000000-0005-0000-0000-00009A740000}"/>
    <cellStyle name="Lookup Table Heading 2 3 7 2" xfId="29894" xr:uid="{00000000-0005-0000-0000-00009B740000}"/>
    <cellStyle name="Lookup Table Heading 2 3 7 2 2" xfId="29895" xr:uid="{00000000-0005-0000-0000-00009C740000}"/>
    <cellStyle name="Lookup Table Heading 2 3 7 2 3" xfId="29896" xr:uid="{00000000-0005-0000-0000-00009D740000}"/>
    <cellStyle name="Lookup Table Heading 2 3 7 3" xfId="29897" xr:uid="{00000000-0005-0000-0000-00009E740000}"/>
    <cellStyle name="Lookup Table Heading 2 3 7 3 2" xfId="29898" xr:uid="{00000000-0005-0000-0000-00009F740000}"/>
    <cellStyle name="Lookup Table Heading 2 3 7 3 3" xfId="29899" xr:uid="{00000000-0005-0000-0000-0000A0740000}"/>
    <cellStyle name="Lookup Table Heading 2 3 7 4" xfId="29900" xr:uid="{00000000-0005-0000-0000-0000A1740000}"/>
    <cellStyle name="Lookup Table Heading 2 3 7 4 2" xfId="29901" xr:uid="{00000000-0005-0000-0000-0000A2740000}"/>
    <cellStyle name="Lookup Table Heading 2 3 7 4 3" xfId="29902" xr:uid="{00000000-0005-0000-0000-0000A3740000}"/>
    <cellStyle name="Lookup Table Heading 2 3 7 5" xfId="29903" xr:uid="{00000000-0005-0000-0000-0000A4740000}"/>
    <cellStyle name="Lookup Table Heading 2 3 7 5 2" xfId="29904" xr:uid="{00000000-0005-0000-0000-0000A5740000}"/>
    <cellStyle name="Lookup Table Heading 2 3 7 5 3" xfId="29905" xr:uid="{00000000-0005-0000-0000-0000A6740000}"/>
    <cellStyle name="Lookup Table Heading 2 3 7 6" xfId="29906" xr:uid="{00000000-0005-0000-0000-0000A7740000}"/>
    <cellStyle name="Lookup Table Heading 2 3 7 6 2" xfId="29907" xr:uid="{00000000-0005-0000-0000-0000A8740000}"/>
    <cellStyle name="Lookup Table Heading 2 3 7 6 3" xfId="29908" xr:uid="{00000000-0005-0000-0000-0000A9740000}"/>
    <cellStyle name="Lookup Table Heading 2 3 7 7" xfId="29909" xr:uid="{00000000-0005-0000-0000-0000AA740000}"/>
    <cellStyle name="Lookup Table Heading 2 3 7 7 2" xfId="29910" xr:uid="{00000000-0005-0000-0000-0000AB740000}"/>
    <cellStyle name="Lookup Table Heading 2 3 7 7 3" xfId="29911" xr:uid="{00000000-0005-0000-0000-0000AC740000}"/>
    <cellStyle name="Lookup Table Heading 2 3 7 8" xfId="29912" xr:uid="{00000000-0005-0000-0000-0000AD740000}"/>
    <cellStyle name="Lookup Table Heading 2 3 7 8 2" xfId="29913" xr:uid="{00000000-0005-0000-0000-0000AE740000}"/>
    <cellStyle name="Lookup Table Heading 2 3 7 8 3" xfId="29914" xr:uid="{00000000-0005-0000-0000-0000AF740000}"/>
    <cellStyle name="Lookup Table Heading 2 3 7 9" xfId="29915" xr:uid="{00000000-0005-0000-0000-0000B0740000}"/>
    <cellStyle name="Lookup Table Heading 2 3 7 9 2" xfId="29916" xr:uid="{00000000-0005-0000-0000-0000B1740000}"/>
    <cellStyle name="Lookup Table Heading 2 3 7 9 3" xfId="29917" xr:uid="{00000000-0005-0000-0000-0000B2740000}"/>
    <cellStyle name="Lookup Table Heading 2 3 8" xfId="29918" xr:uid="{00000000-0005-0000-0000-0000B3740000}"/>
    <cellStyle name="Lookup Table Heading 2 3 8 2" xfId="29919" xr:uid="{00000000-0005-0000-0000-0000B4740000}"/>
    <cellStyle name="Lookup Table Heading 2 3 8 3" xfId="29920" xr:uid="{00000000-0005-0000-0000-0000B5740000}"/>
    <cellStyle name="Lookup Table Heading 2 3 9" xfId="29921" xr:uid="{00000000-0005-0000-0000-0000B6740000}"/>
    <cellStyle name="Lookup Table Heading 2 3 9 2" xfId="29922" xr:uid="{00000000-0005-0000-0000-0000B7740000}"/>
    <cellStyle name="Lookup Table Heading 2 3 9 3" xfId="29923" xr:uid="{00000000-0005-0000-0000-0000B8740000}"/>
    <cellStyle name="Lookup Table Heading 2 4" xfId="29924" xr:uid="{00000000-0005-0000-0000-0000B9740000}"/>
    <cellStyle name="Lookup Table Heading 2 4 10" xfId="29925" xr:uid="{00000000-0005-0000-0000-0000BA740000}"/>
    <cellStyle name="Lookup Table Heading 2 4 10 2" xfId="29926" xr:uid="{00000000-0005-0000-0000-0000BB740000}"/>
    <cellStyle name="Lookup Table Heading 2 4 10 3" xfId="29927" xr:uid="{00000000-0005-0000-0000-0000BC740000}"/>
    <cellStyle name="Lookup Table Heading 2 4 11" xfId="29928" xr:uid="{00000000-0005-0000-0000-0000BD740000}"/>
    <cellStyle name="Lookup Table Heading 2 4 11 2" xfId="29929" xr:uid="{00000000-0005-0000-0000-0000BE740000}"/>
    <cellStyle name="Lookup Table Heading 2 4 11 3" xfId="29930" xr:uid="{00000000-0005-0000-0000-0000BF740000}"/>
    <cellStyle name="Lookup Table Heading 2 4 12" xfId="29931" xr:uid="{00000000-0005-0000-0000-0000C0740000}"/>
    <cellStyle name="Lookup Table Heading 2 4 12 2" xfId="29932" xr:uid="{00000000-0005-0000-0000-0000C1740000}"/>
    <cellStyle name="Lookup Table Heading 2 4 12 3" xfId="29933" xr:uid="{00000000-0005-0000-0000-0000C2740000}"/>
    <cellStyle name="Lookup Table Heading 2 4 13" xfId="29934" xr:uid="{00000000-0005-0000-0000-0000C3740000}"/>
    <cellStyle name="Lookup Table Heading 2 4 13 2" xfId="29935" xr:uid="{00000000-0005-0000-0000-0000C4740000}"/>
    <cellStyle name="Lookup Table Heading 2 4 13 3" xfId="29936" xr:uid="{00000000-0005-0000-0000-0000C5740000}"/>
    <cellStyle name="Lookup Table Heading 2 4 14" xfId="29937" xr:uid="{00000000-0005-0000-0000-0000C6740000}"/>
    <cellStyle name="Lookup Table Heading 2 4 14 2" xfId="29938" xr:uid="{00000000-0005-0000-0000-0000C7740000}"/>
    <cellStyle name="Lookup Table Heading 2 4 14 3" xfId="29939" xr:uid="{00000000-0005-0000-0000-0000C8740000}"/>
    <cellStyle name="Lookup Table Heading 2 4 15" xfId="29940" xr:uid="{00000000-0005-0000-0000-0000C9740000}"/>
    <cellStyle name="Lookup Table Heading 2 4 15 2" xfId="29941" xr:uid="{00000000-0005-0000-0000-0000CA740000}"/>
    <cellStyle name="Lookup Table Heading 2 4 15 3" xfId="29942" xr:uid="{00000000-0005-0000-0000-0000CB740000}"/>
    <cellStyle name="Lookup Table Heading 2 4 16" xfId="29943" xr:uid="{00000000-0005-0000-0000-0000CC740000}"/>
    <cellStyle name="Lookup Table Heading 2 4 16 2" xfId="29944" xr:uid="{00000000-0005-0000-0000-0000CD740000}"/>
    <cellStyle name="Lookup Table Heading 2 4 16 3" xfId="29945" xr:uid="{00000000-0005-0000-0000-0000CE740000}"/>
    <cellStyle name="Lookup Table Heading 2 4 17" xfId="29946" xr:uid="{00000000-0005-0000-0000-0000CF740000}"/>
    <cellStyle name="Lookup Table Heading 2 4 17 2" xfId="29947" xr:uid="{00000000-0005-0000-0000-0000D0740000}"/>
    <cellStyle name="Lookup Table Heading 2 4 17 3" xfId="29948" xr:uid="{00000000-0005-0000-0000-0000D1740000}"/>
    <cellStyle name="Lookup Table Heading 2 4 18" xfId="29949" xr:uid="{00000000-0005-0000-0000-0000D2740000}"/>
    <cellStyle name="Lookup Table Heading 2 4 18 2" xfId="29950" xr:uid="{00000000-0005-0000-0000-0000D3740000}"/>
    <cellStyle name="Lookup Table Heading 2 4 18 3" xfId="29951" xr:uid="{00000000-0005-0000-0000-0000D4740000}"/>
    <cellStyle name="Lookup Table Heading 2 4 19" xfId="29952" xr:uid="{00000000-0005-0000-0000-0000D5740000}"/>
    <cellStyle name="Lookup Table Heading 2 4 2" xfId="29953" xr:uid="{00000000-0005-0000-0000-0000D6740000}"/>
    <cellStyle name="Lookup Table Heading 2 4 2 10" xfId="29954" xr:uid="{00000000-0005-0000-0000-0000D7740000}"/>
    <cellStyle name="Lookup Table Heading 2 4 2 10 2" xfId="29955" xr:uid="{00000000-0005-0000-0000-0000D8740000}"/>
    <cellStyle name="Lookup Table Heading 2 4 2 10 3" xfId="29956" xr:uid="{00000000-0005-0000-0000-0000D9740000}"/>
    <cellStyle name="Lookup Table Heading 2 4 2 11" xfId="29957" xr:uid="{00000000-0005-0000-0000-0000DA740000}"/>
    <cellStyle name="Lookup Table Heading 2 4 2 11 2" xfId="29958" xr:uid="{00000000-0005-0000-0000-0000DB740000}"/>
    <cellStyle name="Lookup Table Heading 2 4 2 11 3" xfId="29959" xr:uid="{00000000-0005-0000-0000-0000DC740000}"/>
    <cellStyle name="Lookup Table Heading 2 4 2 12" xfId="29960" xr:uid="{00000000-0005-0000-0000-0000DD740000}"/>
    <cellStyle name="Lookup Table Heading 2 4 2 12 2" xfId="29961" xr:uid="{00000000-0005-0000-0000-0000DE740000}"/>
    <cellStyle name="Lookup Table Heading 2 4 2 12 3" xfId="29962" xr:uid="{00000000-0005-0000-0000-0000DF740000}"/>
    <cellStyle name="Lookup Table Heading 2 4 2 13" xfId="29963" xr:uid="{00000000-0005-0000-0000-0000E0740000}"/>
    <cellStyle name="Lookup Table Heading 2 4 2 14" xfId="29964" xr:uid="{00000000-0005-0000-0000-0000E1740000}"/>
    <cellStyle name="Lookup Table Heading 2 4 2 2" xfId="29965" xr:uid="{00000000-0005-0000-0000-0000E2740000}"/>
    <cellStyle name="Lookup Table Heading 2 4 2 2 2" xfId="29966" xr:uid="{00000000-0005-0000-0000-0000E3740000}"/>
    <cellStyle name="Lookup Table Heading 2 4 2 2 3" xfId="29967" xr:uid="{00000000-0005-0000-0000-0000E4740000}"/>
    <cellStyle name="Lookup Table Heading 2 4 2 3" xfId="29968" xr:uid="{00000000-0005-0000-0000-0000E5740000}"/>
    <cellStyle name="Lookup Table Heading 2 4 2 3 2" xfId="29969" xr:uid="{00000000-0005-0000-0000-0000E6740000}"/>
    <cellStyle name="Lookup Table Heading 2 4 2 3 3" xfId="29970" xr:uid="{00000000-0005-0000-0000-0000E7740000}"/>
    <cellStyle name="Lookup Table Heading 2 4 2 4" xfId="29971" xr:uid="{00000000-0005-0000-0000-0000E8740000}"/>
    <cellStyle name="Lookup Table Heading 2 4 2 4 2" xfId="29972" xr:uid="{00000000-0005-0000-0000-0000E9740000}"/>
    <cellStyle name="Lookup Table Heading 2 4 2 4 3" xfId="29973" xr:uid="{00000000-0005-0000-0000-0000EA740000}"/>
    <cellStyle name="Lookup Table Heading 2 4 2 5" xfId="29974" xr:uid="{00000000-0005-0000-0000-0000EB740000}"/>
    <cellStyle name="Lookup Table Heading 2 4 2 5 2" xfId="29975" xr:uid="{00000000-0005-0000-0000-0000EC740000}"/>
    <cellStyle name="Lookup Table Heading 2 4 2 5 3" xfId="29976" xr:uid="{00000000-0005-0000-0000-0000ED740000}"/>
    <cellStyle name="Lookup Table Heading 2 4 2 6" xfId="29977" xr:uid="{00000000-0005-0000-0000-0000EE740000}"/>
    <cellStyle name="Lookup Table Heading 2 4 2 6 2" xfId="29978" xr:uid="{00000000-0005-0000-0000-0000EF740000}"/>
    <cellStyle name="Lookup Table Heading 2 4 2 6 3" xfId="29979" xr:uid="{00000000-0005-0000-0000-0000F0740000}"/>
    <cellStyle name="Lookup Table Heading 2 4 2 7" xfId="29980" xr:uid="{00000000-0005-0000-0000-0000F1740000}"/>
    <cellStyle name="Lookup Table Heading 2 4 2 7 2" xfId="29981" xr:uid="{00000000-0005-0000-0000-0000F2740000}"/>
    <cellStyle name="Lookup Table Heading 2 4 2 7 3" xfId="29982" xr:uid="{00000000-0005-0000-0000-0000F3740000}"/>
    <cellStyle name="Lookup Table Heading 2 4 2 8" xfId="29983" xr:uid="{00000000-0005-0000-0000-0000F4740000}"/>
    <cellStyle name="Lookup Table Heading 2 4 2 8 2" xfId="29984" xr:uid="{00000000-0005-0000-0000-0000F5740000}"/>
    <cellStyle name="Lookup Table Heading 2 4 2 8 3" xfId="29985" xr:uid="{00000000-0005-0000-0000-0000F6740000}"/>
    <cellStyle name="Lookup Table Heading 2 4 2 9" xfId="29986" xr:uid="{00000000-0005-0000-0000-0000F7740000}"/>
    <cellStyle name="Lookup Table Heading 2 4 2 9 2" xfId="29987" xr:uid="{00000000-0005-0000-0000-0000F8740000}"/>
    <cellStyle name="Lookup Table Heading 2 4 2 9 3" xfId="29988" xr:uid="{00000000-0005-0000-0000-0000F9740000}"/>
    <cellStyle name="Lookup Table Heading 2 4 20" xfId="29989" xr:uid="{00000000-0005-0000-0000-0000FA740000}"/>
    <cellStyle name="Lookup Table Heading 2 4 3" xfId="29990" xr:uid="{00000000-0005-0000-0000-0000FB740000}"/>
    <cellStyle name="Lookup Table Heading 2 4 3 10" xfId="29991" xr:uid="{00000000-0005-0000-0000-0000FC740000}"/>
    <cellStyle name="Lookup Table Heading 2 4 3 10 2" xfId="29992" xr:uid="{00000000-0005-0000-0000-0000FD740000}"/>
    <cellStyle name="Lookup Table Heading 2 4 3 10 3" xfId="29993" xr:uid="{00000000-0005-0000-0000-0000FE740000}"/>
    <cellStyle name="Lookup Table Heading 2 4 3 11" xfId="29994" xr:uid="{00000000-0005-0000-0000-0000FF740000}"/>
    <cellStyle name="Lookup Table Heading 2 4 3 11 2" xfId="29995" xr:uid="{00000000-0005-0000-0000-000000750000}"/>
    <cellStyle name="Lookup Table Heading 2 4 3 11 3" xfId="29996" xr:uid="{00000000-0005-0000-0000-000001750000}"/>
    <cellStyle name="Lookup Table Heading 2 4 3 12" xfId="29997" xr:uid="{00000000-0005-0000-0000-000002750000}"/>
    <cellStyle name="Lookup Table Heading 2 4 3 12 2" xfId="29998" xr:uid="{00000000-0005-0000-0000-000003750000}"/>
    <cellStyle name="Lookup Table Heading 2 4 3 12 3" xfId="29999" xr:uid="{00000000-0005-0000-0000-000004750000}"/>
    <cellStyle name="Lookup Table Heading 2 4 3 13" xfId="30000" xr:uid="{00000000-0005-0000-0000-000005750000}"/>
    <cellStyle name="Lookup Table Heading 2 4 3 14" xfId="30001" xr:uid="{00000000-0005-0000-0000-000006750000}"/>
    <cellStyle name="Lookup Table Heading 2 4 3 2" xfId="30002" xr:uid="{00000000-0005-0000-0000-000007750000}"/>
    <cellStyle name="Lookup Table Heading 2 4 3 2 2" xfId="30003" xr:uid="{00000000-0005-0000-0000-000008750000}"/>
    <cellStyle name="Lookup Table Heading 2 4 3 2 3" xfId="30004" xr:uid="{00000000-0005-0000-0000-000009750000}"/>
    <cellStyle name="Lookup Table Heading 2 4 3 3" xfId="30005" xr:uid="{00000000-0005-0000-0000-00000A750000}"/>
    <cellStyle name="Lookup Table Heading 2 4 3 3 2" xfId="30006" xr:uid="{00000000-0005-0000-0000-00000B750000}"/>
    <cellStyle name="Lookup Table Heading 2 4 3 3 3" xfId="30007" xr:uid="{00000000-0005-0000-0000-00000C750000}"/>
    <cellStyle name="Lookup Table Heading 2 4 3 4" xfId="30008" xr:uid="{00000000-0005-0000-0000-00000D750000}"/>
    <cellStyle name="Lookup Table Heading 2 4 3 4 2" xfId="30009" xr:uid="{00000000-0005-0000-0000-00000E750000}"/>
    <cellStyle name="Lookup Table Heading 2 4 3 4 3" xfId="30010" xr:uid="{00000000-0005-0000-0000-00000F750000}"/>
    <cellStyle name="Lookup Table Heading 2 4 3 5" xfId="30011" xr:uid="{00000000-0005-0000-0000-000010750000}"/>
    <cellStyle name="Lookup Table Heading 2 4 3 5 2" xfId="30012" xr:uid="{00000000-0005-0000-0000-000011750000}"/>
    <cellStyle name="Lookup Table Heading 2 4 3 5 3" xfId="30013" xr:uid="{00000000-0005-0000-0000-000012750000}"/>
    <cellStyle name="Lookup Table Heading 2 4 3 6" xfId="30014" xr:uid="{00000000-0005-0000-0000-000013750000}"/>
    <cellStyle name="Lookup Table Heading 2 4 3 6 2" xfId="30015" xr:uid="{00000000-0005-0000-0000-000014750000}"/>
    <cellStyle name="Lookup Table Heading 2 4 3 6 3" xfId="30016" xr:uid="{00000000-0005-0000-0000-000015750000}"/>
    <cellStyle name="Lookup Table Heading 2 4 3 7" xfId="30017" xr:uid="{00000000-0005-0000-0000-000016750000}"/>
    <cellStyle name="Lookup Table Heading 2 4 3 7 2" xfId="30018" xr:uid="{00000000-0005-0000-0000-000017750000}"/>
    <cellStyle name="Lookup Table Heading 2 4 3 7 3" xfId="30019" xr:uid="{00000000-0005-0000-0000-000018750000}"/>
    <cellStyle name="Lookup Table Heading 2 4 3 8" xfId="30020" xr:uid="{00000000-0005-0000-0000-000019750000}"/>
    <cellStyle name="Lookup Table Heading 2 4 3 8 2" xfId="30021" xr:uid="{00000000-0005-0000-0000-00001A750000}"/>
    <cellStyle name="Lookup Table Heading 2 4 3 8 3" xfId="30022" xr:uid="{00000000-0005-0000-0000-00001B750000}"/>
    <cellStyle name="Lookup Table Heading 2 4 3 9" xfId="30023" xr:uid="{00000000-0005-0000-0000-00001C750000}"/>
    <cellStyle name="Lookup Table Heading 2 4 3 9 2" xfId="30024" xr:uid="{00000000-0005-0000-0000-00001D750000}"/>
    <cellStyle name="Lookup Table Heading 2 4 3 9 3" xfId="30025" xr:uid="{00000000-0005-0000-0000-00001E750000}"/>
    <cellStyle name="Lookup Table Heading 2 4 4" xfId="30026" xr:uid="{00000000-0005-0000-0000-00001F750000}"/>
    <cellStyle name="Lookup Table Heading 2 4 4 10" xfId="30027" xr:uid="{00000000-0005-0000-0000-000020750000}"/>
    <cellStyle name="Lookup Table Heading 2 4 4 10 2" xfId="30028" xr:uid="{00000000-0005-0000-0000-000021750000}"/>
    <cellStyle name="Lookup Table Heading 2 4 4 10 3" xfId="30029" xr:uid="{00000000-0005-0000-0000-000022750000}"/>
    <cellStyle name="Lookup Table Heading 2 4 4 11" xfId="30030" xr:uid="{00000000-0005-0000-0000-000023750000}"/>
    <cellStyle name="Lookup Table Heading 2 4 4 11 2" xfId="30031" xr:uid="{00000000-0005-0000-0000-000024750000}"/>
    <cellStyle name="Lookup Table Heading 2 4 4 11 3" xfId="30032" xr:uid="{00000000-0005-0000-0000-000025750000}"/>
    <cellStyle name="Lookup Table Heading 2 4 4 12" xfId="30033" xr:uid="{00000000-0005-0000-0000-000026750000}"/>
    <cellStyle name="Lookup Table Heading 2 4 4 13" xfId="30034" xr:uid="{00000000-0005-0000-0000-000027750000}"/>
    <cellStyle name="Lookup Table Heading 2 4 4 2" xfId="30035" xr:uid="{00000000-0005-0000-0000-000028750000}"/>
    <cellStyle name="Lookup Table Heading 2 4 4 2 2" xfId="30036" xr:uid="{00000000-0005-0000-0000-000029750000}"/>
    <cellStyle name="Lookup Table Heading 2 4 4 2 3" xfId="30037" xr:uid="{00000000-0005-0000-0000-00002A750000}"/>
    <cellStyle name="Lookup Table Heading 2 4 4 3" xfId="30038" xr:uid="{00000000-0005-0000-0000-00002B750000}"/>
    <cellStyle name="Lookup Table Heading 2 4 4 3 2" xfId="30039" xr:uid="{00000000-0005-0000-0000-00002C750000}"/>
    <cellStyle name="Lookup Table Heading 2 4 4 3 3" xfId="30040" xr:uid="{00000000-0005-0000-0000-00002D750000}"/>
    <cellStyle name="Lookup Table Heading 2 4 4 4" xfId="30041" xr:uid="{00000000-0005-0000-0000-00002E750000}"/>
    <cellStyle name="Lookup Table Heading 2 4 4 4 2" xfId="30042" xr:uid="{00000000-0005-0000-0000-00002F750000}"/>
    <cellStyle name="Lookup Table Heading 2 4 4 4 3" xfId="30043" xr:uid="{00000000-0005-0000-0000-000030750000}"/>
    <cellStyle name="Lookup Table Heading 2 4 4 5" xfId="30044" xr:uid="{00000000-0005-0000-0000-000031750000}"/>
    <cellStyle name="Lookup Table Heading 2 4 4 5 2" xfId="30045" xr:uid="{00000000-0005-0000-0000-000032750000}"/>
    <cellStyle name="Lookup Table Heading 2 4 4 5 3" xfId="30046" xr:uid="{00000000-0005-0000-0000-000033750000}"/>
    <cellStyle name="Lookup Table Heading 2 4 4 6" xfId="30047" xr:uid="{00000000-0005-0000-0000-000034750000}"/>
    <cellStyle name="Lookup Table Heading 2 4 4 6 2" xfId="30048" xr:uid="{00000000-0005-0000-0000-000035750000}"/>
    <cellStyle name="Lookup Table Heading 2 4 4 6 3" xfId="30049" xr:uid="{00000000-0005-0000-0000-000036750000}"/>
    <cellStyle name="Lookup Table Heading 2 4 4 7" xfId="30050" xr:uid="{00000000-0005-0000-0000-000037750000}"/>
    <cellStyle name="Lookup Table Heading 2 4 4 7 2" xfId="30051" xr:uid="{00000000-0005-0000-0000-000038750000}"/>
    <cellStyle name="Lookup Table Heading 2 4 4 7 3" xfId="30052" xr:uid="{00000000-0005-0000-0000-000039750000}"/>
    <cellStyle name="Lookup Table Heading 2 4 4 8" xfId="30053" xr:uid="{00000000-0005-0000-0000-00003A750000}"/>
    <cellStyle name="Lookup Table Heading 2 4 4 8 2" xfId="30054" xr:uid="{00000000-0005-0000-0000-00003B750000}"/>
    <cellStyle name="Lookup Table Heading 2 4 4 8 3" xfId="30055" xr:uid="{00000000-0005-0000-0000-00003C750000}"/>
    <cellStyle name="Lookup Table Heading 2 4 4 9" xfId="30056" xr:uid="{00000000-0005-0000-0000-00003D750000}"/>
    <cellStyle name="Lookup Table Heading 2 4 4 9 2" xfId="30057" xr:uid="{00000000-0005-0000-0000-00003E750000}"/>
    <cellStyle name="Lookup Table Heading 2 4 4 9 3" xfId="30058" xr:uid="{00000000-0005-0000-0000-00003F750000}"/>
    <cellStyle name="Lookup Table Heading 2 4 5" xfId="30059" xr:uid="{00000000-0005-0000-0000-000040750000}"/>
    <cellStyle name="Lookup Table Heading 2 4 5 10" xfId="30060" xr:uid="{00000000-0005-0000-0000-000041750000}"/>
    <cellStyle name="Lookup Table Heading 2 4 5 10 2" xfId="30061" xr:uid="{00000000-0005-0000-0000-000042750000}"/>
    <cellStyle name="Lookup Table Heading 2 4 5 10 3" xfId="30062" xr:uid="{00000000-0005-0000-0000-000043750000}"/>
    <cellStyle name="Lookup Table Heading 2 4 5 11" xfId="30063" xr:uid="{00000000-0005-0000-0000-000044750000}"/>
    <cellStyle name="Lookup Table Heading 2 4 5 11 2" xfId="30064" xr:uid="{00000000-0005-0000-0000-000045750000}"/>
    <cellStyle name="Lookup Table Heading 2 4 5 11 3" xfId="30065" xr:uid="{00000000-0005-0000-0000-000046750000}"/>
    <cellStyle name="Lookup Table Heading 2 4 5 12" xfId="30066" xr:uid="{00000000-0005-0000-0000-000047750000}"/>
    <cellStyle name="Lookup Table Heading 2 4 5 13" xfId="30067" xr:uid="{00000000-0005-0000-0000-000048750000}"/>
    <cellStyle name="Lookup Table Heading 2 4 5 2" xfId="30068" xr:uid="{00000000-0005-0000-0000-000049750000}"/>
    <cellStyle name="Lookup Table Heading 2 4 5 2 2" xfId="30069" xr:uid="{00000000-0005-0000-0000-00004A750000}"/>
    <cellStyle name="Lookup Table Heading 2 4 5 2 3" xfId="30070" xr:uid="{00000000-0005-0000-0000-00004B750000}"/>
    <cellStyle name="Lookup Table Heading 2 4 5 3" xfId="30071" xr:uid="{00000000-0005-0000-0000-00004C750000}"/>
    <cellStyle name="Lookup Table Heading 2 4 5 3 2" xfId="30072" xr:uid="{00000000-0005-0000-0000-00004D750000}"/>
    <cellStyle name="Lookup Table Heading 2 4 5 3 3" xfId="30073" xr:uid="{00000000-0005-0000-0000-00004E750000}"/>
    <cellStyle name="Lookup Table Heading 2 4 5 4" xfId="30074" xr:uid="{00000000-0005-0000-0000-00004F750000}"/>
    <cellStyle name="Lookup Table Heading 2 4 5 4 2" xfId="30075" xr:uid="{00000000-0005-0000-0000-000050750000}"/>
    <cellStyle name="Lookup Table Heading 2 4 5 4 3" xfId="30076" xr:uid="{00000000-0005-0000-0000-000051750000}"/>
    <cellStyle name="Lookup Table Heading 2 4 5 5" xfId="30077" xr:uid="{00000000-0005-0000-0000-000052750000}"/>
    <cellStyle name="Lookup Table Heading 2 4 5 5 2" xfId="30078" xr:uid="{00000000-0005-0000-0000-000053750000}"/>
    <cellStyle name="Lookup Table Heading 2 4 5 5 3" xfId="30079" xr:uid="{00000000-0005-0000-0000-000054750000}"/>
    <cellStyle name="Lookup Table Heading 2 4 5 6" xfId="30080" xr:uid="{00000000-0005-0000-0000-000055750000}"/>
    <cellStyle name="Lookup Table Heading 2 4 5 6 2" xfId="30081" xr:uid="{00000000-0005-0000-0000-000056750000}"/>
    <cellStyle name="Lookup Table Heading 2 4 5 6 3" xfId="30082" xr:uid="{00000000-0005-0000-0000-000057750000}"/>
    <cellStyle name="Lookup Table Heading 2 4 5 7" xfId="30083" xr:uid="{00000000-0005-0000-0000-000058750000}"/>
    <cellStyle name="Lookup Table Heading 2 4 5 7 2" xfId="30084" xr:uid="{00000000-0005-0000-0000-000059750000}"/>
    <cellStyle name="Lookup Table Heading 2 4 5 7 3" xfId="30085" xr:uid="{00000000-0005-0000-0000-00005A750000}"/>
    <cellStyle name="Lookup Table Heading 2 4 5 8" xfId="30086" xr:uid="{00000000-0005-0000-0000-00005B750000}"/>
    <cellStyle name="Lookup Table Heading 2 4 5 8 2" xfId="30087" xr:uid="{00000000-0005-0000-0000-00005C750000}"/>
    <cellStyle name="Lookup Table Heading 2 4 5 8 3" xfId="30088" xr:uid="{00000000-0005-0000-0000-00005D750000}"/>
    <cellStyle name="Lookup Table Heading 2 4 5 9" xfId="30089" xr:uid="{00000000-0005-0000-0000-00005E750000}"/>
    <cellStyle name="Lookup Table Heading 2 4 5 9 2" xfId="30090" xr:uid="{00000000-0005-0000-0000-00005F750000}"/>
    <cellStyle name="Lookup Table Heading 2 4 5 9 3" xfId="30091" xr:uid="{00000000-0005-0000-0000-000060750000}"/>
    <cellStyle name="Lookup Table Heading 2 4 6" xfId="30092" xr:uid="{00000000-0005-0000-0000-000061750000}"/>
    <cellStyle name="Lookup Table Heading 2 4 6 10" xfId="30093" xr:uid="{00000000-0005-0000-0000-000062750000}"/>
    <cellStyle name="Lookup Table Heading 2 4 6 10 2" xfId="30094" xr:uid="{00000000-0005-0000-0000-000063750000}"/>
    <cellStyle name="Lookup Table Heading 2 4 6 10 3" xfId="30095" xr:uid="{00000000-0005-0000-0000-000064750000}"/>
    <cellStyle name="Lookup Table Heading 2 4 6 11" xfId="30096" xr:uid="{00000000-0005-0000-0000-000065750000}"/>
    <cellStyle name="Lookup Table Heading 2 4 6 11 2" xfId="30097" xr:uid="{00000000-0005-0000-0000-000066750000}"/>
    <cellStyle name="Lookup Table Heading 2 4 6 11 3" xfId="30098" xr:uid="{00000000-0005-0000-0000-000067750000}"/>
    <cellStyle name="Lookup Table Heading 2 4 6 12" xfId="30099" xr:uid="{00000000-0005-0000-0000-000068750000}"/>
    <cellStyle name="Lookup Table Heading 2 4 6 13" xfId="30100" xr:uid="{00000000-0005-0000-0000-000069750000}"/>
    <cellStyle name="Lookup Table Heading 2 4 6 2" xfId="30101" xr:uid="{00000000-0005-0000-0000-00006A750000}"/>
    <cellStyle name="Lookup Table Heading 2 4 6 2 2" xfId="30102" xr:uid="{00000000-0005-0000-0000-00006B750000}"/>
    <cellStyle name="Lookup Table Heading 2 4 6 2 3" xfId="30103" xr:uid="{00000000-0005-0000-0000-00006C750000}"/>
    <cellStyle name="Lookup Table Heading 2 4 6 3" xfId="30104" xr:uid="{00000000-0005-0000-0000-00006D750000}"/>
    <cellStyle name="Lookup Table Heading 2 4 6 3 2" xfId="30105" xr:uid="{00000000-0005-0000-0000-00006E750000}"/>
    <cellStyle name="Lookup Table Heading 2 4 6 3 3" xfId="30106" xr:uid="{00000000-0005-0000-0000-00006F750000}"/>
    <cellStyle name="Lookup Table Heading 2 4 6 4" xfId="30107" xr:uid="{00000000-0005-0000-0000-000070750000}"/>
    <cellStyle name="Lookup Table Heading 2 4 6 4 2" xfId="30108" xr:uid="{00000000-0005-0000-0000-000071750000}"/>
    <cellStyle name="Lookup Table Heading 2 4 6 4 3" xfId="30109" xr:uid="{00000000-0005-0000-0000-000072750000}"/>
    <cellStyle name="Lookup Table Heading 2 4 6 5" xfId="30110" xr:uid="{00000000-0005-0000-0000-000073750000}"/>
    <cellStyle name="Lookup Table Heading 2 4 6 5 2" xfId="30111" xr:uid="{00000000-0005-0000-0000-000074750000}"/>
    <cellStyle name="Lookup Table Heading 2 4 6 5 3" xfId="30112" xr:uid="{00000000-0005-0000-0000-000075750000}"/>
    <cellStyle name="Lookup Table Heading 2 4 6 6" xfId="30113" xr:uid="{00000000-0005-0000-0000-000076750000}"/>
    <cellStyle name="Lookup Table Heading 2 4 6 6 2" xfId="30114" xr:uid="{00000000-0005-0000-0000-000077750000}"/>
    <cellStyle name="Lookup Table Heading 2 4 6 6 3" xfId="30115" xr:uid="{00000000-0005-0000-0000-000078750000}"/>
    <cellStyle name="Lookup Table Heading 2 4 6 7" xfId="30116" xr:uid="{00000000-0005-0000-0000-000079750000}"/>
    <cellStyle name="Lookup Table Heading 2 4 6 7 2" xfId="30117" xr:uid="{00000000-0005-0000-0000-00007A750000}"/>
    <cellStyle name="Lookup Table Heading 2 4 6 7 3" xfId="30118" xr:uid="{00000000-0005-0000-0000-00007B750000}"/>
    <cellStyle name="Lookup Table Heading 2 4 6 8" xfId="30119" xr:uid="{00000000-0005-0000-0000-00007C750000}"/>
    <cellStyle name="Lookup Table Heading 2 4 6 8 2" xfId="30120" xr:uid="{00000000-0005-0000-0000-00007D750000}"/>
    <cellStyle name="Lookup Table Heading 2 4 6 8 3" xfId="30121" xr:uid="{00000000-0005-0000-0000-00007E750000}"/>
    <cellStyle name="Lookup Table Heading 2 4 6 9" xfId="30122" xr:uid="{00000000-0005-0000-0000-00007F750000}"/>
    <cellStyle name="Lookup Table Heading 2 4 6 9 2" xfId="30123" xr:uid="{00000000-0005-0000-0000-000080750000}"/>
    <cellStyle name="Lookup Table Heading 2 4 6 9 3" xfId="30124" xr:uid="{00000000-0005-0000-0000-000081750000}"/>
    <cellStyle name="Lookup Table Heading 2 4 7" xfId="30125" xr:uid="{00000000-0005-0000-0000-000082750000}"/>
    <cellStyle name="Lookup Table Heading 2 4 7 10" xfId="30126" xr:uid="{00000000-0005-0000-0000-000083750000}"/>
    <cellStyle name="Lookup Table Heading 2 4 7 10 2" xfId="30127" xr:uid="{00000000-0005-0000-0000-000084750000}"/>
    <cellStyle name="Lookup Table Heading 2 4 7 10 3" xfId="30128" xr:uid="{00000000-0005-0000-0000-000085750000}"/>
    <cellStyle name="Lookup Table Heading 2 4 7 11" xfId="30129" xr:uid="{00000000-0005-0000-0000-000086750000}"/>
    <cellStyle name="Lookup Table Heading 2 4 7 11 2" xfId="30130" xr:uid="{00000000-0005-0000-0000-000087750000}"/>
    <cellStyle name="Lookup Table Heading 2 4 7 11 3" xfId="30131" xr:uid="{00000000-0005-0000-0000-000088750000}"/>
    <cellStyle name="Lookup Table Heading 2 4 7 12" xfId="30132" xr:uid="{00000000-0005-0000-0000-000089750000}"/>
    <cellStyle name="Lookup Table Heading 2 4 7 13" xfId="30133" xr:uid="{00000000-0005-0000-0000-00008A750000}"/>
    <cellStyle name="Lookup Table Heading 2 4 7 2" xfId="30134" xr:uid="{00000000-0005-0000-0000-00008B750000}"/>
    <cellStyle name="Lookup Table Heading 2 4 7 2 2" xfId="30135" xr:uid="{00000000-0005-0000-0000-00008C750000}"/>
    <cellStyle name="Lookup Table Heading 2 4 7 2 3" xfId="30136" xr:uid="{00000000-0005-0000-0000-00008D750000}"/>
    <cellStyle name="Lookup Table Heading 2 4 7 3" xfId="30137" xr:uid="{00000000-0005-0000-0000-00008E750000}"/>
    <cellStyle name="Lookup Table Heading 2 4 7 3 2" xfId="30138" xr:uid="{00000000-0005-0000-0000-00008F750000}"/>
    <cellStyle name="Lookup Table Heading 2 4 7 3 3" xfId="30139" xr:uid="{00000000-0005-0000-0000-000090750000}"/>
    <cellStyle name="Lookup Table Heading 2 4 7 4" xfId="30140" xr:uid="{00000000-0005-0000-0000-000091750000}"/>
    <cellStyle name="Lookup Table Heading 2 4 7 4 2" xfId="30141" xr:uid="{00000000-0005-0000-0000-000092750000}"/>
    <cellStyle name="Lookup Table Heading 2 4 7 4 3" xfId="30142" xr:uid="{00000000-0005-0000-0000-000093750000}"/>
    <cellStyle name="Lookup Table Heading 2 4 7 5" xfId="30143" xr:uid="{00000000-0005-0000-0000-000094750000}"/>
    <cellStyle name="Lookup Table Heading 2 4 7 5 2" xfId="30144" xr:uid="{00000000-0005-0000-0000-000095750000}"/>
    <cellStyle name="Lookup Table Heading 2 4 7 5 3" xfId="30145" xr:uid="{00000000-0005-0000-0000-000096750000}"/>
    <cellStyle name="Lookup Table Heading 2 4 7 6" xfId="30146" xr:uid="{00000000-0005-0000-0000-000097750000}"/>
    <cellStyle name="Lookup Table Heading 2 4 7 6 2" xfId="30147" xr:uid="{00000000-0005-0000-0000-000098750000}"/>
    <cellStyle name="Lookup Table Heading 2 4 7 6 3" xfId="30148" xr:uid="{00000000-0005-0000-0000-000099750000}"/>
    <cellStyle name="Lookup Table Heading 2 4 7 7" xfId="30149" xr:uid="{00000000-0005-0000-0000-00009A750000}"/>
    <cellStyle name="Lookup Table Heading 2 4 7 7 2" xfId="30150" xr:uid="{00000000-0005-0000-0000-00009B750000}"/>
    <cellStyle name="Lookup Table Heading 2 4 7 7 3" xfId="30151" xr:uid="{00000000-0005-0000-0000-00009C750000}"/>
    <cellStyle name="Lookup Table Heading 2 4 7 8" xfId="30152" xr:uid="{00000000-0005-0000-0000-00009D750000}"/>
    <cellStyle name="Lookup Table Heading 2 4 7 8 2" xfId="30153" xr:uid="{00000000-0005-0000-0000-00009E750000}"/>
    <cellStyle name="Lookup Table Heading 2 4 7 8 3" xfId="30154" xr:uid="{00000000-0005-0000-0000-00009F750000}"/>
    <cellStyle name="Lookup Table Heading 2 4 7 9" xfId="30155" xr:uid="{00000000-0005-0000-0000-0000A0750000}"/>
    <cellStyle name="Lookup Table Heading 2 4 7 9 2" xfId="30156" xr:uid="{00000000-0005-0000-0000-0000A1750000}"/>
    <cellStyle name="Lookup Table Heading 2 4 7 9 3" xfId="30157" xr:uid="{00000000-0005-0000-0000-0000A2750000}"/>
    <cellStyle name="Lookup Table Heading 2 4 8" xfId="30158" xr:uid="{00000000-0005-0000-0000-0000A3750000}"/>
    <cellStyle name="Lookup Table Heading 2 4 8 2" xfId="30159" xr:uid="{00000000-0005-0000-0000-0000A4750000}"/>
    <cellStyle name="Lookup Table Heading 2 4 8 3" xfId="30160" xr:uid="{00000000-0005-0000-0000-0000A5750000}"/>
    <cellStyle name="Lookup Table Heading 2 4 9" xfId="30161" xr:uid="{00000000-0005-0000-0000-0000A6750000}"/>
    <cellStyle name="Lookup Table Heading 2 4 9 2" xfId="30162" xr:uid="{00000000-0005-0000-0000-0000A7750000}"/>
    <cellStyle name="Lookup Table Heading 2 4 9 3" xfId="30163" xr:uid="{00000000-0005-0000-0000-0000A8750000}"/>
    <cellStyle name="Lookup Table Heading 2 5" xfId="30164" xr:uid="{00000000-0005-0000-0000-0000A9750000}"/>
    <cellStyle name="Lookup Table Heading 2 5 10" xfId="30165" xr:uid="{00000000-0005-0000-0000-0000AA750000}"/>
    <cellStyle name="Lookup Table Heading 2 5 10 2" xfId="30166" xr:uid="{00000000-0005-0000-0000-0000AB750000}"/>
    <cellStyle name="Lookup Table Heading 2 5 10 3" xfId="30167" xr:uid="{00000000-0005-0000-0000-0000AC750000}"/>
    <cellStyle name="Lookup Table Heading 2 5 11" xfId="30168" xr:uid="{00000000-0005-0000-0000-0000AD750000}"/>
    <cellStyle name="Lookup Table Heading 2 5 11 2" xfId="30169" xr:uid="{00000000-0005-0000-0000-0000AE750000}"/>
    <cellStyle name="Lookup Table Heading 2 5 11 3" xfId="30170" xr:uid="{00000000-0005-0000-0000-0000AF750000}"/>
    <cellStyle name="Lookup Table Heading 2 5 12" xfId="30171" xr:uid="{00000000-0005-0000-0000-0000B0750000}"/>
    <cellStyle name="Lookup Table Heading 2 5 12 2" xfId="30172" xr:uid="{00000000-0005-0000-0000-0000B1750000}"/>
    <cellStyle name="Lookup Table Heading 2 5 12 3" xfId="30173" xr:uid="{00000000-0005-0000-0000-0000B2750000}"/>
    <cellStyle name="Lookup Table Heading 2 5 13" xfId="30174" xr:uid="{00000000-0005-0000-0000-0000B3750000}"/>
    <cellStyle name="Lookup Table Heading 2 5 13 2" xfId="30175" xr:uid="{00000000-0005-0000-0000-0000B4750000}"/>
    <cellStyle name="Lookup Table Heading 2 5 13 3" xfId="30176" xr:uid="{00000000-0005-0000-0000-0000B5750000}"/>
    <cellStyle name="Lookup Table Heading 2 5 14" xfId="30177" xr:uid="{00000000-0005-0000-0000-0000B6750000}"/>
    <cellStyle name="Lookup Table Heading 2 5 14 2" xfId="30178" xr:uid="{00000000-0005-0000-0000-0000B7750000}"/>
    <cellStyle name="Lookup Table Heading 2 5 14 3" xfId="30179" xr:uid="{00000000-0005-0000-0000-0000B8750000}"/>
    <cellStyle name="Lookup Table Heading 2 5 15" xfId="30180" xr:uid="{00000000-0005-0000-0000-0000B9750000}"/>
    <cellStyle name="Lookup Table Heading 2 5 15 2" xfId="30181" xr:uid="{00000000-0005-0000-0000-0000BA750000}"/>
    <cellStyle name="Lookup Table Heading 2 5 15 3" xfId="30182" xr:uid="{00000000-0005-0000-0000-0000BB750000}"/>
    <cellStyle name="Lookup Table Heading 2 5 16" xfId="30183" xr:uid="{00000000-0005-0000-0000-0000BC750000}"/>
    <cellStyle name="Lookup Table Heading 2 5 16 2" xfId="30184" xr:uid="{00000000-0005-0000-0000-0000BD750000}"/>
    <cellStyle name="Lookup Table Heading 2 5 16 3" xfId="30185" xr:uid="{00000000-0005-0000-0000-0000BE750000}"/>
    <cellStyle name="Lookup Table Heading 2 5 17" xfId="30186" xr:uid="{00000000-0005-0000-0000-0000BF750000}"/>
    <cellStyle name="Lookup Table Heading 2 5 17 2" xfId="30187" xr:uid="{00000000-0005-0000-0000-0000C0750000}"/>
    <cellStyle name="Lookup Table Heading 2 5 17 3" xfId="30188" xr:uid="{00000000-0005-0000-0000-0000C1750000}"/>
    <cellStyle name="Lookup Table Heading 2 5 18" xfId="30189" xr:uid="{00000000-0005-0000-0000-0000C2750000}"/>
    <cellStyle name="Lookup Table Heading 2 5 18 2" xfId="30190" xr:uid="{00000000-0005-0000-0000-0000C3750000}"/>
    <cellStyle name="Lookup Table Heading 2 5 18 3" xfId="30191" xr:uid="{00000000-0005-0000-0000-0000C4750000}"/>
    <cellStyle name="Lookup Table Heading 2 5 19" xfId="30192" xr:uid="{00000000-0005-0000-0000-0000C5750000}"/>
    <cellStyle name="Lookup Table Heading 2 5 2" xfId="30193" xr:uid="{00000000-0005-0000-0000-0000C6750000}"/>
    <cellStyle name="Lookup Table Heading 2 5 2 10" xfId="30194" xr:uid="{00000000-0005-0000-0000-0000C7750000}"/>
    <cellStyle name="Lookup Table Heading 2 5 2 10 2" xfId="30195" xr:uid="{00000000-0005-0000-0000-0000C8750000}"/>
    <cellStyle name="Lookup Table Heading 2 5 2 10 3" xfId="30196" xr:uid="{00000000-0005-0000-0000-0000C9750000}"/>
    <cellStyle name="Lookup Table Heading 2 5 2 11" xfId="30197" xr:uid="{00000000-0005-0000-0000-0000CA750000}"/>
    <cellStyle name="Lookup Table Heading 2 5 2 11 2" xfId="30198" xr:uid="{00000000-0005-0000-0000-0000CB750000}"/>
    <cellStyle name="Lookup Table Heading 2 5 2 11 3" xfId="30199" xr:uid="{00000000-0005-0000-0000-0000CC750000}"/>
    <cellStyle name="Lookup Table Heading 2 5 2 12" xfId="30200" xr:uid="{00000000-0005-0000-0000-0000CD750000}"/>
    <cellStyle name="Lookup Table Heading 2 5 2 12 2" xfId="30201" xr:uid="{00000000-0005-0000-0000-0000CE750000}"/>
    <cellStyle name="Lookup Table Heading 2 5 2 12 3" xfId="30202" xr:uid="{00000000-0005-0000-0000-0000CF750000}"/>
    <cellStyle name="Lookup Table Heading 2 5 2 13" xfId="30203" xr:uid="{00000000-0005-0000-0000-0000D0750000}"/>
    <cellStyle name="Lookup Table Heading 2 5 2 14" xfId="30204" xr:uid="{00000000-0005-0000-0000-0000D1750000}"/>
    <cellStyle name="Lookup Table Heading 2 5 2 2" xfId="30205" xr:uid="{00000000-0005-0000-0000-0000D2750000}"/>
    <cellStyle name="Lookup Table Heading 2 5 2 2 2" xfId="30206" xr:uid="{00000000-0005-0000-0000-0000D3750000}"/>
    <cellStyle name="Lookup Table Heading 2 5 2 2 3" xfId="30207" xr:uid="{00000000-0005-0000-0000-0000D4750000}"/>
    <cellStyle name="Lookup Table Heading 2 5 2 3" xfId="30208" xr:uid="{00000000-0005-0000-0000-0000D5750000}"/>
    <cellStyle name="Lookup Table Heading 2 5 2 3 2" xfId="30209" xr:uid="{00000000-0005-0000-0000-0000D6750000}"/>
    <cellStyle name="Lookup Table Heading 2 5 2 3 3" xfId="30210" xr:uid="{00000000-0005-0000-0000-0000D7750000}"/>
    <cellStyle name="Lookup Table Heading 2 5 2 4" xfId="30211" xr:uid="{00000000-0005-0000-0000-0000D8750000}"/>
    <cellStyle name="Lookup Table Heading 2 5 2 4 2" xfId="30212" xr:uid="{00000000-0005-0000-0000-0000D9750000}"/>
    <cellStyle name="Lookup Table Heading 2 5 2 4 3" xfId="30213" xr:uid="{00000000-0005-0000-0000-0000DA750000}"/>
    <cellStyle name="Lookup Table Heading 2 5 2 5" xfId="30214" xr:uid="{00000000-0005-0000-0000-0000DB750000}"/>
    <cellStyle name="Lookup Table Heading 2 5 2 5 2" xfId="30215" xr:uid="{00000000-0005-0000-0000-0000DC750000}"/>
    <cellStyle name="Lookup Table Heading 2 5 2 5 3" xfId="30216" xr:uid="{00000000-0005-0000-0000-0000DD750000}"/>
    <cellStyle name="Lookup Table Heading 2 5 2 6" xfId="30217" xr:uid="{00000000-0005-0000-0000-0000DE750000}"/>
    <cellStyle name="Lookup Table Heading 2 5 2 6 2" xfId="30218" xr:uid="{00000000-0005-0000-0000-0000DF750000}"/>
    <cellStyle name="Lookup Table Heading 2 5 2 6 3" xfId="30219" xr:uid="{00000000-0005-0000-0000-0000E0750000}"/>
    <cellStyle name="Lookup Table Heading 2 5 2 7" xfId="30220" xr:uid="{00000000-0005-0000-0000-0000E1750000}"/>
    <cellStyle name="Lookup Table Heading 2 5 2 7 2" xfId="30221" xr:uid="{00000000-0005-0000-0000-0000E2750000}"/>
    <cellStyle name="Lookup Table Heading 2 5 2 7 3" xfId="30222" xr:uid="{00000000-0005-0000-0000-0000E3750000}"/>
    <cellStyle name="Lookup Table Heading 2 5 2 8" xfId="30223" xr:uid="{00000000-0005-0000-0000-0000E4750000}"/>
    <cellStyle name="Lookup Table Heading 2 5 2 8 2" xfId="30224" xr:uid="{00000000-0005-0000-0000-0000E5750000}"/>
    <cellStyle name="Lookup Table Heading 2 5 2 8 3" xfId="30225" xr:uid="{00000000-0005-0000-0000-0000E6750000}"/>
    <cellStyle name="Lookup Table Heading 2 5 2 9" xfId="30226" xr:uid="{00000000-0005-0000-0000-0000E7750000}"/>
    <cellStyle name="Lookup Table Heading 2 5 2 9 2" xfId="30227" xr:uid="{00000000-0005-0000-0000-0000E8750000}"/>
    <cellStyle name="Lookup Table Heading 2 5 2 9 3" xfId="30228" xr:uid="{00000000-0005-0000-0000-0000E9750000}"/>
    <cellStyle name="Lookup Table Heading 2 5 20" xfId="30229" xr:uid="{00000000-0005-0000-0000-0000EA750000}"/>
    <cellStyle name="Lookup Table Heading 2 5 3" xfId="30230" xr:uid="{00000000-0005-0000-0000-0000EB750000}"/>
    <cellStyle name="Lookup Table Heading 2 5 3 10" xfId="30231" xr:uid="{00000000-0005-0000-0000-0000EC750000}"/>
    <cellStyle name="Lookup Table Heading 2 5 3 10 2" xfId="30232" xr:uid="{00000000-0005-0000-0000-0000ED750000}"/>
    <cellStyle name="Lookup Table Heading 2 5 3 10 3" xfId="30233" xr:uid="{00000000-0005-0000-0000-0000EE750000}"/>
    <cellStyle name="Lookup Table Heading 2 5 3 11" xfId="30234" xr:uid="{00000000-0005-0000-0000-0000EF750000}"/>
    <cellStyle name="Lookup Table Heading 2 5 3 11 2" xfId="30235" xr:uid="{00000000-0005-0000-0000-0000F0750000}"/>
    <cellStyle name="Lookup Table Heading 2 5 3 11 3" xfId="30236" xr:uid="{00000000-0005-0000-0000-0000F1750000}"/>
    <cellStyle name="Lookup Table Heading 2 5 3 12" xfId="30237" xr:uid="{00000000-0005-0000-0000-0000F2750000}"/>
    <cellStyle name="Lookup Table Heading 2 5 3 12 2" xfId="30238" xr:uid="{00000000-0005-0000-0000-0000F3750000}"/>
    <cellStyle name="Lookup Table Heading 2 5 3 12 3" xfId="30239" xr:uid="{00000000-0005-0000-0000-0000F4750000}"/>
    <cellStyle name="Lookup Table Heading 2 5 3 13" xfId="30240" xr:uid="{00000000-0005-0000-0000-0000F5750000}"/>
    <cellStyle name="Lookup Table Heading 2 5 3 14" xfId="30241" xr:uid="{00000000-0005-0000-0000-0000F6750000}"/>
    <cellStyle name="Lookup Table Heading 2 5 3 2" xfId="30242" xr:uid="{00000000-0005-0000-0000-0000F7750000}"/>
    <cellStyle name="Lookup Table Heading 2 5 3 2 2" xfId="30243" xr:uid="{00000000-0005-0000-0000-0000F8750000}"/>
    <cellStyle name="Lookup Table Heading 2 5 3 2 3" xfId="30244" xr:uid="{00000000-0005-0000-0000-0000F9750000}"/>
    <cellStyle name="Lookup Table Heading 2 5 3 3" xfId="30245" xr:uid="{00000000-0005-0000-0000-0000FA750000}"/>
    <cellStyle name="Lookup Table Heading 2 5 3 3 2" xfId="30246" xr:uid="{00000000-0005-0000-0000-0000FB750000}"/>
    <cellStyle name="Lookup Table Heading 2 5 3 3 3" xfId="30247" xr:uid="{00000000-0005-0000-0000-0000FC750000}"/>
    <cellStyle name="Lookup Table Heading 2 5 3 4" xfId="30248" xr:uid="{00000000-0005-0000-0000-0000FD750000}"/>
    <cellStyle name="Lookup Table Heading 2 5 3 4 2" xfId="30249" xr:uid="{00000000-0005-0000-0000-0000FE750000}"/>
    <cellStyle name="Lookup Table Heading 2 5 3 4 3" xfId="30250" xr:uid="{00000000-0005-0000-0000-0000FF750000}"/>
    <cellStyle name="Lookup Table Heading 2 5 3 5" xfId="30251" xr:uid="{00000000-0005-0000-0000-000000760000}"/>
    <cellStyle name="Lookup Table Heading 2 5 3 5 2" xfId="30252" xr:uid="{00000000-0005-0000-0000-000001760000}"/>
    <cellStyle name="Lookup Table Heading 2 5 3 5 3" xfId="30253" xr:uid="{00000000-0005-0000-0000-000002760000}"/>
    <cellStyle name="Lookup Table Heading 2 5 3 6" xfId="30254" xr:uid="{00000000-0005-0000-0000-000003760000}"/>
    <cellStyle name="Lookup Table Heading 2 5 3 6 2" xfId="30255" xr:uid="{00000000-0005-0000-0000-000004760000}"/>
    <cellStyle name="Lookup Table Heading 2 5 3 6 3" xfId="30256" xr:uid="{00000000-0005-0000-0000-000005760000}"/>
    <cellStyle name="Lookup Table Heading 2 5 3 7" xfId="30257" xr:uid="{00000000-0005-0000-0000-000006760000}"/>
    <cellStyle name="Lookup Table Heading 2 5 3 7 2" xfId="30258" xr:uid="{00000000-0005-0000-0000-000007760000}"/>
    <cellStyle name="Lookup Table Heading 2 5 3 7 3" xfId="30259" xr:uid="{00000000-0005-0000-0000-000008760000}"/>
    <cellStyle name="Lookup Table Heading 2 5 3 8" xfId="30260" xr:uid="{00000000-0005-0000-0000-000009760000}"/>
    <cellStyle name="Lookup Table Heading 2 5 3 8 2" xfId="30261" xr:uid="{00000000-0005-0000-0000-00000A760000}"/>
    <cellStyle name="Lookup Table Heading 2 5 3 8 3" xfId="30262" xr:uid="{00000000-0005-0000-0000-00000B760000}"/>
    <cellStyle name="Lookup Table Heading 2 5 3 9" xfId="30263" xr:uid="{00000000-0005-0000-0000-00000C760000}"/>
    <cellStyle name="Lookup Table Heading 2 5 3 9 2" xfId="30264" xr:uid="{00000000-0005-0000-0000-00000D760000}"/>
    <cellStyle name="Lookup Table Heading 2 5 3 9 3" xfId="30265" xr:uid="{00000000-0005-0000-0000-00000E760000}"/>
    <cellStyle name="Lookup Table Heading 2 5 4" xfId="30266" xr:uid="{00000000-0005-0000-0000-00000F760000}"/>
    <cellStyle name="Lookup Table Heading 2 5 4 10" xfId="30267" xr:uid="{00000000-0005-0000-0000-000010760000}"/>
    <cellStyle name="Lookup Table Heading 2 5 4 10 2" xfId="30268" xr:uid="{00000000-0005-0000-0000-000011760000}"/>
    <cellStyle name="Lookup Table Heading 2 5 4 10 3" xfId="30269" xr:uid="{00000000-0005-0000-0000-000012760000}"/>
    <cellStyle name="Lookup Table Heading 2 5 4 11" xfId="30270" xr:uid="{00000000-0005-0000-0000-000013760000}"/>
    <cellStyle name="Lookup Table Heading 2 5 4 11 2" xfId="30271" xr:uid="{00000000-0005-0000-0000-000014760000}"/>
    <cellStyle name="Lookup Table Heading 2 5 4 11 3" xfId="30272" xr:uid="{00000000-0005-0000-0000-000015760000}"/>
    <cellStyle name="Lookup Table Heading 2 5 4 12" xfId="30273" xr:uid="{00000000-0005-0000-0000-000016760000}"/>
    <cellStyle name="Lookup Table Heading 2 5 4 13" xfId="30274" xr:uid="{00000000-0005-0000-0000-000017760000}"/>
    <cellStyle name="Lookup Table Heading 2 5 4 2" xfId="30275" xr:uid="{00000000-0005-0000-0000-000018760000}"/>
    <cellStyle name="Lookup Table Heading 2 5 4 2 2" xfId="30276" xr:uid="{00000000-0005-0000-0000-000019760000}"/>
    <cellStyle name="Lookup Table Heading 2 5 4 2 3" xfId="30277" xr:uid="{00000000-0005-0000-0000-00001A760000}"/>
    <cellStyle name="Lookup Table Heading 2 5 4 3" xfId="30278" xr:uid="{00000000-0005-0000-0000-00001B760000}"/>
    <cellStyle name="Lookup Table Heading 2 5 4 3 2" xfId="30279" xr:uid="{00000000-0005-0000-0000-00001C760000}"/>
    <cellStyle name="Lookup Table Heading 2 5 4 3 3" xfId="30280" xr:uid="{00000000-0005-0000-0000-00001D760000}"/>
    <cellStyle name="Lookup Table Heading 2 5 4 4" xfId="30281" xr:uid="{00000000-0005-0000-0000-00001E760000}"/>
    <cellStyle name="Lookup Table Heading 2 5 4 4 2" xfId="30282" xr:uid="{00000000-0005-0000-0000-00001F760000}"/>
    <cellStyle name="Lookup Table Heading 2 5 4 4 3" xfId="30283" xr:uid="{00000000-0005-0000-0000-000020760000}"/>
    <cellStyle name="Lookup Table Heading 2 5 4 5" xfId="30284" xr:uid="{00000000-0005-0000-0000-000021760000}"/>
    <cellStyle name="Lookup Table Heading 2 5 4 5 2" xfId="30285" xr:uid="{00000000-0005-0000-0000-000022760000}"/>
    <cellStyle name="Lookup Table Heading 2 5 4 5 3" xfId="30286" xr:uid="{00000000-0005-0000-0000-000023760000}"/>
    <cellStyle name="Lookup Table Heading 2 5 4 6" xfId="30287" xr:uid="{00000000-0005-0000-0000-000024760000}"/>
    <cellStyle name="Lookup Table Heading 2 5 4 6 2" xfId="30288" xr:uid="{00000000-0005-0000-0000-000025760000}"/>
    <cellStyle name="Lookup Table Heading 2 5 4 6 3" xfId="30289" xr:uid="{00000000-0005-0000-0000-000026760000}"/>
    <cellStyle name="Lookup Table Heading 2 5 4 7" xfId="30290" xr:uid="{00000000-0005-0000-0000-000027760000}"/>
    <cellStyle name="Lookup Table Heading 2 5 4 7 2" xfId="30291" xr:uid="{00000000-0005-0000-0000-000028760000}"/>
    <cellStyle name="Lookup Table Heading 2 5 4 7 3" xfId="30292" xr:uid="{00000000-0005-0000-0000-000029760000}"/>
    <cellStyle name="Lookup Table Heading 2 5 4 8" xfId="30293" xr:uid="{00000000-0005-0000-0000-00002A760000}"/>
    <cellStyle name="Lookup Table Heading 2 5 4 8 2" xfId="30294" xr:uid="{00000000-0005-0000-0000-00002B760000}"/>
    <cellStyle name="Lookup Table Heading 2 5 4 8 3" xfId="30295" xr:uid="{00000000-0005-0000-0000-00002C760000}"/>
    <cellStyle name="Lookup Table Heading 2 5 4 9" xfId="30296" xr:uid="{00000000-0005-0000-0000-00002D760000}"/>
    <cellStyle name="Lookup Table Heading 2 5 4 9 2" xfId="30297" xr:uid="{00000000-0005-0000-0000-00002E760000}"/>
    <cellStyle name="Lookup Table Heading 2 5 4 9 3" xfId="30298" xr:uid="{00000000-0005-0000-0000-00002F760000}"/>
    <cellStyle name="Lookup Table Heading 2 5 5" xfId="30299" xr:uid="{00000000-0005-0000-0000-000030760000}"/>
    <cellStyle name="Lookup Table Heading 2 5 5 10" xfId="30300" xr:uid="{00000000-0005-0000-0000-000031760000}"/>
    <cellStyle name="Lookup Table Heading 2 5 5 10 2" xfId="30301" xr:uid="{00000000-0005-0000-0000-000032760000}"/>
    <cellStyle name="Lookup Table Heading 2 5 5 10 3" xfId="30302" xr:uid="{00000000-0005-0000-0000-000033760000}"/>
    <cellStyle name="Lookup Table Heading 2 5 5 11" xfId="30303" xr:uid="{00000000-0005-0000-0000-000034760000}"/>
    <cellStyle name="Lookup Table Heading 2 5 5 11 2" xfId="30304" xr:uid="{00000000-0005-0000-0000-000035760000}"/>
    <cellStyle name="Lookup Table Heading 2 5 5 11 3" xfId="30305" xr:uid="{00000000-0005-0000-0000-000036760000}"/>
    <cellStyle name="Lookup Table Heading 2 5 5 12" xfId="30306" xr:uid="{00000000-0005-0000-0000-000037760000}"/>
    <cellStyle name="Lookup Table Heading 2 5 5 13" xfId="30307" xr:uid="{00000000-0005-0000-0000-000038760000}"/>
    <cellStyle name="Lookup Table Heading 2 5 5 2" xfId="30308" xr:uid="{00000000-0005-0000-0000-000039760000}"/>
    <cellStyle name="Lookup Table Heading 2 5 5 2 2" xfId="30309" xr:uid="{00000000-0005-0000-0000-00003A760000}"/>
    <cellStyle name="Lookup Table Heading 2 5 5 2 3" xfId="30310" xr:uid="{00000000-0005-0000-0000-00003B760000}"/>
    <cellStyle name="Lookup Table Heading 2 5 5 3" xfId="30311" xr:uid="{00000000-0005-0000-0000-00003C760000}"/>
    <cellStyle name="Lookup Table Heading 2 5 5 3 2" xfId="30312" xr:uid="{00000000-0005-0000-0000-00003D760000}"/>
    <cellStyle name="Lookup Table Heading 2 5 5 3 3" xfId="30313" xr:uid="{00000000-0005-0000-0000-00003E760000}"/>
    <cellStyle name="Lookup Table Heading 2 5 5 4" xfId="30314" xr:uid="{00000000-0005-0000-0000-00003F760000}"/>
    <cellStyle name="Lookup Table Heading 2 5 5 4 2" xfId="30315" xr:uid="{00000000-0005-0000-0000-000040760000}"/>
    <cellStyle name="Lookup Table Heading 2 5 5 4 3" xfId="30316" xr:uid="{00000000-0005-0000-0000-000041760000}"/>
    <cellStyle name="Lookup Table Heading 2 5 5 5" xfId="30317" xr:uid="{00000000-0005-0000-0000-000042760000}"/>
    <cellStyle name="Lookup Table Heading 2 5 5 5 2" xfId="30318" xr:uid="{00000000-0005-0000-0000-000043760000}"/>
    <cellStyle name="Lookup Table Heading 2 5 5 5 3" xfId="30319" xr:uid="{00000000-0005-0000-0000-000044760000}"/>
    <cellStyle name="Lookup Table Heading 2 5 5 6" xfId="30320" xr:uid="{00000000-0005-0000-0000-000045760000}"/>
    <cellStyle name="Lookup Table Heading 2 5 5 6 2" xfId="30321" xr:uid="{00000000-0005-0000-0000-000046760000}"/>
    <cellStyle name="Lookup Table Heading 2 5 5 6 3" xfId="30322" xr:uid="{00000000-0005-0000-0000-000047760000}"/>
    <cellStyle name="Lookup Table Heading 2 5 5 7" xfId="30323" xr:uid="{00000000-0005-0000-0000-000048760000}"/>
    <cellStyle name="Lookup Table Heading 2 5 5 7 2" xfId="30324" xr:uid="{00000000-0005-0000-0000-000049760000}"/>
    <cellStyle name="Lookup Table Heading 2 5 5 7 3" xfId="30325" xr:uid="{00000000-0005-0000-0000-00004A760000}"/>
    <cellStyle name="Lookup Table Heading 2 5 5 8" xfId="30326" xr:uid="{00000000-0005-0000-0000-00004B760000}"/>
    <cellStyle name="Lookup Table Heading 2 5 5 8 2" xfId="30327" xr:uid="{00000000-0005-0000-0000-00004C760000}"/>
    <cellStyle name="Lookup Table Heading 2 5 5 8 3" xfId="30328" xr:uid="{00000000-0005-0000-0000-00004D760000}"/>
    <cellStyle name="Lookup Table Heading 2 5 5 9" xfId="30329" xr:uid="{00000000-0005-0000-0000-00004E760000}"/>
    <cellStyle name="Lookup Table Heading 2 5 5 9 2" xfId="30330" xr:uid="{00000000-0005-0000-0000-00004F760000}"/>
    <cellStyle name="Lookup Table Heading 2 5 5 9 3" xfId="30331" xr:uid="{00000000-0005-0000-0000-000050760000}"/>
    <cellStyle name="Lookup Table Heading 2 5 6" xfId="30332" xr:uid="{00000000-0005-0000-0000-000051760000}"/>
    <cellStyle name="Lookup Table Heading 2 5 6 10" xfId="30333" xr:uid="{00000000-0005-0000-0000-000052760000}"/>
    <cellStyle name="Lookup Table Heading 2 5 6 10 2" xfId="30334" xr:uid="{00000000-0005-0000-0000-000053760000}"/>
    <cellStyle name="Lookup Table Heading 2 5 6 10 3" xfId="30335" xr:uid="{00000000-0005-0000-0000-000054760000}"/>
    <cellStyle name="Lookup Table Heading 2 5 6 11" xfId="30336" xr:uid="{00000000-0005-0000-0000-000055760000}"/>
    <cellStyle name="Lookup Table Heading 2 5 6 11 2" xfId="30337" xr:uid="{00000000-0005-0000-0000-000056760000}"/>
    <cellStyle name="Lookup Table Heading 2 5 6 11 3" xfId="30338" xr:uid="{00000000-0005-0000-0000-000057760000}"/>
    <cellStyle name="Lookup Table Heading 2 5 6 12" xfId="30339" xr:uid="{00000000-0005-0000-0000-000058760000}"/>
    <cellStyle name="Lookup Table Heading 2 5 6 13" xfId="30340" xr:uid="{00000000-0005-0000-0000-000059760000}"/>
    <cellStyle name="Lookup Table Heading 2 5 6 2" xfId="30341" xr:uid="{00000000-0005-0000-0000-00005A760000}"/>
    <cellStyle name="Lookup Table Heading 2 5 6 2 2" xfId="30342" xr:uid="{00000000-0005-0000-0000-00005B760000}"/>
    <cellStyle name="Lookup Table Heading 2 5 6 2 3" xfId="30343" xr:uid="{00000000-0005-0000-0000-00005C760000}"/>
    <cellStyle name="Lookup Table Heading 2 5 6 3" xfId="30344" xr:uid="{00000000-0005-0000-0000-00005D760000}"/>
    <cellStyle name="Lookup Table Heading 2 5 6 3 2" xfId="30345" xr:uid="{00000000-0005-0000-0000-00005E760000}"/>
    <cellStyle name="Lookup Table Heading 2 5 6 3 3" xfId="30346" xr:uid="{00000000-0005-0000-0000-00005F760000}"/>
    <cellStyle name="Lookup Table Heading 2 5 6 4" xfId="30347" xr:uid="{00000000-0005-0000-0000-000060760000}"/>
    <cellStyle name="Lookup Table Heading 2 5 6 4 2" xfId="30348" xr:uid="{00000000-0005-0000-0000-000061760000}"/>
    <cellStyle name="Lookup Table Heading 2 5 6 4 3" xfId="30349" xr:uid="{00000000-0005-0000-0000-000062760000}"/>
    <cellStyle name="Lookup Table Heading 2 5 6 5" xfId="30350" xr:uid="{00000000-0005-0000-0000-000063760000}"/>
    <cellStyle name="Lookup Table Heading 2 5 6 5 2" xfId="30351" xr:uid="{00000000-0005-0000-0000-000064760000}"/>
    <cellStyle name="Lookup Table Heading 2 5 6 5 3" xfId="30352" xr:uid="{00000000-0005-0000-0000-000065760000}"/>
    <cellStyle name="Lookup Table Heading 2 5 6 6" xfId="30353" xr:uid="{00000000-0005-0000-0000-000066760000}"/>
    <cellStyle name="Lookup Table Heading 2 5 6 6 2" xfId="30354" xr:uid="{00000000-0005-0000-0000-000067760000}"/>
    <cellStyle name="Lookup Table Heading 2 5 6 6 3" xfId="30355" xr:uid="{00000000-0005-0000-0000-000068760000}"/>
    <cellStyle name="Lookup Table Heading 2 5 6 7" xfId="30356" xr:uid="{00000000-0005-0000-0000-000069760000}"/>
    <cellStyle name="Lookup Table Heading 2 5 6 7 2" xfId="30357" xr:uid="{00000000-0005-0000-0000-00006A760000}"/>
    <cellStyle name="Lookup Table Heading 2 5 6 7 3" xfId="30358" xr:uid="{00000000-0005-0000-0000-00006B760000}"/>
    <cellStyle name="Lookup Table Heading 2 5 6 8" xfId="30359" xr:uid="{00000000-0005-0000-0000-00006C760000}"/>
    <cellStyle name="Lookup Table Heading 2 5 6 8 2" xfId="30360" xr:uid="{00000000-0005-0000-0000-00006D760000}"/>
    <cellStyle name="Lookup Table Heading 2 5 6 8 3" xfId="30361" xr:uid="{00000000-0005-0000-0000-00006E760000}"/>
    <cellStyle name="Lookup Table Heading 2 5 6 9" xfId="30362" xr:uid="{00000000-0005-0000-0000-00006F760000}"/>
    <cellStyle name="Lookup Table Heading 2 5 6 9 2" xfId="30363" xr:uid="{00000000-0005-0000-0000-000070760000}"/>
    <cellStyle name="Lookup Table Heading 2 5 6 9 3" xfId="30364" xr:uid="{00000000-0005-0000-0000-000071760000}"/>
    <cellStyle name="Lookup Table Heading 2 5 7" xfId="30365" xr:uid="{00000000-0005-0000-0000-000072760000}"/>
    <cellStyle name="Lookup Table Heading 2 5 7 10" xfId="30366" xr:uid="{00000000-0005-0000-0000-000073760000}"/>
    <cellStyle name="Lookup Table Heading 2 5 7 10 2" xfId="30367" xr:uid="{00000000-0005-0000-0000-000074760000}"/>
    <cellStyle name="Lookup Table Heading 2 5 7 10 3" xfId="30368" xr:uid="{00000000-0005-0000-0000-000075760000}"/>
    <cellStyle name="Lookup Table Heading 2 5 7 11" xfId="30369" xr:uid="{00000000-0005-0000-0000-000076760000}"/>
    <cellStyle name="Lookup Table Heading 2 5 7 11 2" xfId="30370" xr:uid="{00000000-0005-0000-0000-000077760000}"/>
    <cellStyle name="Lookup Table Heading 2 5 7 11 3" xfId="30371" xr:uid="{00000000-0005-0000-0000-000078760000}"/>
    <cellStyle name="Lookup Table Heading 2 5 7 12" xfId="30372" xr:uid="{00000000-0005-0000-0000-000079760000}"/>
    <cellStyle name="Lookup Table Heading 2 5 7 13" xfId="30373" xr:uid="{00000000-0005-0000-0000-00007A760000}"/>
    <cellStyle name="Lookup Table Heading 2 5 7 2" xfId="30374" xr:uid="{00000000-0005-0000-0000-00007B760000}"/>
    <cellStyle name="Lookup Table Heading 2 5 7 2 2" xfId="30375" xr:uid="{00000000-0005-0000-0000-00007C760000}"/>
    <cellStyle name="Lookup Table Heading 2 5 7 2 3" xfId="30376" xr:uid="{00000000-0005-0000-0000-00007D760000}"/>
    <cellStyle name="Lookup Table Heading 2 5 7 3" xfId="30377" xr:uid="{00000000-0005-0000-0000-00007E760000}"/>
    <cellStyle name="Lookup Table Heading 2 5 7 3 2" xfId="30378" xr:uid="{00000000-0005-0000-0000-00007F760000}"/>
    <cellStyle name="Lookup Table Heading 2 5 7 3 3" xfId="30379" xr:uid="{00000000-0005-0000-0000-000080760000}"/>
    <cellStyle name="Lookup Table Heading 2 5 7 4" xfId="30380" xr:uid="{00000000-0005-0000-0000-000081760000}"/>
    <cellStyle name="Lookup Table Heading 2 5 7 4 2" xfId="30381" xr:uid="{00000000-0005-0000-0000-000082760000}"/>
    <cellStyle name="Lookup Table Heading 2 5 7 4 3" xfId="30382" xr:uid="{00000000-0005-0000-0000-000083760000}"/>
    <cellStyle name="Lookup Table Heading 2 5 7 5" xfId="30383" xr:uid="{00000000-0005-0000-0000-000084760000}"/>
    <cellStyle name="Lookup Table Heading 2 5 7 5 2" xfId="30384" xr:uid="{00000000-0005-0000-0000-000085760000}"/>
    <cellStyle name="Lookup Table Heading 2 5 7 5 3" xfId="30385" xr:uid="{00000000-0005-0000-0000-000086760000}"/>
    <cellStyle name="Lookup Table Heading 2 5 7 6" xfId="30386" xr:uid="{00000000-0005-0000-0000-000087760000}"/>
    <cellStyle name="Lookup Table Heading 2 5 7 6 2" xfId="30387" xr:uid="{00000000-0005-0000-0000-000088760000}"/>
    <cellStyle name="Lookup Table Heading 2 5 7 6 3" xfId="30388" xr:uid="{00000000-0005-0000-0000-000089760000}"/>
    <cellStyle name="Lookup Table Heading 2 5 7 7" xfId="30389" xr:uid="{00000000-0005-0000-0000-00008A760000}"/>
    <cellStyle name="Lookup Table Heading 2 5 7 7 2" xfId="30390" xr:uid="{00000000-0005-0000-0000-00008B760000}"/>
    <cellStyle name="Lookup Table Heading 2 5 7 7 3" xfId="30391" xr:uid="{00000000-0005-0000-0000-00008C760000}"/>
    <cellStyle name="Lookup Table Heading 2 5 7 8" xfId="30392" xr:uid="{00000000-0005-0000-0000-00008D760000}"/>
    <cellStyle name="Lookup Table Heading 2 5 7 8 2" xfId="30393" xr:uid="{00000000-0005-0000-0000-00008E760000}"/>
    <cellStyle name="Lookup Table Heading 2 5 7 8 3" xfId="30394" xr:uid="{00000000-0005-0000-0000-00008F760000}"/>
    <cellStyle name="Lookup Table Heading 2 5 7 9" xfId="30395" xr:uid="{00000000-0005-0000-0000-000090760000}"/>
    <cellStyle name="Lookup Table Heading 2 5 7 9 2" xfId="30396" xr:uid="{00000000-0005-0000-0000-000091760000}"/>
    <cellStyle name="Lookup Table Heading 2 5 7 9 3" xfId="30397" xr:uid="{00000000-0005-0000-0000-000092760000}"/>
    <cellStyle name="Lookup Table Heading 2 5 8" xfId="30398" xr:uid="{00000000-0005-0000-0000-000093760000}"/>
    <cellStyle name="Lookup Table Heading 2 5 8 2" xfId="30399" xr:uid="{00000000-0005-0000-0000-000094760000}"/>
    <cellStyle name="Lookup Table Heading 2 5 8 3" xfId="30400" xr:uid="{00000000-0005-0000-0000-000095760000}"/>
    <cellStyle name="Lookup Table Heading 2 5 9" xfId="30401" xr:uid="{00000000-0005-0000-0000-000096760000}"/>
    <cellStyle name="Lookup Table Heading 2 5 9 2" xfId="30402" xr:uid="{00000000-0005-0000-0000-000097760000}"/>
    <cellStyle name="Lookup Table Heading 2 5 9 3" xfId="30403" xr:uid="{00000000-0005-0000-0000-000098760000}"/>
    <cellStyle name="Lookup Table Heading 2 6" xfId="30404" xr:uid="{00000000-0005-0000-0000-000099760000}"/>
    <cellStyle name="Lookup Table Heading 2 6 10" xfId="30405" xr:uid="{00000000-0005-0000-0000-00009A760000}"/>
    <cellStyle name="Lookup Table Heading 2 6 10 2" xfId="30406" xr:uid="{00000000-0005-0000-0000-00009B760000}"/>
    <cellStyle name="Lookup Table Heading 2 6 10 3" xfId="30407" xr:uid="{00000000-0005-0000-0000-00009C760000}"/>
    <cellStyle name="Lookup Table Heading 2 6 11" xfId="30408" xr:uid="{00000000-0005-0000-0000-00009D760000}"/>
    <cellStyle name="Lookup Table Heading 2 6 11 2" xfId="30409" xr:uid="{00000000-0005-0000-0000-00009E760000}"/>
    <cellStyle name="Lookup Table Heading 2 6 11 3" xfId="30410" xr:uid="{00000000-0005-0000-0000-00009F760000}"/>
    <cellStyle name="Lookup Table Heading 2 6 12" xfId="30411" xr:uid="{00000000-0005-0000-0000-0000A0760000}"/>
    <cellStyle name="Lookup Table Heading 2 6 12 2" xfId="30412" xr:uid="{00000000-0005-0000-0000-0000A1760000}"/>
    <cellStyle name="Lookup Table Heading 2 6 12 3" xfId="30413" xr:uid="{00000000-0005-0000-0000-0000A2760000}"/>
    <cellStyle name="Lookup Table Heading 2 6 13" xfId="30414" xr:uid="{00000000-0005-0000-0000-0000A3760000}"/>
    <cellStyle name="Lookup Table Heading 2 6 13 2" xfId="30415" xr:uid="{00000000-0005-0000-0000-0000A4760000}"/>
    <cellStyle name="Lookup Table Heading 2 6 13 3" xfId="30416" xr:uid="{00000000-0005-0000-0000-0000A5760000}"/>
    <cellStyle name="Lookup Table Heading 2 6 14" xfId="30417" xr:uid="{00000000-0005-0000-0000-0000A6760000}"/>
    <cellStyle name="Lookup Table Heading 2 6 14 2" xfId="30418" xr:uid="{00000000-0005-0000-0000-0000A7760000}"/>
    <cellStyle name="Lookup Table Heading 2 6 14 3" xfId="30419" xr:uid="{00000000-0005-0000-0000-0000A8760000}"/>
    <cellStyle name="Lookup Table Heading 2 6 15" xfId="30420" xr:uid="{00000000-0005-0000-0000-0000A9760000}"/>
    <cellStyle name="Lookup Table Heading 2 6 15 2" xfId="30421" xr:uid="{00000000-0005-0000-0000-0000AA760000}"/>
    <cellStyle name="Lookup Table Heading 2 6 15 3" xfId="30422" xr:uid="{00000000-0005-0000-0000-0000AB760000}"/>
    <cellStyle name="Lookup Table Heading 2 6 16" xfId="30423" xr:uid="{00000000-0005-0000-0000-0000AC760000}"/>
    <cellStyle name="Lookup Table Heading 2 6 16 2" xfId="30424" xr:uid="{00000000-0005-0000-0000-0000AD760000}"/>
    <cellStyle name="Lookup Table Heading 2 6 16 3" xfId="30425" xr:uid="{00000000-0005-0000-0000-0000AE760000}"/>
    <cellStyle name="Lookup Table Heading 2 6 17" xfId="30426" xr:uid="{00000000-0005-0000-0000-0000AF760000}"/>
    <cellStyle name="Lookup Table Heading 2 6 17 2" xfId="30427" xr:uid="{00000000-0005-0000-0000-0000B0760000}"/>
    <cellStyle name="Lookup Table Heading 2 6 17 3" xfId="30428" xr:uid="{00000000-0005-0000-0000-0000B1760000}"/>
    <cellStyle name="Lookup Table Heading 2 6 18" xfId="30429" xr:uid="{00000000-0005-0000-0000-0000B2760000}"/>
    <cellStyle name="Lookup Table Heading 2 6 18 2" xfId="30430" xr:uid="{00000000-0005-0000-0000-0000B3760000}"/>
    <cellStyle name="Lookup Table Heading 2 6 18 3" xfId="30431" xr:uid="{00000000-0005-0000-0000-0000B4760000}"/>
    <cellStyle name="Lookup Table Heading 2 6 19" xfId="30432" xr:uid="{00000000-0005-0000-0000-0000B5760000}"/>
    <cellStyle name="Lookup Table Heading 2 6 2" xfId="30433" xr:uid="{00000000-0005-0000-0000-0000B6760000}"/>
    <cellStyle name="Lookup Table Heading 2 6 2 10" xfId="30434" xr:uid="{00000000-0005-0000-0000-0000B7760000}"/>
    <cellStyle name="Lookup Table Heading 2 6 2 10 2" xfId="30435" xr:uid="{00000000-0005-0000-0000-0000B8760000}"/>
    <cellStyle name="Lookup Table Heading 2 6 2 10 3" xfId="30436" xr:uid="{00000000-0005-0000-0000-0000B9760000}"/>
    <cellStyle name="Lookup Table Heading 2 6 2 11" xfId="30437" xr:uid="{00000000-0005-0000-0000-0000BA760000}"/>
    <cellStyle name="Lookup Table Heading 2 6 2 11 2" xfId="30438" xr:uid="{00000000-0005-0000-0000-0000BB760000}"/>
    <cellStyle name="Lookup Table Heading 2 6 2 11 3" xfId="30439" xr:uid="{00000000-0005-0000-0000-0000BC760000}"/>
    <cellStyle name="Lookup Table Heading 2 6 2 12" xfId="30440" xr:uid="{00000000-0005-0000-0000-0000BD760000}"/>
    <cellStyle name="Lookup Table Heading 2 6 2 12 2" xfId="30441" xr:uid="{00000000-0005-0000-0000-0000BE760000}"/>
    <cellStyle name="Lookup Table Heading 2 6 2 12 3" xfId="30442" xr:uid="{00000000-0005-0000-0000-0000BF760000}"/>
    <cellStyle name="Lookup Table Heading 2 6 2 13" xfId="30443" xr:uid="{00000000-0005-0000-0000-0000C0760000}"/>
    <cellStyle name="Lookup Table Heading 2 6 2 14" xfId="30444" xr:uid="{00000000-0005-0000-0000-0000C1760000}"/>
    <cellStyle name="Lookup Table Heading 2 6 2 2" xfId="30445" xr:uid="{00000000-0005-0000-0000-0000C2760000}"/>
    <cellStyle name="Lookup Table Heading 2 6 2 2 2" xfId="30446" xr:uid="{00000000-0005-0000-0000-0000C3760000}"/>
    <cellStyle name="Lookup Table Heading 2 6 2 2 3" xfId="30447" xr:uid="{00000000-0005-0000-0000-0000C4760000}"/>
    <cellStyle name="Lookup Table Heading 2 6 2 3" xfId="30448" xr:uid="{00000000-0005-0000-0000-0000C5760000}"/>
    <cellStyle name="Lookup Table Heading 2 6 2 3 2" xfId="30449" xr:uid="{00000000-0005-0000-0000-0000C6760000}"/>
    <cellStyle name="Lookup Table Heading 2 6 2 3 3" xfId="30450" xr:uid="{00000000-0005-0000-0000-0000C7760000}"/>
    <cellStyle name="Lookup Table Heading 2 6 2 4" xfId="30451" xr:uid="{00000000-0005-0000-0000-0000C8760000}"/>
    <cellStyle name="Lookup Table Heading 2 6 2 4 2" xfId="30452" xr:uid="{00000000-0005-0000-0000-0000C9760000}"/>
    <cellStyle name="Lookup Table Heading 2 6 2 4 3" xfId="30453" xr:uid="{00000000-0005-0000-0000-0000CA760000}"/>
    <cellStyle name="Lookup Table Heading 2 6 2 5" xfId="30454" xr:uid="{00000000-0005-0000-0000-0000CB760000}"/>
    <cellStyle name="Lookup Table Heading 2 6 2 5 2" xfId="30455" xr:uid="{00000000-0005-0000-0000-0000CC760000}"/>
    <cellStyle name="Lookup Table Heading 2 6 2 5 3" xfId="30456" xr:uid="{00000000-0005-0000-0000-0000CD760000}"/>
    <cellStyle name="Lookup Table Heading 2 6 2 6" xfId="30457" xr:uid="{00000000-0005-0000-0000-0000CE760000}"/>
    <cellStyle name="Lookup Table Heading 2 6 2 6 2" xfId="30458" xr:uid="{00000000-0005-0000-0000-0000CF760000}"/>
    <cellStyle name="Lookup Table Heading 2 6 2 6 3" xfId="30459" xr:uid="{00000000-0005-0000-0000-0000D0760000}"/>
    <cellStyle name="Lookup Table Heading 2 6 2 7" xfId="30460" xr:uid="{00000000-0005-0000-0000-0000D1760000}"/>
    <cellStyle name="Lookup Table Heading 2 6 2 7 2" xfId="30461" xr:uid="{00000000-0005-0000-0000-0000D2760000}"/>
    <cellStyle name="Lookup Table Heading 2 6 2 7 3" xfId="30462" xr:uid="{00000000-0005-0000-0000-0000D3760000}"/>
    <cellStyle name="Lookup Table Heading 2 6 2 8" xfId="30463" xr:uid="{00000000-0005-0000-0000-0000D4760000}"/>
    <cellStyle name="Lookup Table Heading 2 6 2 8 2" xfId="30464" xr:uid="{00000000-0005-0000-0000-0000D5760000}"/>
    <cellStyle name="Lookup Table Heading 2 6 2 8 3" xfId="30465" xr:uid="{00000000-0005-0000-0000-0000D6760000}"/>
    <cellStyle name="Lookup Table Heading 2 6 2 9" xfId="30466" xr:uid="{00000000-0005-0000-0000-0000D7760000}"/>
    <cellStyle name="Lookup Table Heading 2 6 2 9 2" xfId="30467" xr:uid="{00000000-0005-0000-0000-0000D8760000}"/>
    <cellStyle name="Lookup Table Heading 2 6 2 9 3" xfId="30468" xr:uid="{00000000-0005-0000-0000-0000D9760000}"/>
    <cellStyle name="Lookup Table Heading 2 6 20" xfId="30469" xr:uid="{00000000-0005-0000-0000-0000DA760000}"/>
    <cellStyle name="Lookup Table Heading 2 6 3" xfId="30470" xr:uid="{00000000-0005-0000-0000-0000DB760000}"/>
    <cellStyle name="Lookup Table Heading 2 6 3 10" xfId="30471" xr:uid="{00000000-0005-0000-0000-0000DC760000}"/>
    <cellStyle name="Lookup Table Heading 2 6 3 10 2" xfId="30472" xr:uid="{00000000-0005-0000-0000-0000DD760000}"/>
    <cellStyle name="Lookup Table Heading 2 6 3 10 3" xfId="30473" xr:uid="{00000000-0005-0000-0000-0000DE760000}"/>
    <cellStyle name="Lookup Table Heading 2 6 3 11" xfId="30474" xr:uid="{00000000-0005-0000-0000-0000DF760000}"/>
    <cellStyle name="Lookup Table Heading 2 6 3 11 2" xfId="30475" xr:uid="{00000000-0005-0000-0000-0000E0760000}"/>
    <cellStyle name="Lookup Table Heading 2 6 3 11 3" xfId="30476" xr:uid="{00000000-0005-0000-0000-0000E1760000}"/>
    <cellStyle name="Lookup Table Heading 2 6 3 12" xfId="30477" xr:uid="{00000000-0005-0000-0000-0000E2760000}"/>
    <cellStyle name="Lookup Table Heading 2 6 3 12 2" xfId="30478" xr:uid="{00000000-0005-0000-0000-0000E3760000}"/>
    <cellStyle name="Lookup Table Heading 2 6 3 12 3" xfId="30479" xr:uid="{00000000-0005-0000-0000-0000E4760000}"/>
    <cellStyle name="Lookup Table Heading 2 6 3 13" xfId="30480" xr:uid="{00000000-0005-0000-0000-0000E5760000}"/>
    <cellStyle name="Lookup Table Heading 2 6 3 14" xfId="30481" xr:uid="{00000000-0005-0000-0000-0000E6760000}"/>
    <cellStyle name="Lookup Table Heading 2 6 3 2" xfId="30482" xr:uid="{00000000-0005-0000-0000-0000E7760000}"/>
    <cellStyle name="Lookup Table Heading 2 6 3 2 2" xfId="30483" xr:uid="{00000000-0005-0000-0000-0000E8760000}"/>
    <cellStyle name="Lookup Table Heading 2 6 3 2 3" xfId="30484" xr:uid="{00000000-0005-0000-0000-0000E9760000}"/>
    <cellStyle name="Lookup Table Heading 2 6 3 3" xfId="30485" xr:uid="{00000000-0005-0000-0000-0000EA760000}"/>
    <cellStyle name="Lookup Table Heading 2 6 3 3 2" xfId="30486" xr:uid="{00000000-0005-0000-0000-0000EB760000}"/>
    <cellStyle name="Lookup Table Heading 2 6 3 3 3" xfId="30487" xr:uid="{00000000-0005-0000-0000-0000EC760000}"/>
    <cellStyle name="Lookup Table Heading 2 6 3 4" xfId="30488" xr:uid="{00000000-0005-0000-0000-0000ED760000}"/>
    <cellStyle name="Lookup Table Heading 2 6 3 4 2" xfId="30489" xr:uid="{00000000-0005-0000-0000-0000EE760000}"/>
    <cellStyle name="Lookup Table Heading 2 6 3 4 3" xfId="30490" xr:uid="{00000000-0005-0000-0000-0000EF760000}"/>
    <cellStyle name="Lookup Table Heading 2 6 3 5" xfId="30491" xr:uid="{00000000-0005-0000-0000-0000F0760000}"/>
    <cellStyle name="Lookup Table Heading 2 6 3 5 2" xfId="30492" xr:uid="{00000000-0005-0000-0000-0000F1760000}"/>
    <cellStyle name="Lookup Table Heading 2 6 3 5 3" xfId="30493" xr:uid="{00000000-0005-0000-0000-0000F2760000}"/>
    <cellStyle name="Lookup Table Heading 2 6 3 6" xfId="30494" xr:uid="{00000000-0005-0000-0000-0000F3760000}"/>
    <cellStyle name="Lookup Table Heading 2 6 3 6 2" xfId="30495" xr:uid="{00000000-0005-0000-0000-0000F4760000}"/>
    <cellStyle name="Lookup Table Heading 2 6 3 6 3" xfId="30496" xr:uid="{00000000-0005-0000-0000-0000F5760000}"/>
    <cellStyle name="Lookup Table Heading 2 6 3 7" xfId="30497" xr:uid="{00000000-0005-0000-0000-0000F6760000}"/>
    <cellStyle name="Lookup Table Heading 2 6 3 7 2" xfId="30498" xr:uid="{00000000-0005-0000-0000-0000F7760000}"/>
    <cellStyle name="Lookup Table Heading 2 6 3 7 3" xfId="30499" xr:uid="{00000000-0005-0000-0000-0000F8760000}"/>
    <cellStyle name="Lookup Table Heading 2 6 3 8" xfId="30500" xr:uid="{00000000-0005-0000-0000-0000F9760000}"/>
    <cellStyle name="Lookup Table Heading 2 6 3 8 2" xfId="30501" xr:uid="{00000000-0005-0000-0000-0000FA760000}"/>
    <cellStyle name="Lookup Table Heading 2 6 3 8 3" xfId="30502" xr:uid="{00000000-0005-0000-0000-0000FB760000}"/>
    <cellStyle name="Lookup Table Heading 2 6 3 9" xfId="30503" xr:uid="{00000000-0005-0000-0000-0000FC760000}"/>
    <cellStyle name="Lookup Table Heading 2 6 3 9 2" xfId="30504" xr:uid="{00000000-0005-0000-0000-0000FD760000}"/>
    <cellStyle name="Lookup Table Heading 2 6 3 9 3" xfId="30505" xr:uid="{00000000-0005-0000-0000-0000FE760000}"/>
    <cellStyle name="Lookup Table Heading 2 6 4" xfId="30506" xr:uid="{00000000-0005-0000-0000-0000FF760000}"/>
    <cellStyle name="Lookup Table Heading 2 6 4 10" xfId="30507" xr:uid="{00000000-0005-0000-0000-000000770000}"/>
    <cellStyle name="Lookup Table Heading 2 6 4 10 2" xfId="30508" xr:uid="{00000000-0005-0000-0000-000001770000}"/>
    <cellStyle name="Lookup Table Heading 2 6 4 10 3" xfId="30509" xr:uid="{00000000-0005-0000-0000-000002770000}"/>
    <cellStyle name="Lookup Table Heading 2 6 4 11" xfId="30510" xr:uid="{00000000-0005-0000-0000-000003770000}"/>
    <cellStyle name="Lookup Table Heading 2 6 4 11 2" xfId="30511" xr:uid="{00000000-0005-0000-0000-000004770000}"/>
    <cellStyle name="Lookup Table Heading 2 6 4 11 3" xfId="30512" xr:uid="{00000000-0005-0000-0000-000005770000}"/>
    <cellStyle name="Lookup Table Heading 2 6 4 12" xfId="30513" xr:uid="{00000000-0005-0000-0000-000006770000}"/>
    <cellStyle name="Lookup Table Heading 2 6 4 13" xfId="30514" xr:uid="{00000000-0005-0000-0000-000007770000}"/>
    <cellStyle name="Lookup Table Heading 2 6 4 2" xfId="30515" xr:uid="{00000000-0005-0000-0000-000008770000}"/>
    <cellStyle name="Lookup Table Heading 2 6 4 2 2" xfId="30516" xr:uid="{00000000-0005-0000-0000-000009770000}"/>
    <cellStyle name="Lookup Table Heading 2 6 4 2 3" xfId="30517" xr:uid="{00000000-0005-0000-0000-00000A770000}"/>
    <cellStyle name="Lookup Table Heading 2 6 4 3" xfId="30518" xr:uid="{00000000-0005-0000-0000-00000B770000}"/>
    <cellStyle name="Lookup Table Heading 2 6 4 3 2" xfId="30519" xr:uid="{00000000-0005-0000-0000-00000C770000}"/>
    <cellStyle name="Lookup Table Heading 2 6 4 3 3" xfId="30520" xr:uid="{00000000-0005-0000-0000-00000D770000}"/>
    <cellStyle name="Lookup Table Heading 2 6 4 4" xfId="30521" xr:uid="{00000000-0005-0000-0000-00000E770000}"/>
    <cellStyle name="Lookup Table Heading 2 6 4 4 2" xfId="30522" xr:uid="{00000000-0005-0000-0000-00000F770000}"/>
    <cellStyle name="Lookup Table Heading 2 6 4 4 3" xfId="30523" xr:uid="{00000000-0005-0000-0000-000010770000}"/>
    <cellStyle name="Lookup Table Heading 2 6 4 5" xfId="30524" xr:uid="{00000000-0005-0000-0000-000011770000}"/>
    <cellStyle name="Lookup Table Heading 2 6 4 5 2" xfId="30525" xr:uid="{00000000-0005-0000-0000-000012770000}"/>
    <cellStyle name="Lookup Table Heading 2 6 4 5 3" xfId="30526" xr:uid="{00000000-0005-0000-0000-000013770000}"/>
    <cellStyle name="Lookup Table Heading 2 6 4 6" xfId="30527" xr:uid="{00000000-0005-0000-0000-000014770000}"/>
    <cellStyle name="Lookup Table Heading 2 6 4 6 2" xfId="30528" xr:uid="{00000000-0005-0000-0000-000015770000}"/>
    <cellStyle name="Lookup Table Heading 2 6 4 6 3" xfId="30529" xr:uid="{00000000-0005-0000-0000-000016770000}"/>
    <cellStyle name="Lookup Table Heading 2 6 4 7" xfId="30530" xr:uid="{00000000-0005-0000-0000-000017770000}"/>
    <cellStyle name="Lookup Table Heading 2 6 4 7 2" xfId="30531" xr:uid="{00000000-0005-0000-0000-000018770000}"/>
    <cellStyle name="Lookup Table Heading 2 6 4 7 3" xfId="30532" xr:uid="{00000000-0005-0000-0000-000019770000}"/>
    <cellStyle name="Lookup Table Heading 2 6 4 8" xfId="30533" xr:uid="{00000000-0005-0000-0000-00001A770000}"/>
    <cellStyle name="Lookup Table Heading 2 6 4 8 2" xfId="30534" xr:uid="{00000000-0005-0000-0000-00001B770000}"/>
    <cellStyle name="Lookup Table Heading 2 6 4 8 3" xfId="30535" xr:uid="{00000000-0005-0000-0000-00001C770000}"/>
    <cellStyle name="Lookup Table Heading 2 6 4 9" xfId="30536" xr:uid="{00000000-0005-0000-0000-00001D770000}"/>
    <cellStyle name="Lookup Table Heading 2 6 4 9 2" xfId="30537" xr:uid="{00000000-0005-0000-0000-00001E770000}"/>
    <cellStyle name="Lookup Table Heading 2 6 4 9 3" xfId="30538" xr:uid="{00000000-0005-0000-0000-00001F770000}"/>
    <cellStyle name="Lookup Table Heading 2 6 5" xfId="30539" xr:uid="{00000000-0005-0000-0000-000020770000}"/>
    <cellStyle name="Lookup Table Heading 2 6 5 10" xfId="30540" xr:uid="{00000000-0005-0000-0000-000021770000}"/>
    <cellStyle name="Lookup Table Heading 2 6 5 10 2" xfId="30541" xr:uid="{00000000-0005-0000-0000-000022770000}"/>
    <cellStyle name="Lookup Table Heading 2 6 5 10 3" xfId="30542" xr:uid="{00000000-0005-0000-0000-000023770000}"/>
    <cellStyle name="Lookup Table Heading 2 6 5 11" xfId="30543" xr:uid="{00000000-0005-0000-0000-000024770000}"/>
    <cellStyle name="Lookup Table Heading 2 6 5 11 2" xfId="30544" xr:uid="{00000000-0005-0000-0000-000025770000}"/>
    <cellStyle name="Lookup Table Heading 2 6 5 11 3" xfId="30545" xr:uid="{00000000-0005-0000-0000-000026770000}"/>
    <cellStyle name="Lookup Table Heading 2 6 5 12" xfId="30546" xr:uid="{00000000-0005-0000-0000-000027770000}"/>
    <cellStyle name="Lookup Table Heading 2 6 5 13" xfId="30547" xr:uid="{00000000-0005-0000-0000-000028770000}"/>
    <cellStyle name="Lookup Table Heading 2 6 5 2" xfId="30548" xr:uid="{00000000-0005-0000-0000-000029770000}"/>
    <cellStyle name="Lookup Table Heading 2 6 5 2 2" xfId="30549" xr:uid="{00000000-0005-0000-0000-00002A770000}"/>
    <cellStyle name="Lookup Table Heading 2 6 5 2 3" xfId="30550" xr:uid="{00000000-0005-0000-0000-00002B770000}"/>
    <cellStyle name="Lookup Table Heading 2 6 5 3" xfId="30551" xr:uid="{00000000-0005-0000-0000-00002C770000}"/>
    <cellStyle name="Lookup Table Heading 2 6 5 3 2" xfId="30552" xr:uid="{00000000-0005-0000-0000-00002D770000}"/>
    <cellStyle name="Lookup Table Heading 2 6 5 3 3" xfId="30553" xr:uid="{00000000-0005-0000-0000-00002E770000}"/>
    <cellStyle name="Lookup Table Heading 2 6 5 4" xfId="30554" xr:uid="{00000000-0005-0000-0000-00002F770000}"/>
    <cellStyle name="Lookup Table Heading 2 6 5 4 2" xfId="30555" xr:uid="{00000000-0005-0000-0000-000030770000}"/>
    <cellStyle name="Lookup Table Heading 2 6 5 4 3" xfId="30556" xr:uid="{00000000-0005-0000-0000-000031770000}"/>
    <cellStyle name="Lookup Table Heading 2 6 5 5" xfId="30557" xr:uid="{00000000-0005-0000-0000-000032770000}"/>
    <cellStyle name="Lookup Table Heading 2 6 5 5 2" xfId="30558" xr:uid="{00000000-0005-0000-0000-000033770000}"/>
    <cellStyle name="Lookup Table Heading 2 6 5 5 3" xfId="30559" xr:uid="{00000000-0005-0000-0000-000034770000}"/>
    <cellStyle name="Lookup Table Heading 2 6 5 6" xfId="30560" xr:uid="{00000000-0005-0000-0000-000035770000}"/>
    <cellStyle name="Lookup Table Heading 2 6 5 6 2" xfId="30561" xr:uid="{00000000-0005-0000-0000-000036770000}"/>
    <cellStyle name="Lookup Table Heading 2 6 5 6 3" xfId="30562" xr:uid="{00000000-0005-0000-0000-000037770000}"/>
    <cellStyle name="Lookup Table Heading 2 6 5 7" xfId="30563" xr:uid="{00000000-0005-0000-0000-000038770000}"/>
    <cellStyle name="Lookup Table Heading 2 6 5 7 2" xfId="30564" xr:uid="{00000000-0005-0000-0000-000039770000}"/>
    <cellStyle name="Lookup Table Heading 2 6 5 7 3" xfId="30565" xr:uid="{00000000-0005-0000-0000-00003A770000}"/>
    <cellStyle name="Lookup Table Heading 2 6 5 8" xfId="30566" xr:uid="{00000000-0005-0000-0000-00003B770000}"/>
    <cellStyle name="Lookup Table Heading 2 6 5 8 2" xfId="30567" xr:uid="{00000000-0005-0000-0000-00003C770000}"/>
    <cellStyle name="Lookup Table Heading 2 6 5 8 3" xfId="30568" xr:uid="{00000000-0005-0000-0000-00003D770000}"/>
    <cellStyle name="Lookup Table Heading 2 6 5 9" xfId="30569" xr:uid="{00000000-0005-0000-0000-00003E770000}"/>
    <cellStyle name="Lookup Table Heading 2 6 5 9 2" xfId="30570" xr:uid="{00000000-0005-0000-0000-00003F770000}"/>
    <cellStyle name="Lookup Table Heading 2 6 5 9 3" xfId="30571" xr:uid="{00000000-0005-0000-0000-000040770000}"/>
    <cellStyle name="Lookup Table Heading 2 6 6" xfId="30572" xr:uid="{00000000-0005-0000-0000-000041770000}"/>
    <cellStyle name="Lookup Table Heading 2 6 6 10" xfId="30573" xr:uid="{00000000-0005-0000-0000-000042770000}"/>
    <cellStyle name="Lookup Table Heading 2 6 6 10 2" xfId="30574" xr:uid="{00000000-0005-0000-0000-000043770000}"/>
    <cellStyle name="Lookup Table Heading 2 6 6 10 3" xfId="30575" xr:uid="{00000000-0005-0000-0000-000044770000}"/>
    <cellStyle name="Lookup Table Heading 2 6 6 11" xfId="30576" xr:uid="{00000000-0005-0000-0000-000045770000}"/>
    <cellStyle name="Lookup Table Heading 2 6 6 11 2" xfId="30577" xr:uid="{00000000-0005-0000-0000-000046770000}"/>
    <cellStyle name="Lookup Table Heading 2 6 6 11 3" xfId="30578" xr:uid="{00000000-0005-0000-0000-000047770000}"/>
    <cellStyle name="Lookup Table Heading 2 6 6 12" xfId="30579" xr:uid="{00000000-0005-0000-0000-000048770000}"/>
    <cellStyle name="Lookup Table Heading 2 6 6 13" xfId="30580" xr:uid="{00000000-0005-0000-0000-000049770000}"/>
    <cellStyle name="Lookup Table Heading 2 6 6 2" xfId="30581" xr:uid="{00000000-0005-0000-0000-00004A770000}"/>
    <cellStyle name="Lookup Table Heading 2 6 6 2 2" xfId="30582" xr:uid="{00000000-0005-0000-0000-00004B770000}"/>
    <cellStyle name="Lookup Table Heading 2 6 6 2 3" xfId="30583" xr:uid="{00000000-0005-0000-0000-00004C770000}"/>
    <cellStyle name="Lookup Table Heading 2 6 6 3" xfId="30584" xr:uid="{00000000-0005-0000-0000-00004D770000}"/>
    <cellStyle name="Lookup Table Heading 2 6 6 3 2" xfId="30585" xr:uid="{00000000-0005-0000-0000-00004E770000}"/>
    <cellStyle name="Lookup Table Heading 2 6 6 3 3" xfId="30586" xr:uid="{00000000-0005-0000-0000-00004F770000}"/>
    <cellStyle name="Lookup Table Heading 2 6 6 4" xfId="30587" xr:uid="{00000000-0005-0000-0000-000050770000}"/>
    <cellStyle name="Lookup Table Heading 2 6 6 4 2" xfId="30588" xr:uid="{00000000-0005-0000-0000-000051770000}"/>
    <cellStyle name="Lookup Table Heading 2 6 6 4 3" xfId="30589" xr:uid="{00000000-0005-0000-0000-000052770000}"/>
    <cellStyle name="Lookup Table Heading 2 6 6 5" xfId="30590" xr:uid="{00000000-0005-0000-0000-000053770000}"/>
    <cellStyle name="Lookup Table Heading 2 6 6 5 2" xfId="30591" xr:uid="{00000000-0005-0000-0000-000054770000}"/>
    <cellStyle name="Lookup Table Heading 2 6 6 5 3" xfId="30592" xr:uid="{00000000-0005-0000-0000-000055770000}"/>
    <cellStyle name="Lookup Table Heading 2 6 6 6" xfId="30593" xr:uid="{00000000-0005-0000-0000-000056770000}"/>
    <cellStyle name="Lookup Table Heading 2 6 6 6 2" xfId="30594" xr:uid="{00000000-0005-0000-0000-000057770000}"/>
    <cellStyle name="Lookup Table Heading 2 6 6 6 3" xfId="30595" xr:uid="{00000000-0005-0000-0000-000058770000}"/>
    <cellStyle name="Lookup Table Heading 2 6 6 7" xfId="30596" xr:uid="{00000000-0005-0000-0000-000059770000}"/>
    <cellStyle name="Lookup Table Heading 2 6 6 7 2" xfId="30597" xr:uid="{00000000-0005-0000-0000-00005A770000}"/>
    <cellStyle name="Lookup Table Heading 2 6 6 7 3" xfId="30598" xr:uid="{00000000-0005-0000-0000-00005B770000}"/>
    <cellStyle name="Lookup Table Heading 2 6 6 8" xfId="30599" xr:uid="{00000000-0005-0000-0000-00005C770000}"/>
    <cellStyle name="Lookup Table Heading 2 6 6 8 2" xfId="30600" xr:uid="{00000000-0005-0000-0000-00005D770000}"/>
    <cellStyle name="Lookup Table Heading 2 6 6 8 3" xfId="30601" xr:uid="{00000000-0005-0000-0000-00005E770000}"/>
    <cellStyle name="Lookup Table Heading 2 6 6 9" xfId="30602" xr:uid="{00000000-0005-0000-0000-00005F770000}"/>
    <cellStyle name="Lookup Table Heading 2 6 6 9 2" xfId="30603" xr:uid="{00000000-0005-0000-0000-000060770000}"/>
    <cellStyle name="Lookup Table Heading 2 6 6 9 3" xfId="30604" xr:uid="{00000000-0005-0000-0000-000061770000}"/>
    <cellStyle name="Lookup Table Heading 2 6 7" xfId="30605" xr:uid="{00000000-0005-0000-0000-000062770000}"/>
    <cellStyle name="Lookup Table Heading 2 6 7 10" xfId="30606" xr:uid="{00000000-0005-0000-0000-000063770000}"/>
    <cellStyle name="Lookup Table Heading 2 6 7 10 2" xfId="30607" xr:uid="{00000000-0005-0000-0000-000064770000}"/>
    <cellStyle name="Lookup Table Heading 2 6 7 10 3" xfId="30608" xr:uid="{00000000-0005-0000-0000-000065770000}"/>
    <cellStyle name="Lookup Table Heading 2 6 7 11" xfId="30609" xr:uid="{00000000-0005-0000-0000-000066770000}"/>
    <cellStyle name="Lookup Table Heading 2 6 7 11 2" xfId="30610" xr:uid="{00000000-0005-0000-0000-000067770000}"/>
    <cellStyle name="Lookup Table Heading 2 6 7 11 3" xfId="30611" xr:uid="{00000000-0005-0000-0000-000068770000}"/>
    <cellStyle name="Lookup Table Heading 2 6 7 12" xfId="30612" xr:uid="{00000000-0005-0000-0000-000069770000}"/>
    <cellStyle name="Lookup Table Heading 2 6 7 13" xfId="30613" xr:uid="{00000000-0005-0000-0000-00006A770000}"/>
    <cellStyle name="Lookup Table Heading 2 6 7 2" xfId="30614" xr:uid="{00000000-0005-0000-0000-00006B770000}"/>
    <cellStyle name="Lookup Table Heading 2 6 7 2 2" xfId="30615" xr:uid="{00000000-0005-0000-0000-00006C770000}"/>
    <cellStyle name="Lookup Table Heading 2 6 7 2 3" xfId="30616" xr:uid="{00000000-0005-0000-0000-00006D770000}"/>
    <cellStyle name="Lookup Table Heading 2 6 7 3" xfId="30617" xr:uid="{00000000-0005-0000-0000-00006E770000}"/>
    <cellStyle name="Lookup Table Heading 2 6 7 3 2" xfId="30618" xr:uid="{00000000-0005-0000-0000-00006F770000}"/>
    <cellStyle name="Lookup Table Heading 2 6 7 3 3" xfId="30619" xr:uid="{00000000-0005-0000-0000-000070770000}"/>
    <cellStyle name="Lookup Table Heading 2 6 7 4" xfId="30620" xr:uid="{00000000-0005-0000-0000-000071770000}"/>
    <cellStyle name="Lookup Table Heading 2 6 7 4 2" xfId="30621" xr:uid="{00000000-0005-0000-0000-000072770000}"/>
    <cellStyle name="Lookup Table Heading 2 6 7 4 3" xfId="30622" xr:uid="{00000000-0005-0000-0000-000073770000}"/>
    <cellStyle name="Lookup Table Heading 2 6 7 5" xfId="30623" xr:uid="{00000000-0005-0000-0000-000074770000}"/>
    <cellStyle name="Lookup Table Heading 2 6 7 5 2" xfId="30624" xr:uid="{00000000-0005-0000-0000-000075770000}"/>
    <cellStyle name="Lookup Table Heading 2 6 7 5 3" xfId="30625" xr:uid="{00000000-0005-0000-0000-000076770000}"/>
    <cellStyle name="Lookup Table Heading 2 6 7 6" xfId="30626" xr:uid="{00000000-0005-0000-0000-000077770000}"/>
    <cellStyle name="Lookup Table Heading 2 6 7 6 2" xfId="30627" xr:uid="{00000000-0005-0000-0000-000078770000}"/>
    <cellStyle name="Lookup Table Heading 2 6 7 6 3" xfId="30628" xr:uid="{00000000-0005-0000-0000-000079770000}"/>
    <cellStyle name="Lookup Table Heading 2 6 7 7" xfId="30629" xr:uid="{00000000-0005-0000-0000-00007A770000}"/>
    <cellStyle name="Lookup Table Heading 2 6 7 7 2" xfId="30630" xr:uid="{00000000-0005-0000-0000-00007B770000}"/>
    <cellStyle name="Lookup Table Heading 2 6 7 7 3" xfId="30631" xr:uid="{00000000-0005-0000-0000-00007C770000}"/>
    <cellStyle name="Lookup Table Heading 2 6 7 8" xfId="30632" xr:uid="{00000000-0005-0000-0000-00007D770000}"/>
    <cellStyle name="Lookup Table Heading 2 6 7 8 2" xfId="30633" xr:uid="{00000000-0005-0000-0000-00007E770000}"/>
    <cellStyle name="Lookup Table Heading 2 6 7 8 3" xfId="30634" xr:uid="{00000000-0005-0000-0000-00007F770000}"/>
    <cellStyle name="Lookup Table Heading 2 6 7 9" xfId="30635" xr:uid="{00000000-0005-0000-0000-000080770000}"/>
    <cellStyle name="Lookup Table Heading 2 6 7 9 2" xfId="30636" xr:uid="{00000000-0005-0000-0000-000081770000}"/>
    <cellStyle name="Lookup Table Heading 2 6 7 9 3" xfId="30637" xr:uid="{00000000-0005-0000-0000-000082770000}"/>
    <cellStyle name="Lookup Table Heading 2 6 8" xfId="30638" xr:uid="{00000000-0005-0000-0000-000083770000}"/>
    <cellStyle name="Lookup Table Heading 2 6 8 2" xfId="30639" xr:uid="{00000000-0005-0000-0000-000084770000}"/>
    <cellStyle name="Lookup Table Heading 2 6 8 3" xfId="30640" xr:uid="{00000000-0005-0000-0000-000085770000}"/>
    <cellStyle name="Lookup Table Heading 2 6 9" xfId="30641" xr:uid="{00000000-0005-0000-0000-000086770000}"/>
    <cellStyle name="Lookup Table Heading 2 6 9 2" xfId="30642" xr:uid="{00000000-0005-0000-0000-000087770000}"/>
    <cellStyle name="Lookup Table Heading 2 6 9 3" xfId="30643" xr:uid="{00000000-0005-0000-0000-000088770000}"/>
    <cellStyle name="Lookup Table Heading 2 7" xfId="30644" xr:uid="{00000000-0005-0000-0000-000089770000}"/>
    <cellStyle name="Lookup Table Heading 2 7 10" xfId="30645" xr:uid="{00000000-0005-0000-0000-00008A770000}"/>
    <cellStyle name="Lookup Table Heading 2 7 10 2" xfId="30646" xr:uid="{00000000-0005-0000-0000-00008B770000}"/>
    <cellStyle name="Lookup Table Heading 2 7 10 3" xfId="30647" xr:uid="{00000000-0005-0000-0000-00008C770000}"/>
    <cellStyle name="Lookup Table Heading 2 7 11" xfId="30648" xr:uid="{00000000-0005-0000-0000-00008D770000}"/>
    <cellStyle name="Lookup Table Heading 2 7 11 2" xfId="30649" xr:uid="{00000000-0005-0000-0000-00008E770000}"/>
    <cellStyle name="Lookup Table Heading 2 7 11 3" xfId="30650" xr:uid="{00000000-0005-0000-0000-00008F770000}"/>
    <cellStyle name="Lookup Table Heading 2 7 12" xfId="30651" xr:uid="{00000000-0005-0000-0000-000090770000}"/>
    <cellStyle name="Lookup Table Heading 2 7 13" xfId="30652" xr:uid="{00000000-0005-0000-0000-000091770000}"/>
    <cellStyle name="Lookup Table Heading 2 7 2" xfId="30653" xr:uid="{00000000-0005-0000-0000-000092770000}"/>
    <cellStyle name="Lookup Table Heading 2 7 2 2" xfId="30654" xr:uid="{00000000-0005-0000-0000-000093770000}"/>
    <cellStyle name="Lookup Table Heading 2 7 2 3" xfId="30655" xr:uid="{00000000-0005-0000-0000-000094770000}"/>
    <cellStyle name="Lookup Table Heading 2 7 3" xfId="30656" xr:uid="{00000000-0005-0000-0000-000095770000}"/>
    <cellStyle name="Lookup Table Heading 2 7 3 2" xfId="30657" xr:uid="{00000000-0005-0000-0000-000096770000}"/>
    <cellStyle name="Lookup Table Heading 2 7 3 3" xfId="30658" xr:uid="{00000000-0005-0000-0000-000097770000}"/>
    <cellStyle name="Lookup Table Heading 2 7 4" xfId="30659" xr:uid="{00000000-0005-0000-0000-000098770000}"/>
    <cellStyle name="Lookup Table Heading 2 7 4 2" xfId="30660" xr:uid="{00000000-0005-0000-0000-000099770000}"/>
    <cellStyle name="Lookup Table Heading 2 7 4 3" xfId="30661" xr:uid="{00000000-0005-0000-0000-00009A770000}"/>
    <cellStyle name="Lookup Table Heading 2 7 5" xfId="30662" xr:uid="{00000000-0005-0000-0000-00009B770000}"/>
    <cellStyle name="Lookup Table Heading 2 7 5 2" xfId="30663" xr:uid="{00000000-0005-0000-0000-00009C770000}"/>
    <cellStyle name="Lookup Table Heading 2 7 5 3" xfId="30664" xr:uid="{00000000-0005-0000-0000-00009D770000}"/>
    <cellStyle name="Lookup Table Heading 2 7 6" xfId="30665" xr:uid="{00000000-0005-0000-0000-00009E770000}"/>
    <cellStyle name="Lookup Table Heading 2 7 6 2" xfId="30666" xr:uid="{00000000-0005-0000-0000-00009F770000}"/>
    <cellStyle name="Lookup Table Heading 2 7 6 3" xfId="30667" xr:uid="{00000000-0005-0000-0000-0000A0770000}"/>
    <cellStyle name="Lookup Table Heading 2 7 7" xfId="30668" xr:uid="{00000000-0005-0000-0000-0000A1770000}"/>
    <cellStyle name="Lookup Table Heading 2 7 7 2" xfId="30669" xr:uid="{00000000-0005-0000-0000-0000A2770000}"/>
    <cellStyle name="Lookup Table Heading 2 7 7 3" xfId="30670" xr:uid="{00000000-0005-0000-0000-0000A3770000}"/>
    <cellStyle name="Lookup Table Heading 2 7 8" xfId="30671" xr:uid="{00000000-0005-0000-0000-0000A4770000}"/>
    <cellStyle name="Lookup Table Heading 2 7 8 2" xfId="30672" xr:uid="{00000000-0005-0000-0000-0000A5770000}"/>
    <cellStyle name="Lookup Table Heading 2 7 8 3" xfId="30673" xr:uid="{00000000-0005-0000-0000-0000A6770000}"/>
    <cellStyle name="Lookup Table Heading 2 7 9" xfId="30674" xr:uid="{00000000-0005-0000-0000-0000A7770000}"/>
    <cellStyle name="Lookup Table Heading 2 7 9 2" xfId="30675" xr:uid="{00000000-0005-0000-0000-0000A8770000}"/>
    <cellStyle name="Lookup Table Heading 2 7 9 3" xfId="30676" xr:uid="{00000000-0005-0000-0000-0000A9770000}"/>
    <cellStyle name="Lookup Table Heading 2 8" xfId="30677" xr:uid="{00000000-0005-0000-0000-0000AA770000}"/>
    <cellStyle name="Lookup Table Heading 2 8 2" xfId="30678" xr:uid="{00000000-0005-0000-0000-0000AB770000}"/>
    <cellStyle name="Lookup Table Heading 2 8 3" xfId="30679" xr:uid="{00000000-0005-0000-0000-0000AC770000}"/>
    <cellStyle name="Lookup Table Heading 2 9" xfId="30680" xr:uid="{00000000-0005-0000-0000-0000AD770000}"/>
    <cellStyle name="Lookup Table Heading 2 9 2" xfId="30681" xr:uid="{00000000-0005-0000-0000-0000AE770000}"/>
    <cellStyle name="Lookup Table Heading 2 9 3" xfId="30682" xr:uid="{00000000-0005-0000-0000-0000AF770000}"/>
    <cellStyle name="Lookup Table Heading 20" xfId="30683" xr:uid="{00000000-0005-0000-0000-0000B0770000}"/>
    <cellStyle name="Lookup Table Heading 20 2" xfId="30684" xr:uid="{00000000-0005-0000-0000-0000B1770000}"/>
    <cellStyle name="Lookup Table Heading 21" xfId="30685" xr:uid="{00000000-0005-0000-0000-0000B2770000}"/>
    <cellStyle name="Lookup Table Heading 21 2" xfId="30686" xr:uid="{00000000-0005-0000-0000-0000B3770000}"/>
    <cellStyle name="Lookup Table Heading 22" xfId="30687" xr:uid="{00000000-0005-0000-0000-0000B4770000}"/>
    <cellStyle name="Lookup Table Heading 22 2" xfId="30688" xr:uid="{00000000-0005-0000-0000-0000B5770000}"/>
    <cellStyle name="Lookup Table Heading 23" xfId="30689" xr:uid="{00000000-0005-0000-0000-0000B6770000}"/>
    <cellStyle name="Lookup Table Heading 23 2" xfId="30690" xr:uid="{00000000-0005-0000-0000-0000B7770000}"/>
    <cellStyle name="Lookup Table Heading 24" xfId="30691" xr:uid="{00000000-0005-0000-0000-0000B8770000}"/>
    <cellStyle name="Lookup Table Heading 3" xfId="30692" xr:uid="{00000000-0005-0000-0000-0000B9770000}"/>
    <cellStyle name="Lookup Table Heading 3 10" xfId="30693" xr:uid="{00000000-0005-0000-0000-0000BA770000}"/>
    <cellStyle name="Lookup Table Heading 3 10 2" xfId="30694" xr:uid="{00000000-0005-0000-0000-0000BB770000}"/>
    <cellStyle name="Lookup Table Heading 3 10 3" xfId="30695" xr:uid="{00000000-0005-0000-0000-0000BC770000}"/>
    <cellStyle name="Lookup Table Heading 3 11" xfId="30696" xr:uid="{00000000-0005-0000-0000-0000BD770000}"/>
    <cellStyle name="Lookup Table Heading 3 11 2" xfId="30697" xr:uid="{00000000-0005-0000-0000-0000BE770000}"/>
    <cellStyle name="Lookup Table Heading 3 11 3" xfId="30698" xr:uid="{00000000-0005-0000-0000-0000BF770000}"/>
    <cellStyle name="Lookup Table Heading 3 12" xfId="30699" xr:uid="{00000000-0005-0000-0000-0000C0770000}"/>
    <cellStyle name="Lookup Table Heading 3 12 2" xfId="30700" xr:uid="{00000000-0005-0000-0000-0000C1770000}"/>
    <cellStyle name="Lookup Table Heading 3 12 3" xfId="30701" xr:uid="{00000000-0005-0000-0000-0000C2770000}"/>
    <cellStyle name="Lookup Table Heading 3 13" xfId="30702" xr:uid="{00000000-0005-0000-0000-0000C3770000}"/>
    <cellStyle name="Lookup Table Heading 3 13 2" xfId="30703" xr:uid="{00000000-0005-0000-0000-0000C4770000}"/>
    <cellStyle name="Lookup Table Heading 3 13 3" xfId="30704" xr:uid="{00000000-0005-0000-0000-0000C5770000}"/>
    <cellStyle name="Lookup Table Heading 3 14" xfId="30705" xr:uid="{00000000-0005-0000-0000-0000C6770000}"/>
    <cellStyle name="Lookup Table Heading 3 14 2" xfId="30706" xr:uid="{00000000-0005-0000-0000-0000C7770000}"/>
    <cellStyle name="Lookup Table Heading 3 14 3" xfId="30707" xr:uid="{00000000-0005-0000-0000-0000C8770000}"/>
    <cellStyle name="Lookup Table Heading 3 15" xfId="30708" xr:uid="{00000000-0005-0000-0000-0000C9770000}"/>
    <cellStyle name="Lookup Table Heading 3 15 2" xfId="30709" xr:uid="{00000000-0005-0000-0000-0000CA770000}"/>
    <cellStyle name="Lookup Table Heading 3 15 3" xfId="30710" xr:uid="{00000000-0005-0000-0000-0000CB770000}"/>
    <cellStyle name="Lookup Table Heading 3 16" xfId="30711" xr:uid="{00000000-0005-0000-0000-0000CC770000}"/>
    <cellStyle name="Lookup Table Heading 3 16 2" xfId="30712" xr:uid="{00000000-0005-0000-0000-0000CD770000}"/>
    <cellStyle name="Lookup Table Heading 3 16 3" xfId="30713" xr:uid="{00000000-0005-0000-0000-0000CE770000}"/>
    <cellStyle name="Lookup Table Heading 3 17" xfId="30714" xr:uid="{00000000-0005-0000-0000-0000CF770000}"/>
    <cellStyle name="Lookup Table Heading 3 17 2" xfId="30715" xr:uid="{00000000-0005-0000-0000-0000D0770000}"/>
    <cellStyle name="Lookup Table Heading 3 17 3" xfId="30716" xr:uid="{00000000-0005-0000-0000-0000D1770000}"/>
    <cellStyle name="Lookup Table Heading 3 18" xfId="30717" xr:uid="{00000000-0005-0000-0000-0000D2770000}"/>
    <cellStyle name="Lookup Table Heading 3 18 2" xfId="30718" xr:uid="{00000000-0005-0000-0000-0000D3770000}"/>
    <cellStyle name="Lookup Table Heading 3 18 3" xfId="30719" xr:uid="{00000000-0005-0000-0000-0000D4770000}"/>
    <cellStyle name="Lookup Table Heading 3 19" xfId="30720" xr:uid="{00000000-0005-0000-0000-0000D5770000}"/>
    <cellStyle name="Lookup Table Heading 3 2" xfId="30721" xr:uid="{00000000-0005-0000-0000-0000D6770000}"/>
    <cellStyle name="Lookup Table Heading 3 2 10" xfId="30722" xr:uid="{00000000-0005-0000-0000-0000D7770000}"/>
    <cellStyle name="Lookup Table Heading 3 2 10 2" xfId="30723" xr:uid="{00000000-0005-0000-0000-0000D8770000}"/>
    <cellStyle name="Lookup Table Heading 3 2 10 3" xfId="30724" xr:uid="{00000000-0005-0000-0000-0000D9770000}"/>
    <cellStyle name="Lookup Table Heading 3 2 11" xfId="30725" xr:uid="{00000000-0005-0000-0000-0000DA770000}"/>
    <cellStyle name="Lookup Table Heading 3 2 11 2" xfId="30726" xr:uid="{00000000-0005-0000-0000-0000DB770000}"/>
    <cellStyle name="Lookup Table Heading 3 2 11 3" xfId="30727" xr:uid="{00000000-0005-0000-0000-0000DC770000}"/>
    <cellStyle name="Lookup Table Heading 3 2 12" xfId="30728" xr:uid="{00000000-0005-0000-0000-0000DD770000}"/>
    <cellStyle name="Lookup Table Heading 3 2 12 2" xfId="30729" xr:uid="{00000000-0005-0000-0000-0000DE770000}"/>
    <cellStyle name="Lookup Table Heading 3 2 12 3" xfId="30730" xr:uid="{00000000-0005-0000-0000-0000DF770000}"/>
    <cellStyle name="Lookup Table Heading 3 2 13" xfId="30731" xr:uid="{00000000-0005-0000-0000-0000E0770000}"/>
    <cellStyle name="Lookup Table Heading 3 2 13 2" xfId="30732" xr:uid="{00000000-0005-0000-0000-0000E1770000}"/>
    <cellStyle name="Lookup Table Heading 3 2 13 3" xfId="30733" xr:uid="{00000000-0005-0000-0000-0000E2770000}"/>
    <cellStyle name="Lookup Table Heading 3 2 14" xfId="30734" xr:uid="{00000000-0005-0000-0000-0000E3770000}"/>
    <cellStyle name="Lookup Table Heading 3 2 14 2" xfId="30735" xr:uid="{00000000-0005-0000-0000-0000E4770000}"/>
    <cellStyle name="Lookup Table Heading 3 2 14 3" xfId="30736" xr:uid="{00000000-0005-0000-0000-0000E5770000}"/>
    <cellStyle name="Lookup Table Heading 3 2 15" xfId="30737" xr:uid="{00000000-0005-0000-0000-0000E6770000}"/>
    <cellStyle name="Lookup Table Heading 3 2 15 2" xfId="30738" xr:uid="{00000000-0005-0000-0000-0000E7770000}"/>
    <cellStyle name="Lookup Table Heading 3 2 15 3" xfId="30739" xr:uid="{00000000-0005-0000-0000-0000E8770000}"/>
    <cellStyle name="Lookup Table Heading 3 2 16" xfId="30740" xr:uid="{00000000-0005-0000-0000-0000E9770000}"/>
    <cellStyle name="Lookup Table Heading 3 2 16 2" xfId="30741" xr:uid="{00000000-0005-0000-0000-0000EA770000}"/>
    <cellStyle name="Lookup Table Heading 3 2 16 3" xfId="30742" xr:uid="{00000000-0005-0000-0000-0000EB770000}"/>
    <cellStyle name="Lookup Table Heading 3 2 17" xfId="30743" xr:uid="{00000000-0005-0000-0000-0000EC770000}"/>
    <cellStyle name="Lookup Table Heading 3 2 17 2" xfId="30744" xr:uid="{00000000-0005-0000-0000-0000ED770000}"/>
    <cellStyle name="Lookup Table Heading 3 2 17 3" xfId="30745" xr:uid="{00000000-0005-0000-0000-0000EE770000}"/>
    <cellStyle name="Lookup Table Heading 3 2 18" xfId="30746" xr:uid="{00000000-0005-0000-0000-0000EF770000}"/>
    <cellStyle name="Lookup Table Heading 3 2 18 2" xfId="30747" xr:uid="{00000000-0005-0000-0000-0000F0770000}"/>
    <cellStyle name="Lookup Table Heading 3 2 18 3" xfId="30748" xr:uid="{00000000-0005-0000-0000-0000F1770000}"/>
    <cellStyle name="Lookup Table Heading 3 2 19" xfId="30749" xr:uid="{00000000-0005-0000-0000-0000F2770000}"/>
    <cellStyle name="Lookup Table Heading 3 2 2" xfId="30750" xr:uid="{00000000-0005-0000-0000-0000F3770000}"/>
    <cellStyle name="Lookup Table Heading 3 2 2 10" xfId="30751" xr:uid="{00000000-0005-0000-0000-0000F4770000}"/>
    <cellStyle name="Lookup Table Heading 3 2 2 10 2" xfId="30752" xr:uid="{00000000-0005-0000-0000-0000F5770000}"/>
    <cellStyle name="Lookup Table Heading 3 2 2 10 3" xfId="30753" xr:uid="{00000000-0005-0000-0000-0000F6770000}"/>
    <cellStyle name="Lookup Table Heading 3 2 2 11" xfId="30754" xr:uid="{00000000-0005-0000-0000-0000F7770000}"/>
    <cellStyle name="Lookup Table Heading 3 2 2 11 2" xfId="30755" xr:uid="{00000000-0005-0000-0000-0000F8770000}"/>
    <cellStyle name="Lookup Table Heading 3 2 2 11 3" xfId="30756" xr:uid="{00000000-0005-0000-0000-0000F9770000}"/>
    <cellStyle name="Lookup Table Heading 3 2 2 12" xfId="30757" xr:uid="{00000000-0005-0000-0000-0000FA770000}"/>
    <cellStyle name="Lookup Table Heading 3 2 2 12 2" xfId="30758" xr:uid="{00000000-0005-0000-0000-0000FB770000}"/>
    <cellStyle name="Lookup Table Heading 3 2 2 12 3" xfId="30759" xr:uid="{00000000-0005-0000-0000-0000FC770000}"/>
    <cellStyle name="Lookup Table Heading 3 2 2 13" xfId="30760" xr:uid="{00000000-0005-0000-0000-0000FD770000}"/>
    <cellStyle name="Lookup Table Heading 3 2 2 14" xfId="30761" xr:uid="{00000000-0005-0000-0000-0000FE770000}"/>
    <cellStyle name="Lookup Table Heading 3 2 2 2" xfId="30762" xr:uid="{00000000-0005-0000-0000-0000FF770000}"/>
    <cellStyle name="Lookup Table Heading 3 2 2 2 2" xfId="30763" xr:uid="{00000000-0005-0000-0000-000000780000}"/>
    <cellStyle name="Lookup Table Heading 3 2 2 2 3" xfId="30764" xr:uid="{00000000-0005-0000-0000-000001780000}"/>
    <cellStyle name="Lookup Table Heading 3 2 2 3" xfId="30765" xr:uid="{00000000-0005-0000-0000-000002780000}"/>
    <cellStyle name="Lookup Table Heading 3 2 2 3 2" xfId="30766" xr:uid="{00000000-0005-0000-0000-000003780000}"/>
    <cellStyle name="Lookup Table Heading 3 2 2 3 3" xfId="30767" xr:uid="{00000000-0005-0000-0000-000004780000}"/>
    <cellStyle name="Lookup Table Heading 3 2 2 4" xfId="30768" xr:uid="{00000000-0005-0000-0000-000005780000}"/>
    <cellStyle name="Lookup Table Heading 3 2 2 4 2" xfId="30769" xr:uid="{00000000-0005-0000-0000-000006780000}"/>
    <cellStyle name="Lookup Table Heading 3 2 2 4 3" xfId="30770" xr:uid="{00000000-0005-0000-0000-000007780000}"/>
    <cellStyle name="Lookup Table Heading 3 2 2 5" xfId="30771" xr:uid="{00000000-0005-0000-0000-000008780000}"/>
    <cellStyle name="Lookup Table Heading 3 2 2 5 2" xfId="30772" xr:uid="{00000000-0005-0000-0000-000009780000}"/>
    <cellStyle name="Lookup Table Heading 3 2 2 5 3" xfId="30773" xr:uid="{00000000-0005-0000-0000-00000A780000}"/>
    <cellStyle name="Lookup Table Heading 3 2 2 6" xfId="30774" xr:uid="{00000000-0005-0000-0000-00000B780000}"/>
    <cellStyle name="Lookup Table Heading 3 2 2 6 2" xfId="30775" xr:uid="{00000000-0005-0000-0000-00000C780000}"/>
    <cellStyle name="Lookup Table Heading 3 2 2 6 3" xfId="30776" xr:uid="{00000000-0005-0000-0000-00000D780000}"/>
    <cellStyle name="Lookup Table Heading 3 2 2 7" xfId="30777" xr:uid="{00000000-0005-0000-0000-00000E780000}"/>
    <cellStyle name="Lookup Table Heading 3 2 2 7 2" xfId="30778" xr:uid="{00000000-0005-0000-0000-00000F780000}"/>
    <cellStyle name="Lookup Table Heading 3 2 2 7 3" xfId="30779" xr:uid="{00000000-0005-0000-0000-000010780000}"/>
    <cellStyle name="Lookup Table Heading 3 2 2 8" xfId="30780" xr:uid="{00000000-0005-0000-0000-000011780000}"/>
    <cellStyle name="Lookup Table Heading 3 2 2 8 2" xfId="30781" xr:uid="{00000000-0005-0000-0000-000012780000}"/>
    <cellStyle name="Lookup Table Heading 3 2 2 8 3" xfId="30782" xr:uid="{00000000-0005-0000-0000-000013780000}"/>
    <cellStyle name="Lookup Table Heading 3 2 2 9" xfId="30783" xr:uid="{00000000-0005-0000-0000-000014780000}"/>
    <cellStyle name="Lookup Table Heading 3 2 2 9 2" xfId="30784" xr:uid="{00000000-0005-0000-0000-000015780000}"/>
    <cellStyle name="Lookup Table Heading 3 2 2 9 3" xfId="30785" xr:uid="{00000000-0005-0000-0000-000016780000}"/>
    <cellStyle name="Lookup Table Heading 3 2 20" xfId="30786" xr:uid="{00000000-0005-0000-0000-000017780000}"/>
    <cellStyle name="Lookup Table Heading 3 2 3" xfId="30787" xr:uid="{00000000-0005-0000-0000-000018780000}"/>
    <cellStyle name="Lookup Table Heading 3 2 3 10" xfId="30788" xr:uid="{00000000-0005-0000-0000-000019780000}"/>
    <cellStyle name="Lookup Table Heading 3 2 3 10 2" xfId="30789" xr:uid="{00000000-0005-0000-0000-00001A780000}"/>
    <cellStyle name="Lookup Table Heading 3 2 3 10 3" xfId="30790" xr:uid="{00000000-0005-0000-0000-00001B780000}"/>
    <cellStyle name="Lookup Table Heading 3 2 3 11" xfId="30791" xr:uid="{00000000-0005-0000-0000-00001C780000}"/>
    <cellStyle name="Lookup Table Heading 3 2 3 11 2" xfId="30792" xr:uid="{00000000-0005-0000-0000-00001D780000}"/>
    <cellStyle name="Lookup Table Heading 3 2 3 11 3" xfId="30793" xr:uid="{00000000-0005-0000-0000-00001E780000}"/>
    <cellStyle name="Lookup Table Heading 3 2 3 12" xfId="30794" xr:uid="{00000000-0005-0000-0000-00001F780000}"/>
    <cellStyle name="Lookup Table Heading 3 2 3 12 2" xfId="30795" xr:uid="{00000000-0005-0000-0000-000020780000}"/>
    <cellStyle name="Lookup Table Heading 3 2 3 12 3" xfId="30796" xr:uid="{00000000-0005-0000-0000-000021780000}"/>
    <cellStyle name="Lookup Table Heading 3 2 3 13" xfId="30797" xr:uid="{00000000-0005-0000-0000-000022780000}"/>
    <cellStyle name="Lookup Table Heading 3 2 3 14" xfId="30798" xr:uid="{00000000-0005-0000-0000-000023780000}"/>
    <cellStyle name="Lookup Table Heading 3 2 3 2" xfId="30799" xr:uid="{00000000-0005-0000-0000-000024780000}"/>
    <cellStyle name="Lookup Table Heading 3 2 3 2 2" xfId="30800" xr:uid="{00000000-0005-0000-0000-000025780000}"/>
    <cellStyle name="Lookup Table Heading 3 2 3 2 3" xfId="30801" xr:uid="{00000000-0005-0000-0000-000026780000}"/>
    <cellStyle name="Lookup Table Heading 3 2 3 3" xfId="30802" xr:uid="{00000000-0005-0000-0000-000027780000}"/>
    <cellStyle name="Lookup Table Heading 3 2 3 3 2" xfId="30803" xr:uid="{00000000-0005-0000-0000-000028780000}"/>
    <cellStyle name="Lookup Table Heading 3 2 3 3 3" xfId="30804" xr:uid="{00000000-0005-0000-0000-000029780000}"/>
    <cellStyle name="Lookup Table Heading 3 2 3 4" xfId="30805" xr:uid="{00000000-0005-0000-0000-00002A780000}"/>
    <cellStyle name="Lookup Table Heading 3 2 3 4 2" xfId="30806" xr:uid="{00000000-0005-0000-0000-00002B780000}"/>
    <cellStyle name="Lookup Table Heading 3 2 3 4 3" xfId="30807" xr:uid="{00000000-0005-0000-0000-00002C780000}"/>
    <cellStyle name="Lookup Table Heading 3 2 3 5" xfId="30808" xr:uid="{00000000-0005-0000-0000-00002D780000}"/>
    <cellStyle name="Lookup Table Heading 3 2 3 5 2" xfId="30809" xr:uid="{00000000-0005-0000-0000-00002E780000}"/>
    <cellStyle name="Lookup Table Heading 3 2 3 5 3" xfId="30810" xr:uid="{00000000-0005-0000-0000-00002F780000}"/>
    <cellStyle name="Lookup Table Heading 3 2 3 6" xfId="30811" xr:uid="{00000000-0005-0000-0000-000030780000}"/>
    <cellStyle name="Lookup Table Heading 3 2 3 6 2" xfId="30812" xr:uid="{00000000-0005-0000-0000-000031780000}"/>
    <cellStyle name="Lookup Table Heading 3 2 3 6 3" xfId="30813" xr:uid="{00000000-0005-0000-0000-000032780000}"/>
    <cellStyle name="Lookup Table Heading 3 2 3 7" xfId="30814" xr:uid="{00000000-0005-0000-0000-000033780000}"/>
    <cellStyle name="Lookup Table Heading 3 2 3 7 2" xfId="30815" xr:uid="{00000000-0005-0000-0000-000034780000}"/>
    <cellStyle name="Lookup Table Heading 3 2 3 7 3" xfId="30816" xr:uid="{00000000-0005-0000-0000-000035780000}"/>
    <cellStyle name="Lookup Table Heading 3 2 3 8" xfId="30817" xr:uid="{00000000-0005-0000-0000-000036780000}"/>
    <cellStyle name="Lookup Table Heading 3 2 3 8 2" xfId="30818" xr:uid="{00000000-0005-0000-0000-000037780000}"/>
    <cellStyle name="Lookup Table Heading 3 2 3 8 3" xfId="30819" xr:uid="{00000000-0005-0000-0000-000038780000}"/>
    <cellStyle name="Lookup Table Heading 3 2 3 9" xfId="30820" xr:uid="{00000000-0005-0000-0000-000039780000}"/>
    <cellStyle name="Lookup Table Heading 3 2 3 9 2" xfId="30821" xr:uid="{00000000-0005-0000-0000-00003A780000}"/>
    <cellStyle name="Lookup Table Heading 3 2 3 9 3" xfId="30822" xr:uid="{00000000-0005-0000-0000-00003B780000}"/>
    <cellStyle name="Lookup Table Heading 3 2 4" xfId="30823" xr:uid="{00000000-0005-0000-0000-00003C780000}"/>
    <cellStyle name="Lookup Table Heading 3 2 4 10" xfId="30824" xr:uid="{00000000-0005-0000-0000-00003D780000}"/>
    <cellStyle name="Lookup Table Heading 3 2 4 10 2" xfId="30825" xr:uid="{00000000-0005-0000-0000-00003E780000}"/>
    <cellStyle name="Lookup Table Heading 3 2 4 10 3" xfId="30826" xr:uid="{00000000-0005-0000-0000-00003F780000}"/>
    <cellStyle name="Lookup Table Heading 3 2 4 11" xfId="30827" xr:uid="{00000000-0005-0000-0000-000040780000}"/>
    <cellStyle name="Lookup Table Heading 3 2 4 11 2" xfId="30828" xr:uid="{00000000-0005-0000-0000-000041780000}"/>
    <cellStyle name="Lookup Table Heading 3 2 4 11 3" xfId="30829" xr:uid="{00000000-0005-0000-0000-000042780000}"/>
    <cellStyle name="Lookup Table Heading 3 2 4 12" xfId="30830" xr:uid="{00000000-0005-0000-0000-000043780000}"/>
    <cellStyle name="Lookup Table Heading 3 2 4 13" xfId="30831" xr:uid="{00000000-0005-0000-0000-000044780000}"/>
    <cellStyle name="Lookup Table Heading 3 2 4 2" xfId="30832" xr:uid="{00000000-0005-0000-0000-000045780000}"/>
    <cellStyle name="Lookup Table Heading 3 2 4 2 2" xfId="30833" xr:uid="{00000000-0005-0000-0000-000046780000}"/>
    <cellStyle name="Lookup Table Heading 3 2 4 2 3" xfId="30834" xr:uid="{00000000-0005-0000-0000-000047780000}"/>
    <cellStyle name="Lookup Table Heading 3 2 4 3" xfId="30835" xr:uid="{00000000-0005-0000-0000-000048780000}"/>
    <cellStyle name="Lookup Table Heading 3 2 4 3 2" xfId="30836" xr:uid="{00000000-0005-0000-0000-000049780000}"/>
    <cellStyle name="Lookup Table Heading 3 2 4 3 3" xfId="30837" xr:uid="{00000000-0005-0000-0000-00004A780000}"/>
    <cellStyle name="Lookup Table Heading 3 2 4 4" xfId="30838" xr:uid="{00000000-0005-0000-0000-00004B780000}"/>
    <cellStyle name="Lookup Table Heading 3 2 4 4 2" xfId="30839" xr:uid="{00000000-0005-0000-0000-00004C780000}"/>
    <cellStyle name="Lookup Table Heading 3 2 4 4 3" xfId="30840" xr:uid="{00000000-0005-0000-0000-00004D780000}"/>
    <cellStyle name="Lookup Table Heading 3 2 4 5" xfId="30841" xr:uid="{00000000-0005-0000-0000-00004E780000}"/>
    <cellStyle name="Lookup Table Heading 3 2 4 5 2" xfId="30842" xr:uid="{00000000-0005-0000-0000-00004F780000}"/>
    <cellStyle name="Lookup Table Heading 3 2 4 5 3" xfId="30843" xr:uid="{00000000-0005-0000-0000-000050780000}"/>
    <cellStyle name="Lookup Table Heading 3 2 4 6" xfId="30844" xr:uid="{00000000-0005-0000-0000-000051780000}"/>
    <cellStyle name="Lookup Table Heading 3 2 4 6 2" xfId="30845" xr:uid="{00000000-0005-0000-0000-000052780000}"/>
    <cellStyle name="Lookup Table Heading 3 2 4 6 3" xfId="30846" xr:uid="{00000000-0005-0000-0000-000053780000}"/>
    <cellStyle name="Lookup Table Heading 3 2 4 7" xfId="30847" xr:uid="{00000000-0005-0000-0000-000054780000}"/>
    <cellStyle name="Lookup Table Heading 3 2 4 7 2" xfId="30848" xr:uid="{00000000-0005-0000-0000-000055780000}"/>
    <cellStyle name="Lookup Table Heading 3 2 4 7 3" xfId="30849" xr:uid="{00000000-0005-0000-0000-000056780000}"/>
    <cellStyle name="Lookup Table Heading 3 2 4 8" xfId="30850" xr:uid="{00000000-0005-0000-0000-000057780000}"/>
    <cellStyle name="Lookup Table Heading 3 2 4 8 2" xfId="30851" xr:uid="{00000000-0005-0000-0000-000058780000}"/>
    <cellStyle name="Lookup Table Heading 3 2 4 8 3" xfId="30852" xr:uid="{00000000-0005-0000-0000-000059780000}"/>
    <cellStyle name="Lookup Table Heading 3 2 4 9" xfId="30853" xr:uid="{00000000-0005-0000-0000-00005A780000}"/>
    <cellStyle name="Lookup Table Heading 3 2 4 9 2" xfId="30854" xr:uid="{00000000-0005-0000-0000-00005B780000}"/>
    <cellStyle name="Lookup Table Heading 3 2 4 9 3" xfId="30855" xr:uid="{00000000-0005-0000-0000-00005C780000}"/>
    <cellStyle name="Lookup Table Heading 3 2 5" xfId="30856" xr:uid="{00000000-0005-0000-0000-00005D780000}"/>
    <cellStyle name="Lookup Table Heading 3 2 5 10" xfId="30857" xr:uid="{00000000-0005-0000-0000-00005E780000}"/>
    <cellStyle name="Lookup Table Heading 3 2 5 10 2" xfId="30858" xr:uid="{00000000-0005-0000-0000-00005F780000}"/>
    <cellStyle name="Lookup Table Heading 3 2 5 10 3" xfId="30859" xr:uid="{00000000-0005-0000-0000-000060780000}"/>
    <cellStyle name="Lookup Table Heading 3 2 5 11" xfId="30860" xr:uid="{00000000-0005-0000-0000-000061780000}"/>
    <cellStyle name="Lookup Table Heading 3 2 5 11 2" xfId="30861" xr:uid="{00000000-0005-0000-0000-000062780000}"/>
    <cellStyle name="Lookup Table Heading 3 2 5 11 3" xfId="30862" xr:uid="{00000000-0005-0000-0000-000063780000}"/>
    <cellStyle name="Lookup Table Heading 3 2 5 12" xfId="30863" xr:uid="{00000000-0005-0000-0000-000064780000}"/>
    <cellStyle name="Lookup Table Heading 3 2 5 13" xfId="30864" xr:uid="{00000000-0005-0000-0000-000065780000}"/>
    <cellStyle name="Lookup Table Heading 3 2 5 2" xfId="30865" xr:uid="{00000000-0005-0000-0000-000066780000}"/>
    <cellStyle name="Lookup Table Heading 3 2 5 2 2" xfId="30866" xr:uid="{00000000-0005-0000-0000-000067780000}"/>
    <cellStyle name="Lookup Table Heading 3 2 5 2 3" xfId="30867" xr:uid="{00000000-0005-0000-0000-000068780000}"/>
    <cellStyle name="Lookup Table Heading 3 2 5 3" xfId="30868" xr:uid="{00000000-0005-0000-0000-000069780000}"/>
    <cellStyle name="Lookup Table Heading 3 2 5 3 2" xfId="30869" xr:uid="{00000000-0005-0000-0000-00006A780000}"/>
    <cellStyle name="Lookup Table Heading 3 2 5 3 3" xfId="30870" xr:uid="{00000000-0005-0000-0000-00006B780000}"/>
    <cellStyle name="Lookup Table Heading 3 2 5 4" xfId="30871" xr:uid="{00000000-0005-0000-0000-00006C780000}"/>
    <cellStyle name="Lookup Table Heading 3 2 5 4 2" xfId="30872" xr:uid="{00000000-0005-0000-0000-00006D780000}"/>
    <cellStyle name="Lookup Table Heading 3 2 5 4 3" xfId="30873" xr:uid="{00000000-0005-0000-0000-00006E780000}"/>
    <cellStyle name="Lookup Table Heading 3 2 5 5" xfId="30874" xr:uid="{00000000-0005-0000-0000-00006F780000}"/>
    <cellStyle name="Lookup Table Heading 3 2 5 5 2" xfId="30875" xr:uid="{00000000-0005-0000-0000-000070780000}"/>
    <cellStyle name="Lookup Table Heading 3 2 5 5 3" xfId="30876" xr:uid="{00000000-0005-0000-0000-000071780000}"/>
    <cellStyle name="Lookup Table Heading 3 2 5 6" xfId="30877" xr:uid="{00000000-0005-0000-0000-000072780000}"/>
    <cellStyle name="Lookup Table Heading 3 2 5 6 2" xfId="30878" xr:uid="{00000000-0005-0000-0000-000073780000}"/>
    <cellStyle name="Lookup Table Heading 3 2 5 6 3" xfId="30879" xr:uid="{00000000-0005-0000-0000-000074780000}"/>
    <cellStyle name="Lookup Table Heading 3 2 5 7" xfId="30880" xr:uid="{00000000-0005-0000-0000-000075780000}"/>
    <cellStyle name="Lookup Table Heading 3 2 5 7 2" xfId="30881" xr:uid="{00000000-0005-0000-0000-000076780000}"/>
    <cellStyle name="Lookup Table Heading 3 2 5 7 3" xfId="30882" xr:uid="{00000000-0005-0000-0000-000077780000}"/>
    <cellStyle name="Lookup Table Heading 3 2 5 8" xfId="30883" xr:uid="{00000000-0005-0000-0000-000078780000}"/>
    <cellStyle name="Lookup Table Heading 3 2 5 8 2" xfId="30884" xr:uid="{00000000-0005-0000-0000-000079780000}"/>
    <cellStyle name="Lookup Table Heading 3 2 5 8 3" xfId="30885" xr:uid="{00000000-0005-0000-0000-00007A780000}"/>
    <cellStyle name="Lookup Table Heading 3 2 5 9" xfId="30886" xr:uid="{00000000-0005-0000-0000-00007B780000}"/>
    <cellStyle name="Lookup Table Heading 3 2 5 9 2" xfId="30887" xr:uid="{00000000-0005-0000-0000-00007C780000}"/>
    <cellStyle name="Lookup Table Heading 3 2 5 9 3" xfId="30888" xr:uid="{00000000-0005-0000-0000-00007D780000}"/>
    <cellStyle name="Lookup Table Heading 3 2 6" xfId="30889" xr:uid="{00000000-0005-0000-0000-00007E780000}"/>
    <cellStyle name="Lookup Table Heading 3 2 6 10" xfId="30890" xr:uid="{00000000-0005-0000-0000-00007F780000}"/>
    <cellStyle name="Lookup Table Heading 3 2 6 10 2" xfId="30891" xr:uid="{00000000-0005-0000-0000-000080780000}"/>
    <cellStyle name="Lookup Table Heading 3 2 6 10 3" xfId="30892" xr:uid="{00000000-0005-0000-0000-000081780000}"/>
    <cellStyle name="Lookup Table Heading 3 2 6 11" xfId="30893" xr:uid="{00000000-0005-0000-0000-000082780000}"/>
    <cellStyle name="Lookup Table Heading 3 2 6 11 2" xfId="30894" xr:uid="{00000000-0005-0000-0000-000083780000}"/>
    <cellStyle name="Lookup Table Heading 3 2 6 11 3" xfId="30895" xr:uid="{00000000-0005-0000-0000-000084780000}"/>
    <cellStyle name="Lookup Table Heading 3 2 6 12" xfId="30896" xr:uid="{00000000-0005-0000-0000-000085780000}"/>
    <cellStyle name="Lookup Table Heading 3 2 6 13" xfId="30897" xr:uid="{00000000-0005-0000-0000-000086780000}"/>
    <cellStyle name="Lookup Table Heading 3 2 6 2" xfId="30898" xr:uid="{00000000-0005-0000-0000-000087780000}"/>
    <cellStyle name="Lookup Table Heading 3 2 6 2 2" xfId="30899" xr:uid="{00000000-0005-0000-0000-000088780000}"/>
    <cellStyle name="Lookup Table Heading 3 2 6 2 3" xfId="30900" xr:uid="{00000000-0005-0000-0000-000089780000}"/>
    <cellStyle name="Lookup Table Heading 3 2 6 3" xfId="30901" xr:uid="{00000000-0005-0000-0000-00008A780000}"/>
    <cellStyle name="Lookup Table Heading 3 2 6 3 2" xfId="30902" xr:uid="{00000000-0005-0000-0000-00008B780000}"/>
    <cellStyle name="Lookup Table Heading 3 2 6 3 3" xfId="30903" xr:uid="{00000000-0005-0000-0000-00008C780000}"/>
    <cellStyle name="Lookup Table Heading 3 2 6 4" xfId="30904" xr:uid="{00000000-0005-0000-0000-00008D780000}"/>
    <cellStyle name="Lookup Table Heading 3 2 6 4 2" xfId="30905" xr:uid="{00000000-0005-0000-0000-00008E780000}"/>
    <cellStyle name="Lookup Table Heading 3 2 6 4 3" xfId="30906" xr:uid="{00000000-0005-0000-0000-00008F780000}"/>
    <cellStyle name="Lookup Table Heading 3 2 6 5" xfId="30907" xr:uid="{00000000-0005-0000-0000-000090780000}"/>
    <cellStyle name="Lookup Table Heading 3 2 6 5 2" xfId="30908" xr:uid="{00000000-0005-0000-0000-000091780000}"/>
    <cellStyle name="Lookup Table Heading 3 2 6 5 3" xfId="30909" xr:uid="{00000000-0005-0000-0000-000092780000}"/>
    <cellStyle name="Lookup Table Heading 3 2 6 6" xfId="30910" xr:uid="{00000000-0005-0000-0000-000093780000}"/>
    <cellStyle name="Lookup Table Heading 3 2 6 6 2" xfId="30911" xr:uid="{00000000-0005-0000-0000-000094780000}"/>
    <cellStyle name="Lookup Table Heading 3 2 6 6 3" xfId="30912" xr:uid="{00000000-0005-0000-0000-000095780000}"/>
    <cellStyle name="Lookup Table Heading 3 2 6 7" xfId="30913" xr:uid="{00000000-0005-0000-0000-000096780000}"/>
    <cellStyle name="Lookup Table Heading 3 2 6 7 2" xfId="30914" xr:uid="{00000000-0005-0000-0000-000097780000}"/>
    <cellStyle name="Lookup Table Heading 3 2 6 7 3" xfId="30915" xr:uid="{00000000-0005-0000-0000-000098780000}"/>
    <cellStyle name="Lookup Table Heading 3 2 6 8" xfId="30916" xr:uid="{00000000-0005-0000-0000-000099780000}"/>
    <cellStyle name="Lookup Table Heading 3 2 6 8 2" xfId="30917" xr:uid="{00000000-0005-0000-0000-00009A780000}"/>
    <cellStyle name="Lookup Table Heading 3 2 6 8 3" xfId="30918" xr:uid="{00000000-0005-0000-0000-00009B780000}"/>
    <cellStyle name="Lookup Table Heading 3 2 6 9" xfId="30919" xr:uid="{00000000-0005-0000-0000-00009C780000}"/>
    <cellStyle name="Lookup Table Heading 3 2 6 9 2" xfId="30920" xr:uid="{00000000-0005-0000-0000-00009D780000}"/>
    <cellStyle name="Lookup Table Heading 3 2 6 9 3" xfId="30921" xr:uid="{00000000-0005-0000-0000-00009E780000}"/>
    <cellStyle name="Lookup Table Heading 3 2 7" xfId="30922" xr:uid="{00000000-0005-0000-0000-00009F780000}"/>
    <cellStyle name="Lookup Table Heading 3 2 7 10" xfId="30923" xr:uid="{00000000-0005-0000-0000-0000A0780000}"/>
    <cellStyle name="Lookup Table Heading 3 2 7 10 2" xfId="30924" xr:uid="{00000000-0005-0000-0000-0000A1780000}"/>
    <cellStyle name="Lookup Table Heading 3 2 7 10 3" xfId="30925" xr:uid="{00000000-0005-0000-0000-0000A2780000}"/>
    <cellStyle name="Lookup Table Heading 3 2 7 11" xfId="30926" xr:uid="{00000000-0005-0000-0000-0000A3780000}"/>
    <cellStyle name="Lookup Table Heading 3 2 7 11 2" xfId="30927" xr:uid="{00000000-0005-0000-0000-0000A4780000}"/>
    <cellStyle name="Lookup Table Heading 3 2 7 11 3" xfId="30928" xr:uid="{00000000-0005-0000-0000-0000A5780000}"/>
    <cellStyle name="Lookup Table Heading 3 2 7 12" xfId="30929" xr:uid="{00000000-0005-0000-0000-0000A6780000}"/>
    <cellStyle name="Lookup Table Heading 3 2 7 13" xfId="30930" xr:uid="{00000000-0005-0000-0000-0000A7780000}"/>
    <cellStyle name="Lookup Table Heading 3 2 7 2" xfId="30931" xr:uid="{00000000-0005-0000-0000-0000A8780000}"/>
    <cellStyle name="Lookup Table Heading 3 2 7 2 2" xfId="30932" xr:uid="{00000000-0005-0000-0000-0000A9780000}"/>
    <cellStyle name="Lookup Table Heading 3 2 7 2 3" xfId="30933" xr:uid="{00000000-0005-0000-0000-0000AA780000}"/>
    <cellStyle name="Lookup Table Heading 3 2 7 3" xfId="30934" xr:uid="{00000000-0005-0000-0000-0000AB780000}"/>
    <cellStyle name="Lookup Table Heading 3 2 7 3 2" xfId="30935" xr:uid="{00000000-0005-0000-0000-0000AC780000}"/>
    <cellStyle name="Lookup Table Heading 3 2 7 3 3" xfId="30936" xr:uid="{00000000-0005-0000-0000-0000AD780000}"/>
    <cellStyle name="Lookup Table Heading 3 2 7 4" xfId="30937" xr:uid="{00000000-0005-0000-0000-0000AE780000}"/>
    <cellStyle name="Lookup Table Heading 3 2 7 4 2" xfId="30938" xr:uid="{00000000-0005-0000-0000-0000AF780000}"/>
    <cellStyle name="Lookup Table Heading 3 2 7 4 3" xfId="30939" xr:uid="{00000000-0005-0000-0000-0000B0780000}"/>
    <cellStyle name="Lookup Table Heading 3 2 7 5" xfId="30940" xr:uid="{00000000-0005-0000-0000-0000B1780000}"/>
    <cellStyle name="Lookup Table Heading 3 2 7 5 2" xfId="30941" xr:uid="{00000000-0005-0000-0000-0000B2780000}"/>
    <cellStyle name="Lookup Table Heading 3 2 7 5 3" xfId="30942" xr:uid="{00000000-0005-0000-0000-0000B3780000}"/>
    <cellStyle name="Lookup Table Heading 3 2 7 6" xfId="30943" xr:uid="{00000000-0005-0000-0000-0000B4780000}"/>
    <cellStyle name="Lookup Table Heading 3 2 7 6 2" xfId="30944" xr:uid="{00000000-0005-0000-0000-0000B5780000}"/>
    <cellStyle name="Lookup Table Heading 3 2 7 6 3" xfId="30945" xr:uid="{00000000-0005-0000-0000-0000B6780000}"/>
    <cellStyle name="Lookup Table Heading 3 2 7 7" xfId="30946" xr:uid="{00000000-0005-0000-0000-0000B7780000}"/>
    <cellStyle name="Lookup Table Heading 3 2 7 7 2" xfId="30947" xr:uid="{00000000-0005-0000-0000-0000B8780000}"/>
    <cellStyle name="Lookup Table Heading 3 2 7 7 3" xfId="30948" xr:uid="{00000000-0005-0000-0000-0000B9780000}"/>
    <cellStyle name="Lookup Table Heading 3 2 7 8" xfId="30949" xr:uid="{00000000-0005-0000-0000-0000BA780000}"/>
    <cellStyle name="Lookup Table Heading 3 2 7 8 2" xfId="30950" xr:uid="{00000000-0005-0000-0000-0000BB780000}"/>
    <cellStyle name="Lookup Table Heading 3 2 7 8 3" xfId="30951" xr:uid="{00000000-0005-0000-0000-0000BC780000}"/>
    <cellStyle name="Lookup Table Heading 3 2 7 9" xfId="30952" xr:uid="{00000000-0005-0000-0000-0000BD780000}"/>
    <cellStyle name="Lookup Table Heading 3 2 7 9 2" xfId="30953" xr:uid="{00000000-0005-0000-0000-0000BE780000}"/>
    <cellStyle name="Lookup Table Heading 3 2 7 9 3" xfId="30954" xr:uid="{00000000-0005-0000-0000-0000BF780000}"/>
    <cellStyle name="Lookup Table Heading 3 2 8" xfId="30955" xr:uid="{00000000-0005-0000-0000-0000C0780000}"/>
    <cellStyle name="Lookup Table Heading 3 2 8 2" xfId="30956" xr:uid="{00000000-0005-0000-0000-0000C1780000}"/>
    <cellStyle name="Lookup Table Heading 3 2 8 3" xfId="30957" xr:uid="{00000000-0005-0000-0000-0000C2780000}"/>
    <cellStyle name="Lookup Table Heading 3 2 9" xfId="30958" xr:uid="{00000000-0005-0000-0000-0000C3780000}"/>
    <cellStyle name="Lookup Table Heading 3 2 9 2" xfId="30959" xr:uid="{00000000-0005-0000-0000-0000C4780000}"/>
    <cellStyle name="Lookup Table Heading 3 2 9 3" xfId="30960" xr:uid="{00000000-0005-0000-0000-0000C5780000}"/>
    <cellStyle name="Lookup Table Heading 3 20" xfId="30961" xr:uid="{00000000-0005-0000-0000-0000C6780000}"/>
    <cellStyle name="Lookup Table Heading 3 3" xfId="30962" xr:uid="{00000000-0005-0000-0000-0000C7780000}"/>
    <cellStyle name="Lookup Table Heading 3 3 10" xfId="30963" xr:uid="{00000000-0005-0000-0000-0000C8780000}"/>
    <cellStyle name="Lookup Table Heading 3 3 10 2" xfId="30964" xr:uid="{00000000-0005-0000-0000-0000C9780000}"/>
    <cellStyle name="Lookup Table Heading 3 3 10 3" xfId="30965" xr:uid="{00000000-0005-0000-0000-0000CA780000}"/>
    <cellStyle name="Lookup Table Heading 3 3 11" xfId="30966" xr:uid="{00000000-0005-0000-0000-0000CB780000}"/>
    <cellStyle name="Lookup Table Heading 3 3 11 2" xfId="30967" xr:uid="{00000000-0005-0000-0000-0000CC780000}"/>
    <cellStyle name="Lookup Table Heading 3 3 11 3" xfId="30968" xr:uid="{00000000-0005-0000-0000-0000CD780000}"/>
    <cellStyle name="Lookup Table Heading 3 3 12" xfId="30969" xr:uid="{00000000-0005-0000-0000-0000CE780000}"/>
    <cellStyle name="Lookup Table Heading 3 3 12 2" xfId="30970" xr:uid="{00000000-0005-0000-0000-0000CF780000}"/>
    <cellStyle name="Lookup Table Heading 3 3 12 3" xfId="30971" xr:uid="{00000000-0005-0000-0000-0000D0780000}"/>
    <cellStyle name="Lookup Table Heading 3 3 13" xfId="30972" xr:uid="{00000000-0005-0000-0000-0000D1780000}"/>
    <cellStyle name="Lookup Table Heading 3 3 14" xfId="30973" xr:uid="{00000000-0005-0000-0000-0000D2780000}"/>
    <cellStyle name="Lookup Table Heading 3 3 2" xfId="30974" xr:uid="{00000000-0005-0000-0000-0000D3780000}"/>
    <cellStyle name="Lookup Table Heading 3 3 2 2" xfId="30975" xr:uid="{00000000-0005-0000-0000-0000D4780000}"/>
    <cellStyle name="Lookup Table Heading 3 3 2 3" xfId="30976" xr:uid="{00000000-0005-0000-0000-0000D5780000}"/>
    <cellStyle name="Lookup Table Heading 3 3 3" xfId="30977" xr:uid="{00000000-0005-0000-0000-0000D6780000}"/>
    <cellStyle name="Lookup Table Heading 3 3 3 2" xfId="30978" xr:uid="{00000000-0005-0000-0000-0000D7780000}"/>
    <cellStyle name="Lookup Table Heading 3 3 3 3" xfId="30979" xr:uid="{00000000-0005-0000-0000-0000D8780000}"/>
    <cellStyle name="Lookup Table Heading 3 3 4" xfId="30980" xr:uid="{00000000-0005-0000-0000-0000D9780000}"/>
    <cellStyle name="Lookup Table Heading 3 3 4 2" xfId="30981" xr:uid="{00000000-0005-0000-0000-0000DA780000}"/>
    <cellStyle name="Lookup Table Heading 3 3 4 3" xfId="30982" xr:uid="{00000000-0005-0000-0000-0000DB780000}"/>
    <cellStyle name="Lookup Table Heading 3 3 5" xfId="30983" xr:uid="{00000000-0005-0000-0000-0000DC780000}"/>
    <cellStyle name="Lookup Table Heading 3 3 5 2" xfId="30984" xr:uid="{00000000-0005-0000-0000-0000DD780000}"/>
    <cellStyle name="Lookup Table Heading 3 3 5 3" xfId="30985" xr:uid="{00000000-0005-0000-0000-0000DE780000}"/>
    <cellStyle name="Lookup Table Heading 3 3 6" xfId="30986" xr:uid="{00000000-0005-0000-0000-0000DF780000}"/>
    <cellStyle name="Lookup Table Heading 3 3 6 2" xfId="30987" xr:uid="{00000000-0005-0000-0000-0000E0780000}"/>
    <cellStyle name="Lookup Table Heading 3 3 6 3" xfId="30988" xr:uid="{00000000-0005-0000-0000-0000E1780000}"/>
    <cellStyle name="Lookup Table Heading 3 3 7" xfId="30989" xr:uid="{00000000-0005-0000-0000-0000E2780000}"/>
    <cellStyle name="Lookup Table Heading 3 3 7 2" xfId="30990" xr:uid="{00000000-0005-0000-0000-0000E3780000}"/>
    <cellStyle name="Lookup Table Heading 3 3 7 3" xfId="30991" xr:uid="{00000000-0005-0000-0000-0000E4780000}"/>
    <cellStyle name="Lookup Table Heading 3 3 8" xfId="30992" xr:uid="{00000000-0005-0000-0000-0000E5780000}"/>
    <cellStyle name="Lookup Table Heading 3 3 8 2" xfId="30993" xr:uid="{00000000-0005-0000-0000-0000E6780000}"/>
    <cellStyle name="Lookup Table Heading 3 3 8 3" xfId="30994" xr:uid="{00000000-0005-0000-0000-0000E7780000}"/>
    <cellStyle name="Lookup Table Heading 3 3 9" xfId="30995" xr:uid="{00000000-0005-0000-0000-0000E8780000}"/>
    <cellStyle name="Lookup Table Heading 3 3 9 2" xfId="30996" xr:uid="{00000000-0005-0000-0000-0000E9780000}"/>
    <cellStyle name="Lookup Table Heading 3 3 9 3" xfId="30997" xr:uid="{00000000-0005-0000-0000-0000EA780000}"/>
    <cellStyle name="Lookup Table Heading 3 4" xfId="30998" xr:uid="{00000000-0005-0000-0000-0000EB780000}"/>
    <cellStyle name="Lookup Table Heading 3 4 10" xfId="30999" xr:uid="{00000000-0005-0000-0000-0000EC780000}"/>
    <cellStyle name="Lookup Table Heading 3 4 10 2" xfId="31000" xr:uid="{00000000-0005-0000-0000-0000ED780000}"/>
    <cellStyle name="Lookup Table Heading 3 4 10 3" xfId="31001" xr:uid="{00000000-0005-0000-0000-0000EE780000}"/>
    <cellStyle name="Lookup Table Heading 3 4 11" xfId="31002" xr:uid="{00000000-0005-0000-0000-0000EF780000}"/>
    <cellStyle name="Lookup Table Heading 3 4 11 2" xfId="31003" xr:uid="{00000000-0005-0000-0000-0000F0780000}"/>
    <cellStyle name="Lookup Table Heading 3 4 11 3" xfId="31004" xr:uid="{00000000-0005-0000-0000-0000F1780000}"/>
    <cellStyle name="Lookup Table Heading 3 4 12" xfId="31005" xr:uid="{00000000-0005-0000-0000-0000F2780000}"/>
    <cellStyle name="Lookup Table Heading 3 4 13" xfId="31006" xr:uid="{00000000-0005-0000-0000-0000F3780000}"/>
    <cellStyle name="Lookup Table Heading 3 4 2" xfId="31007" xr:uid="{00000000-0005-0000-0000-0000F4780000}"/>
    <cellStyle name="Lookup Table Heading 3 4 2 2" xfId="31008" xr:uid="{00000000-0005-0000-0000-0000F5780000}"/>
    <cellStyle name="Lookup Table Heading 3 4 2 3" xfId="31009" xr:uid="{00000000-0005-0000-0000-0000F6780000}"/>
    <cellStyle name="Lookup Table Heading 3 4 3" xfId="31010" xr:uid="{00000000-0005-0000-0000-0000F7780000}"/>
    <cellStyle name="Lookup Table Heading 3 4 3 2" xfId="31011" xr:uid="{00000000-0005-0000-0000-0000F8780000}"/>
    <cellStyle name="Lookup Table Heading 3 4 3 3" xfId="31012" xr:uid="{00000000-0005-0000-0000-0000F9780000}"/>
    <cellStyle name="Lookup Table Heading 3 4 4" xfId="31013" xr:uid="{00000000-0005-0000-0000-0000FA780000}"/>
    <cellStyle name="Lookup Table Heading 3 4 4 2" xfId="31014" xr:uid="{00000000-0005-0000-0000-0000FB780000}"/>
    <cellStyle name="Lookup Table Heading 3 4 4 3" xfId="31015" xr:uid="{00000000-0005-0000-0000-0000FC780000}"/>
    <cellStyle name="Lookup Table Heading 3 4 5" xfId="31016" xr:uid="{00000000-0005-0000-0000-0000FD780000}"/>
    <cellStyle name="Lookup Table Heading 3 4 5 2" xfId="31017" xr:uid="{00000000-0005-0000-0000-0000FE780000}"/>
    <cellStyle name="Lookup Table Heading 3 4 5 3" xfId="31018" xr:uid="{00000000-0005-0000-0000-0000FF780000}"/>
    <cellStyle name="Lookup Table Heading 3 4 6" xfId="31019" xr:uid="{00000000-0005-0000-0000-000000790000}"/>
    <cellStyle name="Lookup Table Heading 3 4 6 2" xfId="31020" xr:uid="{00000000-0005-0000-0000-000001790000}"/>
    <cellStyle name="Lookup Table Heading 3 4 6 3" xfId="31021" xr:uid="{00000000-0005-0000-0000-000002790000}"/>
    <cellStyle name="Lookup Table Heading 3 4 7" xfId="31022" xr:uid="{00000000-0005-0000-0000-000003790000}"/>
    <cellStyle name="Lookup Table Heading 3 4 7 2" xfId="31023" xr:uid="{00000000-0005-0000-0000-000004790000}"/>
    <cellStyle name="Lookup Table Heading 3 4 7 3" xfId="31024" xr:uid="{00000000-0005-0000-0000-000005790000}"/>
    <cellStyle name="Lookup Table Heading 3 4 8" xfId="31025" xr:uid="{00000000-0005-0000-0000-000006790000}"/>
    <cellStyle name="Lookup Table Heading 3 4 8 2" xfId="31026" xr:uid="{00000000-0005-0000-0000-000007790000}"/>
    <cellStyle name="Lookup Table Heading 3 4 8 3" xfId="31027" xr:uid="{00000000-0005-0000-0000-000008790000}"/>
    <cellStyle name="Lookup Table Heading 3 4 9" xfId="31028" xr:uid="{00000000-0005-0000-0000-000009790000}"/>
    <cellStyle name="Lookup Table Heading 3 4 9 2" xfId="31029" xr:uid="{00000000-0005-0000-0000-00000A790000}"/>
    <cellStyle name="Lookup Table Heading 3 4 9 3" xfId="31030" xr:uid="{00000000-0005-0000-0000-00000B790000}"/>
    <cellStyle name="Lookup Table Heading 3 5" xfId="31031" xr:uid="{00000000-0005-0000-0000-00000C790000}"/>
    <cellStyle name="Lookup Table Heading 3 5 10" xfId="31032" xr:uid="{00000000-0005-0000-0000-00000D790000}"/>
    <cellStyle name="Lookup Table Heading 3 5 10 2" xfId="31033" xr:uid="{00000000-0005-0000-0000-00000E790000}"/>
    <cellStyle name="Lookup Table Heading 3 5 10 3" xfId="31034" xr:uid="{00000000-0005-0000-0000-00000F790000}"/>
    <cellStyle name="Lookup Table Heading 3 5 11" xfId="31035" xr:uid="{00000000-0005-0000-0000-000010790000}"/>
    <cellStyle name="Lookup Table Heading 3 5 11 2" xfId="31036" xr:uid="{00000000-0005-0000-0000-000011790000}"/>
    <cellStyle name="Lookup Table Heading 3 5 11 3" xfId="31037" xr:uid="{00000000-0005-0000-0000-000012790000}"/>
    <cellStyle name="Lookup Table Heading 3 5 12" xfId="31038" xr:uid="{00000000-0005-0000-0000-000013790000}"/>
    <cellStyle name="Lookup Table Heading 3 5 13" xfId="31039" xr:uid="{00000000-0005-0000-0000-000014790000}"/>
    <cellStyle name="Lookup Table Heading 3 5 2" xfId="31040" xr:uid="{00000000-0005-0000-0000-000015790000}"/>
    <cellStyle name="Lookup Table Heading 3 5 2 2" xfId="31041" xr:uid="{00000000-0005-0000-0000-000016790000}"/>
    <cellStyle name="Lookup Table Heading 3 5 2 3" xfId="31042" xr:uid="{00000000-0005-0000-0000-000017790000}"/>
    <cellStyle name="Lookup Table Heading 3 5 3" xfId="31043" xr:uid="{00000000-0005-0000-0000-000018790000}"/>
    <cellStyle name="Lookup Table Heading 3 5 3 2" xfId="31044" xr:uid="{00000000-0005-0000-0000-000019790000}"/>
    <cellStyle name="Lookup Table Heading 3 5 3 3" xfId="31045" xr:uid="{00000000-0005-0000-0000-00001A790000}"/>
    <cellStyle name="Lookup Table Heading 3 5 4" xfId="31046" xr:uid="{00000000-0005-0000-0000-00001B790000}"/>
    <cellStyle name="Lookup Table Heading 3 5 4 2" xfId="31047" xr:uid="{00000000-0005-0000-0000-00001C790000}"/>
    <cellStyle name="Lookup Table Heading 3 5 4 3" xfId="31048" xr:uid="{00000000-0005-0000-0000-00001D790000}"/>
    <cellStyle name="Lookup Table Heading 3 5 5" xfId="31049" xr:uid="{00000000-0005-0000-0000-00001E790000}"/>
    <cellStyle name="Lookup Table Heading 3 5 5 2" xfId="31050" xr:uid="{00000000-0005-0000-0000-00001F790000}"/>
    <cellStyle name="Lookup Table Heading 3 5 5 3" xfId="31051" xr:uid="{00000000-0005-0000-0000-000020790000}"/>
    <cellStyle name="Lookup Table Heading 3 5 6" xfId="31052" xr:uid="{00000000-0005-0000-0000-000021790000}"/>
    <cellStyle name="Lookup Table Heading 3 5 6 2" xfId="31053" xr:uid="{00000000-0005-0000-0000-000022790000}"/>
    <cellStyle name="Lookup Table Heading 3 5 6 3" xfId="31054" xr:uid="{00000000-0005-0000-0000-000023790000}"/>
    <cellStyle name="Lookup Table Heading 3 5 7" xfId="31055" xr:uid="{00000000-0005-0000-0000-000024790000}"/>
    <cellStyle name="Lookup Table Heading 3 5 7 2" xfId="31056" xr:uid="{00000000-0005-0000-0000-000025790000}"/>
    <cellStyle name="Lookup Table Heading 3 5 7 3" xfId="31057" xr:uid="{00000000-0005-0000-0000-000026790000}"/>
    <cellStyle name="Lookup Table Heading 3 5 8" xfId="31058" xr:uid="{00000000-0005-0000-0000-000027790000}"/>
    <cellStyle name="Lookup Table Heading 3 5 8 2" xfId="31059" xr:uid="{00000000-0005-0000-0000-000028790000}"/>
    <cellStyle name="Lookup Table Heading 3 5 8 3" xfId="31060" xr:uid="{00000000-0005-0000-0000-000029790000}"/>
    <cellStyle name="Lookup Table Heading 3 5 9" xfId="31061" xr:uid="{00000000-0005-0000-0000-00002A790000}"/>
    <cellStyle name="Lookup Table Heading 3 5 9 2" xfId="31062" xr:uid="{00000000-0005-0000-0000-00002B790000}"/>
    <cellStyle name="Lookup Table Heading 3 5 9 3" xfId="31063" xr:uid="{00000000-0005-0000-0000-00002C790000}"/>
    <cellStyle name="Lookup Table Heading 3 6" xfId="31064" xr:uid="{00000000-0005-0000-0000-00002D790000}"/>
    <cellStyle name="Lookup Table Heading 3 6 10" xfId="31065" xr:uid="{00000000-0005-0000-0000-00002E790000}"/>
    <cellStyle name="Lookup Table Heading 3 6 10 2" xfId="31066" xr:uid="{00000000-0005-0000-0000-00002F790000}"/>
    <cellStyle name="Lookup Table Heading 3 6 10 3" xfId="31067" xr:uid="{00000000-0005-0000-0000-000030790000}"/>
    <cellStyle name="Lookup Table Heading 3 6 11" xfId="31068" xr:uid="{00000000-0005-0000-0000-000031790000}"/>
    <cellStyle name="Lookup Table Heading 3 6 11 2" xfId="31069" xr:uid="{00000000-0005-0000-0000-000032790000}"/>
    <cellStyle name="Lookup Table Heading 3 6 11 3" xfId="31070" xr:uid="{00000000-0005-0000-0000-000033790000}"/>
    <cellStyle name="Lookup Table Heading 3 6 12" xfId="31071" xr:uid="{00000000-0005-0000-0000-000034790000}"/>
    <cellStyle name="Lookup Table Heading 3 6 13" xfId="31072" xr:uid="{00000000-0005-0000-0000-000035790000}"/>
    <cellStyle name="Lookup Table Heading 3 6 2" xfId="31073" xr:uid="{00000000-0005-0000-0000-000036790000}"/>
    <cellStyle name="Lookup Table Heading 3 6 2 2" xfId="31074" xr:uid="{00000000-0005-0000-0000-000037790000}"/>
    <cellStyle name="Lookup Table Heading 3 6 2 3" xfId="31075" xr:uid="{00000000-0005-0000-0000-000038790000}"/>
    <cellStyle name="Lookup Table Heading 3 6 3" xfId="31076" xr:uid="{00000000-0005-0000-0000-000039790000}"/>
    <cellStyle name="Lookup Table Heading 3 6 3 2" xfId="31077" xr:uid="{00000000-0005-0000-0000-00003A790000}"/>
    <cellStyle name="Lookup Table Heading 3 6 3 3" xfId="31078" xr:uid="{00000000-0005-0000-0000-00003B790000}"/>
    <cellStyle name="Lookup Table Heading 3 6 4" xfId="31079" xr:uid="{00000000-0005-0000-0000-00003C790000}"/>
    <cellStyle name="Lookup Table Heading 3 6 4 2" xfId="31080" xr:uid="{00000000-0005-0000-0000-00003D790000}"/>
    <cellStyle name="Lookup Table Heading 3 6 4 3" xfId="31081" xr:uid="{00000000-0005-0000-0000-00003E790000}"/>
    <cellStyle name="Lookup Table Heading 3 6 5" xfId="31082" xr:uid="{00000000-0005-0000-0000-00003F790000}"/>
    <cellStyle name="Lookup Table Heading 3 6 5 2" xfId="31083" xr:uid="{00000000-0005-0000-0000-000040790000}"/>
    <cellStyle name="Lookup Table Heading 3 6 5 3" xfId="31084" xr:uid="{00000000-0005-0000-0000-000041790000}"/>
    <cellStyle name="Lookup Table Heading 3 6 6" xfId="31085" xr:uid="{00000000-0005-0000-0000-000042790000}"/>
    <cellStyle name="Lookup Table Heading 3 6 6 2" xfId="31086" xr:uid="{00000000-0005-0000-0000-000043790000}"/>
    <cellStyle name="Lookup Table Heading 3 6 6 3" xfId="31087" xr:uid="{00000000-0005-0000-0000-000044790000}"/>
    <cellStyle name="Lookup Table Heading 3 6 7" xfId="31088" xr:uid="{00000000-0005-0000-0000-000045790000}"/>
    <cellStyle name="Lookup Table Heading 3 6 7 2" xfId="31089" xr:uid="{00000000-0005-0000-0000-000046790000}"/>
    <cellStyle name="Lookup Table Heading 3 6 7 3" xfId="31090" xr:uid="{00000000-0005-0000-0000-000047790000}"/>
    <cellStyle name="Lookup Table Heading 3 6 8" xfId="31091" xr:uid="{00000000-0005-0000-0000-000048790000}"/>
    <cellStyle name="Lookup Table Heading 3 6 8 2" xfId="31092" xr:uid="{00000000-0005-0000-0000-000049790000}"/>
    <cellStyle name="Lookup Table Heading 3 6 8 3" xfId="31093" xr:uid="{00000000-0005-0000-0000-00004A790000}"/>
    <cellStyle name="Lookup Table Heading 3 6 9" xfId="31094" xr:uid="{00000000-0005-0000-0000-00004B790000}"/>
    <cellStyle name="Lookup Table Heading 3 6 9 2" xfId="31095" xr:uid="{00000000-0005-0000-0000-00004C790000}"/>
    <cellStyle name="Lookup Table Heading 3 6 9 3" xfId="31096" xr:uid="{00000000-0005-0000-0000-00004D790000}"/>
    <cellStyle name="Lookup Table Heading 3 7" xfId="31097" xr:uid="{00000000-0005-0000-0000-00004E790000}"/>
    <cellStyle name="Lookup Table Heading 3 7 10" xfId="31098" xr:uid="{00000000-0005-0000-0000-00004F790000}"/>
    <cellStyle name="Lookup Table Heading 3 7 10 2" xfId="31099" xr:uid="{00000000-0005-0000-0000-000050790000}"/>
    <cellStyle name="Lookup Table Heading 3 7 10 3" xfId="31100" xr:uid="{00000000-0005-0000-0000-000051790000}"/>
    <cellStyle name="Lookup Table Heading 3 7 11" xfId="31101" xr:uid="{00000000-0005-0000-0000-000052790000}"/>
    <cellStyle name="Lookup Table Heading 3 7 11 2" xfId="31102" xr:uid="{00000000-0005-0000-0000-000053790000}"/>
    <cellStyle name="Lookup Table Heading 3 7 11 3" xfId="31103" xr:uid="{00000000-0005-0000-0000-000054790000}"/>
    <cellStyle name="Lookup Table Heading 3 7 12" xfId="31104" xr:uid="{00000000-0005-0000-0000-000055790000}"/>
    <cellStyle name="Lookup Table Heading 3 7 13" xfId="31105" xr:uid="{00000000-0005-0000-0000-000056790000}"/>
    <cellStyle name="Lookup Table Heading 3 7 2" xfId="31106" xr:uid="{00000000-0005-0000-0000-000057790000}"/>
    <cellStyle name="Lookup Table Heading 3 7 2 2" xfId="31107" xr:uid="{00000000-0005-0000-0000-000058790000}"/>
    <cellStyle name="Lookup Table Heading 3 7 2 3" xfId="31108" xr:uid="{00000000-0005-0000-0000-000059790000}"/>
    <cellStyle name="Lookup Table Heading 3 7 3" xfId="31109" xr:uid="{00000000-0005-0000-0000-00005A790000}"/>
    <cellStyle name="Lookup Table Heading 3 7 3 2" xfId="31110" xr:uid="{00000000-0005-0000-0000-00005B790000}"/>
    <cellStyle name="Lookup Table Heading 3 7 3 3" xfId="31111" xr:uid="{00000000-0005-0000-0000-00005C790000}"/>
    <cellStyle name="Lookup Table Heading 3 7 4" xfId="31112" xr:uid="{00000000-0005-0000-0000-00005D790000}"/>
    <cellStyle name="Lookup Table Heading 3 7 4 2" xfId="31113" xr:uid="{00000000-0005-0000-0000-00005E790000}"/>
    <cellStyle name="Lookup Table Heading 3 7 4 3" xfId="31114" xr:uid="{00000000-0005-0000-0000-00005F790000}"/>
    <cellStyle name="Lookup Table Heading 3 7 5" xfId="31115" xr:uid="{00000000-0005-0000-0000-000060790000}"/>
    <cellStyle name="Lookup Table Heading 3 7 5 2" xfId="31116" xr:uid="{00000000-0005-0000-0000-000061790000}"/>
    <cellStyle name="Lookup Table Heading 3 7 5 3" xfId="31117" xr:uid="{00000000-0005-0000-0000-000062790000}"/>
    <cellStyle name="Lookup Table Heading 3 7 6" xfId="31118" xr:uid="{00000000-0005-0000-0000-000063790000}"/>
    <cellStyle name="Lookup Table Heading 3 7 6 2" xfId="31119" xr:uid="{00000000-0005-0000-0000-000064790000}"/>
    <cellStyle name="Lookup Table Heading 3 7 6 3" xfId="31120" xr:uid="{00000000-0005-0000-0000-000065790000}"/>
    <cellStyle name="Lookup Table Heading 3 7 7" xfId="31121" xr:uid="{00000000-0005-0000-0000-000066790000}"/>
    <cellStyle name="Lookup Table Heading 3 7 7 2" xfId="31122" xr:uid="{00000000-0005-0000-0000-000067790000}"/>
    <cellStyle name="Lookup Table Heading 3 7 7 3" xfId="31123" xr:uid="{00000000-0005-0000-0000-000068790000}"/>
    <cellStyle name="Lookup Table Heading 3 7 8" xfId="31124" xr:uid="{00000000-0005-0000-0000-000069790000}"/>
    <cellStyle name="Lookup Table Heading 3 7 8 2" xfId="31125" xr:uid="{00000000-0005-0000-0000-00006A790000}"/>
    <cellStyle name="Lookup Table Heading 3 7 8 3" xfId="31126" xr:uid="{00000000-0005-0000-0000-00006B790000}"/>
    <cellStyle name="Lookup Table Heading 3 7 9" xfId="31127" xr:uid="{00000000-0005-0000-0000-00006C790000}"/>
    <cellStyle name="Lookup Table Heading 3 7 9 2" xfId="31128" xr:uid="{00000000-0005-0000-0000-00006D790000}"/>
    <cellStyle name="Lookup Table Heading 3 7 9 3" xfId="31129" xr:uid="{00000000-0005-0000-0000-00006E790000}"/>
    <cellStyle name="Lookup Table Heading 3 8" xfId="31130" xr:uid="{00000000-0005-0000-0000-00006F790000}"/>
    <cellStyle name="Lookup Table Heading 3 8 2" xfId="31131" xr:uid="{00000000-0005-0000-0000-000070790000}"/>
    <cellStyle name="Lookup Table Heading 3 8 3" xfId="31132" xr:uid="{00000000-0005-0000-0000-000071790000}"/>
    <cellStyle name="Lookup Table Heading 3 9" xfId="31133" xr:uid="{00000000-0005-0000-0000-000072790000}"/>
    <cellStyle name="Lookup Table Heading 3 9 2" xfId="31134" xr:uid="{00000000-0005-0000-0000-000073790000}"/>
    <cellStyle name="Lookup Table Heading 3 9 3" xfId="31135" xr:uid="{00000000-0005-0000-0000-000074790000}"/>
    <cellStyle name="Lookup Table Heading 4" xfId="31136" xr:uid="{00000000-0005-0000-0000-000075790000}"/>
    <cellStyle name="Lookup Table Heading 4 10" xfId="31137" xr:uid="{00000000-0005-0000-0000-000076790000}"/>
    <cellStyle name="Lookup Table Heading 4 10 2" xfId="31138" xr:uid="{00000000-0005-0000-0000-000077790000}"/>
    <cellStyle name="Lookup Table Heading 4 10 3" xfId="31139" xr:uid="{00000000-0005-0000-0000-000078790000}"/>
    <cellStyle name="Lookup Table Heading 4 11" xfId="31140" xr:uid="{00000000-0005-0000-0000-000079790000}"/>
    <cellStyle name="Lookup Table Heading 4 11 2" xfId="31141" xr:uid="{00000000-0005-0000-0000-00007A790000}"/>
    <cellStyle name="Lookup Table Heading 4 11 3" xfId="31142" xr:uid="{00000000-0005-0000-0000-00007B790000}"/>
    <cellStyle name="Lookup Table Heading 4 12" xfId="31143" xr:uid="{00000000-0005-0000-0000-00007C790000}"/>
    <cellStyle name="Lookup Table Heading 4 12 2" xfId="31144" xr:uid="{00000000-0005-0000-0000-00007D790000}"/>
    <cellStyle name="Lookup Table Heading 4 12 3" xfId="31145" xr:uid="{00000000-0005-0000-0000-00007E790000}"/>
    <cellStyle name="Lookup Table Heading 4 13" xfId="31146" xr:uid="{00000000-0005-0000-0000-00007F790000}"/>
    <cellStyle name="Lookup Table Heading 4 13 2" xfId="31147" xr:uid="{00000000-0005-0000-0000-000080790000}"/>
    <cellStyle name="Lookup Table Heading 4 13 3" xfId="31148" xr:uid="{00000000-0005-0000-0000-000081790000}"/>
    <cellStyle name="Lookup Table Heading 4 14" xfId="31149" xr:uid="{00000000-0005-0000-0000-000082790000}"/>
    <cellStyle name="Lookup Table Heading 4 14 2" xfId="31150" xr:uid="{00000000-0005-0000-0000-000083790000}"/>
    <cellStyle name="Lookup Table Heading 4 14 3" xfId="31151" xr:uid="{00000000-0005-0000-0000-000084790000}"/>
    <cellStyle name="Lookup Table Heading 4 15" xfId="31152" xr:uid="{00000000-0005-0000-0000-000085790000}"/>
    <cellStyle name="Lookup Table Heading 4 15 2" xfId="31153" xr:uid="{00000000-0005-0000-0000-000086790000}"/>
    <cellStyle name="Lookup Table Heading 4 15 3" xfId="31154" xr:uid="{00000000-0005-0000-0000-000087790000}"/>
    <cellStyle name="Lookup Table Heading 4 16" xfId="31155" xr:uid="{00000000-0005-0000-0000-000088790000}"/>
    <cellStyle name="Lookup Table Heading 4 16 2" xfId="31156" xr:uid="{00000000-0005-0000-0000-000089790000}"/>
    <cellStyle name="Lookup Table Heading 4 16 3" xfId="31157" xr:uid="{00000000-0005-0000-0000-00008A790000}"/>
    <cellStyle name="Lookup Table Heading 4 17" xfId="31158" xr:uid="{00000000-0005-0000-0000-00008B790000}"/>
    <cellStyle name="Lookup Table Heading 4 17 2" xfId="31159" xr:uid="{00000000-0005-0000-0000-00008C790000}"/>
    <cellStyle name="Lookup Table Heading 4 17 3" xfId="31160" xr:uid="{00000000-0005-0000-0000-00008D790000}"/>
    <cellStyle name="Lookup Table Heading 4 18" xfId="31161" xr:uid="{00000000-0005-0000-0000-00008E790000}"/>
    <cellStyle name="Lookup Table Heading 4 18 2" xfId="31162" xr:uid="{00000000-0005-0000-0000-00008F790000}"/>
    <cellStyle name="Lookup Table Heading 4 18 3" xfId="31163" xr:uid="{00000000-0005-0000-0000-000090790000}"/>
    <cellStyle name="Lookup Table Heading 4 19" xfId="31164" xr:uid="{00000000-0005-0000-0000-000091790000}"/>
    <cellStyle name="Lookup Table Heading 4 2" xfId="31165" xr:uid="{00000000-0005-0000-0000-000092790000}"/>
    <cellStyle name="Lookup Table Heading 4 2 10" xfId="31166" xr:uid="{00000000-0005-0000-0000-000093790000}"/>
    <cellStyle name="Lookup Table Heading 4 2 10 2" xfId="31167" xr:uid="{00000000-0005-0000-0000-000094790000}"/>
    <cellStyle name="Lookup Table Heading 4 2 10 3" xfId="31168" xr:uid="{00000000-0005-0000-0000-000095790000}"/>
    <cellStyle name="Lookup Table Heading 4 2 11" xfId="31169" xr:uid="{00000000-0005-0000-0000-000096790000}"/>
    <cellStyle name="Lookup Table Heading 4 2 11 2" xfId="31170" xr:uid="{00000000-0005-0000-0000-000097790000}"/>
    <cellStyle name="Lookup Table Heading 4 2 11 3" xfId="31171" xr:uid="{00000000-0005-0000-0000-000098790000}"/>
    <cellStyle name="Lookup Table Heading 4 2 12" xfId="31172" xr:uid="{00000000-0005-0000-0000-000099790000}"/>
    <cellStyle name="Lookup Table Heading 4 2 12 2" xfId="31173" xr:uid="{00000000-0005-0000-0000-00009A790000}"/>
    <cellStyle name="Lookup Table Heading 4 2 12 3" xfId="31174" xr:uid="{00000000-0005-0000-0000-00009B790000}"/>
    <cellStyle name="Lookup Table Heading 4 2 13" xfId="31175" xr:uid="{00000000-0005-0000-0000-00009C790000}"/>
    <cellStyle name="Lookup Table Heading 4 2 14" xfId="31176" xr:uid="{00000000-0005-0000-0000-00009D790000}"/>
    <cellStyle name="Lookup Table Heading 4 2 2" xfId="31177" xr:uid="{00000000-0005-0000-0000-00009E790000}"/>
    <cellStyle name="Lookup Table Heading 4 2 2 2" xfId="31178" xr:uid="{00000000-0005-0000-0000-00009F790000}"/>
    <cellStyle name="Lookup Table Heading 4 2 2 3" xfId="31179" xr:uid="{00000000-0005-0000-0000-0000A0790000}"/>
    <cellStyle name="Lookup Table Heading 4 2 3" xfId="31180" xr:uid="{00000000-0005-0000-0000-0000A1790000}"/>
    <cellStyle name="Lookup Table Heading 4 2 3 2" xfId="31181" xr:uid="{00000000-0005-0000-0000-0000A2790000}"/>
    <cellStyle name="Lookup Table Heading 4 2 3 3" xfId="31182" xr:uid="{00000000-0005-0000-0000-0000A3790000}"/>
    <cellStyle name="Lookup Table Heading 4 2 4" xfId="31183" xr:uid="{00000000-0005-0000-0000-0000A4790000}"/>
    <cellStyle name="Lookup Table Heading 4 2 4 2" xfId="31184" xr:uid="{00000000-0005-0000-0000-0000A5790000}"/>
    <cellStyle name="Lookup Table Heading 4 2 4 3" xfId="31185" xr:uid="{00000000-0005-0000-0000-0000A6790000}"/>
    <cellStyle name="Lookup Table Heading 4 2 5" xfId="31186" xr:uid="{00000000-0005-0000-0000-0000A7790000}"/>
    <cellStyle name="Lookup Table Heading 4 2 5 2" xfId="31187" xr:uid="{00000000-0005-0000-0000-0000A8790000}"/>
    <cellStyle name="Lookup Table Heading 4 2 5 3" xfId="31188" xr:uid="{00000000-0005-0000-0000-0000A9790000}"/>
    <cellStyle name="Lookup Table Heading 4 2 6" xfId="31189" xr:uid="{00000000-0005-0000-0000-0000AA790000}"/>
    <cellStyle name="Lookup Table Heading 4 2 6 2" xfId="31190" xr:uid="{00000000-0005-0000-0000-0000AB790000}"/>
    <cellStyle name="Lookup Table Heading 4 2 6 3" xfId="31191" xr:uid="{00000000-0005-0000-0000-0000AC790000}"/>
    <cellStyle name="Lookup Table Heading 4 2 7" xfId="31192" xr:uid="{00000000-0005-0000-0000-0000AD790000}"/>
    <cellStyle name="Lookup Table Heading 4 2 7 2" xfId="31193" xr:uid="{00000000-0005-0000-0000-0000AE790000}"/>
    <cellStyle name="Lookup Table Heading 4 2 7 3" xfId="31194" xr:uid="{00000000-0005-0000-0000-0000AF790000}"/>
    <cellStyle name="Lookup Table Heading 4 2 8" xfId="31195" xr:uid="{00000000-0005-0000-0000-0000B0790000}"/>
    <cellStyle name="Lookup Table Heading 4 2 8 2" xfId="31196" xr:uid="{00000000-0005-0000-0000-0000B1790000}"/>
    <cellStyle name="Lookup Table Heading 4 2 8 3" xfId="31197" xr:uid="{00000000-0005-0000-0000-0000B2790000}"/>
    <cellStyle name="Lookup Table Heading 4 2 9" xfId="31198" xr:uid="{00000000-0005-0000-0000-0000B3790000}"/>
    <cellStyle name="Lookup Table Heading 4 2 9 2" xfId="31199" xr:uid="{00000000-0005-0000-0000-0000B4790000}"/>
    <cellStyle name="Lookup Table Heading 4 2 9 3" xfId="31200" xr:uid="{00000000-0005-0000-0000-0000B5790000}"/>
    <cellStyle name="Lookup Table Heading 4 20" xfId="31201" xr:uid="{00000000-0005-0000-0000-0000B6790000}"/>
    <cellStyle name="Lookup Table Heading 4 3" xfId="31202" xr:uid="{00000000-0005-0000-0000-0000B7790000}"/>
    <cellStyle name="Lookup Table Heading 4 3 10" xfId="31203" xr:uid="{00000000-0005-0000-0000-0000B8790000}"/>
    <cellStyle name="Lookup Table Heading 4 3 10 2" xfId="31204" xr:uid="{00000000-0005-0000-0000-0000B9790000}"/>
    <cellStyle name="Lookup Table Heading 4 3 10 3" xfId="31205" xr:uid="{00000000-0005-0000-0000-0000BA790000}"/>
    <cellStyle name="Lookup Table Heading 4 3 11" xfId="31206" xr:uid="{00000000-0005-0000-0000-0000BB790000}"/>
    <cellStyle name="Lookup Table Heading 4 3 11 2" xfId="31207" xr:uid="{00000000-0005-0000-0000-0000BC790000}"/>
    <cellStyle name="Lookup Table Heading 4 3 11 3" xfId="31208" xr:uid="{00000000-0005-0000-0000-0000BD790000}"/>
    <cellStyle name="Lookup Table Heading 4 3 12" xfId="31209" xr:uid="{00000000-0005-0000-0000-0000BE790000}"/>
    <cellStyle name="Lookup Table Heading 4 3 12 2" xfId="31210" xr:uid="{00000000-0005-0000-0000-0000BF790000}"/>
    <cellStyle name="Lookup Table Heading 4 3 12 3" xfId="31211" xr:uid="{00000000-0005-0000-0000-0000C0790000}"/>
    <cellStyle name="Lookup Table Heading 4 3 13" xfId="31212" xr:uid="{00000000-0005-0000-0000-0000C1790000}"/>
    <cellStyle name="Lookup Table Heading 4 3 14" xfId="31213" xr:uid="{00000000-0005-0000-0000-0000C2790000}"/>
    <cellStyle name="Lookup Table Heading 4 3 2" xfId="31214" xr:uid="{00000000-0005-0000-0000-0000C3790000}"/>
    <cellStyle name="Lookup Table Heading 4 3 2 2" xfId="31215" xr:uid="{00000000-0005-0000-0000-0000C4790000}"/>
    <cellStyle name="Lookup Table Heading 4 3 2 3" xfId="31216" xr:uid="{00000000-0005-0000-0000-0000C5790000}"/>
    <cellStyle name="Lookup Table Heading 4 3 3" xfId="31217" xr:uid="{00000000-0005-0000-0000-0000C6790000}"/>
    <cellStyle name="Lookup Table Heading 4 3 3 2" xfId="31218" xr:uid="{00000000-0005-0000-0000-0000C7790000}"/>
    <cellStyle name="Lookup Table Heading 4 3 3 3" xfId="31219" xr:uid="{00000000-0005-0000-0000-0000C8790000}"/>
    <cellStyle name="Lookup Table Heading 4 3 4" xfId="31220" xr:uid="{00000000-0005-0000-0000-0000C9790000}"/>
    <cellStyle name="Lookup Table Heading 4 3 4 2" xfId="31221" xr:uid="{00000000-0005-0000-0000-0000CA790000}"/>
    <cellStyle name="Lookup Table Heading 4 3 4 3" xfId="31222" xr:uid="{00000000-0005-0000-0000-0000CB790000}"/>
    <cellStyle name="Lookup Table Heading 4 3 5" xfId="31223" xr:uid="{00000000-0005-0000-0000-0000CC790000}"/>
    <cellStyle name="Lookup Table Heading 4 3 5 2" xfId="31224" xr:uid="{00000000-0005-0000-0000-0000CD790000}"/>
    <cellStyle name="Lookup Table Heading 4 3 5 3" xfId="31225" xr:uid="{00000000-0005-0000-0000-0000CE790000}"/>
    <cellStyle name="Lookup Table Heading 4 3 6" xfId="31226" xr:uid="{00000000-0005-0000-0000-0000CF790000}"/>
    <cellStyle name="Lookup Table Heading 4 3 6 2" xfId="31227" xr:uid="{00000000-0005-0000-0000-0000D0790000}"/>
    <cellStyle name="Lookup Table Heading 4 3 6 3" xfId="31228" xr:uid="{00000000-0005-0000-0000-0000D1790000}"/>
    <cellStyle name="Lookup Table Heading 4 3 7" xfId="31229" xr:uid="{00000000-0005-0000-0000-0000D2790000}"/>
    <cellStyle name="Lookup Table Heading 4 3 7 2" xfId="31230" xr:uid="{00000000-0005-0000-0000-0000D3790000}"/>
    <cellStyle name="Lookup Table Heading 4 3 7 3" xfId="31231" xr:uid="{00000000-0005-0000-0000-0000D4790000}"/>
    <cellStyle name="Lookup Table Heading 4 3 8" xfId="31232" xr:uid="{00000000-0005-0000-0000-0000D5790000}"/>
    <cellStyle name="Lookup Table Heading 4 3 8 2" xfId="31233" xr:uid="{00000000-0005-0000-0000-0000D6790000}"/>
    <cellStyle name="Lookup Table Heading 4 3 8 3" xfId="31234" xr:uid="{00000000-0005-0000-0000-0000D7790000}"/>
    <cellStyle name="Lookup Table Heading 4 3 9" xfId="31235" xr:uid="{00000000-0005-0000-0000-0000D8790000}"/>
    <cellStyle name="Lookup Table Heading 4 3 9 2" xfId="31236" xr:uid="{00000000-0005-0000-0000-0000D9790000}"/>
    <cellStyle name="Lookup Table Heading 4 3 9 3" xfId="31237" xr:uid="{00000000-0005-0000-0000-0000DA790000}"/>
    <cellStyle name="Lookup Table Heading 4 4" xfId="31238" xr:uid="{00000000-0005-0000-0000-0000DB790000}"/>
    <cellStyle name="Lookup Table Heading 4 4 10" xfId="31239" xr:uid="{00000000-0005-0000-0000-0000DC790000}"/>
    <cellStyle name="Lookup Table Heading 4 4 10 2" xfId="31240" xr:uid="{00000000-0005-0000-0000-0000DD790000}"/>
    <cellStyle name="Lookup Table Heading 4 4 10 3" xfId="31241" xr:uid="{00000000-0005-0000-0000-0000DE790000}"/>
    <cellStyle name="Lookup Table Heading 4 4 11" xfId="31242" xr:uid="{00000000-0005-0000-0000-0000DF790000}"/>
    <cellStyle name="Lookup Table Heading 4 4 11 2" xfId="31243" xr:uid="{00000000-0005-0000-0000-0000E0790000}"/>
    <cellStyle name="Lookup Table Heading 4 4 11 3" xfId="31244" xr:uid="{00000000-0005-0000-0000-0000E1790000}"/>
    <cellStyle name="Lookup Table Heading 4 4 12" xfId="31245" xr:uid="{00000000-0005-0000-0000-0000E2790000}"/>
    <cellStyle name="Lookup Table Heading 4 4 13" xfId="31246" xr:uid="{00000000-0005-0000-0000-0000E3790000}"/>
    <cellStyle name="Lookup Table Heading 4 4 2" xfId="31247" xr:uid="{00000000-0005-0000-0000-0000E4790000}"/>
    <cellStyle name="Lookup Table Heading 4 4 2 2" xfId="31248" xr:uid="{00000000-0005-0000-0000-0000E5790000}"/>
    <cellStyle name="Lookup Table Heading 4 4 2 3" xfId="31249" xr:uid="{00000000-0005-0000-0000-0000E6790000}"/>
    <cellStyle name="Lookup Table Heading 4 4 3" xfId="31250" xr:uid="{00000000-0005-0000-0000-0000E7790000}"/>
    <cellStyle name="Lookup Table Heading 4 4 3 2" xfId="31251" xr:uid="{00000000-0005-0000-0000-0000E8790000}"/>
    <cellStyle name="Lookup Table Heading 4 4 3 3" xfId="31252" xr:uid="{00000000-0005-0000-0000-0000E9790000}"/>
    <cellStyle name="Lookup Table Heading 4 4 4" xfId="31253" xr:uid="{00000000-0005-0000-0000-0000EA790000}"/>
    <cellStyle name="Lookup Table Heading 4 4 4 2" xfId="31254" xr:uid="{00000000-0005-0000-0000-0000EB790000}"/>
    <cellStyle name="Lookup Table Heading 4 4 4 3" xfId="31255" xr:uid="{00000000-0005-0000-0000-0000EC790000}"/>
    <cellStyle name="Lookup Table Heading 4 4 5" xfId="31256" xr:uid="{00000000-0005-0000-0000-0000ED790000}"/>
    <cellStyle name="Lookup Table Heading 4 4 5 2" xfId="31257" xr:uid="{00000000-0005-0000-0000-0000EE790000}"/>
    <cellStyle name="Lookup Table Heading 4 4 5 3" xfId="31258" xr:uid="{00000000-0005-0000-0000-0000EF790000}"/>
    <cellStyle name="Lookup Table Heading 4 4 6" xfId="31259" xr:uid="{00000000-0005-0000-0000-0000F0790000}"/>
    <cellStyle name="Lookup Table Heading 4 4 6 2" xfId="31260" xr:uid="{00000000-0005-0000-0000-0000F1790000}"/>
    <cellStyle name="Lookup Table Heading 4 4 6 3" xfId="31261" xr:uid="{00000000-0005-0000-0000-0000F2790000}"/>
    <cellStyle name="Lookup Table Heading 4 4 7" xfId="31262" xr:uid="{00000000-0005-0000-0000-0000F3790000}"/>
    <cellStyle name="Lookup Table Heading 4 4 7 2" xfId="31263" xr:uid="{00000000-0005-0000-0000-0000F4790000}"/>
    <cellStyle name="Lookup Table Heading 4 4 7 3" xfId="31264" xr:uid="{00000000-0005-0000-0000-0000F5790000}"/>
    <cellStyle name="Lookup Table Heading 4 4 8" xfId="31265" xr:uid="{00000000-0005-0000-0000-0000F6790000}"/>
    <cellStyle name="Lookup Table Heading 4 4 8 2" xfId="31266" xr:uid="{00000000-0005-0000-0000-0000F7790000}"/>
    <cellStyle name="Lookup Table Heading 4 4 8 3" xfId="31267" xr:uid="{00000000-0005-0000-0000-0000F8790000}"/>
    <cellStyle name="Lookup Table Heading 4 4 9" xfId="31268" xr:uid="{00000000-0005-0000-0000-0000F9790000}"/>
    <cellStyle name="Lookup Table Heading 4 4 9 2" xfId="31269" xr:uid="{00000000-0005-0000-0000-0000FA790000}"/>
    <cellStyle name="Lookup Table Heading 4 4 9 3" xfId="31270" xr:uid="{00000000-0005-0000-0000-0000FB790000}"/>
    <cellStyle name="Lookup Table Heading 4 5" xfId="31271" xr:uid="{00000000-0005-0000-0000-0000FC790000}"/>
    <cellStyle name="Lookup Table Heading 4 5 10" xfId="31272" xr:uid="{00000000-0005-0000-0000-0000FD790000}"/>
    <cellStyle name="Lookup Table Heading 4 5 10 2" xfId="31273" xr:uid="{00000000-0005-0000-0000-0000FE790000}"/>
    <cellStyle name="Lookup Table Heading 4 5 10 3" xfId="31274" xr:uid="{00000000-0005-0000-0000-0000FF790000}"/>
    <cellStyle name="Lookup Table Heading 4 5 11" xfId="31275" xr:uid="{00000000-0005-0000-0000-0000007A0000}"/>
    <cellStyle name="Lookup Table Heading 4 5 11 2" xfId="31276" xr:uid="{00000000-0005-0000-0000-0000017A0000}"/>
    <cellStyle name="Lookup Table Heading 4 5 11 3" xfId="31277" xr:uid="{00000000-0005-0000-0000-0000027A0000}"/>
    <cellStyle name="Lookup Table Heading 4 5 12" xfId="31278" xr:uid="{00000000-0005-0000-0000-0000037A0000}"/>
    <cellStyle name="Lookup Table Heading 4 5 13" xfId="31279" xr:uid="{00000000-0005-0000-0000-0000047A0000}"/>
    <cellStyle name="Lookup Table Heading 4 5 2" xfId="31280" xr:uid="{00000000-0005-0000-0000-0000057A0000}"/>
    <cellStyle name="Lookup Table Heading 4 5 2 2" xfId="31281" xr:uid="{00000000-0005-0000-0000-0000067A0000}"/>
    <cellStyle name="Lookup Table Heading 4 5 2 3" xfId="31282" xr:uid="{00000000-0005-0000-0000-0000077A0000}"/>
    <cellStyle name="Lookup Table Heading 4 5 3" xfId="31283" xr:uid="{00000000-0005-0000-0000-0000087A0000}"/>
    <cellStyle name="Lookup Table Heading 4 5 3 2" xfId="31284" xr:uid="{00000000-0005-0000-0000-0000097A0000}"/>
    <cellStyle name="Lookup Table Heading 4 5 3 3" xfId="31285" xr:uid="{00000000-0005-0000-0000-00000A7A0000}"/>
    <cellStyle name="Lookup Table Heading 4 5 4" xfId="31286" xr:uid="{00000000-0005-0000-0000-00000B7A0000}"/>
    <cellStyle name="Lookup Table Heading 4 5 4 2" xfId="31287" xr:uid="{00000000-0005-0000-0000-00000C7A0000}"/>
    <cellStyle name="Lookup Table Heading 4 5 4 3" xfId="31288" xr:uid="{00000000-0005-0000-0000-00000D7A0000}"/>
    <cellStyle name="Lookup Table Heading 4 5 5" xfId="31289" xr:uid="{00000000-0005-0000-0000-00000E7A0000}"/>
    <cellStyle name="Lookup Table Heading 4 5 5 2" xfId="31290" xr:uid="{00000000-0005-0000-0000-00000F7A0000}"/>
    <cellStyle name="Lookup Table Heading 4 5 5 3" xfId="31291" xr:uid="{00000000-0005-0000-0000-0000107A0000}"/>
    <cellStyle name="Lookup Table Heading 4 5 6" xfId="31292" xr:uid="{00000000-0005-0000-0000-0000117A0000}"/>
    <cellStyle name="Lookup Table Heading 4 5 6 2" xfId="31293" xr:uid="{00000000-0005-0000-0000-0000127A0000}"/>
    <cellStyle name="Lookup Table Heading 4 5 6 3" xfId="31294" xr:uid="{00000000-0005-0000-0000-0000137A0000}"/>
    <cellStyle name="Lookup Table Heading 4 5 7" xfId="31295" xr:uid="{00000000-0005-0000-0000-0000147A0000}"/>
    <cellStyle name="Lookup Table Heading 4 5 7 2" xfId="31296" xr:uid="{00000000-0005-0000-0000-0000157A0000}"/>
    <cellStyle name="Lookup Table Heading 4 5 7 3" xfId="31297" xr:uid="{00000000-0005-0000-0000-0000167A0000}"/>
    <cellStyle name="Lookup Table Heading 4 5 8" xfId="31298" xr:uid="{00000000-0005-0000-0000-0000177A0000}"/>
    <cellStyle name="Lookup Table Heading 4 5 8 2" xfId="31299" xr:uid="{00000000-0005-0000-0000-0000187A0000}"/>
    <cellStyle name="Lookup Table Heading 4 5 8 3" xfId="31300" xr:uid="{00000000-0005-0000-0000-0000197A0000}"/>
    <cellStyle name="Lookup Table Heading 4 5 9" xfId="31301" xr:uid="{00000000-0005-0000-0000-00001A7A0000}"/>
    <cellStyle name="Lookup Table Heading 4 5 9 2" xfId="31302" xr:uid="{00000000-0005-0000-0000-00001B7A0000}"/>
    <cellStyle name="Lookup Table Heading 4 5 9 3" xfId="31303" xr:uid="{00000000-0005-0000-0000-00001C7A0000}"/>
    <cellStyle name="Lookup Table Heading 4 6" xfId="31304" xr:uid="{00000000-0005-0000-0000-00001D7A0000}"/>
    <cellStyle name="Lookup Table Heading 4 6 10" xfId="31305" xr:uid="{00000000-0005-0000-0000-00001E7A0000}"/>
    <cellStyle name="Lookup Table Heading 4 6 10 2" xfId="31306" xr:uid="{00000000-0005-0000-0000-00001F7A0000}"/>
    <cellStyle name="Lookup Table Heading 4 6 10 3" xfId="31307" xr:uid="{00000000-0005-0000-0000-0000207A0000}"/>
    <cellStyle name="Lookup Table Heading 4 6 11" xfId="31308" xr:uid="{00000000-0005-0000-0000-0000217A0000}"/>
    <cellStyle name="Lookup Table Heading 4 6 11 2" xfId="31309" xr:uid="{00000000-0005-0000-0000-0000227A0000}"/>
    <cellStyle name="Lookup Table Heading 4 6 11 3" xfId="31310" xr:uid="{00000000-0005-0000-0000-0000237A0000}"/>
    <cellStyle name="Lookup Table Heading 4 6 12" xfId="31311" xr:uid="{00000000-0005-0000-0000-0000247A0000}"/>
    <cellStyle name="Lookup Table Heading 4 6 13" xfId="31312" xr:uid="{00000000-0005-0000-0000-0000257A0000}"/>
    <cellStyle name="Lookup Table Heading 4 6 2" xfId="31313" xr:uid="{00000000-0005-0000-0000-0000267A0000}"/>
    <cellStyle name="Lookup Table Heading 4 6 2 2" xfId="31314" xr:uid="{00000000-0005-0000-0000-0000277A0000}"/>
    <cellStyle name="Lookup Table Heading 4 6 2 3" xfId="31315" xr:uid="{00000000-0005-0000-0000-0000287A0000}"/>
    <cellStyle name="Lookup Table Heading 4 6 3" xfId="31316" xr:uid="{00000000-0005-0000-0000-0000297A0000}"/>
    <cellStyle name="Lookup Table Heading 4 6 3 2" xfId="31317" xr:uid="{00000000-0005-0000-0000-00002A7A0000}"/>
    <cellStyle name="Lookup Table Heading 4 6 3 3" xfId="31318" xr:uid="{00000000-0005-0000-0000-00002B7A0000}"/>
    <cellStyle name="Lookup Table Heading 4 6 4" xfId="31319" xr:uid="{00000000-0005-0000-0000-00002C7A0000}"/>
    <cellStyle name="Lookup Table Heading 4 6 4 2" xfId="31320" xr:uid="{00000000-0005-0000-0000-00002D7A0000}"/>
    <cellStyle name="Lookup Table Heading 4 6 4 3" xfId="31321" xr:uid="{00000000-0005-0000-0000-00002E7A0000}"/>
    <cellStyle name="Lookup Table Heading 4 6 5" xfId="31322" xr:uid="{00000000-0005-0000-0000-00002F7A0000}"/>
    <cellStyle name="Lookup Table Heading 4 6 5 2" xfId="31323" xr:uid="{00000000-0005-0000-0000-0000307A0000}"/>
    <cellStyle name="Lookup Table Heading 4 6 5 3" xfId="31324" xr:uid="{00000000-0005-0000-0000-0000317A0000}"/>
    <cellStyle name="Lookup Table Heading 4 6 6" xfId="31325" xr:uid="{00000000-0005-0000-0000-0000327A0000}"/>
    <cellStyle name="Lookup Table Heading 4 6 6 2" xfId="31326" xr:uid="{00000000-0005-0000-0000-0000337A0000}"/>
    <cellStyle name="Lookup Table Heading 4 6 6 3" xfId="31327" xr:uid="{00000000-0005-0000-0000-0000347A0000}"/>
    <cellStyle name="Lookup Table Heading 4 6 7" xfId="31328" xr:uid="{00000000-0005-0000-0000-0000357A0000}"/>
    <cellStyle name="Lookup Table Heading 4 6 7 2" xfId="31329" xr:uid="{00000000-0005-0000-0000-0000367A0000}"/>
    <cellStyle name="Lookup Table Heading 4 6 7 3" xfId="31330" xr:uid="{00000000-0005-0000-0000-0000377A0000}"/>
    <cellStyle name="Lookup Table Heading 4 6 8" xfId="31331" xr:uid="{00000000-0005-0000-0000-0000387A0000}"/>
    <cellStyle name="Lookup Table Heading 4 6 8 2" xfId="31332" xr:uid="{00000000-0005-0000-0000-0000397A0000}"/>
    <cellStyle name="Lookup Table Heading 4 6 8 3" xfId="31333" xr:uid="{00000000-0005-0000-0000-00003A7A0000}"/>
    <cellStyle name="Lookup Table Heading 4 6 9" xfId="31334" xr:uid="{00000000-0005-0000-0000-00003B7A0000}"/>
    <cellStyle name="Lookup Table Heading 4 6 9 2" xfId="31335" xr:uid="{00000000-0005-0000-0000-00003C7A0000}"/>
    <cellStyle name="Lookup Table Heading 4 6 9 3" xfId="31336" xr:uid="{00000000-0005-0000-0000-00003D7A0000}"/>
    <cellStyle name="Lookup Table Heading 4 7" xfId="31337" xr:uid="{00000000-0005-0000-0000-00003E7A0000}"/>
    <cellStyle name="Lookup Table Heading 4 7 10" xfId="31338" xr:uid="{00000000-0005-0000-0000-00003F7A0000}"/>
    <cellStyle name="Lookup Table Heading 4 7 10 2" xfId="31339" xr:uid="{00000000-0005-0000-0000-0000407A0000}"/>
    <cellStyle name="Lookup Table Heading 4 7 10 3" xfId="31340" xr:uid="{00000000-0005-0000-0000-0000417A0000}"/>
    <cellStyle name="Lookup Table Heading 4 7 11" xfId="31341" xr:uid="{00000000-0005-0000-0000-0000427A0000}"/>
    <cellStyle name="Lookup Table Heading 4 7 11 2" xfId="31342" xr:uid="{00000000-0005-0000-0000-0000437A0000}"/>
    <cellStyle name="Lookup Table Heading 4 7 11 3" xfId="31343" xr:uid="{00000000-0005-0000-0000-0000447A0000}"/>
    <cellStyle name="Lookup Table Heading 4 7 12" xfId="31344" xr:uid="{00000000-0005-0000-0000-0000457A0000}"/>
    <cellStyle name="Lookup Table Heading 4 7 13" xfId="31345" xr:uid="{00000000-0005-0000-0000-0000467A0000}"/>
    <cellStyle name="Lookup Table Heading 4 7 2" xfId="31346" xr:uid="{00000000-0005-0000-0000-0000477A0000}"/>
    <cellStyle name="Lookup Table Heading 4 7 2 2" xfId="31347" xr:uid="{00000000-0005-0000-0000-0000487A0000}"/>
    <cellStyle name="Lookup Table Heading 4 7 2 3" xfId="31348" xr:uid="{00000000-0005-0000-0000-0000497A0000}"/>
    <cellStyle name="Lookup Table Heading 4 7 3" xfId="31349" xr:uid="{00000000-0005-0000-0000-00004A7A0000}"/>
    <cellStyle name="Lookup Table Heading 4 7 3 2" xfId="31350" xr:uid="{00000000-0005-0000-0000-00004B7A0000}"/>
    <cellStyle name="Lookup Table Heading 4 7 3 3" xfId="31351" xr:uid="{00000000-0005-0000-0000-00004C7A0000}"/>
    <cellStyle name="Lookup Table Heading 4 7 4" xfId="31352" xr:uid="{00000000-0005-0000-0000-00004D7A0000}"/>
    <cellStyle name="Lookup Table Heading 4 7 4 2" xfId="31353" xr:uid="{00000000-0005-0000-0000-00004E7A0000}"/>
    <cellStyle name="Lookup Table Heading 4 7 4 3" xfId="31354" xr:uid="{00000000-0005-0000-0000-00004F7A0000}"/>
    <cellStyle name="Lookup Table Heading 4 7 5" xfId="31355" xr:uid="{00000000-0005-0000-0000-0000507A0000}"/>
    <cellStyle name="Lookup Table Heading 4 7 5 2" xfId="31356" xr:uid="{00000000-0005-0000-0000-0000517A0000}"/>
    <cellStyle name="Lookup Table Heading 4 7 5 3" xfId="31357" xr:uid="{00000000-0005-0000-0000-0000527A0000}"/>
    <cellStyle name="Lookup Table Heading 4 7 6" xfId="31358" xr:uid="{00000000-0005-0000-0000-0000537A0000}"/>
    <cellStyle name="Lookup Table Heading 4 7 6 2" xfId="31359" xr:uid="{00000000-0005-0000-0000-0000547A0000}"/>
    <cellStyle name="Lookup Table Heading 4 7 6 3" xfId="31360" xr:uid="{00000000-0005-0000-0000-0000557A0000}"/>
    <cellStyle name="Lookup Table Heading 4 7 7" xfId="31361" xr:uid="{00000000-0005-0000-0000-0000567A0000}"/>
    <cellStyle name="Lookup Table Heading 4 7 7 2" xfId="31362" xr:uid="{00000000-0005-0000-0000-0000577A0000}"/>
    <cellStyle name="Lookup Table Heading 4 7 7 3" xfId="31363" xr:uid="{00000000-0005-0000-0000-0000587A0000}"/>
    <cellStyle name="Lookup Table Heading 4 7 8" xfId="31364" xr:uid="{00000000-0005-0000-0000-0000597A0000}"/>
    <cellStyle name="Lookup Table Heading 4 7 8 2" xfId="31365" xr:uid="{00000000-0005-0000-0000-00005A7A0000}"/>
    <cellStyle name="Lookup Table Heading 4 7 8 3" xfId="31366" xr:uid="{00000000-0005-0000-0000-00005B7A0000}"/>
    <cellStyle name="Lookup Table Heading 4 7 9" xfId="31367" xr:uid="{00000000-0005-0000-0000-00005C7A0000}"/>
    <cellStyle name="Lookup Table Heading 4 7 9 2" xfId="31368" xr:uid="{00000000-0005-0000-0000-00005D7A0000}"/>
    <cellStyle name="Lookup Table Heading 4 7 9 3" xfId="31369" xr:uid="{00000000-0005-0000-0000-00005E7A0000}"/>
    <cellStyle name="Lookup Table Heading 4 8" xfId="31370" xr:uid="{00000000-0005-0000-0000-00005F7A0000}"/>
    <cellStyle name="Lookup Table Heading 4 8 2" xfId="31371" xr:uid="{00000000-0005-0000-0000-0000607A0000}"/>
    <cellStyle name="Lookup Table Heading 4 8 3" xfId="31372" xr:uid="{00000000-0005-0000-0000-0000617A0000}"/>
    <cellStyle name="Lookup Table Heading 4 9" xfId="31373" xr:uid="{00000000-0005-0000-0000-0000627A0000}"/>
    <cellStyle name="Lookup Table Heading 4 9 2" xfId="31374" xr:uid="{00000000-0005-0000-0000-0000637A0000}"/>
    <cellStyle name="Lookup Table Heading 4 9 3" xfId="31375" xr:uid="{00000000-0005-0000-0000-0000647A0000}"/>
    <cellStyle name="Lookup Table Heading 5" xfId="31376" xr:uid="{00000000-0005-0000-0000-0000657A0000}"/>
    <cellStyle name="Lookup Table Heading 5 10" xfId="31377" xr:uid="{00000000-0005-0000-0000-0000667A0000}"/>
    <cellStyle name="Lookup Table Heading 5 10 2" xfId="31378" xr:uid="{00000000-0005-0000-0000-0000677A0000}"/>
    <cellStyle name="Lookup Table Heading 5 10 3" xfId="31379" xr:uid="{00000000-0005-0000-0000-0000687A0000}"/>
    <cellStyle name="Lookup Table Heading 5 11" xfId="31380" xr:uid="{00000000-0005-0000-0000-0000697A0000}"/>
    <cellStyle name="Lookup Table Heading 5 11 2" xfId="31381" xr:uid="{00000000-0005-0000-0000-00006A7A0000}"/>
    <cellStyle name="Lookup Table Heading 5 11 3" xfId="31382" xr:uid="{00000000-0005-0000-0000-00006B7A0000}"/>
    <cellStyle name="Lookup Table Heading 5 12" xfId="31383" xr:uid="{00000000-0005-0000-0000-00006C7A0000}"/>
    <cellStyle name="Lookup Table Heading 5 12 2" xfId="31384" xr:uid="{00000000-0005-0000-0000-00006D7A0000}"/>
    <cellStyle name="Lookup Table Heading 5 12 3" xfId="31385" xr:uid="{00000000-0005-0000-0000-00006E7A0000}"/>
    <cellStyle name="Lookup Table Heading 5 13" xfId="31386" xr:uid="{00000000-0005-0000-0000-00006F7A0000}"/>
    <cellStyle name="Lookup Table Heading 5 13 2" xfId="31387" xr:uid="{00000000-0005-0000-0000-0000707A0000}"/>
    <cellStyle name="Lookup Table Heading 5 13 3" xfId="31388" xr:uid="{00000000-0005-0000-0000-0000717A0000}"/>
    <cellStyle name="Lookup Table Heading 5 14" xfId="31389" xr:uid="{00000000-0005-0000-0000-0000727A0000}"/>
    <cellStyle name="Lookup Table Heading 5 14 2" xfId="31390" xr:uid="{00000000-0005-0000-0000-0000737A0000}"/>
    <cellStyle name="Lookup Table Heading 5 14 3" xfId="31391" xr:uid="{00000000-0005-0000-0000-0000747A0000}"/>
    <cellStyle name="Lookup Table Heading 5 15" xfId="31392" xr:uid="{00000000-0005-0000-0000-0000757A0000}"/>
    <cellStyle name="Lookup Table Heading 5 15 2" xfId="31393" xr:uid="{00000000-0005-0000-0000-0000767A0000}"/>
    <cellStyle name="Lookup Table Heading 5 15 3" xfId="31394" xr:uid="{00000000-0005-0000-0000-0000777A0000}"/>
    <cellStyle name="Lookup Table Heading 5 16" xfId="31395" xr:uid="{00000000-0005-0000-0000-0000787A0000}"/>
    <cellStyle name="Lookup Table Heading 5 16 2" xfId="31396" xr:uid="{00000000-0005-0000-0000-0000797A0000}"/>
    <cellStyle name="Lookup Table Heading 5 16 3" xfId="31397" xr:uid="{00000000-0005-0000-0000-00007A7A0000}"/>
    <cellStyle name="Lookup Table Heading 5 17" xfId="31398" xr:uid="{00000000-0005-0000-0000-00007B7A0000}"/>
    <cellStyle name="Lookup Table Heading 5 17 2" xfId="31399" xr:uid="{00000000-0005-0000-0000-00007C7A0000}"/>
    <cellStyle name="Lookup Table Heading 5 17 3" xfId="31400" xr:uid="{00000000-0005-0000-0000-00007D7A0000}"/>
    <cellStyle name="Lookup Table Heading 5 18" xfId="31401" xr:uid="{00000000-0005-0000-0000-00007E7A0000}"/>
    <cellStyle name="Lookup Table Heading 5 18 2" xfId="31402" xr:uid="{00000000-0005-0000-0000-00007F7A0000}"/>
    <cellStyle name="Lookup Table Heading 5 18 3" xfId="31403" xr:uid="{00000000-0005-0000-0000-0000807A0000}"/>
    <cellStyle name="Lookup Table Heading 5 19" xfId="31404" xr:uid="{00000000-0005-0000-0000-0000817A0000}"/>
    <cellStyle name="Lookup Table Heading 5 2" xfId="31405" xr:uid="{00000000-0005-0000-0000-0000827A0000}"/>
    <cellStyle name="Lookup Table Heading 5 2 10" xfId="31406" xr:uid="{00000000-0005-0000-0000-0000837A0000}"/>
    <cellStyle name="Lookup Table Heading 5 2 10 2" xfId="31407" xr:uid="{00000000-0005-0000-0000-0000847A0000}"/>
    <cellStyle name="Lookup Table Heading 5 2 10 3" xfId="31408" xr:uid="{00000000-0005-0000-0000-0000857A0000}"/>
    <cellStyle name="Lookup Table Heading 5 2 11" xfId="31409" xr:uid="{00000000-0005-0000-0000-0000867A0000}"/>
    <cellStyle name="Lookup Table Heading 5 2 11 2" xfId="31410" xr:uid="{00000000-0005-0000-0000-0000877A0000}"/>
    <cellStyle name="Lookup Table Heading 5 2 11 3" xfId="31411" xr:uid="{00000000-0005-0000-0000-0000887A0000}"/>
    <cellStyle name="Lookup Table Heading 5 2 12" xfId="31412" xr:uid="{00000000-0005-0000-0000-0000897A0000}"/>
    <cellStyle name="Lookup Table Heading 5 2 12 2" xfId="31413" xr:uid="{00000000-0005-0000-0000-00008A7A0000}"/>
    <cellStyle name="Lookup Table Heading 5 2 12 3" xfId="31414" xr:uid="{00000000-0005-0000-0000-00008B7A0000}"/>
    <cellStyle name="Lookup Table Heading 5 2 13" xfId="31415" xr:uid="{00000000-0005-0000-0000-00008C7A0000}"/>
    <cellStyle name="Lookup Table Heading 5 2 14" xfId="31416" xr:uid="{00000000-0005-0000-0000-00008D7A0000}"/>
    <cellStyle name="Lookup Table Heading 5 2 2" xfId="31417" xr:uid="{00000000-0005-0000-0000-00008E7A0000}"/>
    <cellStyle name="Lookup Table Heading 5 2 2 2" xfId="31418" xr:uid="{00000000-0005-0000-0000-00008F7A0000}"/>
    <cellStyle name="Lookup Table Heading 5 2 2 3" xfId="31419" xr:uid="{00000000-0005-0000-0000-0000907A0000}"/>
    <cellStyle name="Lookup Table Heading 5 2 3" xfId="31420" xr:uid="{00000000-0005-0000-0000-0000917A0000}"/>
    <cellStyle name="Lookup Table Heading 5 2 3 2" xfId="31421" xr:uid="{00000000-0005-0000-0000-0000927A0000}"/>
    <cellStyle name="Lookup Table Heading 5 2 3 3" xfId="31422" xr:uid="{00000000-0005-0000-0000-0000937A0000}"/>
    <cellStyle name="Lookup Table Heading 5 2 4" xfId="31423" xr:uid="{00000000-0005-0000-0000-0000947A0000}"/>
    <cellStyle name="Lookup Table Heading 5 2 4 2" xfId="31424" xr:uid="{00000000-0005-0000-0000-0000957A0000}"/>
    <cellStyle name="Lookup Table Heading 5 2 4 3" xfId="31425" xr:uid="{00000000-0005-0000-0000-0000967A0000}"/>
    <cellStyle name="Lookup Table Heading 5 2 5" xfId="31426" xr:uid="{00000000-0005-0000-0000-0000977A0000}"/>
    <cellStyle name="Lookup Table Heading 5 2 5 2" xfId="31427" xr:uid="{00000000-0005-0000-0000-0000987A0000}"/>
    <cellStyle name="Lookup Table Heading 5 2 5 3" xfId="31428" xr:uid="{00000000-0005-0000-0000-0000997A0000}"/>
    <cellStyle name="Lookup Table Heading 5 2 6" xfId="31429" xr:uid="{00000000-0005-0000-0000-00009A7A0000}"/>
    <cellStyle name="Lookup Table Heading 5 2 6 2" xfId="31430" xr:uid="{00000000-0005-0000-0000-00009B7A0000}"/>
    <cellStyle name="Lookup Table Heading 5 2 6 3" xfId="31431" xr:uid="{00000000-0005-0000-0000-00009C7A0000}"/>
    <cellStyle name="Lookup Table Heading 5 2 7" xfId="31432" xr:uid="{00000000-0005-0000-0000-00009D7A0000}"/>
    <cellStyle name="Lookup Table Heading 5 2 7 2" xfId="31433" xr:uid="{00000000-0005-0000-0000-00009E7A0000}"/>
    <cellStyle name="Lookup Table Heading 5 2 7 3" xfId="31434" xr:uid="{00000000-0005-0000-0000-00009F7A0000}"/>
    <cellStyle name="Lookup Table Heading 5 2 8" xfId="31435" xr:uid="{00000000-0005-0000-0000-0000A07A0000}"/>
    <cellStyle name="Lookup Table Heading 5 2 8 2" xfId="31436" xr:uid="{00000000-0005-0000-0000-0000A17A0000}"/>
    <cellStyle name="Lookup Table Heading 5 2 8 3" xfId="31437" xr:uid="{00000000-0005-0000-0000-0000A27A0000}"/>
    <cellStyle name="Lookup Table Heading 5 2 9" xfId="31438" xr:uid="{00000000-0005-0000-0000-0000A37A0000}"/>
    <cellStyle name="Lookup Table Heading 5 2 9 2" xfId="31439" xr:uid="{00000000-0005-0000-0000-0000A47A0000}"/>
    <cellStyle name="Lookup Table Heading 5 2 9 3" xfId="31440" xr:uid="{00000000-0005-0000-0000-0000A57A0000}"/>
    <cellStyle name="Lookup Table Heading 5 20" xfId="31441" xr:uid="{00000000-0005-0000-0000-0000A67A0000}"/>
    <cellStyle name="Lookup Table Heading 5 3" xfId="31442" xr:uid="{00000000-0005-0000-0000-0000A77A0000}"/>
    <cellStyle name="Lookup Table Heading 5 3 10" xfId="31443" xr:uid="{00000000-0005-0000-0000-0000A87A0000}"/>
    <cellStyle name="Lookup Table Heading 5 3 10 2" xfId="31444" xr:uid="{00000000-0005-0000-0000-0000A97A0000}"/>
    <cellStyle name="Lookup Table Heading 5 3 10 3" xfId="31445" xr:uid="{00000000-0005-0000-0000-0000AA7A0000}"/>
    <cellStyle name="Lookup Table Heading 5 3 11" xfId="31446" xr:uid="{00000000-0005-0000-0000-0000AB7A0000}"/>
    <cellStyle name="Lookup Table Heading 5 3 11 2" xfId="31447" xr:uid="{00000000-0005-0000-0000-0000AC7A0000}"/>
    <cellStyle name="Lookup Table Heading 5 3 11 3" xfId="31448" xr:uid="{00000000-0005-0000-0000-0000AD7A0000}"/>
    <cellStyle name="Lookup Table Heading 5 3 12" xfId="31449" xr:uid="{00000000-0005-0000-0000-0000AE7A0000}"/>
    <cellStyle name="Lookup Table Heading 5 3 12 2" xfId="31450" xr:uid="{00000000-0005-0000-0000-0000AF7A0000}"/>
    <cellStyle name="Lookup Table Heading 5 3 12 3" xfId="31451" xr:uid="{00000000-0005-0000-0000-0000B07A0000}"/>
    <cellStyle name="Lookup Table Heading 5 3 13" xfId="31452" xr:uid="{00000000-0005-0000-0000-0000B17A0000}"/>
    <cellStyle name="Lookup Table Heading 5 3 14" xfId="31453" xr:uid="{00000000-0005-0000-0000-0000B27A0000}"/>
    <cellStyle name="Lookup Table Heading 5 3 2" xfId="31454" xr:uid="{00000000-0005-0000-0000-0000B37A0000}"/>
    <cellStyle name="Lookup Table Heading 5 3 2 2" xfId="31455" xr:uid="{00000000-0005-0000-0000-0000B47A0000}"/>
    <cellStyle name="Lookup Table Heading 5 3 2 3" xfId="31456" xr:uid="{00000000-0005-0000-0000-0000B57A0000}"/>
    <cellStyle name="Lookup Table Heading 5 3 3" xfId="31457" xr:uid="{00000000-0005-0000-0000-0000B67A0000}"/>
    <cellStyle name="Lookup Table Heading 5 3 3 2" xfId="31458" xr:uid="{00000000-0005-0000-0000-0000B77A0000}"/>
    <cellStyle name="Lookup Table Heading 5 3 3 3" xfId="31459" xr:uid="{00000000-0005-0000-0000-0000B87A0000}"/>
    <cellStyle name="Lookup Table Heading 5 3 4" xfId="31460" xr:uid="{00000000-0005-0000-0000-0000B97A0000}"/>
    <cellStyle name="Lookup Table Heading 5 3 4 2" xfId="31461" xr:uid="{00000000-0005-0000-0000-0000BA7A0000}"/>
    <cellStyle name="Lookup Table Heading 5 3 4 3" xfId="31462" xr:uid="{00000000-0005-0000-0000-0000BB7A0000}"/>
    <cellStyle name="Lookup Table Heading 5 3 5" xfId="31463" xr:uid="{00000000-0005-0000-0000-0000BC7A0000}"/>
    <cellStyle name="Lookup Table Heading 5 3 5 2" xfId="31464" xr:uid="{00000000-0005-0000-0000-0000BD7A0000}"/>
    <cellStyle name="Lookup Table Heading 5 3 5 3" xfId="31465" xr:uid="{00000000-0005-0000-0000-0000BE7A0000}"/>
    <cellStyle name="Lookup Table Heading 5 3 6" xfId="31466" xr:uid="{00000000-0005-0000-0000-0000BF7A0000}"/>
    <cellStyle name="Lookup Table Heading 5 3 6 2" xfId="31467" xr:uid="{00000000-0005-0000-0000-0000C07A0000}"/>
    <cellStyle name="Lookup Table Heading 5 3 6 3" xfId="31468" xr:uid="{00000000-0005-0000-0000-0000C17A0000}"/>
    <cellStyle name="Lookup Table Heading 5 3 7" xfId="31469" xr:uid="{00000000-0005-0000-0000-0000C27A0000}"/>
    <cellStyle name="Lookup Table Heading 5 3 7 2" xfId="31470" xr:uid="{00000000-0005-0000-0000-0000C37A0000}"/>
    <cellStyle name="Lookup Table Heading 5 3 7 3" xfId="31471" xr:uid="{00000000-0005-0000-0000-0000C47A0000}"/>
    <cellStyle name="Lookup Table Heading 5 3 8" xfId="31472" xr:uid="{00000000-0005-0000-0000-0000C57A0000}"/>
    <cellStyle name="Lookup Table Heading 5 3 8 2" xfId="31473" xr:uid="{00000000-0005-0000-0000-0000C67A0000}"/>
    <cellStyle name="Lookup Table Heading 5 3 8 3" xfId="31474" xr:uid="{00000000-0005-0000-0000-0000C77A0000}"/>
    <cellStyle name="Lookup Table Heading 5 3 9" xfId="31475" xr:uid="{00000000-0005-0000-0000-0000C87A0000}"/>
    <cellStyle name="Lookup Table Heading 5 3 9 2" xfId="31476" xr:uid="{00000000-0005-0000-0000-0000C97A0000}"/>
    <cellStyle name="Lookup Table Heading 5 3 9 3" xfId="31477" xr:uid="{00000000-0005-0000-0000-0000CA7A0000}"/>
    <cellStyle name="Lookup Table Heading 5 4" xfId="31478" xr:uid="{00000000-0005-0000-0000-0000CB7A0000}"/>
    <cellStyle name="Lookup Table Heading 5 4 10" xfId="31479" xr:uid="{00000000-0005-0000-0000-0000CC7A0000}"/>
    <cellStyle name="Lookup Table Heading 5 4 10 2" xfId="31480" xr:uid="{00000000-0005-0000-0000-0000CD7A0000}"/>
    <cellStyle name="Lookup Table Heading 5 4 10 3" xfId="31481" xr:uid="{00000000-0005-0000-0000-0000CE7A0000}"/>
    <cellStyle name="Lookup Table Heading 5 4 11" xfId="31482" xr:uid="{00000000-0005-0000-0000-0000CF7A0000}"/>
    <cellStyle name="Lookup Table Heading 5 4 11 2" xfId="31483" xr:uid="{00000000-0005-0000-0000-0000D07A0000}"/>
    <cellStyle name="Lookup Table Heading 5 4 11 3" xfId="31484" xr:uid="{00000000-0005-0000-0000-0000D17A0000}"/>
    <cellStyle name="Lookup Table Heading 5 4 12" xfId="31485" xr:uid="{00000000-0005-0000-0000-0000D27A0000}"/>
    <cellStyle name="Lookup Table Heading 5 4 13" xfId="31486" xr:uid="{00000000-0005-0000-0000-0000D37A0000}"/>
    <cellStyle name="Lookup Table Heading 5 4 2" xfId="31487" xr:uid="{00000000-0005-0000-0000-0000D47A0000}"/>
    <cellStyle name="Lookup Table Heading 5 4 2 2" xfId="31488" xr:uid="{00000000-0005-0000-0000-0000D57A0000}"/>
    <cellStyle name="Lookup Table Heading 5 4 2 3" xfId="31489" xr:uid="{00000000-0005-0000-0000-0000D67A0000}"/>
    <cellStyle name="Lookup Table Heading 5 4 3" xfId="31490" xr:uid="{00000000-0005-0000-0000-0000D77A0000}"/>
    <cellStyle name="Lookup Table Heading 5 4 3 2" xfId="31491" xr:uid="{00000000-0005-0000-0000-0000D87A0000}"/>
    <cellStyle name="Lookup Table Heading 5 4 3 3" xfId="31492" xr:uid="{00000000-0005-0000-0000-0000D97A0000}"/>
    <cellStyle name="Lookup Table Heading 5 4 4" xfId="31493" xr:uid="{00000000-0005-0000-0000-0000DA7A0000}"/>
    <cellStyle name="Lookup Table Heading 5 4 4 2" xfId="31494" xr:uid="{00000000-0005-0000-0000-0000DB7A0000}"/>
    <cellStyle name="Lookup Table Heading 5 4 4 3" xfId="31495" xr:uid="{00000000-0005-0000-0000-0000DC7A0000}"/>
    <cellStyle name="Lookup Table Heading 5 4 5" xfId="31496" xr:uid="{00000000-0005-0000-0000-0000DD7A0000}"/>
    <cellStyle name="Lookup Table Heading 5 4 5 2" xfId="31497" xr:uid="{00000000-0005-0000-0000-0000DE7A0000}"/>
    <cellStyle name="Lookup Table Heading 5 4 5 3" xfId="31498" xr:uid="{00000000-0005-0000-0000-0000DF7A0000}"/>
    <cellStyle name="Lookup Table Heading 5 4 6" xfId="31499" xr:uid="{00000000-0005-0000-0000-0000E07A0000}"/>
    <cellStyle name="Lookup Table Heading 5 4 6 2" xfId="31500" xr:uid="{00000000-0005-0000-0000-0000E17A0000}"/>
    <cellStyle name="Lookup Table Heading 5 4 6 3" xfId="31501" xr:uid="{00000000-0005-0000-0000-0000E27A0000}"/>
    <cellStyle name="Lookup Table Heading 5 4 7" xfId="31502" xr:uid="{00000000-0005-0000-0000-0000E37A0000}"/>
    <cellStyle name="Lookup Table Heading 5 4 7 2" xfId="31503" xr:uid="{00000000-0005-0000-0000-0000E47A0000}"/>
    <cellStyle name="Lookup Table Heading 5 4 7 3" xfId="31504" xr:uid="{00000000-0005-0000-0000-0000E57A0000}"/>
    <cellStyle name="Lookup Table Heading 5 4 8" xfId="31505" xr:uid="{00000000-0005-0000-0000-0000E67A0000}"/>
    <cellStyle name="Lookup Table Heading 5 4 8 2" xfId="31506" xr:uid="{00000000-0005-0000-0000-0000E77A0000}"/>
    <cellStyle name="Lookup Table Heading 5 4 8 3" xfId="31507" xr:uid="{00000000-0005-0000-0000-0000E87A0000}"/>
    <cellStyle name="Lookup Table Heading 5 4 9" xfId="31508" xr:uid="{00000000-0005-0000-0000-0000E97A0000}"/>
    <cellStyle name="Lookup Table Heading 5 4 9 2" xfId="31509" xr:uid="{00000000-0005-0000-0000-0000EA7A0000}"/>
    <cellStyle name="Lookup Table Heading 5 4 9 3" xfId="31510" xr:uid="{00000000-0005-0000-0000-0000EB7A0000}"/>
    <cellStyle name="Lookup Table Heading 5 5" xfId="31511" xr:uid="{00000000-0005-0000-0000-0000EC7A0000}"/>
    <cellStyle name="Lookup Table Heading 5 5 10" xfId="31512" xr:uid="{00000000-0005-0000-0000-0000ED7A0000}"/>
    <cellStyle name="Lookup Table Heading 5 5 10 2" xfId="31513" xr:uid="{00000000-0005-0000-0000-0000EE7A0000}"/>
    <cellStyle name="Lookup Table Heading 5 5 10 3" xfId="31514" xr:uid="{00000000-0005-0000-0000-0000EF7A0000}"/>
    <cellStyle name="Lookup Table Heading 5 5 11" xfId="31515" xr:uid="{00000000-0005-0000-0000-0000F07A0000}"/>
    <cellStyle name="Lookup Table Heading 5 5 11 2" xfId="31516" xr:uid="{00000000-0005-0000-0000-0000F17A0000}"/>
    <cellStyle name="Lookup Table Heading 5 5 11 3" xfId="31517" xr:uid="{00000000-0005-0000-0000-0000F27A0000}"/>
    <cellStyle name="Lookup Table Heading 5 5 12" xfId="31518" xr:uid="{00000000-0005-0000-0000-0000F37A0000}"/>
    <cellStyle name="Lookup Table Heading 5 5 13" xfId="31519" xr:uid="{00000000-0005-0000-0000-0000F47A0000}"/>
    <cellStyle name="Lookup Table Heading 5 5 2" xfId="31520" xr:uid="{00000000-0005-0000-0000-0000F57A0000}"/>
    <cellStyle name="Lookup Table Heading 5 5 2 2" xfId="31521" xr:uid="{00000000-0005-0000-0000-0000F67A0000}"/>
    <cellStyle name="Lookup Table Heading 5 5 2 3" xfId="31522" xr:uid="{00000000-0005-0000-0000-0000F77A0000}"/>
    <cellStyle name="Lookup Table Heading 5 5 3" xfId="31523" xr:uid="{00000000-0005-0000-0000-0000F87A0000}"/>
    <cellStyle name="Lookup Table Heading 5 5 3 2" xfId="31524" xr:uid="{00000000-0005-0000-0000-0000F97A0000}"/>
    <cellStyle name="Lookup Table Heading 5 5 3 3" xfId="31525" xr:uid="{00000000-0005-0000-0000-0000FA7A0000}"/>
    <cellStyle name="Lookup Table Heading 5 5 4" xfId="31526" xr:uid="{00000000-0005-0000-0000-0000FB7A0000}"/>
    <cellStyle name="Lookup Table Heading 5 5 4 2" xfId="31527" xr:uid="{00000000-0005-0000-0000-0000FC7A0000}"/>
    <cellStyle name="Lookup Table Heading 5 5 4 3" xfId="31528" xr:uid="{00000000-0005-0000-0000-0000FD7A0000}"/>
    <cellStyle name="Lookup Table Heading 5 5 5" xfId="31529" xr:uid="{00000000-0005-0000-0000-0000FE7A0000}"/>
    <cellStyle name="Lookup Table Heading 5 5 5 2" xfId="31530" xr:uid="{00000000-0005-0000-0000-0000FF7A0000}"/>
    <cellStyle name="Lookup Table Heading 5 5 5 3" xfId="31531" xr:uid="{00000000-0005-0000-0000-0000007B0000}"/>
    <cellStyle name="Lookup Table Heading 5 5 6" xfId="31532" xr:uid="{00000000-0005-0000-0000-0000017B0000}"/>
    <cellStyle name="Lookup Table Heading 5 5 6 2" xfId="31533" xr:uid="{00000000-0005-0000-0000-0000027B0000}"/>
    <cellStyle name="Lookup Table Heading 5 5 6 3" xfId="31534" xr:uid="{00000000-0005-0000-0000-0000037B0000}"/>
    <cellStyle name="Lookup Table Heading 5 5 7" xfId="31535" xr:uid="{00000000-0005-0000-0000-0000047B0000}"/>
    <cellStyle name="Lookup Table Heading 5 5 7 2" xfId="31536" xr:uid="{00000000-0005-0000-0000-0000057B0000}"/>
    <cellStyle name="Lookup Table Heading 5 5 7 3" xfId="31537" xr:uid="{00000000-0005-0000-0000-0000067B0000}"/>
    <cellStyle name="Lookup Table Heading 5 5 8" xfId="31538" xr:uid="{00000000-0005-0000-0000-0000077B0000}"/>
    <cellStyle name="Lookup Table Heading 5 5 8 2" xfId="31539" xr:uid="{00000000-0005-0000-0000-0000087B0000}"/>
    <cellStyle name="Lookup Table Heading 5 5 8 3" xfId="31540" xr:uid="{00000000-0005-0000-0000-0000097B0000}"/>
    <cellStyle name="Lookup Table Heading 5 5 9" xfId="31541" xr:uid="{00000000-0005-0000-0000-00000A7B0000}"/>
    <cellStyle name="Lookup Table Heading 5 5 9 2" xfId="31542" xr:uid="{00000000-0005-0000-0000-00000B7B0000}"/>
    <cellStyle name="Lookup Table Heading 5 5 9 3" xfId="31543" xr:uid="{00000000-0005-0000-0000-00000C7B0000}"/>
    <cellStyle name="Lookup Table Heading 5 6" xfId="31544" xr:uid="{00000000-0005-0000-0000-00000D7B0000}"/>
    <cellStyle name="Lookup Table Heading 5 6 10" xfId="31545" xr:uid="{00000000-0005-0000-0000-00000E7B0000}"/>
    <cellStyle name="Lookup Table Heading 5 6 10 2" xfId="31546" xr:uid="{00000000-0005-0000-0000-00000F7B0000}"/>
    <cellStyle name="Lookup Table Heading 5 6 10 3" xfId="31547" xr:uid="{00000000-0005-0000-0000-0000107B0000}"/>
    <cellStyle name="Lookup Table Heading 5 6 11" xfId="31548" xr:uid="{00000000-0005-0000-0000-0000117B0000}"/>
    <cellStyle name="Lookup Table Heading 5 6 11 2" xfId="31549" xr:uid="{00000000-0005-0000-0000-0000127B0000}"/>
    <cellStyle name="Lookup Table Heading 5 6 11 3" xfId="31550" xr:uid="{00000000-0005-0000-0000-0000137B0000}"/>
    <cellStyle name="Lookup Table Heading 5 6 12" xfId="31551" xr:uid="{00000000-0005-0000-0000-0000147B0000}"/>
    <cellStyle name="Lookup Table Heading 5 6 13" xfId="31552" xr:uid="{00000000-0005-0000-0000-0000157B0000}"/>
    <cellStyle name="Lookup Table Heading 5 6 2" xfId="31553" xr:uid="{00000000-0005-0000-0000-0000167B0000}"/>
    <cellStyle name="Lookup Table Heading 5 6 2 2" xfId="31554" xr:uid="{00000000-0005-0000-0000-0000177B0000}"/>
    <cellStyle name="Lookup Table Heading 5 6 2 3" xfId="31555" xr:uid="{00000000-0005-0000-0000-0000187B0000}"/>
    <cellStyle name="Lookup Table Heading 5 6 3" xfId="31556" xr:uid="{00000000-0005-0000-0000-0000197B0000}"/>
    <cellStyle name="Lookup Table Heading 5 6 3 2" xfId="31557" xr:uid="{00000000-0005-0000-0000-00001A7B0000}"/>
    <cellStyle name="Lookup Table Heading 5 6 3 3" xfId="31558" xr:uid="{00000000-0005-0000-0000-00001B7B0000}"/>
    <cellStyle name="Lookup Table Heading 5 6 4" xfId="31559" xr:uid="{00000000-0005-0000-0000-00001C7B0000}"/>
    <cellStyle name="Lookup Table Heading 5 6 4 2" xfId="31560" xr:uid="{00000000-0005-0000-0000-00001D7B0000}"/>
    <cellStyle name="Lookup Table Heading 5 6 4 3" xfId="31561" xr:uid="{00000000-0005-0000-0000-00001E7B0000}"/>
    <cellStyle name="Lookup Table Heading 5 6 5" xfId="31562" xr:uid="{00000000-0005-0000-0000-00001F7B0000}"/>
    <cellStyle name="Lookup Table Heading 5 6 5 2" xfId="31563" xr:uid="{00000000-0005-0000-0000-0000207B0000}"/>
    <cellStyle name="Lookup Table Heading 5 6 5 3" xfId="31564" xr:uid="{00000000-0005-0000-0000-0000217B0000}"/>
    <cellStyle name="Lookup Table Heading 5 6 6" xfId="31565" xr:uid="{00000000-0005-0000-0000-0000227B0000}"/>
    <cellStyle name="Lookup Table Heading 5 6 6 2" xfId="31566" xr:uid="{00000000-0005-0000-0000-0000237B0000}"/>
    <cellStyle name="Lookup Table Heading 5 6 6 3" xfId="31567" xr:uid="{00000000-0005-0000-0000-0000247B0000}"/>
    <cellStyle name="Lookup Table Heading 5 6 7" xfId="31568" xr:uid="{00000000-0005-0000-0000-0000257B0000}"/>
    <cellStyle name="Lookup Table Heading 5 6 7 2" xfId="31569" xr:uid="{00000000-0005-0000-0000-0000267B0000}"/>
    <cellStyle name="Lookup Table Heading 5 6 7 3" xfId="31570" xr:uid="{00000000-0005-0000-0000-0000277B0000}"/>
    <cellStyle name="Lookup Table Heading 5 6 8" xfId="31571" xr:uid="{00000000-0005-0000-0000-0000287B0000}"/>
    <cellStyle name="Lookup Table Heading 5 6 8 2" xfId="31572" xr:uid="{00000000-0005-0000-0000-0000297B0000}"/>
    <cellStyle name="Lookup Table Heading 5 6 8 3" xfId="31573" xr:uid="{00000000-0005-0000-0000-00002A7B0000}"/>
    <cellStyle name="Lookup Table Heading 5 6 9" xfId="31574" xr:uid="{00000000-0005-0000-0000-00002B7B0000}"/>
    <cellStyle name="Lookup Table Heading 5 6 9 2" xfId="31575" xr:uid="{00000000-0005-0000-0000-00002C7B0000}"/>
    <cellStyle name="Lookup Table Heading 5 6 9 3" xfId="31576" xr:uid="{00000000-0005-0000-0000-00002D7B0000}"/>
    <cellStyle name="Lookup Table Heading 5 7" xfId="31577" xr:uid="{00000000-0005-0000-0000-00002E7B0000}"/>
    <cellStyle name="Lookup Table Heading 5 7 10" xfId="31578" xr:uid="{00000000-0005-0000-0000-00002F7B0000}"/>
    <cellStyle name="Lookup Table Heading 5 7 10 2" xfId="31579" xr:uid="{00000000-0005-0000-0000-0000307B0000}"/>
    <cellStyle name="Lookup Table Heading 5 7 10 3" xfId="31580" xr:uid="{00000000-0005-0000-0000-0000317B0000}"/>
    <cellStyle name="Lookup Table Heading 5 7 11" xfId="31581" xr:uid="{00000000-0005-0000-0000-0000327B0000}"/>
    <cellStyle name="Lookup Table Heading 5 7 11 2" xfId="31582" xr:uid="{00000000-0005-0000-0000-0000337B0000}"/>
    <cellStyle name="Lookup Table Heading 5 7 11 3" xfId="31583" xr:uid="{00000000-0005-0000-0000-0000347B0000}"/>
    <cellStyle name="Lookup Table Heading 5 7 12" xfId="31584" xr:uid="{00000000-0005-0000-0000-0000357B0000}"/>
    <cellStyle name="Lookup Table Heading 5 7 13" xfId="31585" xr:uid="{00000000-0005-0000-0000-0000367B0000}"/>
    <cellStyle name="Lookup Table Heading 5 7 2" xfId="31586" xr:uid="{00000000-0005-0000-0000-0000377B0000}"/>
    <cellStyle name="Lookup Table Heading 5 7 2 2" xfId="31587" xr:uid="{00000000-0005-0000-0000-0000387B0000}"/>
    <cellStyle name="Lookup Table Heading 5 7 2 3" xfId="31588" xr:uid="{00000000-0005-0000-0000-0000397B0000}"/>
    <cellStyle name="Lookup Table Heading 5 7 3" xfId="31589" xr:uid="{00000000-0005-0000-0000-00003A7B0000}"/>
    <cellStyle name="Lookup Table Heading 5 7 3 2" xfId="31590" xr:uid="{00000000-0005-0000-0000-00003B7B0000}"/>
    <cellStyle name="Lookup Table Heading 5 7 3 3" xfId="31591" xr:uid="{00000000-0005-0000-0000-00003C7B0000}"/>
    <cellStyle name="Lookup Table Heading 5 7 4" xfId="31592" xr:uid="{00000000-0005-0000-0000-00003D7B0000}"/>
    <cellStyle name="Lookup Table Heading 5 7 4 2" xfId="31593" xr:uid="{00000000-0005-0000-0000-00003E7B0000}"/>
    <cellStyle name="Lookup Table Heading 5 7 4 3" xfId="31594" xr:uid="{00000000-0005-0000-0000-00003F7B0000}"/>
    <cellStyle name="Lookup Table Heading 5 7 5" xfId="31595" xr:uid="{00000000-0005-0000-0000-0000407B0000}"/>
    <cellStyle name="Lookup Table Heading 5 7 5 2" xfId="31596" xr:uid="{00000000-0005-0000-0000-0000417B0000}"/>
    <cellStyle name="Lookup Table Heading 5 7 5 3" xfId="31597" xr:uid="{00000000-0005-0000-0000-0000427B0000}"/>
    <cellStyle name="Lookup Table Heading 5 7 6" xfId="31598" xr:uid="{00000000-0005-0000-0000-0000437B0000}"/>
    <cellStyle name="Lookup Table Heading 5 7 6 2" xfId="31599" xr:uid="{00000000-0005-0000-0000-0000447B0000}"/>
    <cellStyle name="Lookup Table Heading 5 7 6 3" xfId="31600" xr:uid="{00000000-0005-0000-0000-0000457B0000}"/>
    <cellStyle name="Lookup Table Heading 5 7 7" xfId="31601" xr:uid="{00000000-0005-0000-0000-0000467B0000}"/>
    <cellStyle name="Lookup Table Heading 5 7 7 2" xfId="31602" xr:uid="{00000000-0005-0000-0000-0000477B0000}"/>
    <cellStyle name="Lookup Table Heading 5 7 7 3" xfId="31603" xr:uid="{00000000-0005-0000-0000-0000487B0000}"/>
    <cellStyle name="Lookup Table Heading 5 7 8" xfId="31604" xr:uid="{00000000-0005-0000-0000-0000497B0000}"/>
    <cellStyle name="Lookup Table Heading 5 7 8 2" xfId="31605" xr:uid="{00000000-0005-0000-0000-00004A7B0000}"/>
    <cellStyle name="Lookup Table Heading 5 7 8 3" xfId="31606" xr:uid="{00000000-0005-0000-0000-00004B7B0000}"/>
    <cellStyle name="Lookup Table Heading 5 7 9" xfId="31607" xr:uid="{00000000-0005-0000-0000-00004C7B0000}"/>
    <cellStyle name="Lookup Table Heading 5 7 9 2" xfId="31608" xr:uid="{00000000-0005-0000-0000-00004D7B0000}"/>
    <cellStyle name="Lookup Table Heading 5 7 9 3" xfId="31609" xr:uid="{00000000-0005-0000-0000-00004E7B0000}"/>
    <cellStyle name="Lookup Table Heading 5 8" xfId="31610" xr:uid="{00000000-0005-0000-0000-00004F7B0000}"/>
    <cellStyle name="Lookup Table Heading 5 8 2" xfId="31611" xr:uid="{00000000-0005-0000-0000-0000507B0000}"/>
    <cellStyle name="Lookup Table Heading 5 8 3" xfId="31612" xr:uid="{00000000-0005-0000-0000-0000517B0000}"/>
    <cellStyle name="Lookup Table Heading 5 9" xfId="31613" xr:uid="{00000000-0005-0000-0000-0000527B0000}"/>
    <cellStyle name="Lookup Table Heading 5 9 2" xfId="31614" xr:uid="{00000000-0005-0000-0000-0000537B0000}"/>
    <cellStyle name="Lookup Table Heading 5 9 3" xfId="31615" xr:uid="{00000000-0005-0000-0000-0000547B0000}"/>
    <cellStyle name="Lookup Table Heading 6" xfId="31616" xr:uid="{00000000-0005-0000-0000-0000557B0000}"/>
    <cellStyle name="Lookup Table Heading 6 10" xfId="31617" xr:uid="{00000000-0005-0000-0000-0000567B0000}"/>
    <cellStyle name="Lookup Table Heading 6 10 2" xfId="31618" xr:uid="{00000000-0005-0000-0000-0000577B0000}"/>
    <cellStyle name="Lookup Table Heading 6 10 3" xfId="31619" xr:uid="{00000000-0005-0000-0000-0000587B0000}"/>
    <cellStyle name="Lookup Table Heading 6 11" xfId="31620" xr:uid="{00000000-0005-0000-0000-0000597B0000}"/>
    <cellStyle name="Lookup Table Heading 6 11 2" xfId="31621" xr:uid="{00000000-0005-0000-0000-00005A7B0000}"/>
    <cellStyle name="Lookup Table Heading 6 11 3" xfId="31622" xr:uid="{00000000-0005-0000-0000-00005B7B0000}"/>
    <cellStyle name="Lookup Table Heading 6 12" xfId="31623" xr:uid="{00000000-0005-0000-0000-00005C7B0000}"/>
    <cellStyle name="Lookup Table Heading 6 12 2" xfId="31624" xr:uid="{00000000-0005-0000-0000-00005D7B0000}"/>
    <cellStyle name="Lookup Table Heading 6 12 3" xfId="31625" xr:uid="{00000000-0005-0000-0000-00005E7B0000}"/>
    <cellStyle name="Lookup Table Heading 6 13" xfId="31626" xr:uid="{00000000-0005-0000-0000-00005F7B0000}"/>
    <cellStyle name="Lookup Table Heading 6 13 2" xfId="31627" xr:uid="{00000000-0005-0000-0000-0000607B0000}"/>
    <cellStyle name="Lookup Table Heading 6 13 3" xfId="31628" xr:uid="{00000000-0005-0000-0000-0000617B0000}"/>
    <cellStyle name="Lookup Table Heading 6 14" xfId="31629" xr:uid="{00000000-0005-0000-0000-0000627B0000}"/>
    <cellStyle name="Lookup Table Heading 6 14 2" xfId="31630" xr:uid="{00000000-0005-0000-0000-0000637B0000}"/>
    <cellStyle name="Lookup Table Heading 6 14 3" xfId="31631" xr:uid="{00000000-0005-0000-0000-0000647B0000}"/>
    <cellStyle name="Lookup Table Heading 6 15" xfId="31632" xr:uid="{00000000-0005-0000-0000-0000657B0000}"/>
    <cellStyle name="Lookup Table Heading 6 15 2" xfId="31633" xr:uid="{00000000-0005-0000-0000-0000667B0000}"/>
    <cellStyle name="Lookup Table Heading 6 15 3" xfId="31634" xr:uid="{00000000-0005-0000-0000-0000677B0000}"/>
    <cellStyle name="Lookup Table Heading 6 16" xfId="31635" xr:uid="{00000000-0005-0000-0000-0000687B0000}"/>
    <cellStyle name="Lookup Table Heading 6 16 2" xfId="31636" xr:uid="{00000000-0005-0000-0000-0000697B0000}"/>
    <cellStyle name="Lookup Table Heading 6 16 3" xfId="31637" xr:uid="{00000000-0005-0000-0000-00006A7B0000}"/>
    <cellStyle name="Lookup Table Heading 6 17" xfId="31638" xr:uid="{00000000-0005-0000-0000-00006B7B0000}"/>
    <cellStyle name="Lookup Table Heading 6 17 2" xfId="31639" xr:uid="{00000000-0005-0000-0000-00006C7B0000}"/>
    <cellStyle name="Lookup Table Heading 6 17 3" xfId="31640" xr:uid="{00000000-0005-0000-0000-00006D7B0000}"/>
    <cellStyle name="Lookup Table Heading 6 18" xfId="31641" xr:uid="{00000000-0005-0000-0000-00006E7B0000}"/>
    <cellStyle name="Lookup Table Heading 6 18 2" xfId="31642" xr:uid="{00000000-0005-0000-0000-00006F7B0000}"/>
    <cellStyle name="Lookup Table Heading 6 18 3" xfId="31643" xr:uid="{00000000-0005-0000-0000-0000707B0000}"/>
    <cellStyle name="Lookup Table Heading 6 19" xfId="31644" xr:uid="{00000000-0005-0000-0000-0000717B0000}"/>
    <cellStyle name="Lookup Table Heading 6 2" xfId="31645" xr:uid="{00000000-0005-0000-0000-0000727B0000}"/>
    <cellStyle name="Lookup Table Heading 6 2 10" xfId="31646" xr:uid="{00000000-0005-0000-0000-0000737B0000}"/>
    <cellStyle name="Lookup Table Heading 6 2 10 2" xfId="31647" xr:uid="{00000000-0005-0000-0000-0000747B0000}"/>
    <cellStyle name="Lookup Table Heading 6 2 10 3" xfId="31648" xr:uid="{00000000-0005-0000-0000-0000757B0000}"/>
    <cellStyle name="Lookup Table Heading 6 2 11" xfId="31649" xr:uid="{00000000-0005-0000-0000-0000767B0000}"/>
    <cellStyle name="Lookup Table Heading 6 2 11 2" xfId="31650" xr:uid="{00000000-0005-0000-0000-0000777B0000}"/>
    <cellStyle name="Lookup Table Heading 6 2 11 3" xfId="31651" xr:uid="{00000000-0005-0000-0000-0000787B0000}"/>
    <cellStyle name="Lookup Table Heading 6 2 12" xfId="31652" xr:uid="{00000000-0005-0000-0000-0000797B0000}"/>
    <cellStyle name="Lookup Table Heading 6 2 12 2" xfId="31653" xr:uid="{00000000-0005-0000-0000-00007A7B0000}"/>
    <cellStyle name="Lookup Table Heading 6 2 12 3" xfId="31654" xr:uid="{00000000-0005-0000-0000-00007B7B0000}"/>
    <cellStyle name="Lookup Table Heading 6 2 13" xfId="31655" xr:uid="{00000000-0005-0000-0000-00007C7B0000}"/>
    <cellStyle name="Lookup Table Heading 6 2 14" xfId="31656" xr:uid="{00000000-0005-0000-0000-00007D7B0000}"/>
    <cellStyle name="Lookup Table Heading 6 2 2" xfId="31657" xr:uid="{00000000-0005-0000-0000-00007E7B0000}"/>
    <cellStyle name="Lookup Table Heading 6 2 2 2" xfId="31658" xr:uid="{00000000-0005-0000-0000-00007F7B0000}"/>
    <cellStyle name="Lookup Table Heading 6 2 2 3" xfId="31659" xr:uid="{00000000-0005-0000-0000-0000807B0000}"/>
    <cellStyle name="Lookup Table Heading 6 2 3" xfId="31660" xr:uid="{00000000-0005-0000-0000-0000817B0000}"/>
    <cellStyle name="Lookup Table Heading 6 2 3 2" xfId="31661" xr:uid="{00000000-0005-0000-0000-0000827B0000}"/>
    <cellStyle name="Lookup Table Heading 6 2 3 3" xfId="31662" xr:uid="{00000000-0005-0000-0000-0000837B0000}"/>
    <cellStyle name="Lookup Table Heading 6 2 4" xfId="31663" xr:uid="{00000000-0005-0000-0000-0000847B0000}"/>
    <cellStyle name="Lookup Table Heading 6 2 4 2" xfId="31664" xr:uid="{00000000-0005-0000-0000-0000857B0000}"/>
    <cellStyle name="Lookup Table Heading 6 2 4 3" xfId="31665" xr:uid="{00000000-0005-0000-0000-0000867B0000}"/>
    <cellStyle name="Lookup Table Heading 6 2 5" xfId="31666" xr:uid="{00000000-0005-0000-0000-0000877B0000}"/>
    <cellStyle name="Lookup Table Heading 6 2 5 2" xfId="31667" xr:uid="{00000000-0005-0000-0000-0000887B0000}"/>
    <cellStyle name="Lookup Table Heading 6 2 5 3" xfId="31668" xr:uid="{00000000-0005-0000-0000-0000897B0000}"/>
    <cellStyle name="Lookup Table Heading 6 2 6" xfId="31669" xr:uid="{00000000-0005-0000-0000-00008A7B0000}"/>
    <cellStyle name="Lookup Table Heading 6 2 6 2" xfId="31670" xr:uid="{00000000-0005-0000-0000-00008B7B0000}"/>
    <cellStyle name="Lookup Table Heading 6 2 6 3" xfId="31671" xr:uid="{00000000-0005-0000-0000-00008C7B0000}"/>
    <cellStyle name="Lookup Table Heading 6 2 7" xfId="31672" xr:uid="{00000000-0005-0000-0000-00008D7B0000}"/>
    <cellStyle name="Lookup Table Heading 6 2 7 2" xfId="31673" xr:uid="{00000000-0005-0000-0000-00008E7B0000}"/>
    <cellStyle name="Lookup Table Heading 6 2 7 3" xfId="31674" xr:uid="{00000000-0005-0000-0000-00008F7B0000}"/>
    <cellStyle name="Lookup Table Heading 6 2 8" xfId="31675" xr:uid="{00000000-0005-0000-0000-0000907B0000}"/>
    <cellStyle name="Lookup Table Heading 6 2 8 2" xfId="31676" xr:uid="{00000000-0005-0000-0000-0000917B0000}"/>
    <cellStyle name="Lookup Table Heading 6 2 8 3" xfId="31677" xr:uid="{00000000-0005-0000-0000-0000927B0000}"/>
    <cellStyle name="Lookup Table Heading 6 2 9" xfId="31678" xr:uid="{00000000-0005-0000-0000-0000937B0000}"/>
    <cellStyle name="Lookup Table Heading 6 2 9 2" xfId="31679" xr:uid="{00000000-0005-0000-0000-0000947B0000}"/>
    <cellStyle name="Lookup Table Heading 6 2 9 3" xfId="31680" xr:uid="{00000000-0005-0000-0000-0000957B0000}"/>
    <cellStyle name="Lookup Table Heading 6 20" xfId="31681" xr:uid="{00000000-0005-0000-0000-0000967B0000}"/>
    <cellStyle name="Lookup Table Heading 6 3" xfId="31682" xr:uid="{00000000-0005-0000-0000-0000977B0000}"/>
    <cellStyle name="Lookup Table Heading 6 3 10" xfId="31683" xr:uid="{00000000-0005-0000-0000-0000987B0000}"/>
    <cellStyle name="Lookup Table Heading 6 3 10 2" xfId="31684" xr:uid="{00000000-0005-0000-0000-0000997B0000}"/>
    <cellStyle name="Lookup Table Heading 6 3 10 3" xfId="31685" xr:uid="{00000000-0005-0000-0000-00009A7B0000}"/>
    <cellStyle name="Lookup Table Heading 6 3 11" xfId="31686" xr:uid="{00000000-0005-0000-0000-00009B7B0000}"/>
    <cellStyle name="Lookup Table Heading 6 3 11 2" xfId="31687" xr:uid="{00000000-0005-0000-0000-00009C7B0000}"/>
    <cellStyle name="Lookup Table Heading 6 3 11 3" xfId="31688" xr:uid="{00000000-0005-0000-0000-00009D7B0000}"/>
    <cellStyle name="Lookup Table Heading 6 3 12" xfId="31689" xr:uid="{00000000-0005-0000-0000-00009E7B0000}"/>
    <cellStyle name="Lookup Table Heading 6 3 12 2" xfId="31690" xr:uid="{00000000-0005-0000-0000-00009F7B0000}"/>
    <cellStyle name="Lookup Table Heading 6 3 12 3" xfId="31691" xr:uid="{00000000-0005-0000-0000-0000A07B0000}"/>
    <cellStyle name="Lookup Table Heading 6 3 13" xfId="31692" xr:uid="{00000000-0005-0000-0000-0000A17B0000}"/>
    <cellStyle name="Lookup Table Heading 6 3 14" xfId="31693" xr:uid="{00000000-0005-0000-0000-0000A27B0000}"/>
    <cellStyle name="Lookup Table Heading 6 3 2" xfId="31694" xr:uid="{00000000-0005-0000-0000-0000A37B0000}"/>
    <cellStyle name="Lookup Table Heading 6 3 2 2" xfId="31695" xr:uid="{00000000-0005-0000-0000-0000A47B0000}"/>
    <cellStyle name="Lookup Table Heading 6 3 2 3" xfId="31696" xr:uid="{00000000-0005-0000-0000-0000A57B0000}"/>
    <cellStyle name="Lookup Table Heading 6 3 3" xfId="31697" xr:uid="{00000000-0005-0000-0000-0000A67B0000}"/>
    <cellStyle name="Lookup Table Heading 6 3 3 2" xfId="31698" xr:uid="{00000000-0005-0000-0000-0000A77B0000}"/>
    <cellStyle name="Lookup Table Heading 6 3 3 3" xfId="31699" xr:uid="{00000000-0005-0000-0000-0000A87B0000}"/>
    <cellStyle name="Lookup Table Heading 6 3 4" xfId="31700" xr:uid="{00000000-0005-0000-0000-0000A97B0000}"/>
    <cellStyle name="Lookup Table Heading 6 3 4 2" xfId="31701" xr:uid="{00000000-0005-0000-0000-0000AA7B0000}"/>
    <cellStyle name="Lookup Table Heading 6 3 4 3" xfId="31702" xr:uid="{00000000-0005-0000-0000-0000AB7B0000}"/>
    <cellStyle name="Lookup Table Heading 6 3 5" xfId="31703" xr:uid="{00000000-0005-0000-0000-0000AC7B0000}"/>
    <cellStyle name="Lookup Table Heading 6 3 5 2" xfId="31704" xr:uid="{00000000-0005-0000-0000-0000AD7B0000}"/>
    <cellStyle name="Lookup Table Heading 6 3 5 3" xfId="31705" xr:uid="{00000000-0005-0000-0000-0000AE7B0000}"/>
    <cellStyle name="Lookup Table Heading 6 3 6" xfId="31706" xr:uid="{00000000-0005-0000-0000-0000AF7B0000}"/>
    <cellStyle name="Lookup Table Heading 6 3 6 2" xfId="31707" xr:uid="{00000000-0005-0000-0000-0000B07B0000}"/>
    <cellStyle name="Lookup Table Heading 6 3 6 3" xfId="31708" xr:uid="{00000000-0005-0000-0000-0000B17B0000}"/>
    <cellStyle name="Lookup Table Heading 6 3 7" xfId="31709" xr:uid="{00000000-0005-0000-0000-0000B27B0000}"/>
    <cellStyle name="Lookup Table Heading 6 3 7 2" xfId="31710" xr:uid="{00000000-0005-0000-0000-0000B37B0000}"/>
    <cellStyle name="Lookup Table Heading 6 3 7 3" xfId="31711" xr:uid="{00000000-0005-0000-0000-0000B47B0000}"/>
    <cellStyle name="Lookup Table Heading 6 3 8" xfId="31712" xr:uid="{00000000-0005-0000-0000-0000B57B0000}"/>
    <cellStyle name="Lookup Table Heading 6 3 8 2" xfId="31713" xr:uid="{00000000-0005-0000-0000-0000B67B0000}"/>
    <cellStyle name="Lookup Table Heading 6 3 8 3" xfId="31714" xr:uid="{00000000-0005-0000-0000-0000B77B0000}"/>
    <cellStyle name="Lookup Table Heading 6 3 9" xfId="31715" xr:uid="{00000000-0005-0000-0000-0000B87B0000}"/>
    <cellStyle name="Lookup Table Heading 6 3 9 2" xfId="31716" xr:uid="{00000000-0005-0000-0000-0000B97B0000}"/>
    <cellStyle name="Lookup Table Heading 6 3 9 3" xfId="31717" xr:uid="{00000000-0005-0000-0000-0000BA7B0000}"/>
    <cellStyle name="Lookup Table Heading 6 4" xfId="31718" xr:uid="{00000000-0005-0000-0000-0000BB7B0000}"/>
    <cellStyle name="Lookup Table Heading 6 4 10" xfId="31719" xr:uid="{00000000-0005-0000-0000-0000BC7B0000}"/>
    <cellStyle name="Lookup Table Heading 6 4 10 2" xfId="31720" xr:uid="{00000000-0005-0000-0000-0000BD7B0000}"/>
    <cellStyle name="Lookup Table Heading 6 4 10 3" xfId="31721" xr:uid="{00000000-0005-0000-0000-0000BE7B0000}"/>
    <cellStyle name="Lookup Table Heading 6 4 11" xfId="31722" xr:uid="{00000000-0005-0000-0000-0000BF7B0000}"/>
    <cellStyle name="Lookup Table Heading 6 4 11 2" xfId="31723" xr:uid="{00000000-0005-0000-0000-0000C07B0000}"/>
    <cellStyle name="Lookup Table Heading 6 4 11 3" xfId="31724" xr:uid="{00000000-0005-0000-0000-0000C17B0000}"/>
    <cellStyle name="Lookup Table Heading 6 4 12" xfId="31725" xr:uid="{00000000-0005-0000-0000-0000C27B0000}"/>
    <cellStyle name="Lookup Table Heading 6 4 13" xfId="31726" xr:uid="{00000000-0005-0000-0000-0000C37B0000}"/>
    <cellStyle name="Lookup Table Heading 6 4 2" xfId="31727" xr:uid="{00000000-0005-0000-0000-0000C47B0000}"/>
    <cellStyle name="Lookup Table Heading 6 4 2 2" xfId="31728" xr:uid="{00000000-0005-0000-0000-0000C57B0000}"/>
    <cellStyle name="Lookup Table Heading 6 4 2 3" xfId="31729" xr:uid="{00000000-0005-0000-0000-0000C67B0000}"/>
    <cellStyle name="Lookup Table Heading 6 4 3" xfId="31730" xr:uid="{00000000-0005-0000-0000-0000C77B0000}"/>
    <cellStyle name="Lookup Table Heading 6 4 3 2" xfId="31731" xr:uid="{00000000-0005-0000-0000-0000C87B0000}"/>
    <cellStyle name="Lookup Table Heading 6 4 3 3" xfId="31732" xr:uid="{00000000-0005-0000-0000-0000C97B0000}"/>
    <cellStyle name="Lookup Table Heading 6 4 4" xfId="31733" xr:uid="{00000000-0005-0000-0000-0000CA7B0000}"/>
    <cellStyle name="Lookup Table Heading 6 4 4 2" xfId="31734" xr:uid="{00000000-0005-0000-0000-0000CB7B0000}"/>
    <cellStyle name="Lookup Table Heading 6 4 4 3" xfId="31735" xr:uid="{00000000-0005-0000-0000-0000CC7B0000}"/>
    <cellStyle name="Lookup Table Heading 6 4 5" xfId="31736" xr:uid="{00000000-0005-0000-0000-0000CD7B0000}"/>
    <cellStyle name="Lookup Table Heading 6 4 5 2" xfId="31737" xr:uid="{00000000-0005-0000-0000-0000CE7B0000}"/>
    <cellStyle name="Lookup Table Heading 6 4 5 3" xfId="31738" xr:uid="{00000000-0005-0000-0000-0000CF7B0000}"/>
    <cellStyle name="Lookup Table Heading 6 4 6" xfId="31739" xr:uid="{00000000-0005-0000-0000-0000D07B0000}"/>
    <cellStyle name="Lookup Table Heading 6 4 6 2" xfId="31740" xr:uid="{00000000-0005-0000-0000-0000D17B0000}"/>
    <cellStyle name="Lookup Table Heading 6 4 6 3" xfId="31741" xr:uid="{00000000-0005-0000-0000-0000D27B0000}"/>
    <cellStyle name="Lookup Table Heading 6 4 7" xfId="31742" xr:uid="{00000000-0005-0000-0000-0000D37B0000}"/>
    <cellStyle name="Lookup Table Heading 6 4 7 2" xfId="31743" xr:uid="{00000000-0005-0000-0000-0000D47B0000}"/>
    <cellStyle name="Lookup Table Heading 6 4 7 3" xfId="31744" xr:uid="{00000000-0005-0000-0000-0000D57B0000}"/>
    <cellStyle name="Lookup Table Heading 6 4 8" xfId="31745" xr:uid="{00000000-0005-0000-0000-0000D67B0000}"/>
    <cellStyle name="Lookup Table Heading 6 4 8 2" xfId="31746" xr:uid="{00000000-0005-0000-0000-0000D77B0000}"/>
    <cellStyle name="Lookup Table Heading 6 4 8 3" xfId="31747" xr:uid="{00000000-0005-0000-0000-0000D87B0000}"/>
    <cellStyle name="Lookup Table Heading 6 4 9" xfId="31748" xr:uid="{00000000-0005-0000-0000-0000D97B0000}"/>
    <cellStyle name="Lookup Table Heading 6 4 9 2" xfId="31749" xr:uid="{00000000-0005-0000-0000-0000DA7B0000}"/>
    <cellStyle name="Lookup Table Heading 6 4 9 3" xfId="31750" xr:uid="{00000000-0005-0000-0000-0000DB7B0000}"/>
    <cellStyle name="Lookup Table Heading 6 5" xfId="31751" xr:uid="{00000000-0005-0000-0000-0000DC7B0000}"/>
    <cellStyle name="Lookup Table Heading 6 5 10" xfId="31752" xr:uid="{00000000-0005-0000-0000-0000DD7B0000}"/>
    <cellStyle name="Lookup Table Heading 6 5 10 2" xfId="31753" xr:uid="{00000000-0005-0000-0000-0000DE7B0000}"/>
    <cellStyle name="Lookup Table Heading 6 5 10 3" xfId="31754" xr:uid="{00000000-0005-0000-0000-0000DF7B0000}"/>
    <cellStyle name="Lookup Table Heading 6 5 11" xfId="31755" xr:uid="{00000000-0005-0000-0000-0000E07B0000}"/>
    <cellStyle name="Lookup Table Heading 6 5 11 2" xfId="31756" xr:uid="{00000000-0005-0000-0000-0000E17B0000}"/>
    <cellStyle name="Lookup Table Heading 6 5 11 3" xfId="31757" xr:uid="{00000000-0005-0000-0000-0000E27B0000}"/>
    <cellStyle name="Lookup Table Heading 6 5 12" xfId="31758" xr:uid="{00000000-0005-0000-0000-0000E37B0000}"/>
    <cellStyle name="Lookup Table Heading 6 5 13" xfId="31759" xr:uid="{00000000-0005-0000-0000-0000E47B0000}"/>
    <cellStyle name="Lookup Table Heading 6 5 2" xfId="31760" xr:uid="{00000000-0005-0000-0000-0000E57B0000}"/>
    <cellStyle name="Lookup Table Heading 6 5 2 2" xfId="31761" xr:uid="{00000000-0005-0000-0000-0000E67B0000}"/>
    <cellStyle name="Lookup Table Heading 6 5 2 3" xfId="31762" xr:uid="{00000000-0005-0000-0000-0000E77B0000}"/>
    <cellStyle name="Lookup Table Heading 6 5 3" xfId="31763" xr:uid="{00000000-0005-0000-0000-0000E87B0000}"/>
    <cellStyle name="Lookup Table Heading 6 5 3 2" xfId="31764" xr:uid="{00000000-0005-0000-0000-0000E97B0000}"/>
    <cellStyle name="Lookup Table Heading 6 5 3 3" xfId="31765" xr:uid="{00000000-0005-0000-0000-0000EA7B0000}"/>
    <cellStyle name="Lookup Table Heading 6 5 4" xfId="31766" xr:uid="{00000000-0005-0000-0000-0000EB7B0000}"/>
    <cellStyle name="Lookup Table Heading 6 5 4 2" xfId="31767" xr:uid="{00000000-0005-0000-0000-0000EC7B0000}"/>
    <cellStyle name="Lookup Table Heading 6 5 4 3" xfId="31768" xr:uid="{00000000-0005-0000-0000-0000ED7B0000}"/>
    <cellStyle name="Lookup Table Heading 6 5 5" xfId="31769" xr:uid="{00000000-0005-0000-0000-0000EE7B0000}"/>
    <cellStyle name="Lookup Table Heading 6 5 5 2" xfId="31770" xr:uid="{00000000-0005-0000-0000-0000EF7B0000}"/>
    <cellStyle name="Lookup Table Heading 6 5 5 3" xfId="31771" xr:uid="{00000000-0005-0000-0000-0000F07B0000}"/>
    <cellStyle name="Lookup Table Heading 6 5 6" xfId="31772" xr:uid="{00000000-0005-0000-0000-0000F17B0000}"/>
    <cellStyle name="Lookup Table Heading 6 5 6 2" xfId="31773" xr:uid="{00000000-0005-0000-0000-0000F27B0000}"/>
    <cellStyle name="Lookup Table Heading 6 5 6 3" xfId="31774" xr:uid="{00000000-0005-0000-0000-0000F37B0000}"/>
    <cellStyle name="Lookup Table Heading 6 5 7" xfId="31775" xr:uid="{00000000-0005-0000-0000-0000F47B0000}"/>
    <cellStyle name="Lookup Table Heading 6 5 7 2" xfId="31776" xr:uid="{00000000-0005-0000-0000-0000F57B0000}"/>
    <cellStyle name="Lookup Table Heading 6 5 7 3" xfId="31777" xr:uid="{00000000-0005-0000-0000-0000F67B0000}"/>
    <cellStyle name="Lookup Table Heading 6 5 8" xfId="31778" xr:uid="{00000000-0005-0000-0000-0000F77B0000}"/>
    <cellStyle name="Lookup Table Heading 6 5 8 2" xfId="31779" xr:uid="{00000000-0005-0000-0000-0000F87B0000}"/>
    <cellStyle name="Lookup Table Heading 6 5 8 3" xfId="31780" xr:uid="{00000000-0005-0000-0000-0000F97B0000}"/>
    <cellStyle name="Lookup Table Heading 6 5 9" xfId="31781" xr:uid="{00000000-0005-0000-0000-0000FA7B0000}"/>
    <cellStyle name="Lookup Table Heading 6 5 9 2" xfId="31782" xr:uid="{00000000-0005-0000-0000-0000FB7B0000}"/>
    <cellStyle name="Lookup Table Heading 6 5 9 3" xfId="31783" xr:uid="{00000000-0005-0000-0000-0000FC7B0000}"/>
    <cellStyle name="Lookup Table Heading 6 6" xfId="31784" xr:uid="{00000000-0005-0000-0000-0000FD7B0000}"/>
    <cellStyle name="Lookup Table Heading 6 6 10" xfId="31785" xr:uid="{00000000-0005-0000-0000-0000FE7B0000}"/>
    <cellStyle name="Lookup Table Heading 6 6 10 2" xfId="31786" xr:uid="{00000000-0005-0000-0000-0000FF7B0000}"/>
    <cellStyle name="Lookup Table Heading 6 6 10 3" xfId="31787" xr:uid="{00000000-0005-0000-0000-0000007C0000}"/>
    <cellStyle name="Lookup Table Heading 6 6 11" xfId="31788" xr:uid="{00000000-0005-0000-0000-0000017C0000}"/>
    <cellStyle name="Lookup Table Heading 6 6 11 2" xfId="31789" xr:uid="{00000000-0005-0000-0000-0000027C0000}"/>
    <cellStyle name="Lookup Table Heading 6 6 11 3" xfId="31790" xr:uid="{00000000-0005-0000-0000-0000037C0000}"/>
    <cellStyle name="Lookup Table Heading 6 6 12" xfId="31791" xr:uid="{00000000-0005-0000-0000-0000047C0000}"/>
    <cellStyle name="Lookup Table Heading 6 6 13" xfId="31792" xr:uid="{00000000-0005-0000-0000-0000057C0000}"/>
    <cellStyle name="Lookup Table Heading 6 6 2" xfId="31793" xr:uid="{00000000-0005-0000-0000-0000067C0000}"/>
    <cellStyle name="Lookup Table Heading 6 6 2 2" xfId="31794" xr:uid="{00000000-0005-0000-0000-0000077C0000}"/>
    <cellStyle name="Lookup Table Heading 6 6 2 3" xfId="31795" xr:uid="{00000000-0005-0000-0000-0000087C0000}"/>
    <cellStyle name="Lookup Table Heading 6 6 3" xfId="31796" xr:uid="{00000000-0005-0000-0000-0000097C0000}"/>
    <cellStyle name="Lookup Table Heading 6 6 3 2" xfId="31797" xr:uid="{00000000-0005-0000-0000-00000A7C0000}"/>
    <cellStyle name="Lookup Table Heading 6 6 3 3" xfId="31798" xr:uid="{00000000-0005-0000-0000-00000B7C0000}"/>
    <cellStyle name="Lookup Table Heading 6 6 4" xfId="31799" xr:uid="{00000000-0005-0000-0000-00000C7C0000}"/>
    <cellStyle name="Lookup Table Heading 6 6 4 2" xfId="31800" xr:uid="{00000000-0005-0000-0000-00000D7C0000}"/>
    <cellStyle name="Lookup Table Heading 6 6 4 3" xfId="31801" xr:uid="{00000000-0005-0000-0000-00000E7C0000}"/>
    <cellStyle name="Lookup Table Heading 6 6 5" xfId="31802" xr:uid="{00000000-0005-0000-0000-00000F7C0000}"/>
    <cellStyle name="Lookup Table Heading 6 6 5 2" xfId="31803" xr:uid="{00000000-0005-0000-0000-0000107C0000}"/>
    <cellStyle name="Lookup Table Heading 6 6 5 3" xfId="31804" xr:uid="{00000000-0005-0000-0000-0000117C0000}"/>
    <cellStyle name="Lookup Table Heading 6 6 6" xfId="31805" xr:uid="{00000000-0005-0000-0000-0000127C0000}"/>
    <cellStyle name="Lookup Table Heading 6 6 6 2" xfId="31806" xr:uid="{00000000-0005-0000-0000-0000137C0000}"/>
    <cellStyle name="Lookup Table Heading 6 6 6 3" xfId="31807" xr:uid="{00000000-0005-0000-0000-0000147C0000}"/>
    <cellStyle name="Lookup Table Heading 6 6 7" xfId="31808" xr:uid="{00000000-0005-0000-0000-0000157C0000}"/>
    <cellStyle name="Lookup Table Heading 6 6 7 2" xfId="31809" xr:uid="{00000000-0005-0000-0000-0000167C0000}"/>
    <cellStyle name="Lookup Table Heading 6 6 7 3" xfId="31810" xr:uid="{00000000-0005-0000-0000-0000177C0000}"/>
    <cellStyle name="Lookup Table Heading 6 6 8" xfId="31811" xr:uid="{00000000-0005-0000-0000-0000187C0000}"/>
    <cellStyle name="Lookup Table Heading 6 6 8 2" xfId="31812" xr:uid="{00000000-0005-0000-0000-0000197C0000}"/>
    <cellStyle name="Lookup Table Heading 6 6 8 3" xfId="31813" xr:uid="{00000000-0005-0000-0000-00001A7C0000}"/>
    <cellStyle name="Lookup Table Heading 6 6 9" xfId="31814" xr:uid="{00000000-0005-0000-0000-00001B7C0000}"/>
    <cellStyle name="Lookup Table Heading 6 6 9 2" xfId="31815" xr:uid="{00000000-0005-0000-0000-00001C7C0000}"/>
    <cellStyle name="Lookup Table Heading 6 6 9 3" xfId="31816" xr:uid="{00000000-0005-0000-0000-00001D7C0000}"/>
    <cellStyle name="Lookup Table Heading 6 7" xfId="31817" xr:uid="{00000000-0005-0000-0000-00001E7C0000}"/>
    <cellStyle name="Lookup Table Heading 6 7 10" xfId="31818" xr:uid="{00000000-0005-0000-0000-00001F7C0000}"/>
    <cellStyle name="Lookup Table Heading 6 7 10 2" xfId="31819" xr:uid="{00000000-0005-0000-0000-0000207C0000}"/>
    <cellStyle name="Lookup Table Heading 6 7 10 3" xfId="31820" xr:uid="{00000000-0005-0000-0000-0000217C0000}"/>
    <cellStyle name="Lookup Table Heading 6 7 11" xfId="31821" xr:uid="{00000000-0005-0000-0000-0000227C0000}"/>
    <cellStyle name="Lookup Table Heading 6 7 11 2" xfId="31822" xr:uid="{00000000-0005-0000-0000-0000237C0000}"/>
    <cellStyle name="Lookup Table Heading 6 7 11 3" xfId="31823" xr:uid="{00000000-0005-0000-0000-0000247C0000}"/>
    <cellStyle name="Lookup Table Heading 6 7 12" xfId="31824" xr:uid="{00000000-0005-0000-0000-0000257C0000}"/>
    <cellStyle name="Lookup Table Heading 6 7 13" xfId="31825" xr:uid="{00000000-0005-0000-0000-0000267C0000}"/>
    <cellStyle name="Lookup Table Heading 6 7 2" xfId="31826" xr:uid="{00000000-0005-0000-0000-0000277C0000}"/>
    <cellStyle name="Lookup Table Heading 6 7 2 2" xfId="31827" xr:uid="{00000000-0005-0000-0000-0000287C0000}"/>
    <cellStyle name="Lookup Table Heading 6 7 2 3" xfId="31828" xr:uid="{00000000-0005-0000-0000-0000297C0000}"/>
    <cellStyle name="Lookup Table Heading 6 7 3" xfId="31829" xr:uid="{00000000-0005-0000-0000-00002A7C0000}"/>
    <cellStyle name="Lookup Table Heading 6 7 3 2" xfId="31830" xr:uid="{00000000-0005-0000-0000-00002B7C0000}"/>
    <cellStyle name="Lookup Table Heading 6 7 3 3" xfId="31831" xr:uid="{00000000-0005-0000-0000-00002C7C0000}"/>
    <cellStyle name="Lookup Table Heading 6 7 4" xfId="31832" xr:uid="{00000000-0005-0000-0000-00002D7C0000}"/>
    <cellStyle name="Lookup Table Heading 6 7 4 2" xfId="31833" xr:uid="{00000000-0005-0000-0000-00002E7C0000}"/>
    <cellStyle name="Lookup Table Heading 6 7 4 3" xfId="31834" xr:uid="{00000000-0005-0000-0000-00002F7C0000}"/>
    <cellStyle name="Lookup Table Heading 6 7 5" xfId="31835" xr:uid="{00000000-0005-0000-0000-0000307C0000}"/>
    <cellStyle name="Lookup Table Heading 6 7 5 2" xfId="31836" xr:uid="{00000000-0005-0000-0000-0000317C0000}"/>
    <cellStyle name="Lookup Table Heading 6 7 5 3" xfId="31837" xr:uid="{00000000-0005-0000-0000-0000327C0000}"/>
    <cellStyle name="Lookup Table Heading 6 7 6" xfId="31838" xr:uid="{00000000-0005-0000-0000-0000337C0000}"/>
    <cellStyle name="Lookup Table Heading 6 7 6 2" xfId="31839" xr:uid="{00000000-0005-0000-0000-0000347C0000}"/>
    <cellStyle name="Lookup Table Heading 6 7 6 3" xfId="31840" xr:uid="{00000000-0005-0000-0000-0000357C0000}"/>
    <cellStyle name="Lookup Table Heading 6 7 7" xfId="31841" xr:uid="{00000000-0005-0000-0000-0000367C0000}"/>
    <cellStyle name="Lookup Table Heading 6 7 7 2" xfId="31842" xr:uid="{00000000-0005-0000-0000-0000377C0000}"/>
    <cellStyle name="Lookup Table Heading 6 7 7 3" xfId="31843" xr:uid="{00000000-0005-0000-0000-0000387C0000}"/>
    <cellStyle name="Lookup Table Heading 6 7 8" xfId="31844" xr:uid="{00000000-0005-0000-0000-0000397C0000}"/>
    <cellStyle name="Lookup Table Heading 6 7 8 2" xfId="31845" xr:uid="{00000000-0005-0000-0000-00003A7C0000}"/>
    <cellStyle name="Lookup Table Heading 6 7 8 3" xfId="31846" xr:uid="{00000000-0005-0000-0000-00003B7C0000}"/>
    <cellStyle name="Lookup Table Heading 6 7 9" xfId="31847" xr:uid="{00000000-0005-0000-0000-00003C7C0000}"/>
    <cellStyle name="Lookup Table Heading 6 7 9 2" xfId="31848" xr:uid="{00000000-0005-0000-0000-00003D7C0000}"/>
    <cellStyle name="Lookup Table Heading 6 7 9 3" xfId="31849" xr:uid="{00000000-0005-0000-0000-00003E7C0000}"/>
    <cellStyle name="Lookup Table Heading 6 8" xfId="31850" xr:uid="{00000000-0005-0000-0000-00003F7C0000}"/>
    <cellStyle name="Lookup Table Heading 6 8 2" xfId="31851" xr:uid="{00000000-0005-0000-0000-0000407C0000}"/>
    <cellStyle name="Lookup Table Heading 6 8 3" xfId="31852" xr:uid="{00000000-0005-0000-0000-0000417C0000}"/>
    <cellStyle name="Lookup Table Heading 6 9" xfId="31853" xr:uid="{00000000-0005-0000-0000-0000427C0000}"/>
    <cellStyle name="Lookup Table Heading 6 9 2" xfId="31854" xr:uid="{00000000-0005-0000-0000-0000437C0000}"/>
    <cellStyle name="Lookup Table Heading 6 9 3" xfId="31855" xr:uid="{00000000-0005-0000-0000-0000447C0000}"/>
    <cellStyle name="Lookup Table Heading 7" xfId="31856" xr:uid="{00000000-0005-0000-0000-0000457C0000}"/>
    <cellStyle name="Lookup Table Heading 7 10" xfId="31857" xr:uid="{00000000-0005-0000-0000-0000467C0000}"/>
    <cellStyle name="Lookup Table Heading 7 10 2" xfId="31858" xr:uid="{00000000-0005-0000-0000-0000477C0000}"/>
    <cellStyle name="Lookup Table Heading 7 10 3" xfId="31859" xr:uid="{00000000-0005-0000-0000-0000487C0000}"/>
    <cellStyle name="Lookup Table Heading 7 11" xfId="31860" xr:uid="{00000000-0005-0000-0000-0000497C0000}"/>
    <cellStyle name="Lookup Table Heading 7 11 2" xfId="31861" xr:uid="{00000000-0005-0000-0000-00004A7C0000}"/>
    <cellStyle name="Lookup Table Heading 7 11 3" xfId="31862" xr:uid="{00000000-0005-0000-0000-00004B7C0000}"/>
    <cellStyle name="Lookup Table Heading 7 12" xfId="31863" xr:uid="{00000000-0005-0000-0000-00004C7C0000}"/>
    <cellStyle name="Lookup Table Heading 7 12 2" xfId="31864" xr:uid="{00000000-0005-0000-0000-00004D7C0000}"/>
    <cellStyle name="Lookup Table Heading 7 12 3" xfId="31865" xr:uid="{00000000-0005-0000-0000-00004E7C0000}"/>
    <cellStyle name="Lookup Table Heading 7 13" xfId="31866" xr:uid="{00000000-0005-0000-0000-00004F7C0000}"/>
    <cellStyle name="Lookup Table Heading 7 13 2" xfId="31867" xr:uid="{00000000-0005-0000-0000-0000507C0000}"/>
    <cellStyle name="Lookup Table Heading 7 13 3" xfId="31868" xr:uid="{00000000-0005-0000-0000-0000517C0000}"/>
    <cellStyle name="Lookup Table Heading 7 14" xfId="31869" xr:uid="{00000000-0005-0000-0000-0000527C0000}"/>
    <cellStyle name="Lookup Table Heading 7 14 2" xfId="31870" xr:uid="{00000000-0005-0000-0000-0000537C0000}"/>
    <cellStyle name="Lookup Table Heading 7 14 3" xfId="31871" xr:uid="{00000000-0005-0000-0000-0000547C0000}"/>
    <cellStyle name="Lookup Table Heading 7 15" xfId="31872" xr:uid="{00000000-0005-0000-0000-0000557C0000}"/>
    <cellStyle name="Lookup Table Heading 7 15 2" xfId="31873" xr:uid="{00000000-0005-0000-0000-0000567C0000}"/>
    <cellStyle name="Lookup Table Heading 7 15 3" xfId="31874" xr:uid="{00000000-0005-0000-0000-0000577C0000}"/>
    <cellStyle name="Lookup Table Heading 7 16" xfId="31875" xr:uid="{00000000-0005-0000-0000-0000587C0000}"/>
    <cellStyle name="Lookup Table Heading 7 16 2" xfId="31876" xr:uid="{00000000-0005-0000-0000-0000597C0000}"/>
    <cellStyle name="Lookup Table Heading 7 16 3" xfId="31877" xr:uid="{00000000-0005-0000-0000-00005A7C0000}"/>
    <cellStyle name="Lookup Table Heading 7 17" xfId="31878" xr:uid="{00000000-0005-0000-0000-00005B7C0000}"/>
    <cellStyle name="Lookup Table Heading 7 17 2" xfId="31879" xr:uid="{00000000-0005-0000-0000-00005C7C0000}"/>
    <cellStyle name="Lookup Table Heading 7 17 3" xfId="31880" xr:uid="{00000000-0005-0000-0000-00005D7C0000}"/>
    <cellStyle name="Lookup Table Heading 7 18" xfId="31881" xr:uid="{00000000-0005-0000-0000-00005E7C0000}"/>
    <cellStyle name="Lookup Table Heading 7 18 2" xfId="31882" xr:uid="{00000000-0005-0000-0000-00005F7C0000}"/>
    <cellStyle name="Lookup Table Heading 7 18 3" xfId="31883" xr:uid="{00000000-0005-0000-0000-0000607C0000}"/>
    <cellStyle name="Lookup Table Heading 7 19" xfId="31884" xr:uid="{00000000-0005-0000-0000-0000617C0000}"/>
    <cellStyle name="Lookup Table Heading 7 2" xfId="31885" xr:uid="{00000000-0005-0000-0000-0000627C0000}"/>
    <cellStyle name="Lookup Table Heading 7 2 10" xfId="31886" xr:uid="{00000000-0005-0000-0000-0000637C0000}"/>
    <cellStyle name="Lookup Table Heading 7 2 10 2" xfId="31887" xr:uid="{00000000-0005-0000-0000-0000647C0000}"/>
    <cellStyle name="Lookup Table Heading 7 2 10 3" xfId="31888" xr:uid="{00000000-0005-0000-0000-0000657C0000}"/>
    <cellStyle name="Lookup Table Heading 7 2 11" xfId="31889" xr:uid="{00000000-0005-0000-0000-0000667C0000}"/>
    <cellStyle name="Lookup Table Heading 7 2 11 2" xfId="31890" xr:uid="{00000000-0005-0000-0000-0000677C0000}"/>
    <cellStyle name="Lookup Table Heading 7 2 11 3" xfId="31891" xr:uid="{00000000-0005-0000-0000-0000687C0000}"/>
    <cellStyle name="Lookup Table Heading 7 2 12" xfId="31892" xr:uid="{00000000-0005-0000-0000-0000697C0000}"/>
    <cellStyle name="Lookup Table Heading 7 2 12 2" xfId="31893" xr:uid="{00000000-0005-0000-0000-00006A7C0000}"/>
    <cellStyle name="Lookup Table Heading 7 2 12 3" xfId="31894" xr:uid="{00000000-0005-0000-0000-00006B7C0000}"/>
    <cellStyle name="Lookup Table Heading 7 2 13" xfId="31895" xr:uid="{00000000-0005-0000-0000-00006C7C0000}"/>
    <cellStyle name="Lookup Table Heading 7 2 14" xfId="31896" xr:uid="{00000000-0005-0000-0000-00006D7C0000}"/>
    <cellStyle name="Lookup Table Heading 7 2 2" xfId="31897" xr:uid="{00000000-0005-0000-0000-00006E7C0000}"/>
    <cellStyle name="Lookup Table Heading 7 2 2 2" xfId="31898" xr:uid="{00000000-0005-0000-0000-00006F7C0000}"/>
    <cellStyle name="Lookup Table Heading 7 2 2 3" xfId="31899" xr:uid="{00000000-0005-0000-0000-0000707C0000}"/>
    <cellStyle name="Lookup Table Heading 7 2 3" xfId="31900" xr:uid="{00000000-0005-0000-0000-0000717C0000}"/>
    <cellStyle name="Lookup Table Heading 7 2 3 2" xfId="31901" xr:uid="{00000000-0005-0000-0000-0000727C0000}"/>
    <cellStyle name="Lookup Table Heading 7 2 3 3" xfId="31902" xr:uid="{00000000-0005-0000-0000-0000737C0000}"/>
    <cellStyle name="Lookup Table Heading 7 2 4" xfId="31903" xr:uid="{00000000-0005-0000-0000-0000747C0000}"/>
    <cellStyle name="Lookup Table Heading 7 2 4 2" xfId="31904" xr:uid="{00000000-0005-0000-0000-0000757C0000}"/>
    <cellStyle name="Lookup Table Heading 7 2 4 3" xfId="31905" xr:uid="{00000000-0005-0000-0000-0000767C0000}"/>
    <cellStyle name="Lookup Table Heading 7 2 5" xfId="31906" xr:uid="{00000000-0005-0000-0000-0000777C0000}"/>
    <cellStyle name="Lookup Table Heading 7 2 5 2" xfId="31907" xr:uid="{00000000-0005-0000-0000-0000787C0000}"/>
    <cellStyle name="Lookup Table Heading 7 2 5 3" xfId="31908" xr:uid="{00000000-0005-0000-0000-0000797C0000}"/>
    <cellStyle name="Lookup Table Heading 7 2 6" xfId="31909" xr:uid="{00000000-0005-0000-0000-00007A7C0000}"/>
    <cellStyle name="Lookup Table Heading 7 2 6 2" xfId="31910" xr:uid="{00000000-0005-0000-0000-00007B7C0000}"/>
    <cellStyle name="Lookup Table Heading 7 2 6 3" xfId="31911" xr:uid="{00000000-0005-0000-0000-00007C7C0000}"/>
    <cellStyle name="Lookup Table Heading 7 2 7" xfId="31912" xr:uid="{00000000-0005-0000-0000-00007D7C0000}"/>
    <cellStyle name="Lookup Table Heading 7 2 7 2" xfId="31913" xr:uid="{00000000-0005-0000-0000-00007E7C0000}"/>
    <cellStyle name="Lookup Table Heading 7 2 7 3" xfId="31914" xr:uid="{00000000-0005-0000-0000-00007F7C0000}"/>
    <cellStyle name="Lookup Table Heading 7 2 8" xfId="31915" xr:uid="{00000000-0005-0000-0000-0000807C0000}"/>
    <cellStyle name="Lookup Table Heading 7 2 8 2" xfId="31916" xr:uid="{00000000-0005-0000-0000-0000817C0000}"/>
    <cellStyle name="Lookup Table Heading 7 2 8 3" xfId="31917" xr:uid="{00000000-0005-0000-0000-0000827C0000}"/>
    <cellStyle name="Lookup Table Heading 7 2 9" xfId="31918" xr:uid="{00000000-0005-0000-0000-0000837C0000}"/>
    <cellStyle name="Lookup Table Heading 7 2 9 2" xfId="31919" xr:uid="{00000000-0005-0000-0000-0000847C0000}"/>
    <cellStyle name="Lookup Table Heading 7 2 9 3" xfId="31920" xr:uid="{00000000-0005-0000-0000-0000857C0000}"/>
    <cellStyle name="Lookup Table Heading 7 20" xfId="31921" xr:uid="{00000000-0005-0000-0000-0000867C0000}"/>
    <cellStyle name="Lookup Table Heading 7 3" xfId="31922" xr:uid="{00000000-0005-0000-0000-0000877C0000}"/>
    <cellStyle name="Lookup Table Heading 7 3 10" xfId="31923" xr:uid="{00000000-0005-0000-0000-0000887C0000}"/>
    <cellStyle name="Lookup Table Heading 7 3 10 2" xfId="31924" xr:uid="{00000000-0005-0000-0000-0000897C0000}"/>
    <cellStyle name="Lookup Table Heading 7 3 10 3" xfId="31925" xr:uid="{00000000-0005-0000-0000-00008A7C0000}"/>
    <cellStyle name="Lookup Table Heading 7 3 11" xfId="31926" xr:uid="{00000000-0005-0000-0000-00008B7C0000}"/>
    <cellStyle name="Lookup Table Heading 7 3 11 2" xfId="31927" xr:uid="{00000000-0005-0000-0000-00008C7C0000}"/>
    <cellStyle name="Lookup Table Heading 7 3 11 3" xfId="31928" xr:uid="{00000000-0005-0000-0000-00008D7C0000}"/>
    <cellStyle name="Lookup Table Heading 7 3 12" xfId="31929" xr:uid="{00000000-0005-0000-0000-00008E7C0000}"/>
    <cellStyle name="Lookup Table Heading 7 3 12 2" xfId="31930" xr:uid="{00000000-0005-0000-0000-00008F7C0000}"/>
    <cellStyle name="Lookup Table Heading 7 3 12 3" xfId="31931" xr:uid="{00000000-0005-0000-0000-0000907C0000}"/>
    <cellStyle name="Lookup Table Heading 7 3 13" xfId="31932" xr:uid="{00000000-0005-0000-0000-0000917C0000}"/>
    <cellStyle name="Lookup Table Heading 7 3 14" xfId="31933" xr:uid="{00000000-0005-0000-0000-0000927C0000}"/>
    <cellStyle name="Lookup Table Heading 7 3 2" xfId="31934" xr:uid="{00000000-0005-0000-0000-0000937C0000}"/>
    <cellStyle name="Lookup Table Heading 7 3 2 2" xfId="31935" xr:uid="{00000000-0005-0000-0000-0000947C0000}"/>
    <cellStyle name="Lookup Table Heading 7 3 2 3" xfId="31936" xr:uid="{00000000-0005-0000-0000-0000957C0000}"/>
    <cellStyle name="Lookup Table Heading 7 3 3" xfId="31937" xr:uid="{00000000-0005-0000-0000-0000967C0000}"/>
    <cellStyle name="Lookup Table Heading 7 3 3 2" xfId="31938" xr:uid="{00000000-0005-0000-0000-0000977C0000}"/>
    <cellStyle name="Lookup Table Heading 7 3 3 3" xfId="31939" xr:uid="{00000000-0005-0000-0000-0000987C0000}"/>
    <cellStyle name="Lookup Table Heading 7 3 4" xfId="31940" xr:uid="{00000000-0005-0000-0000-0000997C0000}"/>
    <cellStyle name="Lookup Table Heading 7 3 4 2" xfId="31941" xr:uid="{00000000-0005-0000-0000-00009A7C0000}"/>
    <cellStyle name="Lookup Table Heading 7 3 4 3" xfId="31942" xr:uid="{00000000-0005-0000-0000-00009B7C0000}"/>
    <cellStyle name="Lookup Table Heading 7 3 5" xfId="31943" xr:uid="{00000000-0005-0000-0000-00009C7C0000}"/>
    <cellStyle name="Lookup Table Heading 7 3 5 2" xfId="31944" xr:uid="{00000000-0005-0000-0000-00009D7C0000}"/>
    <cellStyle name="Lookup Table Heading 7 3 5 3" xfId="31945" xr:uid="{00000000-0005-0000-0000-00009E7C0000}"/>
    <cellStyle name="Lookup Table Heading 7 3 6" xfId="31946" xr:uid="{00000000-0005-0000-0000-00009F7C0000}"/>
    <cellStyle name="Lookup Table Heading 7 3 6 2" xfId="31947" xr:uid="{00000000-0005-0000-0000-0000A07C0000}"/>
    <cellStyle name="Lookup Table Heading 7 3 6 3" xfId="31948" xr:uid="{00000000-0005-0000-0000-0000A17C0000}"/>
    <cellStyle name="Lookup Table Heading 7 3 7" xfId="31949" xr:uid="{00000000-0005-0000-0000-0000A27C0000}"/>
    <cellStyle name="Lookup Table Heading 7 3 7 2" xfId="31950" xr:uid="{00000000-0005-0000-0000-0000A37C0000}"/>
    <cellStyle name="Lookup Table Heading 7 3 7 3" xfId="31951" xr:uid="{00000000-0005-0000-0000-0000A47C0000}"/>
    <cellStyle name="Lookup Table Heading 7 3 8" xfId="31952" xr:uid="{00000000-0005-0000-0000-0000A57C0000}"/>
    <cellStyle name="Lookup Table Heading 7 3 8 2" xfId="31953" xr:uid="{00000000-0005-0000-0000-0000A67C0000}"/>
    <cellStyle name="Lookup Table Heading 7 3 8 3" xfId="31954" xr:uid="{00000000-0005-0000-0000-0000A77C0000}"/>
    <cellStyle name="Lookup Table Heading 7 3 9" xfId="31955" xr:uid="{00000000-0005-0000-0000-0000A87C0000}"/>
    <cellStyle name="Lookup Table Heading 7 3 9 2" xfId="31956" xr:uid="{00000000-0005-0000-0000-0000A97C0000}"/>
    <cellStyle name="Lookup Table Heading 7 3 9 3" xfId="31957" xr:uid="{00000000-0005-0000-0000-0000AA7C0000}"/>
    <cellStyle name="Lookup Table Heading 7 4" xfId="31958" xr:uid="{00000000-0005-0000-0000-0000AB7C0000}"/>
    <cellStyle name="Lookup Table Heading 7 4 10" xfId="31959" xr:uid="{00000000-0005-0000-0000-0000AC7C0000}"/>
    <cellStyle name="Lookup Table Heading 7 4 10 2" xfId="31960" xr:uid="{00000000-0005-0000-0000-0000AD7C0000}"/>
    <cellStyle name="Lookup Table Heading 7 4 10 3" xfId="31961" xr:uid="{00000000-0005-0000-0000-0000AE7C0000}"/>
    <cellStyle name="Lookup Table Heading 7 4 11" xfId="31962" xr:uid="{00000000-0005-0000-0000-0000AF7C0000}"/>
    <cellStyle name="Lookup Table Heading 7 4 11 2" xfId="31963" xr:uid="{00000000-0005-0000-0000-0000B07C0000}"/>
    <cellStyle name="Lookup Table Heading 7 4 11 3" xfId="31964" xr:uid="{00000000-0005-0000-0000-0000B17C0000}"/>
    <cellStyle name="Lookup Table Heading 7 4 12" xfId="31965" xr:uid="{00000000-0005-0000-0000-0000B27C0000}"/>
    <cellStyle name="Lookup Table Heading 7 4 13" xfId="31966" xr:uid="{00000000-0005-0000-0000-0000B37C0000}"/>
    <cellStyle name="Lookup Table Heading 7 4 2" xfId="31967" xr:uid="{00000000-0005-0000-0000-0000B47C0000}"/>
    <cellStyle name="Lookup Table Heading 7 4 2 2" xfId="31968" xr:uid="{00000000-0005-0000-0000-0000B57C0000}"/>
    <cellStyle name="Lookup Table Heading 7 4 2 3" xfId="31969" xr:uid="{00000000-0005-0000-0000-0000B67C0000}"/>
    <cellStyle name="Lookup Table Heading 7 4 3" xfId="31970" xr:uid="{00000000-0005-0000-0000-0000B77C0000}"/>
    <cellStyle name="Lookup Table Heading 7 4 3 2" xfId="31971" xr:uid="{00000000-0005-0000-0000-0000B87C0000}"/>
    <cellStyle name="Lookup Table Heading 7 4 3 3" xfId="31972" xr:uid="{00000000-0005-0000-0000-0000B97C0000}"/>
    <cellStyle name="Lookup Table Heading 7 4 4" xfId="31973" xr:uid="{00000000-0005-0000-0000-0000BA7C0000}"/>
    <cellStyle name="Lookup Table Heading 7 4 4 2" xfId="31974" xr:uid="{00000000-0005-0000-0000-0000BB7C0000}"/>
    <cellStyle name="Lookup Table Heading 7 4 4 3" xfId="31975" xr:uid="{00000000-0005-0000-0000-0000BC7C0000}"/>
    <cellStyle name="Lookup Table Heading 7 4 5" xfId="31976" xr:uid="{00000000-0005-0000-0000-0000BD7C0000}"/>
    <cellStyle name="Lookup Table Heading 7 4 5 2" xfId="31977" xr:uid="{00000000-0005-0000-0000-0000BE7C0000}"/>
    <cellStyle name="Lookup Table Heading 7 4 5 3" xfId="31978" xr:uid="{00000000-0005-0000-0000-0000BF7C0000}"/>
    <cellStyle name="Lookup Table Heading 7 4 6" xfId="31979" xr:uid="{00000000-0005-0000-0000-0000C07C0000}"/>
    <cellStyle name="Lookup Table Heading 7 4 6 2" xfId="31980" xr:uid="{00000000-0005-0000-0000-0000C17C0000}"/>
    <cellStyle name="Lookup Table Heading 7 4 6 3" xfId="31981" xr:uid="{00000000-0005-0000-0000-0000C27C0000}"/>
    <cellStyle name="Lookup Table Heading 7 4 7" xfId="31982" xr:uid="{00000000-0005-0000-0000-0000C37C0000}"/>
    <cellStyle name="Lookup Table Heading 7 4 7 2" xfId="31983" xr:uid="{00000000-0005-0000-0000-0000C47C0000}"/>
    <cellStyle name="Lookup Table Heading 7 4 7 3" xfId="31984" xr:uid="{00000000-0005-0000-0000-0000C57C0000}"/>
    <cellStyle name="Lookup Table Heading 7 4 8" xfId="31985" xr:uid="{00000000-0005-0000-0000-0000C67C0000}"/>
    <cellStyle name="Lookup Table Heading 7 4 8 2" xfId="31986" xr:uid="{00000000-0005-0000-0000-0000C77C0000}"/>
    <cellStyle name="Lookup Table Heading 7 4 8 3" xfId="31987" xr:uid="{00000000-0005-0000-0000-0000C87C0000}"/>
    <cellStyle name="Lookup Table Heading 7 4 9" xfId="31988" xr:uid="{00000000-0005-0000-0000-0000C97C0000}"/>
    <cellStyle name="Lookup Table Heading 7 4 9 2" xfId="31989" xr:uid="{00000000-0005-0000-0000-0000CA7C0000}"/>
    <cellStyle name="Lookup Table Heading 7 4 9 3" xfId="31990" xr:uid="{00000000-0005-0000-0000-0000CB7C0000}"/>
    <cellStyle name="Lookup Table Heading 7 5" xfId="31991" xr:uid="{00000000-0005-0000-0000-0000CC7C0000}"/>
    <cellStyle name="Lookup Table Heading 7 5 10" xfId="31992" xr:uid="{00000000-0005-0000-0000-0000CD7C0000}"/>
    <cellStyle name="Lookup Table Heading 7 5 10 2" xfId="31993" xr:uid="{00000000-0005-0000-0000-0000CE7C0000}"/>
    <cellStyle name="Lookup Table Heading 7 5 10 3" xfId="31994" xr:uid="{00000000-0005-0000-0000-0000CF7C0000}"/>
    <cellStyle name="Lookup Table Heading 7 5 11" xfId="31995" xr:uid="{00000000-0005-0000-0000-0000D07C0000}"/>
    <cellStyle name="Lookup Table Heading 7 5 11 2" xfId="31996" xr:uid="{00000000-0005-0000-0000-0000D17C0000}"/>
    <cellStyle name="Lookup Table Heading 7 5 11 3" xfId="31997" xr:uid="{00000000-0005-0000-0000-0000D27C0000}"/>
    <cellStyle name="Lookup Table Heading 7 5 12" xfId="31998" xr:uid="{00000000-0005-0000-0000-0000D37C0000}"/>
    <cellStyle name="Lookup Table Heading 7 5 13" xfId="31999" xr:uid="{00000000-0005-0000-0000-0000D47C0000}"/>
    <cellStyle name="Lookup Table Heading 7 5 2" xfId="32000" xr:uid="{00000000-0005-0000-0000-0000D57C0000}"/>
    <cellStyle name="Lookup Table Heading 7 5 2 2" xfId="32001" xr:uid="{00000000-0005-0000-0000-0000D67C0000}"/>
    <cellStyle name="Lookup Table Heading 7 5 2 3" xfId="32002" xr:uid="{00000000-0005-0000-0000-0000D77C0000}"/>
    <cellStyle name="Lookup Table Heading 7 5 3" xfId="32003" xr:uid="{00000000-0005-0000-0000-0000D87C0000}"/>
    <cellStyle name="Lookup Table Heading 7 5 3 2" xfId="32004" xr:uid="{00000000-0005-0000-0000-0000D97C0000}"/>
    <cellStyle name="Lookup Table Heading 7 5 3 3" xfId="32005" xr:uid="{00000000-0005-0000-0000-0000DA7C0000}"/>
    <cellStyle name="Lookup Table Heading 7 5 4" xfId="32006" xr:uid="{00000000-0005-0000-0000-0000DB7C0000}"/>
    <cellStyle name="Lookup Table Heading 7 5 4 2" xfId="32007" xr:uid="{00000000-0005-0000-0000-0000DC7C0000}"/>
    <cellStyle name="Lookup Table Heading 7 5 4 3" xfId="32008" xr:uid="{00000000-0005-0000-0000-0000DD7C0000}"/>
    <cellStyle name="Lookup Table Heading 7 5 5" xfId="32009" xr:uid="{00000000-0005-0000-0000-0000DE7C0000}"/>
    <cellStyle name="Lookup Table Heading 7 5 5 2" xfId="32010" xr:uid="{00000000-0005-0000-0000-0000DF7C0000}"/>
    <cellStyle name="Lookup Table Heading 7 5 5 3" xfId="32011" xr:uid="{00000000-0005-0000-0000-0000E07C0000}"/>
    <cellStyle name="Lookup Table Heading 7 5 6" xfId="32012" xr:uid="{00000000-0005-0000-0000-0000E17C0000}"/>
    <cellStyle name="Lookup Table Heading 7 5 6 2" xfId="32013" xr:uid="{00000000-0005-0000-0000-0000E27C0000}"/>
    <cellStyle name="Lookup Table Heading 7 5 6 3" xfId="32014" xr:uid="{00000000-0005-0000-0000-0000E37C0000}"/>
    <cellStyle name="Lookup Table Heading 7 5 7" xfId="32015" xr:uid="{00000000-0005-0000-0000-0000E47C0000}"/>
    <cellStyle name="Lookup Table Heading 7 5 7 2" xfId="32016" xr:uid="{00000000-0005-0000-0000-0000E57C0000}"/>
    <cellStyle name="Lookup Table Heading 7 5 7 3" xfId="32017" xr:uid="{00000000-0005-0000-0000-0000E67C0000}"/>
    <cellStyle name="Lookup Table Heading 7 5 8" xfId="32018" xr:uid="{00000000-0005-0000-0000-0000E77C0000}"/>
    <cellStyle name="Lookup Table Heading 7 5 8 2" xfId="32019" xr:uid="{00000000-0005-0000-0000-0000E87C0000}"/>
    <cellStyle name="Lookup Table Heading 7 5 8 3" xfId="32020" xr:uid="{00000000-0005-0000-0000-0000E97C0000}"/>
    <cellStyle name="Lookup Table Heading 7 5 9" xfId="32021" xr:uid="{00000000-0005-0000-0000-0000EA7C0000}"/>
    <cellStyle name="Lookup Table Heading 7 5 9 2" xfId="32022" xr:uid="{00000000-0005-0000-0000-0000EB7C0000}"/>
    <cellStyle name="Lookup Table Heading 7 5 9 3" xfId="32023" xr:uid="{00000000-0005-0000-0000-0000EC7C0000}"/>
    <cellStyle name="Lookup Table Heading 7 6" xfId="32024" xr:uid="{00000000-0005-0000-0000-0000ED7C0000}"/>
    <cellStyle name="Lookup Table Heading 7 6 10" xfId="32025" xr:uid="{00000000-0005-0000-0000-0000EE7C0000}"/>
    <cellStyle name="Lookup Table Heading 7 6 10 2" xfId="32026" xr:uid="{00000000-0005-0000-0000-0000EF7C0000}"/>
    <cellStyle name="Lookup Table Heading 7 6 10 3" xfId="32027" xr:uid="{00000000-0005-0000-0000-0000F07C0000}"/>
    <cellStyle name="Lookup Table Heading 7 6 11" xfId="32028" xr:uid="{00000000-0005-0000-0000-0000F17C0000}"/>
    <cellStyle name="Lookup Table Heading 7 6 11 2" xfId="32029" xr:uid="{00000000-0005-0000-0000-0000F27C0000}"/>
    <cellStyle name="Lookup Table Heading 7 6 11 3" xfId="32030" xr:uid="{00000000-0005-0000-0000-0000F37C0000}"/>
    <cellStyle name="Lookup Table Heading 7 6 12" xfId="32031" xr:uid="{00000000-0005-0000-0000-0000F47C0000}"/>
    <cellStyle name="Lookup Table Heading 7 6 13" xfId="32032" xr:uid="{00000000-0005-0000-0000-0000F57C0000}"/>
    <cellStyle name="Lookup Table Heading 7 6 2" xfId="32033" xr:uid="{00000000-0005-0000-0000-0000F67C0000}"/>
    <cellStyle name="Lookup Table Heading 7 6 2 2" xfId="32034" xr:uid="{00000000-0005-0000-0000-0000F77C0000}"/>
    <cellStyle name="Lookup Table Heading 7 6 2 3" xfId="32035" xr:uid="{00000000-0005-0000-0000-0000F87C0000}"/>
    <cellStyle name="Lookup Table Heading 7 6 3" xfId="32036" xr:uid="{00000000-0005-0000-0000-0000F97C0000}"/>
    <cellStyle name="Lookup Table Heading 7 6 3 2" xfId="32037" xr:uid="{00000000-0005-0000-0000-0000FA7C0000}"/>
    <cellStyle name="Lookup Table Heading 7 6 3 3" xfId="32038" xr:uid="{00000000-0005-0000-0000-0000FB7C0000}"/>
    <cellStyle name="Lookup Table Heading 7 6 4" xfId="32039" xr:uid="{00000000-0005-0000-0000-0000FC7C0000}"/>
    <cellStyle name="Lookup Table Heading 7 6 4 2" xfId="32040" xr:uid="{00000000-0005-0000-0000-0000FD7C0000}"/>
    <cellStyle name="Lookup Table Heading 7 6 4 3" xfId="32041" xr:uid="{00000000-0005-0000-0000-0000FE7C0000}"/>
    <cellStyle name="Lookup Table Heading 7 6 5" xfId="32042" xr:uid="{00000000-0005-0000-0000-0000FF7C0000}"/>
    <cellStyle name="Lookup Table Heading 7 6 5 2" xfId="32043" xr:uid="{00000000-0005-0000-0000-0000007D0000}"/>
    <cellStyle name="Lookup Table Heading 7 6 5 3" xfId="32044" xr:uid="{00000000-0005-0000-0000-0000017D0000}"/>
    <cellStyle name="Lookup Table Heading 7 6 6" xfId="32045" xr:uid="{00000000-0005-0000-0000-0000027D0000}"/>
    <cellStyle name="Lookup Table Heading 7 6 6 2" xfId="32046" xr:uid="{00000000-0005-0000-0000-0000037D0000}"/>
    <cellStyle name="Lookup Table Heading 7 6 6 3" xfId="32047" xr:uid="{00000000-0005-0000-0000-0000047D0000}"/>
    <cellStyle name="Lookup Table Heading 7 6 7" xfId="32048" xr:uid="{00000000-0005-0000-0000-0000057D0000}"/>
    <cellStyle name="Lookup Table Heading 7 6 7 2" xfId="32049" xr:uid="{00000000-0005-0000-0000-0000067D0000}"/>
    <cellStyle name="Lookup Table Heading 7 6 7 3" xfId="32050" xr:uid="{00000000-0005-0000-0000-0000077D0000}"/>
    <cellStyle name="Lookup Table Heading 7 6 8" xfId="32051" xr:uid="{00000000-0005-0000-0000-0000087D0000}"/>
    <cellStyle name="Lookup Table Heading 7 6 8 2" xfId="32052" xr:uid="{00000000-0005-0000-0000-0000097D0000}"/>
    <cellStyle name="Lookup Table Heading 7 6 8 3" xfId="32053" xr:uid="{00000000-0005-0000-0000-00000A7D0000}"/>
    <cellStyle name="Lookup Table Heading 7 6 9" xfId="32054" xr:uid="{00000000-0005-0000-0000-00000B7D0000}"/>
    <cellStyle name="Lookup Table Heading 7 6 9 2" xfId="32055" xr:uid="{00000000-0005-0000-0000-00000C7D0000}"/>
    <cellStyle name="Lookup Table Heading 7 6 9 3" xfId="32056" xr:uid="{00000000-0005-0000-0000-00000D7D0000}"/>
    <cellStyle name="Lookup Table Heading 7 7" xfId="32057" xr:uid="{00000000-0005-0000-0000-00000E7D0000}"/>
    <cellStyle name="Lookup Table Heading 7 7 10" xfId="32058" xr:uid="{00000000-0005-0000-0000-00000F7D0000}"/>
    <cellStyle name="Lookup Table Heading 7 7 10 2" xfId="32059" xr:uid="{00000000-0005-0000-0000-0000107D0000}"/>
    <cellStyle name="Lookup Table Heading 7 7 10 3" xfId="32060" xr:uid="{00000000-0005-0000-0000-0000117D0000}"/>
    <cellStyle name="Lookup Table Heading 7 7 11" xfId="32061" xr:uid="{00000000-0005-0000-0000-0000127D0000}"/>
    <cellStyle name="Lookup Table Heading 7 7 11 2" xfId="32062" xr:uid="{00000000-0005-0000-0000-0000137D0000}"/>
    <cellStyle name="Lookup Table Heading 7 7 11 3" xfId="32063" xr:uid="{00000000-0005-0000-0000-0000147D0000}"/>
    <cellStyle name="Lookup Table Heading 7 7 12" xfId="32064" xr:uid="{00000000-0005-0000-0000-0000157D0000}"/>
    <cellStyle name="Lookup Table Heading 7 7 13" xfId="32065" xr:uid="{00000000-0005-0000-0000-0000167D0000}"/>
    <cellStyle name="Lookup Table Heading 7 7 2" xfId="32066" xr:uid="{00000000-0005-0000-0000-0000177D0000}"/>
    <cellStyle name="Lookup Table Heading 7 7 2 2" xfId="32067" xr:uid="{00000000-0005-0000-0000-0000187D0000}"/>
    <cellStyle name="Lookup Table Heading 7 7 2 3" xfId="32068" xr:uid="{00000000-0005-0000-0000-0000197D0000}"/>
    <cellStyle name="Lookup Table Heading 7 7 3" xfId="32069" xr:uid="{00000000-0005-0000-0000-00001A7D0000}"/>
    <cellStyle name="Lookup Table Heading 7 7 3 2" xfId="32070" xr:uid="{00000000-0005-0000-0000-00001B7D0000}"/>
    <cellStyle name="Lookup Table Heading 7 7 3 3" xfId="32071" xr:uid="{00000000-0005-0000-0000-00001C7D0000}"/>
    <cellStyle name="Lookup Table Heading 7 7 4" xfId="32072" xr:uid="{00000000-0005-0000-0000-00001D7D0000}"/>
    <cellStyle name="Lookup Table Heading 7 7 4 2" xfId="32073" xr:uid="{00000000-0005-0000-0000-00001E7D0000}"/>
    <cellStyle name="Lookup Table Heading 7 7 4 3" xfId="32074" xr:uid="{00000000-0005-0000-0000-00001F7D0000}"/>
    <cellStyle name="Lookup Table Heading 7 7 5" xfId="32075" xr:uid="{00000000-0005-0000-0000-0000207D0000}"/>
    <cellStyle name="Lookup Table Heading 7 7 5 2" xfId="32076" xr:uid="{00000000-0005-0000-0000-0000217D0000}"/>
    <cellStyle name="Lookup Table Heading 7 7 5 3" xfId="32077" xr:uid="{00000000-0005-0000-0000-0000227D0000}"/>
    <cellStyle name="Lookup Table Heading 7 7 6" xfId="32078" xr:uid="{00000000-0005-0000-0000-0000237D0000}"/>
    <cellStyle name="Lookup Table Heading 7 7 6 2" xfId="32079" xr:uid="{00000000-0005-0000-0000-0000247D0000}"/>
    <cellStyle name="Lookup Table Heading 7 7 6 3" xfId="32080" xr:uid="{00000000-0005-0000-0000-0000257D0000}"/>
    <cellStyle name="Lookup Table Heading 7 7 7" xfId="32081" xr:uid="{00000000-0005-0000-0000-0000267D0000}"/>
    <cellStyle name="Lookup Table Heading 7 7 7 2" xfId="32082" xr:uid="{00000000-0005-0000-0000-0000277D0000}"/>
    <cellStyle name="Lookup Table Heading 7 7 7 3" xfId="32083" xr:uid="{00000000-0005-0000-0000-0000287D0000}"/>
    <cellStyle name="Lookup Table Heading 7 7 8" xfId="32084" xr:uid="{00000000-0005-0000-0000-0000297D0000}"/>
    <cellStyle name="Lookup Table Heading 7 7 8 2" xfId="32085" xr:uid="{00000000-0005-0000-0000-00002A7D0000}"/>
    <cellStyle name="Lookup Table Heading 7 7 8 3" xfId="32086" xr:uid="{00000000-0005-0000-0000-00002B7D0000}"/>
    <cellStyle name="Lookup Table Heading 7 7 9" xfId="32087" xr:uid="{00000000-0005-0000-0000-00002C7D0000}"/>
    <cellStyle name="Lookup Table Heading 7 7 9 2" xfId="32088" xr:uid="{00000000-0005-0000-0000-00002D7D0000}"/>
    <cellStyle name="Lookup Table Heading 7 7 9 3" xfId="32089" xr:uid="{00000000-0005-0000-0000-00002E7D0000}"/>
    <cellStyle name="Lookup Table Heading 7 8" xfId="32090" xr:uid="{00000000-0005-0000-0000-00002F7D0000}"/>
    <cellStyle name="Lookup Table Heading 7 8 2" xfId="32091" xr:uid="{00000000-0005-0000-0000-0000307D0000}"/>
    <cellStyle name="Lookup Table Heading 7 8 3" xfId="32092" xr:uid="{00000000-0005-0000-0000-0000317D0000}"/>
    <cellStyle name="Lookup Table Heading 7 9" xfId="32093" xr:uid="{00000000-0005-0000-0000-0000327D0000}"/>
    <cellStyle name="Lookup Table Heading 7 9 2" xfId="32094" xr:uid="{00000000-0005-0000-0000-0000337D0000}"/>
    <cellStyle name="Lookup Table Heading 7 9 3" xfId="32095" xr:uid="{00000000-0005-0000-0000-0000347D0000}"/>
    <cellStyle name="Lookup Table Heading 8" xfId="32096" xr:uid="{00000000-0005-0000-0000-0000357D0000}"/>
    <cellStyle name="Lookup Table Heading 8 10" xfId="32097" xr:uid="{00000000-0005-0000-0000-0000367D0000}"/>
    <cellStyle name="Lookup Table Heading 8 10 2" xfId="32098" xr:uid="{00000000-0005-0000-0000-0000377D0000}"/>
    <cellStyle name="Lookup Table Heading 8 10 3" xfId="32099" xr:uid="{00000000-0005-0000-0000-0000387D0000}"/>
    <cellStyle name="Lookup Table Heading 8 11" xfId="32100" xr:uid="{00000000-0005-0000-0000-0000397D0000}"/>
    <cellStyle name="Lookup Table Heading 8 11 2" xfId="32101" xr:uid="{00000000-0005-0000-0000-00003A7D0000}"/>
    <cellStyle name="Lookup Table Heading 8 11 3" xfId="32102" xr:uid="{00000000-0005-0000-0000-00003B7D0000}"/>
    <cellStyle name="Lookup Table Heading 8 12" xfId="32103" xr:uid="{00000000-0005-0000-0000-00003C7D0000}"/>
    <cellStyle name="Lookup Table Heading 8 13" xfId="32104" xr:uid="{00000000-0005-0000-0000-00003D7D0000}"/>
    <cellStyle name="Lookup Table Heading 8 2" xfId="32105" xr:uid="{00000000-0005-0000-0000-00003E7D0000}"/>
    <cellStyle name="Lookup Table Heading 8 2 2" xfId="32106" xr:uid="{00000000-0005-0000-0000-00003F7D0000}"/>
    <cellStyle name="Lookup Table Heading 8 2 3" xfId="32107" xr:uid="{00000000-0005-0000-0000-0000407D0000}"/>
    <cellStyle name="Lookup Table Heading 8 3" xfId="32108" xr:uid="{00000000-0005-0000-0000-0000417D0000}"/>
    <cellStyle name="Lookup Table Heading 8 3 2" xfId="32109" xr:uid="{00000000-0005-0000-0000-0000427D0000}"/>
    <cellStyle name="Lookup Table Heading 8 3 3" xfId="32110" xr:uid="{00000000-0005-0000-0000-0000437D0000}"/>
    <cellStyle name="Lookup Table Heading 8 4" xfId="32111" xr:uid="{00000000-0005-0000-0000-0000447D0000}"/>
    <cellStyle name="Lookup Table Heading 8 4 2" xfId="32112" xr:uid="{00000000-0005-0000-0000-0000457D0000}"/>
    <cellStyle name="Lookup Table Heading 8 4 3" xfId="32113" xr:uid="{00000000-0005-0000-0000-0000467D0000}"/>
    <cellStyle name="Lookup Table Heading 8 5" xfId="32114" xr:uid="{00000000-0005-0000-0000-0000477D0000}"/>
    <cellStyle name="Lookup Table Heading 8 5 2" xfId="32115" xr:uid="{00000000-0005-0000-0000-0000487D0000}"/>
    <cellStyle name="Lookup Table Heading 8 5 3" xfId="32116" xr:uid="{00000000-0005-0000-0000-0000497D0000}"/>
    <cellStyle name="Lookup Table Heading 8 6" xfId="32117" xr:uid="{00000000-0005-0000-0000-00004A7D0000}"/>
    <cellStyle name="Lookup Table Heading 8 6 2" xfId="32118" xr:uid="{00000000-0005-0000-0000-00004B7D0000}"/>
    <cellStyle name="Lookup Table Heading 8 6 3" xfId="32119" xr:uid="{00000000-0005-0000-0000-00004C7D0000}"/>
    <cellStyle name="Lookup Table Heading 8 7" xfId="32120" xr:uid="{00000000-0005-0000-0000-00004D7D0000}"/>
    <cellStyle name="Lookup Table Heading 8 7 2" xfId="32121" xr:uid="{00000000-0005-0000-0000-00004E7D0000}"/>
    <cellStyle name="Lookup Table Heading 8 7 3" xfId="32122" xr:uid="{00000000-0005-0000-0000-00004F7D0000}"/>
    <cellStyle name="Lookup Table Heading 8 8" xfId="32123" xr:uid="{00000000-0005-0000-0000-0000507D0000}"/>
    <cellStyle name="Lookup Table Heading 8 8 2" xfId="32124" xr:uid="{00000000-0005-0000-0000-0000517D0000}"/>
    <cellStyle name="Lookup Table Heading 8 8 3" xfId="32125" xr:uid="{00000000-0005-0000-0000-0000527D0000}"/>
    <cellStyle name="Lookup Table Heading 8 9" xfId="32126" xr:uid="{00000000-0005-0000-0000-0000537D0000}"/>
    <cellStyle name="Lookup Table Heading 8 9 2" xfId="32127" xr:uid="{00000000-0005-0000-0000-0000547D0000}"/>
    <cellStyle name="Lookup Table Heading 8 9 3" xfId="32128" xr:uid="{00000000-0005-0000-0000-0000557D0000}"/>
    <cellStyle name="Lookup Table Heading 9" xfId="32129" xr:uid="{00000000-0005-0000-0000-0000567D0000}"/>
    <cellStyle name="Lookup Table Heading 9 2" xfId="32130" xr:uid="{00000000-0005-0000-0000-0000577D0000}"/>
    <cellStyle name="Lookup Table Heading 9 3" xfId="32131" xr:uid="{00000000-0005-0000-0000-0000587D0000}"/>
    <cellStyle name="Lookup Table Label" xfId="32132" xr:uid="{00000000-0005-0000-0000-0000597D0000}"/>
    <cellStyle name="Lookup Table Label 10" xfId="32133" xr:uid="{00000000-0005-0000-0000-00005A7D0000}"/>
    <cellStyle name="Lookup Table Label 10 2" xfId="32134" xr:uid="{00000000-0005-0000-0000-00005B7D0000}"/>
    <cellStyle name="Lookup Table Label 10 3" xfId="32135" xr:uid="{00000000-0005-0000-0000-00005C7D0000}"/>
    <cellStyle name="Lookup Table Label 11" xfId="32136" xr:uid="{00000000-0005-0000-0000-00005D7D0000}"/>
    <cellStyle name="Lookup Table Label 11 2" xfId="32137" xr:uid="{00000000-0005-0000-0000-00005E7D0000}"/>
    <cellStyle name="Lookup Table Label 11 3" xfId="32138" xr:uid="{00000000-0005-0000-0000-00005F7D0000}"/>
    <cellStyle name="Lookup Table Label 12" xfId="32139" xr:uid="{00000000-0005-0000-0000-0000607D0000}"/>
    <cellStyle name="Lookup Table Label 12 2" xfId="32140" xr:uid="{00000000-0005-0000-0000-0000617D0000}"/>
    <cellStyle name="Lookup Table Label 12 3" xfId="32141" xr:uid="{00000000-0005-0000-0000-0000627D0000}"/>
    <cellStyle name="Lookup Table Label 13" xfId="32142" xr:uid="{00000000-0005-0000-0000-0000637D0000}"/>
    <cellStyle name="Lookup Table Label 13 2" xfId="32143" xr:uid="{00000000-0005-0000-0000-0000647D0000}"/>
    <cellStyle name="Lookup Table Label 13 3" xfId="32144" xr:uid="{00000000-0005-0000-0000-0000657D0000}"/>
    <cellStyle name="Lookup Table Label 14" xfId="32145" xr:uid="{00000000-0005-0000-0000-0000667D0000}"/>
    <cellStyle name="Lookup Table Label 14 2" xfId="32146" xr:uid="{00000000-0005-0000-0000-0000677D0000}"/>
    <cellStyle name="Lookup Table Label 14 3" xfId="32147" xr:uid="{00000000-0005-0000-0000-0000687D0000}"/>
    <cellStyle name="Lookup Table Label 15" xfId="32148" xr:uid="{00000000-0005-0000-0000-0000697D0000}"/>
    <cellStyle name="Lookup Table Label 15 2" xfId="32149" xr:uid="{00000000-0005-0000-0000-00006A7D0000}"/>
    <cellStyle name="Lookup Table Label 15 3" xfId="32150" xr:uid="{00000000-0005-0000-0000-00006B7D0000}"/>
    <cellStyle name="Lookup Table Label 16" xfId="32151" xr:uid="{00000000-0005-0000-0000-00006C7D0000}"/>
    <cellStyle name="Lookup Table Label 16 2" xfId="32152" xr:uid="{00000000-0005-0000-0000-00006D7D0000}"/>
    <cellStyle name="Lookup Table Label 17" xfId="32153" xr:uid="{00000000-0005-0000-0000-00006E7D0000}"/>
    <cellStyle name="Lookup Table Label 17 2" xfId="32154" xr:uid="{00000000-0005-0000-0000-00006F7D0000}"/>
    <cellStyle name="Lookup Table Label 18" xfId="32155" xr:uid="{00000000-0005-0000-0000-0000707D0000}"/>
    <cellStyle name="Lookup Table Label 18 2" xfId="32156" xr:uid="{00000000-0005-0000-0000-0000717D0000}"/>
    <cellStyle name="Lookup Table Label 19" xfId="32157" xr:uid="{00000000-0005-0000-0000-0000727D0000}"/>
    <cellStyle name="Lookup Table Label 19 2" xfId="32158" xr:uid="{00000000-0005-0000-0000-0000737D0000}"/>
    <cellStyle name="Lookup Table Label 2" xfId="32159" xr:uid="{00000000-0005-0000-0000-0000747D0000}"/>
    <cellStyle name="Lookup Table Label 2 10" xfId="32160" xr:uid="{00000000-0005-0000-0000-0000757D0000}"/>
    <cellStyle name="Lookup Table Label 2 10 2" xfId="32161" xr:uid="{00000000-0005-0000-0000-0000767D0000}"/>
    <cellStyle name="Lookup Table Label 2 10 3" xfId="32162" xr:uid="{00000000-0005-0000-0000-0000777D0000}"/>
    <cellStyle name="Lookup Table Label 2 11" xfId="32163" xr:uid="{00000000-0005-0000-0000-0000787D0000}"/>
    <cellStyle name="Lookup Table Label 2 11 2" xfId="32164" xr:uid="{00000000-0005-0000-0000-0000797D0000}"/>
    <cellStyle name="Lookup Table Label 2 11 3" xfId="32165" xr:uid="{00000000-0005-0000-0000-00007A7D0000}"/>
    <cellStyle name="Lookup Table Label 2 12" xfId="32166" xr:uid="{00000000-0005-0000-0000-00007B7D0000}"/>
    <cellStyle name="Lookup Table Label 2 12 2" xfId="32167" xr:uid="{00000000-0005-0000-0000-00007C7D0000}"/>
    <cellStyle name="Lookup Table Label 2 12 3" xfId="32168" xr:uid="{00000000-0005-0000-0000-00007D7D0000}"/>
    <cellStyle name="Lookup Table Label 2 13" xfId="32169" xr:uid="{00000000-0005-0000-0000-00007E7D0000}"/>
    <cellStyle name="Lookup Table Label 2 13 2" xfId="32170" xr:uid="{00000000-0005-0000-0000-00007F7D0000}"/>
    <cellStyle name="Lookup Table Label 2 13 3" xfId="32171" xr:uid="{00000000-0005-0000-0000-0000807D0000}"/>
    <cellStyle name="Lookup Table Label 2 14" xfId="32172" xr:uid="{00000000-0005-0000-0000-0000817D0000}"/>
    <cellStyle name="Lookup Table Label 2 14 2" xfId="32173" xr:uid="{00000000-0005-0000-0000-0000827D0000}"/>
    <cellStyle name="Lookup Table Label 2 14 3" xfId="32174" xr:uid="{00000000-0005-0000-0000-0000837D0000}"/>
    <cellStyle name="Lookup Table Label 2 15" xfId="32175" xr:uid="{00000000-0005-0000-0000-0000847D0000}"/>
    <cellStyle name="Lookup Table Label 2 16" xfId="32176" xr:uid="{00000000-0005-0000-0000-0000857D0000}"/>
    <cellStyle name="Lookup Table Label 2 17" xfId="32177" xr:uid="{00000000-0005-0000-0000-0000867D0000}"/>
    <cellStyle name="Lookup Table Label 2 2" xfId="32178" xr:uid="{00000000-0005-0000-0000-0000877D0000}"/>
    <cellStyle name="Lookup Table Label 2 2 10" xfId="32179" xr:uid="{00000000-0005-0000-0000-0000887D0000}"/>
    <cellStyle name="Lookup Table Label 2 2 10 2" xfId="32180" xr:uid="{00000000-0005-0000-0000-0000897D0000}"/>
    <cellStyle name="Lookup Table Label 2 2 10 3" xfId="32181" xr:uid="{00000000-0005-0000-0000-00008A7D0000}"/>
    <cellStyle name="Lookup Table Label 2 2 11" xfId="32182" xr:uid="{00000000-0005-0000-0000-00008B7D0000}"/>
    <cellStyle name="Lookup Table Label 2 2 11 2" xfId="32183" xr:uid="{00000000-0005-0000-0000-00008C7D0000}"/>
    <cellStyle name="Lookup Table Label 2 2 11 3" xfId="32184" xr:uid="{00000000-0005-0000-0000-00008D7D0000}"/>
    <cellStyle name="Lookup Table Label 2 2 12" xfId="32185" xr:uid="{00000000-0005-0000-0000-00008E7D0000}"/>
    <cellStyle name="Lookup Table Label 2 2 12 2" xfId="32186" xr:uid="{00000000-0005-0000-0000-00008F7D0000}"/>
    <cellStyle name="Lookup Table Label 2 2 12 3" xfId="32187" xr:uid="{00000000-0005-0000-0000-0000907D0000}"/>
    <cellStyle name="Lookup Table Label 2 2 13" xfId="32188" xr:uid="{00000000-0005-0000-0000-0000917D0000}"/>
    <cellStyle name="Lookup Table Label 2 2 13 2" xfId="32189" xr:uid="{00000000-0005-0000-0000-0000927D0000}"/>
    <cellStyle name="Lookup Table Label 2 2 13 3" xfId="32190" xr:uid="{00000000-0005-0000-0000-0000937D0000}"/>
    <cellStyle name="Lookup Table Label 2 2 14" xfId="32191" xr:uid="{00000000-0005-0000-0000-0000947D0000}"/>
    <cellStyle name="Lookup Table Label 2 2 14 2" xfId="32192" xr:uid="{00000000-0005-0000-0000-0000957D0000}"/>
    <cellStyle name="Lookup Table Label 2 2 14 3" xfId="32193" xr:uid="{00000000-0005-0000-0000-0000967D0000}"/>
    <cellStyle name="Lookup Table Label 2 2 15" xfId="32194" xr:uid="{00000000-0005-0000-0000-0000977D0000}"/>
    <cellStyle name="Lookup Table Label 2 2 15 2" xfId="32195" xr:uid="{00000000-0005-0000-0000-0000987D0000}"/>
    <cellStyle name="Lookup Table Label 2 2 15 3" xfId="32196" xr:uid="{00000000-0005-0000-0000-0000997D0000}"/>
    <cellStyle name="Lookup Table Label 2 2 16" xfId="32197" xr:uid="{00000000-0005-0000-0000-00009A7D0000}"/>
    <cellStyle name="Lookup Table Label 2 2 16 2" xfId="32198" xr:uid="{00000000-0005-0000-0000-00009B7D0000}"/>
    <cellStyle name="Lookup Table Label 2 2 16 3" xfId="32199" xr:uid="{00000000-0005-0000-0000-00009C7D0000}"/>
    <cellStyle name="Lookup Table Label 2 2 17" xfId="32200" xr:uid="{00000000-0005-0000-0000-00009D7D0000}"/>
    <cellStyle name="Lookup Table Label 2 2 17 2" xfId="32201" xr:uid="{00000000-0005-0000-0000-00009E7D0000}"/>
    <cellStyle name="Lookup Table Label 2 2 17 3" xfId="32202" xr:uid="{00000000-0005-0000-0000-00009F7D0000}"/>
    <cellStyle name="Lookup Table Label 2 2 18" xfId="32203" xr:uid="{00000000-0005-0000-0000-0000A07D0000}"/>
    <cellStyle name="Lookup Table Label 2 2 18 2" xfId="32204" xr:uid="{00000000-0005-0000-0000-0000A17D0000}"/>
    <cellStyle name="Lookup Table Label 2 2 18 3" xfId="32205" xr:uid="{00000000-0005-0000-0000-0000A27D0000}"/>
    <cellStyle name="Lookup Table Label 2 2 19" xfId="32206" xr:uid="{00000000-0005-0000-0000-0000A37D0000}"/>
    <cellStyle name="Lookup Table Label 2 2 2" xfId="32207" xr:uid="{00000000-0005-0000-0000-0000A47D0000}"/>
    <cellStyle name="Lookup Table Label 2 2 2 10" xfId="32208" xr:uid="{00000000-0005-0000-0000-0000A57D0000}"/>
    <cellStyle name="Lookup Table Label 2 2 2 10 2" xfId="32209" xr:uid="{00000000-0005-0000-0000-0000A67D0000}"/>
    <cellStyle name="Lookup Table Label 2 2 2 10 3" xfId="32210" xr:uid="{00000000-0005-0000-0000-0000A77D0000}"/>
    <cellStyle name="Lookup Table Label 2 2 2 11" xfId="32211" xr:uid="{00000000-0005-0000-0000-0000A87D0000}"/>
    <cellStyle name="Lookup Table Label 2 2 2 11 2" xfId="32212" xr:uid="{00000000-0005-0000-0000-0000A97D0000}"/>
    <cellStyle name="Lookup Table Label 2 2 2 11 3" xfId="32213" xr:uid="{00000000-0005-0000-0000-0000AA7D0000}"/>
    <cellStyle name="Lookup Table Label 2 2 2 12" xfId="32214" xr:uid="{00000000-0005-0000-0000-0000AB7D0000}"/>
    <cellStyle name="Lookup Table Label 2 2 2 12 2" xfId="32215" xr:uid="{00000000-0005-0000-0000-0000AC7D0000}"/>
    <cellStyle name="Lookup Table Label 2 2 2 12 3" xfId="32216" xr:uid="{00000000-0005-0000-0000-0000AD7D0000}"/>
    <cellStyle name="Lookup Table Label 2 2 2 13" xfId="32217" xr:uid="{00000000-0005-0000-0000-0000AE7D0000}"/>
    <cellStyle name="Lookup Table Label 2 2 2 13 2" xfId="32218" xr:uid="{00000000-0005-0000-0000-0000AF7D0000}"/>
    <cellStyle name="Lookup Table Label 2 2 2 13 3" xfId="32219" xr:uid="{00000000-0005-0000-0000-0000B07D0000}"/>
    <cellStyle name="Lookup Table Label 2 2 2 14" xfId="32220" xr:uid="{00000000-0005-0000-0000-0000B17D0000}"/>
    <cellStyle name="Lookup Table Label 2 2 2 14 2" xfId="32221" xr:uid="{00000000-0005-0000-0000-0000B27D0000}"/>
    <cellStyle name="Lookup Table Label 2 2 2 14 3" xfId="32222" xr:uid="{00000000-0005-0000-0000-0000B37D0000}"/>
    <cellStyle name="Lookup Table Label 2 2 2 15" xfId="32223" xr:uid="{00000000-0005-0000-0000-0000B47D0000}"/>
    <cellStyle name="Lookup Table Label 2 2 2 15 2" xfId="32224" xr:uid="{00000000-0005-0000-0000-0000B57D0000}"/>
    <cellStyle name="Lookup Table Label 2 2 2 15 3" xfId="32225" xr:uid="{00000000-0005-0000-0000-0000B67D0000}"/>
    <cellStyle name="Lookup Table Label 2 2 2 16" xfId="32226" xr:uid="{00000000-0005-0000-0000-0000B77D0000}"/>
    <cellStyle name="Lookup Table Label 2 2 2 16 2" xfId="32227" xr:uid="{00000000-0005-0000-0000-0000B87D0000}"/>
    <cellStyle name="Lookup Table Label 2 2 2 16 3" xfId="32228" xr:uid="{00000000-0005-0000-0000-0000B97D0000}"/>
    <cellStyle name="Lookup Table Label 2 2 2 17" xfId="32229" xr:uid="{00000000-0005-0000-0000-0000BA7D0000}"/>
    <cellStyle name="Lookup Table Label 2 2 2 17 2" xfId="32230" xr:uid="{00000000-0005-0000-0000-0000BB7D0000}"/>
    <cellStyle name="Lookup Table Label 2 2 2 17 3" xfId="32231" xr:uid="{00000000-0005-0000-0000-0000BC7D0000}"/>
    <cellStyle name="Lookup Table Label 2 2 2 18" xfId="32232" xr:uid="{00000000-0005-0000-0000-0000BD7D0000}"/>
    <cellStyle name="Lookup Table Label 2 2 2 18 2" xfId="32233" xr:uid="{00000000-0005-0000-0000-0000BE7D0000}"/>
    <cellStyle name="Lookup Table Label 2 2 2 18 3" xfId="32234" xr:uid="{00000000-0005-0000-0000-0000BF7D0000}"/>
    <cellStyle name="Lookup Table Label 2 2 2 19" xfId="32235" xr:uid="{00000000-0005-0000-0000-0000C07D0000}"/>
    <cellStyle name="Lookup Table Label 2 2 2 2" xfId="32236" xr:uid="{00000000-0005-0000-0000-0000C17D0000}"/>
    <cellStyle name="Lookup Table Label 2 2 2 2 10" xfId="32237" xr:uid="{00000000-0005-0000-0000-0000C27D0000}"/>
    <cellStyle name="Lookup Table Label 2 2 2 2 10 2" xfId="32238" xr:uid="{00000000-0005-0000-0000-0000C37D0000}"/>
    <cellStyle name="Lookup Table Label 2 2 2 2 10 3" xfId="32239" xr:uid="{00000000-0005-0000-0000-0000C47D0000}"/>
    <cellStyle name="Lookup Table Label 2 2 2 2 11" xfId="32240" xr:uid="{00000000-0005-0000-0000-0000C57D0000}"/>
    <cellStyle name="Lookup Table Label 2 2 2 2 11 2" xfId="32241" xr:uid="{00000000-0005-0000-0000-0000C67D0000}"/>
    <cellStyle name="Lookup Table Label 2 2 2 2 11 3" xfId="32242" xr:uid="{00000000-0005-0000-0000-0000C77D0000}"/>
    <cellStyle name="Lookup Table Label 2 2 2 2 12" xfId="32243" xr:uid="{00000000-0005-0000-0000-0000C87D0000}"/>
    <cellStyle name="Lookup Table Label 2 2 2 2 12 2" xfId="32244" xr:uid="{00000000-0005-0000-0000-0000C97D0000}"/>
    <cellStyle name="Lookup Table Label 2 2 2 2 12 3" xfId="32245" xr:uid="{00000000-0005-0000-0000-0000CA7D0000}"/>
    <cellStyle name="Lookup Table Label 2 2 2 2 13" xfId="32246" xr:uid="{00000000-0005-0000-0000-0000CB7D0000}"/>
    <cellStyle name="Lookup Table Label 2 2 2 2 14" xfId="32247" xr:uid="{00000000-0005-0000-0000-0000CC7D0000}"/>
    <cellStyle name="Lookup Table Label 2 2 2 2 2" xfId="32248" xr:uid="{00000000-0005-0000-0000-0000CD7D0000}"/>
    <cellStyle name="Lookup Table Label 2 2 2 2 2 2" xfId="32249" xr:uid="{00000000-0005-0000-0000-0000CE7D0000}"/>
    <cellStyle name="Lookup Table Label 2 2 2 2 2 3" xfId="32250" xr:uid="{00000000-0005-0000-0000-0000CF7D0000}"/>
    <cellStyle name="Lookup Table Label 2 2 2 2 3" xfId="32251" xr:uid="{00000000-0005-0000-0000-0000D07D0000}"/>
    <cellStyle name="Lookup Table Label 2 2 2 2 3 2" xfId="32252" xr:uid="{00000000-0005-0000-0000-0000D17D0000}"/>
    <cellStyle name="Lookup Table Label 2 2 2 2 3 3" xfId="32253" xr:uid="{00000000-0005-0000-0000-0000D27D0000}"/>
    <cellStyle name="Lookup Table Label 2 2 2 2 4" xfId="32254" xr:uid="{00000000-0005-0000-0000-0000D37D0000}"/>
    <cellStyle name="Lookup Table Label 2 2 2 2 4 2" xfId="32255" xr:uid="{00000000-0005-0000-0000-0000D47D0000}"/>
    <cellStyle name="Lookup Table Label 2 2 2 2 4 3" xfId="32256" xr:uid="{00000000-0005-0000-0000-0000D57D0000}"/>
    <cellStyle name="Lookup Table Label 2 2 2 2 5" xfId="32257" xr:uid="{00000000-0005-0000-0000-0000D67D0000}"/>
    <cellStyle name="Lookup Table Label 2 2 2 2 5 2" xfId="32258" xr:uid="{00000000-0005-0000-0000-0000D77D0000}"/>
    <cellStyle name="Lookup Table Label 2 2 2 2 5 3" xfId="32259" xr:uid="{00000000-0005-0000-0000-0000D87D0000}"/>
    <cellStyle name="Lookup Table Label 2 2 2 2 6" xfId="32260" xr:uid="{00000000-0005-0000-0000-0000D97D0000}"/>
    <cellStyle name="Lookup Table Label 2 2 2 2 6 2" xfId="32261" xr:uid="{00000000-0005-0000-0000-0000DA7D0000}"/>
    <cellStyle name="Lookup Table Label 2 2 2 2 6 3" xfId="32262" xr:uid="{00000000-0005-0000-0000-0000DB7D0000}"/>
    <cellStyle name="Lookup Table Label 2 2 2 2 7" xfId="32263" xr:uid="{00000000-0005-0000-0000-0000DC7D0000}"/>
    <cellStyle name="Lookup Table Label 2 2 2 2 7 2" xfId="32264" xr:uid="{00000000-0005-0000-0000-0000DD7D0000}"/>
    <cellStyle name="Lookup Table Label 2 2 2 2 7 3" xfId="32265" xr:uid="{00000000-0005-0000-0000-0000DE7D0000}"/>
    <cellStyle name="Lookup Table Label 2 2 2 2 8" xfId="32266" xr:uid="{00000000-0005-0000-0000-0000DF7D0000}"/>
    <cellStyle name="Lookup Table Label 2 2 2 2 8 2" xfId="32267" xr:uid="{00000000-0005-0000-0000-0000E07D0000}"/>
    <cellStyle name="Lookup Table Label 2 2 2 2 8 3" xfId="32268" xr:uid="{00000000-0005-0000-0000-0000E17D0000}"/>
    <cellStyle name="Lookup Table Label 2 2 2 2 9" xfId="32269" xr:uid="{00000000-0005-0000-0000-0000E27D0000}"/>
    <cellStyle name="Lookup Table Label 2 2 2 2 9 2" xfId="32270" xr:uid="{00000000-0005-0000-0000-0000E37D0000}"/>
    <cellStyle name="Lookup Table Label 2 2 2 2 9 3" xfId="32271" xr:uid="{00000000-0005-0000-0000-0000E47D0000}"/>
    <cellStyle name="Lookup Table Label 2 2 2 20" xfId="32272" xr:uid="{00000000-0005-0000-0000-0000E57D0000}"/>
    <cellStyle name="Lookup Table Label 2 2 2 3" xfId="32273" xr:uid="{00000000-0005-0000-0000-0000E67D0000}"/>
    <cellStyle name="Lookup Table Label 2 2 2 3 10" xfId="32274" xr:uid="{00000000-0005-0000-0000-0000E77D0000}"/>
    <cellStyle name="Lookup Table Label 2 2 2 3 10 2" xfId="32275" xr:uid="{00000000-0005-0000-0000-0000E87D0000}"/>
    <cellStyle name="Lookup Table Label 2 2 2 3 10 3" xfId="32276" xr:uid="{00000000-0005-0000-0000-0000E97D0000}"/>
    <cellStyle name="Lookup Table Label 2 2 2 3 11" xfId="32277" xr:uid="{00000000-0005-0000-0000-0000EA7D0000}"/>
    <cellStyle name="Lookup Table Label 2 2 2 3 11 2" xfId="32278" xr:uid="{00000000-0005-0000-0000-0000EB7D0000}"/>
    <cellStyle name="Lookup Table Label 2 2 2 3 11 3" xfId="32279" xr:uid="{00000000-0005-0000-0000-0000EC7D0000}"/>
    <cellStyle name="Lookup Table Label 2 2 2 3 12" xfId="32280" xr:uid="{00000000-0005-0000-0000-0000ED7D0000}"/>
    <cellStyle name="Lookup Table Label 2 2 2 3 12 2" xfId="32281" xr:uid="{00000000-0005-0000-0000-0000EE7D0000}"/>
    <cellStyle name="Lookup Table Label 2 2 2 3 12 3" xfId="32282" xr:uid="{00000000-0005-0000-0000-0000EF7D0000}"/>
    <cellStyle name="Lookup Table Label 2 2 2 3 13" xfId="32283" xr:uid="{00000000-0005-0000-0000-0000F07D0000}"/>
    <cellStyle name="Lookup Table Label 2 2 2 3 14" xfId="32284" xr:uid="{00000000-0005-0000-0000-0000F17D0000}"/>
    <cellStyle name="Lookup Table Label 2 2 2 3 2" xfId="32285" xr:uid="{00000000-0005-0000-0000-0000F27D0000}"/>
    <cellStyle name="Lookup Table Label 2 2 2 3 2 2" xfId="32286" xr:uid="{00000000-0005-0000-0000-0000F37D0000}"/>
    <cellStyle name="Lookup Table Label 2 2 2 3 2 3" xfId="32287" xr:uid="{00000000-0005-0000-0000-0000F47D0000}"/>
    <cellStyle name="Lookup Table Label 2 2 2 3 3" xfId="32288" xr:uid="{00000000-0005-0000-0000-0000F57D0000}"/>
    <cellStyle name="Lookup Table Label 2 2 2 3 3 2" xfId="32289" xr:uid="{00000000-0005-0000-0000-0000F67D0000}"/>
    <cellStyle name="Lookup Table Label 2 2 2 3 3 3" xfId="32290" xr:uid="{00000000-0005-0000-0000-0000F77D0000}"/>
    <cellStyle name="Lookup Table Label 2 2 2 3 4" xfId="32291" xr:uid="{00000000-0005-0000-0000-0000F87D0000}"/>
    <cellStyle name="Lookup Table Label 2 2 2 3 4 2" xfId="32292" xr:uid="{00000000-0005-0000-0000-0000F97D0000}"/>
    <cellStyle name="Lookup Table Label 2 2 2 3 4 3" xfId="32293" xr:uid="{00000000-0005-0000-0000-0000FA7D0000}"/>
    <cellStyle name="Lookup Table Label 2 2 2 3 5" xfId="32294" xr:uid="{00000000-0005-0000-0000-0000FB7D0000}"/>
    <cellStyle name="Lookup Table Label 2 2 2 3 5 2" xfId="32295" xr:uid="{00000000-0005-0000-0000-0000FC7D0000}"/>
    <cellStyle name="Lookup Table Label 2 2 2 3 5 3" xfId="32296" xr:uid="{00000000-0005-0000-0000-0000FD7D0000}"/>
    <cellStyle name="Lookup Table Label 2 2 2 3 6" xfId="32297" xr:uid="{00000000-0005-0000-0000-0000FE7D0000}"/>
    <cellStyle name="Lookup Table Label 2 2 2 3 6 2" xfId="32298" xr:uid="{00000000-0005-0000-0000-0000FF7D0000}"/>
    <cellStyle name="Lookup Table Label 2 2 2 3 6 3" xfId="32299" xr:uid="{00000000-0005-0000-0000-0000007E0000}"/>
    <cellStyle name="Lookup Table Label 2 2 2 3 7" xfId="32300" xr:uid="{00000000-0005-0000-0000-0000017E0000}"/>
    <cellStyle name="Lookup Table Label 2 2 2 3 7 2" xfId="32301" xr:uid="{00000000-0005-0000-0000-0000027E0000}"/>
    <cellStyle name="Lookup Table Label 2 2 2 3 7 3" xfId="32302" xr:uid="{00000000-0005-0000-0000-0000037E0000}"/>
    <cellStyle name="Lookup Table Label 2 2 2 3 8" xfId="32303" xr:uid="{00000000-0005-0000-0000-0000047E0000}"/>
    <cellStyle name="Lookup Table Label 2 2 2 3 8 2" xfId="32304" xr:uid="{00000000-0005-0000-0000-0000057E0000}"/>
    <cellStyle name="Lookup Table Label 2 2 2 3 8 3" xfId="32305" xr:uid="{00000000-0005-0000-0000-0000067E0000}"/>
    <cellStyle name="Lookup Table Label 2 2 2 3 9" xfId="32306" xr:uid="{00000000-0005-0000-0000-0000077E0000}"/>
    <cellStyle name="Lookup Table Label 2 2 2 3 9 2" xfId="32307" xr:uid="{00000000-0005-0000-0000-0000087E0000}"/>
    <cellStyle name="Lookup Table Label 2 2 2 3 9 3" xfId="32308" xr:uid="{00000000-0005-0000-0000-0000097E0000}"/>
    <cellStyle name="Lookup Table Label 2 2 2 4" xfId="32309" xr:uid="{00000000-0005-0000-0000-00000A7E0000}"/>
    <cellStyle name="Lookup Table Label 2 2 2 4 10" xfId="32310" xr:uid="{00000000-0005-0000-0000-00000B7E0000}"/>
    <cellStyle name="Lookup Table Label 2 2 2 4 10 2" xfId="32311" xr:uid="{00000000-0005-0000-0000-00000C7E0000}"/>
    <cellStyle name="Lookup Table Label 2 2 2 4 10 3" xfId="32312" xr:uid="{00000000-0005-0000-0000-00000D7E0000}"/>
    <cellStyle name="Lookup Table Label 2 2 2 4 11" xfId="32313" xr:uid="{00000000-0005-0000-0000-00000E7E0000}"/>
    <cellStyle name="Lookup Table Label 2 2 2 4 11 2" xfId="32314" xr:uid="{00000000-0005-0000-0000-00000F7E0000}"/>
    <cellStyle name="Lookup Table Label 2 2 2 4 11 3" xfId="32315" xr:uid="{00000000-0005-0000-0000-0000107E0000}"/>
    <cellStyle name="Lookup Table Label 2 2 2 4 12" xfId="32316" xr:uid="{00000000-0005-0000-0000-0000117E0000}"/>
    <cellStyle name="Lookup Table Label 2 2 2 4 13" xfId="32317" xr:uid="{00000000-0005-0000-0000-0000127E0000}"/>
    <cellStyle name="Lookup Table Label 2 2 2 4 2" xfId="32318" xr:uid="{00000000-0005-0000-0000-0000137E0000}"/>
    <cellStyle name="Lookup Table Label 2 2 2 4 2 2" xfId="32319" xr:uid="{00000000-0005-0000-0000-0000147E0000}"/>
    <cellStyle name="Lookup Table Label 2 2 2 4 2 3" xfId="32320" xr:uid="{00000000-0005-0000-0000-0000157E0000}"/>
    <cellStyle name="Lookup Table Label 2 2 2 4 3" xfId="32321" xr:uid="{00000000-0005-0000-0000-0000167E0000}"/>
    <cellStyle name="Lookup Table Label 2 2 2 4 3 2" xfId="32322" xr:uid="{00000000-0005-0000-0000-0000177E0000}"/>
    <cellStyle name="Lookup Table Label 2 2 2 4 3 3" xfId="32323" xr:uid="{00000000-0005-0000-0000-0000187E0000}"/>
    <cellStyle name="Lookup Table Label 2 2 2 4 4" xfId="32324" xr:uid="{00000000-0005-0000-0000-0000197E0000}"/>
    <cellStyle name="Lookup Table Label 2 2 2 4 4 2" xfId="32325" xr:uid="{00000000-0005-0000-0000-00001A7E0000}"/>
    <cellStyle name="Lookup Table Label 2 2 2 4 4 3" xfId="32326" xr:uid="{00000000-0005-0000-0000-00001B7E0000}"/>
    <cellStyle name="Lookup Table Label 2 2 2 4 5" xfId="32327" xr:uid="{00000000-0005-0000-0000-00001C7E0000}"/>
    <cellStyle name="Lookup Table Label 2 2 2 4 5 2" xfId="32328" xr:uid="{00000000-0005-0000-0000-00001D7E0000}"/>
    <cellStyle name="Lookup Table Label 2 2 2 4 5 3" xfId="32329" xr:uid="{00000000-0005-0000-0000-00001E7E0000}"/>
    <cellStyle name="Lookup Table Label 2 2 2 4 6" xfId="32330" xr:uid="{00000000-0005-0000-0000-00001F7E0000}"/>
    <cellStyle name="Lookup Table Label 2 2 2 4 6 2" xfId="32331" xr:uid="{00000000-0005-0000-0000-0000207E0000}"/>
    <cellStyle name="Lookup Table Label 2 2 2 4 6 3" xfId="32332" xr:uid="{00000000-0005-0000-0000-0000217E0000}"/>
    <cellStyle name="Lookup Table Label 2 2 2 4 7" xfId="32333" xr:uid="{00000000-0005-0000-0000-0000227E0000}"/>
    <cellStyle name="Lookup Table Label 2 2 2 4 7 2" xfId="32334" xr:uid="{00000000-0005-0000-0000-0000237E0000}"/>
    <cellStyle name="Lookup Table Label 2 2 2 4 7 3" xfId="32335" xr:uid="{00000000-0005-0000-0000-0000247E0000}"/>
    <cellStyle name="Lookup Table Label 2 2 2 4 8" xfId="32336" xr:uid="{00000000-0005-0000-0000-0000257E0000}"/>
    <cellStyle name="Lookup Table Label 2 2 2 4 8 2" xfId="32337" xr:uid="{00000000-0005-0000-0000-0000267E0000}"/>
    <cellStyle name="Lookup Table Label 2 2 2 4 8 3" xfId="32338" xr:uid="{00000000-0005-0000-0000-0000277E0000}"/>
    <cellStyle name="Lookup Table Label 2 2 2 4 9" xfId="32339" xr:uid="{00000000-0005-0000-0000-0000287E0000}"/>
    <cellStyle name="Lookup Table Label 2 2 2 4 9 2" xfId="32340" xr:uid="{00000000-0005-0000-0000-0000297E0000}"/>
    <cellStyle name="Lookup Table Label 2 2 2 4 9 3" xfId="32341" xr:uid="{00000000-0005-0000-0000-00002A7E0000}"/>
    <cellStyle name="Lookup Table Label 2 2 2 5" xfId="32342" xr:uid="{00000000-0005-0000-0000-00002B7E0000}"/>
    <cellStyle name="Lookup Table Label 2 2 2 5 10" xfId="32343" xr:uid="{00000000-0005-0000-0000-00002C7E0000}"/>
    <cellStyle name="Lookup Table Label 2 2 2 5 10 2" xfId="32344" xr:uid="{00000000-0005-0000-0000-00002D7E0000}"/>
    <cellStyle name="Lookup Table Label 2 2 2 5 10 3" xfId="32345" xr:uid="{00000000-0005-0000-0000-00002E7E0000}"/>
    <cellStyle name="Lookup Table Label 2 2 2 5 11" xfId="32346" xr:uid="{00000000-0005-0000-0000-00002F7E0000}"/>
    <cellStyle name="Lookup Table Label 2 2 2 5 11 2" xfId="32347" xr:uid="{00000000-0005-0000-0000-0000307E0000}"/>
    <cellStyle name="Lookup Table Label 2 2 2 5 11 3" xfId="32348" xr:uid="{00000000-0005-0000-0000-0000317E0000}"/>
    <cellStyle name="Lookup Table Label 2 2 2 5 12" xfId="32349" xr:uid="{00000000-0005-0000-0000-0000327E0000}"/>
    <cellStyle name="Lookup Table Label 2 2 2 5 13" xfId="32350" xr:uid="{00000000-0005-0000-0000-0000337E0000}"/>
    <cellStyle name="Lookup Table Label 2 2 2 5 2" xfId="32351" xr:uid="{00000000-0005-0000-0000-0000347E0000}"/>
    <cellStyle name="Lookup Table Label 2 2 2 5 2 2" xfId="32352" xr:uid="{00000000-0005-0000-0000-0000357E0000}"/>
    <cellStyle name="Lookup Table Label 2 2 2 5 2 3" xfId="32353" xr:uid="{00000000-0005-0000-0000-0000367E0000}"/>
    <cellStyle name="Lookup Table Label 2 2 2 5 3" xfId="32354" xr:uid="{00000000-0005-0000-0000-0000377E0000}"/>
    <cellStyle name="Lookup Table Label 2 2 2 5 3 2" xfId="32355" xr:uid="{00000000-0005-0000-0000-0000387E0000}"/>
    <cellStyle name="Lookup Table Label 2 2 2 5 3 3" xfId="32356" xr:uid="{00000000-0005-0000-0000-0000397E0000}"/>
    <cellStyle name="Lookup Table Label 2 2 2 5 4" xfId="32357" xr:uid="{00000000-0005-0000-0000-00003A7E0000}"/>
    <cellStyle name="Lookup Table Label 2 2 2 5 4 2" xfId="32358" xr:uid="{00000000-0005-0000-0000-00003B7E0000}"/>
    <cellStyle name="Lookup Table Label 2 2 2 5 4 3" xfId="32359" xr:uid="{00000000-0005-0000-0000-00003C7E0000}"/>
    <cellStyle name="Lookup Table Label 2 2 2 5 5" xfId="32360" xr:uid="{00000000-0005-0000-0000-00003D7E0000}"/>
    <cellStyle name="Lookup Table Label 2 2 2 5 5 2" xfId="32361" xr:uid="{00000000-0005-0000-0000-00003E7E0000}"/>
    <cellStyle name="Lookup Table Label 2 2 2 5 5 3" xfId="32362" xr:uid="{00000000-0005-0000-0000-00003F7E0000}"/>
    <cellStyle name="Lookup Table Label 2 2 2 5 6" xfId="32363" xr:uid="{00000000-0005-0000-0000-0000407E0000}"/>
    <cellStyle name="Lookup Table Label 2 2 2 5 6 2" xfId="32364" xr:uid="{00000000-0005-0000-0000-0000417E0000}"/>
    <cellStyle name="Lookup Table Label 2 2 2 5 6 3" xfId="32365" xr:uid="{00000000-0005-0000-0000-0000427E0000}"/>
    <cellStyle name="Lookup Table Label 2 2 2 5 7" xfId="32366" xr:uid="{00000000-0005-0000-0000-0000437E0000}"/>
    <cellStyle name="Lookup Table Label 2 2 2 5 7 2" xfId="32367" xr:uid="{00000000-0005-0000-0000-0000447E0000}"/>
    <cellStyle name="Lookup Table Label 2 2 2 5 7 3" xfId="32368" xr:uid="{00000000-0005-0000-0000-0000457E0000}"/>
    <cellStyle name="Lookup Table Label 2 2 2 5 8" xfId="32369" xr:uid="{00000000-0005-0000-0000-0000467E0000}"/>
    <cellStyle name="Lookup Table Label 2 2 2 5 8 2" xfId="32370" xr:uid="{00000000-0005-0000-0000-0000477E0000}"/>
    <cellStyle name="Lookup Table Label 2 2 2 5 8 3" xfId="32371" xr:uid="{00000000-0005-0000-0000-0000487E0000}"/>
    <cellStyle name="Lookup Table Label 2 2 2 5 9" xfId="32372" xr:uid="{00000000-0005-0000-0000-0000497E0000}"/>
    <cellStyle name="Lookup Table Label 2 2 2 5 9 2" xfId="32373" xr:uid="{00000000-0005-0000-0000-00004A7E0000}"/>
    <cellStyle name="Lookup Table Label 2 2 2 5 9 3" xfId="32374" xr:uid="{00000000-0005-0000-0000-00004B7E0000}"/>
    <cellStyle name="Lookup Table Label 2 2 2 6" xfId="32375" xr:uid="{00000000-0005-0000-0000-00004C7E0000}"/>
    <cellStyle name="Lookup Table Label 2 2 2 6 10" xfId="32376" xr:uid="{00000000-0005-0000-0000-00004D7E0000}"/>
    <cellStyle name="Lookup Table Label 2 2 2 6 10 2" xfId="32377" xr:uid="{00000000-0005-0000-0000-00004E7E0000}"/>
    <cellStyle name="Lookup Table Label 2 2 2 6 10 3" xfId="32378" xr:uid="{00000000-0005-0000-0000-00004F7E0000}"/>
    <cellStyle name="Lookup Table Label 2 2 2 6 11" xfId="32379" xr:uid="{00000000-0005-0000-0000-0000507E0000}"/>
    <cellStyle name="Lookup Table Label 2 2 2 6 11 2" xfId="32380" xr:uid="{00000000-0005-0000-0000-0000517E0000}"/>
    <cellStyle name="Lookup Table Label 2 2 2 6 11 3" xfId="32381" xr:uid="{00000000-0005-0000-0000-0000527E0000}"/>
    <cellStyle name="Lookup Table Label 2 2 2 6 12" xfId="32382" xr:uid="{00000000-0005-0000-0000-0000537E0000}"/>
    <cellStyle name="Lookup Table Label 2 2 2 6 13" xfId="32383" xr:uid="{00000000-0005-0000-0000-0000547E0000}"/>
    <cellStyle name="Lookup Table Label 2 2 2 6 2" xfId="32384" xr:uid="{00000000-0005-0000-0000-0000557E0000}"/>
    <cellStyle name="Lookup Table Label 2 2 2 6 2 2" xfId="32385" xr:uid="{00000000-0005-0000-0000-0000567E0000}"/>
    <cellStyle name="Lookup Table Label 2 2 2 6 2 3" xfId="32386" xr:uid="{00000000-0005-0000-0000-0000577E0000}"/>
    <cellStyle name="Lookup Table Label 2 2 2 6 3" xfId="32387" xr:uid="{00000000-0005-0000-0000-0000587E0000}"/>
    <cellStyle name="Lookup Table Label 2 2 2 6 3 2" xfId="32388" xr:uid="{00000000-0005-0000-0000-0000597E0000}"/>
    <cellStyle name="Lookup Table Label 2 2 2 6 3 3" xfId="32389" xr:uid="{00000000-0005-0000-0000-00005A7E0000}"/>
    <cellStyle name="Lookup Table Label 2 2 2 6 4" xfId="32390" xr:uid="{00000000-0005-0000-0000-00005B7E0000}"/>
    <cellStyle name="Lookup Table Label 2 2 2 6 4 2" xfId="32391" xr:uid="{00000000-0005-0000-0000-00005C7E0000}"/>
    <cellStyle name="Lookup Table Label 2 2 2 6 4 3" xfId="32392" xr:uid="{00000000-0005-0000-0000-00005D7E0000}"/>
    <cellStyle name="Lookup Table Label 2 2 2 6 5" xfId="32393" xr:uid="{00000000-0005-0000-0000-00005E7E0000}"/>
    <cellStyle name="Lookup Table Label 2 2 2 6 5 2" xfId="32394" xr:uid="{00000000-0005-0000-0000-00005F7E0000}"/>
    <cellStyle name="Lookup Table Label 2 2 2 6 5 3" xfId="32395" xr:uid="{00000000-0005-0000-0000-0000607E0000}"/>
    <cellStyle name="Lookup Table Label 2 2 2 6 6" xfId="32396" xr:uid="{00000000-0005-0000-0000-0000617E0000}"/>
    <cellStyle name="Lookup Table Label 2 2 2 6 6 2" xfId="32397" xr:uid="{00000000-0005-0000-0000-0000627E0000}"/>
    <cellStyle name="Lookup Table Label 2 2 2 6 6 3" xfId="32398" xr:uid="{00000000-0005-0000-0000-0000637E0000}"/>
    <cellStyle name="Lookup Table Label 2 2 2 6 7" xfId="32399" xr:uid="{00000000-0005-0000-0000-0000647E0000}"/>
    <cellStyle name="Lookup Table Label 2 2 2 6 7 2" xfId="32400" xr:uid="{00000000-0005-0000-0000-0000657E0000}"/>
    <cellStyle name="Lookup Table Label 2 2 2 6 7 3" xfId="32401" xr:uid="{00000000-0005-0000-0000-0000667E0000}"/>
    <cellStyle name="Lookup Table Label 2 2 2 6 8" xfId="32402" xr:uid="{00000000-0005-0000-0000-0000677E0000}"/>
    <cellStyle name="Lookup Table Label 2 2 2 6 8 2" xfId="32403" xr:uid="{00000000-0005-0000-0000-0000687E0000}"/>
    <cellStyle name="Lookup Table Label 2 2 2 6 8 3" xfId="32404" xr:uid="{00000000-0005-0000-0000-0000697E0000}"/>
    <cellStyle name="Lookup Table Label 2 2 2 6 9" xfId="32405" xr:uid="{00000000-0005-0000-0000-00006A7E0000}"/>
    <cellStyle name="Lookup Table Label 2 2 2 6 9 2" xfId="32406" xr:uid="{00000000-0005-0000-0000-00006B7E0000}"/>
    <cellStyle name="Lookup Table Label 2 2 2 6 9 3" xfId="32407" xr:uid="{00000000-0005-0000-0000-00006C7E0000}"/>
    <cellStyle name="Lookup Table Label 2 2 2 7" xfId="32408" xr:uid="{00000000-0005-0000-0000-00006D7E0000}"/>
    <cellStyle name="Lookup Table Label 2 2 2 7 10" xfId="32409" xr:uid="{00000000-0005-0000-0000-00006E7E0000}"/>
    <cellStyle name="Lookup Table Label 2 2 2 7 10 2" xfId="32410" xr:uid="{00000000-0005-0000-0000-00006F7E0000}"/>
    <cellStyle name="Lookup Table Label 2 2 2 7 10 3" xfId="32411" xr:uid="{00000000-0005-0000-0000-0000707E0000}"/>
    <cellStyle name="Lookup Table Label 2 2 2 7 11" xfId="32412" xr:uid="{00000000-0005-0000-0000-0000717E0000}"/>
    <cellStyle name="Lookup Table Label 2 2 2 7 11 2" xfId="32413" xr:uid="{00000000-0005-0000-0000-0000727E0000}"/>
    <cellStyle name="Lookup Table Label 2 2 2 7 11 3" xfId="32414" xr:uid="{00000000-0005-0000-0000-0000737E0000}"/>
    <cellStyle name="Lookup Table Label 2 2 2 7 12" xfId="32415" xr:uid="{00000000-0005-0000-0000-0000747E0000}"/>
    <cellStyle name="Lookup Table Label 2 2 2 7 13" xfId="32416" xr:uid="{00000000-0005-0000-0000-0000757E0000}"/>
    <cellStyle name="Lookup Table Label 2 2 2 7 2" xfId="32417" xr:uid="{00000000-0005-0000-0000-0000767E0000}"/>
    <cellStyle name="Lookup Table Label 2 2 2 7 2 2" xfId="32418" xr:uid="{00000000-0005-0000-0000-0000777E0000}"/>
    <cellStyle name="Lookup Table Label 2 2 2 7 2 3" xfId="32419" xr:uid="{00000000-0005-0000-0000-0000787E0000}"/>
    <cellStyle name="Lookup Table Label 2 2 2 7 3" xfId="32420" xr:uid="{00000000-0005-0000-0000-0000797E0000}"/>
    <cellStyle name="Lookup Table Label 2 2 2 7 3 2" xfId="32421" xr:uid="{00000000-0005-0000-0000-00007A7E0000}"/>
    <cellStyle name="Lookup Table Label 2 2 2 7 3 3" xfId="32422" xr:uid="{00000000-0005-0000-0000-00007B7E0000}"/>
    <cellStyle name="Lookup Table Label 2 2 2 7 4" xfId="32423" xr:uid="{00000000-0005-0000-0000-00007C7E0000}"/>
    <cellStyle name="Lookup Table Label 2 2 2 7 4 2" xfId="32424" xr:uid="{00000000-0005-0000-0000-00007D7E0000}"/>
    <cellStyle name="Lookup Table Label 2 2 2 7 4 3" xfId="32425" xr:uid="{00000000-0005-0000-0000-00007E7E0000}"/>
    <cellStyle name="Lookup Table Label 2 2 2 7 5" xfId="32426" xr:uid="{00000000-0005-0000-0000-00007F7E0000}"/>
    <cellStyle name="Lookup Table Label 2 2 2 7 5 2" xfId="32427" xr:uid="{00000000-0005-0000-0000-0000807E0000}"/>
    <cellStyle name="Lookup Table Label 2 2 2 7 5 3" xfId="32428" xr:uid="{00000000-0005-0000-0000-0000817E0000}"/>
    <cellStyle name="Lookup Table Label 2 2 2 7 6" xfId="32429" xr:uid="{00000000-0005-0000-0000-0000827E0000}"/>
    <cellStyle name="Lookup Table Label 2 2 2 7 6 2" xfId="32430" xr:uid="{00000000-0005-0000-0000-0000837E0000}"/>
    <cellStyle name="Lookup Table Label 2 2 2 7 6 3" xfId="32431" xr:uid="{00000000-0005-0000-0000-0000847E0000}"/>
    <cellStyle name="Lookup Table Label 2 2 2 7 7" xfId="32432" xr:uid="{00000000-0005-0000-0000-0000857E0000}"/>
    <cellStyle name="Lookup Table Label 2 2 2 7 7 2" xfId="32433" xr:uid="{00000000-0005-0000-0000-0000867E0000}"/>
    <cellStyle name="Lookup Table Label 2 2 2 7 7 3" xfId="32434" xr:uid="{00000000-0005-0000-0000-0000877E0000}"/>
    <cellStyle name="Lookup Table Label 2 2 2 7 8" xfId="32435" xr:uid="{00000000-0005-0000-0000-0000887E0000}"/>
    <cellStyle name="Lookup Table Label 2 2 2 7 8 2" xfId="32436" xr:uid="{00000000-0005-0000-0000-0000897E0000}"/>
    <cellStyle name="Lookup Table Label 2 2 2 7 8 3" xfId="32437" xr:uid="{00000000-0005-0000-0000-00008A7E0000}"/>
    <cellStyle name="Lookup Table Label 2 2 2 7 9" xfId="32438" xr:uid="{00000000-0005-0000-0000-00008B7E0000}"/>
    <cellStyle name="Lookup Table Label 2 2 2 7 9 2" xfId="32439" xr:uid="{00000000-0005-0000-0000-00008C7E0000}"/>
    <cellStyle name="Lookup Table Label 2 2 2 7 9 3" xfId="32440" xr:uid="{00000000-0005-0000-0000-00008D7E0000}"/>
    <cellStyle name="Lookup Table Label 2 2 2 8" xfId="32441" xr:uid="{00000000-0005-0000-0000-00008E7E0000}"/>
    <cellStyle name="Lookup Table Label 2 2 2 8 2" xfId="32442" xr:uid="{00000000-0005-0000-0000-00008F7E0000}"/>
    <cellStyle name="Lookup Table Label 2 2 2 8 3" xfId="32443" xr:uid="{00000000-0005-0000-0000-0000907E0000}"/>
    <cellStyle name="Lookup Table Label 2 2 2 9" xfId="32444" xr:uid="{00000000-0005-0000-0000-0000917E0000}"/>
    <cellStyle name="Lookup Table Label 2 2 2 9 2" xfId="32445" xr:uid="{00000000-0005-0000-0000-0000927E0000}"/>
    <cellStyle name="Lookup Table Label 2 2 2 9 3" xfId="32446" xr:uid="{00000000-0005-0000-0000-0000937E0000}"/>
    <cellStyle name="Lookup Table Label 2 2 20" xfId="32447" xr:uid="{00000000-0005-0000-0000-0000947E0000}"/>
    <cellStyle name="Lookup Table Label 2 2 3" xfId="32448" xr:uid="{00000000-0005-0000-0000-0000957E0000}"/>
    <cellStyle name="Lookup Table Label 2 2 3 10" xfId="32449" xr:uid="{00000000-0005-0000-0000-0000967E0000}"/>
    <cellStyle name="Lookup Table Label 2 2 3 10 2" xfId="32450" xr:uid="{00000000-0005-0000-0000-0000977E0000}"/>
    <cellStyle name="Lookup Table Label 2 2 3 10 3" xfId="32451" xr:uid="{00000000-0005-0000-0000-0000987E0000}"/>
    <cellStyle name="Lookup Table Label 2 2 3 11" xfId="32452" xr:uid="{00000000-0005-0000-0000-0000997E0000}"/>
    <cellStyle name="Lookup Table Label 2 2 3 11 2" xfId="32453" xr:uid="{00000000-0005-0000-0000-00009A7E0000}"/>
    <cellStyle name="Lookup Table Label 2 2 3 11 3" xfId="32454" xr:uid="{00000000-0005-0000-0000-00009B7E0000}"/>
    <cellStyle name="Lookup Table Label 2 2 3 12" xfId="32455" xr:uid="{00000000-0005-0000-0000-00009C7E0000}"/>
    <cellStyle name="Lookup Table Label 2 2 3 12 2" xfId="32456" xr:uid="{00000000-0005-0000-0000-00009D7E0000}"/>
    <cellStyle name="Lookup Table Label 2 2 3 12 3" xfId="32457" xr:uid="{00000000-0005-0000-0000-00009E7E0000}"/>
    <cellStyle name="Lookup Table Label 2 2 3 13" xfId="32458" xr:uid="{00000000-0005-0000-0000-00009F7E0000}"/>
    <cellStyle name="Lookup Table Label 2 2 3 14" xfId="32459" xr:uid="{00000000-0005-0000-0000-0000A07E0000}"/>
    <cellStyle name="Lookup Table Label 2 2 3 2" xfId="32460" xr:uid="{00000000-0005-0000-0000-0000A17E0000}"/>
    <cellStyle name="Lookup Table Label 2 2 3 2 2" xfId="32461" xr:uid="{00000000-0005-0000-0000-0000A27E0000}"/>
    <cellStyle name="Lookup Table Label 2 2 3 2 3" xfId="32462" xr:uid="{00000000-0005-0000-0000-0000A37E0000}"/>
    <cellStyle name="Lookup Table Label 2 2 3 3" xfId="32463" xr:uid="{00000000-0005-0000-0000-0000A47E0000}"/>
    <cellStyle name="Lookup Table Label 2 2 3 3 2" xfId="32464" xr:uid="{00000000-0005-0000-0000-0000A57E0000}"/>
    <cellStyle name="Lookup Table Label 2 2 3 3 3" xfId="32465" xr:uid="{00000000-0005-0000-0000-0000A67E0000}"/>
    <cellStyle name="Lookup Table Label 2 2 3 4" xfId="32466" xr:uid="{00000000-0005-0000-0000-0000A77E0000}"/>
    <cellStyle name="Lookup Table Label 2 2 3 4 2" xfId="32467" xr:uid="{00000000-0005-0000-0000-0000A87E0000}"/>
    <cellStyle name="Lookup Table Label 2 2 3 4 3" xfId="32468" xr:uid="{00000000-0005-0000-0000-0000A97E0000}"/>
    <cellStyle name="Lookup Table Label 2 2 3 5" xfId="32469" xr:uid="{00000000-0005-0000-0000-0000AA7E0000}"/>
    <cellStyle name="Lookup Table Label 2 2 3 5 2" xfId="32470" xr:uid="{00000000-0005-0000-0000-0000AB7E0000}"/>
    <cellStyle name="Lookup Table Label 2 2 3 5 3" xfId="32471" xr:uid="{00000000-0005-0000-0000-0000AC7E0000}"/>
    <cellStyle name="Lookup Table Label 2 2 3 6" xfId="32472" xr:uid="{00000000-0005-0000-0000-0000AD7E0000}"/>
    <cellStyle name="Lookup Table Label 2 2 3 6 2" xfId="32473" xr:uid="{00000000-0005-0000-0000-0000AE7E0000}"/>
    <cellStyle name="Lookup Table Label 2 2 3 6 3" xfId="32474" xr:uid="{00000000-0005-0000-0000-0000AF7E0000}"/>
    <cellStyle name="Lookup Table Label 2 2 3 7" xfId="32475" xr:uid="{00000000-0005-0000-0000-0000B07E0000}"/>
    <cellStyle name="Lookup Table Label 2 2 3 7 2" xfId="32476" xr:uid="{00000000-0005-0000-0000-0000B17E0000}"/>
    <cellStyle name="Lookup Table Label 2 2 3 7 3" xfId="32477" xr:uid="{00000000-0005-0000-0000-0000B27E0000}"/>
    <cellStyle name="Lookup Table Label 2 2 3 8" xfId="32478" xr:uid="{00000000-0005-0000-0000-0000B37E0000}"/>
    <cellStyle name="Lookup Table Label 2 2 3 8 2" xfId="32479" xr:uid="{00000000-0005-0000-0000-0000B47E0000}"/>
    <cellStyle name="Lookup Table Label 2 2 3 8 3" xfId="32480" xr:uid="{00000000-0005-0000-0000-0000B57E0000}"/>
    <cellStyle name="Lookup Table Label 2 2 3 9" xfId="32481" xr:uid="{00000000-0005-0000-0000-0000B67E0000}"/>
    <cellStyle name="Lookup Table Label 2 2 3 9 2" xfId="32482" xr:uid="{00000000-0005-0000-0000-0000B77E0000}"/>
    <cellStyle name="Lookup Table Label 2 2 3 9 3" xfId="32483" xr:uid="{00000000-0005-0000-0000-0000B87E0000}"/>
    <cellStyle name="Lookup Table Label 2 2 4" xfId="32484" xr:uid="{00000000-0005-0000-0000-0000B97E0000}"/>
    <cellStyle name="Lookup Table Label 2 2 4 10" xfId="32485" xr:uid="{00000000-0005-0000-0000-0000BA7E0000}"/>
    <cellStyle name="Lookup Table Label 2 2 4 10 2" xfId="32486" xr:uid="{00000000-0005-0000-0000-0000BB7E0000}"/>
    <cellStyle name="Lookup Table Label 2 2 4 10 3" xfId="32487" xr:uid="{00000000-0005-0000-0000-0000BC7E0000}"/>
    <cellStyle name="Lookup Table Label 2 2 4 11" xfId="32488" xr:uid="{00000000-0005-0000-0000-0000BD7E0000}"/>
    <cellStyle name="Lookup Table Label 2 2 4 11 2" xfId="32489" xr:uid="{00000000-0005-0000-0000-0000BE7E0000}"/>
    <cellStyle name="Lookup Table Label 2 2 4 11 3" xfId="32490" xr:uid="{00000000-0005-0000-0000-0000BF7E0000}"/>
    <cellStyle name="Lookup Table Label 2 2 4 12" xfId="32491" xr:uid="{00000000-0005-0000-0000-0000C07E0000}"/>
    <cellStyle name="Lookup Table Label 2 2 4 13" xfId="32492" xr:uid="{00000000-0005-0000-0000-0000C17E0000}"/>
    <cellStyle name="Lookup Table Label 2 2 4 2" xfId="32493" xr:uid="{00000000-0005-0000-0000-0000C27E0000}"/>
    <cellStyle name="Lookup Table Label 2 2 4 2 2" xfId="32494" xr:uid="{00000000-0005-0000-0000-0000C37E0000}"/>
    <cellStyle name="Lookup Table Label 2 2 4 2 3" xfId="32495" xr:uid="{00000000-0005-0000-0000-0000C47E0000}"/>
    <cellStyle name="Lookup Table Label 2 2 4 3" xfId="32496" xr:uid="{00000000-0005-0000-0000-0000C57E0000}"/>
    <cellStyle name="Lookup Table Label 2 2 4 3 2" xfId="32497" xr:uid="{00000000-0005-0000-0000-0000C67E0000}"/>
    <cellStyle name="Lookup Table Label 2 2 4 3 3" xfId="32498" xr:uid="{00000000-0005-0000-0000-0000C77E0000}"/>
    <cellStyle name="Lookup Table Label 2 2 4 4" xfId="32499" xr:uid="{00000000-0005-0000-0000-0000C87E0000}"/>
    <cellStyle name="Lookup Table Label 2 2 4 4 2" xfId="32500" xr:uid="{00000000-0005-0000-0000-0000C97E0000}"/>
    <cellStyle name="Lookup Table Label 2 2 4 4 3" xfId="32501" xr:uid="{00000000-0005-0000-0000-0000CA7E0000}"/>
    <cellStyle name="Lookup Table Label 2 2 4 5" xfId="32502" xr:uid="{00000000-0005-0000-0000-0000CB7E0000}"/>
    <cellStyle name="Lookup Table Label 2 2 4 5 2" xfId="32503" xr:uid="{00000000-0005-0000-0000-0000CC7E0000}"/>
    <cellStyle name="Lookup Table Label 2 2 4 5 3" xfId="32504" xr:uid="{00000000-0005-0000-0000-0000CD7E0000}"/>
    <cellStyle name="Lookup Table Label 2 2 4 6" xfId="32505" xr:uid="{00000000-0005-0000-0000-0000CE7E0000}"/>
    <cellStyle name="Lookup Table Label 2 2 4 6 2" xfId="32506" xr:uid="{00000000-0005-0000-0000-0000CF7E0000}"/>
    <cellStyle name="Lookup Table Label 2 2 4 6 3" xfId="32507" xr:uid="{00000000-0005-0000-0000-0000D07E0000}"/>
    <cellStyle name="Lookup Table Label 2 2 4 7" xfId="32508" xr:uid="{00000000-0005-0000-0000-0000D17E0000}"/>
    <cellStyle name="Lookup Table Label 2 2 4 7 2" xfId="32509" xr:uid="{00000000-0005-0000-0000-0000D27E0000}"/>
    <cellStyle name="Lookup Table Label 2 2 4 7 3" xfId="32510" xr:uid="{00000000-0005-0000-0000-0000D37E0000}"/>
    <cellStyle name="Lookup Table Label 2 2 4 8" xfId="32511" xr:uid="{00000000-0005-0000-0000-0000D47E0000}"/>
    <cellStyle name="Lookup Table Label 2 2 4 8 2" xfId="32512" xr:uid="{00000000-0005-0000-0000-0000D57E0000}"/>
    <cellStyle name="Lookup Table Label 2 2 4 8 3" xfId="32513" xr:uid="{00000000-0005-0000-0000-0000D67E0000}"/>
    <cellStyle name="Lookup Table Label 2 2 4 9" xfId="32514" xr:uid="{00000000-0005-0000-0000-0000D77E0000}"/>
    <cellStyle name="Lookup Table Label 2 2 4 9 2" xfId="32515" xr:uid="{00000000-0005-0000-0000-0000D87E0000}"/>
    <cellStyle name="Lookup Table Label 2 2 4 9 3" xfId="32516" xr:uid="{00000000-0005-0000-0000-0000D97E0000}"/>
    <cellStyle name="Lookup Table Label 2 2 5" xfId="32517" xr:uid="{00000000-0005-0000-0000-0000DA7E0000}"/>
    <cellStyle name="Lookup Table Label 2 2 5 10" xfId="32518" xr:uid="{00000000-0005-0000-0000-0000DB7E0000}"/>
    <cellStyle name="Lookup Table Label 2 2 5 10 2" xfId="32519" xr:uid="{00000000-0005-0000-0000-0000DC7E0000}"/>
    <cellStyle name="Lookup Table Label 2 2 5 10 3" xfId="32520" xr:uid="{00000000-0005-0000-0000-0000DD7E0000}"/>
    <cellStyle name="Lookup Table Label 2 2 5 11" xfId="32521" xr:uid="{00000000-0005-0000-0000-0000DE7E0000}"/>
    <cellStyle name="Lookup Table Label 2 2 5 11 2" xfId="32522" xr:uid="{00000000-0005-0000-0000-0000DF7E0000}"/>
    <cellStyle name="Lookup Table Label 2 2 5 11 3" xfId="32523" xr:uid="{00000000-0005-0000-0000-0000E07E0000}"/>
    <cellStyle name="Lookup Table Label 2 2 5 12" xfId="32524" xr:uid="{00000000-0005-0000-0000-0000E17E0000}"/>
    <cellStyle name="Lookup Table Label 2 2 5 13" xfId="32525" xr:uid="{00000000-0005-0000-0000-0000E27E0000}"/>
    <cellStyle name="Lookup Table Label 2 2 5 2" xfId="32526" xr:uid="{00000000-0005-0000-0000-0000E37E0000}"/>
    <cellStyle name="Lookup Table Label 2 2 5 2 2" xfId="32527" xr:uid="{00000000-0005-0000-0000-0000E47E0000}"/>
    <cellStyle name="Lookup Table Label 2 2 5 2 3" xfId="32528" xr:uid="{00000000-0005-0000-0000-0000E57E0000}"/>
    <cellStyle name="Lookup Table Label 2 2 5 3" xfId="32529" xr:uid="{00000000-0005-0000-0000-0000E67E0000}"/>
    <cellStyle name="Lookup Table Label 2 2 5 3 2" xfId="32530" xr:uid="{00000000-0005-0000-0000-0000E77E0000}"/>
    <cellStyle name="Lookup Table Label 2 2 5 3 3" xfId="32531" xr:uid="{00000000-0005-0000-0000-0000E87E0000}"/>
    <cellStyle name="Lookup Table Label 2 2 5 4" xfId="32532" xr:uid="{00000000-0005-0000-0000-0000E97E0000}"/>
    <cellStyle name="Lookup Table Label 2 2 5 4 2" xfId="32533" xr:uid="{00000000-0005-0000-0000-0000EA7E0000}"/>
    <cellStyle name="Lookup Table Label 2 2 5 4 3" xfId="32534" xr:uid="{00000000-0005-0000-0000-0000EB7E0000}"/>
    <cellStyle name="Lookup Table Label 2 2 5 5" xfId="32535" xr:uid="{00000000-0005-0000-0000-0000EC7E0000}"/>
    <cellStyle name="Lookup Table Label 2 2 5 5 2" xfId="32536" xr:uid="{00000000-0005-0000-0000-0000ED7E0000}"/>
    <cellStyle name="Lookup Table Label 2 2 5 5 3" xfId="32537" xr:uid="{00000000-0005-0000-0000-0000EE7E0000}"/>
    <cellStyle name="Lookup Table Label 2 2 5 6" xfId="32538" xr:uid="{00000000-0005-0000-0000-0000EF7E0000}"/>
    <cellStyle name="Lookup Table Label 2 2 5 6 2" xfId="32539" xr:uid="{00000000-0005-0000-0000-0000F07E0000}"/>
    <cellStyle name="Lookup Table Label 2 2 5 6 3" xfId="32540" xr:uid="{00000000-0005-0000-0000-0000F17E0000}"/>
    <cellStyle name="Lookup Table Label 2 2 5 7" xfId="32541" xr:uid="{00000000-0005-0000-0000-0000F27E0000}"/>
    <cellStyle name="Lookup Table Label 2 2 5 7 2" xfId="32542" xr:uid="{00000000-0005-0000-0000-0000F37E0000}"/>
    <cellStyle name="Lookup Table Label 2 2 5 7 3" xfId="32543" xr:uid="{00000000-0005-0000-0000-0000F47E0000}"/>
    <cellStyle name="Lookup Table Label 2 2 5 8" xfId="32544" xr:uid="{00000000-0005-0000-0000-0000F57E0000}"/>
    <cellStyle name="Lookup Table Label 2 2 5 8 2" xfId="32545" xr:uid="{00000000-0005-0000-0000-0000F67E0000}"/>
    <cellStyle name="Lookup Table Label 2 2 5 8 3" xfId="32546" xr:uid="{00000000-0005-0000-0000-0000F77E0000}"/>
    <cellStyle name="Lookup Table Label 2 2 5 9" xfId="32547" xr:uid="{00000000-0005-0000-0000-0000F87E0000}"/>
    <cellStyle name="Lookup Table Label 2 2 5 9 2" xfId="32548" xr:uid="{00000000-0005-0000-0000-0000F97E0000}"/>
    <cellStyle name="Lookup Table Label 2 2 5 9 3" xfId="32549" xr:uid="{00000000-0005-0000-0000-0000FA7E0000}"/>
    <cellStyle name="Lookup Table Label 2 2 6" xfId="32550" xr:uid="{00000000-0005-0000-0000-0000FB7E0000}"/>
    <cellStyle name="Lookup Table Label 2 2 6 10" xfId="32551" xr:uid="{00000000-0005-0000-0000-0000FC7E0000}"/>
    <cellStyle name="Lookup Table Label 2 2 6 10 2" xfId="32552" xr:uid="{00000000-0005-0000-0000-0000FD7E0000}"/>
    <cellStyle name="Lookup Table Label 2 2 6 10 3" xfId="32553" xr:uid="{00000000-0005-0000-0000-0000FE7E0000}"/>
    <cellStyle name="Lookup Table Label 2 2 6 11" xfId="32554" xr:uid="{00000000-0005-0000-0000-0000FF7E0000}"/>
    <cellStyle name="Lookup Table Label 2 2 6 11 2" xfId="32555" xr:uid="{00000000-0005-0000-0000-0000007F0000}"/>
    <cellStyle name="Lookup Table Label 2 2 6 11 3" xfId="32556" xr:uid="{00000000-0005-0000-0000-0000017F0000}"/>
    <cellStyle name="Lookup Table Label 2 2 6 12" xfId="32557" xr:uid="{00000000-0005-0000-0000-0000027F0000}"/>
    <cellStyle name="Lookup Table Label 2 2 6 13" xfId="32558" xr:uid="{00000000-0005-0000-0000-0000037F0000}"/>
    <cellStyle name="Lookup Table Label 2 2 6 2" xfId="32559" xr:uid="{00000000-0005-0000-0000-0000047F0000}"/>
    <cellStyle name="Lookup Table Label 2 2 6 2 2" xfId="32560" xr:uid="{00000000-0005-0000-0000-0000057F0000}"/>
    <cellStyle name="Lookup Table Label 2 2 6 2 3" xfId="32561" xr:uid="{00000000-0005-0000-0000-0000067F0000}"/>
    <cellStyle name="Lookup Table Label 2 2 6 3" xfId="32562" xr:uid="{00000000-0005-0000-0000-0000077F0000}"/>
    <cellStyle name="Lookup Table Label 2 2 6 3 2" xfId="32563" xr:uid="{00000000-0005-0000-0000-0000087F0000}"/>
    <cellStyle name="Lookup Table Label 2 2 6 3 3" xfId="32564" xr:uid="{00000000-0005-0000-0000-0000097F0000}"/>
    <cellStyle name="Lookup Table Label 2 2 6 4" xfId="32565" xr:uid="{00000000-0005-0000-0000-00000A7F0000}"/>
    <cellStyle name="Lookup Table Label 2 2 6 4 2" xfId="32566" xr:uid="{00000000-0005-0000-0000-00000B7F0000}"/>
    <cellStyle name="Lookup Table Label 2 2 6 4 3" xfId="32567" xr:uid="{00000000-0005-0000-0000-00000C7F0000}"/>
    <cellStyle name="Lookup Table Label 2 2 6 5" xfId="32568" xr:uid="{00000000-0005-0000-0000-00000D7F0000}"/>
    <cellStyle name="Lookup Table Label 2 2 6 5 2" xfId="32569" xr:uid="{00000000-0005-0000-0000-00000E7F0000}"/>
    <cellStyle name="Lookup Table Label 2 2 6 5 3" xfId="32570" xr:uid="{00000000-0005-0000-0000-00000F7F0000}"/>
    <cellStyle name="Lookup Table Label 2 2 6 6" xfId="32571" xr:uid="{00000000-0005-0000-0000-0000107F0000}"/>
    <cellStyle name="Lookup Table Label 2 2 6 6 2" xfId="32572" xr:uid="{00000000-0005-0000-0000-0000117F0000}"/>
    <cellStyle name="Lookup Table Label 2 2 6 6 3" xfId="32573" xr:uid="{00000000-0005-0000-0000-0000127F0000}"/>
    <cellStyle name="Lookup Table Label 2 2 6 7" xfId="32574" xr:uid="{00000000-0005-0000-0000-0000137F0000}"/>
    <cellStyle name="Lookup Table Label 2 2 6 7 2" xfId="32575" xr:uid="{00000000-0005-0000-0000-0000147F0000}"/>
    <cellStyle name="Lookup Table Label 2 2 6 7 3" xfId="32576" xr:uid="{00000000-0005-0000-0000-0000157F0000}"/>
    <cellStyle name="Lookup Table Label 2 2 6 8" xfId="32577" xr:uid="{00000000-0005-0000-0000-0000167F0000}"/>
    <cellStyle name="Lookup Table Label 2 2 6 8 2" xfId="32578" xr:uid="{00000000-0005-0000-0000-0000177F0000}"/>
    <cellStyle name="Lookup Table Label 2 2 6 8 3" xfId="32579" xr:uid="{00000000-0005-0000-0000-0000187F0000}"/>
    <cellStyle name="Lookup Table Label 2 2 6 9" xfId="32580" xr:uid="{00000000-0005-0000-0000-0000197F0000}"/>
    <cellStyle name="Lookup Table Label 2 2 6 9 2" xfId="32581" xr:uid="{00000000-0005-0000-0000-00001A7F0000}"/>
    <cellStyle name="Lookup Table Label 2 2 6 9 3" xfId="32582" xr:uid="{00000000-0005-0000-0000-00001B7F0000}"/>
    <cellStyle name="Lookup Table Label 2 2 7" xfId="32583" xr:uid="{00000000-0005-0000-0000-00001C7F0000}"/>
    <cellStyle name="Lookup Table Label 2 2 7 10" xfId="32584" xr:uid="{00000000-0005-0000-0000-00001D7F0000}"/>
    <cellStyle name="Lookup Table Label 2 2 7 10 2" xfId="32585" xr:uid="{00000000-0005-0000-0000-00001E7F0000}"/>
    <cellStyle name="Lookup Table Label 2 2 7 10 3" xfId="32586" xr:uid="{00000000-0005-0000-0000-00001F7F0000}"/>
    <cellStyle name="Lookup Table Label 2 2 7 11" xfId="32587" xr:uid="{00000000-0005-0000-0000-0000207F0000}"/>
    <cellStyle name="Lookup Table Label 2 2 7 11 2" xfId="32588" xr:uid="{00000000-0005-0000-0000-0000217F0000}"/>
    <cellStyle name="Lookup Table Label 2 2 7 11 3" xfId="32589" xr:uid="{00000000-0005-0000-0000-0000227F0000}"/>
    <cellStyle name="Lookup Table Label 2 2 7 12" xfId="32590" xr:uid="{00000000-0005-0000-0000-0000237F0000}"/>
    <cellStyle name="Lookup Table Label 2 2 7 13" xfId="32591" xr:uid="{00000000-0005-0000-0000-0000247F0000}"/>
    <cellStyle name="Lookup Table Label 2 2 7 2" xfId="32592" xr:uid="{00000000-0005-0000-0000-0000257F0000}"/>
    <cellStyle name="Lookup Table Label 2 2 7 2 2" xfId="32593" xr:uid="{00000000-0005-0000-0000-0000267F0000}"/>
    <cellStyle name="Lookup Table Label 2 2 7 2 3" xfId="32594" xr:uid="{00000000-0005-0000-0000-0000277F0000}"/>
    <cellStyle name="Lookup Table Label 2 2 7 3" xfId="32595" xr:uid="{00000000-0005-0000-0000-0000287F0000}"/>
    <cellStyle name="Lookup Table Label 2 2 7 3 2" xfId="32596" xr:uid="{00000000-0005-0000-0000-0000297F0000}"/>
    <cellStyle name="Lookup Table Label 2 2 7 3 3" xfId="32597" xr:uid="{00000000-0005-0000-0000-00002A7F0000}"/>
    <cellStyle name="Lookup Table Label 2 2 7 4" xfId="32598" xr:uid="{00000000-0005-0000-0000-00002B7F0000}"/>
    <cellStyle name="Lookup Table Label 2 2 7 4 2" xfId="32599" xr:uid="{00000000-0005-0000-0000-00002C7F0000}"/>
    <cellStyle name="Lookup Table Label 2 2 7 4 3" xfId="32600" xr:uid="{00000000-0005-0000-0000-00002D7F0000}"/>
    <cellStyle name="Lookup Table Label 2 2 7 5" xfId="32601" xr:uid="{00000000-0005-0000-0000-00002E7F0000}"/>
    <cellStyle name="Lookup Table Label 2 2 7 5 2" xfId="32602" xr:uid="{00000000-0005-0000-0000-00002F7F0000}"/>
    <cellStyle name="Lookup Table Label 2 2 7 5 3" xfId="32603" xr:uid="{00000000-0005-0000-0000-0000307F0000}"/>
    <cellStyle name="Lookup Table Label 2 2 7 6" xfId="32604" xr:uid="{00000000-0005-0000-0000-0000317F0000}"/>
    <cellStyle name="Lookup Table Label 2 2 7 6 2" xfId="32605" xr:uid="{00000000-0005-0000-0000-0000327F0000}"/>
    <cellStyle name="Lookup Table Label 2 2 7 6 3" xfId="32606" xr:uid="{00000000-0005-0000-0000-0000337F0000}"/>
    <cellStyle name="Lookup Table Label 2 2 7 7" xfId="32607" xr:uid="{00000000-0005-0000-0000-0000347F0000}"/>
    <cellStyle name="Lookup Table Label 2 2 7 7 2" xfId="32608" xr:uid="{00000000-0005-0000-0000-0000357F0000}"/>
    <cellStyle name="Lookup Table Label 2 2 7 7 3" xfId="32609" xr:uid="{00000000-0005-0000-0000-0000367F0000}"/>
    <cellStyle name="Lookup Table Label 2 2 7 8" xfId="32610" xr:uid="{00000000-0005-0000-0000-0000377F0000}"/>
    <cellStyle name="Lookup Table Label 2 2 7 8 2" xfId="32611" xr:uid="{00000000-0005-0000-0000-0000387F0000}"/>
    <cellStyle name="Lookup Table Label 2 2 7 8 3" xfId="32612" xr:uid="{00000000-0005-0000-0000-0000397F0000}"/>
    <cellStyle name="Lookup Table Label 2 2 7 9" xfId="32613" xr:uid="{00000000-0005-0000-0000-00003A7F0000}"/>
    <cellStyle name="Lookup Table Label 2 2 7 9 2" xfId="32614" xr:uid="{00000000-0005-0000-0000-00003B7F0000}"/>
    <cellStyle name="Lookup Table Label 2 2 7 9 3" xfId="32615" xr:uid="{00000000-0005-0000-0000-00003C7F0000}"/>
    <cellStyle name="Lookup Table Label 2 2 8" xfId="32616" xr:uid="{00000000-0005-0000-0000-00003D7F0000}"/>
    <cellStyle name="Lookup Table Label 2 2 8 2" xfId="32617" xr:uid="{00000000-0005-0000-0000-00003E7F0000}"/>
    <cellStyle name="Lookup Table Label 2 2 8 3" xfId="32618" xr:uid="{00000000-0005-0000-0000-00003F7F0000}"/>
    <cellStyle name="Lookup Table Label 2 2 9" xfId="32619" xr:uid="{00000000-0005-0000-0000-0000407F0000}"/>
    <cellStyle name="Lookup Table Label 2 2 9 2" xfId="32620" xr:uid="{00000000-0005-0000-0000-0000417F0000}"/>
    <cellStyle name="Lookup Table Label 2 2 9 3" xfId="32621" xr:uid="{00000000-0005-0000-0000-0000427F0000}"/>
    <cellStyle name="Lookup Table Label 2 3" xfId="32622" xr:uid="{00000000-0005-0000-0000-0000437F0000}"/>
    <cellStyle name="Lookup Table Label 2 3 10" xfId="32623" xr:uid="{00000000-0005-0000-0000-0000447F0000}"/>
    <cellStyle name="Lookup Table Label 2 3 10 2" xfId="32624" xr:uid="{00000000-0005-0000-0000-0000457F0000}"/>
    <cellStyle name="Lookup Table Label 2 3 10 3" xfId="32625" xr:uid="{00000000-0005-0000-0000-0000467F0000}"/>
    <cellStyle name="Lookup Table Label 2 3 11" xfId="32626" xr:uid="{00000000-0005-0000-0000-0000477F0000}"/>
    <cellStyle name="Lookup Table Label 2 3 11 2" xfId="32627" xr:uid="{00000000-0005-0000-0000-0000487F0000}"/>
    <cellStyle name="Lookup Table Label 2 3 11 3" xfId="32628" xr:uid="{00000000-0005-0000-0000-0000497F0000}"/>
    <cellStyle name="Lookup Table Label 2 3 12" xfId="32629" xr:uid="{00000000-0005-0000-0000-00004A7F0000}"/>
    <cellStyle name="Lookup Table Label 2 3 12 2" xfId="32630" xr:uid="{00000000-0005-0000-0000-00004B7F0000}"/>
    <cellStyle name="Lookup Table Label 2 3 12 3" xfId="32631" xr:uid="{00000000-0005-0000-0000-00004C7F0000}"/>
    <cellStyle name="Lookup Table Label 2 3 13" xfId="32632" xr:uid="{00000000-0005-0000-0000-00004D7F0000}"/>
    <cellStyle name="Lookup Table Label 2 3 13 2" xfId="32633" xr:uid="{00000000-0005-0000-0000-00004E7F0000}"/>
    <cellStyle name="Lookup Table Label 2 3 13 3" xfId="32634" xr:uid="{00000000-0005-0000-0000-00004F7F0000}"/>
    <cellStyle name="Lookup Table Label 2 3 14" xfId="32635" xr:uid="{00000000-0005-0000-0000-0000507F0000}"/>
    <cellStyle name="Lookup Table Label 2 3 14 2" xfId="32636" xr:uid="{00000000-0005-0000-0000-0000517F0000}"/>
    <cellStyle name="Lookup Table Label 2 3 14 3" xfId="32637" xr:uid="{00000000-0005-0000-0000-0000527F0000}"/>
    <cellStyle name="Lookup Table Label 2 3 15" xfId="32638" xr:uid="{00000000-0005-0000-0000-0000537F0000}"/>
    <cellStyle name="Lookup Table Label 2 3 15 2" xfId="32639" xr:uid="{00000000-0005-0000-0000-0000547F0000}"/>
    <cellStyle name="Lookup Table Label 2 3 15 3" xfId="32640" xr:uid="{00000000-0005-0000-0000-0000557F0000}"/>
    <cellStyle name="Lookup Table Label 2 3 16" xfId="32641" xr:uid="{00000000-0005-0000-0000-0000567F0000}"/>
    <cellStyle name="Lookup Table Label 2 3 16 2" xfId="32642" xr:uid="{00000000-0005-0000-0000-0000577F0000}"/>
    <cellStyle name="Lookup Table Label 2 3 16 3" xfId="32643" xr:uid="{00000000-0005-0000-0000-0000587F0000}"/>
    <cellStyle name="Lookup Table Label 2 3 17" xfId="32644" xr:uid="{00000000-0005-0000-0000-0000597F0000}"/>
    <cellStyle name="Lookup Table Label 2 3 17 2" xfId="32645" xr:uid="{00000000-0005-0000-0000-00005A7F0000}"/>
    <cellStyle name="Lookup Table Label 2 3 17 3" xfId="32646" xr:uid="{00000000-0005-0000-0000-00005B7F0000}"/>
    <cellStyle name="Lookup Table Label 2 3 18" xfId="32647" xr:uid="{00000000-0005-0000-0000-00005C7F0000}"/>
    <cellStyle name="Lookup Table Label 2 3 18 2" xfId="32648" xr:uid="{00000000-0005-0000-0000-00005D7F0000}"/>
    <cellStyle name="Lookup Table Label 2 3 18 3" xfId="32649" xr:uid="{00000000-0005-0000-0000-00005E7F0000}"/>
    <cellStyle name="Lookup Table Label 2 3 19" xfId="32650" xr:uid="{00000000-0005-0000-0000-00005F7F0000}"/>
    <cellStyle name="Lookup Table Label 2 3 2" xfId="32651" xr:uid="{00000000-0005-0000-0000-0000607F0000}"/>
    <cellStyle name="Lookup Table Label 2 3 2 10" xfId="32652" xr:uid="{00000000-0005-0000-0000-0000617F0000}"/>
    <cellStyle name="Lookup Table Label 2 3 2 10 2" xfId="32653" xr:uid="{00000000-0005-0000-0000-0000627F0000}"/>
    <cellStyle name="Lookup Table Label 2 3 2 10 3" xfId="32654" xr:uid="{00000000-0005-0000-0000-0000637F0000}"/>
    <cellStyle name="Lookup Table Label 2 3 2 11" xfId="32655" xr:uid="{00000000-0005-0000-0000-0000647F0000}"/>
    <cellStyle name="Lookup Table Label 2 3 2 11 2" xfId="32656" xr:uid="{00000000-0005-0000-0000-0000657F0000}"/>
    <cellStyle name="Lookup Table Label 2 3 2 11 3" xfId="32657" xr:uid="{00000000-0005-0000-0000-0000667F0000}"/>
    <cellStyle name="Lookup Table Label 2 3 2 12" xfId="32658" xr:uid="{00000000-0005-0000-0000-0000677F0000}"/>
    <cellStyle name="Lookup Table Label 2 3 2 12 2" xfId="32659" xr:uid="{00000000-0005-0000-0000-0000687F0000}"/>
    <cellStyle name="Lookup Table Label 2 3 2 12 3" xfId="32660" xr:uid="{00000000-0005-0000-0000-0000697F0000}"/>
    <cellStyle name="Lookup Table Label 2 3 2 13" xfId="32661" xr:uid="{00000000-0005-0000-0000-00006A7F0000}"/>
    <cellStyle name="Lookup Table Label 2 3 2 14" xfId="32662" xr:uid="{00000000-0005-0000-0000-00006B7F0000}"/>
    <cellStyle name="Lookup Table Label 2 3 2 2" xfId="32663" xr:uid="{00000000-0005-0000-0000-00006C7F0000}"/>
    <cellStyle name="Lookup Table Label 2 3 2 2 2" xfId="32664" xr:uid="{00000000-0005-0000-0000-00006D7F0000}"/>
    <cellStyle name="Lookup Table Label 2 3 2 2 3" xfId="32665" xr:uid="{00000000-0005-0000-0000-00006E7F0000}"/>
    <cellStyle name="Lookup Table Label 2 3 2 3" xfId="32666" xr:uid="{00000000-0005-0000-0000-00006F7F0000}"/>
    <cellStyle name="Lookup Table Label 2 3 2 3 2" xfId="32667" xr:uid="{00000000-0005-0000-0000-0000707F0000}"/>
    <cellStyle name="Lookup Table Label 2 3 2 3 3" xfId="32668" xr:uid="{00000000-0005-0000-0000-0000717F0000}"/>
    <cellStyle name="Lookup Table Label 2 3 2 4" xfId="32669" xr:uid="{00000000-0005-0000-0000-0000727F0000}"/>
    <cellStyle name="Lookup Table Label 2 3 2 4 2" xfId="32670" xr:uid="{00000000-0005-0000-0000-0000737F0000}"/>
    <cellStyle name="Lookup Table Label 2 3 2 4 3" xfId="32671" xr:uid="{00000000-0005-0000-0000-0000747F0000}"/>
    <cellStyle name="Lookup Table Label 2 3 2 5" xfId="32672" xr:uid="{00000000-0005-0000-0000-0000757F0000}"/>
    <cellStyle name="Lookup Table Label 2 3 2 5 2" xfId="32673" xr:uid="{00000000-0005-0000-0000-0000767F0000}"/>
    <cellStyle name="Lookup Table Label 2 3 2 5 3" xfId="32674" xr:uid="{00000000-0005-0000-0000-0000777F0000}"/>
    <cellStyle name="Lookup Table Label 2 3 2 6" xfId="32675" xr:uid="{00000000-0005-0000-0000-0000787F0000}"/>
    <cellStyle name="Lookup Table Label 2 3 2 6 2" xfId="32676" xr:uid="{00000000-0005-0000-0000-0000797F0000}"/>
    <cellStyle name="Lookup Table Label 2 3 2 6 3" xfId="32677" xr:uid="{00000000-0005-0000-0000-00007A7F0000}"/>
    <cellStyle name="Lookup Table Label 2 3 2 7" xfId="32678" xr:uid="{00000000-0005-0000-0000-00007B7F0000}"/>
    <cellStyle name="Lookup Table Label 2 3 2 7 2" xfId="32679" xr:uid="{00000000-0005-0000-0000-00007C7F0000}"/>
    <cellStyle name="Lookup Table Label 2 3 2 7 3" xfId="32680" xr:uid="{00000000-0005-0000-0000-00007D7F0000}"/>
    <cellStyle name="Lookup Table Label 2 3 2 8" xfId="32681" xr:uid="{00000000-0005-0000-0000-00007E7F0000}"/>
    <cellStyle name="Lookup Table Label 2 3 2 8 2" xfId="32682" xr:uid="{00000000-0005-0000-0000-00007F7F0000}"/>
    <cellStyle name="Lookup Table Label 2 3 2 8 3" xfId="32683" xr:uid="{00000000-0005-0000-0000-0000807F0000}"/>
    <cellStyle name="Lookup Table Label 2 3 2 9" xfId="32684" xr:uid="{00000000-0005-0000-0000-0000817F0000}"/>
    <cellStyle name="Lookup Table Label 2 3 2 9 2" xfId="32685" xr:uid="{00000000-0005-0000-0000-0000827F0000}"/>
    <cellStyle name="Lookup Table Label 2 3 2 9 3" xfId="32686" xr:uid="{00000000-0005-0000-0000-0000837F0000}"/>
    <cellStyle name="Lookup Table Label 2 3 20" xfId="32687" xr:uid="{00000000-0005-0000-0000-0000847F0000}"/>
    <cellStyle name="Lookup Table Label 2 3 3" xfId="32688" xr:uid="{00000000-0005-0000-0000-0000857F0000}"/>
    <cellStyle name="Lookup Table Label 2 3 3 10" xfId="32689" xr:uid="{00000000-0005-0000-0000-0000867F0000}"/>
    <cellStyle name="Lookup Table Label 2 3 3 10 2" xfId="32690" xr:uid="{00000000-0005-0000-0000-0000877F0000}"/>
    <cellStyle name="Lookup Table Label 2 3 3 10 3" xfId="32691" xr:uid="{00000000-0005-0000-0000-0000887F0000}"/>
    <cellStyle name="Lookup Table Label 2 3 3 11" xfId="32692" xr:uid="{00000000-0005-0000-0000-0000897F0000}"/>
    <cellStyle name="Lookup Table Label 2 3 3 11 2" xfId="32693" xr:uid="{00000000-0005-0000-0000-00008A7F0000}"/>
    <cellStyle name="Lookup Table Label 2 3 3 11 3" xfId="32694" xr:uid="{00000000-0005-0000-0000-00008B7F0000}"/>
    <cellStyle name="Lookup Table Label 2 3 3 12" xfId="32695" xr:uid="{00000000-0005-0000-0000-00008C7F0000}"/>
    <cellStyle name="Lookup Table Label 2 3 3 12 2" xfId="32696" xr:uid="{00000000-0005-0000-0000-00008D7F0000}"/>
    <cellStyle name="Lookup Table Label 2 3 3 12 3" xfId="32697" xr:uid="{00000000-0005-0000-0000-00008E7F0000}"/>
    <cellStyle name="Lookup Table Label 2 3 3 13" xfId="32698" xr:uid="{00000000-0005-0000-0000-00008F7F0000}"/>
    <cellStyle name="Lookup Table Label 2 3 3 14" xfId="32699" xr:uid="{00000000-0005-0000-0000-0000907F0000}"/>
    <cellStyle name="Lookup Table Label 2 3 3 2" xfId="32700" xr:uid="{00000000-0005-0000-0000-0000917F0000}"/>
    <cellStyle name="Lookup Table Label 2 3 3 2 2" xfId="32701" xr:uid="{00000000-0005-0000-0000-0000927F0000}"/>
    <cellStyle name="Lookup Table Label 2 3 3 2 3" xfId="32702" xr:uid="{00000000-0005-0000-0000-0000937F0000}"/>
    <cellStyle name="Lookup Table Label 2 3 3 3" xfId="32703" xr:uid="{00000000-0005-0000-0000-0000947F0000}"/>
    <cellStyle name="Lookup Table Label 2 3 3 3 2" xfId="32704" xr:uid="{00000000-0005-0000-0000-0000957F0000}"/>
    <cellStyle name="Lookup Table Label 2 3 3 3 3" xfId="32705" xr:uid="{00000000-0005-0000-0000-0000967F0000}"/>
    <cellStyle name="Lookup Table Label 2 3 3 4" xfId="32706" xr:uid="{00000000-0005-0000-0000-0000977F0000}"/>
    <cellStyle name="Lookup Table Label 2 3 3 4 2" xfId="32707" xr:uid="{00000000-0005-0000-0000-0000987F0000}"/>
    <cellStyle name="Lookup Table Label 2 3 3 4 3" xfId="32708" xr:uid="{00000000-0005-0000-0000-0000997F0000}"/>
    <cellStyle name="Lookup Table Label 2 3 3 5" xfId="32709" xr:uid="{00000000-0005-0000-0000-00009A7F0000}"/>
    <cellStyle name="Lookup Table Label 2 3 3 5 2" xfId="32710" xr:uid="{00000000-0005-0000-0000-00009B7F0000}"/>
    <cellStyle name="Lookup Table Label 2 3 3 5 3" xfId="32711" xr:uid="{00000000-0005-0000-0000-00009C7F0000}"/>
    <cellStyle name="Lookup Table Label 2 3 3 6" xfId="32712" xr:uid="{00000000-0005-0000-0000-00009D7F0000}"/>
    <cellStyle name="Lookup Table Label 2 3 3 6 2" xfId="32713" xr:uid="{00000000-0005-0000-0000-00009E7F0000}"/>
    <cellStyle name="Lookup Table Label 2 3 3 6 3" xfId="32714" xr:uid="{00000000-0005-0000-0000-00009F7F0000}"/>
    <cellStyle name="Lookup Table Label 2 3 3 7" xfId="32715" xr:uid="{00000000-0005-0000-0000-0000A07F0000}"/>
    <cellStyle name="Lookup Table Label 2 3 3 7 2" xfId="32716" xr:uid="{00000000-0005-0000-0000-0000A17F0000}"/>
    <cellStyle name="Lookup Table Label 2 3 3 7 3" xfId="32717" xr:uid="{00000000-0005-0000-0000-0000A27F0000}"/>
    <cellStyle name="Lookup Table Label 2 3 3 8" xfId="32718" xr:uid="{00000000-0005-0000-0000-0000A37F0000}"/>
    <cellStyle name="Lookup Table Label 2 3 3 8 2" xfId="32719" xr:uid="{00000000-0005-0000-0000-0000A47F0000}"/>
    <cellStyle name="Lookup Table Label 2 3 3 8 3" xfId="32720" xr:uid="{00000000-0005-0000-0000-0000A57F0000}"/>
    <cellStyle name="Lookup Table Label 2 3 3 9" xfId="32721" xr:uid="{00000000-0005-0000-0000-0000A67F0000}"/>
    <cellStyle name="Lookup Table Label 2 3 3 9 2" xfId="32722" xr:uid="{00000000-0005-0000-0000-0000A77F0000}"/>
    <cellStyle name="Lookup Table Label 2 3 3 9 3" xfId="32723" xr:uid="{00000000-0005-0000-0000-0000A87F0000}"/>
    <cellStyle name="Lookup Table Label 2 3 4" xfId="32724" xr:uid="{00000000-0005-0000-0000-0000A97F0000}"/>
    <cellStyle name="Lookup Table Label 2 3 4 10" xfId="32725" xr:uid="{00000000-0005-0000-0000-0000AA7F0000}"/>
    <cellStyle name="Lookup Table Label 2 3 4 10 2" xfId="32726" xr:uid="{00000000-0005-0000-0000-0000AB7F0000}"/>
    <cellStyle name="Lookup Table Label 2 3 4 10 3" xfId="32727" xr:uid="{00000000-0005-0000-0000-0000AC7F0000}"/>
    <cellStyle name="Lookup Table Label 2 3 4 11" xfId="32728" xr:uid="{00000000-0005-0000-0000-0000AD7F0000}"/>
    <cellStyle name="Lookup Table Label 2 3 4 11 2" xfId="32729" xr:uid="{00000000-0005-0000-0000-0000AE7F0000}"/>
    <cellStyle name="Lookup Table Label 2 3 4 11 3" xfId="32730" xr:uid="{00000000-0005-0000-0000-0000AF7F0000}"/>
    <cellStyle name="Lookup Table Label 2 3 4 12" xfId="32731" xr:uid="{00000000-0005-0000-0000-0000B07F0000}"/>
    <cellStyle name="Lookup Table Label 2 3 4 13" xfId="32732" xr:uid="{00000000-0005-0000-0000-0000B17F0000}"/>
    <cellStyle name="Lookup Table Label 2 3 4 2" xfId="32733" xr:uid="{00000000-0005-0000-0000-0000B27F0000}"/>
    <cellStyle name="Lookup Table Label 2 3 4 2 2" xfId="32734" xr:uid="{00000000-0005-0000-0000-0000B37F0000}"/>
    <cellStyle name="Lookup Table Label 2 3 4 2 3" xfId="32735" xr:uid="{00000000-0005-0000-0000-0000B47F0000}"/>
    <cellStyle name="Lookup Table Label 2 3 4 3" xfId="32736" xr:uid="{00000000-0005-0000-0000-0000B57F0000}"/>
    <cellStyle name="Lookup Table Label 2 3 4 3 2" xfId="32737" xr:uid="{00000000-0005-0000-0000-0000B67F0000}"/>
    <cellStyle name="Lookup Table Label 2 3 4 3 3" xfId="32738" xr:uid="{00000000-0005-0000-0000-0000B77F0000}"/>
    <cellStyle name="Lookup Table Label 2 3 4 4" xfId="32739" xr:uid="{00000000-0005-0000-0000-0000B87F0000}"/>
    <cellStyle name="Lookup Table Label 2 3 4 4 2" xfId="32740" xr:uid="{00000000-0005-0000-0000-0000B97F0000}"/>
    <cellStyle name="Lookup Table Label 2 3 4 4 3" xfId="32741" xr:uid="{00000000-0005-0000-0000-0000BA7F0000}"/>
    <cellStyle name="Lookup Table Label 2 3 4 5" xfId="32742" xr:uid="{00000000-0005-0000-0000-0000BB7F0000}"/>
    <cellStyle name="Lookup Table Label 2 3 4 5 2" xfId="32743" xr:uid="{00000000-0005-0000-0000-0000BC7F0000}"/>
    <cellStyle name="Lookup Table Label 2 3 4 5 3" xfId="32744" xr:uid="{00000000-0005-0000-0000-0000BD7F0000}"/>
    <cellStyle name="Lookup Table Label 2 3 4 6" xfId="32745" xr:uid="{00000000-0005-0000-0000-0000BE7F0000}"/>
    <cellStyle name="Lookup Table Label 2 3 4 6 2" xfId="32746" xr:uid="{00000000-0005-0000-0000-0000BF7F0000}"/>
    <cellStyle name="Lookup Table Label 2 3 4 6 3" xfId="32747" xr:uid="{00000000-0005-0000-0000-0000C07F0000}"/>
    <cellStyle name="Lookup Table Label 2 3 4 7" xfId="32748" xr:uid="{00000000-0005-0000-0000-0000C17F0000}"/>
    <cellStyle name="Lookup Table Label 2 3 4 7 2" xfId="32749" xr:uid="{00000000-0005-0000-0000-0000C27F0000}"/>
    <cellStyle name="Lookup Table Label 2 3 4 7 3" xfId="32750" xr:uid="{00000000-0005-0000-0000-0000C37F0000}"/>
    <cellStyle name="Lookup Table Label 2 3 4 8" xfId="32751" xr:uid="{00000000-0005-0000-0000-0000C47F0000}"/>
    <cellStyle name="Lookup Table Label 2 3 4 8 2" xfId="32752" xr:uid="{00000000-0005-0000-0000-0000C57F0000}"/>
    <cellStyle name="Lookup Table Label 2 3 4 8 3" xfId="32753" xr:uid="{00000000-0005-0000-0000-0000C67F0000}"/>
    <cellStyle name="Lookup Table Label 2 3 4 9" xfId="32754" xr:uid="{00000000-0005-0000-0000-0000C77F0000}"/>
    <cellStyle name="Lookup Table Label 2 3 4 9 2" xfId="32755" xr:uid="{00000000-0005-0000-0000-0000C87F0000}"/>
    <cellStyle name="Lookup Table Label 2 3 4 9 3" xfId="32756" xr:uid="{00000000-0005-0000-0000-0000C97F0000}"/>
    <cellStyle name="Lookup Table Label 2 3 5" xfId="32757" xr:uid="{00000000-0005-0000-0000-0000CA7F0000}"/>
    <cellStyle name="Lookup Table Label 2 3 5 10" xfId="32758" xr:uid="{00000000-0005-0000-0000-0000CB7F0000}"/>
    <cellStyle name="Lookup Table Label 2 3 5 10 2" xfId="32759" xr:uid="{00000000-0005-0000-0000-0000CC7F0000}"/>
    <cellStyle name="Lookup Table Label 2 3 5 10 3" xfId="32760" xr:uid="{00000000-0005-0000-0000-0000CD7F0000}"/>
    <cellStyle name="Lookup Table Label 2 3 5 11" xfId="32761" xr:uid="{00000000-0005-0000-0000-0000CE7F0000}"/>
    <cellStyle name="Lookup Table Label 2 3 5 11 2" xfId="32762" xr:uid="{00000000-0005-0000-0000-0000CF7F0000}"/>
    <cellStyle name="Lookup Table Label 2 3 5 11 3" xfId="32763" xr:uid="{00000000-0005-0000-0000-0000D07F0000}"/>
    <cellStyle name="Lookup Table Label 2 3 5 12" xfId="32764" xr:uid="{00000000-0005-0000-0000-0000D17F0000}"/>
    <cellStyle name="Lookup Table Label 2 3 5 13" xfId="32765" xr:uid="{00000000-0005-0000-0000-0000D27F0000}"/>
    <cellStyle name="Lookup Table Label 2 3 5 2" xfId="32766" xr:uid="{00000000-0005-0000-0000-0000D37F0000}"/>
    <cellStyle name="Lookup Table Label 2 3 5 2 2" xfId="32767" xr:uid="{00000000-0005-0000-0000-0000D47F0000}"/>
    <cellStyle name="Lookup Table Label 2 3 5 2 3" xfId="32768" xr:uid="{00000000-0005-0000-0000-0000D57F0000}"/>
    <cellStyle name="Lookup Table Label 2 3 5 3" xfId="32769" xr:uid="{00000000-0005-0000-0000-0000D67F0000}"/>
    <cellStyle name="Lookup Table Label 2 3 5 3 2" xfId="32770" xr:uid="{00000000-0005-0000-0000-0000D77F0000}"/>
    <cellStyle name="Lookup Table Label 2 3 5 3 3" xfId="32771" xr:uid="{00000000-0005-0000-0000-0000D87F0000}"/>
    <cellStyle name="Lookup Table Label 2 3 5 4" xfId="32772" xr:uid="{00000000-0005-0000-0000-0000D97F0000}"/>
    <cellStyle name="Lookup Table Label 2 3 5 4 2" xfId="32773" xr:uid="{00000000-0005-0000-0000-0000DA7F0000}"/>
    <cellStyle name="Lookup Table Label 2 3 5 4 3" xfId="32774" xr:uid="{00000000-0005-0000-0000-0000DB7F0000}"/>
    <cellStyle name="Lookup Table Label 2 3 5 5" xfId="32775" xr:uid="{00000000-0005-0000-0000-0000DC7F0000}"/>
    <cellStyle name="Lookup Table Label 2 3 5 5 2" xfId="32776" xr:uid="{00000000-0005-0000-0000-0000DD7F0000}"/>
    <cellStyle name="Lookup Table Label 2 3 5 5 3" xfId="32777" xr:uid="{00000000-0005-0000-0000-0000DE7F0000}"/>
    <cellStyle name="Lookup Table Label 2 3 5 6" xfId="32778" xr:uid="{00000000-0005-0000-0000-0000DF7F0000}"/>
    <cellStyle name="Lookup Table Label 2 3 5 6 2" xfId="32779" xr:uid="{00000000-0005-0000-0000-0000E07F0000}"/>
    <cellStyle name="Lookup Table Label 2 3 5 6 3" xfId="32780" xr:uid="{00000000-0005-0000-0000-0000E17F0000}"/>
    <cellStyle name="Lookup Table Label 2 3 5 7" xfId="32781" xr:uid="{00000000-0005-0000-0000-0000E27F0000}"/>
    <cellStyle name="Lookup Table Label 2 3 5 7 2" xfId="32782" xr:uid="{00000000-0005-0000-0000-0000E37F0000}"/>
    <cellStyle name="Lookup Table Label 2 3 5 7 3" xfId="32783" xr:uid="{00000000-0005-0000-0000-0000E47F0000}"/>
    <cellStyle name="Lookup Table Label 2 3 5 8" xfId="32784" xr:uid="{00000000-0005-0000-0000-0000E57F0000}"/>
    <cellStyle name="Lookup Table Label 2 3 5 8 2" xfId="32785" xr:uid="{00000000-0005-0000-0000-0000E67F0000}"/>
    <cellStyle name="Lookup Table Label 2 3 5 8 3" xfId="32786" xr:uid="{00000000-0005-0000-0000-0000E77F0000}"/>
    <cellStyle name="Lookup Table Label 2 3 5 9" xfId="32787" xr:uid="{00000000-0005-0000-0000-0000E87F0000}"/>
    <cellStyle name="Lookup Table Label 2 3 5 9 2" xfId="32788" xr:uid="{00000000-0005-0000-0000-0000E97F0000}"/>
    <cellStyle name="Lookup Table Label 2 3 5 9 3" xfId="32789" xr:uid="{00000000-0005-0000-0000-0000EA7F0000}"/>
    <cellStyle name="Lookup Table Label 2 3 6" xfId="32790" xr:uid="{00000000-0005-0000-0000-0000EB7F0000}"/>
    <cellStyle name="Lookup Table Label 2 3 6 10" xfId="32791" xr:uid="{00000000-0005-0000-0000-0000EC7F0000}"/>
    <cellStyle name="Lookup Table Label 2 3 6 10 2" xfId="32792" xr:uid="{00000000-0005-0000-0000-0000ED7F0000}"/>
    <cellStyle name="Lookup Table Label 2 3 6 10 3" xfId="32793" xr:uid="{00000000-0005-0000-0000-0000EE7F0000}"/>
    <cellStyle name="Lookup Table Label 2 3 6 11" xfId="32794" xr:uid="{00000000-0005-0000-0000-0000EF7F0000}"/>
    <cellStyle name="Lookup Table Label 2 3 6 11 2" xfId="32795" xr:uid="{00000000-0005-0000-0000-0000F07F0000}"/>
    <cellStyle name="Lookup Table Label 2 3 6 11 3" xfId="32796" xr:uid="{00000000-0005-0000-0000-0000F17F0000}"/>
    <cellStyle name="Lookup Table Label 2 3 6 12" xfId="32797" xr:uid="{00000000-0005-0000-0000-0000F27F0000}"/>
    <cellStyle name="Lookup Table Label 2 3 6 13" xfId="32798" xr:uid="{00000000-0005-0000-0000-0000F37F0000}"/>
    <cellStyle name="Lookup Table Label 2 3 6 2" xfId="32799" xr:uid="{00000000-0005-0000-0000-0000F47F0000}"/>
    <cellStyle name="Lookup Table Label 2 3 6 2 2" xfId="32800" xr:uid="{00000000-0005-0000-0000-0000F57F0000}"/>
    <cellStyle name="Lookup Table Label 2 3 6 2 3" xfId="32801" xr:uid="{00000000-0005-0000-0000-0000F67F0000}"/>
    <cellStyle name="Lookup Table Label 2 3 6 3" xfId="32802" xr:uid="{00000000-0005-0000-0000-0000F77F0000}"/>
    <cellStyle name="Lookup Table Label 2 3 6 3 2" xfId="32803" xr:uid="{00000000-0005-0000-0000-0000F87F0000}"/>
    <cellStyle name="Lookup Table Label 2 3 6 3 3" xfId="32804" xr:uid="{00000000-0005-0000-0000-0000F97F0000}"/>
    <cellStyle name="Lookup Table Label 2 3 6 4" xfId="32805" xr:uid="{00000000-0005-0000-0000-0000FA7F0000}"/>
    <cellStyle name="Lookup Table Label 2 3 6 4 2" xfId="32806" xr:uid="{00000000-0005-0000-0000-0000FB7F0000}"/>
    <cellStyle name="Lookup Table Label 2 3 6 4 3" xfId="32807" xr:uid="{00000000-0005-0000-0000-0000FC7F0000}"/>
    <cellStyle name="Lookup Table Label 2 3 6 5" xfId="32808" xr:uid="{00000000-0005-0000-0000-0000FD7F0000}"/>
    <cellStyle name="Lookup Table Label 2 3 6 5 2" xfId="32809" xr:uid="{00000000-0005-0000-0000-0000FE7F0000}"/>
    <cellStyle name="Lookup Table Label 2 3 6 5 3" xfId="32810" xr:uid="{00000000-0005-0000-0000-0000FF7F0000}"/>
    <cellStyle name="Lookup Table Label 2 3 6 6" xfId="32811" xr:uid="{00000000-0005-0000-0000-000000800000}"/>
    <cellStyle name="Lookup Table Label 2 3 6 6 2" xfId="32812" xr:uid="{00000000-0005-0000-0000-000001800000}"/>
    <cellStyle name="Lookup Table Label 2 3 6 6 3" xfId="32813" xr:uid="{00000000-0005-0000-0000-000002800000}"/>
    <cellStyle name="Lookup Table Label 2 3 6 7" xfId="32814" xr:uid="{00000000-0005-0000-0000-000003800000}"/>
    <cellStyle name="Lookup Table Label 2 3 6 7 2" xfId="32815" xr:uid="{00000000-0005-0000-0000-000004800000}"/>
    <cellStyle name="Lookup Table Label 2 3 6 7 3" xfId="32816" xr:uid="{00000000-0005-0000-0000-000005800000}"/>
    <cellStyle name="Lookup Table Label 2 3 6 8" xfId="32817" xr:uid="{00000000-0005-0000-0000-000006800000}"/>
    <cellStyle name="Lookup Table Label 2 3 6 8 2" xfId="32818" xr:uid="{00000000-0005-0000-0000-000007800000}"/>
    <cellStyle name="Lookup Table Label 2 3 6 8 3" xfId="32819" xr:uid="{00000000-0005-0000-0000-000008800000}"/>
    <cellStyle name="Lookup Table Label 2 3 6 9" xfId="32820" xr:uid="{00000000-0005-0000-0000-000009800000}"/>
    <cellStyle name="Lookup Table Label 2 3 6 9 2" xfId="32821" xr:uid="{00000000-0005-0000-0000-00000A800000}"/>
    <cellStyle name="Lookup Table Label 2 3 6 9 3" xfId="32822" xr:uid="{00000000-0005-0000-0000-00000B800000}"/>
    <cellStyle name="Lookup Table Label 2 3 7" xfId="32823" xr:uid="{00000000-0005-0000-0000-00000C800000}"/>
    <cellStyle name="Lookup Table Label 2 3 7 10" xfId="32824" xr:uid="{00000000-0005-0000-0000-00000D800000}"/>
    <cellStyle name="Lookup Table Label 2 3 7 10 2" xfId="32825" xr:uid="{00000000-0005-0000-0000-00000E800000}"/>
    <cellStyle name="Lookup Table Label 2 3 7 10 3" xfId="32826" xr:uid="{00000000-0005-0000-0000-00000F800000}"/>
    <cellStyle name="Lookup Table Label 2 3 7 11" xfId="32827" xr:uid="{00000000-0005-0000-0000-000010800000}"/>
    <cellStyle name="Lookup Table Label 2 3 7 11 2" xfId="32828" xr:uid="{00000000-0005-0000-0000-000011800000}"/>
    <cellStyle name="Lookup Table Label 2 3 7 11 3" xfId="32829" xr:uid="{00000000-0005-0000-0000-000012800000}"/>
    <cellStyle name="Lookup Table Label 2 3 7 12" xfId="32830" xr:uid="{00000000-0005-0000-0000-000013800000}"/>
    <cellStyle name="Lookup Table Label 2 3 7 13" xfId="32831" xr:uid="{00000000-0005-0000-0000-000014800000}"/>
    <cellStyle name="Lookup Table Label 2 3 7 2" xfId="32832" xr:uid="{00000000-0005-0000-0000-000015800000}"/>
    <cellStyle name="Lookup Table Label 2 3 7 2 2" xfId="32833" xr:uid="{00000000-0005-0000-0000-000016800000}"/>
    <cellStyle name="Lookup Table Label 2 3 7 2 3" xfId="32834" xr:uid="{00000000-0005-0000-0000-000017800000}"/>
    <cellStyle name="Lookup Table Label 2 3 7 3" xfId="32835" xr:uid="{00000000-0005-0000-0000-000018800000}"/>
    <cellStyle name="Lookup Table Label 2 3 7 3 2" xfId="32836" xr:uid="{00000000-0005-0000-0000-000019800000}"/>
    <cellStyle name="Lookup Table Label 2 3 7 3 3" xfId="32837" xr:uid="{00000000-0005-0000-0000-00001A800000}"/>
    <cellStyle name="Lookup Table Label 2 3 7 4" xfId="32838" xr:uid="{00000000-0005-0000-0000-00001B800000}"/>
    <cellStyle name="Lookup Table Label 2 3 7 4 2" xfId="32839" xr:uid="{00000000-0005-0000-0000-00001C800000}"/>
    <cellStyle name="Lookup Table Label 2 3 7 4 3" xfId="32840" xr:uid="{00000000-0005-0000-0000-00001D800000}"/>
    <cellStyle name="Lookup Table Label 2 3 7 5" xfId="32841" xr:uid="{00000000-0005-0000-0000-00001E800000}"/>
    <cellStyle name="Lookup Table Label 2 3 7 5 2" xfId="32842" xr:uid="{00000000-0005-0000-0000-00001F800000}"/>
    <cellStyle name="Lookup Table Label 2 3 7 5 3" xfId="32843" xr:uid="{00000000-0005-0000-0000-000020800000}"/>
    <cellStyle name="Lookup Table Label 2 3 7 6" xfId="32844" xr:uid="{00000000-0005-0000-0000-000021800000}"/>
    <cellStyle name="Lookup Table Label 2 3 7 6 2" xfId="32845" xr:uid="{00000000-0005-0000-0000-000022800000}"/>
    <cellStyle name="Lookup Table Label 2 3 7 6 3" xfId="32846" xr:uid="{00000000-0005-0000-0000-000023800000}"/>
    <cellStyle name="Lookup Table Label 2 3 7 7" xfId="32847" xr:uid="{00000000-0005-0000-0000-000024800000}"/>
    <cellStyle name="Lookup Table Label 2 3 7 7 2" xfId="32848" xr:uid="{00000000-0005-0000-0000-000025800000}"/>
    <cellStyle name="Lookup Table Label 2 3 7 7 3" xfId="32849" xr:uid="{00000000-0005-0000-0000-000026800000}"/>
    <cellStyle name="Lookup Table Label 2 3 7 8" xfId="32850" xr:uid="{00000000-0005-0000-0000-000027800000}"/>
    <cellStyle name="Lookup Table Label 2 3 7 8 2" xfId="32851" xr:uid="{00000000-0005-0000-0000-000028800000}"/>
    <cellStyle name="Lookup Table Label 2 3 7 8 3" xfId="32852" xr:uid="{00000000-0005-0000-0000-000029800000}"/>
    <cellStyle name="Lookup Table Label 2 3 7 9" xfId="32853" xr:uid="{00000000-0005-0000-0000-00002A800000}"/>
    <cellStyle name="Lookup Table Label 2 3 7 9 2" xfId="32854" xr:uid="{00000000-0005-0000-0000-00002B800000}"/>
    <cellStyle name="Lookup Table Label 2 3 7 9 3" xfId="32855" xr:uid="{00000000-0005-0000-0000-00002C800000}"/>
    <cellStyle name="Lookup Table Label 2 3 8" xfId="32856" xr:uid="{00000000-0005-0000-0000-00002D800000}"/>
    <cellStyle name="Lookup Table Label 2 3 8 2" xfId="32857" xr:uid="{00000000-0005-0000-0000-00002E800000}"/>
    <cellStyle name="Lookup Table Label 2 3 8 3" xfId="32858" xr:uid="{00000000-0005-0000-0000-00002F800000}"/>
    <cellStyle name="Lookup Table Label 2 3 9" xfId="32859" xr:uid="{00000000-0005-0000-0000-000030800000}"/>
    <cellStyle name="Lookup Table Label 2 3 9 2" xfId="32860" xr:uid="{00000000-0005-0000-0000-000031800000}"/>
    <cellStyle name="Lookup Table Label 2 3 9 3" xfId="32861" xr:uid="{00000000-0005-0000-0000-000032800000}"/>
    <cellStyle name="Lookup Table Label 2 4" xfId="32862" xr:uid="{00000000-0005-0000-0000-000033800000}"/>
    <cellStyle name="Lookup Table Label 2 4 10" xfId="32863" xr:uid="{00000000-0005-0000-0000-000034800000}"/>
    <cellStyle name="Lookup Table Label 2 4 10 2" xfId="32864" xr:uid="{00000000-0005-0000-0000-000035800000}"/>
    <cellStyle name="Lookup Table Label 2 4 10 3" xfId="32865" xr:uid="{00000000-0005-0000-0000-000036800000}"/>
    <cellStyle name="Lookup Table Label 2 4 11" xfId="32866" xr:uid="{00000000-0005-0000-0000-000037800000}"/>
    <cellStyle name="Lookup Table Label 2 4 11 2" xfId="32867" xr:uid="{00000000-0005-0000-0000-000038800000}"/>
    <cellStyle name="Lookup Table Label 2 4 11 3" xfId="32868" xr:uid="{00000000-0005-0000-0000-000039800000}"/>
    <cellStyle name="Lookup Table Label 2 4 12" xfId="32869" xr:uid="{00000000-0005-0000-0000-00003A800000}"/>
    <cellStyle name="Lookup Table Label 2 4 12 2" xfId="32870" xr:uid="{00000000-0005-0000-0000-00003B800000}"/>
    <cellStyle name="Lookup Table Label 2 4 12 3" xfId="32871" xr:uid="{00000000-0005-0000-0000-00003C800000}"/>
    <cellStyle name="Lookup Table Label 2 4 13" xfId="32872" xr:uid="{00000000-0005-0000-0000-00003D800000}"/>
    <cellStyle name="Lookup Table Label 2 4 13 2" xfId="32873" xr:uid="{00000000-0005-0000-0000-00003E800000}"/>
    <cellStyle name="Lookup Table Label 2 4 13 3" xfId="32874" xr:uid="{00000000-0005-0000-0000-00003F800000}"/>
    <cellStyle name="Lookup Table Label 2 4 14" xfId="32875" xr:uid="{00000000-0005-0000-0000-000040800000}"/>
    <cellStyle name="Lookup Table Label 2 4 14 2" xfId="32876" xr:uid="{00000000-0005-0000-0000-000041800000}"/>
    <cellStyle name="Lookup Table Label 2 4 14 3" xfId="32877" xr:uid="{00000000-0005-0000-0000-000042800000}"/>
    <cellStyle name="Lookup Table Label 2 4 15" xfId="32878" xr:uid="{00000000-0005-0000-0000-000043800000}"/>
    <cellStyle name="Lookup Table Label 2 4 15 2" xfId="32879" xr:uid="{00000000-0005-0000-0000-000044800000}"/>
    <cellStyle name="Lookup Table Label 2 4 15 3" xfId="32880" xr:uid="{00000000-0005-0000-0000-000045800000}"/>
    <cellStyle name="Lookup Table Label 2 4 16" xfId="32881" xr:uid="{00000000-0005-0000-0000-000046800000}"/>
    <cellStyle name="Lookup Table Label 2 4 16 2" xfId="32882" xr:uid="{00000000-0005-0000-0000-000047800000}"/>
    <cellStyle name="Lookup Table Label 2 4 16 3" xfId="32883" xr:uid="{00000000-0005-0000-0000-000048800000}"/>
    <cellStyle name="Lookup Table Label 2 4 17" xfId="32884" xr:uid="{00000000-0005-0000-0000-000049800000}"/>
    <cellStyle name="Lookup Table Label 2 4 17 2" xfId="32885" xr:uid="{00000000-0005-0000-0000-00004A800000}"/>
    <cellStyle name="Lookup Table Label 2 4 17 3" xfId="32886" xr:uid="{00000000-0005-0000-0000-00004B800000}"/>
    <cellStyle name="Lookup Table Label 2 4 18" xfId="32887" xr:uid="{00000000-0005-0000-0000-00004C800000}"/>
    <cellStyle name="Lookup Table Label 2 4 18 2" xfId="32888" xr:uid="{00000000-0005-0000-0000-00004D800000}"/>
    <cellStyle name="Lookup Table Label 2 4 18 3" xfId="32889" xr:uid="{00000000-0005-0000-0000-00004E800000}"/>
    <cellStyle name="Lookup Table Label 2 4 19" xfId="32890" xr:uid="{00000000-0005-0000-0000-00004F800000}"/>
    <cellStyle name="Lookup Table Label 2 4 2" xfId="32891" xr:uid="{00000000-0005-0000-0000-000050800000}"/>
    <cellStyle name="Lookup Table Label 2 4 2 10" xfId="32892" xr:uid="{00000000-0005-0000-0000-000051800000}"/>
    <cellStyle name="Lookup Table Label 2 4 2 10 2" xfId="32893" xr:uid="{00000000-0005-0000-0000-000052800000}"/>
    <cellStyle name="Lookup Table Label 2 4 2 10 3" xfId="32894" xr:uid="{00000000-0005-0000-0000-000053800000}"/>
    <cellStyle name="Lookup Table Label 2 4 2 11" xfId="32895" xr:uid="{00000000-0005-0000-0000-000054800000}"/>
    <cellStyle name="Lookup Table Label 2 4 2 11 2" xfId="32896" xr:uid="{00000000-0005-0000-0000-000055800000}"/>
    <cellStyle name="Lookup Table Label 2 4 2 11 3" xfId="32897" xr:uid="{00000000-0005-0000-0000-000056800000}"/>
    <cellStyle name="Lookup Table Label 2 4 2 12" xfId="32898" xr:uid="{00000000-0005-0000-0000-000057800000}"/>
    <cellStyle name="Lookup Table Label 2 4 2 12 2" xfId="32899" xr:uid="{00000000-0005-0000-0000-000058800000}"/>
    <cellStyle name="Lookup Table Label 2 4 2 12 3" xfId="32900" xr:uid="{00000000-0005-0000-0000-000059800000}"/>
    <cellStyle name="Lookup Table Label 2 4 2 13" xfId="32901" xr:uid="{00000000-0005-0000-0000-00005A800000}"/>
    <cellStyle name="Lookup Table Label 2 4 2 14" xfId="32902" xr:uid="{00000000-0005-0000-0000-00005B800000}"/>
    <cellStyle name="Lookup Table Label 2 4 2 2" xfId="32903" xr:uid="{00000000-0005-0000-0000-00005C800000}"/>
    <cellStyle name="Lookup Table Label 2 4 2 2 2" xfId="32904" xr:uid="{00000000-0005-0000-0000-00005D800000}"/>
    <cellStyle name="Lookup Table Label 2 4 2 2 3" xfId="32905" xr:uid="{00000000-0005-0000-0000-00005E800000}"/>
    <cellStyle name="Lookup Table Label 2 4 2 3" xfId="32906" xr:uid="{00000000-0005-0000-0000-00005F800000}"/>
    <cellStyle name="Lookup Table Label 2 4 2 3 2" xfId="32907" xr:uid="{00000000-0005-0000-0000-000060800000}"/>
    <cellStyle name="Lookup Table Label 2 4 2 3 3" xfId="32908" xr:uid="{00000000-0005-0000-0000-000061800000}"/>
    <cellStyle name="Lookup Table Label 2 4 2 4" xfId="32909" xr:uid="{00000000-0005-0000-0000-000062800000}"/>
    <cellStyle name="Lookup Table Label 2 4 2 4 2" xfId="32910" xr:uid="{00000000-0005-0000-0000-000063800000}"/>
    <cellStyle name="Lookup Table Label 2 4 2 4 3" xfId="32911" xr:uid="{00000000-0005-0000-0000-000064800000}"/>
    <cellStyle name="Lookup Table Label 2 4 2 5" xfId="32912" xr:uid="{00000000-0005-0000-0000-000065800000}"/>
    <cellStyle name="Lookup Table Label 2 4 2 5 2" xfId="32913" xr:uid="{00000000-0005-0000-0000-000066800000}"/>
    <cellStyle name="Lookup Table Label 2 4 2 5 3" xfId="32914" xr:uid="{00000000-0005-0000-0000-000067800000}"/>
    <cellStyle name="Lookup Table Label 2 4 2 6" xfId="32915" xr:uid="{00000000-0005-0000-0000-000068800000}"/>
    <cellStyle name="Lookup Table Label 2 4 2 6 2" xfId="32916" xr:uid="{00000000-0005-0000-0000-000069800000}"/>
    <cellStyle name="Lookup Table Label 2 4 2 6 3" xfId="32917" xr:uid="{00000000-0005-0000-0000-00006A800000}"/>
    <cellStyle name="Lookup Table Label 2 4 2 7" xfId="32918" xr:uid="{00000000-0005-0000-0000-00006B800000}"/>
    <cellStyle name="Lookup Table Label 2 4 2 7 2" xfId="32919" xr:uid="{00000000-0005-0000-0000-00006C800000}"/>
    <cellStyle name="Lookup Table Label 2 4 2 7 3" xfId="32920" xr:uid="{00000000-0005-0000-0000-00006D800000}"/>
    <cellStyle name="Lookup Table Label 2 4 2 8" xfId="32921" xr:uid="{00000000-0005-0000-0000-00006E800000}"/>
    <cellStyle name="Lookup Table Label 2 4 2 8 2" xfId="32922" xr:uid="{00000000-0005-0000-0000-00006F800000}"/>
    <cellStyle name="Lookup Table Label 2 4 2 8 3" xfId="32923" xr:uid="{00000000-0005-0000-0000-000070800000}"/>
    <cellStyle name="Lookup Table Label 2 4 2 9" xfId="32924" xr:uid="{00000000-0005-0000-0000-000071800000}"/>
    <cellStyle name="Lookup Table Label 2 4 2 9 2" xfId="32925" xr:uid="{00000000-0005-0000-0000-000072800000}"/>
    <cellStyle name="Lookup Table Label 2 4 2 9 3" xfId="32926" xr:uid="{00000000-0005-0000-0000-000073800000}"/>
    <cellStyle name="Lookup Table Label 2 4 20" xfId="32927" xr:uid="{00000000-0005-0000-0000-000074800000}"/>
    <cellStyle name="Lookup Table Label 2 4 3" xfId="32928" xr:uid="{00000000-0005-0000-0000-000075800000}"/>
    <cellStyle name="Lookup Table Label 2 4 3 10" xfId="32929" xr:uid="{00000000-0005-0000-0000-000076800000}"/>
    <cellStyle name="Lookup Table Label 2 4 3 10 2" xfId="32930" xr:uid="{00000000-0005-0000-0000-000077800000}"/>
    <cellStyle name="Lookup Table Label 2 4 3 10 3" xfId="32931" xr:uid="{00000000-0005-0000-0000-000078800000}"/>
    <cellStyle name="Lookup Table Label 2 4 3 11" xfId="32932" xr:uid="{00000000-0005-0000-0000-000079800000}"/>
    <cellStyle name="Lookup Table Label 2 4 3 11 2" xfId="32933" xr:uid="{00000000-0005-0000-0000-00007A800000}"/>
    <cellStyle name="Lookup Table Label 2 4 3 11 3" xfId="32934" xr:uid="{00000000-0005-0000-0000-00007B800000}"/>
    <cellStyle name="Lookup Table Label 2 4 3 12" xfId="32935" xr:uid="{00000000-0005-0000-0000-00007C800000}"/>
    <cellStyle name="Lookup Table Label 2 4 3 12 2" xfId="32936" xr:uid="{00000000-0005-0000-0000-00007D800000}"/>
    <cellStyle name="Lookup Table Label 2 4 3 12 3" xfId="32937" xr:uid="{00000000-0005-0000-0000-00007E800000}"/>
    <cellStyle name="Lookup Table Label 2 4 3 13" xfId="32938" xr:uid="{00000000-0005-0000-0000-00007F800000}"/>
    <cellStyle name="Lookup Table Label 2 4 3 14" xfId="32939" xr:uid="{00000000-0005-0000-0000-000080800000}"/>
    <cellStyle name="Lookup Table Label 2 4 3 2" xfId="32940" xr:uid="{00000000-0005-0000-0000-000081800000}"/>
    <cellStyle name="Lookup Table Label 2 4 3 2 2" xfId="32941" xr:uid="{00000000-0005-0000-0000-000082800000}"/>
    <cellStyle name="Lookup Table Label 2 4 3 2 3" xfId="32942" xr:uid="{00000000-0005-0000-0000-000083800000}"/>
    <cellStyle name="Lookup Table Label 2 4 3 3" xfId="32943" xr:uid="{00000000-0005-0000-0000-000084800000}"/>
    <cellStyle name="Lookup Table Label 2 4 3 3 2" xfId="32944" xr:uid="{00000000-0005-0000-0000-000085800000}"/>
    <cellStyle name="Lookup Table Label 2 4 3 3 3" xfId="32945" xr:uid="{00000000-0005-0000-0000-000086800000}"/>
    <cellStyle name="Lookup Table Label 2 4 3 4" xfId="32946" xr:uid="{00000000-0005-0000-0000-000087800000}"/>
    <cellStyle name="Lookup Table Label 2 4 3 4 2" xfId="32947" xr:uid="{00000000-0005-0000-0000-000088800000}"/>
    <cellStyle name="Lookup Table Label 2 4 3 4 3" xfId="32948" xr:uid="{00000000-0005-0000-0000-000089800000}"/>
    <cellStyle name="Lookup Table Label 2 4 3 5" xfId="32949" xr:uid="{00000000-0005-0000-0000-00008A800000}"/>
    <cellStyle name="Lookup Table Label 2 4 3 5 2" xfId="32950" xr:uid="{00000000-0005-0000-0000-00008B800000}"/>
    <cellStyle name="Lookup Table Label 2 4 3 5 3" xfId="32951" xr:uid="{00000000-0005-0000-0000-00008C800000}"/>
    <cellStyle name="Lookup Table Label 2 4 3 6" xfId="32952" xr:uid="{00000000-0005-0000-0000-00008D800000}"/>
    <cellStyle name="Lookup Table Label 2 4 3 6 2" xfId="32953" xr:uid="{00000000-0005-0000-0000-00008E800000}"/>
    <cellStyle name="Lookup Table Label 2 4 3 6 3" xfId="32954" xr:uid="{00000000-0005-0000-0000-00008F800000}"/>
    <cellStyle name="Lookup Table Label 2 4 3 7" xfId="32955" xr:uid="{00000000-0005-0000-0000-000090800000}"/>
    <cellStyle name="Lookup Table Label 2 4 3 7 2" xfId="32956" xr:uid="{00000000-0005-0000-0000-000091800000}"/>
    <cellStyle name="Lookup Table Label 2 4 3 7 3" xfId="32957" xr:uid="{00000000-0005-0000-0000-000092800000}"/>
    <cellStyle name="Lookup Table Label 2 4 3 8" xfId="32958" xr:uid="{00000000-0005-0000-0000-000093800000}"/>
    <cellStyle name="Lookup Table Label 2 4 3 8 2" xfId="32959" xr:uid="{00000000-0005-0000-0000-000094800000}"/>
    <cellStyle name="Lookup Table Label 2 4 3 8 3" xfId="32960" xr:uid="{00000000-0005-0000-0000-000095800000}"/>
    <cellStyle name="Lookup Table Label 2 4 3 9" xfId="32961" xr:uid="{00000000-0005-0000-0000-000096800000}"/>
    <cellStyle name="Lookup Table Label 2 4 3 9 2" xfId="32962" xr:uid="{00000000-0005-0000-0000-000097800000}"/>
    <cellStyle name="Lookup Table Label 2 4 3 9 3" xfId="32963" xr:uid="{00000000-0005-0000-0000-000098800000}"/>
    <cellStyle name="Lookup Table Label 2 4 4" xfId="32964" xr:uid="{00000000-0005-0000-0000-000099800000}"/>
    <cellStyle name="Lookup Table Label 2 4 4 10" xfId="32965" xr:uid="{00000000-0005-0000-0000-00009A800000}"/>
    <cellStyle name="Lookup Table Label 2 4 4 10 2" xfId="32966" xr:uid="{00000000-0005-0000-0000-00009B800000}"/>
    <cellStyle name="Lookup Table Label 2 4 4 10 3" xfId="32967" xr:uid="{00000000-0005-0000-0000-00009C800000}"/>
    <cellStyle name="Lookup Table Label 2 4 4 11" xfId="32968" xr:uid="{00000000-0005-0000-0000-00009D800000}"/>
    <cellStyle name="Lookup Table Label 2 4 4 11 2" xfId="32969" xr:uid="{00000000-0005-0000-0000-00009E800000}"/>
    <cellStyle name="Lookup Table Label 2 4 4 11 3" xfId="32970" xr:uid="{00000000-0005-0000-0000-00009F800000}"/>
    <cellStyle name="Lookup Table Label 2 4 4 12" xfId="32971" xr:uid="{00000000-0005-0000-0000-0000A0800000}"/>
    <cellStyle name="Lookup Table Label 2 4 4 13" xfId="32972" xr:uid="{00000000-0005-0000-0000-0000A1800000}"/>
    <cellStyle name="Lookup Table Label 2 4 4 2" xfId="32973" xr:uid="{00000000-0005-0000-0000-0000A2800000}"/>
    <cellStyle name="Lookup Table Label 2 4 4 2 2" xfId="32974" xr:uid="{00000000-0005-0000-0000-0000A3800000}"/>
    <cellStyle name="Lookup Table Label 2 4 4 2 3" xfId="32975" xr:uid="{00000000-0005-0000-0000-0000A4800000}"/>
    <cellStyle name="Lookup Table Label 2 4 4 3" xfId="32976" xr:uid="{00000000-0005-0000-0000-0000A5800000}"/>
    <cellStyle name="Lookup Table Label 2 4 4 3 2" xfId="32977" xr:uid="{00000000-0005-0000-0000-0000A6800000}"/>
    <cellStyle name="Lookup Table Label 2 4 4 3 3" xfId="32978" xr:uid="{00000000-0005-0000-0000-0000A7800000}"/>
    <cellStyle name="Lookup Table Label 2 4 4 4" xfId="32979" xr:uid="{00000000-0005-0000-0000-0000A8800000}"/>
    <cellStyle name="Lookup Table Label 2 4 4 4 2" xfId="32980" xr:uid="{00000000-0005-0000-0000-0000A9800000}"/>
    <cellStyle name="Lookup Table Label 2 4 4 4 3" xfId="32981" xr:uid="{00000000-0005-0000-0000-0000AA800000}"/>
    <cellStyle name="Lookup Table Label 2 4 4 5" xfId="32982" xr:uid="{00000000-0005-0000-0000-0000AB800000}"/>
    <cellStyle name="Lookup Table Label 2 4 4 5 2" xfId="32983" xr:uid="{00000000-0005-0000-0000-0000AC800000}"/>
    <cellStyle name="Lookup Table Label 2 4 4 5 3" xfId="32984" xr:uid="{00000000-0005-0000-0000-0000AD800000}"/>
    <cellStyle name="Lookup Table Label 2 4 4 6" xfId="32985" xr:uid="{00000000-0005-0000-0000-0000AE800000}"/>
    <cellStyle name="Lookup Table Label 2 4 4 6 2" xfId="32986" xr:uid="{00000000-0005-0000-0000-0000AF800000}"/>
    <cellStyle name="Lookup Table Label 2 4 4 6 3" xfId="32987" xr:uid="{00000000-0005-0000-0000-0000B0800000}"/>
    <cellStyle name="Lookup Table Label 2 4 4 7" xfId="32988" xr:uid="{00000000-0005-0000-0000-0000B1800000}"/>
    <cellStyle name="Lookup Table Label 2 4 4 7 2" xfId="32989" xr:uid="{00000000-0005-0000-0000-0000B2800000}"/>
    <cellStyle name="Lookup Table Label 2 4 4 7 3" xfId="32990" xr:uid="{00000000-0005-0000-0000-0000B3800000}"/>
    <cellStyle name="Lookup Table Label 2 4 4 8" xfId="32991" xr:uid="{00000000-0005-0000-0000-0000B4800000}"/>
    <cellStyle name="Lookup Table Label 2 4 4 8 2" xfId="32992" xr:uid="{00000000-0005-0000-0000-0000B5800000}"/>
    <cellStyle name="Lookup Table Label 2 4 4 8 3" xfId="32993" xr:uid="{00000000-0005-0000-0000-0000B6800000}"/>
    <cellStyle name="Lookup Table Label 2 4 4 9" xfId="32994" xr:uid="{00000000-0005-0000-0000-0000B7800000}"/>
    <cellStyle name="Lookup Table Label 2 4 4 9 2" xfId="32995" xr:uid="{00000000-0005-0000-0000-0000B8800000}"/>
    <cellStyle name="Lookup Table Label 2 4 4 9 3" xfId="32996" xr:uid="{00000000-0005-0000-0000-0000B9800000}"/>
    <cellStyle name="Lookup Table Label 2 4 5" xfId="32997" xr:uid="{00000000-0005-0000-0000-0000BA800000}"/>
    <cellStyle name="Lookup Table Label 2 4 5 10" xfId="32998" xr:uid="{00000000-0005-0000-0000-0000BB800000}"/>
    <cellStyle name="Lookup Table Label 2 4 5 10 2" xfId="32999" xr:uid="{00000000-0005-0000-0000-0000BC800000}"/>
    <cellStyle name="Lookup Table Label 2 4 5 10 3" xfId="33000" xr:uid="{00000000-0005-0000-0000-0000BD800000}"/>
    <cellStyle name="Lookup Table Label 2 4 5 11" xfId="33001" xr:uid="{00000000-0005-0000-0000-0000BE800000}"/>
    <cellStyle name="Lookup Table Label 2 4 5 11 2" xfId="33002" xr:uid="{00000000-0005-0000-0000-0000BF800000}"/>
    <cellStyle name="Lookup Table Label 2 4 5 11 3" xfId="33003" xr:uid="{00000000-0005-0000-0000-0000C0800000}"/>
    <cellStyle name="Lookup Table Label 2 4 5 12" xfId="33004" xr:uid="{00000000-0005-0000-0000-0000C1800000}"/>
    <cellStyle name="Lookup Table Label 2 4 5 13" xfId="33005" xr:uid="{00000000-0005-0000-0000-0000C2800000}"/>
    <cellStyle name="Lookup Table Label 2 4 5 2" xfId="33006" xr:uid="{00000000-0005-0000-0000-0000C3800000}"/>
    <cellStyle name="Lookup Table Label 2 4 5 2 2" xfId="33007" xr:uid="{00000000-0005-0000-0000-0000C4800000}"/>
    <cellStyle name="Lookup Table Label 2 4 5 2 3" xfId="33008" xr:uid="{00000000-0005-0000-0000-0000C5800000}"/>
    <cellStyle name="Lookup Table Label 2 4 5 3" xfId="33009" xr:uid="{00000000-0005-0000-0000-0000C6800000}"/>
    <cellStyle name="Lookup Table Label 2 4 5 3 2" xfId="33010" xr:uid="{00000000-0005-0000-0000-0000C7800000}"/>
    <cellStyle name="Lookup Table Label 2 4 5 3 3" xfId="33011" xr:uid="{00000000-0005-0000-0000-0000C8800000}"/>
    <cellStyle name="Lookup Table Label 2 4 5 4" xfId="33012" xr:uid="{00000000-0005-0000-0000-0000C9800000}"/>
    <cellStyle name="Lookup Table Label 2 4 5 4 2" xfId="33013" xr:uid="{00000000-0005-0000-0000-0000CA800000}"/>
    <cellStyle name="Lookup Table Label 2 4 5 4 3" xfId="33014" xr:uid="{00000000-0005-0000-0000-0000CB800000}"/>
    <cellStyle name="Lookup Table Label 2 4 5 5" xfId="33015" xr:uid="{00000000-0005-0000-0000-0000CC800000}"/>
    <cellStyle name="Lookup Table Label 2 4 5 5 2" xfId="33016" xr:uid="{00000000-0005-0000-0000-0000CD800000}"/>
    <cellStyle name="Lookup Table Label 2 4 5 5 3" xfId="33017" xr:uid="{00000000-0005-0000-0000-0000CE800000}"/>
    <cellStyle name="Lookup Table Label 2 4 5 6" xfId="33018" xr:uid="{00000000-0005-0000-0000-0000CF800000}"/>
    <cellStyle name="Lookup Table Label 2 4 5 6 2" xfId="33019" xr:uid="{00000000-0005-0000-0000-0000D0800000}"/>
    <cellStyle name="Lookup Table Label 2 4 5 6 3" xfId="33020" xr:uid="{00000000-0005-0000-0000-0000D1800000}"/>
    <cellStyle name="Lookup Table Label 2 4 5 7" xfId="33021" xr:uid="{00000000-0005-0000-0000-0000D2800000}"/>
    <cellStyle name="Lookup Table Label 2 4 5 7 2" xfId="33022" xr:uid="{00000000-0005-0000-0000-0000D3800000}"/>
    <cellStyle name="Lookup Table Label 2 4 5 7 3" xfId="33023" xr:uid="{00000000-0005-0000-0000-0000D4800000}"/>
    <cellStyle name="Lookup Table Label 2 4 5 8" xfId="33024" xr:uid="{00000000-0005-0000-0000-0000D5800000}"/>
    <cellStyle name="Lookup Table Label 2 4 5 8 2" xfId="33025" xr:uid="{00000000-0005-0000-0000-0000D6800000}"/>
    <cellStyle name="Lookup Table Label 2 4 5 8 3" xfId="33026" xr:uid="{00000000-0005-0000-0000-0000D7800000}"/>
    <cellStyle name="Lookup Table Label 2 4 5 9" xfId="33027" xr:uid="{00000000-0005-0000-0000-0000D8800000}"/>
    <cellStyle name="Lookup Table Label 2 4 5 9 2" xfId="33028" xr:uid="{00000000-0005-0000-0000-0000D9800000}"/>
    <cellStyle name="Lookup Table Label 2 4 5 9 3" xfId="33029" xr:uid="{00000000-0005-0000-0000-0000DA800000}"/>
    <cellStyle name="Lookup Table Label 2 4 6" xfId="33030" xr:uid="{00000000-0005-0000-0000-0000DB800000}"/>
    <cellStyle name="Lookup Table Label 2 4 6 10" xfId="33031" xr:uid="{00000000-0005-0000-0000-0000DC800000}"/>
    <cellStyle name="Lookup Table Label 2 4 6 10 2" xfId="33032" xr:uid="{00000000-0005-0000-0000-0000DD800000}"/>
    <cellStyle name="Lookup Table Label 2 4 6 10 3" xfId="33033" xr:uid="{00000000-0005-0000-0000-0000DE800000}"/>
    <cellStyle name="Lookup Table Label 2 4 6 11" xfId="33034" xr:uid="{00000000-0005-0000-0000-0000DF800000}"/>
    <cellStyle name="Lookup Table Label 2 4 6 11 2" xfId="33035" xr:uid="{00000000-0005-0000-0000-0000E0800000}"/>
    <cellStyle name="Lookup Table Label 2 4 6 11 3" xfId="33036" xr:uid="{00000000-0005-0000-0000-0000E1800000}"/>
    <cellStyle name="Lookup Table Label 2 4 6 12" xfId="33037" xr:uid="{00000000-0005-0000-0000-0000E2800000}"/>
    <cellStyle name="Lookup Table Label 2 4 6 13" xfId="33038" xr:uid="{00000000-0005-0000-0000-0000E3800000}"/>
    <cellStyle name="Lookup Table Label 2 4 6 2" xfId="33039" xr:uid="{00000000-0005-0000-0000-0000E4800000}"/>
    <cellStyle name="Lookup Table Label 2 4 6 2 2" xfId="33040" xr:uid="{00000000-0005-0000-0000-0000E5800000}"/>
    <cellStyle name="Lookup Table Label 2 4 6 2 3" xfId="33041" xr:uid="{00000000-0005-0000-0000-0000E6800000}"/>
    <cellStyle name="Lookup Table Label 2 4 6 3" xfId="33042" xr:uid="{00000000-0005-0000-0000-0000E7800000}"/>
    <cellStyle name="Lookup Table Label 2 4 6 3 2" xfId="33043" xr:uid="{00000000-0005-0000-0000-0000E8800000}"/>
    <cellStyle name="Lookup Table Label 2 4 6 3 3" xfId="33044" xr:uid="{00000000-0005-0000-0000-0000E9800000}"/>
    <cellStyle name="Lookup Table Label 2 4 6 4" xfId="33045" xr:uid="{00000000-0005-0000-0000-0000EA800000}"/>
    <cellStyle name="Lookup Table Label 2 4 6 4 2" xfId="33046" xr:uid="{00000000-0005-0000-0000-0000EB800000}"/>
    <cellStyle name="Lookup Table Label 2 4 6 4 3" xfId="33047" xr:uid="{00000000-0005-0000-0000-0000EC800000}"/>
    <cellStyle name="Lookup Table Label 2 4 6 5" xfId="33048" xr:uid="{00000000-0005-0000-0000-0000ED800000}"/>
    <cellStyle name="Lookup Table Label 2 4 6 5 2" xfId="33049" xr:uid="{00000000-0005-0000-0000-0000EE800000}"/>
    <cellStyle name="Lookup Table Label 2 4 6 5 3" xfId="33050" xr:uid="{00000000-0005-0000-0000-0000EF800000}"/>
    <cellStyle name="Lookup Table Label 2 4 6 6" xfId="33051" xr:uid="{00000000-0005-0000-0000-0000F0800000}"/>
    <cellStyle name="Lookup Table Label 2 4 6 6 2" xfId="33052" xr:uid="{00000000-0005-0000-0000-0000F1800000}"/>
    <cellStyle name="Lookup Table Label 2 4 6 6 3" xfId="33053" xr:uid="{00000000-0005-0000-0000-0000F2800000}"/>
    <cellStyle name="Lookup Table Label 2 4 6 7" xfId="33054" xr:uid="{00000000-0005-0000-0000-0000F3800000}"/>
    <cellStyle name="Lookup Table Label 2 4 6 7 2" xfId="33055" xr:uid="{00000000-0005-0000-0000-0000F4800000}"/>
    <cellStyle name="Lookup Table Label 2 4 6 7 3" xfId="33056" xr:uid="{00000000-0005-0000-0000-0000F5800000}"/>
    <cellStyle name="Lookup Table Label 2 4 6 8" xfId="33057" xr:uid="{00000000-0005-0000-0000-0000F6800000}"/>
    <cellStyle name="Lookup Table Label 2 4 6 8 2" xfId="33058" xr:uid="{00000000-0005-0000-0000-0000F7800000}"/>
    <cellStyle name="Lookup Table Label 2 4 6 8 3" xfId="33059" xr:uid="{00000000-0005-0000-0000-0000F8800000}"/>
    <cellStyle name="Lookup Table Label 2 4 6 9" xfId="33060" xr:uid="{00000000-0005-0000-0000-0000F9800000}"/>
    <cellStyle name="Lookup Table Label 2 4 6 9 2" xfId="33061" xr:uid="{00000000-0005-0000-0000-0000FA800000}"/>
    <cellStyle name="Lookup Table Label 2 4 6 9 3" xfId="33062" xr:uid="{00000000-0005-0000-0000-0000FB800000}"/>
    <cellStyle name="Lookup Table Label 2 4 7" xfId="33063" xr:uid="{00000000-0005-0000-0000-0000FC800000}"/>
    <cellStyle name="Lookup Table Label 2 4 7 10" xfId="33064" xr:uid="{00000000-0005-0000-0000-0000FD800000}"/>
    <cellStyle name="Lookup Table Label 2 4 7 10 2" xfId="33065" xr:uid="{00000000-0005-0000-0000-0000FE800000}"/>
    <cellStyle name="Lookup Table Label 2 4 7 10 3" xfId="33066" xr:uid="{00000000-0005-0000-0000-0000FF800000}"/>
    <cellStyle name="Lookup Table Label 2 4 7 11" xfId="33067" xr:uid="{00000000-0005-0000-0000-000000810000}"/>
    <cellStyle name="Lookup Table Label 2 4 7 11 2" xfId="33068" xr:uid="{00000000-0005-0000-0000-000001810000}"/>
    <cellStyle name="Lookup Table Label 2 4 7 11 3" xfId="33069" xr:uid="{00000000-0005-0000-0000-000002810000}"/>
    <cellStyle name="Lookup Table Label 2 4 7 12" xfId="33070" xr:uid="{00000000-0005-0000-0000-000003810000}"/>
    <cellStyle name="Lookup Table Label 2 4 7 13" xfId="33071" xr:uid="{00000000-0005-0000-0000-000004810000}"/>
    <cellStyle name="Lookup Table Label 2 4 7 2" xfId="33072" xr:uid="{00000000-0005-0000-0000-000005810000}"/>
    <cellStyle name="Lookup Table Label 2 4 7 2 2" xfId="33073" xr:uid="{00000000-0005-0000-0000-000006810000}"/>
    <cellStyle name="Lookup Table Label 2 4 7 2 3" xfId="33074" xr:uid="{00000000-0005-0000-0000-000007810000}"/>
    <cellStyle name="Lookup Table Label 2 4 7 3" xfId="33075" xr:uid="{00000000-0005-0000-0000-000008810000}"/>
    <cellStyle name="Lookup Table Label 2 4 7 3 2" xfId="33076" xr:uid="{00000000-0005-0000-0000-000009810000}"/>
    <cellStyle name="Lookup Table Label 2 4 7 3 3" xfId="33077" xr:uid="{00000000-0005-0000-0000-00000A810000}"/>
    <cellStyle name="Lookup Table Label 2 4 7 4" xfId="33078" xr:uid="{00000000-0005-0000-0000-00000B810000}"/>
    <cellStyle name="Lookup Table Label 2 4 7 4 2" xfId="33079" xr:uid="{00000000-0005-0000-0000-00000C810000}"/>
    <cellStyle name="Lookup Table Label 2 4 7 4 3" xfId="33080" xr:uid="{00000000-0005-0000-0000-00000D810000}"/>
    <cellStyle name="Lookup Table Label 2 4 7 5" xfId="33081" xr:uid="{00000000-0005-0000-0000-00000E810000}"/>
    <cellStyle name="Lookup Table Label 2 4 7 5 2" xfId="33082" xr:uid="{00000000-0005-0000-0000-00000F810000}"/>
    <cellStyle name="Lookup Table Label 2 4 7 5 3" xfId="33083" xr:uid="{00000000-0005-0000-0000-000010810000}"/>
    <cellStyle name="Lookup Table Label 2 4 7 6" xfId="33084" xr:uid="{00000000-0005-0000-0000-000011810000}"/>
    <cellStyle name="Lookup Table Label 2 4 7 6 2" xfId="33085" xr:uid="{00000000-0005-0000-0000-000012810000}"/>
    <cellStyle name="Lookup Table Label 2 4 7 6 3" xfId="33086" xr:uid="{00000000-0005-0000-0000-000013810000}"/>
    <cellStyle name="Lookup Table Label 2 4 7 7" xfId="33087" xr:uid="{00000000-0005-0000-0000-000014810000}"/>
    <cellStyle name="Lookup Table Label 2 4 7 7 2" xfId="33088" xr:uid="{00000000-0005-0000-0000-000015810000}"/>
    <cellStyle name="Lookup Table Label 2 4 7 7 3" xfId="33089" xr:uid="{00000000-0005-0000-0000-000016810000}"/>
    <cellStyle name="Lookup Table Label 2 4 7 8" xfId="33090" xr:uid="{00000000-0005-0000-0000-000017810000}"/>
    <cellStyle name="Lookup Table Label 2 4 7 8 2" xfId="33091" xr:uid="{00000000-0005-0000-0000-000018810000}"/>
    <cellStyle name="Lookup Table Label 2 4 7 8 3" xfId="33092" xr:uid="{00000000-0005-0000-0000-000019810000}"/>
    <cellStyle name="Lookup Table Label 2 4 7 9" xfId="33093" xr:uid="{00000000-0005-0000-0000-00001A810000}"/>
    <cellStyle name="Lookup Table Label 2 4 7 9 2" xfId="33094" xr:uid="{00000000-0005-0000-0000-00001B810000}"/>
    <cellStyle name="Lookup Table Label 2 4 7 9 3" xfId="33095" xr:uid="{00000000-0005-0000-0000-00001C810000}"/>
    <cellStyle name="Lookup Table Label 2 4 8" xfId="33096" xr:uid="{00000000-0005-0000-0000-00001D810000}"/>
    <cellStyle name="Lookup Table Label 2 4 8 2" xfId="33097" xr:uid="{00000000-0005-0000-0000-00001E810000}"/>
    <cellStyle name="Lookup Table Label 2 4 8 3" xfId="33098" xr:uid="{00000000-0005-0000-0000-00001F810000}"/>
    <cellStyle name="Lookup Table Label 2 4 9" xfId="33099" xr:uid="{00000000-0005-0000-0000-000020810000}"/>
    <cellStyle name="Lookup Table Label 2 4 9 2" xfId="33100" xr:uid="{00000000-0005-0000-0000-000021810000}"/>
    <cellStyle name="Lookup Table Label 2 4 9 3" xfId="33101" xr:uid="{00000000-0005-0000-0000-000022810000}"/>
    <cellStyle name="Lookup Table Label 2 5" xfId="33102" xr:uid="{00000000-0005-0000-0000-000023810000}"/>
    <cellStyle name="Lookup Table Label 2 5 10" xfId="33103" xr:uid="{00000000-0005-0000-0000-000024810000}"/>
    <cellStyle name="Lookup Table Label 2 5 10 2" xfId="33104" xr:uid="{00000000-0005-0000-0000-000025810000}"/>
    <cellStyle name="Lookup Table Label 2 5 10 3" xfId="33105" xr:uid="{00000000-0005-0000-0000-000026810000}"/>
    <cellStyle name="Lookup Table Label 2 5 11" xfId="33106" xr:uid="{00000000-0005-0000-0000-000027810000}"/>
    <cellStyle name="Lookup Table Label 2 5 11 2" xfId="33107" xr:uid="{00000000-0005-0000-0000-000028810000}"/>
    <cellStyle name="Lookup Table Label 2 5 11 3" xfId="33108" xr:uid="{00000000-0005-0000-0000-000029810000}"/>
    <cellStyle name="Lookup Table Label 2 5 12" xfId="33109" xr:uid="{00000000-0005-0000-0000-00002A810000}"/>
    <cellStyle name="Lookup Table Label 2 5 12 2" xfId="33110" xr:uid="{00000000-0005-0000-0000-00002B810000}"/>
    <cellStyle name="Lookup Table Label 2 5 12 3" xfId="33111" xr:uid="{00000000-0005-0000-0000-00002C810000}"/>
    <cellStyle name="Lookup Table Label 2 5 13" xfId="33112" xr:uid="{00000000-0005-0000-0000-00002D810000}"/>
    <cellStyle name="Lookup Table Label 2 5 13 2" xfId="33113" xr:uid="{00000000-0005-0000-0000-00002E810000}"/>
    <cellStyle name="Lookup Table Label 2 5 13 3" xfId="33114" xr:uid="{00000000-0005-0000-0000-00002F810000}"/>
    <cellStyle name="Lookup Table Label 2 5 14" xfId="33115" xr:uid="{00000000-0005-0000-0000-000030810000}"/>
    <cellStyle name="Lookup Table Label 2 5 14 2" xfId="33116" xr:uid="{00000000-0005-0000-0000-000031810000}"/>
    <cellStyle name="Lookup Table Label 2 5 14 3" xfId="33117" xr:uid="{00000000-0005-0000-0000-000032810000}"/>
    <cellStyle name="Lookup Table Label 2 5 15" xfId="33118" xr:uid="{00000000-0005-0000-0000-000033810000}"/>
    <cellStyle name="Lookup Table Label 2 5 15 2" xfId="33119" xr:uid="{00000000-0005-0000-0000-000034810000}"/>
    <cellStyle name="Lookup Table Label 2 5 15 3" xfId="33120" xr:uid="{00000000-0005-0000-0000-000035810000}"/>
    <cellStyle name="Lookup Table Label 2 5 16" xfId="33121" xr:uid="{00000000-0005-0000-0000-000036810000}"/>
    <cellStyle name="Lookup Table Label 2 5 16 2" xfId="33122" xr:uid="{00000000-0005-0000-0000-000037810000}"/>
    <cellStyle name="Lookup Table Label 2 5 16 3" xfId="33123" xr:uid="{00000000-0005-0000-0000-000038810000}"/>
    <cellStyle name="Lookup Table Label 2 5 17" xfId="33124" xr:uid="{00000000-0005-0000-0000-000039810000}"/>
    <cellStyle name="Lookup Table Label 2 5 17 2" xfId="33125" xr:uid="{00000000-0005-0000-0000-00003A810000}"/>
    <cellStyle name="Lookup Table Label 2 5 17 3" xfId="33126" xr:uid="{00000000-0005-0000-0000-00003B810000}"/>
    <cellStyle name="Lookup Table Label 2 5 18" xfId="33127" xr:uid="{00000000-0005-0000-0000-00003C810000}"/>
    <cellStyle name="Lookup Table Label 2 5 18 2" xfId="33128" xr:uid="{00000000-0005-0000-0000-00003D810000}"/>
    <cellStyle name="Lookup Table Label 2 5 18 3" xfId="33129" xr:uid="{00000000-0005-0000-0000-00003E810000}"/>
    <cellStyle name="Lookup Table Label 2 5 19" xfId="33130" xr:uid="{00000000-0005-0000-0000-00003F810000}"/>
    <cellStyle name="Lookup Table Label 2 5 2" xfId="33131" xr:uid="{00000000-0005-0000-0000-000040810000}"/>
    <cellStyle name="Lookup Table Label 2 5 2 10" xfId="33132" xr:uid="{00000000-0005-0000-0000-000041810000}"/>
    <cellStyle name="Lookup Table Label 2 5 2 10 2" xfId="33133" xr:uid="{00000000-0005-0000-0000-000042810000}"/>
    <cellStyle name="Lookup Table Label 2 5 2 10 3" xfId="33134" xr:uid="{00000000-0005-0000-0000-000043810000}"/>
    <cellStyle name="Lookup Table Label 2 5 2 11" xfId="33135" xr:uid="{00000000-0005-0000-0000-000044810000}"/>
    <cellStyle name="Lookup Table Label 2 5 2 11 2" xfId="33136" xr:uid="{00000000-0005-0000-0000-000045810000}"/>
    <cellStyle name="Lookup Table Label 2 5 2 11 3" xfId="33137" xr:uid="{00000000-0005-0000-0000-000046810000}"/>
    <cellStyle name="Lookup Table Label 2 5 2 12" xfId="33138" xr:uid="{00000000-0005-0000-0000-000047810000}"/>
    <cellStyle name="Lookup Table Label 2 5 2 12 2" xfId="33139" xr:uid="{00000000-0005-0000-0000-000048810000}"/>
    <cellStyle name="Lookup Table Label 2 5 2 12 3" xfId="33140" xr:uid="{00000000-0005-0000-0000-000049810000}"/>
    <cellStyle name="Lookup Table Label 2 5 2 13" xfId="33141" xr:uid="{00000000-0005-0000-0000-00004A810000}"/>
    <cellStyle name="Lookup Table Label 2 5 2 14" xfId="33142" xr:uid="{00000000-0005-0000-0000-00004B810000}"/>
    <cellStyle name="Lookup Table Label 2 5 2 2" xfId="33143" xr:uid="{00000000-0005-0000-0000-00004C810000}"/>
    <cellStyle name="Lookup Table Label 2 5 2 2 2" xfId="33144" xr:uid="{00000000-0005-0000-0000-00004D810000}"/>
    <cellStyle name="Lookup Table Label 2 5 2 2 3" xfId="33145" xr:uid="{00000000-0005-0000-0000-00004E810000}"/>
    <cellStyle name="Lookup Table Label 2 5 2 3" xfId="33146" xr:uid="{00000000-0005-0000-0000-00004F810000}"/>
    <cellStyle name="Lookup Table Label 2 5 2 3 2" xfId="33147" xr:uid="{00000000-0005-0000-0000-000050810000}"/>
    <cellStyle name="Lookup Table Label 2 5 2 3 3" xfId="33148" xr:uid="{00000000-0005-0000-0000-000051810000}"/>
    <cellStyle name="Lookup Table Label 2 5 2 4" xfId="33149" xr:uid="{00000000-0005-0000-0000-000052810000}"/>
    <cellStyle name="Lookup Table Label 2 5 2 4 2" xfId="33150" xr:uid="{00000000-0005-0000-0000-000053810000}"/>
    <cellStyle name="Lookup Table Label 2 5 2 4 3" xfId="33151" xr:uid="{00000000-0005-0000-0000-000054810000}"/>
    <cellStyle name="Lookup Table Label 2 5 2 5" xfId="33152" xr:uid="{00000000-0005-0000-0000-000055810000}"/>
    <cellStyle name="Lookup Table Label 2 5 2 5 2" xfId="33153" xr:uid="{00000000-0005-0000-0000-000056810000}"/>
    <cellStyle name="Lookup Table Label 2 5 2 5 3" xfId="33154" xr:uid="{00000000-0005-0000-0000-000057810000}"/>
    <cellStyle name="Lookup Table Label 2 5 2 6" xfId="33155" xr:uid="{00000000-0005-0000-0000-000058810000}"/>
    <cellStyle name="Lookup Table Label 2 5 2 6 2" xfId="33156" xr:uid="{00000000-0005-0000-0000-000059810000}"/>
    <cellStyle name="Lookup Table Label 2 5 2 6 3" xfId="33157" xr:uid="{00000000-0005-0000-0000-00005A810000}"/>
    <cellStyle name="Lookup Table Label 2 5 2 7" xfId="33158" xr:uid="{00000000-0005-0000-0000-00005B810000}"/>
    <cellStyle name="Lookup Table Label 2 5 2 7 2" xfId="33159" xr:uid="{00000000-0005-0000-0000-00005C810000}"/>
    <cellStyle name="Lookup Table Label 2 5 2 7 3" xfId="33160" xr:uid="{00000000-0005-0000-0000-00005D810000}"/>
    <cellStyle name="Lookup Table Label 2 5 2 8" xfId="33161" xr:uid="{00000000-0005-0000-0000-00005E810000}"/>
    <cellStyle name="Lookup Table Label 2 5 2 8 2" xfId="33162" xr:uid="{00000000-0005-0000-0000-00005F810000}"/>
    <cellStyle name="Lookup Table Label 2 5 2 8 3" xfId="33163" xr:uid="{00000000-0005-0000-0000-000060810000}"/>
    <cellStyle name="Lookup Table Label 2 5 2 9" xfId="33164" xr:uid="{00000000-0005-0000-0000-000061810000}"/>
    <cellStyle name="Lookup Table Label 2 5 2 9 2" xfId="33165" xr:uid="{00000000-0005-0000-0000-000062810000}"/>
    <cellStyle name="Lookup Table Label 2 5 2 9 3" xfId="33166" xr:uid="{00000000-0005-0000-0000-000063810000}"/>
    <cellStyle name="Lookup Table Label 2 5 20" xfId="33167" xr:uid="{00000000-0005-0000-0000-000064810000}"/>
    <cellStyle name="Lookup Table Label 2 5 3" xfId="33168" xr:uid="{00000000-0005-0000-0000-000065810000}"/>
    <cellStyle name="Lookup Table Label 2 5 3 10" xfId="33169" xr:uid="{00000000-0005-0000-0000-000066810000}"/>
    <cellStyle name="Lookup Table Label 2 5 3 10 2" xfId="33170" xr:uid="{00000000-0005-0000-0000-000067810000}"/>
    <cellStyle name="Lookup Table Label 2 5 3 10 3" xfId="33171" xr:uid="{00000000-0005-0000-0000-000068810000}"/>
    <cellStyle name="Lookup Table Label 2 5 3 11" xfId="33172" xr:uid="{00000000-0005-0000-0000-000069810000}"/>
    <cellStyle name="Lookup Table Label 2 5 3 11 2" xfId="33173" xr:uid="{00000000-0005-0000-0000-00006A810000}"/>
    <cellStyle name="Lookup Table Label 2 5 3 11 3" xfId="33174" xr:uid="{00000000-0005-0000-0000-00006B810000}"/>
    <cellStyle name="Lookup Table Label 2 5 3 12" xfId="33175" xr:uid="{00000000-0005-0000-0000-00006C810000}"/>
    <cellStyle name="Lookup Table Label 2 5 3 12 2" xfId="33176" xr:uid="{00000000-0005-0000-0000-00006D810000}"/>
    <cellStyle name="Lookup Table Label 2 5 3 12 3" xfId="33177" xr:uid="{00000000-0005-0000-0000-00006E810000}"/>
    <cellStyle name="Lookup Table Label 2 5 3 13" xfId="33178" xr:uid="{00000000-0005-0000-0000-00006F810000}"/>
    <cellStyle name="Lookup Table Label 2 5 3 14" xfId="33179" xr:uid="{00000000-0005-0000-0000-000070810000}"/>
    <cellStyle name="Lookup Table Label 2 5 3 2" xfId="33180" xr:uid="{00000000-0005-0000-0000-000071810000}"/>
    <cellStyle name="Lookup Table Label 2 5 3 2 2" xfId="33181" xr:uid="{00000000-0005-0000-0000-000072810000}"/>
    <cellStyle name="Lookup Table Label 2 5 3 2 3" xfId="33182" xr:uid="{00000000-0005-0000-0000-000073810000}"/>
    <cellStyle name="Lookup Table Label 2 5 3 3" xfId="33183" xr:uid="{00000000-0005-0000-0000-000074810000}"/>
    <cellStyle name="Lookup Table Label 2 5 3 3 2" xfId="33184" xr:uid="{00000000-0005-0000-0000-000075810000}"/>
    <cellStyle name="Lookup Table Label 2 5 3 3 3" xfId="33185" xr:uid="{00000000-0005-0000-0000-000076810000}"/>
    <cellStyle name="Lookup Table Label 2 5 3 4" xfId="33186" xr:uid="{00000000-0005-0000-0000-000077810000}"/>
    <cellStyle name="Lookup Table Label 2 5 3 4 2" xfId="33187" xr:uid="{00000000-0005-0000-0000-000078810000}"/>
    <cellStyle name="Lookup Table Label 2 5 3 4 3" xfId="33188" xr:uid="{00000000-0005-0000-0000-000079810000}"/>
    <cellStyle name="Lookup Table Label 2 5 3 5" xfId="33189" xr:uid="{00000000-0005-0000-0000-00007A810000}"/>
    <cellStyle name="Lookup Table Label 2 5 3 5 2" xfId="33190" xr:uid="{00000000-0005-0000-0000-00007B810000}"/>
    <cellStyle name="Lookup Table Label 2 5 3 5 3" xfId="33191" xr:uid="{00000000-0005-0000-0000-00007C810000}"/>
    <cellStyle name="Lookup Table Label 2 5 3 6" xfId="33192" xr:uid="{00000000-0005-0000-0000-00007D810000}"/>
    <cellStyle name="Lookup Table Label 2 5 3 6 2" xfId="33193" xr:uid="{00000000-0005-0000-0000-00007E810000}"/>
    <cellStyle name="Lookup Table Label 2 5 3 6 3" xfId="33194" xr:uid="{00000000-0005-0000-0000-00007F810000}"/>
    <cellStyle name="Lookup Table Label 2 5 3 7" xfId="33195" xr:uid="{00000000-0005-0000-0000-000080810000}"/>
    <cellStyle name="Lookup Table Label 2 5 3 7 2" xfId="33196" xr:uid="{00000000-0005-0000-0000-000081810000}"/>
    <cellStyle name="Lookup Table Label 2 5 3 7 3" xfId="33197" xr:uid="{00000000-0005-0000-0000-000082810000}"/>
    <cellStyle name="Lookup Table Label 2 5 3 8" xfId="33198" xr:uid="{00000000-0005-0000-0000-000083810000}"/>
    <cellStyle name="Lookup Table Label 2 5 3 8 2" xfId="33199" xr:uid="{00000000-0005-0000-0000-000084810000}"/>
    <cellStyle name="Lookup Table Label 2 5 3 8 3" xfId="33200" xr:uid="{00000000-0005-0000-0000-000085810000}"/>
    <cellStyle name="Lookup Table Label 2 5 3 9" xfId="33201" xr:uid="{00000000-0005-0000-0000-000086810000}"/>
    <cellStyle name="Lookup Table Label 2 5 3 9 2" xfId="33202" xr:uid="{00000000-0005-0000-0000-000087810000}"/>
    <cellStyle name="Lookup Table Label 2 5 3 9 3" xfId="33203" xr:uid="{00000000-0005-0000-0000-000088810000}"/>
    <cellStyle name="Lookup Table Label 2 5 4" xfId="33204" xr:uid="{00000000-0005-0000-0000-000089810000}"/>
    <cellStyle name="Lookup Table Label 2 5 4 10" xfId="33205" xr:uid="{00000000-0005-0000-0000-00008A810000}"/>
    <cellStyle name="Lookup Table Label 2 5 4 10 2" xfId="33206" xr:uid="{00000000-0005-0000-0000-00008B810000}"/>
    <cellStyle name="Lookup Table Label 2 5 4 10 3" xfId="33207" xr:uid="{00000000-0005-0000-0000-00008C810000}"/>
    <cellStyle name="Lookup Table Label 2 5 4 11" xfId="33208" xr:uid="{00000000-0005-0000-0000-00008D810000}"/>
    <cellStyle name="Lookup Table Label 2 5 4 11 2" xfId="33209" xr:uid="{00000000-0005-0000-0000-00008E810000}"/>
    <cellStyle name="Lookup Table Label 2 5 4 11 3" xfId="33210" xr:uid="{00000000-0005-0000-0000-00008F810000}"/>
    <cellStyle name="Lookup Table Label 2 5 4 12" xfId="33211" xr:uid="{00000000-0005-0000-0000-000090810000}"/>
    <cellStyle name="Lookup Table Label 2 5 4 13" xfId="33212" xr:uid="{00000000-0005-0000-0000-000091810000}"/>
    <cellStyle name="Lookup Table Label 2 5 4 2" xfId="33213" xr:uid="{00000000-0005-0000-0000-000092810000}"/>
    <cellStyle name="Lookup Table Label 2 5 4 2 2" xfId="33214" xr:uid="{00000000-0005-0000-0000-000093810000}"/>
    <cellStyle name="Lookup Table Label 2 5 4 2 3" xfId="33215" xr:uid="{00000000-0005-0000-0000-000094810000}"/>
    <cellStyle name="Lookup Table Label 2 5 4 3" xfId="33216" xr:uid="{00000000-0005-0000-0000-000095810000}"/>
    <cellStyle name="Lookup Table Label 2 5 4 3 2" xfId="33217" xr:uid="{00000000-0005-0000-0000-000096810000}"/>
    <cellStyle name="Lookup Table Label 2 5 4 3 3" xfId="33218" xr:uid="{00000000-0005-0000-0000-000097810000}"/>
    <cellStyle name="Lookup Table Label 2 5 4 4" xfId="33219" xr:uid="{00000000-0005-0000-0000-000098810000}"/>
    <cellStyle name="Lookup Table Label 2 5 4 4 2" xfId="33220" xr:uid="{00000000-0005-0000-0000-000099810000}"/>
    <cellStyle name="Lookup Table Label 2 5 4 4 3" xfId="33221" xr:uid="{00000000-0005-0000-0000-00009A810000}"/>
    <cellStyle name="Lookup Table Label 2 5 4 5" xfId="33222" xr:uid="{00000000-0005-0000-0000-00009B810000}"/>
    <cellStyle name="Lookup Table Label 2 5 4 5 2" xfId="33223" xr:uid="{00000000-0005-0000-0000-00009C810000}"/>
    <cellStyle name="Lookup Table Label 2 5 4 5 3" xfId="33224" xr:uid="{00000000-0005-0000-0000-00009D810000}"/>
    <cellStyle name="Lookup Table Label 2 5 4 6" xfId="33225" xr:uid="{00000000-0005-0000-0000-00009E810000}"/>
    <cellStyle name="Lookup Table Label 2 5 4 6 2" xfId="33226" xr:uid="{00000000-0005-0000-0000-00009F810000}"/>
    <cellStyle name="Lookup Table Label 2 5 4 6 3" xfId="33227" xr:uid="{00000000-0005-0000-0000-0000A0810000}"/>
    <cellStyle name="Lookup Table Label 2 5 4 7" xfId="33228" xr:uid="{00000000-0005-0000-0000-0000A1810000}"/>
    <cellStyle name="Lookup Table Label 2 5 4 7 2" xfId="33229" xr:uid="{00000000-0005-0000-0000-0000A2810000}"/>
    <cellStyle name="Lookup Table Label 2 5 4 7 3" xfId="33230" xr:uid="{00000000-0005-0000-0000-0000A3810000}"/>
    <cellStyle name="Lookup Table Label 2 5 4 8" xfId="33231" xr:uid="{00000000-0005-0000-0000-0000A4810000}"/>
    <cellStyle name="Lookup Table Label 2 5 4 8 2" xfId="33232" xr:uid="{00000000-0005-0000-0000-0000A5810000}"/>
    <cellStyle name="Lookup Table Label 2 5 4 8 3" xfId="33233" xr:uid="{00000000-0005-0000-0000-0000A6810000}"/>
    <cellStyle name="Lookup Table Label 2 5 4 9" xfId="33234" xr:uid="{00000000-0005-0000-0000-0000A7810000}"/>
    <cellStyle name="Lookup Table Label 2 5 4 9 2" xfId="33235" xr:uid="{00000000-0005-0000-0000-0000A8810000}"/>
    <cellStyle name="Lookup Table Label 2 5 4 9 3" xfId="33236" xr:uid="{00000000-0005-0000-0000-0000A9810000}"/>
    <cellStyle name="Lookup Table Label 2 5 5" xfId="33237" xr:uid="{00000000-0005-0000-0000-0000AA810000}"/>
    <cellStyle name="Lookup Table Label 2 5 5 10" xfId="33238" xr:uid="{00000000-0005-0000-0000-0000AB810000}"/>
    <cellStyle name="Lookup Table Label 2 5 5 10 2" xfId="33239" xr:uid="{00000000-0005-0000-0000-0000AC810000}"/>
    <cellStyle name="Lookup Table Label 2 5 5 10 3" xfId="33240" xr:uid="{00000000-0005-0000-0000-0000AD810000}"/>
    <cellStyle name="Lookup Table Label 2 5 5 11" xfId="33241" xr:uid="{00000000-0005-0000-0000-0000AE810000}"/>
    <cellStyle name="Lookup Table Label 2 5 5 11 2" xfId="33242" xr:uid="{00000000-0005-0000-0000-0000AF810000}"/>
    <cellStyle name="Lookup Table Label 2 5 5 11 3" xfId="33243" xr:uid="{00000000-0005-0000-0000-0000B0810000}"/>
    <cellStyle name="Lookup Table Label 2 5 5 12" xfId="33244" xr:uid="{00000000-0005-0000-0000-0000B1810000}"/>
    <cellStyle name="Lookup Table Label 2 5 5 13" xfId="33245" xr:uid="{00000000-0005-0000-0000-0000B2810000}"/>
    <cellStyle name="Lookup Table Label 2 5 5 2" xfId="33246" xr:uid="{00000000-0005-0000-0000-0000B3810000}"/>
    <cellStyle name="Lookup Table Label 2 5 5 2 2" xfId="33247" xr:uid="{00000000-0005-0000-0000-0000B4810000}"/>
    <cellStyle name="Lookup Table Label 2 5 5 2 3" xfId="33248" xr:uid="{00000000-0005-0000-0000-0000B5810000}"/>
    <cellStyle name="Lookup Table Label 2 5 5 3" xfId="33249" xr:uid="{00000000-0005-0000-0000-0000B6810000}"/>
    <cellStyle name="Lookup Table Label 2 5 5 3 2" xfId="33250" xr:uid="{00000000-0005-0000-0000-0000B7810000}"/>
    <cellStyle name="Lookup Table Label 2 5 5 3 3" xfId="33251" xr:uid="{00000000-0005-0000-0000-0000B8810000}"/>
    <cellStyle name="Lookup Table Label 2 5 5 4" xfId="33252" xr:uid="{00000000-0005-0000-0000-0000B9810000}"/>
    <cellStyle name="Lookup Table Label 2 5 5 4 2" xfId="33253" xr:uid="{00000000-0005-0000-0000-0000BA810000}"/>
    <cellStyle name="Lookup Table Label 2 5 5 4 3" xfId="33254" xr:uid="{00000000-0005-0000-0000-0000BB810000}"/>
    <cellStyle name="Lookup Table Label 2 5 5 5" xfId="33255" xr:uid="{00000000-0005-0000-0000-0000BC810000}"/>
    <cellStyle name="Lookup Table Label 2 5 5 5 2" xfId="33256" xr:uid="{00000000-0005-0000-0000-0000BD810000}"/>
    <cellStyle name="Lookup Table Label 2 5 5 5 3" xfId="33257" xr:uid="{00000000-0005-0000-0000-0000BE810000}"/>
    <cellStyle name="Lookup Table Label 2 5 5 6" xfId="33258" xr:uid="{00000000-0005-0000-0000-0000BF810000}"/>
    <cellStyle name="Lookup Table Label 2 5 5 6 2" xfId="33259" xr:uid="{00000000-0005-0000-0000-0000C0810000}"/>
    <cellStyle name="Lookup Table Label 2 5 5 6 3" xfId="33260" xr:uid="{00000000-0005-0000-0000-0000C1810000}"/>
    <cellStyle name="Lookup Table Label 2 5 5 7" xfId="33261" xr:uid="{00000000-0005-0000-0000-0000C2810000}"/>
    <cellStyle name="Lookup Table Label 2 5 5 7 2" xfId="33262" xr:uid="{00000000-0005-0000-0000-0000C3810000}"/>
    <cellStyle name="Lookup Table Label 2 5 5 7 3" xfId="33263" xr:uid="{00000000-0005-0000-0000-0000C4810000}"/>
    <cellStyle name="Lookup Table Label 2 5 5 8" xfId="33264" xr:uid="{00000000-0005-0000-0000-0000C5810000}"/>
    <cellStyle name="Lookup Table Label 2 5 5 8 2" xfId="33265" xr:uid="{00000000-0005-0000-0000-0000C6810000}"/>
    <cellStyle name="Lookup Table Label 2 5 5 8 3" xfId="33266" xr:uid="{00000000-0005-0000-0000-0000C7810000}"/>
    <cellStyle name="Lookup Table Label 2 5 5 9" xfId="33267" xr:uid="{00000000-0005-0000-0000-0000C8810000}"/>
    <cellStyle name="Lookup Table Label 2 5 5 9 2" xfId="33268" xr:uid="{00000000-0005-0000-0000-0000C9810000}"/>
    <cellStyle name="Lookup Table Label 2 5 5 9 3" xfId="33269" xr:uid="{00000000-0005-0000-0000-0000CA810000}"/>
    <cellStyle name="Lookup Table Label 2 5 6" xfId="33270" xr:uid="{00000000-0005-0000-0000-0000CB810000}"/>
    <cellStyle name="Lookup Table Label 2 5 6 10" xfId="33271" xr:uid="{00000000-0005-0000-0000-0000CC810000}"/>
    <cellStyle name="Lookup Table Label 2 5 6 10 2" xfId="33272" xr:uid="{00000000-0005-0000-0000-0000CD810000}"/>
    <cellStyle name="Lookup Table Label 2 5 6 10 3" xfId="33273" xr:uid="{00000000-0005-0000-0000-0000CE810000}"/>
    <cellStyle name="Lookup Table Label 2 5 6 11" xfId="33274" xr:uid="{00000000-0005-0000-0000-0000CF810000}"/>
    <cellStyle name="Lookup Table Label 2 5 6 11 2" xfId="33275" xr:uid="{00000000-0005-0000-0000-0000D0810000}"/>
    <cellStyle name="Lookup Table Label 2 5 6 11 3" xfId="33276" xr:uid="{00000000-0005-0000-0000-0000D1810000}"/>
    <cellStyle name="Lookup Table Label 2 5 6 12" xfId="33277" xr:uid="{00000000-0005-0000-0000-0000D2810000}"/>
    <cellStyle name="Lookup Table Label 2 5 6 13" xfId="33278" xr:uid="{00000000-0005-0000-0000-0000D3810000}"/>
    <cellStyle name="Lookup Table Label 2 5 6 2" xfId="33279" xr:uid="{00000000-0005-0000-0000-0000D4810000}"/>
    <cellStyle name="Lookup Table Label 2 5 6 2 2" xfId="33280" xr:uid="{00000000-0005-0000-0000-0000D5810000}"/>
    <cellStyle name="Lookup Table Label 2 5 6 2 3" xfId="33281" xr:uid="{00000000-0005-0000-0000-0000D6810000}"/>
    <cellStyle name="Lookup Table Label 2 5 6 3" xfId="33282" xr:uid="{00000000-0005-0000-0000-0000D7810000}"/>
    <cellStyle name="Lookup Table Label 2 5 6 3 2" xfId="33283" xr:uid="{00000000-0005-0000-0000-0000D8810000}"/>
    <cellStyle name="Lookup Table Label 2 5 6 3 3" xfId="33284" xr:uid="{00000000-0005-0000-0000-0000D9810000}"/>
    <cellStyle name="Lookup Table Label 2 5 6 4" xfId="33285" xr:uid="{00000000-0005-0000-0000-0000DA810000}"/>
    <cellStyle name="Lookup Table Label 2 5 6 4 2" xfId="33286" xr:uid="{00000000-0005-0000-0000-0000DB810000}"/>
    <cellStyle name="Lookup Table Label 2 5 6 4 3" xfId="33287" xr:uid="{00000000-0005-0000-0000-0000DC810000}"/>
    <cellStyle name="Lookup Table Label 2 5 6 5" xfId="33288" xr:uid="{00000000-0005-0000-0000-0000DD810000}"/>
    <cellStyle name="Lookup Table Label 2 5 6 5 2" xfId="33289" xr:uid="{00000000-0005-0000-0000-0000DE810000}"/>
    <cellStyle name="Lookup Table Label 2 5 6 5 3" xfId="33290" xr:uid="{00000000-0005-0000-0000-0000DF810000}"/>
    <cellStyle name="Lookup Table Label 2 5 6 6" xfId="33291" xr:uid="{00000000-0005-0000-0000-0000E0810000}"/>
    <cellStyle name="Lookup Table Label 2 5 6 6 2" xfId="33292" xr:uid="{00000000-0005-0000-0000-0000E1810000}"/>
    <cellStyle name="Lookup Table Label 2 5 6 6 3" xfId="33293" xr:uid="{00000000-0005-0000-0000-0000E2810000}"/>
    <cellStyle name="Lookup Table Label 2 5 6 7" xfId="33294" xr:uid="{00000000-0005-0000-0000-0000E3810000}"/>
    <cellStyle name="Lookup Table Label 2 5 6 7 2" xfId="33295" xr:uid="{00000000-0005-0000-0000-0000E4810000}"/>
    <cellStyle name="Lookup Table Label 2 5 6 7 3" xfId="33296" xr:uid="{00000000-0005-0000-0000-0000E5810000}"/>
    <cellStyle name="Lookup Table Label 2 5 6 8" xfId="33297" xr:uid="{00000000-0005-0000-0000-0000E6810000}"/>
    <cellStyle name="Lookup Table Label 2 5 6 8 2" xfId="33298" xr:uid="{00000000-0005-0000-0000-0000E7810000}"/>
    <cellStyle name="Lookup Table Label 2 5 6 8 3" xfId="33299" xr:uid="{00000000-0005-0000-0000-0000E8810000}"/>
    <cellStyle name="Lookup Table Label 2 5 6 9" xfId="33300" xr:uid="{00000000-0005-0000-0000-0000E9810000}"/>
    <cellStyle name="Lookup Table Label 2 5 6 9 2" xfId="33301" xr:uid="{00000000-0005-0000-0000-0000EA810000}"/>
    <cellStyle name="Lookup Table Label 2 5 6 9 3" xfId="33302" xr:uid="{00000000-0005-0000-0000-0000EB810000}"/>
    <cellStyle name="Lookup Table Label 2 5 7" xfId="33303" xr:uid="{00000000-0005-0000-0000-0000EC810000}"/>
    <cellStyle name="Lookup Table Label 2 5 7 10" xfId="33304" xr:uid="{00000000-0005-0000-0000-0000ED810000}"/>
    <cellStyle name="Lookup Table Label 2 5 7 10 2" xfId="33305" xr:uid="{00000000-0005-0000-0000-0000EE810000}"/>
    <cellStyle name="Lookup Table Label 2 5 7 10 3" xfId="33306" xr:uid="{00000000-0005-0000-0000-0000EF810000}"/>
    <cellStyle name="Lookup Table Label 2 5 7 11" xfId="33307" xr:uid="{00000000-0005-0000-0000-0000F0810000}"/>
    <cellStyle name="Lookup Table Label 2 5 7 11 2" xfId="33308" xr:uid="{00000000-0005-0000-0000-0000F1810000}"/>
    <cellStyle name="Lookup Table Label 2 5 7 11 3" xfId="33309" xr:uid="{00000000-0005-0000-0000-0000F2810000}"/>
    <cellStyle name="Lookup Table Label 2 5 7 12" xfId="33310" xr:uid="{00000000-0005-0000-0000-0000F3810000}"/>
    <cellStyle name="Lookup Table Label 2 5 7 13" xfId="33311" xr:uid="{00000000-0005-0000-0000-0000F4810000}"/>
    <cellStyle name="Lookup Table Label 2 5 7 2" xfId="33312" xr:uid="{00000000-0005-0000-0000-0000F5810000}"/>
    <cellStyle name="Lookup Table Label 2 5 7 2 2" xfId="33313" xr:uid="{00000000-0005-0000-0000-0000F6810000}"/>
    <cellStyle name="Lookup Table Label 2 5 7 2 3" xfId="33314" xr:uid="{00000000-0005-0000-0000-0000F7810000}"/>
    <cellStyle name="Lookup Table Label 2 5 7 3" xfId="33315" xr:uid="{00000000-0005-0000-0000-0000F8810000}"/>
    <cellStyle name="Lookup Table Label 2 5 7 3 2" xfId="33316" xr:uid="{00000000-0005-0000-0000-0000F9810000}"/>
    <cellStyle name="Lookup Table Label 2 5 7 3 3" xfId="33317" xr:uid="{00000000-0005-0000-0000-0000FA810000}"/>
    <cellStyle name="Lookup Table Label 2 5 7 4" xfId="33318" xr:uid="{00000000-0005-0000-0000-0000FB810000}"/>
    <cellStyle name="Lookup Table Label 2 5 7 4 2" xfId="33319" xr:uid="{00000000-0005-0000-0000-0000FC810000}"/>
    <cellStyle name="Lookup Table Label 2 5 7 4 3" xfId="33320" xr:uid="{00000000-0005-0000-0000-0000FD810000}"/>
    <cellStyle name="Lookup Table Label 2 5 7 5" xfId="33321" xr:uid="{00000000-0005-0000-0000-0000FE810000}"/>
    <cellStyle name="Lookup Table Label 2 5 7 5 2" xfId="33322" xr:uid="{00000000-0005-0000-0000-0000FF810000}"/>
    <cellStyle name="Lookup Table Label 2 5 7 5 3" xfId="33323" xr:uid="{00000000-0005-0000-0000-000000820000}"/>
    <cellStyle name="Lookup Table Label 2 5 7 6" xfId="33324" xr:uid="{00000000-0005-0000-0000-000001820000}"/>
    <cellStyle name="Lookup Table Label 2 5 7 6 2" xfId="33325" xr:uid="{00000000-0005-0000-0000-000002820000}"/>
    <cellStyle name="Lookup Table Label 2 5 7 6 3" xfId="33326" xr:uid="{00000000-0005-0000-0000-000003820000}"/>
    <cellStyle name="Lookup Table Label 2 5 7 7" xfId="33327" xr:uid="{00000000-0005-0000-0000-000004820000}"/>
    <cellStyle name="Lookup Table Label 2 5 7 7 2" xfId="33328" xr:uid="{00000000-0005-0000-0000-000005820000}"/>
    <cellStyle name="Lookup Table Label 2 5 7 7 3" xfId="33329" xr:uid="{00000000-0005-0000-0000-000006820000}"/>
    <cellStyle name="Lookup Table Label 2 5 7 8" xfId="33330" xr:uid="{00000000-0005-0000-0000-000007820000}"/>
    <cellStyle name="Lookup Table Label 2 5 7 8 2" xfId="33331" xr:uid="{00000000-0005-0000-0000-000008820000}"/>
    <cellStyle name="Lookup Table Label 2 5 7 8 3" xfId="33332" xr:uid="{00000000-0005-0000-0000-000009820000}"/>
    <cellStyle name="Lookup Table Label 2 5 7 9" xfId="33333" xr:uid="{00000000-0005-0000-0000-00000A820000}"/>
    <cellStyle name="Lookup Table Label 2 5 7 9 2" xfId="33334" xr:uid="{00000000-0005-0000-0000-00000B820000}"/>
    <cellStyle name="Lookup Table Label 2 5 7 9 3" xfId="33335" xr:uid="{00000000-0005-0000-0000-00000C820000}"/>
    <cellStyle name="Lookup Table Label 2 5 8" xfId="33336" xr:uid="{00000000-0005-0000-0000-00000D820000}"/>
    <cellStyle name="Lookup Table Label 2 5 8 2" xfId="33337" xr:uid="{00000000-0005-0000-0000-00000E820000}"/>
    <cellStyle name="Lookup Table Label 2 5 8 3" xfId="33338" xr:uid="{00000000-0005-0000-0000-00000F820000}"/>
    <cellStyle name="Lookup Table Label 2 5 9" xfId="33339" xr:uid="{00000000-0005-0000-0000-000010820000}"/>
    <cellStyle name="Lookup Table Label 2 5 9 2" xfId="33340" xr:uid="{00000000-0005-0000-0000-000011820000}"/>
    <cellStyle name="Lookup Table Label 2 5 9 3" xfId="33341" xr:uid="{00000000-0005-0000-0000-000012820000}"/>
    <cellStyle name="Lookup Table Label 2 6" xfId="33342" xr:uid="{00000000-0005-0000-0000-000013820000}"/>
    <cellStyle name="Lookup Table Label 2 6 10" xfId="33343" xr:uid="{00000000-0005-0000-0000-000014820000}"/>
    <cellStyle name="Lookup Table Label 2 6 10 2" xfId="33344" xr:uid="{00000000-0005-0000-0000-000015820000}"/>
    <cellStyle name="Lookup Table Label 2 6 10 3" xfId="33345" xr:uid="{00000000-0005-0000-0000-000016820000}"/>
    <cellStyle name="Lookup Table Label 2 6 11" xfId="33346" xr:uid="{00000000-0005-0000-0000-000017820000}"/>
    <cellStyle name="Lookup Table Label 2 6 11 2" xfId="33347" xr:uid="{00000000-0005-0000-0000-000018820000}"/>
    <cellStyle name="Lookup Table Label 2 6 11 3" xfId="33348" xr:uid="{00000000-0005-0000-0000-000019820000}"/>
    <cellStyle name="Lookup Table Label 2 6 12" xfId="33349" xr:uid="{00000000-0005-0000-0000-00001A820000}"/>
    <cellStyle name="Lookup Table Label 2 6 12 2" xfId="33350" xr:uid="{00000000-0005-0000-0000-00001B820000}"/>
    <cellStyle name="Lookup Table Label 2 6 12 3" xfId="33351" xr:uid="{00000000-0005-0000-0000-00001C820000}"/>
    <cellStyle name="Lookup Table Label 2 6 13" xfId="33352" xr:uid="{00000000-0005-0000-0000-00001D820000}"/>
    <cellStyle name="Lookup Table Label 2 6 13 2" xfId="33353" xr:uid="{00000000-0005-0000-0000-00001E820000}"/>
    <cellStyle name="Lookup Table Label 2 6 13 3" xfId="33354" xr:uid="{00000000-0005-0000-0000-00001F820000}"/>
    <cellStyle name="Lookup Table Label 2 6 14" xfId="33355" xr:uid="{00000000-0005-0000-0000-000020820000}"/>
    <cellStyle name="Lookup Table Label 2 6 14 2" xfId="33356" xr:uid="{00000000-0005-0000-0000-000021820000}"/>
    <cellStyle name="Lookup Table Label 2 6 14 3" xfId="33357" xr:uid="{00000000-0005-0000-0000-000022820000}"/>
    <cellStyle name="Lookup Table Label 2 6 15" xfId="33358" xr:uid="{00000000-0005-0000-0000-000023820000}"/>
    <cellStyle name="Lookup Table Label 2 6 15 2" xfId="33359" xr:uid="{00000000-0005-0000-0000-000024820000}"/>
    <cellStyle name="Lookup Table Label 2 6 15 3" xfId="33360" xr:uid="{00000000-0005-0000-0000-000025820000}"/>
    <cellStyle name="Lookup Table Label 2 6 16" xfId="33361" xr:uid="{00000000-0005-0000-0000-000026820000}"/>
    <cellStyle name="Lookup Table Label 2 6 16 2" xfId="33362" xr:uid="{00000000-0005-0000-0000-000027820000}"/>
    <cellStyle name="Lookup Table Label 2 6 16 3" xfId="33363" xr:uid="{00000000-0005-0000-0000-000028820000}"/>
    <cellStyle name="Lookup Table Label 2 6 17" xfId="33364" xr:uid="{00000000-0005-0000-0000-000029820000}"/>
    <cellStyle name="Lookup Table Label 2 6 17 2" xfId="33365" xr:uid="{00000000-0005-0000-0000-00002A820000}"/>
    <cellStyle name="Lookup Table Label 2 6 17 3" xfId="33366" xr:uid="{00000000-0005-0000-0000-00002B820000}"/>
    <cellStyle name="Lookup Table Label 2 6 18" xfId="33367" xr:uid="{00000000-0005-0000-0000-00002C820000}"/>
    <cellStyle name="Lookup Table Label 2 6 18 2" xfId="33368" xr:uid="{00000000-0005-0000-0000-00002D820000}"/>
    <cellStyle name="Lookup Table Label 2 6 18 3" xfId="33369" xr:uid="{00000000-0005-0000-0000-00002E820000}"/>
    <cellStyle name="Lookup Table Label 2 6 19" xfId="33370" xr:uid="{00000000-0005-0000-0000-00002F820000}"/>
    <cellStyle name="Lookup Table Label 2 6 2" xfId="33371" xr:uid="{00000000-0005-0000-0000-000030820000}"/>
    <cellStyle name="Lookup Table Label 2 6 2 10" xfId="33372" xr:uid="{00000000-0005-0000-0000-000031820000}"/>
    <cellStyle name="Lookup Table Label 2 6 2 10 2" xfId="33373" xr:uid="{00000000-0005-0000-0000-000032820000}"/>
    <cellStyle name="Lookup Table Label 2 6 2 10 3" xfId="33374" xr:uid="{00000000-0005-0000-0000-000033820000}"/>
    <cellStyle name="Lookup Table Label 2 6 2 11" xfId="33375" xr:uid="{00000000-0005-0000-0000-000034820000}"/>
    <cellStyle name="Lookup Table Label 2 6 2 11 2" xfId="33376" xr:uid="{00000000-0005-0000-0000-000035820000}"/>
    <cellStyle name="Lookup Table Label 2 6 2 11 3" xfId="33377" xr:uid="{00000000-0005-0000-0000-000036820000}"/>
    <cellStyle name="Lookup Table Label 2 6 2 12" xfId="33378" xr:uid="{00000000-0005-0000-0000-000037820000}"/>
    <cellStyle name="Lookup Table Label 2 6 2 12 2" xfId="33379" xr:uid="{00000000-0005-0000-0000-000038820000}"/>
    <cellStyle name="Lookup Table Label 2 6 2 12 3" xfId="33380" xr:uid="{00000000-0005-0000-0000-000039820000}"/>
    <cellStyle name="Lookup Table Label 2 6 2 13" xfId="33381" xr:uid="{00000000-0005-0000-0000-00003A820000}"/>
    <cellStyle name="Lookup Table Label 2 6 2 14" xfId="33382" xr:uid="{00000000-0005-0000-0000-00003B820000}"/>
    <cellStyle name="Lookup Table Label 2 6 2 2" xfId="33383" xr:uid="{00000000-0005-0000-0000-00003C820000}"/>
    <cellStyle name="Lookup Table Label 2 6 2 2 2" xfId="33384" xr:uid="{00000000-0005-0000-0000-00003D820000}"/>
    <cellStyle name="Lookup Table Label 2 6 2 2 3" xfId="33385" xr:uid="{00000000-0005-0000-0000-00003E820000}"/>
    <cellStyle name="Lookup Table Label 2 6 2 3" xfId="33386" xr:uid="{00000000-0005-0000-0000-00003F820000}"/>
    <cellStyle name="Lookup Table Label 2 6 2 3 2" xfId="33387" xr:uid="{00000000-0005-0000-0000-000040820000}"/>
    <cellStyle name="Lookup Table Label 2 6 2 3 3" xfId="33388" xr:uid="{00000000-0005-0000-0000-000041820000}"/>
    <cellStyle name="Lookup Table Label 2 6 2 4" xfId="33389" xr:uid="{00000000-0005-0000-0000-000042820000}"/>
    <cellStyle name="Lookup Table Label 2 6 2 4 2" xfId="33390" xr:uid="{00000000-0005-0000-0000-000043820000}"/>
    <cellStyle name="Lookup Table Label 2 6 2 4 3" xfId="33391" xr:uid="{00000000-0005-0000-0000-000044820000}"/>
    <cellStyle name="Lookup Table Label 2 6 2 5" xfId="33392" xr:uid="{00000000-0005-0000-0000-000045820000}"/>
    <cellStyle name="Lookup Table Label 2 6 2 5 2" xfId="33393" xr:uid="{00000000-0005-0000-0000-000046820000}"/>
    <cellStyle name="Lookup Table Label 2 6 2 5 3" xfId="33394" xr:uid="{00000000-0005-0000-0000-000047820000}"/>
    <cellStyle name="Lookup Table Label 2 6 2 6" xfId="33395" xr:uid="{00000000-0005-0000-0000-000048820000}"/>
    <cellStyle name="Lookup Table Label 2 6 2 6 2" xfId="33396" xr:uid="{00000000-0005-0000-0000-000049820000}"/>
    <cellStyle name="Lookup Table Label 2 6 2 6 3" xfId="33397" xr:uid="{00000000-0005-0000-0000-00004A820000}"/>
    <cellStyle name="Lookup Table Label 2 6 2 7" xfId="33398" xr:uid="{00000000-0005-0000-0000-00004B820000}"/>
    <cellStyle name="Lookup Table Label 2 6 2 7 2" xfId="33399" xr:uid="{00000000-0005-0000-0000-00004C820000}"/>
    <cellStyle name="Lookup Table Label 2 6 2 7 3" xfId="33400" xr:uid="{00000000-0005-0000-0000-00004D820000}"/>
    <cellStyle name="Lookup Table Label 2 6 2 8" xfId="33401" xr:uid="{00000000-0005-0000-0000-00004E820000}"/>
    <cellStyle name="Lookup Table Label 2 6 2 8 2" xfId="33402" xr:uid="{00000000-0005-0000-0000-00004F820000}"/>
    <cellStyle name="Lookup Table Label 2 6 2 8 3" xfId="33403" xr:uid="{00000000-0005-0000-0000-000050820000}"/>
    <cellStyle name="Lookup Table Label 2 6 2 9" xfId="33404" xr:uid="{00000000-0005-0000-0000-000051820000}"/>
    <cellStyle name="Lookup Table Label 2 6 2 9 2" xfId="33405" xr:uid="{00000000-0005-0000-0000-000052820000}"/>
    <cellStyle name="Lookup Table Label 2 6 2 9 3" xfId="33406" xr:uid="{00000000-0005-0000-0000-000053820000}"/>
    <cellStyle name="Lookup Table Label 2 6 20" xfId="33407" xr:uid="{00000000-0005-0000-0000-000054820000}"/>
    <cellStyle name="Lookup Table Label 2 6 3" xfId="33408" xr:uid="{00000000-0005-0000-0000-000055820000}"/>
    <cellStyle name="Lookup Table Label 2 6 3 10" xfId="33409" xr:uid="{00000000-0005-0000-0000-000056820000}"/>
    <cellStyle name="Lookup Table Label 2 6 3 10 2" xfId="33410" xr:uid="{00000000-0005-0000-0000-000057820000}"/>
    <cellStyle name="Lookup Table Label 2 6 3 10 3" xfId="33411" xr:uid="{00000000-0005-0000-0000-000058820000}"/>
    <cellStyle name="Lookup Table Label 2 6 3 11" xfId="33412" xr:uid="{00000000-0005-0000-0000-000059820000}"/>
    <cellStyle name="Lookup Table Label 2 6 3 11 2" xfId="33413" xr:uid="{00000000-0005-0000-0000-00005A820000}"/>
    <cellStyle name="Lookup Table Label 2 6 3 11 3" xfId="33414" xr:uid="{00000000-0005-0000-0000-00005B820000}"/>
    <cellStyle name="Lookup Table Label 2 6 3 12" xfId="33415" xr:uid="{00000000-0005-0000-0000-00005C820000}"/>
    <cellStyle name="Lookup Table Label 2 6 3 12 2" xfId="33416" xr:uid="{00000000-0005-0000-0000-00005D820000}"/>
    <cellStyle name="Lookup Table Label 2 6 3 12 3" xfId="33417" xr:uid="{00000000-0005-0000-0000-00005E820000}"/>
    <cellStyle name="Lookup Table Label 2 6 3 13" xfId="33418" xr:uid="{00000000-0005-0000-0000-00005F820000}"/>
    <cellStyle name="Lookup Table Label 2 6 3 14" xfId="33419" xr:uid="{00000000-0005-0000-0000-000060820000}"/>
    <cellStyle name="Lookup Table Label 2 6 3 2" xfId="33420" xr:uid="{00000000-0005-0000-0000-000061820000}"/>
    <cellStyle name="Lookup Table Label 2 6 3 2 2" xfId="33421" xr:uid="{00000000-0005-0000-0000-000062820000}"/>
    <cellStyle name="Lookup Table Label 2 6 3 2 3" xfId="33422" xr:uid="{00000000-0005-0000-0000-000063820000}"/>
    <cellStyle name="Lookup Table Label 2 6 3 3" xfId="33423" xr:uid="{00000000-0005-0000-0000-000064820000}"/>
    <cellStyle name="Lookup Table Label 2 6 3 3 2" xfId="33424" xr:uid="{00000000-0005-0000-0000-000065820000}"/>
    <cellStyle name="Lookup Table Label 2 6 3 3 3" xfId="33425" xr:uid="{00000000-0005-0000-0000-000066820000}"/>
    <cellStyle name="Lookup Table Label 2 6 3 4" xfId="33426" xr:uid="{00000000-0005-0000-0000-000067820000}"/>
    <cellStyle name="Lookup Table Label 2 6 3 4 2" xfId="33427" xr:uid="{00000000-0005-0000-0000-000068820000}"/>
    <cellStyle name="Lookup Table Label 2 6 3 4 3" xfId="33428" xr:uid="{00000000-0005-0000-0000-000069820000}"/>
    <cellStyle name="Lookup Table Label 2 6 3 5" xfId="33429" xr:uid="{00000000-0005-0000-0000-00006A820000}"/>
    <cellStyle name="Lookup Table Label 2 6 3 5 2" xfId="33430" xr:uid="{00000000-0005-0000-0000-00006B820000}"/>
    <cellStyle name="Lookup Table Label 2 6 3 5 3" xfId="33431" xr:uid="{00000000-0005-0000-0000-00006C820000}"/>
    <cellStyle name="Lookup Table Label 2 6 3 6" xfId="33432" xr:uid="{00000000-0005-0000-0000-00006D820000}"/>
    <cellStyle name="Lookup Table Label 2 6 3 6 2" xfId="33433" xr:uid="{00000000-0005-0000-0000-00006E820000}"/>
    <cellStyle name="Lookup Table Label 2 6 3 6 3" xfId="33434" xr:uid="{00000000-0005-0000-0000-00006F820000}"/>
    <cellStyle name="Lookup Table Label 2 6 3 7" xfId="33435" xr:uid="{00000000-0005-0000-0000-000070820000}"/>
    <cellStyle name="Lookup Table Label 2 6 3 7 2" xfId="33436" xr:uid="{00000000-0005-0000-0000-000071820000}"/>
    <cellStyle name="Lookup Table Label 2 6 3 7 3" xfId="33437" xr:uid="{00000000-0005-0000-0000-000072820000}"/>
    <cellStyle name="Lookup Table Label 2 6 3 8" xfId="33438" xr:uid="{00000000-0005-0000-0000-000073820000}"/>
    <cellStyle name="Lookup Table Label 2 6 3 8 2" xfId="33439" xr:uid="{00000000-0005-0000-0000-000074820000}"/>
    <cellStyle name="Lookup Table Label 2 6 3 8 3" xfId="33440" xr:uid="{00000000-0005-0000-0000-000075820000}"/>
    <cellStyle name="Lookup Table Label 2 6 3 9" xfId="33441" xr:uid="{00000000-0005-0000-0000-000076820000}"/>
    <cellStyle name="Lookup Table Label 2 6 3 9 2" xfId="33442" xr:uid="{00000000-0005-0000-0000-000077820000}"/>
    <cellStyle name="Lookup Table Label 2 6 3 9 3" xfId="33443" xr:uid="{00000000-0005-0000-0000-000078820000}"/>
    <cellStyle name="Lookup Table Label 2 6 4" xfId="33444" xr:uid="{00000000-0005-0000-0000-000079820000}"/>
    <cellStyle name="Lookup Table Label 2 6 4 10" xfId="33445" xr:uid="{00000000-0005-0000-0000-00007A820000}"/>
    <cellStyle name="Lookup Table Label 2 6 4 10 2" xfId="33446" xr:uid="{00000000-0005-0000-0000-00007B820000}"/>
    <cellStyle name="Lookup Table Label 2 6 4 10 3" xfId="33447" xr:uid="{00000000-0005-0000-0000-00007C820000}"/>
    <cellStyle name="Lookup Table Label 2 6 4 11" xfId="33448" xr:uid="{00000000-0005-0000-0000-00007D820000}"/>
    <cellStyle name="Lookup Table Label 2 6 4 11 2" xfId="33449" xr:uid="{00000000-0005-0000-0000-00007E820000}"/>
    <cellStyle name="Lookup Table Label 2 6 4 11 3" xfId="33450" xr:uid="{00000000-0005-0000-0000-00007F820000}"/>
    <cellStyle name="Lookup Table Label 2 6 4 12" xfId="33451" xr:uid="{00000000-0005-0000-0000-000080820000}"/>
    <cellStyle name="Lookup Table Label 2 6 4 13" xfId="33452" xr:uid="{00000000-0005-0000-0000-000081820000}"/>
    <cellStyle name="Lookup Table Label 2 6 4 2" xfId="33453" xr:uid="{00000000-0005-0000-0000-000082820000}"/>
    <cellStyle name="Lookup Table Label 2 6 4 2 2" xfId="33454" xr:uid="{00000000-0005-0000-0000-000083820000}"/>
    <cellStyle name="Lookup Table Label 2 6 4 2 3" xfId="33455" xr:uid="{00000000-0005-0000-0000-000084820000}"/>
    <cellStyle name="Lookup Table Label 2 6 4 3" xfId="33456" xr:uid="{00000000-0005-0000-0000-000085820000}"/>
    <cellStyle name="Lookup Table Label 2 6 4 3 2" xfId="33457" xr:uid="{00000000-0005-0000-0000-000086820000}"/>
    <cellStyle name="Lookup Table Label 2 6 4 3 3" xfId="33458" xr:uid="{00000000-0005-0000-0000-000087820000}"/>
    <cellStyle name="Lookup Table Label 2 6 4 4" xfId="33459" xr:uid="{00000000-0005-0000-0000-000088820000}"/>
    <cellStyle name="Lookup Table Label 2 6 4 4 2" xfId="33460" xr:uid="{00000000-0005-0000-0000-000089820000}"/>
    <cellStyle name="Lookup Table Label 2 6 4 4 3" xfId="33461" xr:uid="{00000000-0005-0000-0000-00008A820000}"/>
    <cellStyle name="Lookup Table Label 2 6 4 5" xfId="33462" xr:uid="{00000000-0005-0000-0000-00008B820000}"/>
    <cellStyle name="Lookup Table Label 2 6 4 5 2" xfId="33463" xr:uid="{00000000-0005-0000-0000-00008C820000}"/>
    <cellStyle name="Lookup Table Label 2 6 4 5 3" xfId="33464" xr:uid="{00000000-0005-0000-0000-00008D820000}"/>
    <cellStyle name="Lookup Table Label 2 6 4 6" xfId="33465" xr:uid="{00000000-0005-0000-0000-00008E820000}"/>
    <cellStyle name="Lookup Table Label 2 6 4 6 2" xfId="33466" xr:uid="{00000000-0005-0000-0000-00008F820000}"/>
    <cellStyle name="Lookup Table Label 2 6 4 6 3" xfId="33467" xr:uid="{00000000-0005-0000-0000-000090820000}"/>
    <cellStyle name="Lookup Table Label 2 6 4 7" xfId="33468" xr:uid="{00000000-0005-0000-0000-000091820000}"/>
    <cellStyle name="Lookup Table Label 2 6 4 7 2" xfId="33469" xr:uid="{00000000-0005-0000-0000-000092820000}"/>
    <cellStyle name="Lookup Table Label 2 6 4 7 3" xfId="33470" xr:uid="{00000000-0005-0000-0000-000093820000}"/>
    <cellStyle name="Lookup Table Label 2 6 4 8" xfId="33471" xr:uid="{00000000-0005-0000-0000-000094820000}"/>
    <cellStyle name="Lookup Table Label 2 6 4 8 2" xfId="33472" xr:uid="{00000000-0005-0000-0000-000095820000}"/>
    <cellStyle name="Lookup Table Label 2 6 4 8 3" xfId="33473" xr:uid="{00000000-0005-0000-0000-000096820000}"/>
    <cellStyle name="Lookup Table Label 2 6 4 9" xfId="33474" xr:uid="{00000000-0005-0000-0000-000097820000}"/>
    <cellStyle name="Lookup Table Label 2 6 4 9 2" xfId="33475" xr:uid="{00000000-0005-0000-0000-000098820000}"/>
    <cellStyle name="Lookup Table Label 2 6 4 9 3" xfId="33476" xr:uid="{00000000-0005-0000-0000-000099820000}"/>
    <cellStyle name="Lookup Table Label 2 6 5" xfId="33477" xr:uid="{00000000-0005-0000-0000-00009A820000}"/>
    <cellStyle name="Lookup Table Label 2 6 5 10" xfId="33478" xr:uid="{00000000-0005-0000-0000-00009B820000}"/>
    <cellStyle name="Lookup Table Label 2 6 5 10 2" xfId="33479" xr:uid="{00000000-0005-0000-0000-00009C820000}"/>
    <cellStyle name="Lookup Table Label 2 6 5 10 3" xfId="33480" xr:uid="{00000000-0005-0000-0000-00009D820000}"/>
    <cellStyle name="Lookup Table Label 2 6 5 11" xfId="33481" xr:uid="{00000000-0005-0000-0000-00009E820000}"/>
    <cellStyle name="Lookup Table Label 2 6 5 11 2" xfId="33482" xr:uid="{00000000-0005-0000-0000-00009F820000}"/>
    <cellStyle name="Lookup Table Label 2 6 5 11 3" xfId="33483" xr:uid="{00000000-0005-0000-0000-0000A0820000}"/>
    <cellStyle name="Lookup Table Label 2 6 5 12" xfId="33484" xr:uid="{00000000-0005-0000-0000-0000A1820000}"/>
    <cellStyle name="Lookup Table Label 2 6 5 13" xfId="33485" xr:uid="{00000000-0005-0000-0000-0000A2820000}"/>
    <cellStyle name="Lookup Table Label 2 6 5 2" xfId="33486" xr:uid="{00000000-0005-0000-0000-0000A3820000}"/>
    <cellStyle name="Lookup Table Label 2 6 5 2 2" xfId="33487" xr:uid="{00000000-0005-0000-0000-0000A4820000}"/>
    <cellStyle name="Lookup Table Label 2 6 5 2 3" xfId="33488" xr:uid="{00000000-0005-0000-0000-0000A5820000}"/>
    <cellStyle name="Lookup Table Label 2 6 5 3" xfId="33489" xr:uid="{00000000-0005-0000-0000-0000A6820000}"/>
    <cellStyle name="Lookup Table Label 2 6 5 3 2" xfId="33490" xr:uid="{00000000-0005-0000-0000-0000A7820000}"/>
    <cellStyle name="Lookup Table Label 2 6 5 3 3" xfId="33491" xr:uid="{00000000-0005-0000-0000-0000A8820000}"/>
    <cellStyle name="Lookup Table Label 2 6 5 4" xfId="33492" xr:uid="{00000000-0005-0000-0000-0000A9820000}"/>
    <cellStyle name="Lookup Table Label 2 6 5 4 2" xfId="33493" xr:uid="{00000000-0005-0000-0000-0000AA820000}"/>
    <cellStyle name="Lookup Table Label 2 6 5 4 3" xfId="33494" xr:uid="{00000000-0005-0000-0000-0000AB820000}"/>
    <cellStyle name="Lookup Table Label 2 6 5 5" xfId="33495" xr:uid="{00000000-0005-0000-0000-0000AC820000}"/>
    <cellStyle name="Lookup Table Label 2 6 5 5 2" xfId="33496" xr:uid="{00000000-0005-0000-0000-0000AD820000}"/>
    <cellStyle name="Lookup Table Label 2 6 5 5 3" xfId="33497" xr:uid="{00000000-0005-0000-0000-0000AE820000}"/>
    <cellStyle name="Lookup Table Label 2 6 5 6" xfId="33498" xr:uid="{00000000-0005-0000-0000-0000AF820000}"/>
    <cellStyle name="Lookup Table Label 2 6 5 6 2" xfId="33499" xr:uid="{00000000-0005-0000-0000-0000B0820000}"/>
    <cellStyle name="Lookup Table Label 2 6 5 6 3" xfId="33500" xr:uid="{00000000-0005-0000-0000-0000B1820000}"/>
    <cellStyle name="Lookup Table Label 2 6 5 7" xfId="33501" xr:uid="{00000000-0005-0000-0000-0000B2820000}"/>
    <cellStyle name="Lookup Table Label 2 6 5 7 2" xfId="33502" xr:uid="{00000000-0005-0000-0000-0000B3820000}"/>
    <cellStyle name="Lookup Table Label 2 6 5 7 3" xfId="33503" xr:uid="{00000000-0005-0000-0000-0000B4820000}"/>
    <cellStyle name="Lookup Table Label 2 6 5 8" xfId="33504" xr:uid="{00000000-0005-0000-0000-0000B5820000}"/>
    <cellStyle name="Lookup Table Label 2 6 5 8 2" xfId="33505" xr:uid="{00000000-0005-0000-0000-0000B6820000}"/>
    <cellStyle name="Lookup Table Label 2 6 5 8 3" xfId="33506" xr:uid="{00000000-0005-0000-0000-0000B7820000}"/>
    <cellStyle name="Lookup Table Label 2 6 5 9" xfId="33507" xr:uid="{00000000-0005-0000-0000-0000B8820000}"/>
    <cellStyle name="Lookup Table Label 2 6 5 9 2" xfId="33508" xr:uid="{00000000-0005-0000-0000-0000B9820000}"/>
    <cellStyle name="Lookup Table Label 2 6 5 9 3" xfId="33509" xr:uid="{00000000-0005-0000-0000-0000BA820000}"/>
    <cellStyle name="Lookup Table Label 2 6 6" xfId="33510" xr:uid="{00000000-0005-0000-0000-0000BB820000}"/>
    <cellStyle name="Lookup Table Label 2 6 6 10" xfId="33511" xr:uid="{00000000-0005-0000-0000-0000BC820000}"/>
    <cellStyle name="Lookup Table Label 2 6 6 10 2" xfId="33512" xr:uid="{00000000-0005-0000-0000-0000BD820000}"/>
    <cellStyle name="Lookup Table Label 2 6 6 10 3" xfId="33513" xr:uid="{00000000-0005-0000-0000-0000BE820000}"/>
    <cellStyle name="Lookup Table Label 2 6 6 11" xfId="33514" xr:uid="{00000000-0005-0000-0000-0000BF820000}"/>
    <cellStyle name="Lookup Table Label 2 6 6 11 2" xfId="33515" xr:uid="{00000000-0005-0000-0000-0000C0820000}"/>
    <cellStyle name="Lookup Table Label 2 6 6 11 3" xfId="33516" xr:uid="{00000000-0005-0000-0000-0000C1820000}"/>
    <cellStyle name="Lookup Table Label 2 6 6 12" xfId="33517" xr:uid="{00000000-0005-0000-0000-0000C2820000}"/>
    <cellStyle name="Lookup Table Label 2 6 6 13" xfId="33518" xr:uid="{00000000-0005-0000-0000-0000C3820000}"/>
    <cellStyle name="Lookup Table Label 2 6 6 2" xfId="33519" xr:uid="{00000000-0005-0000-0000-0000C4820000}"/>
    <cellStyle name="Lookup Table Label 2 6 6 2 2" xfId="33520" xr:uid="{00000000-0005-0000-0000-0000C5820000}"/>
    <cellStyle name="Lookup Table Label 2 6 6 2 3" xfId="33521" xr:uid="{00000000-0005-0000-0000-0000C6820000}"/>
    <cellStyle name="Lookup Table Label 2 6 6 3" xfId="33522" xr:uid="{00000000-0005-0000-0000-0000C7820000}"/>
    <cellStyle name="Lookup Table Label 2 6 6 3 2" xfId="33523" xr:uid="{00000000-0005-0000-0000-0000C8820000}"/>
    <cellStyle name="Lookup Table Label 2 6 6 3 3" xfId="33524" xr:uid="{00000000-0005-0000-0000-0000C9820000}"/>
    <cellStyle name="Lookup Table Label 2 6 6 4" xfId="33525" xr:uid="{00000000-0005-0000-0000-0000CA820000}"/>
    <cellStyle name="Lookup Table Label 2 6 6 4 2" xfId="33526" xr:uid="{00000000-0005-0000-0000-0000CB820000}"/>
    <cellStyle name="Lookup Table Label 2 6 6 4 3" xfId="33527" xr:uid="{00000000-0005-0000-0000-0000CC820000}"/>
    <cellStyle name="Lookup Table Label 2 6 6 5" xfId="33528" xr:uid="{00000000-0005-0000-0000-0000CD820000}"/>
    <cellStyle name="Lookup Table Label 2 6 6 5 2" xfId="33529" xr:uid="{00000000-0005-0000-0000-0000CE820000}"/>
    <cellStyle name="Lookup Table Label 2 6 6 5 3" xfId="33530" xr:uid="{00000000-0005-0000-0000-0000CF820000}"/>
    <cellStyle name="Lookup Table Label 2 6 6 6" xfId="33531" xr:uid="{00000000-0005-0000-0000-0000D0820000}"/>
    <cellStyle name="Lookup Table Label 2 6 6 6 2" xfId="33532" xr:uid="{00000000-0005-0000-0000-0000D1820000}"/>
    <cellStyle name="Lookup Table Label 2 6 6 6 3" xfId="33533" xr:uid="{00000000-0005-0000-0000-0000D2820000}"/>
    <cellStyle name="Lookup Table Label 2 6 6 7" xfId="33534" xr:uid="{00000000-0005-0000-0000-0000D3820000}"/>
    <cellStyle name="Lookup Table Label 2 6 6 7 2" xfId="33535" xr:uid="{00000000-0005-0000-0000-0000D4820000}"/>
    <cellStyle name="Lookup Table Label 2 6 6 7 3" xfId="33536" xr:uid="{00000000-0005-0000-0000-0000D5820000}"/>
    <cellStyle name="Lookup Table Label 2 6 6 8" xfId="33537" xr:uid="{00000000-0005-0000-0000-0000D6820000}"/>
    <cellStyle name="Lookup Table Label 2 6 6 8 2" xfId="33538" xr:uid="{00000000-0005-0000-0000-0000D7820000}"/>
    <cellStyle name="Lookup Table Label 2 6 6 8 3" xfId="33539" xr:uid="{00000000-0005-0000-0000-0000D8820000}"/>
    <cellStyle name="Lookup Table Label 2 6 6 9" xfId="33540" xr:uid="{00000000-0005-0000-0000-0000D9820000}"/>
    <cellStyle name="Lookup Table Label 2 6 6 9 2" xfId="33541" xr:uid="{00000000-0005-0000-0000-0000DA820000}"/>
    <cellStyle name="Lookup Table Label 2 6 6 9 3" xfId="33542" xr:uid="{00000000-0005-0000-0000-0000DB820000}"/>
    <cellStyle name="Lookup Table Label 2 6 7" xfId="33543" xr:uid="{00000000-0005-0000-0000-0000DC820000}"/>
    <cellStyle name="Lookup Table Label 2 6 7 10" xfId="33544" xr:uid="{00000000-0005-0000-0000-0000DD820000}"/>
    <cellStyle name="Lookup Table Label 2 6 7 10 2" xfId="33545" xr:uid="{00000000-0005-0000-0000-0000DE820000}"/>
    <cellStyle name="Lookup Table Label 2 6 7 10 3" xfId="33546" xr:uid="{00000000-0005-0000-0000-0000DF820000}"/>
    <cellStyle name="Lookup Table Label 2 6 7 11" xfId="33547" xr:uid="{00000000-0005-0000-0000-0000E0820000}"/>
    <cellStyle name="Lookup Table Label 2 6 7 11 2" xfId="33548" xr:uid="{00000000-0005-0000-0000-0000E1820000}"/>
    <cellStyle name="Lookup Table Label 2 6 7 11 3" xfId="33549" xr:uid="{00000000-0005-0000-0000-0000E2820000}"/>
    <cellStyle name="Lookup Table Label 2 6 7 12" xfId="33550" xr:uid="{00000000-0005-0000-0000-0000E3820000}"/>
    <cellStyle name="Lookup Table Label 2 6 7 13" xfId="33551" xr:uid="{00000000-0005-0000-0000-0000E4820000}"/>
    <cellStyle name="Lookup Table Label 2 6 7 2" xfId="33552" xr:uid="{00000000-0005-0000-0000-0000E5820000}"/>
    <cellStyle name="Lookup Table Label 2 6 7 2 2" xfId="33553" xr:uid="{00000000-0005-0000-0000-0000E6820000}"/>
    <cellStyle name="Lookup Table Label 2 6 7 2 3" xfId="33554" xr:uid="{00000000-0005-0000-0000-0000E7820000}"/>
    <cellStyle name="Lookup Table Label 2 6 7 3" xfId="33555" xr:uid="{00000000-0005-0000-0000-0000E8820000}"/>
    <cellStyle name="Lookup Table Label 2 6 7 3 2" xfId="33556" xr:uid="{00000000-0005-0000-0000-0000E9820000}"/>
    <cellStyle name="Lookup Table Label 2 6 7 3 3" xfId="33557" xr:uid="{00000000-0005-0000-0000-0000EA820000}"/>
    <cellStyle name="Lookup Table Label 2 6 7 4" xfId="33558" xr:uid="{00000000-0005-0000-0000-0000EB820000}"/>
    <cellStyle name="Lookup Table Label 2 6 7 4 2" xfId="33559" xr:uid="{00000000-0005-0000-0000-0000EC820000}"/>
    <cellStyle name="Lookup Table Label 2 6 7 4 3" xfId="33560" xr:uid="{00000000-0005-0000-0000-0000ED820000}"/>
    <cellStyle name="Lookup Table Label 2 6 7 5" xfId="33561" xr:uid="{00000000-0005-0000-0000-0000EE820000}"/>
    <cellStyle name="Lookup Table Label 2 6 7 5 2" xfId="33562" xr:uid="{00000000-0005-0000-0000-0000EF820000}"/>
    <cellStyle name="Lookup Table Label 2 6 7 5 3" xfId="33563" xr:uid="{00000000-0005-0000-0000-0000F0820000}"/>
    <cellStyle name="Lookup Table Label 2 6 7 6" xfId="33564" xr:uid="{00000000-0005-0000-0000-0000F1820000}"/>
    <cellStyle name="Lookup Table Label 2 6 7 6 2" xfId="33565" xr:uid="{00000000-0005-0000-0000-0000F2820000}"/>
    <cellStyle name="Lookup Table Label 2 6 7 6 3" xfId="33566" xr:uid="{00000000-0005-0000-0000-0000F3820000}"/>
    <cellStyle name="Lookup Table Label 2 6 7 7" xfId="33567" xr:uid="{00000000-0005-0000-0000-0000F4820000}"/>
    <cellStyle name="Lookup Table Label 2 6 7 7 2" xfId="33568" xr:uid="{00000000-0005-0000-0000-0000F5820000}"/>
    <cellStyle name="Lookup Table Label 2 6 7 7 3" xfId="33569" xr:uid="{00000000-0005-0000-0000-0000F6820000}"/>
    <cellStyle name="Lookup Table Label 2 6 7 8" xfId="33570" xr:uid="{00000000-0005-0000-0000-0000F7820000}"/>
    <cellStyle name="Lookup Table Label 2 6 7 8 2" xfId="33571" xr:uid="{00000000-0005-0000-0000-0000F8820000}"/>
    <cellStyle name="Lookup Table Label 2 6 7 8 3" xfId="33572" xr:uid="{00000000-0005-0000-0000-0000F9820000}"/>
    <cellStyle name="Lookup Table Label 2 6 7 9" xfId="33573" xr:uid="{00000000-0005-0000-0000-0000FA820000}"/>
    <cellStyle name="Lookup Table Label 2 6 7 9 2" xfId="33574" xr:uid="{00000000-0005-0000-0000-0000FB820000}"/>
    <cellStyle name="Lookup Table Label 2 6 7 9 3" xfId="33575" xr:uid="{00000000-0005-0000-0000-0000FC820000}"/>
    <cellStyle name="Lookup Table Label 2 6 8" xfId="33576" xr:uid="{00000000-0005-0000-0000-0000FD820000}"/>
    <cellStyle name="Lookup Table Label 2 6 8 2" xfId="33577" xr:uid="{00000000-0005-0000-0000-0000FE820000}"/>
    <cellStyle name="Lookup Table Label 2 6 8 3" xfId="33578" xr:uid="{00000000-0005-0000-0000-0000FF820000}"/>
    <cellStyle name="Lookup Table Label 2 6 9" xfId="33579" xr:uid="{00000000-0005-0000-0000-000000830000}"/>
    <cellStyle name="Lookup Table Label 2 6 9 2" xfId="33580" xr:uid="{00000000-0005-0000-0000-000001830000}"/>
    <cellStyle name="Lookup Table Label 2 6 9 3" xfId="33581" xr:uid="{00000000-0005-0000-0000-000002830000}"/>
    <cellStyle name="Lookup Table Label 2 7" xfId="33582" xr:uid="{00000000-0005-0000-0000-000003830000}"/>
    <cellStyle name="Lookup Table Label 2 7 10" xfId="33583" xr:uid="{00000000-0005-0000-0000-000004830000}"/>
    <cellStyle name="Lookup Table Label 2 7 10 2" xfId="33584" xr:uid="{00000000-0005-0000-0000-000005830000}"/>
    <cellStyle name="Lookup Table Label 2 7 10 3" xfId="33585" xr:uid="{00000000-0005-0000-0000-000006830000}"/>
    <cellStyle name="Lookup Table Label 2 7 11" xfId="33586" xr:uid="{00000000-0005-0000-0000-000007830000}"/>
    <cellStyle name="Lookup Table Label 2 7 11 2" xfId="33587" xr:uid="{00000000-0005-0000-0000-000008830000}"/>
    <cellStyle name="Lookup Table Label 2 7 11 3" xfId="33588" xr:uid="{00000000-0005-0000-0000-000009830000}"/>
    <cellStyle name="Lookup Table Label 2 7 12" xfId="33589" xr:uid="{00000000-0005-0000-0000-00000A830000}"/>
    <cellStyle name="Lookup Table Label 2 7 13" xfId="33590" xr:uid="{00000000-0005-0000-0000-00000B830000}"/>
    <cellStyle name="Lookup Table Label 2 7 2" xfId="33591" xr:uid="{00000000-0005-0000-0000-00000C830000}"/>
    <cellStyle name="Lookup Table Label 2 7 2 2" xfId="33592" xr:uid="{00000000-0005-0000-0000-00000D830000}"/>
    <cellStyle name="Lookup Table Label 2 7 2 3" xfId="33593" xr:uid="{00000000-0005-0000-0000-00000E830000}"/>
    <cellStyle name="Lookup Table Label 2 7 3" xfId="33594" xr:uid="{00000000-0005-0000-0000-00000F830000}"/>
    <cellStyle name="Lookup Table Label 2 7 3 2" xfId="33595" xr:uid="{00000000-0005-0000-0000-000010830000}"/>
    <cellStyle name="Lookup Table Label 2 7 3 3" xfId="33596" xr:uid="{00000000-0005-0000-0000-000011830000}"/>
    <cellStyle name="Lookup Table Label 2 7 4" xfId="33597" xr:uid="{00000000-0005-0000-0000-000012830000}"/>
    <cellStyle name="Lookup Table Label 2 7 4 2" xfId="33598" xr:uid="{00000000-0005-0000-0000-000013830000}"/>
    <cellStyle name="Lookup Table Label 2 7 4 3" xfId="33599" xr:uid="{00000000-0005-0000-0000-000014830000}"/>
    <cellStyle name="Lookup Table Label 2 7 5" xfId="33600" xr:uid="{00000000-0005-0000-0000-000015830000}"/>
    <cellStyle name="Lookup Table Label 2 7 5 2" xfId="33601" xr:uid="{00000000-0005-0000-0000-000016830000}"/>
    <cellStyle name="Lookup Table Label 2 7 5 3" xfId="33602" xr:uid="{00000000-0005-0000-0000-000017830000}"/>
    <cellStyle name="Lookup Table Label 2 7 6" xfId="33603" xr:uid="{00000000-0005-0000-0000-000018830000}"/>
    <cellStyle name="Lookup Table Label 2 7 6 2" xfId="33604" xr:uid="{00000000-0005-0000-0000-000019830000}"/>
    <cellStyle name="Lookup Table Label 2 7 6 3" xfId="33605" xr:uid="{00000000-0005-0000-0000-00001A830000}"/>
    <cellStyle name="Lookup Table Label 2 7 7" xfId="33606" xr:uid="{00000000-0005-0000-0000-00001B830000}"/>
    <cellStyle name="Lookup Table Label 2 7 7 2" xfId="33607" xr:uid="{00000000-0005-0000-0000-00001C830000}"/>
    <cellStyle name="Lookup Table Label 2 7 7 3" xfId="33608" xr:uid="{00000000-0005-0000-0000-00001D830000}"/>
    <cellStyle name="Lookup Table Label 2 7 8" xfId="33609" xr:uid="{00000000-0005-0000-0000-00001E830000}"/>
    <cellStyle name="Lookup Table Label 2 7 8 2" xfId="33610" xr:uid="{00000000-0005-0000-0000-00001F830000}"/>
    <cellStyle name="Lookup Table Label 2 7 8 3" xfId="33611" xr:uid="{00000000-0005-0000-0000-000020830000}"/>
    <cellStyle name="Lookup Table Label 2 7 9" xfId="33612" xr:uid="{00000000-0005-0000-0000-000021830000}"/>
    <cellStyle name="Lookup Table Label 2 7 9 2" xfId="33613" xr:uid="{00000000-0005-0000-0000-000022830000}"/>
    <cellStyle name="Lookup Table Label 2 7 9 3" xfId="33614" xr:uid="{00000000-0005-0000-0000-000023830000}"/>
    <cellStyle name="Lookup Table Label 2 8" xfId="33615" xr:uid="{00000000-0005-0000-0000-000024830000}"/>
    <cellStyle name="Lookup Table Label 2 8 2" xfId="33616" xr:uid="{00000000-0005-0000-0000-000025830000}"/>
    <cellStyle name="Lookup Table Label 2 8 3" xfId="33617" xr:uid="{00000000-0005-0000-0000-000026830000}"/>
    <cellStyle name="Lookup Table Label 2 9" xfId="33618" xr:uid="{00000000-0005-0000-0000-000027830000}"/>
    <cellStyle name="Lookup Table Label 2 9 2" xfId="33619" xr:uid="{00000000-0005-0000-0000-000028830000}"/>
    <cellStyle name="Lookup Table Label 2 9 3" xfId="33620" xr:uid="{00000000-0005-0000-0000-000029830000}"/>
    <cellStyle name="Lookup Table Label 20" xfId="33621" xr:uid="{00000000-0005-0000-0000-00002A830000}"/>
    <cellStyle name="Lookup Table Label 20 2" xfId="33622" xr:uid="{00000000-0005-0000-0000-00002B830000}"/>
    <cellStyle name="Lookup Table Label 21" xfId="33623" xr:uid="{00000000-0005-0000-0000-00002C830000}"/>
    <cellStyle name="Lookup Table Label 21 2" xfId="33624" xr:uid="{00000000-0005-0000-0000-00002D830000}"/>
    <cellStyle name="Lookup Table Label 22" xfId="33625" xr:uid="{00000000-0005-0000-0000-00002E830000}"/>
    <cellStyle name="Lookup Table Label 22 2" xfId="33626" xr:uid="{00000000-0005-0000-0000-00002F830000}"/>
    <cellStyle name="Lookup Table Label 23" xfId="33627" xr:uid="{00000000-0005-0000-0000-000030830000}"/>
    <cellStyle name="Lookup Table Label 23 2" xfId="33628" xr:uid="{00000000-0005-0000-0000-000031830000}"/>
    <cellStyle name="Lookup Table Label 24" xfId="33629" xr:uid="{00000000-0005-0000-0000-000032830000}"/>
    <cellStyle name="Lookup Table Label 3" xfId="33630" xr:uid="{00000000-0005-0000-0000-000033830000}"/>
    <cellStyle name="Lookup Table Label 3 10" xfId="33631" xr:uid="{00000000-0005-0000-0000-000034830000}"/>
    <cellStyle name="Lookup Table Label 3 10 2" xfId="33632" xr:uid="{00000000-0005-0000-0000-000035830000}"/>
    <cellStyle name="Lookup Table Label 3 10 3" xfId="33633" xr:uid="{00000000-0005-0000-0000-000036830000}"/>
    <cellStyle name="Lookup Table Label 3 11" xfId="33634" xr:uid="{00000000-0005-0000-0000-000037830000}"/>
    <cellStyle name="Lookup Table Label 3 11 2" xfId="33635" xr:uid="{00000000-0005-0000-0000-000038830000}"/>
    <cellStyle name="Lookup Table Label 3 11 3" xfId="33636" xr:uid="{00000000-0005-0000-0000-000039830000}"/>
    <cellStyle name="Lookup Table Label 3 12" xfId="33637" xr:uid="{00000000-0005-0000-0000-00003A830000}"/>
    <cellStyle name="Lookup Table Label 3 12 2" xfId="33638" xr:uid="{00000000-0005-0000-0000-00003B830000}"/>
    <cellStyle name="Lookup Table Label 3 12 3" xfId="33639" xr:uid="{00000000-0005-0000-0000-00003C830000}"/>
    <cellStyle name="Lookup Table Label 3 13" xfId="33640" xr:uid="{00000000-0005-0000-0000-00003D830000}"/>
    <cellStyle name="Lookup Table Label 3 13 2" xfId="33641" xr:uid="{00000000-0005-0000-0000-00003E830000}"/>
    <cellStyle name="Lookup Table Label 3 13 3" xfId="33642" xr:uid="{00000000-0005-0000-0000-00003F830000}"/>
    <cellStyle name="Lookup Table Label 3 14" xfId="33643" xr:uid="{00000000-0005-0000-0000-000040830000}"/>
    <cellStyle name="Lookup Table Label 3 14 2" xfId="33644" xr:uid="{00000000-0005-0000-0000-000041830000}"/>
    <cellStyle name="Lookup Table Label 3 14 3" xfId="33645" xr:uid="{00000000-0005-0000-0000-000042830000}"/>
    <cellStyle name="Lookup Table Label 3 15" xfId="33646" xr:uid="{00000000-0005-0000-0000-000043830000}"/>
    <cellStyle name="Lookup Table Label 3 15 2" xfId="33647" xr:uid="{00000000-0005-0000-0000-000044830000}"/>
    <cellStyle name="Lookup Table Label 3 15 3" xfId="33648" xr:uid="{00000000-0005-0000-0000-000045830000}"/>
    <cellStyle name="Lookup Table Label 3 16" xfId="33649" xr:uid="{00000000-0005-0000-0000-000046830000}"/>
    <cellStyle name="Lookup Table Label 3 16 2" xfId="33650" xr:uid="{00000000-0005-0000-0000-000047830000}"/>
    <cellStyle name="Lookup Table Label 3 16 3" xfId="33651" xr:uid="{00000000-0005-0000-0000-000048830000}"/>
    <cellStyle name="Lookup Table Label 3 17" xfId="33652" xr:uid="{00000000-0005-0000-0000-000049830000}"/>
    <cellStyle name="Lookup Table Label 3 17 2" xfId="33653" xr:uid="{00000000-0005-0000-0000-00004A830000}"/>
    <cellStyle name="Lookup Table Label 3 17 3" xfId="33654" xr:uid="{00000000-0005-0000-0000-00004B830000}"/>
    <cellStyle name="Lookup Table Label 3 18" xfId="33655" xr:uid="{00000000-0005-0000-0000-00004C830000}"/>
    <cellStyle name="Lookup Table Label 3 18 2" xfId="33656" xr:uid="{00000000-0005-0000-0000-00004D830000}"/>
    <cellStyle name="Lookup Table Label 3 18 3" xfId="33657" xr:uid="{00000000-0005-0000-0000-00004E830000}"/>
    <cellStyle name="Lookup Table Label 3 19" xfId="33658" xr:uid="{00000000-0005-0000-0000-00004F830000}"/>
    <cellStyle name="Lookup Table Label 3 2" xfId="33659" xr:uid="{00000000-0005-0000-0000-000050830000}"/>
    <cellStyle name="Lookup Table Label 3 2 10" xfId="33660" xr:uid="{00000000-0005-0000-0000-000051830000}"/>
    <cellStyle name="Lookup Table Label 3 2 10 2" xfId="33661" xr:uid="{00000000-0005-0000-0000-000052830000}"/>
    <cellStyle name="Lookup Table Label 3 2 10 3" xfId="33662" xr:uid="{00000000-0005-0000-0000-000053830000}"/>
    <cellStyle name="Lookup Table Label 3 2 11" xfId="33663" xr:uid="{00000000-0005-0000-0000-000054830000}"/>
    <cellStyle name="Lookup Table Label 3 2 11 2" xfId="33664" xr:uid="{00000000-0005-0000-0000-000055830000}"/>
    <cellStyle name="Lookup Table Label 3 2 11 3" xfId="33665" xr:uid="{00000000-0005-0000-0000-000056830000}"/>
    <cellStyle name="Lookup Table Label 3 2 12" xfId="33666" xr:uid="{00000000-0005-0000-0000-000057830000}"/>
    <cellStyle name="Lookup Table Label 3 2 12 2" xfId="33667" xr:uid="{00000000-0005-0000-0000-000058830000}"/>
    <cellStyle name="Lookup Table Label 3 2 12 3" xfId="33668" xr:uid="{00000000-0005-0000-0000-000059830000}"/>
    <cellStyle name="Lookup Table Label 3 2 13" xfId="33669" xr:uid="{00000000-0005-0000-0000-00005A830000}"/>
    <cellStyle name="Lookup Table Label 3 2 13 2" xfId="33670" xr:uid="{00000000-0005-0000-0000-00005B830000}"/>
    <cellStyle name="Lookup Table Label 3 2 13 3" xfId="33671" xr:uid="{00000000-0005-0000-0000-00005C830000}"/>
    <cellStyle name="Lookup Table Label 3 2 14" xfId="33672" xr:uid="{00000000-0005-0000-0000-00005D830000}"/>
    <cellStyle name="Lookup Table Label 3 2 14 2" xfId="33673" xr:uid="{00000000-0005-0000-0000-00005E830000}"/>
    <cellStyle name="Lookup Table Label 3 2 14 3" xfId="33674" xr:uid="{00000000-0005-0000-0000-00005F830000}"/>
    <cellStyle name="Lookup Table Label 3 2 15" xfId="33675" xr:uid="{00000000-0005-0000-0000-000060830000}"/>
    <cellStyle name="Lookup Table Label 3 2 15 2" xfId="33676" xr:uid="{00000000-0005-0000-0000-000061830000}"/>
    <cellStyle name="Lookup Table Label 3 2 15 3" xfId="33677" xr:uid="{00000000-0005-0000-0000-000062830000}"/>
    <cellStyle name="Lookup Table Label 3 2 16" xfId="33678" xr:uid="{00000000-0005-0000-0000-000063830000}"/>
    <cellStyle name="Lookup Table Label 3 2 16 2" xfId="33679" xr:uid="{00000000-0005-0000-0000-000064830000}"/>
    <cellStyle name="Lookup Table Label 3 2 16 3" xfId="33680" xr:uid="{00000000-0005-0000-0000-000065830000}"/>
    <cellStyle name="Lookup Table Label 3 2 17" xfId="33681" xr:uid="{00000000-0005-0000-0000-000066830000}"/>
    <cellStyle name="Lookup Table Label 3 2 17 2" xfId="33682" xr:uid="{00000000-0005-0000-0000-000067830000}"/>
    <cellStyle name="Lookup Table Label 3 2 17 3" xfId="33683" xr:uid="{00000000-0005-0000-0000-000068830000}"/>
    <cellStyle name="Lookup Table Label 3 2 18" xfId="33684" xr:uid="{00000000-0005-0000-0000-000069830000}"/>
    <cellStyle name="Lookup Table Label 3 2 18 2" xfId="33685" xr:uid="{00000000-0005-0000-0000-00006A830000}"/>
    <cellStyle name="Lookup Table Label 3 2 18 3" xfId="33686" xr:uid="{00000000-0005-0000-0000-00006B830000}"/>
    <cellStyle name="Lookup Table Label 3 2 19" xfId="33687" xr:uid="{00000000-0005-0000-0000-00006C830000}"/>
    <cellStyle name="Lookup Table Label 3 2 2" xfId="33688" xr:uid="{00000000-0005-0000-0000-00006D830000}"/>
    <cellStyle name="Lookup Table Label 3 2 2 10" xfId="33689" xr:uid="{00000000-0005-0000-0000-00006E830000}"/>
    <cellStyle name="Lookup Table Label 3 2 2 10 2" xfId="33690" xr:uid="{00000000-0005-0000-0000-00006F830000}"/>
    <cellStyle name="Lookup Table Label 3 2 2 10 3" xfId="33691" xr:uid="{00000000-0005-0000-0000-000070830000}"/>
    <cellStyle name="Lookup Table Label 3 2 2 11" xfId="33692" xr:uid="{00000000-0005-0000-0000-000071830000}"/>
    <cellStyle name="Lookup Table Label 3 2 2 11 2" xfId="33693" xr:uid="{00000000-0005-0000-0000-000072830000}"/>
    <cellStyle name="Lookup Table Label 3 2 2 11 3" xfId="33694" xr:uid="{00000000-0005-0000-0000-000073830000}"/>
    <cellStyle name="Lookup Table Label 3 2 2 12" xfId="33695" xr:uid="{00000000-0005-0000-0000-000074830000}"/>
    <cellStyle name="Lookup Table Label 3 2 2 12 2" xfId="33696" xr:uid="{00000000-0005-0000-0000-000075830000}"/>
    <cellStyle name="Lookup Table Label 3 2 2 12 3" xfId="33697" xr:uid="{00000000-0005-0000-0000-000076830000}"/>
    <cellStyle name="Lookup Table Label 3 2 2 13" xfId="33698" xr:uid="{00000000-0005-0000-0000-000077830000}"/>
    <cellStyle name="Lookup Table Label 3 2 2 14" xfId="33699" xr:uid="{00000000-0005-0000-0000-000078830000}"/>
    <cellStyle name="Lookup Table Label 3 2 2 2" xfId="33700" xr:uid="{00000000-0005-0000-0000-000079830000}"/>
    <cellStyle name="Lookup Table Label 3 2 2 2 2" xfId="33701" xr:uid="{00000000-0005-0000-0000-00007A830000}"/>
    <cellStyle name="Lookup Table Label 3 2 2 2 3" xfId="33702" xr:uid="{00000000-0005-0000-0000-00007B830000}"/>
    <cellStyle name="Lookup Table Label 3 2 2 3" xfId="33703" xr:uid="{00000000-0005-0000-0000-00007C830000}"/>
    <cellStyle name="Lookup Table Label 3 2 2 3 2" xfId="33704" xr:uid="{00000000-0005-0000-0000-00007D830000}"/>
    <cellStyle name="Lookup Table Label 3 2 2 3 3" xfId="33705" xr:uid="{00000000-0005-0000-0000-00007E830000}"/>
    <cellStyle name="Lookup Table Label 3 2 2 4" xfId="33706" xr:uid="{00000000-0005-0000-0000-00007F830000}"/>
    <cellStyle name="Lookup Table Label 3 2 2 4 2" xfId="33707" xr:uid="{00000000-0005-0000-0000-000080830000}"/>
    <cellStyle name="Lookup Table Label 3 2 2 4 3" xfId="33708" xr:uid="{00000000-0005-0000-0000-000081830000}"/>
    <cellStyle name="Lookup Table Label 3 2 2 5" xfId="33709" xr:uid="{00000000-0005-0000-0000-000082830000}"/>
    <cellStyle name="Lookup Table Label 3 2 2 5 2" xfId="33710" xr:uid="{00000000-0005-0000-0000-000083830000}"/>
    <cellStyle name="Lookup Table Label 3 2 2 5 3" xfId="33711" xr:uid="{00000000-0005-0000-0000-000084830000}"/>
    <cellStyle name="Lookup Table Label 3 2 2 6" xfId="33712" xr:uid="{00000000-0005-0000-0000-000085830000}"/>
    <cellStyle name="Lookup Table Label 3 2 2 6 2" xfId="33713" xr:uid="{00000000-0005-0000-0000-000086830000}"/>
    <cellStyle name="Lookup Table Label 3 2 2 6 3" xfId="33714" xr:uid="{00000000-0005-0000-0000-000087830000}"/>
    <cellStyle name="Lookup Table Label 3 2 2 7" xfId="33715" xr:uid="{00000000-0005-0000-0000-000088830000}"/>
    <cellStyle name="Lookup Table Label 3 2 2 7 2" xfId="33716" xr:uid="{00000000-0005-0000-0000-000089830000}"/>
    <cellStyle name="Lookup Table Label 3 2 2 7 3" xfId="33717" xr:uid="{00000000-0005-0000-0000-00008A830000}"/>
    <cellStyle name="Lookup Table Label 3 2 2 8" xfId="33718" xr:uid="{00000000-0005-0000-0000-00008B830000}"/>
    <cellStyle name="Lookup Table Label 3 2 2 8 2" xfId="33719" xr:uid="{00000000-0005-0000-0000-00008C830000}"/>
    <cellStyle name="Lookup Table Label 3 2 2 8 3" xfId="33720" xr:uid="{00000000-0005-0000-0000-00008D830000}"/>
    <cellStyle name="Lookup Table Label 3 2 2 9" xfId="33721" xr:uid="{00000000-0005-0000-0000-00008E830000}"/>
    <cellStyle name="Lookup Table Label 3 2 2 9 2" xfId="33722" xr:uid="{00000000-0005-0000-0000-00008F830000}"/>
    <cellStyle name="Lookup Table Label 3 2 2 9 3" xfId="33723" xr:uid="{00000000-0005-0000-0000-000090830000}"/>
    <cellStyle name="Lookup Table Label 3 2 20" xfId="33724" xr:uid="{00000000-0005-0000-0000-000091830000}"/>
    <cellStyle name="Lookup Table Label 3 2 3" xfId="33725" xr:uid="{00000000-0005-0000-0000-000092830000}"/>
    <cellStyle name="Lookup Table Label 3 2 3 10" xfId="33726" xr:uid="{00000000-0005-0000-0000-000093830000}"/>
    <cellStyle name="Lookup Table Label 3 2 3 10 2" xfId="33727" xr:uid="{00000000-0005-0000-0000-000094830000}"/>
    <cellStyle name="Lookup Table Label 3 2 3 10 3" xfId="33728" xr:uid="{00000000-0005-0000-0000-000095830000}"/>
    <cellStyle name="Lookup Table Label 3 2 3 11" xfId="33729" xr:uid="{00000000-0005-0000-0000-000096830000}"/>
    <cellStyle name="Lookup Table Label 3 2 3 11 2" xfId="33730" xr:uid="{00000000-0005-0000-0000-000097830000}"/>
    <cellStyle name="Lookup Table Label 3 2 3 11 3" xfId="33731" xr:uid="{00000000-0005-0000-0000-000098830000}"/>
    <cellStyle name="Lookup Table Label 3 2 3 12" xfId="33732" xr:uid="{00000000-0005-0000-0000-000099830000}"/>
    <cellStyle name="Lookup Table Label 3 2 3 12 2" xfId="33733" xr:uid="{00000000-0005-0000-0000-00009A830000}"/>
    <cellStyle name="Lookup Table Label 3 2 3 12 3" xfId="33734" xr:uid="{00000000-0005-0000-0000-00009B830000}"/>
    <cellStyle name="Lookup Table Label 3 2 3 13" xfId="33735" xr:uid="{00000000-0005-0000-0000-00009C830000}"/>
    <cellStyle name="Lookup Table Label 3 2 3 14" xfId="33736" xr:uid="{00000000-0005-0000-0000-00009D830000}"/>
    <cellStyle name="Lookup Table Label 3 2 3 2" xfId="33737" xr:uid="{00000000-0005-0000-0000-00009E830000}"/>
    <cellStyle name="Lookup Table Label 3 2 3 2 2" xfId="33738" xr:uid="{00000000-0005-0000-0000-00009F830000}"/>
    <cellStyle name="Lookup Table Label 3 2 3 2 3" xfId="33739" xr:uid="{00000000-0005-0000-0000-0000A0830000}"/>
    <cellStyle name="Lookup Table Label 3 2 3 3" xfId="33740" xr:uid="{00000000-0005-0000-0000-0000A1830000}"/>
    <cellStyle name="Lookup Table Label 3 2 3 3 2" xfId="33741" xr:uid="{00000000-0005-0000-0000-0000A2830000}"/>
    <cellStyle name="Lookup Table Label 3 2 3 3 3" xfId="33742" xr:uid="{00000000-0005-0000-0000-0000A3830000}"/>
    <cellStyle name="Lookup Table Label 3 2 3 4" xfId="33743" xr:uid="{00000000-0005-0000-0000-0000A4830000}"/>
    <cellStyle name="Lookup Table Label 3 2 3 4 2" xfId="33744" xr:uid="{00000000-0005-0000-0000-0000A5830000}"/>
    <cellStyle name="Lookup Table Label 3 2 3 4 3" xfId="33745" xr:uid="{00000000-0005-0000-0000-0000A6830000}"/>
    <cellStyle name="Lookup Table Label 3 2 3 5" xfId="33746" xr:uid="{00000000-0005-0000-0000-0000A7830000}"/>
    <cellStyle name="Lookup Table Label 3 2 3 5 2" xfId="33747" xr:uid="{00000000-0005-0000-0000-0000A8830000}"/>
    <cellStyle name="Lookup Table Label 3 2 3 5 3" xfId="33748" xr:uid="{00000000-0005-0000-0000-0000A9830000}"/>
    <cellStyle name="Lookup Table Label 3 2 3 6" xfId="33749" xr:uid="{00000000-0005-0000-0000-0000AA830000}"/>
    <cellStyle name="Lookup Table Label 3 2 3 6 2" xfId="33750" xr:uid="{00000000-0005-0000-0000-0000AB830000}"/>
    <cellStyle name="Lookup Table Label 3 2 3 6 3" xfId="33751" xr:uid="{00000000-0005-0000-0000-0000AC830000}"/>
    <cellStyle name="Lookup Table Label 3 2 3 7" xfId="33752" xr:uid="{00000000-0005-0000-0000-0000AD830000}"/>
    <cellStyle name="Lookup Table Label 3 2 3 7 2" xfId="33753" xr:uid="{00000000-0005-0000-0000-0000AE830000}"/>
    <cellStyle name="Lookup Table Label 3 2 3 7 3" xfId="33754" xr:uid="{00000000-0005-0000-0000-0000AF830000}"/>
    <cellStyle name="Lookup Table Label 3 2 3 8" xfId="33755" xr:uid="{00000000-0005-0000-0000-0000B0830000}"/>
    <cellStyle name="Lookup Table Label 3 2 3 8 2" xfId="33756" xr:uid="{00000000-0005-0000-0000-0000B1830000}"/>
    <cellStyle name="Lookup Table Label 3 2 3 8 3" xfId="33757" xr:uid="{00000000-0005-0000-0000-0000B2830000}"/>
    <cellStyle name="Lookup Table Label 3 2 3 9" xfId="33758" xr:uid="{00000000-0005-0000-0000-0000B3830000}"/>
    <cellStyle name="Lookup Table Label 3 2 3 9 2" xfId="33759" xr:uid="{00000000-0005-0000-0000-0000B4830000}"/>
    <cellStyle name="Lookup Table Label 3 2 3 9 3" xfId="33760" xr:uid="{00000000-0005-0000-0000-0000B5830000}"/>
    <cellStyle name="Lookup Table Label 3 2 4" xfId="33761" xr:uid="{00000000-0005-0000-0000-0000B6830000}"/>
    <cellStyle name="Lookup Table Label 3 2 4 10" xfId="33762" xr:uid="{00000000-0005-0000-0000-0000B7830000}"/>
    <cellStyle name="Lookup Table Label 3 2 4 10 2" xfId="33763" xr:uid="{00000000-0005-0000-0000-0000B8830000}"/>
    <cellStyle name="Lookup Table Label 3 2 4 10 3" xfId="33764" xr:uid="{00000000-0005-0000-0000-0000B9830000}"/>
    <cellStyle name="Lookup Table Label 3 2 4 11" xfId="33765" xr:uid="{00000000-0005-0000-0000-0000BA830000}"/>
    <cellStyle name="Lookup Table Label 3 2 4 11 2" xfId="33766" xr:uid="{00000000-0005-0000-0000-0000BB830000}"/>
    <cellStyle name="Lookup Table Label 3 2 4 11 3" xfId="33767" xr:uid="{00000000-0005-0000-0000-0000BC830000}"/>
    <cellStyle name="Lookup Table Label 3 2 4 12" xfId="33768" xr:uid="{00000000-0005-0000-0000-0000BD830000}"/>
    <cellStyle name="Lookup Table Label 3 2 4 13" xfId="33769" xr:uid="{00000000-0005-0000-0000-0000BE830000}"/>
    <cellStyle name="Lookup Table Label 3 2 4 2" xfId="33770" xr:uid="{00000000-0005-0000-0000-0000BF830000}"/>
    <cellStyle name="Lookup Table Label 3 2 4 2 2" xfId="33771" xr:uid="{00000000-0005-0000-0000-0000C0830000}"/>
    <cellStyle name="Lookup Table Label 3 2 4 2 3" xfId="33772" xr:uid="{00000000-0005-0000-0000-0000C1830000}"/>
    <cellStyle name="Lookup Table Label 3 2 4 3" xfId="33773" xr:uid="{00000000-0005-0000-0000-0000C2830000}"/>
    <cellStyle name="Lookup Table Label 3 2 4 3 2" xfId="33774" xr:uid="{00000000-0005-0000-0000-0000C3830000}"/>
    <cellStyle name="Lookup Table Label 3 2 4 3 3" xfId="33775" xr:uid="{00000000-0005-0000-0000-0000C4830000}"/>
    <cellStyle name="Lookup Table Label 3 2 4 4" xfId="33776" xr:uid="{00000000-0005-0000-0000-0000C5830000}"/>
    <cellStyle name="Lookup Table Label 3 2 4 4 2" xfId="33777" xr:uid="{00000000-0005-0000-0000-0000C6830000}"/>
    <cellStyle name="Lookup Table Label 3 2 4 4 3" xfId="33778" xr:uid="{00000000-0005-0000-0000-0000C7830000}"/>
    <cellStyle name="Lookup Table Label 3 2 4 5" xfId="33779" xr:uid="{00000000-0005-0000-0000-0000C8830000}"/>
    <cellStyle name="Lookup Table Label 3 2 4 5 2" xfId="33780" xr:uid="{00000000-0005-0000-0000-0000C9830000}"/>
    <cellStyle name="Lookup Table Label 3 2 4 5 3" xfId="33781" xr:uid="{00000000-0005-0000-0000-0000CA830000}"/>
    <cellStyle name="Lookup Table Label 3 2 4 6" xfId="33782" xr:uid="{00000000-0005-0000-0000-0000CB830000}"/>
    <cellStyle name="Lookup Table Label 3 2 4 6 2" xfId="33783" xr:uid="{00000000-0005-0000-0000-0000CC830000}"/>
    <cellStyle name="Lookup Table Label 3 2 4 6 3" xfId="33784" xr:uid="{00000000-0005-0000-0000-0000CD830000}"/>
    <cellStyle name="Lookup Table Label 3 2 4 7" xfId="33785" xr:uid="{00000000-0005-0000-0000-0000CE830000}"/>
    <cellStyle name="Lookup Table Label 3 2 4 7 2" xfId="33786" xr:uid="{00000000-0005-0000-0000-0000CF830000}"/>
    <cellStyle name="Lookup Table Label 3 2 4 7 3" xfId="33787" xr:uid="{00000000-0005-0000-0000-0000D0830000}"/>
    <cellStyle name="Lookup Table Label 3 2 4 8" xfId="33788" xr:uid="{00000000-0005-0000-0000-0000D1830000}"/>
    <cellStyle name="Lookup Table Label 3 2 4 8 2" xfId="33789" xr:uid="{00000000-0005-0000-0000-0000D2830000}"/>
    <cellStyle name="Lookup Table Label 3 2 4 8 3" xfId="33790" xr:uid="{00000000-0005-0000-0000-0000D3830000}"/>
    <cellStyle name="Lookup Table Label 3 2 4 9" xfId="33791" xr:uid="{00000000-0005-0000-0000-0000D4830000}"/>
    <cellStyle name="Lookup Table Label 3 2 4 9 2" xfId="33792" xr:uid="{00000000-0005-0000-0000-0000D5830000}"/>
    <cellStyle name="Lookup Table Label 3 2 4 9 3" xfId="33793" xr:uid="{00000000-0005-0000-0000-0000D6830000}"/>
    <cellStyle name="Lookup Table Label 3 2 5" xfId="33794" xr:uid="{00000000-0005-0000-0000-0000D7830000}"/>
    <cellStyle name="Lookup Table Label 3 2 5 10" xfId="33795" xr:uid="{00000000-0005-0000-0000-0000D8830000}"/>
    <cellStyle name="Lookup Table Label 3 2 5 10 2" xfId="33796" xr:uid="{00000000-0005-0000-0000-0000D9830000}"/>
    <cellStyle name="Lookup Table Label 3 2 5 10 3" xfId="33797" xr:uid="{00000000-0005-0000-0000-0000DA830000}"/>
    <cellStyle name="Lookup Table Label 3 2 5 11" xfId="33798" xr:uid="{00000000-0005-0000-0000-0000DB830000}"/>
    <cellStyle name="Lookup Table Label 3 2 5 11 2" xfId="33799" xr:uid="{00000000-0005-0000-0000-0000DC830000}"/>
    <cellStyle name="Lookup Table Label 3 2 5 11 3" xfId="33800" xr:uid="{00000000-0005-0000-0000-0000DD830000}"/>
    <cellStyle name="Lookup Table Label 3 2 5 12" xfId="33801" xr:uid="{00000000-0005-0000-0000-0000DE830000}"/>
    <cellStyle name="Lookup Table Label 3 2 5 13" xfId="33802" xr:uid="{00000000-0005-0000-0000-0000DF830000}"/>
    <cellStyle name="Lookup Table Label 3 2 5 2" xfId="33803" xr:uid="{00000000-0005-0000-0000-0000E0830000}"/>
    <cellStyle name="Lookup Table Label 3 2 5 2 2" xfId="33804" xr:uid="{00000000-0005-0000-0000-0000E1830000}"/>
    <cellStyle name="Lookup Table Label 3 2 5 2 3" xfId="33805" xr:uid="{00000000-0005-0000-0000-0000E2830000}"/>
    <cellStyle name="Lookup Table Label 3 2 5 3" xfId="33806" xr:uid="{00000000-0005-0000-0000-0000E3830000}"/>
    <cellStyle name="Lookup Table Label 3 2 5 3 2" xfId="33807" xr:uid="{00000000-0005-0000-0000-0000E4830000}"/>
    <cellStyle name="Lookup Table Label 3 2 5 3 3" xfId="33808" xr:uid="{00000000-0005-0000-0000-0000E5830000}"/>
    <cellStyle name="Lookup Table Label 3 2 5 4" xfId="33809" xr:uid="{00000000-0005-0000-0000-0000E6830000}"/>
    <cellStyle name="Lookup Table Label 3 2 5 4 2" xfId="33810" xr:uid="{00000000-0005-0000-0000-0000E7830000}"/>
    <cellStyle name="Lookup Table Label 3 2 5 4 3" xfId="33811" xr:uid="{00000000-0005-0000-0000-0000E8830000}"/>
    <cellStyle name="Lookup Table Label 3 2 5 5" xfId="33812" xr:uid="{00000000-0005-0000-0000-0000E9830000}"/>
    <cellStyle name="Lookup Table Label 3 2 5 5 2" xfId="33813" xr:uid="{00000000-0005-0000-0000-0000EA830000}"/>
    <cellStyle name="Lookup Table Label 3 2 5 5 3" xfId="33814" xr:uid="{00000000-0005-0000-0000-0000EB830000}"/>
    <cellStyle name="Lookup Table Label 3 2 5 6" xfId="33815" xr:uid="{00000000-0005-0000-0000-0000EC830000}"/>
    <cellStyle name="Lookup Table Label 3 2 5 6 2" xfId="33816" xr:uid="{00000000-0005-0000-0000-0000ED830000}"/>
    <cellStyle name="Lookup Table Label 3 2 5 6 3" xfId="33817" xr:uid="{00000000-0005-0000-0000-0000EE830000}"/>
    <cellStyle name="Lookup Table Label 3 2 5 7" xfId="33818" xr:uid="{00000000-0005-0000-0000-0000EF830000}"/>
    <cellStyle name="Lookup Table Label 3 2 5 7 2" xfId="33819" xr:uid="{00000000-0005-0000-0000-0000F0830000}"/>
    <cellStyle name="Lookup Table Label 3 2 5 7 3" xfId="33820" xr:uid="{00000000-0005-0000-0000-0000F1830000}"/>
    <cellStyle name="Lookup Table Label 3 2 5 8" xfId="33821" xr:uid="{00000000-0005-0000-0000-0000F2830000}"/>
    <cellStyle name="Lookup Table Label 3 2 5 8 2" xfId="33822" xr:uid="{00000000-0005-0000-0000-0000F3830000}"/>
    <cellStyle name="Lookup Table Label 3 2 5 8 3" xfId="33823" xr:uid="{00000000-0005-0000-0000-0000F4830000}"/>
    <cellStyle name="Lookup Table Label 3 2 5 9" xfId="33824" xr:uid="{00000000-0005-0000-0000-0000F5830000}"/>
    <cellStyle name="Lookup Table Label 3 2 5 9 2" xfId="33825" xr:uid="{00000000-0005-0000-0000-0000F6830000}"/>
    <cellStyle name="Lookup Table Label 3 2 5 9 3" xfId="33826" xr:uid="{00000000-0005-0000-0000-0000F7830000}"/>
    <cellStyle name="Lookup Table Label 3 2 6" xfId="33827" xr:uid="{00000000-0005-0000-0000-0000F8830000}"/>
    <cellStyle name="Lookup Table Label 3 2 6 10" xfId="33828" xr:uid="{00000000-0005-0000-0000-0000F9830000}"/>
    <cellStyle name="Lookup Table Label 3 2 6 10 2" xfId="33829" xr:uid="{00000000-0005-0000-0000-0000FA830000}"/>
    <cellStyle name="Lookup Table Label 3 2 6 10 3" xfId="33830" xr:uid="{00000000-0005-0000-0000-0000FB830000}"/>
    <cellStyle name="Lookup Table Label 3 2 6 11" xfId="33831" xr:uid="{00000000-0005-0000-0000-0000FC830000}"/>
    <cellStyle name="Lookup Table Label 3 2 6 11 2" xfId="33832" xr:uid="{00000000-0005-0000-0000-0000FD830000}"/>
    <cellStyle name="Lookup Table Label 3 2 6 11 3" xfId="33833" xr:uid="{00000000-0005-0000-0000-0000FE830000}"/>
    <cellStyle name="Lookup Table Label 3 2 6 12" xfId="33834" xr:uid="{00000000-0005-0000-0000-0000FF830000}"/>
    <cellStyle name="Lookup Table Label 3 2 6 13" xfId="33835" xr:uid="{00000000-0005-0000-0000-000000840000}"/>
    <cellStyle name="Lookup Table Label 3 2 6 2" xfId="33836" xr:uid="{00000000-0005-0000-0000-000001840000}"/>
    <cellStyle name="Lookup Table Label 3 2 6 2 2" xfId="33837" xr:uid="{00000000-0005-0000-0000-000002840000}"/>
    <cellStyle name="Lookup Table Label 3 2 6 2 3" xfId="33838" xr:uid="{00000000-0005-0000-0000-000003840000}"/>
    <cellStyle name="Lookup Table Label 3 2 6 3" xfId="33839" xr:uid="{00000000-0005-0000-0000-000004840000}"/>
    <cellStyle name="Lookup Table Label 3 2 6 3 2" xfId="33840" xr:uid="{00000000-0005-0000-0000-000005840000}"/>
    <cellStyle name="Lookup Table Label 3 2 6 3 3" xfId="33841" xr:uid="{00000000-0005-0000-0000-000006840000}"/>
    <cellStyle name="Lookup Table Label 3 2 6 4" xfId="33842" xr:uid="{00000000-0005-0000-0000-000007840000}"/>
    <cellStyle name="Lookup Table Label 3 2 6 4 2" xfId="33843" xr:uid="{00000000-0005-0000-0000-000008840000}"/>
    <cellStyle name="Lookup Table Label 3 2 6 4 3" xfId="33844" xr:uid="{00000000-0005-0000-0000-000009840000}"/>
    <cellStyle name="Lookup Table Label 3 2 6 5" xfId="33845" xr:uid="{00000000-0005-0000-0000-00000A840000}"/>
    <cellStyle name="Lookup Table Label 3 2 6 5 2" xfId="33846" xr:uid="{00000000-0005-0000-0000-00000B840000}"/>
    <cellStyle name="Lookup Table Label 3 2 6 5 3" xfId="33847" xr:uid="{00000000-0005-0000-0000-00000C840000}"/>
    <cellStyle name="Lookup Table Label 3 2 6 6" xfId="33848" xr:uid="{00000000-0005-0000-0000-00000D840000}"/>
    <cellStyle name="Lookup Table Label 3 2 6 6 2" xfId="33849" xr:uid="{00000000-0005-0000-0000-00000E840000}"/>
    <cellStyle name="Lookup Table Label 3 2 6 6 3" xfId="33850" xr:uid="{00000000-0005-0000-0000-00000F840000}"/>
    <cellStyle name="Lookup Table Label 3 2 6 7" xfId="33851" xr:uid="{00000000-0005-0000-0000-000010840000}"/>
    <cellStyle name="Lookup Table Label 3 2 6 7 2" xfId="33852" xr:uid="{00000000-0005-0000-0000-000011840000}"/>
    <cellStyle name="Lookup Table Label 3 2 6 7 3" xfId="33853" xr:uid="{00000000-0005-0000-0000-000012840000}"/>
    <cellStyle name="Lookup Table Label 3 2 6 8" xfId="33854" xr:uid="{00000000-0005-0000-0000-000013840000}"/>
    <cellStyle name="Lookup Table Label 3 2 6 8 2" xfId="33855" xr:uid="{00000000-0005-0000-0000-000014840000}"/>
    <cellStyle name="Lookup Table Label 3 2 6 8 3" xfId="33856" xr:uid="{00000000-0005-0000-0000-000015840000}"/>
    <cellStyle name="Lookup Table Label 3 2 6 9" xfId="33857" xr:uid="{00000000-0005-0000-0000-000016840000}"/>
    <cellStyle name="Lookup Table Label 3 2 6 9 2" xfId="33858" xr:uid="{00000000-0005-0000-0000-000017840000}"/>
    <cellStyle name="Lookup Table Label 3 2 6 9 3" xfId="33859" xr:uid="{00000000-0005-0000-0000-000018840000}"/>
    <cellStyle name="Lookup Table Label 3 2 7" xfId="33860" xr:uid="{00000000-0005-0000-0000-000019840000}"/>
    <cellStyle name="Lookup Table Label 3 2 7 10" xfId="33861" xr:uid="{00000000-0005-0000-0000-00001A840000}"/>
    <cellStyle name="Lookup Table Label 3 2 7 10 2" xfId="33862" xr:uid="{00000000-0005-0000-0000-00001B840000}"/>
    <cellStyle name="Lookup Table Label 3 2 7 10 3" xfId="33863" xr:uid="{00000000-0005-0000-0000-00001C840000}"/>
    <cellStyle name="Lookup Table Label 3 2 7 11" xfId="33864" xr:uid="{00000000-0005-0000-0000-00001D840000}"/>
    <cellStyle name="Lookup Table Label 3 2 7 11 2" xfId="33865" xr:uid="{00000000-0005-0000-0000-00001E840000}"/>
    <cellStyle name="Lookup Table Label 3 2 7 11 3" xfId="33866" xr:uid="{00000000-0005-0000-0000-00001F840000}"/>
    <cellStyle name="Lookup Table Label 3 2 7 12" xfId="33867" xr:uid="{00000000-0005-0000-0000-000020840000}"/>
    <cellStyle name="Lookup Table Label 3 2 7 13" xfId="33868" xr:uid="{00000000-0005-0000-0000-000021840000}"/>
    <cellStyle name="Lookup Table Label 3 2 7 2" xfId="33869" xr:uid="{00000000-0005-0000-0000-000022840000}"/>
    <cellStyle name="Lookup Table Label 3 2 7 2 2" xfId="33870" xr:uid="{00000000-0005-0000-0000-000023840000}"/>
    <cellStyle name="Lookup Table Label 3 2 7 2 3" xfId="33871" xr:uid="{00000000-0005-0000-0000-000024840000}"/>
    <cellStyle name="Lookup Table Label 3 2 7 3" xfId="33872" xr:uid="{00000000-0005-0000-0000-000025840000}"/>
    <cellStyle name="Lookup Table Label 3 2 7 3 2" xfId="33873" xr:uid="{00000000-0005-0000-0000-000026840000}"/>
    <cellStyle name="Lookup Table Label 3 2 7 3 3" xfId="33874" xr:uid="{00000000-0005-0000-0000-000027840000}"/>
    <cellStyle name="Lookup Table Label 3 2 7 4" xfId="33875" xr:uid="{00000000-0005-0000-0000-000028840000}"/>
    <cellStyle name="Lookup Table Label 3 2 7 4 2" xfId="33876" xr:uid="{00000000-0005-0000-0000-000029840000}"/>
    <cellStyle name="Lookup Table Label 3 2 7 4 3" xfId="33877" xr:uid="{00000000-0005-0000-0000-00002A840000}"/>
    <cellStyle name="Lookup Table Label 3 2 7 5" xfId="33878" xr:uid="{00000000-0005-0000-0000-00002B840000}"/>
    <cellStyle name="Lookup Table Label 3 2 7 5 2" xfId="33879" xr:uid="{00000000-0005-0000-0000-00002C840000}"/>
    <cellStyle name="Lookup Table Label 3 2 7 5 3" xfId="33880" xr:uid="{00000000-0005-0000-0000-00002D840000}"/>
    <cellStyle name="Lookup Table Label 3 2 7 6" xfId="33881" xr:uid="{00000000-0005-0000-0000-00002E840000}"/>
    <cellStyle name="Lookup Table Label 3 2 7 6 2" xfId="33882" xr:uid="{00000000-0005-0000-0000-00002F840000}"/>
    <cellStyle name="Lookup Table Label 3 2 7 6 3" xfId="33883" xr:uid="{00000000-0005-0000-0000-000030840000}"/>
    <cellStyle name="Lookup Table Label 3 2 7 7" xfId="33884" xr:uid="{00000000-0005-0000-0000-000031840000}"/>
    <cellStyle name="Lookup Table Label 3 2 7 7 2" xfId="33885" xr:uid="{00000000-0005-0000-0000-000032840000}"/>
    <cellStyle name="Lookup Table Label 3 2 7 7 3" xfId="33886" xr:uid="{00000000-0005-0000-0000-000033840000}"/>
    <cellStyle name="Lookup Table Label 3 2 7 8" xfId="33887" xr:uid="{00000000-0005-0000-0000-000034840000}"/>
    <cellStyle name="Lookup Table Label 3 2 7 8 2" xfId="33888" xr:uid="{00000000-0005-0000-0000-000035840000}"/>
    <cellStyle name="Lookup Table Label 3 2 7 8 3" xfId="33889" xr:uid="{00000000-0005-0000-0000-000036840000}"/>
    <cellStyle name="Lookup Table Label 3 2 7 9" xfId="33890" xr:uid="{00000000-0005-0000-0000-000037840000}"/>
    <cellStyle name="Lookup Table Label 3 2 7 9 2" xfId="33891" xr:uid="{00000000-0005-0000-0000-000038840000}"/>
    <cellStyle name="Lookup Table Label 3 2 7 9 3" xfId="33892" xr:uid="{00000000-0005-0000-0000-000039840000}"/>
    <cellStyle name="Lookup Table Label 3 2 8" xfId="33893" xr:uid="{00000000-0005-0000-0000-00003A840000}"/>
    <cellStyle name="Lookup Table Label 3 2 8 2" xfId="33894" xr:uid="{00000000-0005-0000-0000-00003B840000}"/>
    <cellStyle name="Lookup Table Label 3 2 8 3" xfId="33895" xr:uid="{00000000-0005-0000-0000-00003C840000}"/>
    <cellStyle name="Lookup Table Label 3 2 9" xfId="33896" xr:uid="{00000000-0005-0000-0000-00003D840000}"/>
    <cellStyle name="Lookup Table Label 3 2 9 2" xfId="33897" xr:uid="{00000000-0005-0000-0000-00003E840000}"/>
    <cellStyle name="Lookup Table Label 3 2 9 3" xfId="33898" xr:uid="{00000000-0005-0000-0000-00003F840000}"/>
    <cellStyle name="Lookup Table Label 3 20" xfId="33899" xr:uid="{00000000-0005-0000-0000-000040840000}"/>
    <cellStyle name="Lookup Table Label 3 3" xfId="33900" xr:uid="{00000000-0005-0000-0000-000041840000}"/>
    <cellStyle name="Lookup Table Label 3 3 10" xfId="33901" xr:uid="{00000000-0005-0000-0000-000042840000}"/>
    <cellStyle name="Lookup Table Label 3 3 10 2" xfId="33902" xr:uid="{00000000-0005-0000-0000-000043840000}"/>
    <cellStyle name="Lookup Table Label 3 3 10 3" xfId="33903" xr:uid="{00000000-0005-0000-0000-000044840000}"/>
    <cellStyle name="Lookup Table Label 3 3 11" xfId="33904" xr:uid="{00000000-0005-0000-0000-000045840000}"/>
    <cellStyle name="Lookup Table Label 3 3 11 2" xfId="33905" xr:uid="{00000000-0005-0000-0000-000046840000}"/>
    <cellStyle name="Lookup Table Label 3 3 11 3" xfId="33906" xr:uid="{00000000-0005-0000-0000-000047840000}"/>
    <cellStyle name="Lookup Table Label 3 3 12" xfId="33907" xr:uid="{00000000-0005-0000-0000-000048840000}"/>
    <cellStyle name="Lookup Table Label 3 3 12 2" xfId="33908" xr:uid="{00000000-0005-0000-0000-000049840000}"/>
    <cellStyle name="Lookup Table Label 3 3 12 3" xfId="33909" xr:uid="{00000000-0005-0000-0000-00004A840000}"/>
    <cellStyle name="Lookup Table Label 3 3 13" xfId="33910" xr:uid="{00000000-0005-0000-0000-00004B840000}"/>
    <cellStyle name="Lookup Table Label 3 3 14" xfId="33911" xr:uid="{00000000-0005-0000-0000-00004C840000}"/>
    <cellStyle name="Lookup Table Label 3 3 2" xfId="33912" xr:uid="{00000000-0005-0000-0000-00004D840000}"/>
    <cellStyle name="Lookup Table Label 3 3 2 2" xfId="33913" xr:uid="{00000000-0005-0000-0000-00004E840000}"/>
    <cellStyle name="Lookup Table Label 3 3 2 3" xfId="33914" xr:uid="{00000000-0005-0000-0000-00004F840000}"/>
    <cellStyle name="Lookup Table Label 3 3 3" xfId="33915" xr:uid="{00000000-0005-0000-0000-000050840000}"/>
    <cellStyle name="Lookup Table Label 3 3 3 2" xfId="33916" xr:uid="{00000000-0005-0000-0000-000051840000}"/>
    <cellStyle name="Lookup Table Label 3 3 3 3" xfId="33917" xr:uid="{00000000-0005-0000-0000-000052840000}"/>
    <cellStyle name="Lookup Table Label 3 3 4" xfId="33918" xr:uid="{00000000-0005-0000-0000-000053840000}"/>
    <cellStyle name="Lookup Table Label 3 3 4 2" xfId="33919" xr:uid="{00000000-0005-0000-0000-000054840000}"/>
    <cellStyle name="Lookup Table Label 3 3 4 3" xfId="33920" xr:uid="{00000000-0005-0000-0000-000055840000}"/>
    <cellStyle name="Lookup Table Label 3 3 5" xfId="33921" xr:uid="{00000000-0005-0000-0000-000056840000}"/>
    <cellStyle name="Lookup Table Label 3 3 5 2" xfId="33922" xr:uid="{00000000-0005-0000-0000-000057840000}"/>
    <cellStyle name="Lookup Table Label 3 3 5 3" xfId="33923" xr:uid="{00000000-0005-0000-0000-000058840000}"/>
    <cellStyle name="Lookup Table Label 3 3 6" xfId="33924" xr:uid="{00000000-0005-0000-0000-000059840000}"/>
    <cellStyle name="Lookup Table Label 3 3 6 2" xfId="33925" xr:uid="{00000000-0005-0000-0000-00005A840000}"/>
    <cellStyle name="Lookup Table Label 3 3 6 3" xfId="33926" xr:uid="{00000000-0005-0000-0000-00005B840000}"/>
    <cellStyle name="Lookup Table Label 3 3 7" xfId="33927" xr:uid="{00000000-0005-0000-0000-00005C840000}"/>
    <cellStyle name="Lookup Table Label 3 3 7 2" xfId="33928" xr:uid="{00000000-0005-0000-0000-00005D840000}"/>
    <cellStyle name="Lookup Table Label 3 3 7 3" xfId="33929" xr:uid="{00000000-0005-0000-0000-00005E840000}"/>
    <cellStyle name="Lookup Table Label 3 3 8" xfId="33930" xr:uid="{00000000-0005-0000-0000-00005F840000}"/>
    <cellStyle name="Lookup Table Label 3 3 8 2" xfId="33931" xr:uid="{00000000-0005-0000-0000-000060840000}"/>
    <cellStyle name="Lookup Table Label 3 3 8 3" xfId="33932" xr:uid="{00000000-0005-0000-0000-000061840000}"/>
    <cellStyle name="Lookup Table Label 3 3 9" xfId="33933" xr:uid="{00000000-0005-0000-0000-000062840000}"/>
    <cellStyle name="Lookup Table Label 3 3 9 2" xfId="33934" xr:uid="{00000000-0005-0000-0000-000063840000}"/>
    <cellStyle name="Lookup Table Label 3 3 9 3" xfId="33935" xr:uid="{00000000-0005-0000-0000-000064840000}"/>
    <cellStyle name="Lookup Table Label 3 4" xfId="33936" xr:uid="{00000000-0005-0000-0000-000065840000}"/>
    <cellStyle name="Lookup Table Label 3 4 10" xfId="33937" xr:uid="{00000000-0005-0000-0000-000066840000}"/>
    <cellStyle name="Lookup Table Label 3 4 10 2" xfId="33938" xr:uid="{00000000-0005-0000-0000-000067840000}"/>
    <cellStyle name="Lookup Table Label 3 4 10 3" xfId="33939" xr:uid="{00000000-0005-0000-0000-000068840000}"/>
    <cellStyle name="Lookup Table Label 3 4 11" xfId="33940" xr:uid="{00000000-0005-0000-0000-000069840000}"/>
    <cellStyle name="Lookup Table Label 3 4 11 2" xfId="33941" xr:uid="{00000000-0005-0000-0000-00006A840000}"/>
    <cellStyle name="Lookup Table Label 3 4 11 3" xfId="33942" xr:uid="{00000000-0005-0000-0000-00006B840000}"/>
    <cellStyle name="Lookup Table Label 3 4 12" xfId="33943" xr:uid="{00000000-0005-0000-0000-00006C840000}"/>
    <cellStyle name="Lookup Table Label 3 4 13" xfId="33944" xr:uid="{00000000-0005-0000-0000-00006D840000}"/>
    <cellStyle name="Lookup Table Label 3 4 2" xfId="33945" xr:uid="{00000000-0005-0000-0000-00006E840000}"/>
    <cellStyle name="Lookup Table Label 3 4 2 2" xfId="33946" xr:uid="{00000000-0005-0000-0000-00006F840000}"/>
    <cellStyle name="Lookup Table Label 3 4 2 3" xfId="33947" xr:uid="{00000000-0005-0000-0000-000070840000}"/>
    <cellStyle name="Lookup Table Label 3 4 3" xfId="33948" xr:uid="{00000000-0005-0000-0000-000071840000}"/>
    <cellStyle name="Lookup Table Label 3 4 3 2" xfId="33949" xr:uid="{00000000-0005-0000-0000-000072840000}"/>
    <cellStyle name="Lookup Table Label 3 4 3 3" xfId="33950" xr:uid="{00000000-0005-0000-0000-000073840000}"/>
    <cellStyle name="Lookup Table Label 3 4 4" xfId="33951" xr:uid="{00000000-0005-0000-0000-000074840000}"/>
    <cellStyle name="Lookup Table Label 3 4 4 2" xfId="33952" xr:uid="{00000000-0005-0000-0000-000075840000}"/>
    <cellStyle name="Lookup Table Label 3 4 4 3" xfId="33953" xr:uid="{00000000-0005-0000-0000-000076840000}"/>
    <cellStyle name="Lookup Table Label 3 4 5" xfId="33954" xr:uid="{00000000-0005-0000-0000-000077840000}"/>
    <cellStyle name="Lookup Table Label 3 4 5 2" xfId="33955" xr:uid="{00000000-0005-0000-0000-000078840000}"/>
    <cellStyle name="Lookup Table Label 3 4 5 3" xfId="33956" xr:uid="{00000000-0005-0000-0000-000079840000}"/>
    <cellStyle name="Lookup Table Label 3 4 6" xfId="33957" xr:uid="{00000000-0005-0000-0000-00007A840000}"/>
    <cellStyle name="Lookup Table Label 3 4 6 2" xfId="33958" xr:uid="{00000000-0005-0000-0000-00007B840000}"/>
    <cellStyle name="Lookup Table Label 3 4 6 3" xfId="33959" xr:uid="{00000000-0005-0000-0000-00007C840000}"/>
    <cellStyle name="Lookup Table Label 3 4 7" xfId="33960" xr:uid="{00000000-0005-0000-0000-00007D840000}"/>
    <cellStyle name="Lookup Table Label 3 4 7 2" xfId="33961" xr:uid="{00000000-0005-0000-0000-00007E840000}"/>
    <cellStyle name="Lookup Table Label 3 4 7 3" xfId="33962" xr:uid="{00000000-0005-0000-0000-00007F840000}"/>
    <cellStyle name="Lookup Table Label 3 4 8" xfId="33963" xr:uid="{00000000-0005-0000-0000-000080840000}"/>
    <cellStyle name="Lookup Table Label 3 4 8 2" xfId="33964" xr:uid="{00000000-0005-0000-0000-000081840000}"/>
    <cellStyle name="Lookup Table Label 3 4 8 3" xfId="33965" xr:uid="{00000000-0005-0000-0000-000082840000}"/>
    <cellStyle name="Lookup Table Label 3 4 9" xfId="33966" xr:uid="{00000000-0005-0000-0000-000083840000}"/>
    <cellStyle name="Lookup Table Label 3 4 9 2" xfId="33967" xr:uid="{00000000-0005-0000-0000-000084840000}"/>
    <cellStyle name="Lookup Table Label 3 4 9 3" xfId="33968" xr:uid="{00000000-0005-0000-0000-000085840000}"/>
    <cellStyle name="Lookup Table Label 3 5" xfId="33969" xr:uid="{00000000-0005-0000-0000-000086840000}"/>
    <cellStyle name="Lookup Table Label 3 5 10" xfId="33970" xr:uid="{00000000-0005-0000-0000-000087840000}"/>
    <cellStyle name="Lookup Table Label 3 5 10 2" xfId="33971" xr:uid="{00000000-0005-0000-0000-000088840000}"/>
    <cellStyle name="Lookup Table Label 3 5 10 3" xfId="33972" xr:uid="{00000000-0005-0000-0000-000089840000}"/>
    <cellStyle name="Lookup Table Label 3 5 11" xfId="33973" xr:uid="{00000000-0005-0000-0000-00008A840000}"/>
    <cellStyle name="Lookup Table Label 3 5 11 2" xfId="33974" xr:uid="{00000000-0005-0000-0000-00008B840000}"/>
    <cellStyle name="Lookup Table Label 3 5 11 3" xfId="33975" xr:uid="{00000000-0005-0000-0000-00008C840000}"/>
    <cellStyle name="Lookup Table Label 3 5 12" xfId="33976" xr:uid="{00000000-0005-0000-0000-00008D840000}"/>
    <cellStyle name="Lookup Table Label 3 5 13" xfId="33977" xr:uid="{00000000-0005-0000-0000-00008E840000}"/>
    <cellStyle name="Lookup Table Label 3 5 2" xfId="33978" xr:uid="{00000000-0005-0000-0000-00008F840000}"/>
    <cellStyle name="Lookup Table Label 3 5 2 2" xfId="33979" xr:uid="{00000000-0005-0000-0000-000090840000}"/>
    <cellStyle name="Lookup Table Label 3 5 2 3" xfId="33980" xr:uid="{00000000-0005-0000-0000-000091840000}"/>
    <cellStyle name="Lookup Table Label 3 5 3" xfId="33981" xr:uid="{00000000-0005-0000-0000-000092840000}"/>
    <cellStyle name="Lookup Table Label 3 5 3 2" xfId="33982" xr:uid="{00000000-0005-0000-0000-000093840000}"/>
    <cellStyle name="Lookup Table Label 3 5 3 3" xfId="33983" xr:uid="{00000000-0005-0000-0000-000094840000}"/>
    <cellStyle name="Lookup Table Label 3 5 4" xfId="33984" xr:uid="{00000000-0005-0000-0000-000095840000}"/>
    <cellStyle name="Lookup Table Label 3 5 4 2" xfId="33985" xr:uid="{00000000-0005-0000-0000-000096840000}"/>
    <cellStyle name="Lookup Table Label 3 5 4 3" xfId="33986" xr:uid="{00000000-0005-0000-0000-000097840000}"/>
    <cellStyle name="Lookup Table Label 3 5 5" xfId="33987" xr:uid="{00000000-0005-0000-0000-000098840000}"/>
    <cellStyle name="Lookup Table Label 3 5 5 2" xfId="33988" xr:uid="{00000000-0005-0000-0000-000099840000}"/>
    <cellStyle name="Lookup Table Label 3 5 5 3" xfId="33989" xr:uid="{00000000-0005-0000-0000-00009A840000}"/>
    <cellStyle name="Lookup Table Label 3 5 6" xfId="33990" xr:uid="{00000000-0005-0000-0000-00009B840000}"/>
    <cellStyle name="Lookup Table Label 3 5 6 2" xfId="33991" xr:uid="{00000000-0005-0000-0000-00009C840000}"/>
    <cellStyle name="Lookup Table Label 3 5 6 3" xfId="33992" xr:uid="{00000000-0005-0000-0000-00009D840000}"/>
    <cellStyle name="Lookup Table Label 3 5 7" xfId="33993" xr:uid="{00000000-0005-0000-0000-00009E840000}"/>
    <cellStyle name="Lookup Table Label 3 5 7 2" xfId="33994" xr:uid="{00000000-0005-0000-0000-00009F840000}"/>
    <cellStyle name="Lookup Table Label 3 5 7 3" xfId="33995" xr:uid="{00000000-0005-0000-0000-0000A0840000}"/>
    <cellStyle name="Lookup Table Label 3 5 8" xfId="33996" xr:uid="{00000000-0005-0000-0000-0000A1840000}"/>
    <cellStyle name="Lookup Table Label 3 5 8 2" xfId="33997" xr:uid="{00000000-0005-0000-0000-0000A2840000}"/>
    <cellStyle name="Lookup Table Label 3 5 8 3" xfId="33998" xr:uid="{00000000-0005-0000-0000-0000A3840000}"/>
    <cellStyle name="Lookup Table Label 3 5 9" xfId="33999" xr:uid="{00000000-0005-0000-0000-0000A4840000}"/>
    <cellStyle name="Lookup Table Label 3 5 9 2" xfId="34000" xr:uid="{00000000-0005-0000-0000-0000A5840000}"/>
    <cellStyle name="Lookup Table Label 3 5 9 3" xfId="34001" xr:uid="{00000000-0005-0000-0000-0000A6840000}"/>
    <cellStyle name="Lookup Table Label 3 6" xfId="34002" xr:uid="{00000000-0005-0000-0000-0000A7840000}"/>
    <cellStyle name="Lookup Table Label 3 6 10" xfId="34003" xr:uid="{00000000-0005-0000-0000-0000A8840000}"/>
    <cellStyle name="Lookup Table Label 3 6 10 2" xfId="34004" xr:uid="{00000000-0005-0000-0000-0000A9840000}"/>
    <cellStyle name="Lookup Table Label 3 6 10 3" xfId="34005" xr:uid="{00000000-0005-0000-0000-0000AA840000}"/>
    <cellStyle name="Lookup Table Label 3 6 11" xfId="34006" xr:uid="{00000000-0005-0000-0000-0000AB840000}"/>
    <cellStyle name="Lookup Table Label 3 6 11 2" xfId="34007" xr:uid="{00000000-0005-0000-0000-0000AC840000}"/>
    <cellStyle name="Lookup Table Label 3 6 11 3" xfId="34008" xr:uid="{00000000-0005-0000-0000-0000AD840000}"/>
    <cellStyle name="Lookup Table Label 3 6 12" xfId="34009" xr:uid="{00000000-0005-0000-0000-0000AE840000}"/>
    <cellStyle name="Lookup Table Label 3 6 13" xfId="34010" xr:uid="{00000000-0005-0000-0000-0000AF840000}"/>
    <cellStyle name="Lookup Table Label 3 6 2" xfId="34011" xr:uid="{00000000-0005-0000-0000-0000B0840000}"/>
    <cellStyle name="Lookup Table Label 3 6 2 2" xfId="34012" xr:uid="{00000000-0005-0000-0000-0000B1840000}"/>
    <cellStyle name="Lookup Table Label 3 6 2 3" xfId="34013" xr:uid="{00000000-0005-0000-0000-0000B2840000}"/>
    <cellStyle name="Lookup Table Label 3 6 3" xfId="34014" xr:uid="{00000000-0005-0000-0000-0000B3840000}"/>
    <cellStyle name="Lookup Table Label 3 6 3 2" xfId="34015" xr:uid="{00000000-0005-0000-0000-0000B4840000}"/>
    <cellStyle name="Lookup Table Label 3 6 3 3" xfId="34016" xr:uid="{00000000-0005-0000-0000-0000B5840000}"/>
    <cellStyle name="Lookup Table Label 3 6 4" xfId="34017" xr:uid="{00000000-0005-0000-0000-0000B6840000}"/>
    <cellStyle name="Lookup Table Label 3 6 4 2" xfId="34018" xr:uid="{00000000-0005-0000-0000-0000B7840000}"/>
    <cellStyle name="Lookup Table Label 3 6 4 3" xfId="34019" xr:uid="{00000000-0005-0000-0000-0000B8840000}"/>
    <cellStyle name="Lookup Table Label 3 6 5" xfId="34020" xr:uid="{00000000-0005-0000-0000-0000B9840000}"/>
    <cellStyle name="Lookup Table Label 3 6 5 2" xfId="34021" xr:uid="{00000000-0005-0000-0000-0000BA840000}"/>
    <cellStyle name="Lookup Table Label 3 6 5 3" xfId="34022" xr:uid="{00000000-0005-0000-0000-0000BB840000}"/>
    <cellStyle name="Lookup Table Label 3 6 6" xfId="34023" xr:uid="{00000000-0005-0000-0000-0000BC840000}"/>
    <cellStyle name="Lookup Table Label 3 6 6 2" xfId="34024" xr:uid="{00000000-0005-0000-0000-0000BD840000}"/>
    <cellStyle name="Lookup Table Label 3 6 6 3" xfId="34025" xr:uid="{00000000-0005-0000-0000-0000BE840000}"/>
    <cellStyle name="Lookup Table Label 3 6 7" xfId="34026" xr:uid="{00000000-0005-0000-0000-0000BF840000}"/>
    <cellStyle name="Lookup Table Label 3 6 7 2" xfId="34027" xr:uid="{00000000-0005-0000-0000-0000C0840000}"/>
    <cellStyle name="Lookup Table Label 3 6 7 3" xfId="34028" xr:uid="{00000000-0005-0000-0000-0000C1840000}"/>
    <cellStyle name="Lookup Table Label 3 6 8" xfId="34029" xr:uid="{00000000-0005-0000-0000-0000C2840000}"/>
    <cellStyle name="Lookup Table Label 3 6 8 2" xfId="34030" xr:uid="{00000000-0005-0000-0000-0000C3840000}"/>
    <cellStyle name="Lookup Table Label 3 6 8 3" xfId="34031" xr:uid="{00000000-0005-0000-0000-0000C4840000}"/>
    <cellStyle name="Lookup Table Label 3 6 9" xfId="34032" xr:uid="{00000000-0005-0000-0000-0000C5840000}"/>
    <cellStyle name="Lookup Table Label 3 6 9 2" xfId="34033" xr:uid="{00000000-0005-0000-0000-0000C6840000}"/>
    <cellStyle name="Lookup Table Label 3 6 9 3" xfId="34034" xr:uid="{00000000-0005-0000-0000-0000C7840000}"/>
    <cellStyle name="Lookup Table Label 3 7" xfId="34035" xr:uid="{00000000-0005-0000-0000-0000C8840000}"/>
    <cellStyle name="Lookup Table Label 3 7 10" xfId="34036" xr:uid="{00000000-0005-0000-0000-0000C9840000}"/>
    <cellStyle name="Lookup Table Label 3 7 10 2" xfId="34037" xr:uid="{00000000-0005-0000-0000-0000CA840000}"/>
    <cellStyle name="Lookup Table Label 3 7 10 3" xfId="34038" xr:uid="{00000000-0005-0000-0000-0000CB840000}"/>
    <cellStyle name="Lookup Table Label 3 7 11" xfId="34039" xr:uid="{00000000-0005-0000-0000-0000CC840000}"/>
    <cellStyle name="Lookup Table Label 3 7 11 2" xfId="34040" xr:uid="{00000000-0005-0000-0000-0000CD840000}"/>
    <cellStyle name="Lookup Table Label 3 7 11 3" xfId="34041" xr:uid="{00000000-0005-0000-0000-0000CE840000}"/>
    <cellStyle name="Lookup Table Label 3 7 12" xfId="34042" xr:uid="{00000000-0005-0000-0000-0000CF840000}"/>
    <cellStyle name="Lookup Table Label 3 7 13" xfId="34043" xr:uid="{00000000-0005-0000-0000-0000D0840000}"/>
    <cellStyle name="Lookup Table Label 3 7 2" xfId="34044" xr:uid="{00000000-0005-0000-0000-0000D1840000}"/>
    <cellStyle name="Lookup Table Label 3 7 2 2" xfId="34045" xr:uid="{00000000-0005-0000-0000-0000D2840000}"/>
    <cellStyle name="Lookup Table Label 3 7 2 3" xfId="34046" xr:uid="{00000000-0005-0000-0000-0000D3840000}"/>
    <cellStyle name="Lookup Table Label 3 7 3" xfId="34047" xr:uid="{00000000-0005-0000-0000-0000D4840000}"/>
    <cellStyle name="Lookup Table Label 3 7 3 2" xfId="34048" xr:uid="{00000000-0005-0000-0000-0000D5840000}"/>
    <cellStyle name="Lookup Table Label 3 7 3 3" xfId="34049" xr:uid="{00000000-0005-0000-0000-0000D6840000}"/>
    <cellStyle name="Lookup Table Label 3 7 4" xfId="34050" xr:uid="{00000000-0005-0000-0000-0000D7840000}"/>
    <cellStyle name="Lookup Table Label 3 7 4 2" xfId="34051" xr:uid="{00000000-0005-0000-0000-0000D8840000}"/>
    <cellStyle name="Lookup Table Label 3 7 4 3" xfId="34052" xr:uid="{00000000-0005-0000-0000-0000D9840000}"/>
    <cellStyle name="Lookup Table Label 3 7 5" xfId="34053" xr:uid="{00000000-0005-0000-0000-0000DA840000}"/>
    <cellStyle name="Lookup Table Label 3 7 5 2" xfId="34054" xr:uid="{00000000-0005-0000-0000-0000DB840000}"/>
    <cellStyle name="Lookup Table Label 3 7 5 3" xfId="34055" xr:uid="{00000000-0005-0000-0000-0000DC840000}"/>
    <cellStyle name="Lookup Table Label 3 7 6" xfId="34056" xr:uid="{00000000-0005-0000-0000-0000DD840000}"/>
    <cellStyle name="Lookup Table Label 3 7 6 2" xfId="34057" xr:uid="{00000000-0005-0000-0000-0000DE840000}"/>
    <cellStyle name="Lookup Table Label 3 7 6 3" xfId="34058" xr:uid="{00000000-0005-0000-0000-0000DF840000}"/>
    <cellStyle name="Lookup Table Label 3 7 7" xfId="34059" xr:uid="{00000000-0005-0000-0000-0000E0840000}"/>
    <cellStyle name="Lookup Table Label 3 7 7 2" xfId="34060" xr:uid="{00000000-0005-0000-0000-0000E1840000}"/>
    <cellStyle name="Lookup Table Label 3 7 7 3" xfId="34061" xr:uid="{00000000-0005-0000-0000-0000E2840000}"/>
    <cellStyle name="Lookup Table Label 3 7 8" xfId="34062" xr:uid="{00000000-0005-0000-0000-0000E3840000}"/>
    <cellStyle name="Lookup Table Label 3 7 8 2" xfId="34063" xr:uid="{00000000-0005-0000-0000-0000E4840000}"/>
    <cellStyle name="Lookup Table Label 3 7 8 3" xfId="34064" xr:uid="{00000000-0005-0000-0000-0000E5840000}"/>
    <cellStyle name="Lookup Table Label 3 7 9" xfId="34065" xr:uid="{00000000-0005-0000-0000-0000E6840000}"/>
    <cellStyle name="Lookup Table Label 3 7 9 2" xfId="34066" xr:uid="{00000000-0005-0000-0000-0000E7840000}"/>
    <cellStyle name="Lookup Table Label 3 7 9 3" xfId="34067" xr:uid="{00000000-0005-0000-0000-0000E8840000}"/>
    <cellStyle name="Lookup Table Label 3 8" xfId="34068" xr:uid="{00000000-0005-0000-0000-0000E9840000}"/>
    <cellStyle name="Lookup Table Label 3 8 2" xfId="34069" xr:uid="{00000000-0005-0000-0000-0000EA840000}"/>
    <cellStyle name="Lookup Table Label 3 8 3" xfId="34070" xr:uid="{00000000-0005-0000-0000-0000EB840000}"/>
    <cellStyle name="Lookup Table Label 3 9" xfId="34071" xr:uid="{00000000-0005-0000-0000-0000EC840000}"/>
    <cellStyle name="Lookup Table Label 3 9 2" xfId="34072" xr:uid="{00000000-0005-0000-0000-0000ED840000}"/>
    <cellStyle name="Lookup Table Label 3 9 3" xfId="34073" xr:uid="{00000000-0005-0000-0000-0000EE840000}"/>
    <cellStyle name="Lookup Table Label 4" xfId="34074" xr:uid="{00000000-0005-0000-0000-0000EF840000}"/>
    <cellStyle name="Lookup Table Label 4 10" xfId="34075" xr:uid="{00000000-0005-0000-0000-0000F0840000}"/>
    <cellStyle name="Lookup Table Label 4 10 2" xfId="34076" xr:uid="{00000000-0005-0000-0000-0000F1840000}"/>
    <cellStyle name="Lookup Table Label 4 10 3" xfId="34077" xr:uid="{00000000-0005-0000-0000-0000F2840000}"/>
    <cellStyle name="Lookup Table Label 4 11" xfId="34078" xr:uid="{00000000-0005-0000-0000-0000F3840000}"/>
    <cellStyle name="Lookup Table Label 4 11 2" xfId="34079" xr:uid="{00000000-0005-0000-0000-0000F4840000}"/>
    <cellStyle name="Lookup Table Label 4 11 3" xfId="34080" xr:uid="{00000000-0005-0000-0000-0000F5840000}"/>
    <cellStyle name="Lookup Table Label 4 12" xfId="34081" xr:uid="{00000000-0005-0000-0000-0000F6840000}"/>
    <cellStyle name="Lookup Table Label 4 12 2" xfId="34082" xr:uid="{00000000-0005-0000-0000-0000F7840000}"/>
    <cellStyle name="Lookup Table Label 4 12 3" xfId="34083" xr:uid="{00000000-0005-0000-0000-0000F8840000}"/>
    <cellStyle name="Lookup Table Label 4 13" xfId="34084" xr:uid="{00000000-0005-0000-0000-0000F9840000}"/>
    <cellStyle name="Lookup Table Label 4 13 2" xfId="34085" xr:uid="{00000000-0005-0000-0000-0000FA840000}"/>
    <cellStyle name="Lookup Table Label 4 13 3" xfId="34086" xr:uid="{00000000-0005-0000-0000-0000FB840000}"/>
    <cellStyle name="Lookup Table Label 4 14" xfId="34087" xr:uid="{00000000-0005-0000-0000-0000FC840000}"/>
    <cellStyle name="Lookup Table Label 4 14 2" xfId="34088" xr:uid="{00000000-0005-0000-0000-0000FD840000}"/>
    <cellStyle name="Lookup Table Label 4 14 3" xfId="34089" xr:uid="{00000000-0005-0000-0000-0000FE840000}"/>
    <cellStyle name="Lookup Table Label 4 15" xfId="34090" xr:uid="{00000000-0005-0000-0000-0000FF840000}"/>
    <cellStyle name="Lookup Table Label 4 15 2" xfId="34091" xr:uid="{00000000-0005-0000-0000-000000850000}"/>
    <cellStyle name="Lookup Table Label 4 15 3" xfId="34092" xr:uid="{00000000-0005-0000-0000-000001850000}"/>
    <cellStyle name="Lookup Table Label 4 16" xfId="34093" xr:uid="{00000000-0005-0000-0000-000002850000}"/>
    <cellStyle name="Lookup Table Label 4 16 2" xfId="34094" xr:uid="{00000000-0005-0000-0000-000003850000}"/>
    <cellStyle name="Lookup Table Label 4 16 3" xfId="34095" xr:uid="{00000000-0005-0000-0000-000004850000}"/>
    <cellStyle name="Lookup Table Label 4 17" xfId="34096" xr:uid="{00000000-0005-0000-0000-000005850000}"/>
    <cellStyle name="Lookup Table Label 4 17 2" xfId="34097" xr:uid="{00000000-0005-0000-0000-000006850000}"/>
    <cellStyle name="Lookup Table Label 4 17 3" xfId="34098" xr:uid="{00000000-0005-0000-0000-000007850000}"/>
    <cellStyle name="Lookup Table Label 4 18" xfId="34099" xr:uid="{00000000-0005-0000-0000-000008850000}"/>
    <cellStyle name="Lookup Table Label 4 18 2" xfId="34100" xr:uid="{00000000-0005-0000-0000-000009850000}"/>
    <cellStyle name="Lookup Table Label 4 18 3" xfId="34101" xr:uid="{00000000-0005-0000-0000-00000A850000}"/>
    <cellStyle name="Lookup Table Label 4 19" xfId="34102" xr:uid="{00000000-0005-0000-0000-00000B850000}"/>
    <cellStyle name="Lookup Table Label 4 2" xfId="34103" xr:uid="{00000000-0005-0000-0000-00000C850000}"/>
    <cellStyle name="Lookup Table Label 4 2 10" xfId="34104" xr:uid="{00000000-0005-0000-0000-00000D850000}"/>
    <cellStyle name="Lookup Table Label 4 2 10 2" xfId="34105" xr:uid="{00000000-0005-0000-0000-00000E850000}"/>
    <cellStyle name="Lookup Table Label 4 2 10 3" xfId="34106" xr:uid="{00000000-0005-0000-0000-00000F850000}"/>
    <cellStyle name="Lookup Table Label 4 2 11" xfId="34107" xr:uid="{00000000-0005-0000-0000-000010850000}"/>
    <cellStyle name="Lookup Table Label 4 2 11 2" xfId="34108" xr:uid="{00000000-0005-0000-0000-000011850000}"/>
    <cellStyle name="Lookup Table Label 4 2 11 3" xfId="34109" xr:uid="{00000000-0005-0000-0000-000012850000}"/>
    <cellStyle name="Lookup Table Label 4 2 12" xfId="34110" xr:uid="{00000000-0005-0000-0000-000013850000}"/>
    <cellStyle name="Lookup Table Label 4 2 12 2" xfId="34111" xr:uid="{00000000-0005-0000-0000-000014850000}"/>
    <cellStyle name="Lookup Table Label 4 2 12 3" xfId="34112" xr:uid="{00000000-0005-0000-0000-000015850000}"/>
    <cellStyle name="Lookup Table Label 4 2 13" xfId="34113" xr:uid="{00000000-0005-0000-0000-000016850000}"/>
    <cellStyle name="Lookup Table Label 4 2 14" xfId="34114" xr:uid="{00000000-0005-0000-0000-000017850000}"/>
    <cellStyle name="Lookup Table Label 4 2 2" xfId="34115" xr:uid="{00000000-0005-0000-0000-000018850000}"/>
    <cellStyle name="Lookup Table Label 4 2 2 2" xfId="34116" xr:uid="{00000000-0005-0000-0000-000019850000}"/>
    <cellStyle name="Lookup Table Label 4 2 2 3" xfId="34117" xr:uid="{00000000-0005-0000-0000-00001A850000}"/>
    <cellStyle name="Lookup Table Label 4 2 3" xfId="34118" xr:uid="{00000000-0005-0000-0000-00001B850000}"/>
    <cellStyle name="Lookup Table Label 4 2 3 2" xfId="34119" xr:uid="{00000000-0005-0000-0000-00001C850000}"/>
    <cellStyle name="Lookup Table Label 4 2 3 3" xfId="34120" xr:uid="{00000000-0005-0000-0000-00001D850000}"/>
    <cellStyle name="Lookup Table Label 4 2 4" xfId="34121" xr:uid="{00000000-0005-0000-0000-00001E850000}"/>
    <cellStyle name="Lookup Table Label 4 2 4 2" xfId="34122" xr:uid="{00000000-0005-0000-0000-00001F850000}"/>
    <cellStyle name="Lookup Table Label 4 2 4 3" xfId="34123" xr:uid="{00000000-0005-0000-0000-000020850000}"/>
    <cellStyle name="Lookup Table Label 4 2 5" xfId="34124" xr:uid="{00000000-0005-0000-0000-000021850000}"/>
    <cellStyle name="Lookup Table Label 4 2 5 2" xfId="34125" xr:uid="{00000000-0005-0000-0000-000022850000}"/>
    <cellStyle name="Lookup Table Label 4 2 5 3" xfId="34126" xr:uid="{00000000-0005-0000-0000-000023850000}"/>
    <cellStyle name="Lookup Table Label 4 2 6" xfId="34127" xr:uid="{00000000-0005-0000-0000-000024850000}"/>
    <cellStyle name="Lookup Table Label 4 2 6 2" xfId="34128" xr:uid="{00000000-0005-0000-0000-000025850000}"/>
    <cellStyle name="Lookup Table Label 4 2 6 3" xfId="34129" xr:uid="{00000000-0005-0000-0000-000026850000}"/>
    <cellStyle name="Lookup Table Label 4 2 7" xfId="34130" xr:uid="{00000000-0005-0000-0000-000027850000}"/>
    <cellStyle name="Lookup Table Label 4 2 7 2" xfId="34131" xr:uid="{00000000-0005-0000-0000-000028850000}"/>
    <cellStyle name="Lookup Table Label 4 2 7 3" xfId="34132" xr:uid="{00000000-0005-0000-0000-000029850000}"/>
    <cellStyle name="Lookup Table Label 4 2 8" xfId="34133" xr:uid="{00000000-0005-0000-0000-00002A850000}"/>
    <cellStyle name="Lookup Table Label 4 2 8 2" xfId="34134" xr:uid="{00000000-0005-0000-0000-00002B850000}"/>
    <cellStyle name="Lookup Table Label 4 2 8 3" xfId="34135" xr:uid="{00000000-0005-0000-0000-00002C850000}"/>
    <cellStyle name="Lookup Table Label 4 2 9" xfId="34136" xr:uid="{00000000-0005-0000-0000-00002D850000}"/>
    <cellStyle name="Lookup Table Label 4 2 9 2" xfId="34137" xr:uid="{00000000-0005-0000-0000-00002E850000}"/>
    <cellStyle name="Lookup Table Label 4 2 9 3" xfId="34138" xr:uid="{00000000-0005-0000-0000-00002F850000}"/>
    <cellStyle name="Lookup Table Label 4 20" xfId="34139" xr:uid="{00000000-0005-0000-0000-000030850000}"/>
    <cellStyle name="Lookup Table Label 4 3" xfId="34140" xr:uid="{00000000-0005-0000-0000-000031850000}"/>
    <cellStyle name="Lookup Table Label 4 3 10" xfId="34141" xr:uid="{00000000-0005-0000-0000-000032850000}"/>
    <cellStyle name="Lookup Table Label 4 3 10 2" xfId="34142" xr:uid="{00000000-0005-0000-0000-000033850000}"/>
    <cellStyle name="Lookup Table Label 4 3 10 3" xfId="34143" xr:uid="{00000000-0005-0000-0000-000034850000}"/>
    <cellStyle name="Lookup Table Label 4 3 11" xfId="34144" xr:uid="{00000000-0005-0000-0000-000035850000}"/>
    <cellStyle name="Lookup Table Label 4 3 11 2" xfId="34145" xr:uid="{00000000-0005-0000-0000-000036850000}"/>
    <cellStyle name="Lookup Table Label 4 3 11 3" xfId="34146" xr:uid="{00000000-0005-0000-0000-000037850000}"/>
    <cellStyle name="Lookup Table Label 4 3 12" xfId="34147" xr:uid="{00000000-0005-0000-0000-000038850000}"/>
    <cellStyle name="Lookup Table Label 4 3 12 2" xfId="34148" xr:uid="{00000000-0005-0000-0000-000039850000}"/>
    <cellStyle name="Lookup Table Label 4 3 12 3" xfId="34149" xr:uid="{00000000-0005-0000-0000-00003A850000}"/>
    <cellStyle name="Lookup Table Label 4 3 13" xfId="34150" xr:uid="{00000000-0005-0000-0000-00003B850000}"/>
    <cellStyle name="Lookup Table Label 4 3 14" xfId="34151" xr:uid="{00000000-0005-0000-0000-00003C850000}"/>
    <cellStyle name="Lookup Table Label 4 3 2" xfId="34152" xr:uid="{00000000-0005-0000-0000-00003D850000}"/>
    <cellStyle name="Lookup Table Label 4 3 2 2" xfId="34153" xr:uid="{00000000-0005-0000-0000-00003E850000}"/>
    <cellStyle name="Lookup Table Label 4 3 2 3" xfId="34154" xr:uid="{00000000-0005-0000-0000-00003F850000}"/>
    <cellStyle name="Lookup Table Label 4 3 3" xfId="34155" xr:uid="{00000000-0005-0000-0000-000040850000}"/>
    <cellStyle name="Lookup Table Label 4 3 3 2" xfId="34156" xr:uid="{00000000-0005-0000-0000-000041850000}"/>
    <cellStyle name="Lookup Table Label 4 3 3 3" xfId="34157" xr:uid="{00000000-0005-0000-0000-000042850000}"/>
    <cellStyle name="Lookup Table Label 4 3 4" xfId="34158" xr:uid="{00000000-0005-0000-0000-000043850000}"/>
    <cellStyle name="Lookup Table Label 4 3 4 2" xfId="34159" xr:uid="{00000000-0005-0000-0000-000044850000}"/>
    <cellStyle name="Lookup Table Label 4 3 4 3" xfId="34160" xr:uid="{00000000-0005-0000-0000-000045850000}"/>
    <cellStyle name="Lookup Table Label 4 3 5" xfId="34161" xr:uid="{00000000-0005-0000-0000-000046850000}"/>
    <cellStyle name="Lookup Table Label 4 3 5 2" xfId="34162" xr:uid="{00000000-0005-0000-0000-000047850000}"/>
    <cellStyle name="Lookup Table Label 4 3 5 3" xfId="34163" xr:uid="{00000000-0005-0000-0000-000048850000}"/>
    <cellStyle name="Lookup Table Label 4 3 6" xfId="34164" xr:uid="{00000000-0005-0000-0000-000049850000}"/>
    <cellStyle name="Lookup Table Label 4 3 6 2" xfId="34165" xr:uid="{00000000-0005-0000-0000-00004A850000}"/>
    <cellStyle name="Lookup Table Label 4 3 6 3" xfId="34166" xr:uid="{00000000-0005-0000-0000-00004B850000}"/>
    <cellStyle name="Lookup Table Label 4 3 7" xfId="34167" xr:uid="{00000000-0005-0000-0000-00004C850000}"/>
    <cellStyle name="Lookup Table Label 4 3 7 2" xfId="34168" xr:uid="{00000000-0005-0000-0000-00004D850000}"/>
    <cellStyle name="Lookup Table Label 4 3 7 3" xfId="34169" xr:uid="{00000000-0005-0000-0000-00004E850000}"/>
    <cellStyle name="Lookup Table Label 4 3 8" xfId="34170" xr:uid="{00000000-0005-0000-0000-00004F850000}"/>
    <cellStyle name="Lookup Table Label 4 3 8 2" xfId="34171" xr:uid="{00000000-0005-0000-0000-000050850000}"/>
    <cellStyle name="Lookup Table Label 4 3 8 3" xfId="34172" xr:uid="{00000000-0005-0000-0000-000051850000}"/>
    <cellStyle name="Lookup Table Label 4 3 9" xfId="34173" xr:uid="{00000000-0005-0000-0000-000052850000}"/>
    <cellStyle name="Lookup Table Label 4 3 9 2" xfId="34174" xr:uid="{00000000-0005-0000-0000-000053850000}"/>
    <cellStyle name="Lookup Table Label 4 3 9 3" xfId="34175" xr:uid="{00000000-0005-0000-0000-000054850000}"/>
    <cellStyle name="Lookup Table Label 4 4" xfId="34176" xr:uid="{00000000-0005-0000-0000-000055850000}"/>
    <cellStyle name="Lookup Table Label 4 4 10" xfId="34177" xr:uid="{00000000-0005-0000-0000-000056850000}"/>
    <cellStyle name="Lookup Table Label 4 4 10 2" xfId="34178" xr:uid="{00000000-0005-0000-0000-000057850000}"/>
    <cellStyle name="Lookup Table Label 4 4 10 3" xfId="34179" xr:uid="{00000000-0005-0000-0000-000058850000}"/>
    <cellStyle name="Lookup Table Label 4 4 11" xfId="34180" xr:uid="{00000000-0005-0000-0000-000059850000}"/>
    <cellStyle name="Lookup Table Label 4 4 11 2" xfId="34181" xr:uid="{00000000-0005-0000-0000-00005A850000}"/>
    <cellStyle name="Lookup Table Label 4 4 11 3" xfId="34182" xr:uid="{00000000-0005-0000-0000-00005B850000}"/>
    <cellStyle name="Lookup Table Label 4 4 12" xfId="34183" xr:uid="{00000000-0005-0000-0000-00005C850000}"/>
    <cellStyle name="Lookup Table Label 4 4 13" xfId="34184" xr:uid="{00000000-0005-0000-0000-00005D850000}"/>
    <cellStyle name="Lookup Table Label 4 4 2" xfId="34185" xr:uid="{00000000-0005-0000-0000-00005E850000}"/>
    <cellStyle name="Lookup Table Label 4 4 2 2" xfId="34186" xr:uid="{00000000-0005-0000-0000-00005F850000}"/>
    <cellStyle name="Lookup Table Label 4 4 2 3" xfId="34187" xr:uid="{00000000-0005-0000-0000-000060850000}"/>
    <cellStyle name="Lookup Table Label 4 4 3" xfId="34188" xr:uid="{00000000-0005-0000-0000-000061850000}"/>
    <cellStyle name="Lookup Table Label 4 4 3 2" xfId="34189" xr:uid="{00000000-0005-0000-0000-000062850000}"/>
    <cellStyle name="Lookup Table Label 4 4 3 3" xfId="34190" xr:uid="{00000000-0005-0000-0000-000063850000}"/>
    <cellStyle name="Lookup Table Label 4 4 4" xfId="34191" xr:uid="{00000000-0005-0000-0000-000064850000}"/>
    <cellStyle name="Lookup Table Label 4 4 4 2" xfId="34192" xr:uid="{00000000-0005-0000-0000-000065850000}"/>
    <cellStyle name="Lookup Table Label 4 4 4 3" xfId="34193" xr:uid="{00000000-0005-0000-0000-000066850000}"/>
    <cellStyle name="Lookup Table Label 4 4 5" xfId="34194" xr:uid="{00000000-0005-0000-0000-000067850000}"/>
    <cellStyle name="Lookup Table Label 4 4 5 2" xfId="34195" xr:uid="{00000000-0005-0000-0000-000068850000}"/>
    <cellStyle name="Lookup Table Label 4 4 5 3" xfId="34196" xr:uid="{00000000-0005-0000-0000-000069850000}"/>
    <cellStyle name="Lookup Table Label 4 4 6" xfId="34197" xr:uid="{00000000-0005-0000-0000-00006A850000}"/>
    <cellStyle name="Lookup Table Label 4 4 6 2" xfId="34198" xr:uid="{00000000-0005-0000-0000-00006B850000}"/>
    <cellStyle name="Lookup Table Label 4 4 6 3" xfId="34199" xr:uid="{00000000-0005-0000-0000-00006C850000}"/>
    <cellStyle name="Lookup Table Label 4 4 7" xfId="34200" xr:uid="{00000000-0005-0000-0000-00006D850000}"/>
    <cellStyle name="Lookup Table Label 4 4 7 2" xfId="34201" xr:uid="{00000000-0005-0000-0000-00006E850000}"/>
    <cellStyle name="Lookup Table Label 4 4 7 3" xfId="34202" xr:uid="{00000000-0005-0000-0000-00006F850000}"/>
    <cellStyle name="Lookup Table Label 4 4 8" xfId="34203" xr:uid="{00000000-0005-0000-0000-000070850000}"/>
    <cellStyle name="Lookup Table Label 4 4 8 2" xfId="34204" xr:uid="{00000000-0005-0000-0000-000071850000}"/>
    <cellStyle name="Lookup Table Label 4 4 8 3" xfId="34205" xr:uid="{00000000-0005-0000-0000-000072850000}"/>
    <cellStyle name="Lookup Table Label 4 4 9" xfId="34206" xr:uid="{00000000-0005-0000-0000-000073850000}"/>
    <cellStyle name="Lookup Table Label 4 4 9 2" xfId="34207" xr:uid="{00000000-0005-0000-0000-000074850000}"/>
    <cellStyle name="Lookup Table Label 4 4 9 3" xfId="34208" xr:uid="{00000000-0005-0000-0000-000075850000}"/>
    <cellStyle name="Lookup Table Label 4 5" xfId="34209" xr:uid="{00000000-0005-0000-0000-000076850000}"/>
    <cellStyle name="Lookup Table Label 4 5 10" xfId="34210" xr:uid="{00000000-0005-0000-0000-000077850000}"/>
    <cellStyle name="Lookup Table Label 4 5 10 2" xfId="34211" xr:uid="{00000000-0005-0000-0000-000078850000}"/>
    <cellStyle name="Lookup Table Label 4 5 10 3" xfId="34212" xr:uid="{00000000-0005-0000-0000-000079850000}"/>
    <cellStyle name="Lookup Table Label 4 5 11" xfId="34213" xr:uid="{00000000-0005-0000-0000-00007A850000}"/>
    <cellStyle name="Lookup Table Label 4 5 11 2" xfId="34214" xr:uid="{00000000-0005-0000-0000-00007B850000}"/>
    <cellStyle name="Lookup Table Label 4 5 11 3" xfId="34215" xr:uid="{00000000-0005-0000-0000-00007C850000}"/>
    <cellStyle name="Lookup Table Label 4 5 12" xfId="34216" xr:uid="{00000000-0005-0000-0000-00007D850000}"/>
    <cellStyle name="Lookup Table Label 4 5 13" xfId="34217" xr:uid="{00000000-0005-0000-0000-00007E850000}"/>
    <cellStyle name="Lookup Table Label 4 5 2" xfId="34218" xr:uid="{00000000-0005-0000-0000-00007F850000}"/>
    <cellStyle name="Lookup Table Label 4 5 2 2" xfId="34219" xr:uid="{00000000-0005-0000-0000-000080850000}"/>
    <cellStyle name="Lookup Table Label 4 5 2 3" xfId="34220" xr:uid="{00000000-0005-0000-0000-000081850000}"/>
    <cellStyle name="Lookup Table Label 4 5 3" xfId="34221" xr:uid="{00000000-0005-0000-0000-000082850000}"/>
    <cellStyle name="Lookup Table Label 4 5 3 2" xfId="34222" xr:uid="{00000000-0005-0000-0000-000083850000}"/>
    <cellStyle name="Lookup Table Label 4 5 3 3" xfId="34223" xr:uid="{00000000-0005-0000-0000-000084850000}"/>
    <cellStyle name="Lookup Table Label 4 5 4" xfId="34224" xr:uid="{00000000-0005-0000-0000-000085850000}"/>
    <cellStyle name="Lookup Table Label 4 5 4 2" xfId="34225" xr:uid="{00000000-0005-0000-0000-000086850000}"/>
    <cellStyle name="Lookup Table Label 4 5 4 3" xfId="34226" xr:uid="{00000000-0005-0000-0000-000087850000}"/>
    <cellStyle name="Lookup Table Label 4 5 5" xfId="34227" xr:uid="{00000000-0005-0000-0000-000088850000}"/>
    <cellStyle name="Lookup Table Label 4 5 5 2" xfId="34228" xr:uid="{00000000-0005-0000-0000-000089850000}"/>
    <cellStyle name="Lookup Table Label 4 5 5 3" xfId="34229" xr:uid="{00000000-0005-0000-0000-00008A850000}"/>
    <cellStyle name="Lookup Table Label 4 5 6" xfId="34230" xr:uid="{00000000-0005-0000-0000-00008B850000}"/>
    <cellStyle name="Lookup Table Label 4 5 6 2" xfId="34231" xr:uid="{00000000-0005-0000-0000-00008C850000}"/>
    <cellStyle name="Lookup Table Label 4 5 6 3" xfId="34232" xr:uid="{00000000-0005-0000-0000-00008D850000}"/>
    <cellStyle name="Lookup Table Label 4 5 7" xfId="34233" xr:uid="{00000000-0005-0000-0000-00008E850000}"/>
    <cellStyle name="Lookup Table Label 4 5 7 2" xfId="34234" xr:uid="{00000000-0005-0000-0000-00008F850000}"/>
    <cellStyle name="Lookup Table Label 4 5 7 3" xfId="34235" xr:uid="{00000000-0005-0000-0000-000090850000}"/>
    <cellStyle name="Lookup Table Label 4 5 8" xfId="34236" xr:uid="{00000000-0005-0000-0000-000091850000}"/>
    <cellStyle name="Lookup Table Label 4 5 8 2" xfId="34237" xr:uid="{00000000-0005-0000-0000-000092850000}"/>
    <cellStyle name="Lookup Table Label 4 5 8 3" xfId="34238" xr:uid="{00000000-0005-0000-0000-000093850000}"/>
    <cellStyle name="Lookup Table Label 4 5 9" xfId="34239" xr:uid="{00000000-0005-0000-0000-000094850000}"/>
    <cellStyle name="Lookup Table Label 4 5 9 2" xfId="34240" xr:uid="{00000000-0005-0000-0000-000095850000}"/>
    <cellStyle name="Lookup Table Label 4 5 9 3" xfId="34241" xr:uid="{00000000-0005-0000-0000-000096850000}"/>
    <cellStyle name="Lookup Table Label 4 6" xfId="34242" xr:uid="{00000000-0005-0000-0000-000097850000}"/>
    <cellStyle name="Lookup Table Label 4 6 10" xfId="34243" xr:uid="{00000000-0005-0000-0000-000098850000}"/>
    <cellStyle name="Lookup Table Label 4 6 10 2" xfId="34244" xr:uid="{00000000-0005-0000-0000-000099850000}"/>
    <cellStyle name="Lookup Table Label 4 6 10 3" xfId="34245" xr:uid="{00000000-0005-0000-0000-00009A850000}"/>
    <cellStyle name="Lookup Table Label 4 6 11" xfId="34246" xr:uid="{00000000-0005-0000-0000-00009B850000}"/>
    <cellStyle name="Lookup Table Label 4 6 11 2" xfId="34247" xr:uid="{00000000-0005-0000-0000-00009C850000}"/>
    <cellStyle name="Lookup Table Label 4 6 11 3" xfId="34248" xr:uid="{00000000-0005-0000-0000-00009D850000}"/>
    <cellStyle name="Lookup Table Label 4 6 12" xfId="34249" xr:uid="{00000000-0005-0000-0000-00009E850000}"/>
    <cellStyle name="Lookup Table Label 4 6 13" xfId="34250" xr:uid="{00000000-0005-0000-0000-00009F850000}"/>
    <cellStyle name="Lookup Table Label 4 6 2" xfId="34251" xr:uid="{00000000-0005-0000-0000-0000A0850000}"/>
    <cellStyle name="Lookup Table Label 4 6 2 2" xfId="34252" xr:uid="{00000000-0005-0000-0000-0000A1850000}"/>
    <cellStyle name="Lookup Table Label 4 6 2 3" xfId="34253" xr:uid="{00000000-0005-0000-0000-0000A2850000}"/>
    <cellStyle name="Lookup Table Label 4 6 3" xfId="34254" xr:uid="{00000000-0005-0000-0000-0000A3850000}"/>
    <cellStyle name="Lookup Table Label 4 6 3 2" xfId="34255" xr:uid="{00000000-0005-0000-0000-0000A4850000}"/>
    <cellStyle name="Lookup Table Label 4 6 3 3" xfId="34256" xr:uid="{00000000-0005-0000-0000-0000A5850000}"/>
    <cellStyle name="Lookup Table Label 4 6 4" xfId="34257" xr:uid="{00000000-0005-0000-0000-0000A6850000}"/>
    <cellStyle name="Lookup Table Label 4 6 4 2" xfId="34258" xr:uid="{00000000-0005-0000-0000-0000A7850000}"/>
    <cellStyle name="Lookup Table Label 4 6 4 3" xfId="34259" xr:uid="{00000000-0005-0000-0000-0000A8850000}"/>
    <cellStyle name="Lookup Table Label 4 6 5" xfId="34260" xr:uid="{00000000-0005-0000-0000-0000A9850000}"/>
    <cellStyle name="Lookup Table Label 4 6 5 2" xfId="34261" xr:uid="{00000000-0005-0000-0000-0000AA850000}"/>
    <cellStyle name="Lookup Table Label 4 6 5 3" xfId="34262" xr:uid="{00000000-0005-0000-0000-0000AB850000}"/>
    <cellStyle name="Lookup Table Label 4 6 6" xfId="34263" xr:uid="{00000000-0005-0000-0000-0000AC850000}"/>
    <cellStyle name="Lookup Table Label 4 6 6 2" xfId="34264" xr:uid="{00000000-0005-0000-0000-0000AD850000}"/>
    <cellStyle name="Lookup Table Label 4 6 6 3" xfId="34265" xr:uid="{00000000-0005-0000-0000-0000AE850000}"/>
    <cellStyle name="Lookup Table Label 4 6 7" xfId="34266" xr:uid="{00000000-0005-0000-0000-0000AF850000}"/>
    <cellStyle name="Lookup Table Label 4 6 7 2" xfId="34267" xr:uid="{00000000-0005-0000-0000-0000B0850000}"/>
    <cellStyle name="Lookup Table Label 4 6 7 3" xfId="34268" xr:uid="{00000000-0005-0000-0000-0000B1850000}"/>
    <cellStyle name="Lookup Table Label 4 6 8" xfId="34269" xr:uid="{00000000-0005-0000-0000-0000B2850000}"/>
    <cellStyle name="Lookup Table Label 4 6 8 2" xfId="34270" xr:uid="{00000000-0005-0000-0000-0000B3850000}"/>
    <cellStyle name="Lookup Table Label 4 6 8 3" xfId="34271" xr:uid="{00000000-0005-0000-0000-0000B4850000}"/>
    <cellStyle name="Lookup Table Label 4 6 9" xfId="34272" xr:uid="{00000000-0005-0000-0000-0000B5850000}"/>
    <cellStyle name="Lookup Table Label 4 6 9 2" xfId="34273" xr:uid="{00000000-0005-0000-0000-0000B6850000}"/>
    <cellStyle name="Lookup Table Label 4 6 9 3" xfId="34274" xr:uid="{00000000-0005-0000-0000-0000B7850000}"/>
    <cellStyle name="Lookup Table Label 4 7" xfId="34275" xr:uid="{00000000-0005-0000-0000-0000B8850000}"/>
    <cellStyle name="Lookup Table Label 4 7 10" xfId="34276" xr:uid="{00000000-0005-0000-0000-0000B9850000}"/>
    <cellStyle name="Lookup Table Label 4 7 10 2" xfId="34277" xr:uid="{00000000-0005-0000-0000-0000BA850000}"/>
    <cellStyle name="Lookup Table Label 4 7 10 3" xfId="34278" xr:uid="{00000000-0005-0000-0000-0000BB850000}"/>
    <cellStyle name="Lookup Table Label 4 7 11" xfId="34279" xr:uid="{00000000-0005-0000-0000-0000BC850000}"/>
    <cellStyle name="Lookup Table Label 4 7 11 2" xfId="34280" xr:uid="{00000000-0005-0000-0000-0000BD850000}"/>
    <cellStyle name="Lookup Table Label 4 7 11 3" xfId="34281" xr:uid="{00000000-0005-0000-0000-0000BE850000}"/>
    <cellStyle name="Lookup Table Label 4 7 12" xfId="34282" xr:uid="{00000000-0005-0000-0000-0000BF850000}"/>
    <cellStyle name="Lookup Table Label 4 7 13" xfId="34283" xr:uid="{00000000-0005-0000-0000-0000C0850000}"/>
    <cellStyle name="Lookup Table Label 4 7 2" xfId="34284" xr:uid="{00000000-0005-0000-0000-0000C1850000}"/>
    <cellStyle name="Lookup Table Label 4 7 2 2" xfId="34285" xr:uid="{00000000-0005-0000-0000-0000C2850000}"/>
    <cellStyle name="Lookup Table Label 4 7 2 3" xfId="34286" xr:uid="{00000000-0005-0000-0000-0000C3850000}"/>
    <cellStyle name="Lookup Table Label 4 7 3" xfId="34287" xr:uid="{00000000-0005-0000-0000-0000C4850000}"/>
    <cellStyle name="Lookup Table Label 4 7 3 2" xfId="34288" xr:uid="{00000000-0005-0000-0000-0000C5850000}"/>
    <cellStyle name="Lookup Table Label 4 7 3 3" xfId="34289" xr:uid="{00000000-0005-0000-0000-0000C6850000}"/>
    <cellStyle name="Lookup Table Label 4 7 4" xfId="34290" xr:uid="{00000000-0005-0000-0000-0000C7850000}"/>
    <cellStyle name="Lookup Table Label 4 7 4 2" xfId="34291" xr:uid="{00000000-0005-0000-0000-0000C8850000}"/>
    <cellStyle name="Lookup Table Label 4 7 4 3" xfId="34292" xr:uid="{00000000-0005-0000-0000-0000C9850000}"/>
    <cellStyle name="Lookup Table Label 4 7 5" xfId="34293" xr:uid="{00000000-0005-0000-0000-0000CA850000}"/>
    <cellStyle name="Lookup Table Label 4 7 5 2" xfId="34294" xr:uid="{00000000-0005-0000-0000-0000CB850000}"/>
    <cellStyle name="Lookup Table Label 4 7 5 3" xfId="34295" xr:uid="{00000000-0005-0000-0000-0000CC850000}"/>
    <cellStyle name="Lookup Table Label 4 7 6" xfId="34296" xr:uid="{00000000-0005-0000-0000-0000CD850000}"/>
    <cellStyle name="Lookup Table Label 4 7 6 2" xfId="34297" xr:uid="{00000000-0005-0000-0000-0000CE850000}"/>
    <cellStyle name="Lookup Table Label 4 7 6 3" xfId="34298" xr:uid="{00000000-0005-0000-0000-0000CF850000}"/>
    <cellStyle name="Lookup Table Label 4 7 7" xfId="34299" xr:uid="{00000000-0005-0000-0000-0000D0850000}"/>
    <cellStyle name="Lookup Table Label 4 7 7 2" xfId="34300" xr:uid="{00000000-0005-0000-0000-0000D1850000}"/>
    <cellStyle name="Lookup Table Label 4 7 7 3" xfId="34301" xr:uid="{00000000-0005-0000-0000-0000D2850000}"/>
    <cellStyle name="Lookup Table Label 4 7 8" xfId="34302" xr:uid="{00000000-0005-0000-0000-0000D3850000}"/>
    <cellStyle name="Lookup Table Label 4 7 8 2" xfId="34303" xr:uid="{00000000-0005-0000-0000-0000D4850000}"/>
    <cellStyle name="Lookup Table Label 4 7 8 3" xfId="34304" xr:uid="{00000000-0005-0000-0000-0000D5850000}"/>
    <cellStyle name="Lookup Table Label 4 7 9" xfId="34305" xr:uid="{00000000-0005-0000-0000-0000D6850000}"/>
    <cellStyle name="Lookup Table Label 4 7 9 2" xfId="34306" xr:uid="{00000000-0005-0000-0000-0000D7850000}"/>
    <cellStyle name="Lookup Table Label 4 7 9 3" xfId="34307" xr:uid="{00000000-0005-0000-0000-0000D8850000}"/>
    <cellStyle name="Lookup Table Label 4 8" xfId="34308" xr:uid="{00000000-0005-0000-0000-0000D9850000}"/>
    <cellStyle name="Lookup Table Label 4 8 2" xfId="34309" xr:uid="{00000000-0005-0000-0000-0000DA850000}"/>
    <cellStyle name="Lookup Table Label 4 8 3" xfId="34310" xr:uid="{00000000-0005-0000-0000-0000DB850000}"/>
    <cellStyle name="Lookup Table Label 4 9" xfId="34311" xr:uid="{00000000-0005-0000-0000-0000DC850000}"/>
    <cellStyle name="Lookup Table Label 4 9 2" xfId="34312" xr:uid="{00000000-0005-0000-0000-0000DD850000}"/>
    <cellStyle name="Lookup Table Label 4 9 3" xfId="34313" xr:uid="{00000000-0005-0000-0000-0000DE850000}"/>
    <cellStyle name="Lookup Table Label 5" xfId="34314" xr:uid="{00000000-0005-0000-0000-0000DF850000}"/>
    <cellStyle name="Lookup Table Label 5 10" xfId="34315" xr:uid="{00000000-0005-0000-0000-0000E0850000}"/>
    <cellStyle name="Lookup Table Label 5 10 2" xfId="34316" xr:uid="{00000000-0005-0000-0000-0000E1850000}"/>
    <cellStyle name="Lookup Table Label 5 10 3" xfId="34317" xr:uid="{00000000-0005-0000-0000-0000E2850000}"/>
    <cellStyle name="Lookup Table Label 5 11" xfId="34318" xr:uid="{00000000-0005-0000-0000-0000E3850000}"/>
    <cellStyle name="Lookup Table Label 5 11 2" xfId="34319" xr:uid="{00000000-0005-0000-0000-0000E4850000}"/>
    <cellStyle name="Lookup Table Label 5 11 3" xfId="34320" xr:uid="{00000000-0005-0000-0000-0000E5850000}"/>
    <cellStyle name="Lookup Table Label 5 12" xfId="34321" xr:uid="{00000000-0005-0000-0000-0000E6850000}"/>
    <cellStyle name="Lookup Table Label 5 12 2" xfId="34322" xr:uid="{00000000-0005-0000-0000-0000E7850000}"/>
    <cellStyle name="Lookup Table Label 5 12 3" xfId="34323" xr:uid="{00000000-0005-0000-0000-0000E8850000}"/>
    <cellStyle name="Lookup Table Label 5 13" xfId="34324" xr:uid="{00000000-0005-0000-0000-0000E9850000}"/>
    <cellStyle name="Lookup Table Label 5 13 2" xfId="34325" xr:uid="{00000000-0005-0000-0000-0000EA850000}"/>
    <cellStyle name="Lookup Table Label 5 13 3" xfId="34326" xr:uid="{00000000-0005-0000-0000-0000EB850000}"/>
    <cellStyle name="Lookup Table Label 5 14" xfId="34327" xr:uid="{00000000-0005-0000-0000-0000EC850000}"/>
    <cellStyle name="Lookup Table Label 5 14 2" xfId="34328" xr:uid="{00000000-0005-0000-0000-0000ED850000}"/>
    <cellStyle name="Lookup Table Label 5 14 3" xfId="34329" xr:uid="{00000000-0005-0000-0000-0000EE850000}"/>
    <cellStyle name="Lookup Table Label 5 15" xfId="34330" xr:uid="{00000000-0005-0000-0000-0000EF850000}"/>
    <cellStyle name="Lookup Table Label 5 15 2" xfId="34331" xr:uid="{00000000-0005-0000-0000-0000F0850000}"/>
    <cellStyle name="Lookup Table Label 5 15 3" xfId="34332" xr:uid="{00000000-0005-0000-0000-0000F1850000}"/>
    <cellStyle name="Lookup Table Label 5 16" xfId="34333" xr:uid="{00000000-0005-0000-0000-0000F2850000}"/>
    <cellStyle name="Lookup Table Label 5 16 2" xfId="34334" xr:uid="{00000000-0005-0000-0000-0000F3850000}"/>
    <cellStyle name="Lookup Table Label 5 16 3" xfId="34335" xr:uid="{00000000-0005-0000-0000-0000F4850000}"/>
    <cellStyle name="Lookup Table Label 5 17" xfId="34336" xr:uid="{00000000-0005-0000-0000-0000F5850000}"/>
    <cellStyle name="Lookup Table Label 5 17 2" xfId="34337" xr:uid="{00000000-0005-0000-0000-0000F6850000}"/>
    <cellStyle name="Lookup Table Label 5 17 3" xfId="34338" xr:uid="{00000000-0005-0000-0000-0000F7850000}"/>
    <cellStyle name="Lookup Table Label 5 18" xfId="34339" xr:uid="{00000000-0005-0000-0000-0000F8850000}"/>
    <cellStyle name="Lookup Table Label 5 18 2" xfId="34340" xr:uid="{00000000-0005-0000-0000-0000F9850000}"/>
    <cellStyle name="Lookup Table Label 5 18 3" xfId="34341" xr:uid="{00000000-0005-0000-0000-0000FA850000}"/>
    <cellStyle name="Lookup Table Label 5 19" xfId="34342" xr:uid="{00000000-0005-0000-0000-0000FB850000}"/>
    <cellStyle name="Lookup Table Label 5 2" xfId="34343" xr:uid="{00000000-0005-0000-0000-0000FC850000}"/>
    <cellStyle name="Lookup Table Label 5 2 10" xfId="34344" xr:uid="{00000000-0005-0000-0000-0000FD850000}"/>
    <cellStyle name="Lookup Table Label 5 2 10 2" xfId="34345" xr:uid="{00000000-0005-0000-0000-0000FE850000}"/>
    <cellStyle name="Lookup Table Label 5 2 10 3" xfId="34346" xr:uid="{00000000-0005-0000-0000-0000FF850000}"/>
    <cellStyle name="Lookup Table Label 5 2 11" xfId="34347" xr:uid="{00000000-0005-0000-0000-000000860000}"/>
    <cellStyle name="Lookup Table Label 5 2 11 2" xfId="34348" xr:uid="{00000000-0005-0000-0000-000001860000}"/>
    <cellStyle name="Lookup Table Label 5 2 11 3" xfId="34349" xr:uid="{00000000-0005-0000-0000-000002860000}"/>
    <cellStyle name="Lookup Table Label 5 2 12" xfId="34350" xr:uid="{00000000-0005-0000-0000-000003860000}"/>
    <cellStyle name="Lookup Table Label 5 2 12 2" xfId="34351" xr:uid="{00000000-0005-0000-0000-000004860000}"/>
    <cellStyle name="Lookup Table Label 5 2 12 3" xfId="34352" xr:uid="{00000000-0005-0000-0000-000005860000}"/>
    <cellStyle name="Lookup Table Label 5 2 13" xfId="34353" xr:uid="{00000000-0005-0000-0000-000006860000}"/>
    <cellStyle name="Lookup Table Label 5 2 14" xfId="34354" xr:uid="{00000000-0005-0000-0000-000007860000}"/>
    <cellStyle name="Lookup Table Label 5 2 2" xfId="34355" xr:uid="{00000000-0005-0000-0000-000008860000}"/>
    <cellStyle name="Lookup Table Label 5 2 2 2" xfId="34356" xr:uid="{00000000-0005-0000-0000-000009860000}"/>
    <cellStyle name="Lookup Table Label 5 2 2 3" xfId="34357" xr:uid="{00000000-0005-0000-0000-00000A860000}"/>
    <cellStyle name="Lookup Table Label 5 2 3" xfId="34358" xr:uid="{00000000-0005-0000-0000-00000B860000}"/>
    <cellStyle name="Lookup Table Label 5 2 3 2" xfId="34359" xr:uid="{00000000-0005-0000-0000-00000C860000}"/>
    <cellStyle name="Lookup Table Label 5 2 3 3" xfId="34360" xr:uid="{00000000-0005-0000-0000-00000D860000}"/>
    <cellStyle name="Lookup Table Label 5 2 4" xfId="34361" xr:uid="{00000000-0005-0000-0000-00000E860000}"/>
    <cellStyle name="Lookup Table Label 5 2 4 2" xfId="34362" xr:uid="{00000000-0005-0000-0000-00000F860000}"/>
    <cellStyle name="Lookup Table Label 5 2 4 3" xfId="34363" xr:uid="{00000000-0005-0000-0000-000010860000}"/>
    <cellStyle name="Lookup Table Label 5 2 5" xfId="34364" xr:uid="{00000000-0005-0000-0000-000011860000}"/>
    <cellStyle name="Lookup Table Label 5 2 5 2" xfId="34365" xr:uid="{00000000-0005-0000-0000-000012860000}"/>
    <cellStyle name="Lookup Table Label 5 2 5 3" xfId="34366" xr:uid="{00000000-0005-0000-0000-000013860000}"/>
    <cellStyle name="Lookup Table Label 5 2 6" xfId="34367" xr:uid="{00000000-0005-0000-0000-000014860000}"/>
    <cellStyle name="Lookup Table Label 5 2 6 2" xfId="34368" xr:uid="{00000000-0005-0000-0000-000015860000}"/>
    <cellStyle name="Lookup Table Label 5 2 6 3" xfId="34369" xr:uid="{00000000-0005-0000-0000-000016860000}"/>
    <cellStyle name="Lookup Table Label 5 2 7" xfId="34370" xr:uid="{00000000-0005-0000-0000-000017860000}"/>
    <cellStyle name="Lookup Table Label 5 2 7 2" xfId="34371" xr:uid="{00000000-0005-0000-0000-000018860000}"/>
    <cellStyle name="Lookup Table Label 5 2 7 3" xfId="34372" xr:uid="{00000000-0005-0000-0000-000019860000}"/>
    <cellStyle name="Lookup Table Label 5 2 8" xfId="34373" xr:uid="{00000000-0005-0000-0000-00001A860000}"/>
    <cellStyle name="Lookup Table Label 5 2 8 2" xfId="34374" xr:uid="{00000000-0005-0000-0000-00001B860000}"/>
    <cellStyle name="Lookup Table Label 5 2 8 3" xfId="34375" xr:uid="{00000000-0005-0000-0000-00001C860000}"/>
    <cellStyle name="Lookup Table Label 5 2 9" xfId="34376" xr:uid="{00000000-0005-0000-0000-00001D860000}"/>
    <cellStyle name="Lookup Table Label 5 2 9 2" xfId="34377" xr:uid="{00000000-0005-0000-0000-00001E860000}"/>
    <cellStyle name="Lookup Table Label 5 2 9 3" xfId="34378" xr:uid="{00000000-0005-0000-0000-00001F860000}"/>
    <cellStyle name="Lookup Table Label 5 20" xfId="34379" xr:uid="{00000000-0005-0000-0000-000020860000}"/>
    <cellStyle name="Lookup Table Label 5 3" xfId="34380" xr:uid="{00000000-0005-0000-0000-000021860000}"/>
    <cellStyle name="Lookup Table Label 5 3 10" xfId="34381" xr:uid="{00000000-0005-0000-0000-000022860000}"/>
    <cellStyle name="Lookup Table Label 5 3 10 2" xfId="34382" xr:uid="{00000000-0005-0000-0000-000023860000}"/>
    <cellStyle name="Lookup Table Label 5 3 10 3" xfId="34383" xr:uid="{00000000-0005-0000-0000-000024860000}"/>
    <cellStyle name="Lookup Table Label 5 3 11" xfId="34384" xr:uid="{00000000-0005-0000-0000-000025860000}"/>
    <cellStyle name="Lookup Table Label 5 3 11 2" xfId="34385" xr:uid="{00000000-0005-0000-0000-000026860000}"/>
    <cellStyle name="Lookup Table Label 5 3 11 3" xfId="34386" xr:uid="{00000000-0005-0000-0000-000027860000}"/>
    <cellStyle name="Lookup Table Label 5 3 12" xfId="34387" xr:uid="{00000000-0005-0000-0000-000028860000}"/>
    <cellStyle name="Lookup Table Label 5 3 12 2" xfId="34388" xr:uid="{00000000-0005-0000-0000-000029860000}"/>
    <cellStyle name="Lookup Table Label 5 3 12 3" xfId="34389" xr:uid="{00000000-0005-0000-0000-00002A860000}"/>
    <cellStyle name="Lookup Table Label 5 3 13" xfId="34390" xr:uid="{00000000-0005-0000-0000-00002B860000}"/>
    <cellStyle name="Lookup Table Label 5 3 14" xfId="34391" xr:uid="{00000000-0005-0000-0000-00002C860000}"/>
    <cellStyle name="Lookup Table Label 5 3 2" xfId="34392" xr:uid="{00000000-0005-0000-0000-00002D860000}"/>
    <cellStyle name="Lookup Table Label 5 3 2 2" xfId="34393" xr:uid="{00000000-0005-0000-0000-00002E860000}"/>
    <cellStyle name="Lookup Table Label 5 3 2 3" xfId="34394" xr:uid="{00000000-0005-0000-0000-00002F860000}"/>
    <cellStyle name="Lookup Table Label 5 3 3" xfId="34395" xr:uid="{00000000-0005-0000-0000-000030860000}"/>
    <cellStyle name="Lookup Table Label 5 3 3 2" xfId="34396" xr:uid="{00000000-0005-0000-0000-000031860000}"/>
    <cellStyle name="Lookup Table Label 5 3 3 3" xfId="34397" xr:uid="{00000000-0005-0000-0000-000032860000}"/>
    <cellStyle name="Lookup Table Label 5 3 4" xfId="34398" xr:uid="{00000000-0005-0000-0000-000033860000}"/>
    <cellStyle name="Lookup Table Label 5 3 4 2" xfId="34399" xr:uid="{00000000-0005-0000-0000-000034860000}"/>
    <cellStyle name="Lookup Table Label 5 3 4 3" xfId="34400" xr:uid="{00000000-0005-0000-0000-000035860000}"/>
    <cellStyle name="Lookup Table Label 5 3 5" xfId="34401" xr:uid="{00000000-0005-0000-0000-000036860000}"/>
    <cellStyle name="Lookup Table Label 5 3 5 2" xfId="34402" xr:uid="{00000000-0005-0000-0000-000037860000}"/>
    <cellStyle name="Lookup Table Label 5 3 5 3" xfId="34403" xr:uid="{00000000-0005-0000-0000-000038860000}"/>
    <cellStyle name="Lookup Table Label 5 3 6" xfId="34404" xr:uid="{00000000-0005-0000-0000-000039860000}"/>
    <cellStyle name="Lookup Table Label 5 3 6 2" xfId="34405" xr:uid="{00000000-0005-0000-0000-00003A860000}"/>
    <cellStyle name="Lookup Table Label 5 3 6 3" xfId="34406" xr:uid="{00000000-0005-0000-0000-00003B860000}"/>
    <cellStyle name="Lookup Table Label 5 3 7" xfId="34407" xr:uid="{00000000-0005-0000-0000-00003C860000}"/>
    <cellStyle name="Lookup Table Label 5 3 7 2" xfId="34408" xr:uid="{00000000-0005-0000-0000-00003D860000}"/>
    <cellStyle name="Lookup Table Label 5 3 7 3" xfId="34409" xr:uid="{00000000-0005-0000-0000-00003E860000}"/>
    <cellStyle name="Lookup Table Label 5 3 8" xfId="34410" xr:uid="{00000000-0005-0000-0000-00003F860000}"/>
    <cellStyle name="Lookup Table Label 5 3 8 2" xfId="34411" xr:uid="{00000000-0005-0000-0000-000040860000}"/>
    <cellStyle name="Lookup Table Label 5 3 8 3" xfId="34412" xr:uid="{00000000-0005-0000-0000-000041860000}"/>
    <cellStyle name="Lookup Table Label 5 3 9" xfId="34413" xr:uid="{00000000-0005-0000-0000-000042860000}"/>
    <cellStyle name="Lookup Table Label 5 3 9 2" xfId="34414" xr:uid="{00000000-0005-0000-0000-000043860000}"/>
    <cellStyle name="Lookup Table Label 5 3 9 3" xfId="34415" xr:uid="{00000000-0005-0000-0000-000044860000}"/>
    <cellStyle name="Lookup Table Label 5 4" xfId="34416" xr:uid="{00000000-0005-0000-0000-000045860000}"/>
    <cellStyle name="Lookup Table Label 5 4 10" xfId="34417" xr:uid="{00000000-0005-0000-0000-000046860000}"/>
    <cellStyle name="Lookup Table Label 5 4 10 2" xfId="34418" xr:uid="{00000000-0005-0000-0000-000047860000}"/>
    <cellStyle name="Lookup Table Label 5 4 10 3" xfId="34419" xr:uid="{00000000-0005-0000-0000-000048860000}"/>
    <cellStyle name="Lookup Table Label 5 4 11" xfId="34420" xr:uid="{00000000-0005-0000-0000-000049860000}"/>
    <cellStyle name="Lookup Table Label 5 4 11 2" xfId="34421" xr:uid="{00000000-0005-0000-0000-00004A860000}"/>
    <cellStyle name="Lookup Table Label 5 4 11 3" xfId="34422" xr:uid="{00000000-0005-0000-0000-00004B860000}"/>
    <cellStyle name="Lookup Table Label 5 4 12" xfId="34423" xr:uid="{00000000-0005-0000-0000-00004C860000}"/>
    <cellStyle name="Lookup Table Label 5 4 13" xfId="34424" xr:uid="{00000000-0005-0000-0000-00004D860000}"/>
    <cellStyle name="Lookup Table Label 5 4 2" xfId="34425" xr:uid="{00000000-0005-0000-0000-00004E860000}"/>
    <cellStyle name="Lookup Table Label 5 4 2 2" xfId="34426" xr:uid="{00000000-0005-0000-0000-00004F860000}"/>
    <cellStyle name="Lookup Table Label 5 4 2 3" xfId="34427" xr:uid="{00000000-0005-0000-0000-000050860000}"/>
    <cellStyle name="Lookup Table Label 5 4 3" xfId="34428" xr:uid="{00000000-0005-0000-0000-000051860000}"/>
    <cellStyle name="Lookup Table Label 5 4 3 2" xfId="34429" xr:uid="{00000000-0005-0000-0000-000052860000}"/>
    <cellStyle name="Lookup Table Label 5 4 3 3" xfId="34430" xr:uid="{00000000-0005-0000-0000-000053860000}"/>
    <cellStyle name="Lookup Table Label 5 4 4" xfId="34431" xr:uid="{00000000-0005-0000-0000-000054860000}"/>
    <cellStyle name="Lookup Table Label 5 4 4 2" xfId="34432" xr:uid="{00000000-0005-0000-0000-000055860000}"/>
    <cellStyle name="Lookup Table Label 5 4 4 3" xfId="34433" xr:uid="{00000000-0005-0000-0000-000056860000}"/>
    <cellStyle name="Lookup Table Label 5 4 5" xfId="34434" xr:uid="{00000000-0005-0000-0000-000057860000}"/>
    <cellStyle name="Lookup Table Label 5 4 5 2" xfId="34435" xr:uid="{00000000-0005-0000-0000-000058860000}"/>
    <cellStyle name="Lookup Table Label 5 4 5 3" xfId="34436" xr:uid="{00000000-0005-0000-0000-000059860000}"/>
    <cellStyle name="Lookup Table Label 5 4 6" xfId="34437" xr:uid="{00000000-0005-0000-0000-00005A860000}"/>
    <cellStyle name="Lookup Table Label 5 4 6 2" xfId="34438" xr:uid="{00000000-0005-0000-0000-00005B860000}"/>
    <cellStyle name="Lookup Table Label 5 4 6 3" xfId="34439" xr:uid="{00000000-0005-0000-0000-00005C860000}"/>
    <cellStyle name="Lookup Table Label 5 4 7" xfId="34440" xr:uid="{00000000-0005-0000-0000-00005D860000}"/>
    <cellStyle name="Lookup Table Label 5 4 7 2" xfId="34441" xr:uid="{00000000-0005-0000-0000-00005E860000}"/>
    <cellStyle name="Lookup Table Label 5 4 7 3" xfId="34442" xr:uid="{00000000-0005-0000-0000-00005F860000}"/>
    <cellStyle name="Lookup Table Label 5 4 8" xfId="34443" xr:uid="{00000000-0005-0000-0000-000060860000}"/>
    <cellStyle name="Lookup Table Label 5 4 8 2" xfId="34444" xr:uid="{00000000-0005-0000-0000-000061860000}"/>
    <cellStyle name="Lookup Table Label 5 4 8 3" xfId="34445" xr:uid="{00000000-0005-0000-0000-000062860000}"/>
    <cellStyle name="Lookup Table Label 5 4 9" xfId="34446" xr:uid="{00000000-0005-0000-0000-000063860000}"/>
    <cellStyle name="Lookup Table Label 5 4 9 2" xfId="34447" xr:uid="{00000000-0005-0000-0000-000064860000}"/>
    <cellStyle name="Lookup Table Label 5 4 9 3" xfId="34448" xr:uid="{00000000-0005-0000-0000-000065860000}"/>
    <cellStyle name="Lookup Table Label 5 5" xfId="34449" xr:uid="{00000000-0005-0000-0000-000066860000}"/>
    <cellStyle name="Lookup Table Label 5 5 10" xfId="34450" xr:uid="{00000000-0005-0000-0000-000067860000}"/>
    <cellStyle name="Lookup Table Label 5 5 10 2" xfId="34451" xr:uid="{00000000-0005-0000-0000-000068860000}"/>
    <cellStyle name="Lookup Table Label 5 5 10 3" xfId="34452" xr:uid="{00000000-0005-0000-0000-000069860000}"/>
    <cellStyle name="Lookup Table Label 5 5 11" xfId="34453" xr:uid="{00000000-0005-0000-0000-00006A860000}"/>
    <cellStyle name="Lookup Table Label 5 5 11 2" xfId="34454" xr:uid="{00000000-0005-0000-0000-00006B860000}"/>
    <cellStyle name="Lookup Table Label 5 5 11 3" xfId="34455" xr:uid="{00000000-0005-0000-0000-00006C860000}"/>
    <cellStyle name="Lookup Table Label 5 5 12" xfId="34456" xr:uid="{00000000-0005-0000-0000-00006D860000}"/>
    <cellStyle name="Lookup Table Label 5 5 13" xfId="34457" xr:uid="{00000000-0005-0000-0000-00006E860000}"/>
    <cellStyle name="Lookup Table Label 5 5 2" xfId="34458" xr:uid="{00000000-0005-0000-0000-00006F860000}"/>
    <cellStyle name="Lookup Table Label 5 5 2 2" xfId="34459" xr:uid="{00000000-0005-0000-0000-000070860000}"/>
    <cellStyle name="Lookup Table Label 5 5 2 3" xfId="34460" xr:uid="{00000000-0005-0000-0000-000071860000}"/>
    <cellStyle name="Lookup Table Label 5 5 3" xfId="34461" xr:uid="{00000000-0005-0000-0000-000072860000}"/>
    <cellStyle name="Lookup Table Label 5 5 3 2" xfId="34462" xr:uid="{00000000-0005-0000-0000-000073860000}"/>
    <cellStyle name="Lookup Table Label 5 5 3 3" xfId="34463" xr:uid="{00000000-0005-0000-0000-000074860000}"/>
    <cellStyle name="Lookup Table Label 5 5 4" xfId="34464" xr:uid="{00000000-0005-0000-0000-000075860000}"/>
    <cellStyle name="Lookup Table Label 5 5 4 2" xfId="34465" xr:uid="{00000000-0005-0000-0000-000076860000}"/>
    <cellStyle name="Lookup Table Label 5 5 4 3" xfId="34466" xr:uid="{00000000-0005-0000-0000-000077860000}"/>
    <cellStyle name="Lookup Table Label 5 5 5" xfId="34467" xr:uid="{00000000-0005-0000-0000-000078860000}"/>
    <cellStyle name="Lookup Table Label 5 5 5 2" xfId="34468" xr:uid="{00000000-0005-0000-0000-000079860000}"/>
    <cellStyle name="Lookup Table Label 5 5 5 3" xfId="34469" xr:uid="{00000000-0005-0000-0000-00007A860000}"/>
    <cellStyle name="Lookup Table Label 5 5 6" xfId="34470" xr:uid="{00000000-0005-0000-0000-00007B860000}"/>
    <cellStyle name="Lookup Table Label 5 5 6 2" xfId="34471" xr:uid="{00000000-0005-0000-0000-00007C860000}"/>
    <cellStyle name="Lookup Table Label 5 5 6 3" xfId="34472" xr:uid="{00000000-0005-0000-0000-00007D860000}"/>
    <cellStyle name="Lookup Table Label 5 5 7" xfId="34473" xr:uid="{00000000-0005-0000-0000-00007E860000}"/>
    <cellStyle name="Lookup Table Label 5 5 7 2" xfId="34474" xr:uid="{00000000-0005-0000-0000-00007F860000}"/>
    <cellStyle name="Lookup Table Label 5 5 7 3" xfId="34475" xr:uid="{00000000-0005-0000-0000-000080860000}"/>
    <cellStyle name="Lookup Table Label 5 5 8" xfId="34476" xr:uid="{00000000-0005-0000-0000-000081860000}"/>
    <cellStyle name="Lookup Table Label 5 5 8 2" xfId="34477" xr:uid="{00000000-0005-0000-0000-000082860000}"/>
    <cellStyle name="Lookup Table Label 5 5 8 3" xfId="34478" xr:uid="{00000000-0005-0000-0000-000083860000}"/>
    <cellStyle name="Lookup Table Label 5 5 9" xfId="34479" xr:uid="{00000000-0005-0000-0000-000084860000}"/>
    <cellStyle name="Lookup Table Label 5 5 9 2" xfId="34480" xr:uid="{00000000-0005-0000-0000-000085860000}"/>
    <cellStyle name="Lookup Table Label 5 5 9 3" xfId="34481" xr:uid="{00000000-0005-0000-0000-000086860000}"/>
    <cellStyle name="Lookup Table Label 5 6" xfId="34482" xr:uid="{00000000-0005-0000-0000-000087860000}"/>
    <cellStyle name="Lookup Table Label 5 6 10" xfId="34483" xr:uid="{00000000-0005-0000-0000-000088860000}"/>
    <cellStyle name="Lookup Table Label 5 6 10 2" xfId="34484" xr:uid="{00000000-0005-0000-0000-000089860000}"/>
    <cellStyle name="Lookup Table Label 5 6 10 3" xfId="34485" xr:uid="{00000000-0005-0000-0000-00008A860000}"/>
    <cellStyle name="Lookup Table Label 5 6 11" xfId="34486" xr:uid="{00000000-0005-0000-0000-00008B860000}"/>
    <cellStyle name="Lookup Table Label 5 6 11 2" xfId="34487" xr:uid="{00000000-0005-0000-0000-00008C860000}"/>
    <cellStyle name="Lookup Table Label 5 6 11 3" xfId="34488" xr:uid="{00000000-0005-0000-0000-00008D860000}"/>
    <cellStyle name="Lookup Table Label 5 6 12" xfId="34489" xr:uid="{00000000-0005-0000-0000-00008E860000}"/>
    <cellStyle name="Lookup Table Label 5 6 13" xfId="34490" xr:uid="{00000000-0005-0000-0000-00008F860000}"/>
    <cellStyle name="Lookup Table Label 5 6 2" xfId="34491" xr:uid="{00000000-0005-0000-0000-000090860000}"/>
    <cellStyle name="Lookup Table Label 5 6 2 2" xfId="34492" xr:uid="{00000000-0005-0000-0000-000091860000}"/>
    <cellStyle name="Lookup Table Label 5 6 2 3" xfId="34493" xr:uid="{00000000-0005-0000-0000-000092860000}"/>
    <cellStyle name="Lookup Table Label 5 6 3" xfId="34494" xr:uid="{00000000-0005-0000-0000-000093860000}"/>
    <cellStyle name="Lookup Table Label 5 6 3 2" xfId="34495" xr:uid="{00000000-0005-0000-0000-000094860000}"/>
    <cellStyle name="Lookup Table Label 5 6 3 3" xfId="34496" xr:uid="{00000000-0005-0000-0000-000095860000}"/>
    <cellStyle name="Lookup Table Label 5 6 4" xfId="34497" xr:uid="{00000000-0005-0000-0000-000096860000}"/>
    <cellStyle name="Lookup Table Label 5 6 4 2" xfId="34498" xr:uid="{00000000-0005-0000-0000-000097860000}"/>
    <cellStyle name="Lookup Table Label 5 6 4 3" xfId="34499" xr:uid="{00000000-0005-0000-0000-000098860000}"/>
    <cellStyle name="Lookup Table Label 5 6 5" xfId="34500" xr:uid="{00000000-0005-0000-0000-000099860000}"/>
    <cellStyle name="Lookup Table Label 5 6 5 2" xfId="34501" xr:uid="{00000000-0005-0000-0000-00009A860000}"/>
    <cellStyle name="Lookup Table Label 5 6 5 3" xfId="34502" xr:uid="{00000000-0005-0000-0000-00009B860000}"/>
    <cellStyle name="Lookup Table Label 5 6 6" xfId="34503" xr:uid="{00000000-0005-0000-0000-00009C860000}"/>
    <cellStyle name="Lookup Table Label 5 6 6 2" xfId="34504" xr:uid="{00000000-0005-0000-0000-00009D860000}"/>
    <cellStyle name="Lookup Table Label 5 6 6 3" xfId="34505" xr:uid="{00000000-0005-0000-0000-00009E860000}"/>
    <cellStyle name="Lookup Table Label 5 6 7" xfId="34506" xr:uid="{00000000-0005-0000-0000-00009F860000}"/>
    <cellStyle name="Lookup Table Label 5 6 7 2" xfId="34507" xr:uid="{00000000-0005-0000-0000-0000A0860000}"/>
    <cellStyle name="Lookup Table Label 5 6 7 3" xfId="34508" xr:uid="{00000000-0005-0000-0000-0000A1860000}"/>
    <cellStyle name="Lookup Table Label 5 6 8" xfId="34509" xr:uid="{00000000-0005-0000-0000-0000A2860000}"/>
    <cellStyle name="Lookup Table Label 5 6 8 2" xfId="34510" xr:uid="{00000000-0005-0000-0000-0000A3860000}"/>
    <cellStyle name="Lookup Table Label 5 6 8 3" xfId="34511" xr:uid="{00000000-0005-0000-0000-0000A4860000}"/>
    <cellStyle name="Lookup Table Label 5 6 9" xfId="34512" xr:uid="{00000000-0005-0000-0000-0000A5860000}"/>
    <cellStyle name="Lookup Table Label 5 6 9 2" xfId="34513" xr:uid="{00000000-0005-0000-0000-0000A6860000}"/>
    <cellStyle name="Lookup Table Label 5 6 9 3" xfId="34514" xr:uid="{00000000-0005-0000-0000-0000A7860000}"/>
    <cellStyle name="Lookup Table Label 5 7" xfId="34515" xr:uid="{00000000-0005-0000-0000-0000A8860000}"/>
    <cellStyle name="Lookup Table Label 5 7 10" xfId="34516" xr:uid="{00000000-0005-0000-0000-0000A9860000}"/>
    <cellStyle name="Lookup Table Label 5 7 10 2" xfId="34517" xr:uid="{00000000-0005-0000-0000-0000AA860000}"/>
    <cellStyle name="Lookup Table Label 5 7 10 3" xfId="34518" xr:uid="{00000000-0005-0000-0000-0000AB860000}"/>
    <cellStyle name="Lookup Table Label 5 7 11" xfId="34519" xr:uid="{00000000-0005-0000-0000-0000AC860000}"/>
    <cellStyle name="Lookup Table Label 5 7 11 2" xfId="34520" xr:uid="{00000000-0005-0000-0000-0000AD860000}"/>
    <cellStyle name="Lookup Table Label 5 7 11 3" xfId="34521" xr:uid="{00000000-0005-0000-0000-0000AE860000}"/>
    <cellStyle name="Lookup Table Label 5 7 12" xfId="34522" xr:uid="{00000000-0005-0000-0000-0000AF860000}"/>
    <cellStyle name="Lookup Table Label 5 7 13" xfId="34523" xr:uid="{00000000-0005-0000-0000-0000B0860000}"/>
    <cellStyle name="Lookup Table Label 5 7 2" xfId="34524" xr:uid="{00000000-0005-0000-0000-0000B1860000}"/>
    <cellStyle name="Lookup Table Label 5 7 2 2" xfId="34525" xr:uid="{00000000-0005-0000-0000-0000B2860000}"/>
    <cellStyle name="Lookup Table Label 5 7 2 3" xfId="34526" xr:uid="{00000000-0005-0000-0000-0000B3860000}"/>
    <cellStyle name="Lookup Table Label 5 7 3" xfId="34527" xr:uid="{00000000-0005-0000-0000-0000B4860000}"/>
    <cellStyle name="Lookup Table Label 5 7 3 2" xfId="34528" xr:uid="{00000000-0005-0000-0000-0000B5860000}"/>
    <cellStyle name="Lookup Table Label 5 7 3 3" xfId="34529" xr:uid="{00000000-0005-0000-0000-0000B6860000}"/>
    <cellStyle name="Lookup Table Label 5 7 4" xfId="34530" xr:uid="{00000000-0005-0000-0000-0000B7860000}"/>
    <cellStyle name="Lookup Table Label 5 7 4 2" xfId="34531" xr:uid="{00000000-0005-0000-0000-0000B8860000}"/>
    <cellStyle name="Lookup Table Label 5 7 4 3" xfId="34532" xr:uid="{00000000-0005-0000-0000-0000B9860000}"/>
    <cellStyle name="Lookup Table Label 5 7 5" xfId="34533" xr:uid="{00000000-0005-0000-0000-0000BA860000}"/>
    <cellStyle name="Lookup Table Label 5 7 5 2" xfId="34534" xr:uid="{00000000-0005-0000-0000-0000BB860000}"/>
    <cellStyle name="Lookup Table Label 5 7 5 3" xfId="34535" xr:uid="{00000000-0005-0000-0000-0000BC860000}"/>
    <cellStyle name="Lookup Table Label 5 7 6" xfId="34536" xr:uid="{00000000-0005-0000-0000-0000BD860000}"/>
    <cellStyle name="Lookup Table Label 5 7 6 2" xfId="34537" xr:uid="{00000000-0005-0000-0000-0000BE860000}"/>
    <cellStyle name="Lookup Table Label 5 7 6 3" xfId="34538" xr:uid="{00000000-0005-0000-0000-0000BF860000}"/>
    <cellStyle name="Lookup Table Label 5 7 7" xfId="34539" xr:uid="{00000000-0005-0000-0000-0000C0860000}"/>
    <cellStyle name="Lookup Table Label 5 7 7 2" xfId="34540" xr:uid="{00000000-0005-0000-0000-0000C1860000}"/>
    <cellStyle name="Lookup Table Label 5 7 7 3" xfId="34541" xr:uid="{00000000-0005-0000-0000-0000C2860000}"/>
    <cellStyle name="Lookup Table Label 5 7 8" xfId="34542" xr:uid="{00000000-0005-0000-0000-0000C3860000}"/>
    <cellStyle name="Lookup Table Label 5 7 8 2" xfId="34543" xr:uid="{00000000-0005-0000-0000-0000C4860000}"/>
    <cellStyle name="Lookup Table Label 5 7 8 3" xfId="34544" xr:uid="{00000000-0005-0000-0000-0000C5860000}"/>
    <cellStyle name="Lookup Table Label 5 7 9" xfId="34545" xr:uid="{00000000-0005-0000-0000-0000C6860000}"/>
    <cellStyle name="Lookup Table Label 5 7 9 2" xfId="34546" xr:uid="{00000000-0005-0000-0000-0000C7860000}"/>
    <cellStyle name="Lookup Table Label 5 7 9 3" xfId="34547" xr:uid="{00000000-0005-0000-0000-0000C8860000}"/>
    <cellStyle name="Lookup Table Label 5 8" xfId="34548" xr:uid="{00000000-0005-0000-0000-0000C9860000}"/>
    <cellStyle name="Lookup Table Label 5 8 2" xfId="34549" xr:uid="{00000000-0005-0000-0000-0000CA860000}"/>
    <cellStyle name="Lookup Table Label 5 8 3" xfId="34550" xr:uid="{00000000-0005-0000-0000-0000CB860000}"/>
    <cellStyle name="Lookup Table Label 5 9" xfId="34551" xr:uid="{00000000-0005-0000-0000-0000CC860000}"/>
    <cellStyle name="Lookup Table Label 5 9 2" xfId="34552" xr:uid="{00000000-0005-0000-0000-0000CD860000}"/>
    <cellStyle name="Lookup Table Label 5 9 3" xfId="34553" xr:uid="{00000000-0005-0000-0000-0000CE860000}"/>
    <cellStyle name="Lookup Table Label 6" xfId="34554" xr:uid="{00000000-0005-0000-0000-0000CF860000}"/>
    <cellStyle name="Lookup Table Label 6 10" xfId="34555" xr:uid="{00000000-0005-0000-0000-0000D0860000}"/>
    <cellStyle name="Lookup Table Label 6 10 2" xfId="34556" xr:uid="{00000000-0005-0000-0000-0000D1860000}"/>
    <cellStyle name="Lookup Table Label 6 10 3" xfId="34557" xr:uid="{00000000-0005-0000-0000-0000D2860000}"/>
    <cellStyle name="Lookup Table Label 6 11" xfId="34558" xr:uid="{00000000-0005-0000-0000-0000D3860000}"/>
    <cellStyle name="Lookup Table Label 6 11 2" xfId="34559" xr:uid="{00000000-0005-0000-0000-0000D4860000}"/>
    <cellStyle name="Lookup Table Label 6 11 3" xfId="34560" xr:uid="{00000000-0005-0000-0000-0000D5860000}"/>
    <cellStyle name="Lookup Table Label 6 12" xfId="34561" xr:uid="{00000000-0005-0000-0000-0000D6860000}"/>
    <cellStyle name="Lookup Table Label 6 12 2" xfId="34562" xr:uid="{00000000-0005-0000-0000-0000D7860000}"/>
    <cellStyle name="Lookup Table Label 6 12 3" xfId="34563" xr:uid="{00000000-0005-0000-0000-0000D8860000}"/>
    <cellStyle name="Lookup Table Label 6 13" xfId="34564" xr:uid="{00000000-0005-0000-0000-0000D9860000}"/>
    <cellStyle name="Lookup Table Label 6 13 2" xfId="34565" xr:uid="{00000000-0005-0000-0000-0000DA860000}"/>
    <cellStyle name="Lookup Table Label 6 13 3" xfId="34566" xr:uid="{00000000-0005-0000-0000-0000DB860000}"/>
    <cellStyle name="Lookup Table Label 6 14" xfId="34567" xr:uid="{00000000-0005-0000-0000-0000DC860000}"/>
    <cellStyle name="Lookup Table Label 6 14 2" xfId="34568" xr:uid="{00000000-0005-0000-0000-0000DD860000}"/>
    <cellStyle name="Lookup Table Label 6 14 3" xfId="34569" xr:uid="{00000000-0005-0000-0000-0000DE860000}"/>
    <cellStyle name="Lookup Table Label 6 15" xfId="34570" xr:uid="{00000000-0005-0000-0000-0000DF860000}"/>
    <cellStyle name="Lookup Table Label 6 15 2" xfId="34571" xr:uid="{00000000-0005-0000-0000-0000E0860000}"/>
    <cellStyle name="Lookup Table Label 6 15 3" xfId="34572" xr:uid="{00000000-0005-0000-0000-0000E1860000}"/>
    <cellStyle name="Lookup Table Label 6 16" xfId="34573" xr:uid="{00000000-0005-0000-0000-0000E2860000}"/>
    <cellStyle name="Lookup Table Label 6 16 2" xfId="34574" xr:uid="{00000000-0005-0000-0000-0000E3860000}"/>
    <cellStyle name="Lookup Table Label 6 16 3" xfId="34575" xr:uid="{00000000-0005-0000-0000-0000E4860000}"/>
    <cellStyle name="Lookup Table Label 6 17" xfId="34576" xr:uid="{00000000-0005-0000-0000-0000E5860000}"/>
    <cellStyle name="Lookup Table Label 6 17 2" xfId="34577" xr:uid="{00000000-0005-0000-0000-0000E6860000}"/>
    <cellStyle name="Lookup Table Label 6 17 3" xfId="34578" xr:uid="{00000000-0005-0000-0000-0000E7860000}"/>
    <cellStyle name="Lookup Table Label 6 18" xfId="34579" xr:uid="{00000000-0005-0000-0000-0000E8860000}"/>
    <cellStyle name="Lookup Table Label 6 18 2" xfId="34580" xr:uid="{00000000-0005-0000-0000-0000E9860000}"/>
    <cellStyle name="Lookup Table Label 6 18 3" xfId="34581" xr:uid="{00000000-0005-0000-0000-0000EA860000}"/>
    <cellStyle name="Lookup Table Label 6 19" xfId="34582" xr:uid="{00000000-0005-0000-0000-0000EB860000}"/>
    <cellStyle name="Lookup Table Label 6 2" xfId="34583" xr:uid="{00000000-0005-0000-0000-0000EC860000}"/>
    <cellStyle name="Lookup Table Label 6 2 10" xfId="34584" xr:uid="{00000000-0005-0000-0000-0000ED860000}"/>
    <cellStyle name="Lookup Table Label 6 2 10 2" xfId="34585" xr:uid="{00000000-0005-0000-0000-0000EE860000}"/>
    <cellStyle name="Lookup Table Label 6 2 10 3" xfId="34586" xr:uid="{00000000-0005-0000-0000-0000EF860000}"/>
    <cellStyle name="Lookup Table Label 6 2 11" xfId="34587" xr:uid="{00000000-0005-0000-0000-0000F0860000}"/>
    <cellStyle name="Lookup Table Label 6 2 11 2" xfId="34588" xr:uid="{00000000-0005-0000-0000-0000F1860000}"/>
    <cellStyle name="Lookup Table Label 6 2 11 3" xfId="34589" xr:uid="{00000000-0005-0000-0000-0000F2860000}"/>
    <cellStyle name="Lookup Table Label 6 2 12" xfId="34590" xr:uid="{00000000-0005-0000-0000-0000F3860000}"/>
    <cellStyle name="Lookup Table Label 6 2 12 2" xfId="34591" xr:uid="{00000000-0005-0000-0000-0000F4860000}"/>
    <cellStyle name="Lookup Table Label 6 2 12 3" xfId="34592" xr:uid="{00000000-0005-0000-0000-0000F5860000}"/>
    <cellStyle name="Lookup Table Label 6 2 13" xfId="34593" xr:uid="{00000000-0005-0000-0000-0000F6860000}"/>
    <cellStyle name="Lookup Table Label 6 2 14" xfId="34594" xr:uid="{00000000-0005-0000-0000-0000F7860000}"/>
    <cellStyle name="Lookup Table Label 6 2 2" xfId="34595" xr:uid="{00000000-0005-0000-0000-0000F8860000}"/>
    <cellStyle name="Lookup Table Label 6 2 2 2" xfId="34596" xr:uid="{00000000-0005-0000-0000-0000F9860000}"/>
    <cellStyle name="Lookup Table Label 6 2 2 3" xfId="34597" xr:uid="{00000000-0005-0000-0000-0000FA860000}"/>
    <cellStyle name="Lookup Table Label 6 2 3" xfId="34598" xr:uid="{00000000-0005-0000-0000-0000FB860000}"/>
    <cellStyle name="Lookup Table Label 6 2 3 2" xfId="34599" xr:uid="{00000000-0005-0000-0000-0000FC860000}"/>
    <cellStyle name="Lookup Table Label 6 2 3 3" xfId="34600" xr:uid="{00000000-0005-0000-0000-0000FD860000}"/>
    <cellStyle name="Lookup Table Label 6 2 4" xfId="34601" xr:uid="{00000000-0005-0000-0000-0000FE860000}"/>
    <cellStyle name="Lookup Table Label 6 2 4 2" xfId="34602" xr:uid="{00000000-0005-0000-0000-0000FF860000}"/>
    <cellStyle name="Lookup Table Label 6 2 4 3" xfId="34603" xr:uid="{00000000-0005-0000-0000-000000870000}"/>
    <cellStyle name="Lookup Table Label 6 2 5" xfId="34604" xr:uid="{00000000-0005-0000-0000-000001870000}"/>
    <cellStyle name="Lookup Table Label 6 2 5 2" xfId="34605" xr:uid="{00000000-0005-0000-0000-000002870000}"/>
    <cellStyle name="Lookup Table Label 6 2 5 3" xfId="34606" xr:uid="{00000000-0005-0000-0000-000003870000}"/>
    <cellStyle name="Lookup Table Label 6 2 6" xfId="34607" xr:uid="{00000000-0005-0000-0000-000004870000}"/>
    <cellStyle name="Lookup Table Label 6 2 6 2" xfId="34608" xr:uid="{00000000-0005-0000-0000-000005870000}"/>
    <cellStyle name="Lookup Table Label 6 2 6 3" xfId="34609" xr:uid="{00000000-0005-0000-0000-000006870000}"/>
    <cellStyle name="Lookup Table Label 6 2 7" xfId="34610" xr:uid="{00000000-0005-0000-0000-000007870000}"/>
    <cellStyle name="Lookup Table Label 6 2 7 2" xfId="34611" xr:uid="{00000000-0005-0000-0000-000008870000}"/>
    <cellStyle name="Lookup Table Label 6 2 7 3" xfId="34612" xr:uid="{00000000-0005-0000-0000-000009870000}"/>
    <cellStyle name="Lookup Table Label 6 2 8" xfId="34613" xr:uid="{00000000-0005-0000-0000-00000A870000}"/>
    <cellStyle name="Lookup Table Label 6 2 8 2" xfId="34614" xr:uid="{00000000-0005-0000-0000-00000B870000}"/>
    <cellStyle name="Lookup Table Label 6 2 8 3" xfId="34615" xr:uid="{00000000-0005-0000-0000-00000C870000}"/>
    <cellStyle name="Lookup Table Label 6 2 9" xfId="34616" xr:uid="{00000000-0005-0000-0000-00000D870000}"/>
    <cellStyle name="Lookup Table Label 6 2 9 2" xfId="34617" xr:uid="{00000000-0005-0000-0000-00000E870000}"/>
    <cellStyle name="Lookup Table Label 6 2 9 3" xfId="34618" xr:uid="{00000000-0005-0000-0000-00000F870000}"/>
    <cellStyle name="Lookup Table Label 6 20" xfId="34619" xr:uid="{00000000-0005-0000-0000-000010870000}"/>
    <cellStyle name="Lookup Table Label 6 3" xfId="34620" xr:uid="{00000000-0005-0000-0000-000011870000}"/>
    <cellStyle name="Lookup Table Label 6 3 10" xfId="34621" xr:uid="{00000000-0005-0000-0000-000012870000}"/>
    <cellStyle name="Lookup Table Label 6 3 10 2" xfId="34622" xr:uid="{00000000-0005-0000-0000-000013870000}"/>
    <cellStyle name="Lookup Table Label 6 3 10 3" xfId="34623" xr:uid="{00000000-0005-0000-0000-000014870000}"/>
    <cellStyle name="Lookup Table Label 6 3 11" xfId="34624" xr:uid="{00000000-0005-0000-0000-000015870000}"/>
    <cellStyle name="Lookup Table Label 6 3 11 2" xfId="34625" xr:uid="{00000000-0005-0000-0000-000016870000}"/>
    <cellStyle name="Lookup Table Label 6 3 11 3" xfId="34626" xr:uid="{00000000-0005-0000-0000-000017870000}"/>
    <cellStyle name="Lookup Table Label 6 3 12" xfId="34627" xr:uid="{00000000-0005-0000-0000-000018870000}"/>
    <cellStyle name="Lookup Table Label 6 3 12 2" xfId="34628" xr:uid="{00000000-0005-0000-0000-000019870000}"/>
    <cellStyle name="Lookup Table Label 6 3 12 3" xfId="34629" xr:uid="{00000000-0005-0000-0000-00001A870000}"/>
    <cellStyle name="Lookup Table Label 6 3 13" xfId="34630" xr:uid="{00000000-0005-0000-0000-00001B870000}"/>
    <cellStyle name="Lookup Table Label 6 3 14" xfId="34631" xr:uid="{00000000-0005-0000-0000-00001C870000}"/>
    <cellStyle name="Lookup Table Label 6 3 2" xfId="34632" xr:uid="{00000000-0005-0000-0000-00001D870000}"/>
    <cellStyle name="Lookup Table Label 6 3 2 2" xfId="34633" xr:uid="{00000000-0005-0000-0000-00001E870000}"/>
    <cellStyle name="Lookup Table Label 6 3 2 3" xfId="34634" xr:uid="{00000000-0005-0000-0000-00001F870000}"/>
    <cellStyle name="Lookup Table Label 6 3 3" xfId="34635" xr:uid="{00000000-0005-0000-0000-000020870000}"/>
    <cellStyle name="Lookup Table Label 6 3 3 2" xfId="34636" xr:uid="{00000000-0005-0000-0000-000021870000}"/>
    <cellStyle name="Lookup Table Label 6 3 3 3" xfId="34637" xr:uid="{00000000-0005-0000-0000-000022870000}"/>
    <cellStyle name="Lookup Table Label 6 3 4" xfId="34638" xr:uid="{00000000-0005-0000-0000-000023870000}"/>
    <cellStyle name="Lookup Table Label 6 3 4 2" xfId="34639" xr:uid="{00000000-0005-0000-0000-000024870000}"/>
    <cellStyle name="Lookup Table Label 6 3 4 3" xfId="34640" xr:uid="{00000000-0005-0000-0000-000025870000}"/>
    <cellStyle name="Lookup Table Label 6 3 5" xfId="34641" xr:uid="{00000000-0005-0000-0000-000026870000}"/>
    <cellStyle name="Lookup Table Label 6 3 5 2" xfId="34642" xr:uid="{00000000-0005-0000-0000-000027870000}"/>
    <cellStyle name="Lookup Table Label 6 3 5 3" xfId="34643" xr:uid="{00000000-0005-0000-0000-000028870000}"/>
    <cellStyle name="Lookup Table Label 6 3 6" xfId="34644" xr:uid="{00000000-0005-0000-0000-000029870000}"/>
    <cellStyle name="Lookup Table Label 6 3 6 2" xfId="34645" xr:uid="{00000000-0005-0000-0000-00002A870000}"/>
    <cellStyle name="Lookup Table Label 6 3 6 3" xfId="34646" xr:uid="{00000000-0005-0000-0000-00002B870000}"/>
    <cellStyle name="Lookup Table Label 6 3 7" xfId="34647" xr:uid="{00000000-0005-0000-0000-00002C870000}"/>
    <cellStyle name="Lookup Table Label 6 3 7 2" xfId="34648" xr:uid="{00000000-0005-0000-0000-00002D870000}"/>
    <cellStyle name="Lookup Table Label 6 3 7 3" xfId="34649" xr:uid="{00000000-0005-0000-0000-00002E870000}"/>
    <cellStyle name="Lookup Table Label 6 3 8" xfId="34650" xr:uid="{00000000-0005-0000-0000-00002F870000}"/>
    <cellStyle name="Lookup Table Label 6 3 8 2" xfId="34651" xr:uid="{00000000-0005-0000-0000-000030870000}"/>
    <cellStyle name="Lookup Table Label 6 3 8 3" xfId="34652" xr:uid="{00000000-0005-0000-0000-000031870000}"/>
    <cellStyle name="Lookup Table Label 6 3 9" xfId="34653" xr:uid="{00000000-0005-0000-0000-000032870000}"/>
    <cellStyle name="Lookup Table Label 6 3 9 2" xfId="34654" xr:uid="{00000000-0005-0000-0000-000033870000}"/>
    <cellStyle name="Lookup Table Label 6 3 9 3" xfId="34655" xr:uid="{00000000-0005-0000-0000-000034870000}"/>
    <cellStyle name="Lookup Table Label 6 4" xfId="34656" xr:uid="{00000000-0005-0000-0000-000035870000}"/>
    <cellStyle name="Lookup Table Label 6 4 10" xfId="34657" xr:uid="{00000000-0005-0000-0000-000036870000}"/>
    <cellStyle name="Lookup Table Label 6 4 10 2" xfId="34658" xr:uid="{00000000-0005-0000-0000-000037870000}"/>
    <cellStyle name="Lookup Table Label 6 4 10 3" xfId="34659" xr:uid="{00000000-0005-0000-0000-000038870000}"/>
    <cellStyle name="Lookup Table Label 6 4 11" xfId="34660" xr:uid="{00000000-0005-0000-0000-000039870000}"/>
    <cellStyle name="Lookup Table Label 6 4 11 2" xfId="34661" xr:uid="{00000000-0005-0000-0000-00003A870000}"/>
    <cellStyle name="Lookup Table Label 6 4 11 3" xfId="34662" xr:uid="{00000000-0005-0000-0000-00003B870000}"/>
    <cellStyle name="Lookup Table Label 6 4 12" xfId="34663" xr:uid="{00000000-0005-0000-0000-00003C870000}"/>
    <cellStyle name="Lookup Table Label 6 4 13" xfId="34664" xr:uid="{00000000-0005-0000-0000-00003D870000}"/>
    <cellStyle name="Lookup Table Label 6 4 2" xfId="34665" xr:uid="{00000000-0005-0000-0000-00003E870000}"/>
    <cellStyle name="Lookup Table Label 6 4 2 2" xfId="34666" xr:uid="{00000000-0005-0000-0000-00003F870000}"/>
    <cellStyle name="Lookup Table Label 6 4 2 3" xfId="34667" xr:uid="{00000000-0005-0000-0000-000040870000}"/>
    <cellStyle name="Lookup Table Label 6 4 3" xfId="34668" xr:uid="{00000000-0005-0000-0000-000041870000}"/>
    <cellStyle name="Lookup Table Label 6 4 3 2" xfId="34669" xr:uid="{00000000-0005-0000-0000-000042870000}"/>
    <cellStyle name="Lookup Table Label 6 4 3 3" xfId="34670" xr:uid="{00000000-0005-0000-0000-000043870000}"/>
    <cellStyle name="Lookup Table Label 6 4 4" xfId="34671" xr:uid="{00000000-0005-0000-0000-000044870000}"/>
    <cellStyle name="Lookup Table Label 6 4 4 2" xfId="34672" xr:uid="{00000000-0005-0000-0000-000045870000}"/>
    <cellStyle name="Lookup Table Label 6 4 4 3" xfId="34673" xr:uid="{00000000-0005-0000-0000-000046870000}"/>
    <cellStyle name="Lookup Table Label 6 4 5" xfId="34674" xr:uid="{00000000-0005-0000-0000-000047870000}"/>
    <cellStyle name="Lookup Table Label 6 4 5 2" xfId="34675" xr:uid="{00000000-0005-0000-0000-000048870000}"/>
    <cellStyle name="Lookup Table Label 6 4 5 3" xfId="34676" xr:uid="{00000000-0005-0000-0000-000049870000}"/>
    <cellStyle name="Lookup Table Label 6 4 6" xfId="34677" xr:uid="{00000000-0005-0000-0000-00004A870000}"/>
    <cellStyle name="Lookup Table Label 6 4 6 2" xfId="34678" xr:uid="{00000000-0005-0000-0000-00004B870000}"/>
    <cellStyle name="Lookup Table Label 6 4 6 3" xfId="34679" xr:uid="{00000000-0005-0000-0000-00004C870000}"/>
    <cellStyle name="Lookup Table Label 6 4 7" xfId="34680" xr:uid="{00000000-0005-0000-0000-00004D870000}"/>
    <cellStyle name="Lookup Table Label 6 4 7 2" xfId="34681" xr:uid="{00000000-0005-0000-0000-00004E870000}"/>
    <cellStyle name="Lookup Table Label 6 4 7 3" xfId="34682" xr:uid="{00000000-0005-0000-0000-00004F870000}"/>
    <cellStyle name="Lookup Table Label 6 4 8" xfId="34683" xr:uid="{00000000-0005-0000-0000-000050870000}"/>
    <cellStyle name="Lookup Table Label 6 4 8 2" xfId="34684" xr:uid="{00000000-0005-0000-0000-000051870000}"/>
    <cellStyle name="Lookup Table Label 6 4 8 3" xfId="34685" xr:uid="{00000000-0005-0000-0000-000052870000}"/>
    <cellStyle name="Lookup Table Label 6 4 9" xfId="34686" xr:uid="{00000000-0005-0000-0000-000053870000}"/>
    <cellStyle name="Lookup Table Label 6 4 9 2" xfId="34687" xr:uid="{00000000-0005-0000-0000-000054870000}"/>
    <cellStyle name="Lookup Table Label 6 4 9 3" xfId="34688" xr:uid="{00000000-0005-0000-0000-000055870000}"/>
    <cellStyle name="Lookup Table Label 6 5" xfId="34689" xr:uid="{00000000-0005-0000-0000-000056870000}"/>
    <cellStyle name="Lookup Table Label 6 5 10" xfId="34690" xr:uid="{00000000-0005-0000-0000-000057870000}"/>
    <cellStyle name="Lookup Table Label 6 5 10 2" xfId="34691" xr:uid="{00000000-0005-0000-0000-000058870000}"/>
    <cellStyle name="Lookup Table Label 6 5 10 3" xfId="34692" xr:uid="{00000000-0005-0000-0000-000059870000}"/>
    <cellStyle name="Lookup Table Label 6 5 11" xfId="34693" xr:uid="{00000000-0005-0000-0000-00005A870000}"/>
    <cellStyle name="Lookup Table Label 6 5 11 2" xfId="34694" xr:uid="{00000000-0005-0000-0000-00005B870000}"/>
    <cellStyle name="Lookup Table Label 6 5 11 3" xfId="34695" xr:uid="{00000000-0005-0000-0000-00005C870000}"/>
    <cellStyle name="Lookup Table Label 6 5 12" xfId="34696" xr:uid="{00000000-0005-0000-0000-00005D870000}"/>
    <cellStyle name="Lookup Table Label 6 5 13" xfId="34697" xr:uid="{00000000-0005-0000-0000-00005E870000}"/>
    <cellStyle name="Lookup Table Label 6 5 2" xfId="34698" xr:uid="{00000000-0005-0000-0000-00005F870000}"/>
    <cellStyle name="Lookup Table Label 6 5 2 2" xfId="34699" xr:uid="{00000000-0005-0000-0000-000060870000}"/>
    <cellStyle name="Lookup Table Label 6 5 2 3" xfId="34700" xr:uid="{00000000-0005-0000-0000-000061870000}"/>
    <cellStyle name="Lookup Table Label 6 5 3" xfId="34701" xr:uid="{00000000-0005-0000-0000-000062870000}"/>
    <cellStyle name="Lookup Table Label 6 5 3 2" xfId="34702" xr:uid="{00000000-0005-0000-0000-000063870000}"/>
    <cellStyle name="Lookup Table Label 6 5 3 3" xfId="34703" xr:uid="{00000000-0005-0000-0000-000064870000}"/>
    <cellStyle name="Lookup Table Label 6 5 4" xfId="34704" xr:uid="{00000000-0005-0000-0000-000065870000}"/>
    <cellStyle name="Lookup Table Label 6 5 4 2" xfId="34705" xr:uid="{00000000-0005-0000-0000-000066870000}"/>
    <cellStyle name="Lookup Table Label 6 5 4 3" xfId="34706" xr:uid="{00000000-0005-0000-0000-000067870000}"/>
    <cellStyle name="Lookup Table Label 6 5 5" xfId="34707" xr:uid="{00000000-0005-0000-0000-000068870000}"/>
    <cellStyle name="Lookup Table Label 6 5 5 2" xfId="34708" xr:uid="{00000000-0005-0000-0000-000069870000}"/>
    <cellStyle name="Lookup Table Label 6 5 5 3" xfId="34709" xr:uid="{00000000-0005-0000-0000-00006A870000}"/>
    <cellStyle name="Lookup Table Label 6 5 6" xfId="34710" xr:uid="{00000000-0005-0000-0000-00006B870000}"/>
    <cellStyle name="Lookup Table Label 6 5 6 2" xfId="34711" xr:uid="{00000000-0005-0000-0000-00006C870000}"/>
    <cellStyle name="Lookup Table Label 6 5 6 3" xfId="34712" xr:uid="{00000000-0005-0000-0000-00006D870000}"/>
    <cellStyle name="Lookup Table Label 6 5 7" xfId="34713" xr:uid="{00000000-0005-0000-0000-00006E870000}"/>
    <cellStyle name="Lookup Table Label 6 5 7 2" xfId="34714" xr:uid="{00000000-0005-0000-0000-00006F870000}"/>
    <cellStyle name="Lookup Table Label 6 5 7 3" xfId="34715" xr:uid="{00000000-0005-0000-0000-000070870000}"/>
    <cellStyle name="Lookup Table Label 6 5 8" xfId="34716" xr:uid="{00000000-0005-0000-0000-000071870000}"/>
    <cellStyle name="Lookup Table Label 6 5 8 2" xfId="34717" xr:uid="{00000000-0005-0000-0000-000072870000}"/>
    <cellStyle name="Lookup Table Label 6 5 8 3" xfId="34718" xr:uid="{00000000-0005-0000-0000-000073870000}"/>
    <cellStyle name="Lookup Table Label 6 5 9" xfId="34719" xr:uid="{00000000-0005-0000-0000-000074870000}"/>
    <cellStyle name="Lookup Table Label 6 5 9 2" xfId="34720" xr:uid="{00000000-0005-0000-0000-000075870000}"/>
    <cellStyle name="Lookup Table Label 6 5 9 3" xfId="34721" xr:uid="{00000000-0005-0000-0000-000076870000}"/>
    <cellStyle name="Lookup Table Label 6 6" xfId="34722" xr:uid="{00000000-0005-0000-0000-000077870000}"/>
    <cellStyle name="Lookup Table Label 6 6 10" xfId="34723" xr:uid="{00000000-0005-0000-0000-000078870000}"/>
    <cellStyle name="Lookup Table Label 6 6 10 2" xfId="34724" xr:uid="{00000000-0005-0000-0000-000079870000}"/>
    <cellStyle name="Lookup Table Label 6 6 10 3" xfId="34725" xr:uid="{00000000-0005-0000-0000-00007A870000}"/>
    <cellStyle name="Lookup Table Label 6 6 11" xfId="34726" xr:uid="{00000000-0005-0000-0000-00007B870000}"/>
    <cellStyle name="Lookup Table Label 6 6 11 2" xfId="34727" xr:uid="{00000000-0005-0000-0000-00007C870000}"/>
    <cellStyle name="Lookup Table Label 6 6 11 3" xfId="34728" xr:uid="{00000000-0005-0000-0000-00007D870000}"/>
    <cellStyle name="Lookup Table Label 6 6 12" xfId="34729" xr:uid="{00000000-0005-0000-0000-00007E870000}"/>
    <cellStyle name="Lookup Table Label 6 6 13" xfId="34730" xr:uid="{00000000-0005-0000-0000-00007F870000}"/>
    <cellStyle name="Lookup Table Label 6 6 2" xfId="34731" xr:uid="{00000000-0005-0000-0000-000080870000}"/>
    <cellStyle name="Lookup Table Label 6 6 2 2" xfId="34732" xr:uid="{00000000-0005-0000-0000-000081870000}"/>
    <cellStyle name="Lookup Table Label 6 6 2 3" xfId="34733" xr:uid="{00000000-0005-0000-0000-000082870000}"/>
    <cellStyle name="Lookup Table Label 6 6 3" xfId="34734" xr:uid="{00000000-0005-0000-0000-000083870000}"/>
    <cellStyle name="Lookup Table Label 6 6 3 2" xfId="34735" xr:uid="{00000000-0005-0000-0000-000084870000}"/>
    <cellStyle name="Lookup Table Label 6 6 3 3" xfId="34736" xr:uid="{00000000-0005-0000-0000-000085870000}"/>
    <cellStyle name="Lookup Table Label 6 6 4" xfId="34737" xr:uid="{00000000-0005-0000-0000-000086870000}"/>
    <cellStyle name="Lookup Table Label 6 6 4 2" xfId="34738" xr:uid="{00000000-0005-0000-0000-000087870000}"/>
    <cellStyle name="Lookup Table Label 6 6 4 3" xfId="34739" xr:uid="{00000000-0005-0000-0000-000088870000}"/>
    <cellStyle name="Lookup Table Label 6 6 5" xfId="34740" xr:uid="{00000000-0005-0000-0000-000089870000}"/>
    <cellStyle name="Lookup Table Label 6 6 5 2" xfId="34741" xr:uid="{00000000-0005-0000-0000-00008A870000}"/>
    <cellStyle name="Lookup Table Label 6 6 5 3" xfId="34742" xr:uid="{00000000-0005-0000-0000-00008B870000}"/>
    <cellStyle name="Lookup Table Label 6 6 6" xfId="34743" xr:uid="{00000000-0005-0000-0000-00008C870000}"/>
    <cellStyle name="Lookup Table Label 6 6 6 2" xfId="34744" xr:uid="{00000000-0005-0000-0000-00008D870000}"/>
    <cellStyle name="Lookup Table Label 6 6 6 3" xfId="34745" xr:uid="{00000000-0005-0000-0000-00008E870000}"/>
    <cellStyle name="Lookup Table Label 6 6 7" xfId="34746" xr:uid="{00000000-0005-0000-0000-00008F870000}"/>
    <cellStyle name="Lookup Table Label 6 6 7 2" xfId="34747" xr:uid="{00000000-0005-0000-0000-000090870000}"/>
    <cellStyle name="Lookup Table Label 6 6 7 3" xfId="34748" xr:uid="{00000000-0005-0000-0000-000091870000}"/>
    <cellStyle name="Lookup Table Label 6 6 8" xfId="34749" xr:uid="{00000000-0005-0000-0000-000092870000}"/>
    <cellStyle name="Lookup Table Label 6 6 8 2" xfId="34750" xr:uid="{00000000-0005-0000-0000-000093870000}"/>
    <cellStyle name="Lookup Table Label 6 6 8 3" xfId="34751" xr:uid="{00000000-0005-0000-0000-000094870000}"/>
    <cellStyle name="Lookup Table Label 6 6 9" xfId="34752" xr:uid="{00000000-0005-0000-0000-000095870000}"/>
    <cellStyle name="Lookup Table Label 6 6 9 2" xfId="34753" xr:uid="{00000000-0005-0000-0000-000096870000}"/>
    <cellStyle name="Lookup Table Label 6 6 9 3" xfId="34754" xr:uid="{00000000-0005-0000-0000-000097870000}"/>
    <cellStyle name="Lookup Table Label 6 7" xfId="34755" xr:uid="{00000000-0005-0000-0000-000098870000}"/>
    <cellStyle name="Lookup Table Label 6 7 10" xfId="34756" xr:uid="{00000000-0005-0000-0000-000099870000}"/>
    <cellStyle name="Lookup Table Label 6 7 10 2" xfId="34757" xr:uid="{00000000-0005-0000-0000-00009A870000}"/>
    <cellStyle name="Lookup Table Label 6 7 10 3" xfId="34758" xr:uid="{00000000-0005-0000-0000-00009B870000}"/>
    <cellStyle name="Lookup Table Label 6 7 11" xfId="34759" xr:uid="{00000000-0005-0000-0000-00009C870000}"/>
    <cellStyle name="Lookup Table Label 6 7 11 2" xfId="34760" xr:uid="{00000000-0005-0000-0000-00009D870000}"/>
    <cellStyle name="Lookup Table Label 6 7 11 3" xfId="34761" xr:uid="{00000000-0005-0000-0000-00009E870000}"/>
    <cellStyle name="Lookup Table Label 6 7 12" xfId="34762" xr:uid="{00000000-0005-0000-0000-00009F870000}"/>
    <cellStyle name="Lookup Table Label 6 7 13" xfId="34763" xr:uid="{00000000-0005-0000-0000-0000A0870000}"/>
    <cellStyle name="Lookup Table Label 6 7 2" xfId="34764" xr:uid="{00000000-0005-0000-0000-0000A1870000}"/>
    <cellStyle name="Lookup Table Label 6 7 2 2" xfId="34765" xr:uid="{00000000-0005-0000-0000-0000A2870000}"/>
    <cellStyle name="Lookup Table Label 6 7 2 3" xfId="34766" xr:uid="{00000000-0005-0000-0000-0000A3870000}"/>
    <cellStyle name="Lookup Table Label 6 7 3" xfId="34767" xr:uid="{00000000-0005-0000-0000-0000A4870000}"/>
    <cellStyle name="Lookup Table Label 6 7 3 2" xfId="34768" xr:uid="{00000000-0005-0000-0000-0000A5870000}"/>
    <cellStyle name="Lookup Table Label 6 7 3 3" xfId="34769" xr:uid="{00000000-0005-0000-0000-0000A6870000}"/>
    <cellStyle name="Lookup Table Label 6 7 4" xfId="34770" xr:uid="{00000000-0005-0000-0000-0000A7870000}"/>
    <cellStyle name="Lookup Table Label 6 7 4 2" xfId="34771" xr:uid="{00000000-0005-0000-0000-0000A8870000}"/>
    <cellStyle name="Lookup Table Label 6 7 4 3" xfId="34772" xr:uid="{00000000-0005-0000-0000-0000A9870000}"/>
    <cellStyle name="Lookup Table Label 6 7 5" xfId="34773" xr:uid="{00000000-0005-0000-0000-0000AA870000}"/>
    <cellStyle name="Lookup Table Label 6 7 5 2" xfId="34774" xr:uid="{00000000-0005-0000-0000-0000AB870000}"/>
    <cellStyle name="Lookup Table Label 6 7 5 3" xfId="34775" xr:uid="{00000000-0005-0000-0000-0000AC870000}"/>
    <cellStyle name="Lookup Table Label 6 7 6" xfId="34776" xr:uid="{00000000-0005-0000-0000-0000AD870000}"/>
    <cellStyle name="Lookup Table Label 6 7 6 2" xfId="34777" xr:uid="{00000000-0005-0000-0000-0000AE870000}"/>
    <cellStyle name="Lookup Table Label 6 7 6 3" xfId="34778" xr:uid="{00000000-0005-0000-0000-0000AF870000}"/>
    <cellStyle name="Lookup Table Label 6 7 7" xfId="34779" xr:uid="{00000000-0005-0000-0000-0000B0870000}"/>
    <cellStyle name="Lookup Table Label 6 7 7 2" xfId="34780" xr:uid="{00000000-0005-0000-0000-0000B1870000}"/>
    <cellStyle name="Lookup Table Label 6 7 7 3" xfId="34781" xr:uid="{00000000-0005-0000-0000-0000B2870000}"/>
    <cellStyle name="Lookup Table Label 6 7 8" xfId="34782" xr:uid="{00000000-0005-0000-0000-0000B3870000}"/>
    <cellStyle name="Lookup Table Label 6 7 8 2" xfId="34783" xr:uid="{00000000-0005-0000-0000-0000B4870000}"/>
    <cellStyle name="Lookup Table Label 6 7 8 3" xfId="34784" xr:uid="{00000000-0005-0000-0000-0000B5870000}"/>
    <cellStyle name="Lookup Table Label 6 7 9" xfId="34785" xr:uid="{00000000-0005-0000-0000-0000B6870000}"/>
    <cellStyle name="Lookup Table Label 6 7 9 2" xfId="34786" xr:uid="{00000000-0005-0000-0000-0000B7870000}"/>
    <cellStyle name="Lookup Table Label 6 7 9 3" xfId="34787" xr:uid="{00000000-0005-0000-0000-0000B8870000}"/>
    <cellStyle name="Lookup Table Label 6 8" xfId="34788" xr:uid="{00000000-0005-0000-0000-0000B9870000}"/>
    <cellStyle name="Lookup Table Label 6 8 2" xfId="34789" xr:uid="{00000000-0005-0000-0000-0000BA870000}"/>
    <cellStyle name="Lookup Table Label 6 8 3" xfId="34790" xr:uid="{00000000-0005-0000-0000-0000BB870000}"/>
    <cellStyle name="Lookup Table Label 6 9" xfId="34791" xr:uid="{00000000-0005-0000-0000-0000BC870000}"/>
    <cellStyle name="Lookup Table Label 6 9 2" xfId="34792" xr:uid="{00000000-0005-0000-0000-0000BD870000}"/>
    <cellStyle name="Lookup Table Label 6 9 3" xfId="34793" xr:uid="{00000000-0005-0000-0000-0000BE870000}"/>
    <cellStyle name="Lookup Table Label 7" xfId="34794" xr:uid="{00000000-0005-0000-0000-0000BF870000}"/>
    <cellStyle name="Lookup Table Label 7 10" xfId="34795" xr:uid="{00000000-0005-0000-0000-0000C0870000}"/>
    <cellStyle name="Lookup Table Label 7 10 2" xfId="34796" xr:uid="{00000000-0005-0000-0000-0000C1870000}"/>
    <cellStyle name="Lookup Table Label 7 10 3" xfId="34797" xr:uid="{00000000-0005-0000-0000-0000C2870000}"/>
    <cellStyle name="Lookup Table Label 7 11" xfId="34798" xr:uid="{00000000-0005-0000-0000-0000C3870000}"/>
    <cellStyle name="Lookup Table Label 7 11 2" xfId="34799" xr:uid="{00000000-0005-0000-0000-0000C4870000}"/>
    <cellStyle name="Lookup Table Label 7 11 3" xfId="34800" xr:uid="{00000000-0005-0000-0000-0000C5870000}"/>
    <cellStyle name="Lookup Table Label 7 12" xfId="34801" xr:uid="{00000000-0005-0000-0000-0000C6870000}"/>
    <cellStyle name="Lookup Table Label 7 12 2" xfId="34802" xr:uid="{00000000-0005-0000-0000-0000C7870000}"/>
    <cellStyle name="Lookup Table Label 7 12 3" xfId="34803" xr:uid="{00000000-0005-0000-0000-0000C8870000}"/>
    <cellStyle name="Lookup Table Label 7 13" xfId="34804" xr:uid="{00000000-0005-0000-0000-0000C9870000}"/>
    <cellStyle name="Lookup Table Label 7 13 2" xfId="34805" xr:uid="{00000000-0005-0000-0000-0000CA870000}"/>
    <cellStyle name="Lookup Table Label 7 13 3" xfId="34806" xr:uid="{00000000-0005-0000-0000-0000CB870000}"/>
    <cellStyle name="Lookup Table Label 7 14" xfId="34807" xr:uid="{00000000-0005-0000-0000-0000CC870000}"/>
    <cellStyle name="Lookup Table Label 7 14 2" xfId="34808" xr:uid="{00000000-0005-0000-0000-0000CD870000}"/>
    <cellStyle name="Lookup Table Label 7 14 3" xfId="34809" xr:uid="{00000000-0005-0000-0000-0000CE870000}"/>
    <cellStyle name="Lookup Table Label 7 15" xfId="34810" xr:uid="{00000000-0005-0000-0000-0000CF870000}"/>
    <cellStyle name="Lookup Table Label 7 15 2" xfId="34811" xr:uid="{00000000-0005-0000-0000-0000D0870000}"/>
    <cellStyle name="Lookup Table Label 7 15 3" xfId="34812" xr:uid="{00000000-0005-0000-0000-0000D1870000}"/>
    <cellStyle name="Lookup Table Label 7 16" xfId="34813" xr:uid="{00000000-0005-0000-0000-0000D2870000}"/>
    <cellStyle name="Lookup Table Label 7 16 2" xfId="34814" xr:uid="{00000000-0005-0000-0000-0000D3870000}"/>
    <cellStyle name="Lookup Table Label 7 16 3" xfId="34815" xr:uid="{00000000-0005-0000-0000-0000D4870000}"/>
    <cellStyle name="Lookup Table Label 7 17" xfId="34816" xr:uid="{00000000-0005-0000-0000-0000D5870000}"/>
    <cellStyle name="Lookup Table Label 7 17 2" xfId="34817" xr:uid="{00000000-0005-0000-0000-0000D6870000}"/>
    <cellStyle name="Lookup Table Label 7 17 3" xfId="34818" xr:uid="{00000000-0005-0000-0000-0000D7870000}"/>
    <cellStyle name="Lookup Table Label 7 18" xfId="34819" xr:uid="{00000000-0005-0000-0000-0000D8870000}"/>
    <cellStyle name="Lookup Table Label 7 18 2" xfId="34820" xr:uid="{00000000-0005-0000-0000-0000D9870000}"/>
    <cellStyle name="Lookup Table Label 7 18 3" xfId="34821" xr:uid="{00000000-0005-0000-0000-0000DA870000}"/>
    <cellStyle name="Lookup Table Label 7 19" xfId="34822" xr:uid="{00000000-0005-0000-0000-0000DB870000}"/>
    <cellStyle name="Lookup Table Label 7 2" xfId="34823" xr:uid="{00000000-0005-0000-0000-0000DC870000}"/>
    <cellStyle name="Lookup Table Label 7 2 10" xfId="34824" xr:uid="{00000000-0005-0000-0000-0000DD870000}"/>
    <cellStyle name="Lookup Table Label 7 2 10 2" xfId="34825" xr:uid="{00000000-0005-0000-0000-0000DE870000}"/>
    <cellStyle name="Lookup Table Label 7 2 10 3" xfId="34826" xr:uid="{00000000-0005-0000-0000-0000DF870000}"/>
    <cellStyle name="Lookup Table Label 7 2 11" xfId="34827" xr:uid="{00000000-0005-0000-0000-0000E0870000}"/>
    <cellStyle name="Lookup Table Label 7 2 11 2" xfId="34828" xr:uid="{00000000-0005-0000-0000-0000E1870000}"/>
    <cellStyle name="Lookup Table Label 7 2 11 3" xfId="34829" xr:uid="{00000000-0005-0000-0000-0000E2870000}"/>
    <cellStyle name="Lookup Table Label 7 2 12" xfId="34830" xr:uid="{00000000-0005-0000-0000-0000E3870000}"/>
    <cellStyle name="Lookup Table Label 7 2 12 2" xfId="34831" xr:uid="{00000000-0005-0000-0000-0000E4870000}"/>
    <cellStyle name="Lookup Table Label 7 2 12 3" xfId="34832" xr:uid="{00000000-0005-0000-0000-0000E5870000}"/>
    <cellStyle name="Lookup Table Label 7 2 13" xfId="34833" xr:uid="{00000000-0005-0000-0000-0000E6870000}"/>
    <cellStyle name="Lookup Table Label 7 2 14" xfId="34834" xr:uid="{00000000-0005-0000-0000-0000E7870000}"/>
    <cellStyle name="Lookup Table Label 7 2 2" xfId="34835" xr:uid="{00000000-0005-0000-0000-0000E8870000}"/>
    <cellStyle name="Lookup Table Label 7 2 2 2" xfId="34836" xr:uid="{00000000-0005-0000-0000-0000E9870000}"/>
    <cellStyle name="Lookup Table Label 7 2 2 3" xfId="34837" xr:uid="{00000000-0005-0000-0000-0000EA870000}"/>
    <cellStyle name="Lookup Table Label 7 2 3" xfId="34838" xr:uid="{00000000-0005-0000-0000-0000EB870000}"/>
    <cellStyle name="Lookup Table Label 7 2 3 2" xfId="34839" xr:uid="{00000000-0005-0000-0000-0000EC870000}"/>
    <cellStyle name="Lookup Table Label 7 2 3 3" xfId="34840" xr:uid="{00000000-0005-0000-0000-0000ED870000}"/>
    <cellStyle name="Lookup Table Label 7 2 4" xfId="34841" xr:uid="{00000000-0005-0000-0000-0000EE870000}"/>
    <cellStyle name="Lookup Table Label 7 2 4 2" xfId="34842" xr:uid="{00000000-0005-0000-0000-0000EF870000}"/>
    <cellStyle name="Lookup Table Label 7 2 4 3" xfId="34843" xr:uid="{00000000-0005-0000-0000-0000F0870000}"/>
    <cellStyle name="Lookup Table Label 7 2 5" xfId="34844" xr:uid="{00000000-0005-0000-0000-0000F1870000}"/>
    <cellStyle name="Lookup Table Label 7 2 5 2" xfId="34845" xr:uid="{00000000-0005-0000-0000-0000F2870000}"/>
    <cellStyle name="Lookup Table Label 7 2 5 3" xfId="34846" xr:uid="{00000000-0005-0000-0000-0000F3870000}"/>
    <cellStyle name="Lookup Table Label 7 2 6" xfId="34847" xr:uid="{00000000-0005-0000-0000-0000F4870000}"/>
    <cellStyle name="Lookup Table Label 7 2 6 2" xfId="34848" xr:uid="{00000000-0005-0000-0000-0000F5870000}"/>
    <cellStyle name="Lookup Table Label 7 2 6 3" xfId="34849" xr:uid="{00000000-0005-0000-0000-0000F6870000}"/>
    <cellStyle name="Lookup Table Label 7 2 7" xfId="34850" xr:uid="{00000000-0005-0000-0000-0000F7870000}"/>
    <cellStyle name="Lookup Table Label 7 2 7 2" xfId="34851" xr:uid="{00000000-0005-0000-0000-0000F8870000}"/>
    <cellStyle name="Lookup Table Label 7 2 7 3" xfId="34852" xr:uid="{00000000-0005-0000-0000-0000F9870000}"/>
    <cellStyle name="Lookup Table Label 7 2 8" xfId="34853" xr:uid="{00000000-0005-0000-0000-0000FA870000}"/>
    <cellStyle name="Lookup Table Label 7 2 8 2" xfId="34854" xr:uid="{00000000-0005-0000-0000-0000FB870000}"/>
    <cellStyle name="Lookup Table Label 7 2 8 3" xfId="34855" xr:uid="{00000000-0005-0000-0000-0000FC870000}"/>
    <cellStyle name="Lookup Table Label 7 2 9" xfId="34856" xr:uid="{00000000-0005-0000-0000-0000FD870000}"/>
    <cellStyle name="Lookup Table Label 7 2 9 2" xfId="34857" xr:uid="{00000000-0005-0000-0000-0000FE870000}"/>
    <cellStyle name="Lookup Table Label 7 2 9 3" xfId="34858" xr:uid="{00000000-0005-0000-0000-0000FF870000}"/>
    <cellStyle name="Lookup Table Label 7 20" xfId="34859" xr:uid="{00000000-0005-0000-0000-000000880000}"/>
    <cellStyle name="Lookup Table Label 7 3" xfId="34860" xr:uid="{00000000-0005-0000-0000-000001880000}"/>
    <cellStyle name="Lookup Table Label 7 3 10" xfId="34861" xr:uid="{00000000-0005-0000-0000-000002880000}"/>
    <cellStyle name="Lookup Table Label 7 3 10 2" xfId="34862" xr:uid="{00000000-0005-0000-0000-000003880000}"/>
    <cellStyle name="Lookup Table Label 7 3 10 3" xfId="34863" xr:uid="{00000000-0005-0000-0000-000004880000}"/>
    <cellStyle name="Lookup Table Label 7 3 11" xfId="34864" xr:uid="{00000000-0005-0000-0000-000005880000}"/>
    <cellStyle name="Lookup Table Label 7 3 11 2" xfId="34865" xr:uid="{00000000-0005-0000-0000-000006880000}"/>
    <cellStyle name="Lookup Table Label 7 3 11 3" xfId="34866" xr:uid="{00000000-0005-0000-0000-000007880000}"/>
    <cellStyle name="Lookup Table Label 7 3 12" xfId="34867" xr:uid="{00000000-0005-0000-0000-000008880000}"/>
    <cellStyle name="Lookup Table Label 7 3 12 2" xfId="34868" xr:uid="{00000000-0005-0000-0000-000009880000}"/>
    <cellStyle name="Lookup Table Label 7 3 12 3" xfId="34869" xr:uid="{00000000-0005-0000-0000-00000A880000}"/>
    <cellStyle name="Lookup Table Label 7 3 13" xfId="34870" xr:uid="{00000000-0005-0000-0000-00000B880000}"/>
    <cellStyle name="Lookup Table Label 7 3 14" xfId="34871" xr:uid="{00000000-0005-0000-0000-00000C880000}"/>
    <cellStyle name="Lookup Table Label 7 3 2" xfId="34872" xr:uid="{00000000-0005-0000-0000-00000D880000}"/>
    <cellStyle name="Lookup Table Label 7 3 2 2" xfId="34873" xr:uid="{00000000-0005-0000-0000-00000E880000}"/>
    <cellStyle name="Lookup Table Label 7 3 2 3" xfId="34874" xr:uid="{00000000-0005-0000-0000-00000F880000}"/>
    <cellStyle name="Lookup Table Label 7 3 3" xfId="34875" xr:uid="{00000000-0005-0000-0000-000010880000}"/>
    <cellStyle name="Lookup Table Label 7 3 3 2" xfId="34876" xr:uid="{00000000-0005-0000-0000-000011880000}"/>
    <cellStyle name="Lookup Table Label 7 3 3 3" xfId="34877" xr:uid="{00000000-0005-0000-0000-000012880000}"/>
    <cellStyle name="Lookup Table Label 7 3 4" xfId="34878" xr:uid="{00000000-0005-0000-0000-000013880000}"/>
    <cellStyle name="Lookup Table Label 7 3 4 2" xfId="34879" xr:uid="{00000000-0005-0000-0000-000014880000}"/>
    <cellStyle name="Lookup Table Label 7 3 4 3" xfId="34880" xr:uid="{00000000-0005-0000-0000-000015880000}"/>
    <cellStyle name="Lookup Table Label 7 3 5" xfId="34881" xr:uid="{00000000-0005-0000-0000-000016880000}"/>
    <cellStyle name="Lookup Table Label 7 3 5 2" xfId="34882" xr:uid="{00000000-0005-0000-0000-000017880000}"/>
    <cellStyle name="Lookup Table Label 7 3 5 3" xfId="34883" xr:uid="{00000000-0005-0000-0000-000018880000}"/>
    <cellStyle name="Lookup Table Label 7 3 6" xfId="34884" xr:uid="{00000000-0005-0000-0000-000019880000}"/>
    <cellStyle name="Lookup Table Label 7 3 6 2" xfId="34885" xr:uid="{00000000-0005-0000-0000-00001A880000}"/>
    <cellStyle name="Lookup Table Label 7 3 6 3" xfId="34886" xr:uid="{00000000-0005-0000-0000-00001B880000}"/>
    <cellStyle name="Lookup Table Label 7 3 7" xfId="34887" xr:uid="{00000000-0005-0000-0000-00001C880000}"/>
    <cellStyle name="Lookup Table Label 7 3 7 2" xfId="34888" xr:uid="{00000000-0005-0000-0000-00001D880000}"/>
    <cellStyle name="Lookup Table Label 7 3 7 3" xfId="34889" xr:uid="{00000000-0005-0000-0000-00001E880000}"/>
    <cellStyle name="Lookup Table Label 7 3 8" xfId="34890" xr:uid="{00000000-0005-0000-0000-00001F880000}"/>
    <cellStyle name="Lookup Table Label 7 3 8 2" xfId="34891" xr:uid="{00000000-0005-0000-0000-000020880000}"/>
    <cellStyle name="Lookup Table Label 7 3 8 3" xfId="34892" xr:uid="{00000000-0005-0000-0000-000021880000}"/>
    <cellStyle name="Lookup Table Label 7 3 9" xfId="34893" xr:uid="{00000000-0005-0000-0000-000022880000}"/>
    <cellStyle name="Lookup Table Label 7 3 9 2" xfId="34894" xr:uid="{00000000-0005-0000-0000-000023880000}"/>
    <cellStyle name="Lookup Table Label 7 3 9 3" xfId="34895" xr:uid="{00000000-0005-0000-0000-000024880000}"/>
    <cellStyle name="Lookup Table Label 7 4" xfId="34896" xr:uid="{00000000-0005-0000-0000-000025880000}"/>
    <cellStyle name="Lookup Table Label 7 4 10" xfId="34897" xr:uid="{00000000-0005-0000-0000-000026880000}"/>
    <cellStyle name="Lookup Table Label 7 4 10 2" xfId="34898" xr:uid="{00000000-0005-0000-0000-000027880000}"/>
    <cellStyle name="Lookup Table Label 7 4 10 3" xfId="34899" xr:uid="{00000000-0005-0000-0000-000028880000}"/>
    <cellStyle name="Lookup Table Label 7 4 11" xfId="34900" xr:uid="{00000000-0005-0000-0000-000029880000}"/>
    <cellStyle name="Lookup Table Label 7 4 11 2" xfId="34901" xr:uid="{00000000-0005-0000-0000-00002A880000}"/>
    <cellStyle name="Lookup Table Label 7 4 11 3" xfId="34902" xr:uid="{00000000-0005-0000-0000-00002B880000}"/>
    <cellStyle name="Lookup Table Label 7 4 12" xfId="34903" xr:uid="{00000000-0005-0000-0000-00002C880000}"/>
    <cellStyle name="Lookup Table Label 7 4 13" xfId="34904" xr:uid="{00000000-0005-0000-0000-00002D880000}"/>
    <cellStyle name="Lookup Table Label 7 4 2" xfId="34905" xr:uid="{00000000-0005-0000-0000-00002E880000}"/>
    <cellStyle name="Lookup Table Label 7 4 2 2" xfId="34906" xr:uid="{00000000-0005-0000-0000-00002F880000}"/>
    <cellStyle name="Lookup Table Label 7 4 2 3" xfId="34907" xr:uid="{00000000-0005-0000-0000-000030880000}"/>
    <cellStyle name="Lookup Table Label 7 4 3" xfId="34908" xr:uid="{00000000-0005-0000-0000-000031880000}"/>
    <cellStyle name="Lookup Table Label 7 4 3 2" xfId="34909" xr:uid="{00000000-0005-0000-0000-000032880000}"/>
    <cellStyle name="Lookup Table Label 7 4 3 3" xfId="34910" xr:uid="{00000000-0005-0000-0000-000033880000}"/>
    <cellStyle name="Lookup Table Label 7 4 4" xfId="34911" xr:uid="{00000000-0005-0000-0000-000034880000}"/>
    <cellStyle name="Lookup Table Label 7 4 4 2" xfId="34912" xr:uid="{00000000-0005-0000-0000-000035880000}"/>
    <cellStyle name="Lookup Table Label 7 4 4 3" xfId="34913" xr:uid="{00000000-0005-0000-0000-000036880000}"/>
    <cellStyle name="Lookup Table Label 7 4 5" xfId="34914" xr:uid="{00000000-0005-0000-0000-000037880000}"/>
    <cellStyle name="Lookup Table Label 7 4 5 2" xfId="34915" xr:uid="{00000000-0005-0000-0000-000038880000}"/>
    <cellStyle name="Lookup Table Label 7 4 5 3" xfId="34916" xr:uid="{00000000-0005-0000-0000-000039880000}"/>
    <cellStyle name="Lookup Table Label 7 4 6" xfId="34917" xr:uid="{00000000-0005-0000-0000-00003A880000}"/>
    <cellStyle name="Lookup Table Label 7 4 6 2" xfId="34918" xr:uid="{00000000-0005-0000-0000-00003B880000}"/>
    <cellStyle name="Lookup Table Label 7 4 6 3" xfId="34919" xr:uid="{00000000-0005-0000-0000-00003C880000}"/>
    <cellStyle name="Lookup Table Label 7 4 7" xfId="34920" xr:uid="{00000000-0005-0000-0000-00003D880000}"/>
    <cellStyle name="Lookup Table Label 7 4 7 2" xfId="34921" xr:uid="{00000000-0005-0000-0000-00003E880000}"/>
    <cellStyle name="Lookup Table Label 7 4 7 3" xfId="34922" xr:uid="{00000000-0005-0000-0000-00003F880000}"/>
    <cellStyle name="Lookup Table Label 7 4 8" xfId="34923" xr:uid="{00000000-0005-0000-0000-000040880000}"/>
    <cellStyle name="Lookup Table Label 7 4 8 2" xfId="34924" xr:uid="{00000000-0005-0000-0000-000041880000}"/>
    <cellStyle name="Lookup Table Label 7 4 8 3" xfId="34925" xr:uid="{00000000-0005-0000-0000-000042880000}"/>
    <cellStyle name="Lookup Table Label 7 4 9" xfId="34926" xr:uid="{00000000-0005-0000-0000-000043880000}"/>
    <cellStyle name="Lookup Table Label 7 4 9 2" xfId="34927" xr:uid="{00000000-0005-0000-0000-000044880000}"/>
    <cellStyle name="Lookup Table Label 7 4 9 3" xfId="34928" xr:uid="{00000000-0005-0000-0000-000045880000}"/>
    <cellStyle name="Lookup Table Label 7 5" xfId="34929" xr:uid="{00000000-0005-0000-0000-000046880000}"/>
    <cellStyle name="Lookup Table Label 7 5 10" xfId="34930" xr:uid="{00000000-0005-0000-0000-000047880000}"/>
    <cellStyle name="Lookup Table Label 7 5 10 2" xfId="34931" xr:uid="{00000000-0005-0000-0000-000048880000}"/>
    <cellStyle name="Lookup Table Label 7 5 10 3" xfId="34932" xr:uid="{00000000-0005-0000-0000-000049880000}"/>
    <cellStyle name="Lookup Table Label 7 5 11" xfId="34933" xr:uid="{00000000-0005-0000-0000-00004A880000}"/>
    <cellStyle name="Lookup Table Label 7 5 11 2" xfId="34934" xr:uid="{00000000-0005-0000-0000-00004B880000}"/>
    <cellStyle name="Lookup Table Label 7 5 11 3" xfId="34935" xr:uid="{00000000-0005-0000-0000-00004C880000}"/>
    <cellStyle name="Lookup Table Label 7 5 12" xfId="34936" xr:uid="{00000000-0005-0000-0000-00004D880000}"/>
    <cellStyle name="Lookup Table Label 7 5 13" xfId="34937" xr:uid="{00000000-0005-0000-0000-00004E880000}"/>
    <cellStyle name="Lookup Table Label 7 5 2" xfId="34938" xr:uid="{00000000-0005-0000-0000-00004F880000}"/>
    <cellStyle name="Lookup Table Label 7 5 2 2" xfId="34939" xr:uid="{00000000-0005-0000-0000-000050880000}"/>
    <cellStyle name="Lookup Table Label 7 5 2 3" xfId="34940" xr:uid="{00000000-0005-0000-0000-000051880000}"/>
    <cellStyle name="Lookup Table Label 7 5 3" xfId="34941" xr:uid="{00000000-0005-0000-0000-000052880000}"/>
    <cellStyle name="Lookup Table Label 7 5 3 2" xfId="34942" xr:uid="{00000000-0005-0000-0000-000053880000}"/>
    <cellStyle name="Lookup Table Label 7 5 3 3" xfId="34943" xr:uid="{00000000-0005-0000-0000-000054880000}"/>
    <cellStyle name="Lookup Table Label 7 5 4" xfId="34944" xr:uid="{00000000-0005-0000-0000-000055880000}"/>
    <cellStyle name="Lookup Table Label 7 5 4 2" xfId="34945" xr:uid="{00000000-0005-0000-0000-000056880000}"/>
    <cellStyle name="Lookup Table Label 7 5 4 3" xfId="34946" xr:uid="{00000000-0005-0000-0000-000057880000}"/>
    <cellStyle name="Lookup Table Label 7 5 5" xfId="34947" xr:uid="{00000000-0005-0000-0000-000058880000}"/>
    <cellStyle name="Lookup Table Label 7 5 5 2" xfId="34948" xr:uid="{00000000-0005-0000-0000-000059880000}"/>
    <cellStyle name="Lookup Table Label 7 5 5 3" xfId="34949" xr:uid="{00000000-0005-0000-0000-00005A880000}"/>
    <cellStyle name="Lookup Table Label 7 5 6" xfId="34950" xr:uid="{00000000-0005-0000-0000-00005B880000}"/>
    <cellStyle name="Lookup Table Label 7 5 6 2" xfId="34951" xr:uid="{00000000-0005-0000-0000-00005C880000}"/>
    <cellStyle name="Lookup Table Label 7 5 6 3" xfId="34952" xr:uid="{00000000-0005-0000-0000-00005D880000}"/>
    <cellStyle name="Lookup Table Label 7 5 7" xfId="34953" xr:uid="{00000000-0005-0000-0000-00005E880000}"/>
    <cellStyle name="Lookup Table Label 7 5 7 2" xfId="34954" xr:uid="{00000000-0005-0000-0000-00005F880000}"/>
    <cellStyle name="Lookup Table Label 7 5 7 3" xfId="34955" xr:uid="{00000000-0005-0000-0000-000060880000}"/>
    <cellStyle name="Lookup Table Label 7 5 8" xfId="34956" xr:uid="{00000000-0005-0000-0000-000061880000}"/>
    <cellStyle name="Lookup Table Label 7 5 8 2" xfId="34957" xr:uid="{00000000-0005-0000-0000-000062880000}"/>
    <cellStyle name="Lookup Table Label 7 5 8 3" xfId="34958" xr:uid="{00000000-0005-0000-0000-000063880000}"/>
    <cellStyle name="Lookup Table Label 7 5 9" xfId="34959" xr:uid="{00000000-0005-0000-0000-000064880000}"/>
    <cellStyle name="Lookup Table Label 7 5 9 2" xfId="34960" xr:uid="{00000000-0005-0000-0000-000065880000}"/>
    <cellStyle name="Lookup Table Label 7 5 9 3" xfId="34961" xr:uid="{00000000-0005-0000-0000-000066880000}"/>
    <cellStyle name="Lookup Table Label 7 6" xfId="34962" xr:uid="{00000000-0005-0000-0000-000067880000}"/>
    <cellStyle name="Lookup Table Label 7 6 10" xfId="34963" xr:uid="{00000000-0005-0000-0000-000068880000}"/>
    <cellStyle name="Lookup Table Label 7 6 10 2" xfId="34964" xr:uid="{00000000-0005-0000-0000-000069880000}"/>
    <cellStyle name="Lookup Table Label 7 6 10 3" xfId="34965" xr:uid="{00000000-0005-0000-0000-00006A880000}"/>
    <cellStyle name="Lookup Table Label 7 6 11" xfId="34966" xr:uid="{00000000-0005-0000-0000-00006B880000}"/>
    <cellStyle name="Lookup Table Label 7 6 11 2" xfId="34967" xr:uid="{00000000-0005-0000-0000-00006C880000}"/>
    <cellStyle name="Lookup Table Label 7 6 11 3" xfId="34968" xr:uid="{00000000-0005-0000-0000-00006D880000}"/>
    <cellStyle name="Lookup Table Label 7 6 12" xfId="34969" xr:uid="{00000000-0005-0000-0000-00006E880000}"/>
    <cellStyle name="Lookup Table Label 7 6 13" xfId="34970" xr:uid="{00000000-0005-0000-0000-00006F880000}"/>
    <cellStyle name="Lookup Table Label 7 6 2" xfId="34971" xr:uid="{00000000-0005-0000-0000-000070880000}"/>
    <cellStyle name="Lookup Table Label 7 6 2 2" xfId="34972" xr:uid="{00000000-0005-0000-0000-000071880000}"/>
    <cellStyle name="Lookup Table Label 7 6 2 3" xfId="34973" xr:uid="{00000000-0005-0000-0000-000072880000}"/>
    <cellStyle name="Lookup Table Label 7 6 3" xfId="34974" xr:uid="{00000000-0005-0000-0000-000073880000}"/>
    <cellStyle name="Lookup Table Label 7 6 3 2" xfId="34975" xr:uid="{00000000-0005-0000-0000-000074880000}"/>
    <cellStyle name="Lookup Table Label 7 6 3 3" xfId="34976" xr:uid="{00000000-0005-0000-0000-000075880000}"/>
    <cellStyle name="Lookup Table Label 7 6 4" xfId="34977" xr:uid="{00000000-0005-0000-0000-000076880000}"/>
    <cellStyle name="Lookup Table Label 7 6 4 2" xfId="34978" xr:uid="{00000000-0005-0000-0000-000077880000}"/>
    <cellStyle name="Lookup Table Label 7 6 4 3" xfId="34979" xr:uid="{00000000-0005-0000-0000-000078880000}"/>
    <cellStyle name="Lookup Table Label 7 6 5" xfId="34980" xr:uid="{00000000-0005-0000-0000-000079880000}"/>
    <cellStyle name="Lookup Table Label 7 6 5 2" xfId="34981" xr:uid="{00000000-0005-0000-0000-00007A880000}"/>
    <cellStyle name="Lookup Table Label 7 6 5 3" xfId="34982" xr:uid="{00000000-0005-0000-0000-00007B880000}"/>
    <cellStyle name="Lookup Table Label 7 6 6" xfId="34983" xr:uid="{00000000-0005-0000-0000-00007C880000}"/>
    <cellStyle name="Lookup Table Label 7 6 6 2" xfId="34984" xr:uid="{00000000-0005-0000-0000-00007D880000}"/>
    <cellStyle name="Lookup Table Label 7 6 6 3" xfId="34985" xr:uid="{00000000-0005-0000-0000-00007E880000}"/>
    <cellStyle name="Lookup Table Label 7 6 7" xfId="34986" xr:uid="{00000000-0005-0000-0000-00007F880000}"/>
    <cellStyle name="Lookup Table Label 7 6 7 2" xfId="34987" xr:uid="{00000000-0005-0000-0000-000080880000}"/>
    <cellStyle name="Lookup Table Label 7 6 7 3" xfId="34988" xr:uid="{00000000-0005-0000-0000-000081880000}"/>
    <cellStyle name="Lookup Table Label 7 6 8" xfId="34989" xr:uid="{00000000-0005-0000-0000-000082880000}"/>
    <cellStyle name="Lookup Table Label 7 6 8 2" xfId="34990" xr:uid="{00000000-0005-0000-0000-000083880000}"/>
    <cellStyle name="Lookup Table Label 7 6 8 3" xfId="34991" xr:uid="{00000000-0005-0000-0000-000084880000}"/>
    <cellStyle name="Lookup Table Label 7 6 9" xfId="34992" xr:uid="{00000000-0005-0000-0000-000085880000}"/>
    <cellStyle name="Lookup Table Label 7 6 9 2" xfId="34993" xr:uid="{00000000-0005-0000-0000-000086880000}"/>
    <cellStyle name="Lookup Table Label 7 6 9 3" xfId="34994" xr:uid="{00000000-0005-0000-0000-000087880000}"/>
    <cellStyle name="Lookup Table Label 7 7" xfId="34995" xr:uid="{00000000-0005-0000-0000-000088880000}"/>
    <cellStyle name="Lookup Table Label 7 7 10" xfId="34996" xr:uid="{00000000-0005-0000-0000-000089880000}"/>
    <cellStyle name="Lookup Table Label 7 7 10 2" xfId="34997" xr:uid="{00000000-0005-0000-0000-00008A880000}"/>
    <cellStyle name="Lookup Table Label 7 7 10 3" xfId="34998" xr:uid="{00000000-0005-0000-0000-00008B880000}"/>
    <cellStyle name="Lookup Table Label 7 7 11" xfId="34999" xr:uid="{00000000-0005-0000-0000-00008C880000}"/>
    <cellStyle name="Lookup Table Label 7 7 11 2" xfId="35000" xr:uid="{00000000-0005-0000-0000-00008D880000}"/>
    <cellStyle name="Lookup Table Label 7 7 11 3" xfId="35001" xr:uid="{00000000-0005-0000-0000-00008E880000}"/>
    <cellStyle name="Lookup Table Label 7 7 12" xfId="35002" xr:uid="{00000000-0005-0000-0000-00008F880000}"/>
    <cellStyle name="Lookup Table Label 7 7 13" xfId="35003" xr:uid="{00000000-0005-0000-0000-000090880000}"/>
    <cellStyle name="Lookup Table Label 7 7 2" xfId="35004" xr:uid="{00000000-0005-0000-0000-000091880000}"/>
    <cellStyle name="Lookup Table Label 7 7 2 2" xfId="35005" xr:uid="{00000000-0005-0000-0000-000092880000}"/>
    <cellStyle name="Lookup Table Label 7 7 2 3" xfId="35006" xr:uid="{00000000-0005-0000-0000-000093880000}"/>
    <cellStyle name="Lookup Table Label 7 7 3" xfId="35007" xr:uid="{00000000-0005-0000-0000-000094880000}"/>
    <cellStyle name="Lookup Table Label 7 7 3 2" xfId="35008" xr:uid="{00000000-0005-0000-0000-000095880000}"/>
    <cellStyle name="Lookup Table Label 7 7 3 3" xfId="35009" xr:uid="{00000000-0005-0000-0000-000096880000}"/>
    <cellStyle name="Lookup Table Label 7 7 4" xfId="35010" xr:uid="{00000000-0005-0000-0000-000097880000}"/>
    <cellStyle name="Lookup Table Label 7 7 4 2" xfId="35011" xr:uid="{00000000-0005-0000-0000-000098880000}"/>
    <cellStyle name="Lookup Table Label 7 7 4 3" xfId="35012" xr:uid="{00000000-0005-0000-0000-000099880000}"/>
    <cellStyle name="Lookup Table Label 7 7 5" xfId="35013" xr:uid="{00000000-0005-0000-0000-00009A880000}"/>
    <cellStyle name="Lookup Table Label 7 7 5 2" xfId="35014" xr:uid="{00000000-0005-0000-0000-00009B880000}"/>
    <cellStyle name="Lookup Table Label 7 7 5 3" xfId="35015" xr:uid="{00000000-0005-0000-0000-00009C880000}"/>
    <cellStyle name="Lookup Table Label 7 7 6" xfId="35016" xr:uid="{00000000-0005-0000-0000-00009D880000}"/>
    <cellStyle name="Lookup Table Label 7 7 6 2" xfId="35017" xr:uid="{00000000-0005-0000-0000-00009E880000}"/>
    <cellStyle name="Lookup Table Label 7 7 6 3" xfId="35018" xr:uid="{00000000-0005-0000-0000-00009F880000}"/>
    <cellStyle name="Lookup Table Label 7 7 7" xfId="35019" xr:uid="{00000000-0005-0000-0000-0000A0880000}"/>
    <cellStyle name="Lookup Table Label 7 7 7 2" xfId="35020" xr:uid="{00000000-0005-0000-0000-0000A1880000}"/>
    <cellStyle name="Lookup Table Label 7 7 7 3" xfId="35021" xr:uid="{00000000-0005-0000-0000-0000A2880000}"/>
    <cellStyle name="Lookup Table Label 7 7 8" xfId="35022" xr:uid="{00000000-0005-0000-0000-0000A3880000}"/>
    <cellStyle name="Lookup Table Label 7 7 8 2" xfId="35023" xr:uid="{00000000-0005-0000-0000-0000A4880000}"/>
    <cellStyle name="Lookup Table Label 7 7 8 3" xfId="35024" xr:uid="{00000000-0005-0000-0000-0000A5880000}"/>
    <cellStyle name="Lookup Table Label 7 7 9" xfId="35025" xr:uid="{00000000-0005-0000-0000-0000A6880000}"/>
    <cellStyle name="Lookup Table Label 7 7 9 2" xfId="35026" xr:uid="{00000000-0005-0000-0000-0000A7880000}"/>
    <cellStyle name="Lookup Table Label 7 7 9 3" xfId="35027" xr:uid="{00000000-0005-0000-0000-0000A8880000}"/>
    <cellStyle name="Lookup Table Label 7 8" xfId="35028" xr:uid="{00000000-0005-0000-0000-0000A9880000}"/>
    <cellStyle name="Lookup Table Label 7 8 2" xfId="35029" xr:uid="{00000000-0005-0000-0000-0000AA880000}"/>
    <cellStyle name="Lookup Table Label 7 8 3" xfId="35030" xr:uid="{00000000-0005-0000-0000-0000AB880000}"/>
    <cellStyle name="Lookup Table Label 7 9" xfId="35031" xr:uid="{00000000-0005-0000-0000-0000AC880000}"/>
    <cellStyle name="Lookup Table Label 7 9 2" xfId="35032" xr:uid="{00000000-0005-0000-0000-0000AD880000}"/>
    <cellStyle name="Lookup Table Label 7 9 3" xfId="35033" xr:uid="{00000000-0005-0000-0000-0000AE880000}"/>
    <cellStyle name="Lookup Table Label 8" xfId="35034" xr:uid="{00000000-0005-0000-0000-0000AF880000}"/>
    <cellStyle name="Lookup Table Label 8 10" xfId="35035" xr:uid="{00000000-0005-0000-0000-0000B0880000}"/>
    <cellStyle name="Lookup Table Label 8 10 2" xfId="35036" xr:uid="{00000000-0005-0000-0000-0000B1880000}"/>
    <cellStyle name="Lookup Table Label 8 10 3" xfId="35037" xr:uid="{00000000-0005-0000-0000-0000B2880000}"/>
    <cellStyle name="Lookup Table Label 8 11" xfId="35038" xr:uid="{00000000-0005-0000-0000-0000B3880000}"/>
    <cellStyle name="Lookup Table Label 8 11 2" xfId="35039" xr:uid="{00000000-0005-0000-0000-0000B4880000}"/>
    <cellStyle name="Lookup Table Label 8 11 3" xfId="35040" xr:uid="{00000000-0005-0000-0000-0000B5880000}"/>
    <cellStyle name="Lookup Table Label 8 12" xfId="35041" xr:uid="{00000000-0005-0000-0000-0000B6880000}"/>
    <cellStyle name="Lookup Table Label 8 13" xfId="35042" xr:uid="{00000000-0005-0000-0000-0000B7880000}"/>
    <cellStyle name="Lookup Table Label 8 2" xfId="35043" xr:uid="{00000000-0005-0000-0000-0000B8880000}"/>
    <cellStyle name="Lookup Table Label 8 2 2" xfId="35044" xr:uid="{00000000-0005-0000-0000-0000B9880000}"/>
    <cellStyle name="Lookup Table Label 8 2 3" xfId="35045" xr:uid="{00000000-0005-0000-0000-0000BA880000}"/>
    <cellStyle name="Lookup Table Label 8 3" xfId="35046" xr:uid="{00000000-0005-0000-0000-0000BB880000}"/>
    <cellStyle name="Lookup Table Label 8 3 2" xfId="35047" xr:uid="{00000000-0005-0000-0000-0000BC880000}"/>
    <cellStyle name="Lookup Table Label 8 3 3" xfId="35048" xr:uid="{00000000-0005-0000-0000-0000BD880000}"/>
    <cellStyle name="Lookup Table Label 8 4" xfId="35049" xr:uid="{00000000-0005-0000-0000-0000BE880000}"/>
    <cellStyle name="Lookup Table Label 8 4 2" xfId="35050" xr:uid="{00000000-0005-0000-0000-0000BF880000}"/>
    <cellStyle name="Lookup Table Label 8 4 3" xfId="35051" xr:uid="{00000000-0005-0000-0000-0000C0880000}"/>
    <cellStyle name="Lookup Table Label 8 5" xfId="35052" xr:uid="{00000000-0005-0000-0000-0000C1880000}"/>
    <cellStyle name="Lookup Table Label 8 5 2" xfId="35053" xr:uid="{00000000-0005-0000-0000-0000C2880000}"/>
    <cellStyle name="Lookup Table Label 8 5 3" xfId="35054" xr:uid="{00000000-0005-0000-0000-0000C3880000}"/>
    <cellStyle name="Lookup Table Label 8 6" xfId="35055" xr:uid="{00000000-0005-0000-0000-0000C4880000}"/>
    <cellStyle name="Lookup Table Label 8 6 2" xfId="35056" xr:uid="{00000000-0005-0000-0000-0000C5880000}"/>
    <cellStyle name="Lookup Table Label 8 6 3" xfId="35057" xr:uid="{00000000-0005-0000-0000-0000C6880000}"/>
    <cellStyle name="Lookup Table Label 8 7" xfId="35058" xr:uid="{00000000-0005-0000-0000-0000C7880000}"/>
    <cellStyle name="Lookup Table Label 8 7 2" xfId="35059" xr:uid="{00000000-0005-0000-0000-0000C8880000}"/>
    <cellStyle name="Lookup Table Label 8 7 3" xfId="35060" xr:uid="{00000000-0005-0000-0000-0000C9880000}"/>
    <cellStyle name="Lookup Table Label 8 8" xfId="35061" xr:uid="{00000000-0005-0000-0000-0000CA880000}"/>
    <cellStyle name="Lookup Table Label 8 8 2" xfId="35062" xr:uid="{00000000-0005-0000-0000-0000CB880000}"/>
    <cellStyle name="Lookup Table Label 8 8 3" xfId="35063" xr:uid="{00000000-0005-0000-0000-0000CC880000}"/>
    <cellStyle name="Lookup Table Label 8 9" xfId="35064" xr:uid="{00000000-0005-0000-0000-0000CD880000}"/>
    <cellStyle name="Lookup Table Label 8 9 2" xfId="35065" xr:uid="{00000000-0005-0000-0000-0000CE880000}"/>
    <cellStyle name="Lookup Table Label 8 9 3" xfId="35066" xr:uid="{00000000-0005-0000-0000-0000CF880000}"/>
    <cellStyle name="Lookup Table Label 9" xfId="35067" xr:uid="{00000000-0005-0000-0000-0000D0880000}"/>
    <cellStyle name="Lookup Table Label 9 2" xfId="35068" xr:uid="{00000000-0005-0000-0000-0000D1880000}"/>
    <cellStyle name="Lookup Table Label 9 3" xfId="35069" xr:uid="{00000000-0005-0000-0000-0000D2880000}"/>
    <cellStyle name="Lookup Table Number" xfId="35070" xr:uid="{00000000-0005-0000-0000-0000D3880000}"/>
    <cellStyle name="Lookup Table Number 10" xfId="35071" xr:uid="{00000000-0005-0000-0000-0000D4880000}"/>
    <cellStyle name="Lookup Table Number 10 2" xfId="35072" xr:uid="{00000000-0005-0000-0000-0000D5880000}"/>
    <cellStyle name="Lookup Table Number 10 3" xfId="35073" xr:uid="{00000000-0005-0000-0000-0000D6880000}"/>
    <cellStyle name="Lookup Table Number 11" xfId="35074" xr:uid="{00000000-0005-0000-0000-0000D7880000}"/>
    <cellStyle name="Lookup Table Number 11 2" xfId="35075" xr:uid="{00000000-0005-0000-0000-0000D8880000}"/>
    <cellStyle name="Lookup Table Number 11 3" xfId="35076" xr:uid="{00000000-0005-0000-0000-0000D9880000}"/>
    <cellStyle name="Lookup Table Number 12" xfId="35077" xr:uid="{00000000-0005-0000-0000-0000DA880000}"/>
    <cellStyle name="Lookup Table Number 12 2" xfId="35078" xr:uid="{00000000-0005-0000-0000-0000DB880000}"/>
    <cellStyle name="Lookup Table Number 12 3" xfId="35079" xr:uid="{00000000-0005-0000-0000-0000DC880000}"/>
    <cellStyle name="Lookup Table Number 13" xfId="35080" xr:uid="{00000000-0005-0000-0000-0000DD880000}"/>
    <cellStyle name="Lookup Table Number 13 2" xfId="35081" xr:uid="{00000000-0005-0000-0000-0000DE880000}"/>
    <cellStyle name="Lookup Table Number 13 3" xfId="35082" xr:uid="{00000000-0005-0000-0000-0000DF880000}"/>
    <cellStyle name="Lookup Table Number 14" xfId="35083" xr:uid="{00000000-0005-0000-0000-0000E0880000}"/>
    <cellStyle name="Lookup Table Number 14 2" xfId="35084" xr:uid="{00000000-0005-0000-0000-0000E1880000}"/>
    <cellStyle name="Lookup Table Number 14 3" xfId="35085" xr:uid="{00000000-0005-0000-0000-0000E2880000}"/>
    <cellStyle name="Lookup Table Number 15" xfId="35086" xr:uid="{00000000-0005-0000-0000-0000E3880000}"/>
    <cellStyle name="Lookup Table Number 15 2" xfId="35087" xr:uid="{00000000-0005-0000-0000-0000E4880000}"/>
    <cellStyle name="Lookup Table Number 15 3" xfId="35088" xr:uid="{00000000-0005-0000-0000-0000E5880000}"/>
    <cellStyle name="Lookup Table Number 16" xfId="35089" xr:uid="{00000000-0005-0000-0000-0000E6880000}"/>
    <cellStyle name="Lookup Table Number 16 2" xfId="35090" xr:uid="{00000000-0005-0000-0000-0000E7880000}"/>
    <cellStyle name="Lookup Table Number 17" xfId="35091" xr:uid="{00000000-0005-0000-0000-0000E8880000}"/>
    <cellStyle name="Lookup Table Number 17 2" xfId="35092" xr:uid="{00000000-0005-0000-0000-0000E9880000}"/>
    <cellStyle name="Lookup Table Number 18" xfId="35093" xr:uid="{00000000-0005-0000-0000-0000EA880000}"/>
    <cellStyle name="Lookup Table Number 18 2" xfId="35094" xr:uid="{00000000-0005-0000-0000-0000EB880000}"/>
    <cellStyle name="Lookup Table Number 19" xfId="35095" xr:uid="{00000000-0005-0000-0000-0000EC880000}"/>
    <cellStyle name="Lookup Table Number 19 2" xfId="35096" xr:uid="{00000000-0005-0000-0000-0000ED880000}"/>
    <cellStyle name="Lookup Table Number 2" xfId="35097" xr:uid="{00000000-0005-0000-0000-0000EE880000}"/>
    <cellStyle name="Lookup Table Number 2 10" xfId="35098" xr:uid="{00000000-0005-0000-0000-0000EF880000}"/>
    <cellStyle name="Lookup Table Number 2 10 2" xfId="35099" xr:uid="{00000000-0005-0000-0000-0000F0880000}"/>
    <cellStyle name="Lookup Table Number 2 10 3" xfId="35100" xr:uid="{00000000-0005-0000-0000-0000F1880000}"/>
    <cellStyle name="Lookup Table Number 2 11" xfId="35101" xr:uid="{00000000-0005-0000-0000-0000F2880000}"/>
    <cellStyle name="Lookup Table Number 2 11 2" xfId="35102" xr:uid="{00000000-0005-0000-0000-0000F3880000}"/>
    <cellStyle name="Lookup Table Number 2 11 3" xfId="35103" xr:uid="{00000000-0005-0000-0000-0000F4880000}"/>
    <cellStyle name="Lookup Table Number 2 12" xfId="35104" xr:uid="{00000000-0005-0000-0000-0000F5880000}"/>
    <cellStyle name="Lookup Table Number 2 12 2" xfId="35105" xr:uid="{00000000-0005-0000-0000-0000F6880000}"/>
    <cellStyle name="Lookup Table Number 2 12 3" xfId="35106" xr:uid="{00000000-0005-0000-0000-0000F7880000}"/>
    <cellStyle name="Lookup Table Number 2 13" xfId="35107" xr:uid="{00000000-0005-0000-0000-0000F8880000}"/>
    <cellStyle name="Lookup Table Number 2 13 2" xfId="35108" xr:uid="{00000000-0005-0000-0000-0000F9880000}"/>
    <cellStyle name="Lookup Table Number 2 13 3" xfId="35109" xr:uid="{00000000-0005-0000-0000-0000FA880000}"/>
    <cellStyle name="Lookup Table Number 2 14" xfId="35110" xr:uid="{00000000-0005-0000-0000-0000FB880000}"/>
    <cellStyle name="Lookup Table Number 2 14 2" xfId="35111" xr:uid="{00000000-0005-0000-0000-0000FC880000}"/>
    <cellStyle name="Lookup Table Number 2 14 3" xfId="35112" xr:uid="{00000000-0005-0000-0000-0000FD880000}"/>
    <cellStyle name="Lookup Table Number 2 15" xfId="35113" xr:uid="{00000000-0005-0000-0000-0000FE880000}"/>
    <cellStyle name="Lookup Table Number 2 16" xfId="35114" xr:uid="{00000000-0005-0000-0000-0000FF880000}"/>
    <cellStyle name="Lookup Table Number 2 17" xfId="35115" xr:uid="{00000000-0005-0000-0000-000000890000}"/>
    <cellStyle name="Lookup Table Number 2 2" xfId="35116" xr:uid="{00000000-0005-0000-0000-000001890000}"/>
    <cellStyle name="Lookup Table Number 2 2 10" xfId="35117" xr:uid="{00000000-0005-0000-0000-000002890000}"/>
    <cellStyle name="Lookup Table Number 2 2 10 2" xfId="35118" xr:uid="{00000000-0005-0000-0000-000003890000}"/>
    <cellStyle name="Lookup Table Number 2 2 10 3" xfId="35119" xr:uid="{00000000-0005-0000-0000-000004890000}"/>
    <cellStyle name="Lookup Table Number 2 2 11" xfId="35120" xr:uid="{00000000-0005-0000-0000-000005890000}"/>
    <cellStyle name="Lookup Table Number 2 2 11 2" xfId="35121" xr:uid="{00000000-0005-0000-0000-000006890000}"/>
    <cellStyle name="Lookup Table Number 2 2 11 3" xfId="35122" xr:uid="{00000000-0005-0000-0000-000007890000}"/>
    <cellStyle name="Lookup Table Number 2 2 12" xfId="35123" xr:uid="{00000000-0005-0000-0000-000008890000}"/>
    <cellStyle name="Lookup Table Number 2 2 12 2" xfId="35124" xr:uid="{00000000-0005-0000-0000-000009890000}"/>
    <cellStyle name="Lookup Table Number 2 2 12 3" xfId="35125" xr:uid="{00000000-0005-0000-0000-00000A890000}"/>
    <cellStyle name="Lookup Table Number 2 2 13" xfId="35126" xr:uid="{00000000-0005-0000-0000-00000B890000}"/>
    <cellStyle name="Lookup Table Number 2 2 13 2" xfId="35127" xr:uid="{00000000-0005-0000-0000-00000C890000}"/>
    <cellStyle name="Lookup Table Number 2 2 13 3" xfId="35128" xr:uid="{00000000-0005-0000-0000-00000D890000}"/>
    <cellStyle name="Lookup Table Number 2 2 14" xfId="35129" xr:uid="{00000000-0005-0000-0000-00000E890000}"/>
    <cellStyle name="Lookup Table Number 2 2 14 2" xfId="35130" xr:uid="{00000000-0005-0000-0000-00000F890000}"/>
    <cellStyle name="Lookup Table Number 2 2 14 3" xfId="35131" xr:uid="{00000000-0005-0000-0000-000010890000}"/>
    <cellStyle name="Lookup Table Number 2 2 15" xfId="35132" xr:uid="{00000000-0005-0000-0000-000011890000}"/>
    <cellStyle name="Lookup Table Number 2 2 15 2" xfId="35133" xr:uid="{00000000-0005-0000-0000-000012890000}"/>
    <cellStyle name="Lookup Table Number 2 2 15 3" xfId="35134" xr:uid="{00000000-0005-0000-0000-000013890000}"/>
    <cellStyle name="Lookup Table Number 2 2 16" xfId="35135" xr:uid="{00000000-0005-0000-0000-000014890000}"/>
    <cellStyle name="Lookup Table Number 2 2 16 2" xfId="35136" xr:uid="{00000000-0005-0000-0000-000015890000}"/>
    <cellStyle name="Lookup Table Number 2 2 16 3" xfId="35137" xr:uid="{00000000-0005-0000-0000-000016890000}"/>
    <cellStyle name="Lookup Table Number 2 2 17" xfId="35138" xr:uid="{00000000-0005-0000-0000-000017890000}"/>
    <cellStyle name="Lookup Table Number 2 2 17 2" xfId="35139" xr:uid="{00000000-0005-0000-0000-000018890000}"/>
    <cellStyle name="Lookup Table Number 2 2 17 3" xfId="35140" xr:uid="{00000000-0005-0000-0000-000019890000}"/>
    <cellStyle name="Lookup Table Number 2 2 18" xfId="35141" xr:uid="{00000000-0005-0000-0000-00001A890000}"/>
    <cellStyle name="Lookup Table Number 2 2 18 2" xfId="35142" xr:uid="{00000000-0005-0000-0000-00001B890000}"/>
    <cellStyle name="Lookup Table Number 2 2 18 3" xfId="35143" xr:uid="{00000000-0005-0000-0000-00001C890000}"/>
    <cellStyle name="Lookup Table Number 2 2 19" xfId="35144" xr:uid="{00000000-0005-0000-0000-00001D890000}"/>
    <cellStyle name="Lookup Table Number 2 2 2" xfId="35145" xr:uid="{00000000-0005-0000-0000-00001E890000}"/>
    <cellStyle name="Lookup Table Number 2 2 2 10" xfId="35146" xr:uid="{00000000-0005-0000-0000-00001F890000}"/>
    <cellStyle name="Lookup Table Number 2 2 2 10 2" xfId="35147" xr:uid="{00000000-0005-0000-0000-000020890000}"/>
    <cellStyle name="Lookup Table Number 2 2 2 10 3" xfId="35148" xr:uid="{00000000-0005-0000-0000-000021890000}"/>
    <cellStyle name="Lookup Table Number 2 2 2 11" xfId="35149" xr:uid="{00000000-0005-0000-0000-000022890000}"/>
    <cellStyle name="Lookup Table Number 2 2 2 11 2" xfId="35150" xr:uid="{00000000-0005-0000-0000-000023890000}"/>
    <cellStyle name="Lookup Table Number 2 2 2 11 3" xfId="35151" xr:uid="{00000000-0005-0000-0000-000024890000}"/>
    <cellStyle name="Lookup Table Number 2 2 2 12" xfId="35152" xr:uid="{00000000-0005-0000-0000-000025890000}"/>
    <cellStyle name="Lookup Table Number 2 2 2 12 2" xfId="35153" xr:uid="{00000000-0005-0000-0000-000026890000}"/>
    <cellStyle name="Lookup Table Number 2 2 2 12 3" xfId="35154" xr:uid="{00000000-0005-0000-0000-000027890000}"/>
    <cellStyle name="Lookup Table Number 2 2 2 13" xfId="35155" xr:uid="{00000000-0005-0000-0000-000028890000}"/>
    <cellStyle name="Lookup Table Number 2 2 2 13 2" xfId="35156" xr:uid="{00000000-0005-0000-0000-000029890000}"/>
    <cellStyle name="Lookup Table Number 2 2 2 13 3" xfId="35157" xr:uid="{00000000-0005-0000-0000-00002A890000}"/>
    <cellStyle name="Lookup Table Number 2 2 2 14" xfId="35158" xr:uid="{00000000-0005-0000-0000-00002B890000}"/>
    <cellStyle name="Lookup Table Number 2 2 2 14 2" xfId="35159" xr:uid="{00000000-0005-0000-0000-00002C890000}"/>
    <cellStyle name="Lookup Table Number 2 2 2 14 3" xfId="35160" xr:uid="{00000000-0005-0000-0000-00002D890000}"/>
    <cellStyle name="Lookup Table Number 2 2 2 15" xfId="35161" xr:uid="{00000000-0005-0000-0000-00002E890000}"/>
    <cellStyle name="Lookup Table Number 2 2 2 15 2" xfId="35162" xr:uid="{00000000-0005-0000-0000-00002F890000}"/>
    <cellStyle name="Lookup Table Number 2 2 2 15 3" xfId="35163" xr:uid="{00000000-0005-0000-0000-000030890000}"/>
    <cellStyle name="Lookup Table Number 2 2 2 16" xfId="35164" xr:uid="{00000000-0005-0000-0000-000031890000}"/>
    <cellStyle name="Lookup Table Number 2 2 2 16 2" xfId="35165" xr:uid="{00000000-0005-0000-0000-000032890000}"/>
    <cellStyle name="Lookup Table Number 2 2 2 16 3" xfId="35166" xr:uid="{00000000-0005-0000-0000-000033890000}"/>
    <cellStyle name="Lookup Table Number 2 2 2 17" xfId="35167" xr:uid="{00000000-0005-0000-0000-000034890000}"/>
    <cellStyle name="Lookup Table Number 2 2 2 17 2" xfId="35168" xr:uid="{00000000-0005-0000-0000-000035890000}"/>
    <cellStyle name="Lookup Table Number 2 2 2 17 3" xfId="35169" xr:uid="{00000000-0005-0000-0000-000036890000}"/>
    <cellStyle name="Lookup Table Number 2 2 2 18" xfId="35170" xr:uid="{00000000-0005-0000-0000-000037890000}"/>
    <cellStyle name="Lookup Table Number 2 2 2 18 2" xfId="35171" xr:uid="{00000000-0005-0000-0000-000038890000}"/>
    <cellStyle name="Lookup Table Number 2 2 2 18 3" xfId="35172" xr:uid="{00000000-0005-0000-0000-000039890000}"/>
    <cellStyle name="Lookup Table Number 2 2 2 19" xfId="35173" xr:uid="{00000000-0005-0000-0000-00003A890000}"/>
    <cellStyle name="Lookup Table Number 2 2 2 2" xfId="35174" xr:uid="{00000000-0005-0000-0000-00003B890000}"/>
    <cellStyle name="Lookup Table Number 2 2 2 2 10" xfId="35175" xr:uid="{00000000-0005-0000-0000-00003C890000}"/>
    <cellStyle name="Lookup Table Number 2 2 2 2 10 2" xfId="35176" xr:uid="{00000000-0005-0000-0000-00003D890000}"/>
    <cellStyle name="Lookup Table Number 2 2 2 2 10 3" xfId="35177" xr:uid="{00000000-0005-0000-0000-00003E890000}"/>
    <cellStyle name="Lookup Table Number 2 2 2 2 11" xfId="35178" xr:uid="{00000000-0005-0000-0000-00003F890000}"/>
    <cellStyle name="Lookup Table Number 2 2 2 2 11 2" xfId="35179" xr:uid="{00000000-0005-0000-0000-000040890000}"/>
    <cellStyle name="Lookup Table Number 2 2 2 2 11 3" xfId="35180" xr:uid="{00000000-0005-0000-0000-000041890000}"/>
    <cellStyle name="Lookup Table Number 2 2 2 2 12" xfId="35181" xr:uid="{00000000-0005-0000-0000-000042890000}"/>
    <cellStyle name="Lookup Table Number 2 2 2 2 12 2" xfId="35182" xr:uid="{00000000-0005-0000-0000-000043890000}"/>
    <cellStyle name="Lookup Table Number 2 2 2 2 12 3" xfId="35183" xr:uid="{00000000-0005-0000-0000-000044890000}"/>
    <cellStyle name="Lookup Table Number 2 2 2 2 13" xfId="35184" xr:uid="{00000000-0005-0000-0000-000045890000}"/>
    <cellStyle name="Lookup Table Number 2 2 2 2 14" xfId="35185" xr:uid="{00000000-0005-0000-0000-000046890000}"/>
    <cellStyle name="Lookup Table Number 2 2 2 2 2" xfId="35186" xr:uid="{00000000-0005-0000-0000-000047890000}"/>
    <cellStyle name="Lookup Table Number 2 2 2 2 2 2" xfId="35187" xr:uid="{00000000-0005-0000-0000-000048890000}"/>
    <cellStyle name="Lookup Table Number 2 2 2 2 2 3" xfId="35188" xr:uid="{00000000-0005-0000-0000-000049890000}"/>
    <cellStyle name="Lookup Table Number 2 2 2 2 3" xfId="35189" xr:uid="{00000000-0005-0000-0000-00004A890000}"/>
    <cellStyle name="Lookup Table Number 2 2 2 2 3 2" xfId="35190" xr:uid="{00000000-0005-0000-0000-00004B890000}"/>
    <cellStyle name="Lookup Table Number 2 2 2 2 3 3" xfId="35191" xr:uid="{00000000-0005-0000-0000-00004C890000}"/>
    <cellStyle name="Lookup Table Number 2 2 2 2 4" xfId="35192" xr:uid="{00000000-0005-0000-0000-00004D890000}"/>
    <cellStyle name="Lookup Table Number 2 2 2 2 4 2" xfId="35193" xr:uid="{00000000-0005-0000-0000-00004E890000}"/>
    <cellStyle name="Lookup Table Number 2 2 2 2 4 3" xfId="35194" xr:uid="{00000000-0005-0000-0000-00004F890000}"/>
    <cellStyle name="Lookup Table Number 2 2 2 2 5" xfId="35195" xr:uid="{00000000-0005-0000-0000-000050890000}"/>
    <cellStyle name="Lookup Table Number 2 2 2 2 5 2" xfId="35196" xr:uid="{00000000-0005-0000-0000-000051890000}"/>
    <cellStyle name="Lookup Table Number 2 2 2 2 5 3" xfId="35197" xr:uid="{00000000-0005-0000-0000-000052890000}"/>
    <cellStyle name="Lookup Table Number 2 2 2 2 6" xfId="35198" xr:uid="{00000000-0005-0000-0000-000053890000}"/>
    <cellStyle name="Lookup Table Number 2 2 2 2 6 2" xfId="35199" xr:uid="{00000000-0005-0000-0000-000054890000}"/>
    <cellStyle name="Lookup Table Number 2 2 2 2 6 3" xfId="35200" xr:uid="{00000000-0005-0000-0000-000055890000}"/>
    <cellStyle name="Lookup Table Number 2 2 2 2 7" xfId="35201" xr:uid="{00000000-0005-0000-0000-000056890000}"/>
    <cellStyle name="Lookup Table Number 2 2 2 2 7 2" xfId="35202" xr:uid="{00000000-0005-0000-0000-000057890000}"/>
    <cellStyle name="Lookup Table Number 2 2 2 2 7 3" xfId="35203" xr:uid="{00000000-0005-0000-0000-000058890000}"/>
    <cellStyle name="Lookup Table Number 2 2 2 2 8" xfId="35204" xr:uid="{00000000-0005-0000-0000-000059890000}"/>
    <cellStyle name="Lookup Table Number 2 2 2 2 8 2" xfId="35205" xr:uid="{00000000-0005-0000-0000-00005A890000}"/>
    <cellStyle name="Lookup Table Number 2 2 2 2 8 3" xfId="35206" xr:uid="{00000000-0005-0000-0000-00005B890000}"/>
    <cellStyle name="Lookup Table Number 2 2 2 2 9" xfId="35207" xr:uid="{00000000-0005-0000-0000-00005C890000}"/>
    <cellStyle name="Lookup Table Number 2 2 2 2 9 2" xfId="35208" xr:uid="{00000000-0005-0000-0000-00005D890000}"/>
    <cellStyle name="Lookup Table Number 2 2 2 2 9 3" xfId="35209" xr:uid="{00000000-0005-0000-0000-00005E890000}"/>
    <cellStyle name="Lookup Table Number 2 2 2 20" xfId="35210" xr:uid="{00000000-0005-0000-0000-00005F890000}"/>
    <cellStyle name="Lookup Table Number 2 2 2 3" xfId="35211" xr:uid="{00000000-0005-0000-0000-000060890000}"/>
    <cellStyle name="Lookup Table Number 2 2 2 3 10" xfId="35212" xr:uid="{00000000-0005-0000-0000-000061890000}"/>
    <cellStyle name="Lookup Table Number 2 2 2 3 10 2" xfId="35213" xr:uid="{00000000-0005-0000-0000-000062890000}"/>
    <cellStyle name="Lookup Table Number 2 2 2 3 10 3" xfId="35214" xr:uid="{00000000-0005-0000-0000-000063890000}"/>
    <cellStyle name="Lookup Table Number 2 2 2 3 11" xfId="35215" xr:uid="{00000000-0005-0000-0000-000064890000}"/>
    <cellStyle name="Lookup Table Number 2 2 2 3 11 2" xfId="35216" xr:uid="{00000000-0005-0000-0000-000065890000}"/>
    <cellStyle name="Lookup Table Number 2 2 2 3 11 3" xfId="35217" xr:uid="{00000000-0005-0000-0000-000066890000}"/>
    <cellStyle name="Lookup Table Number 2 2 2 3 12" xfId="35218" xr:uid="{00000000-0005-0000-0000-000067890000}"/>
    <cellStyle name="Lookup Table Number 2 2 2 3 12 2" xfId="35219" xr:uid="{00000000-0005-0000-0000-000068890000}"/>
    <cellStyle name="Lookup Table Number 2 2 2 3 12 3" xfId="35220" xr:uid="{00000000-0005-0000-0000-000069890000}"/>
    <cellStyle name="Lookup Table Number 2 2 2 3 13" xfId="35221" xr:uid="{00000000-0005-0000-0000-00006A890000}"/>
    <cellStyle name="Lookup Table Number 2 2 2 3 14" xfId="35222" xr:uid="{00000000-0005-0000-0000-00006B890000}"/>
    <cellStyle name="Lookup Table Number 2 2 2 3 2" xfId="35223" xr:uid="{00000000-0005-0000-0000-00006C890000}"/>
    <cellStyle name="Lookup Table Number 2 2 2 3 2 2" xfId="35224" xr:uid="{00000000-0005-0000-0000-00006D890000}"/>
    <cellStyle name="Lookup Table Number 2 2 2 3 2 3" xfId="35225" xr:uid="{00000000-0005-0000-0000-00006E890000}"/>
    <cellStyle name="Lookup Table Number 2 2 2 3 3" xfId="35226" xr:uid="{00000000-0005-0000-0000-00006F890000}"/>
    <cellStyle name="Lookup Table Number 2 2 2 3 3 2" xfId="35227" xr:uid="{00000000-0005-0000-0000-000070890000}"/>
    <cellStyle name="Lookup Table Number 2 2 2 3 3 3" xfId="35228" xr:uid="{00000000-0005-0000-0000-000071890000}"/>
    <cellStyle name="Lookup Table Number 2 2 2 3 4" xfId="35229" xr:uid="{00000000-0005-0000-0000-000072890000}"/>
    <cellStyle name="Lookup Table Number 2 2 2 3 4 2" xfId="35230" xr:uid="{00000000-0005-0000-0000-000073890000}"/>
    <cellStyle name="Lookup Table Number 2 2 2 3 4 3" xfId="35231" xr:uid="{00000000-0005-0000-0000-000074890000}"/>
    <cellStyle name="Lookup Table Number 2 2 2 3 5" xfId="35232" xr:uid="{00000000-0005-0000-0000-000075890000}"/>
    <cellStyle name="Lookup Table Number 2 2 2 3 5 2" xfId="35233" xr:uid="{00000000-0005-0000-0000-000076890000}"/>
    <cellStyle name="Lookup Table Number 2 2 2 3 5 3" xfId="35234" xr:uid="{00000000-0005-0000-0000-000077890000}"/>
    <cellStyle name="Lookup Table Number 2 2 2 3 6" xfId="35235" xr:uid="{00000000-0005-0000-0000-000078890000}"/>
    <cellStyle name="Lookup Table Number 2 2 2 3 6 2" xfId="35236" xr:uid="{00000000-0005-0000-0000-000079890000}"/>
    <cellStyle name="Lookup Table Number 2 2 2 3 6 3" xfId="35237" xr:uid="{00000000-0005-0000-0000-00007A890000}"/>
    <cellStyle name="Lookup Table Number 2 2 2 3 7" xfId="35238" xr:uid="{00000000-0005-0000-0000-00007B890000}"/>
    <cellStyle name="Lookup Table Number 2 2 2 3 7 2" xfId="35239" xr:uid="{00000000-0005-0000-0000-00007C890000}"/>
    <cellStyle name="Lookup Table Number 2 2 2 3 7 3" xfId="35240" xr:uid="{00000000-0005-0000-0000-00007D890000}"/>
    <cellStyle name="Lookup Table Number 2 2 2 3 8" xfId="35241" xr:uid="{00000000-0005-0000-0000-00007E890000}"/>
    <cellStyle name="Lookup Table Number 2 2 2 3 8 2" xfId="35242" xr:uid="{00000000-0005-0000-0000-00007F890000}"/>
    <cellStyle name="Lookup Table Number 2 2 2 3 8 3" xfId="35243" xr:uid="{00000000-0005-0000-0000-000080890000}"/>
    <cellStyle name="Lookup Table Number 2 2 2 3 9" xfId="35244" xr:uid="{00000000-0005-0000-0000-000081890000}"/>
    <cellStyle name="Lookup Table Number 2 2 2 3 9 2" xfId="35245" xr:uid="{00000000-0005-0000-0000-000082890000}"/>
    <cellStyle name="Lookup Table Number 2 2 2 3 9 3" xfId="35246" xr:uid="{00000000-0005-0000-0000-000083890000}"/>
    <cellStyle name="Lookup Table Number 2 2 2 4" xfId="35247" xr:uid="{00000000-0005-0000-0000-000084890000}"/>
    <cellStyle name="Lookup Table Number 2 2 2 4 10" xfId="35248" xr:uid="{00000000-0005-0000-0000-000085890000}"/>
    <cellStyle name="Lookup Table Number 2 2 2 4 10 2" xfId="35249" xr:uid="{00000000-0005-0000-0000-000086890000}"/>
    <cellStyle name="Lookup Table Number 2 2 2 4 10 3" xfId="35250" xr:uid="{00000000-0005-0000-0000-000087890000}"/>
    <cellStyle name="Lookup Table Number 2 2 2 4 11" xfId="35251" xr:uid="{00000000-0005-0000-0000-000088890000}"/>
    <cellStyle name="Lookup Table Number 2 2 2 4 11 2" xfId="35252" xr:uid="{00000000-0005-0000-0000-000089890000}"/>
    <cellStyle name="Lookup Table Number 2 2 2 4 11 3" xfId="35253" xr:uid="{00000000-0005-0000-0000-00008A890000}"/>
    <cellStyle name="Lookup Table Number 2 2 2 4 12" xfId="35254" xr:uid="{00000000-0005-0000-0000-00008B890000}"/>
    <cellStyle name="Lookup Table Number 2 2 2 4 13" xfId="35255" xr:uid="{00000000-0005-0000-0000-00008C890000}"/>
    <cellStyle name="Lookup Table Number 2 2 2 4 2" xfId="35256" xr:uid="{00000000-0005-0000-0000-00008D890000}"/>
    <cellStyle name="Lookup Table Number 2 2 2 4 2 2" xfId="35257" xr:uid="{00000000-0005-0000-0000-00008E890000}"/>
    <cellStyle name="Lookup Table Number 2 2 2 4 2 3" xfId="35258" xr:uid="{00000000-0005-0000-0000-00008F890000}"/>
    <cellStyle name="Lookup Table Number 2 2 2 4 3" xfId="35259" xr:uid="{00000000-0005-0000-0000-000090890000}"/>
    <cellStyle name="Lookup Table Number 2 2 2 4 3 2" xfId="35260" xr:uid="{00000000-0005-0000-0000-000091890000}"/>
    <cellStyle name="Lookup Table Number 2 2 2 4 3 3" xfId="35261" xr:uid="{00000000-0005-0000-0000-000092890000}"/>
    <cellStyle name="Lookup Table Number 2 2 2 4 4" xfId="35262" xr:uid="{00000000-0005-0000-0000-000093890000}"/>
    <cellStyle name="Lookup Table Number 2 2 2 4 4 2" xfId="35263" xr:uid="{00000000-0005-0000-0000-000094890000}"/>
    <cellStyle name="Lookup Table Number 2 2 2 4 4 3" xfId="35264" xr:uid="{00000000-0005-0000-0000-000095890000}"/>
    <cellStyle name="Lookup Table Number 2 2 2 4 5" xfId="35265" xr:uid="{00000000-0005-0000-0000-000096890000}"/>
    <cellStyle name="Lookup Table Number 2 2 2 4 5 2" xfId="35266" xr:uid="{00000000-0005-0000-0000-000097890000}"/>
    <cellStyle name="Lookup Table Number 2 2 2 4 5 3" xfId="35267" xr:uid="{00000000-0005-0000-0000-000098890000}"/>
    <cellStyle name="Lookup Table Number 2 2 2 4 6" xfId="35268" xr:uid="{00000000-0005-0000-0000-000099890000}"/>
    <cellStyle name="Lookup Table Number 2 2 2 4 6 2" xfId="35269" xr:uid="{00000000-0005-0000-0000-00009A890000}"/>
    <cellStyle name="Lookup Table Number 2 2 2 4 6 3" xfId="35270" xr:uid="{00000000-0005-0000-0000-00009B890000}"/>
    <cellStyle name="Lookup Table Number 2 2 2 4 7" xfId="35271" xr:uid="{00000000-0005-0000-0000-00009C890000}"/>
    <cellStyle name="Lookup Table Number 2 2 2 4 7 2" xfId="35272" xr:uid="{00000000-0005-0000-0000-00009D890000}"/>
    <cellStyle name="Lookup Table Number 2 2 2 4 7 3" xfId="35273" xr:uid="{00000000-0005-0000-0000-00009E890000}"/>
    <cellStyle name="Lookup Table Number 2 2 2 4 8" xfId="35274" xr:uid="{00000000-0005-0000-0000-00009F890000}"/>
    <cellStyle name="Lookup Table Number 2 2 2 4 8 2" xfId="35275" xr:uid="{00000000-0005-0000-0000-0000A0890000}"/>
    <cellStyle name="Lookup Table Number 2 2 2 4 8 3" xfId="35276" xr:uid="{00000000-0005-0000-0000-0000A1890000}"/>
    <cellStyle name="Lookup Table Number 2 2 2 4 9" xfId="35277" xr:uid="{00000000-0005-0000-0000-0000A2890000}"/>
    <cellStyle name="Lookup Table Number 2 2 2 4 9 2" xfId="35278" xr:uid="{00000000-0005-0000-0000-0000A3890000}"/>
    <cellStyle name="Lookup Table Number 2 2 2 4 9 3" xfId="35279" xr:uid="{00000000-0005-0000-0000-0000A4890000}"/>
    <cellStyle name="Lookup Table Number 2 2 2 5" xfId="35280" xr:uid="{00000000-0005-0000-0000-0000A5890000}"/>
    <cellStyle name="Lookup Table Number 2 2 2 5 10" xfId="35281" xr:uid="{00000000-0005-0000-0000-0000A6890000}"/>
    <cellStyle name="Lookup Table Number 2 2 2 5 10 2" xfId="35282" xr:uid="{00000000-0005-0000-0000-0000A7890000}"/>
    <cellStyle name="Lookup Table Number 2 2 2 5 10 3" xfId="35283" xr:uid="{00000000-0005-0000-0000-0000A8890000}"/>
    <cellStyle name="Lookup Table Number 2 2 2 5 11" xfId="35284" xr:uid="{00000000-0005-0000-0000-0000A9890000}"/>
    <cellStyle name="Lookup Table Number 2 2 2 5 11 2" xfId="35285" xr:uid="{00000000-0005-0000-0000-0000AA890000}"/>
    <cellStyle name="Lookup Table Number 2 2 2 5 11 3" xfId="35286" xr:uid="{00000000-0005-0000-0000-0000AB890000}"/>
    <cellStyle name="Lookup Table Number 2 2 2 5 12" xfId="35287" xr:uid="{00000000-0005-0000-0000-0000AC890000}"/>
    <cellStyle name="Lookup Table Number 2 2 2 5 13" xfId="35288" xr:uid="{00000000-0005-0000-0000-0000AD890000}"/>
    <cellStyle name="Lookup Table Number 2 2 2 5 2" xfId="35289" xr:uid="{00000000-0005-0000-0000-0000AE890000}"/>
    <cellStyle name="Lookup Table Number 2 2 2 5 2 2" xfId="35290" xr:uid="{00000000-0005-0000-0000-0000AF890000}"/>
    <cellStyle name="Lookup Table Number 2 2 2 5 2 3" xfId="35291" xr:uid="{00000000-0005-0000-0000-0000B0890000}"/>
    <cellStyle name="Lookup Table Number 2 2 2 5 3" xfId="35292" xr:uid="{00000000-0005-0000-0000-0000B1890000}"/>
    <cellStyle name="Lookup Table Number 2 2 2 5 3 2" xfId="35293" xr:uid="{00000000-0005-0000-0000-0000B2890000}"/>
    <cellStyle name="Lookup Table Number 2 2 2 5 3 3" xfId="35294" xr:uid="{00000000-0005-0000-0000-0000B3890000}"/>
    <cellStyle name="Lookup Table Number 2 2 2 5 4" xfId="35295" xr:uid="{00000000-0005-0000-0000-0000B4890000}"/>
    <cellStyle name="Lookup Table Number 2 2 2 5 4 2" xfId="35296" xr:uid="{00000000-0005-0000-0000-0000B5890000}"/>
    <cellStyle name="Lookup Table Number 2 2 2 5 4 3" xfId="35297" xr:uid="{00000000-0005-0000-0000-0000B6890000}"/>
    <cellStyle name="Lookup Table Number 2 2 2 5 5" xfId="35298" xr:uid="{00000000-0005-0000-0000-0000B7890000}"/>
    <cellStyle name="Lookup Table Number 2 2 2 5 5 2" xfId="35299" xr:uid="{00000000-0005-0000-0000-0000B8890000}"/>
    <cellStyle name="Lookup Table Number 2 2 2 5 5 3" xfId="35300" xr:uid="{00000000-0005-0000-0000-0000B9890000}"/>
    <cellStyle name="Lookup Table Number 2 2 2 5 6" xfId="35301" xr:uid="{00000000-0005-0000-0000-0000BA890000}"/>
    <cellStyle name="Lookup Table Number 2 2 2 5 6 2" xfId="35302" xr:uid="{00000000-0005-0000-0000-0000BB890000}"/>
    <cellStyle name="Lookup Table Number 2 2 2 5 6 3" xfId="35303" xr:uid="{00000000-0005-0000-0000-0000BC890000}"/>
    <cellStyle name="Lookup Table Number 2 2 2 5 7" xfId="35304" xr:uid="{00000000-0005-0000-0000-0000BD890000}"/>
    <cellStyle name="Lookup Table Number 2 2 2 5 7 2" xfId="35305" xr:uid="{00000000-0005-0000-0000-0000BE890000}"/>
    <cellStyle name="Lookup Table Number 2 2 2 5 7 3" xfId="35306" xr:uid="{00000000-0005-0000-0000-0000BF890000}"/>
    <cellStyle name="Lookup Table Number 2 2 2 5 8" xfId="35307" xr:uid="{00000000-0005-0000-0000-0000C0890000}"/>
    <cellStyle name="Lookup Table Number 2 2 2 5 8 2" xfId="35308" xr:uid="{00000000-0005-0000-0000-0000C1890000}"/>
    <cellStyle name="Lookup Table Number 2 2 2 5 8 3" xfId="35309" xr:uid="{00000000-0005-0000-0000-0000C2890000}"/>
    <cellStyle name="Lookup Table Number 2 2 2 5 9" xfId="35310" xr:uid="{00000000-0005-0000-0000-0000C3890000}"/>
    <cellStyle name="Lookup Table Number 2 2 2 5 9 2" xfId="35311" xr:uid="{00000000-0005-0000-0000-0000C4890000}"/>
    <cellStyle name="Lookup Table Number 2 2 2 5 9 3" xfId="35312" xr:uid="{00000000-0005-0000-0000-0000C5890000}"/>
    <cellStyle name="Lookup Table Number 2 2 2 6" xfId="35313" xr:uid="{00000000-0005-0000-0000-0000C6890000}"/>
    <cellStyle name="Lookup Table Number 2 2 2 6 10" xfId="35314" xr:uid="{00000000-0005-0000-0000-0000C7890000}"/>
    <cellStyle name="Lookup Table Number 2 2 2 6 10 2" xfId="35315" xr:uid="{00000000-0005-0000-0000-0000C8890000}"/>
    <cellStyle name="Lookup Table Number 2 2 2 6 10 3" xfId="35316" xr:uid="{00000000-0005-0000-0000-0000C9890000}"/>
    <cellStyle name="Lookup Table Number 2 2 2 6 11" xfId="35317" xr:uid="{00000000-0005-0000-0000-0000CA890000}"/>
    <cellStyle name="Lookup Table Number 2 2 2 6 11 2" xfId="35318" xr:uid="{00000000-0005-0000-0000-0000CB890000}"/>
    <cellStyle name="Lookup Table Number 2 2 2 6 11 3" xfId="35319" xr:uid="{00000000-0005-0000-0000-0000CC890000}"/>
    <cellStyle name="Lookup Table Number 2 2 2 6 12" xfId="35320" xr:uid="{00000000-0005-0000-0000-0000CD890000}"/>
    <cellStyle name="Lookup Table Number 2 2 2 6 13" xfId="35321" xr:uid="{00000000-0005-0000-0000-0000CE890000}"/>
    <cellStyle name="Lookup Table Number 2 2 2 6 2" xfId="35322" xr:uid="{00000000-0005-0000-0000-0000CF890000}"/>
    <cellStyle name="Lookup Table Number 2 2 2 6 2 2" xfId="35323" xr:uid="{00000000-0005-0000-0000-0000D0890000}"/>
    <cellStyle name="Lookup Table Number 2 2 2 6 2 3" xfId="35324" xr:uid="{00000000-0005-0000-0000-0000D1890000}"/>
    <cellStyle name="Lookup Table Number 2 2 2 6 3" xfId="35325" xr:uid="{00000000-0005-0000-0000-0000D2890000}"/>
    <cellStyle name="Lookup Table Number 2 2 2 6 3 2" xfId="35326" xr:uid="{00000000-0005-0000-0000-0000D3890000}"/>
    <cellStyle name="Lookup Table Number 2 2 2 6 3 3" xfId="35327" xr:uid="{00000000-0005-0000-0000-0000D4890000}"/>
    <cellStyle name="Lookup Table Number 2 2 2 6 4" xfId="35328" xr:uid="{00000000-0005-0000-0000-0000D5890000}"/>
    <cellStyle name="Lookup Table Number 2 2 2 6 4 2" xfId="35329" xr:uid="{00000000-0005-0000-0000-0000D6890000}"/>
    <cellStyle name="Lookup Table Number 2 2 2 6 4 3" xfId="35330" xr:uid="{00000000-0005-0000-0000-0000D7890000}"/>
    <cellStyle name="Lookup Table Number 2 2 2 6 5" xfId="35331" xr:uid="{00000000-0005-0000-0000-0000D8890000}"/>
    <cellStyle name="Lookup Table Number 2 2 2 6 5 2" xfId="35332" xr:uid="{00000000-0005-0000-0000-0000D9890000}"/>
    <cellStyle name="Lookup Table Number 2 2 2 6 5 3" xfId="35333" xr:uid="{00000000-0005-0000-0000-0000DA890000}"/>
    <cellStyle name="Lookup Table Number 2 2 2 6 6" xfId="35334" xr:uid="{00000000-0005-0000-0000-0000DB890000}"/>
    <cellStyle name="Lookup Table Number 2 2 2 6 6 2" xfId="35335" xr:uid="{00000000-0005-0000-0000-0000DC890000}"/>
    <cellStyle name="Lookup Table Number 2 2 2 6 6 3" xfId="35336" xr:uid="{00000000-0005-0000-0000-0000DD890000}"/>
    <cellStyle name="Lookup Table Number 2 2 2 6 7" xfId="35337" xr:uid="{00000000-0005-0000-0000-0000DE890000}"/>
    <cellStyle name="Lookup Table Number 2 2 2 6 7 2" xfId="35338" xr:uid="{00000000-0005-0000-0000-0000DF890000}"/>
    <cellStyle name="Lookup Table Number 2 2 2 6 7 3" xfId="35339" xr:uid="{00000000-0005-0000-0000-0000E0890000}"/>
    <cellStyle name="Lookup Table Number 2 2 2 6 8" xfId="35340" xr:uid="{00000000-0005-0000-0000-0000E1890000}"/>
    <cellStyle name="Lookup Table Number 2 2 2 6 8 2" xfId="35341" xr:uid="{00000000-0005-0000-0000-0000E2890000}"/>
    <cellStyle name="Lookup Table Number 2 2 2 6 8 3" xfId="35342" xr:uid="{00000000-0005-0000-0000-0000E3890000}"/>
    <cellStyle name="Lookup Table Number 2 2 2 6 9" xfId="35343" xr:uid="{00000000-0005-0000-0000-0000E4890000}"/>
    <cellStyle name="Lookup Table Number 2 2 2 6 9 2" xfId="35344" xr:uid="{00000000-0005-0000-0000-0000E5890000}"/>
    <cellStyle name="Lookup Table Number 2 2 2 6 9 3" xfId="35345" xr:uid="{00000000-0005-0000-0000-0000E6890000}"/>
    <cellStyle name="Lookup Table Number 2 2 2 7" xfId="35346" xr:uid="{00000000-0005-0000-0000-0000E7890000}"/>
    <cellStyle name="Lookup Table Number 2 2 2 7 10" xfId="35347" xr:uid="{00000000-0005-0000-0000-0000E8890000}"/>
    <cellStyle name="Lookup Table Number 2 2 2 7 10 2" xfId="35348" xr:uid="{00000000-0005-0000-0000-0000E9890000}"/>
    <cellStyle name="Lookup Table Number 2 2 2 7 10 3" xfId="35349" xr:uid="{00000000-0005-0000-0000-0000EA890000}"/>
    <cellStyle name="Lookup Table Number 2 2 2 7 11" xfId="35350" xr:uid="{00000000-0005-0000-0000-0000EB890000}"/>
    <cellStyle name="Lookup Table Number 2 2 2 7 11 2" xfId="35351" xr:uid="{00000000-0005-0000-0000-0000EC890000}"/>
    <cellStyle name="Lookup Table Number 2 2 2 7 11 3" xfId="35352" xr:uid="{00000000-0005-0000-0000-0000ED890000}"/>
    <cellStyle name="Lookup Table Number 2 2 2 7 12" xfId="35353" xr:uid="{00000000-0005-0000-0000-0000EE890000}"/>
    <cellStyle name="Lookup Table Number 2 2 2 7 13" xfId="35354" xr:uid="{00000000-0005-0000-0000-0000EF890000}"/>
    <cellStyle name="Lookup Table Number 2 2 2 7 2" xfId="35355" xr:uid="{00000000-0005-0000-0000-0000F0890000}"/>
    <cellStyle name="Lookup Table Number 2 2 2 7 2 2" xfId="35356" xr:uid="{00000000-0005-0000-0000-0000F1890000}"/>
    <cellStyle name="Lookup Table Number 2 2 2 7 2 3" xfId="35357" xr:uid="{00000000-0005-0000-0000-0000F2890000}"/>
    <cellStyle name="Lookup Table Number 2 2 2 7 3" xfId="35358" xr:uid="{00000000-0005-0000-0000-0000F3890000}"/>
    <cellStyle name="Lookup Table Number 2 2 2 7 3 2" xfId="35359" xr:uid="{00000000-0005-0000-0000-0000F4890000}"/>
    <cellStyle name="Lookup Table Number 2 2 2 7 3 3" xfId="35360" xr:uid="{00000000-0005-0000-0000-0000F5890000}"/>
    <cellStyle name="Lookup Table Number 2 2 2 7 4" xfId="35361" xr:uid="{00000000-0005-0000-0000-0000F6890000}"/>
    <cellStyle name="Lookup Table Number 2 2 2 7 4 2" xfId="35362" xr:uid="{00000000-0005-0000-0000-0000F7890000}"/>
    <cellStyle name="Lookup Table Number 2 2 2 7 4 3" xfId="35363" xr:uid="{00000000-0005-0000-0000-0000F8890000}"/>
    <cellStyle name="Lookup Table Number 2 2 2 7 5" xfId="35364" xr:uid="{00000000-0005-0000-0000-0000F9890000}"/>
    <cellStyle name="Lookup Table Number 2 2 2 7 5 2" xfId="35365" xr:uid="{00000000-0005-0000-0000-0000FA890000}"/>
    <cellStyle name="Lookup Table Number 2 2 2 7 5 3" xfId="35366" xr:uid="{00000000-0005-0000-0000-0000FB890000}"/>
    <cellStyle name="Lookup Table Number 2 2 2 7 6" xfId="35367" xr:uid="{00000000-0005-0000-0000-0000FC890000}"/>
    <cellStyle name="Lookup Table Number 2 2 2 7 6 2" xfId="35368" xr:uid="{00000000-0005-0000-0000-0000FD890000}"/>
    <cellStyle name="Lookup Table Number 2 2 2 7 6 3" xfId="35369" xr:uid="{00000000-0005-0000-0000-0000FE890000}"/>
    <cellStyle name="Lookup Table Number 2 2 2 7 7" xfId="35370" xr:uid="{00000000-0005-0000-0000-0000FF890000}"/>
    <cellStyle name="Lookup Table Number 2 2 2 7 7 2" xfId="35371" xr:uid="{00000000-0005-0000-0000-0000008A0000}"/>
    <cellStyle name="Lookup Table Number 2 2 2 7 7 3" xfId="35372" xr:uid="{00000000-0005-0000-0000-0000018A0000}"/>
    <cellStyle name="Lookup Table Number 2 2 2 7 8" xfId="35373" xr:uid="{00000000-0005-0000-0000-0000028A0000}"/>
    <cellStyle name="Lookup Table Number 2 2 2 7 8 2" xfId="35374" xr:uid="{00000000-0005-0000-0000-0000038A0000}"/>
    <cellStyle name="Lookup Table Number 2 2 2 7 8 3" xfId="35375" xr:uid="{00000000-0005-0000-0000-0000048A0000}"/>
    <cellStyle name="Lookup Table Number 2 2 2 7 9" xfId="35376" xr:uid="{00000000-0005-0000-0000-0000058A0000}"/>
    <cellStyle name="Lookup Table Number 2 2 2 7 9 2" xfId="35377" xr:uid="{00000000-0005-0000-0000-0000068A0000}"/>
    <cellStyle name="Lookup Table Number 2 2 2 7 9 3" xfId="35378" xr:uid="{00000000-0005-0000-0000-0000078A0000}"/>
    <cellStyle name="Lookup Table Number 2 2 2 8" xfId="35379" xr:uid="{00000000-0005-0000-0000-0000088A0000}"/>
    <cellStyle name="Lookup Table Number 2 2 2 8 2" xfId="35380" xr:uid="{00000000-0005-0000-0000-0000098A0000}"/>
    <cellStyle name="Lookup Table Number 2 2 2 8 3" xfId="35381" xr:uid="{00000000-0005-0000-0000-00000A8A0000}"/>
    <cellStyle name="Lookup Table Number 2 2 2 9" xfId="35382" xr:uid="{00000000-0005-0000-0000-00000B8A0000}"/>
    <cellStyle name="Lookup Table Number 2 2 2 9 2" xfId="35383" xr:uid="{00000000-0005-0000-0000-00000C8A0000}"/>
    <cellStyle name="Lookup Table Number 2 2 2 9 3" xfId="35384" xr:uid="{00000000-0005-0000-0000-00000D8A0000}"/>
    <cellStyle name="Lookup Table Number 2 2 20" xfId="35385" xr:uid="{00000000-0005-0000-0000-00000E8A0000}"/>
    <cellStyle name="Lookup Table Number 2 2 3" xfId="35386" xr:uid="{00000000-0005-0000-0000-00000F8A0000}"/>
    <cellStyle name="Lookup Table Number 2 2 3 10" xfId="35387" xr:uid="{00000000-0005-0000-0000-0000108A0000}"/>
    <cellStyle name="Lookup Table Number 2 2 3 10 2" xfId="35388" xr:uid="{00000000-0005-0000-0000-0000118A0000}"/>
    <cellStyle name="Lookup Table Number 2 2 3 10 3" xfId="35389" xr:uid="{00000000-0005-0000-0000-0000128A0000}"/>
    <cellStyle name="Lookup Table Number 2 2 3 11" xfId="35390" xr:uid="{00000000-0005-0000-0000-0000138A0000}"/>
    <cellStyle name="Lookup Table Number 2 2 3 11 2" xfId="35391" xr:uid="{00000000-0005-0000-0000-0000148A0000}"/>
    <cellStyle name="Lookup Table Number 2 2 3 11 3" xfId="35392" xr:uid="{00000000-0005-0000-0000-0000158A0000}"/>
    <cellStyle name="Lookup Table Number 2 2 3 12" xfId="35393" xr:uid="{00000000-0005-0000-0000-0000168A0000}"/>
    <cellStyle name="Lookup Table Number 2 2 3 12 2" xfId="35394" xr:uid="{00000000-0005-0000-0000-0000178A0000}"/>
    <cellStyle name="Lookup Table Number 2 2 3 12 3" xfId="35395" xr:uid="{00000000-0005-0000-0000-0000188A0000}"/>
    <cellStyle name="Lookup Table Number 2 2 3 13" xfId="35396" xr:uid="{00000000-0005-0000-0000-0000198A0000}"/>
    <cellStyle name="Lookup Table Number 2 2 3 14" xfId="35397" xr:uid="{00000000-0005-0000-0000-00001A8A0000}"/>
    <cellStyle name="Lookup Table Number 2 2 3 2" xfId="35398" xr:uid="{00000000-0005-0000-0000-00001B8A0000}"/>
    <cellStyle name="Lookup Table Number 2 2 3 2 2" xfId="35399" xr:uid="{00000000-0005-0000-0000-00001C8A0000}"/>
    <cellStyle name="Lookup Table Number 2 2 3 2 3" xfId="35400" xr:uid="{00000000-0005-0000-0000-00001D8A0000}"/>
    <cellStyle name="Lookup Table Number 2 2 3 3" xfId="35401" xr:uid="{00000000-0005-0000-0000-00001E8A0000}"/>
    <cellStyle name="Lookup Table Number 2 2 3 3 2" xfId="35402" xr:uid="{00000000-0005-0000-0000-00001F8A0000}"/>
    <cellStyle name="Lookup Table Number 2 2 3 3 3" xfId="35403" xr:uid="{00000000-0005-0000-0000-0000208A0000}"/>
    <cellStyle name="Lookup Table Number 2 2 3 4" xfId="35404" xr:uid="{00000000-0005-0000-0000-0000218A0000}"/>
    <cellStyle name="Lookup Table Number 2 2 3 4 2" xfId="35405" xr:uid="{00000000-0005-0000-0000-0000228A0000}"/>
    <cellStyle name="Lookup Table Number 2 2 3 4 3" xfId="35406" xr:uid="{00000000-0005-0000-0000-0000238A0000}"/>
    <cellStyle name="Lookup Table Number 2 2 3 5" xfId="35407" xr:uid="{00000000-0005-0000-0000-0000248A0000}"/>
    <cellStyle name="Lookup Table Number 2 2 3 5 2" xfId="35408" xr:uid="{00000000-0005-0000-0000-0000258A0000}"/>
    <cellStyle name="Lookup Table Number 2 2 3 5 3" xfId="35409" xr:uid="{00000000-0005-0000-0000-0000268A0000}"/>
    <cellStyle name="Lookup Table Number 2 2 3 6" xfId="35410" xr:uid="{00000000-0005-0000-0000-0000278A0000}"/>
    <cellStyle name="Lookup Table Number 2 2 3 6 2" xfId="35411" xr:uid="{00000000-0005-0000-0000-0000288A0000}"/>
    <cellStyle name="Lookup Table Number 2 2 3 6 3" xfId="35412" xr:uid="{00000000-0005-0000-0000-0000298A0000}"/>
    <cellStyle name="Lookup Table Number 2 2 3 7" xfId="35413" xr:uid="{00000000-0005-0000-0000-00002A8A0000}"/>
    <cellStyle name="Lookup Table Number 2 2 3 7 2" xfId="35414" xr:uid="{00000000-0005-0000-0000-00002B8A0000}"/>
    <cellStyle name="Lookup Table Number 2 2 3 7 3" xfId="35415" xr:uid="{00000000-0005-0000-0000-00002C8A0000}"/>
    <cellStyle name="Lookup Table Number 2 2 3 8" xfId="35416" xr:uid="{00000000-0005-0000-0000-00002D8A0000}"/>
    <cellStyle name="Lookup Table Number 2 2 3 8 2" xfId="35417" xr:uid="{00000000-0005-0000-0000-00002E8A0000}"/>
    <cellStyle name="Lookup Table Number 2 2 3 8 3" xfId="35418" xr:uid="{00000000-0005-0000-0000-00002F8A0000}"/>
    <cellStyle name="Lookup Table Number 2 2 3 9" xfId="35419" xr:uid="{00000000-0005-0000-0000-0000308A0000}"/>
    <cellStyle name="Lookup Table Number 2 2 3 9 2" xfId="35420" xr:uid="{00000000-0005-0000-0000-0000318A0000}"/>
    <cellStyle name="Lookup Table Number 2 2 3 9 3" xfId="35421" xr:uid="{00000000-0005-0000-0000-0000328A0000}"/>
    <cellStyle name="Lookup Table Number 2 2 4" xfId="35422" xr:uid="{00000000-0005-0000-0000-0000338A0000}"/>
    <cellStyle name="Lookup Table Number 2 2 4 10" xfId="35423" xr:uid="{00000000-0005-0000-0000-0000348A0000}"/>
    <cellStyle name="Lookup Table Number 2 2 4 10 2" xfId="35424" xr:uid="{00000000-0005-0000-0000-0000358A0000}"/>
    <cellStyle name="Lookup Table Number 2 2 4 10 3" xfId="35425" xr:uid="{00000000-0005-0000-0000-0000368A0000}"/>
    <cellStyle name="Lookup Table Number 2 2 4 11" xfId="35426" xr:uid="{00000000-0005-0000-0000-0000378A0000}"/>
    <cellStyle name="Lookup Table Number 2 2 4 11 2" xfId="35427" xr:uid="{00000000-0005-0000-0000-0000388A0000}"/>
    <cellStyle name="Lookup Table Number 2 2 4 11 3" xfId="35428" xr:uid="{00000000-0005-0000-0000-0000398A0000}"/>
    <cellStyle name="Lookup Table Number 2 2 4 12" xfId="35429" xr:uid="{00000000-0005-0000-0000-00003A8A0000}"/>
    <cellStyle name="Lookup Table Number 2 2 4 13" xfId="35430" xr:uid="{00000000-0005-0000-0000-00003B8A0000}"/>
    <cellStyle name="Lookup Table Number 2 2 4 2" xfId="35431" xr:uid="{00000000-0005-0000-0000-00003C8A0000}"/>
    <cellStyle name="Lookup Table Number 2 2 4 2 2" xfId="35432" xr:uid="{00000000-0005-0000-0000-00003D8A0000}"/>
    <cellStyle name="Lookup Table Number 2 2 4 2 3" xfId="35433" xr:uid="{00000000-0005-0000-0000-00003E8A0000}"/>
    <cellStyle name="Lookup Table Number 2 2 4 3" xfId="35434" xr:uid="{00000000-0005-0000-0000-00003F8A0000}"/>
    <cellStyle name="Lookup Table Number 2 2 4 3 2" xfId="35435" xr:uid="{00000000-0005-0000-0000-0000408A0000}"/>
    <cellStyle name="Lookup Table Number 2 2 4 3 3" xfId="35436" xr:uid="{00000000-0005-0000-0000-0000418A0000}"/>
    <cellStyle name="Lookup Table Number 2 2 4 4" xfId="35437" xr:uid="{00000000-0005-0000-0000-0000428A0000}"/>
    <cellStyle name="Lookup Table Number 2 2 4 4 2" xfId="35438" xr:uid="{00000000-0005-0000-0000-0000438A0000}"/>
    <cellStyle name="Lookup Table Number 2 2 4 4 3" xfId="35439" xr:uid="{00000000-0005-0000-0000-0000448A0000}"/>
    <cellStyle name="Lookup Table Number 2 2 4 5" xfId="35440" xr:uid="{00000000-0005-0000-0000-0000458A0000}"/>
    <cellStyle name="Lookup Table Number 2 2 4 5 2" xfId="35441" xr:uid="{00000000-0005-0000-0000-0000468A0000}"/>
    <cellStyle name="Lookup Table Number 2 2 4 5 3" xfId="35442" xr:uid="{00000000-0005-0000-0000-0000478A0000}"/>
    <cellStyle name="Lookup Table Number 2 2 4 6" xfId="35443" xr:uid="{00000000-0005-0000-0000-0000488A0000}"/>
    <cellStyle name="Lookup Table Number 2 2 4 6 2" xfId="35444" xr:uid="{00000000-0005-0000-0000-0000498A0000}"/>
    <cellStyle name="Lookup Table Number 2 2 4 6 3" xfId="35445" xr:uid="{00000000-0005-0000-0000-00004A8A0000}"/>
    <cellStyle name="Lookup Table Number 2 2 4 7" xfId="35446" xr:uid="{00000000-0005-0000-0000-00004B8A0000}"/>
    <cellStyle name="Lookup Table Number 2 2 4 7 2" xfId="35447" xr:uid="{00000000-0005-0000-0000-00004C8A0000}"/>
    <cellStyle name="Lookup Table Number 2 2 4 7 3" xfId="35448" xr:uid="{00000000-0005-0000-0000-00004D8A0000}"/>
    <cellStyle name="Lookup Table Number 2 2 4 8" xfId="35449" xr:uid="{00000000-0005-0000-0000-00004E8A0000}"/>
    <cellStyle name="Lookup Table Number 2 2 4 8 2" xfId="35450" xr:uid="{00000000-0005-0000-0000-00004F8A0000}"/>
    <cellStyle name="Lookup Table Number 2 2 4 8 3" xfId="35451" xr:uid="{00000000-0005-0000-0000-0000508A0000}"/>
    <cellStyle name="Lookup Table Number 2 2 4 9" xfId="35452" xr:uid="{00000000-0005-0000-0000-0000518A0000}"/>
    <cellStyle name="Lookup Table Number 2 2 4 9 2" xfId="35453" xr:uid="{00000000-0005-0000-0000-0000528A0000}"/>
    <cellStyle name="Lookup Table Number 2 2 4 9 3" xfId="35454" xr:uid="{00000000-0005-0000-0000-0000538A0000}"/>
    <cellStyle name="Lookup Table Number 2 2 5" xfId="35455" xr:uid="{00000000-0005-0000-0000-0000548A0000}"/>
    <cellStyle name="Lookup Table Number 2 2 5 10" xfId="35456" xr:uid="{00000000-0005-0000-0000-0000558A0000}"/>
    <cellStyle name="Lookup Table Number 2 2 5 10 2" xfId="35457" xr:uid="{00000000-0005-0000-0000-0000568A0000}"/>
    <cellStyle name="Lookup Table Number 2 2 5 10 3" xfId="35458" xr:uid="{00000000-0005-0000-0000-0000578A0000}"/>
    <cellStyle name="Lookup Table Number 2 2 5 11" xfId="35459" xr:uid="{00000000-0005-0000-0000-0000588A0000}"/>
    <cellStyle name="Lookup Table Number 2 2 5 11 2" xfId="35460" xr:uid="{00000000-0005-0000-0000-0000598A0000}"/>
    <cellStyle name="Lookup Table Number 2 2 5 11 3" xfId="35461" xr:uid="{00000000-0005-0000-0000-00005A8A0000}"/>
    <cellStyle name="Lookup Table Number 2 2 5 12" xfId="35462" xr:uid="{00000000-0005-0000-0000-00005B8A0000}"/>
    <cellStyle name="Lookup Table Number 2 2 5 13" xfId="35463" xr:uid="{00000000-0005-0000-0000-00005C8A0000}"/>
    <cellStyle name="Lookup Table Number 2 2 5 2" xfId="35464" xr:uid="{00000000-0005-0000-0000-00005D8A0000}"/>
    <cellStyle name="Lookup Table Number 2 2 5 2 2" xfId="35465" xr:uid="{00000000-0005-0000-0000-00005E8A0000}"/>
    <cellStyle name="Lookup Table Number 2 2 5 2 3" xfId="35466" xr:uid="{00000000-0005-0000-0000-00005F8A0000}"/>
    <cellStyle name="Lookup Table Number 2 2 5 3" xfId="35467" xr:uid="{00000000-0005-0000-0000-0000608A0000}"/>
    <cellStyle name="Lookup Table Number 2 2 5 3 2" xfId="35468" xr:uid="{00000000-0005-0000-0000-0000618A0000}"/>
    <cellStyle name="Lookup Table Number 2 2 5 3 3" xfId="35469" xr:uid="{00000000-0005-0000-0000-0000628A0000}"/>
    <cellStyle name="Lookup Table Number 2 2 5 4" xfId="35470" xr:uid="{00000000-0005-0000-0000-0000638A0000}"/>
    <cellStyle name="Lookup Table Number 2 2 5 4 2" xfId="35471" xr:uid="{00000000-0005-0000-0000-0000648A0000}"/>
    <cellStyle name="Lookup Table Number 2 2 5 4 3" xfId="35472" xr:uid="{00000000-0005-0000-0000-0000658A0000}"/>
    <cellStyle name="Lookup Table Number 2 2 5 5" xfId="35473" xr:uid="{00000000-0005-0000-0000-0000668A0000}"/>
    <cellStyle name="Lookup Table Number 2 2 5 5 2" xfId="35474" xr:uid="{00000000-0005-0000-0000-0000678A0000}"/>
    <cellStyle name="Lookup Table Number 2 2 5 5 3" xfId="35475" xr:uid="{00000000-0005-0000-0000-0000688A0000}"/>
    <cellStyle name="Lookup Table Number 2 2 5 6" xfId="35476" xr:uid="{00000000-0005-0000-0000-0000698A0000}"/>
    <cellStyle name="Lookup Table Number 2 2 5 6 2" xfId="35477" xr:uid="{00000000-0005-0000-0000-00006A8A0000}"/>
    <cellStyle name="Lookup Table Number 2 2 5 6 3" xfId="35478" xr:uid="{00000000-0005-0000-0000-00006B8A0000}"/>
    <cellStyle name="Lookup Table Number 2 2 5 7" xfId="35479" xr:uid="{00000000-0005-0000-0000-00006C8A0000}"/>
    <cellStyle name="Lookup Table Number 2 2 5 7 2" xfId="35480" xr:uid="{00000000-0005-0000-0000-00006D8A0000}"/>
    <cellStyle name="Lookup Table Number 2 2 5 7 3" xfId="35481" xr:uid="{00000000-0005-0000-0000-00006E8A0000}"/>
    <cellStyle name="Lookup Table Number 2 2 5 8" xfId="35482" xr:uid="{00000000-0005-0000-0000-00006F8A0000}"/>
    <cellStyle name="Lookup Table Number 2 2 5 8 2" xfId="35483" xr:uid="{00000000-0005-0000-0000-0000708A0000}"/>
    <cellStyle name="Lookup Table Number 2 2 5 8 3" xfId="35484" xr:uid="{00000000-0005-0000-0000-0000718A0000}"/>
    <cellStyle name="Lookup Table Number 2 2 5 9" xfId="35485" xr:uid="{00000000-0005-0000-0000-0000728A0000}"/>
    <cellStyle name="Lookup Table Number 2 2 5 9 2" xfId="35486" xr:uid="{00000000-0005-0000-0000-0000738A0000}"/>
    <cellStyle name="Lookup Table Number 2 2 5 9 3" xfId="35487" xr:uid="{00000000-0005-0000-0000-0000748A0000}"/>
    <cellStyle name="Lookup Table Number 2 2 6" xfId="35488" xr:uid="{00000000-0005-0000-0000-0000758A0000}"/>
    <cellStyle name="Lookup Table Number 2 2 6 10" xfId="35489" xr:uid="{00000000-0005-0000-0000-0000768A0000}"/>
    <cellStyle name="Lookup Table Number 2 2 6 10 2" xfId="35490" xr:uid="{00000000-0005-0000-0000-0000778A0000}"/>
    <cellStyle name="Lookup Table Number 2 2 6 10 3" xfId="35491" xr:uid="{00000000-0005-0000-0000-0000788A0000}"/>
    <cellStyle name="Lookup Table Number 2 2 6 11" xfId="35492" xr:uid="{00000000-0005-0000-0000-0000798A0000}"/>
    <cellStyle name="Lookup Table Number 2 2 6 11 2" xfId="35493" xr:uid="{00000000-0005-0000-0000-00007A8A0000}"/>
    <cellStyle name="Lookup Table Number 2 2 6 11 3" xfId="35494" xr:uid="{00000000-0005-0000-0000-00007B8A0000}"/>
    <cellStyle name="Lookup Table Number 2 2 6 12" xfId="35495" xr:uid="{00000000-0005-0000-0000-00007C8A0000}"/>
    <cellStyle name="Lookup Table Number 2 2 6 13" xfId="35496" xr:uid="{00000000-0005-0000-0000-00007D8A0000}"/>
    <cellStyle name="Lookup Table Number 2 2 6 2" xfId="35497" xr:uid="{00000000-0005-0000-0000-00007E8A0000}"/>
    <cellStyle name="Lookup Table Number 2 2 6 2 2" xfId="35498" xr:uid="{00000000-0005-0000-0000-00007F8A0000}"/>
    <cellStyle name="Lookup Table Number 2 2 6 2 3" xfId="35499" xr:uid="{00000000-0005-0000-0000-0000808A0000}"/>
    <cellStyle name="Lookup Table Number 2 2 6 3" xfId="35500" xr:uid="{00000000-0005-0000-0000-0000818A0000}"/>
    <cellStyle name="Lookup Table Number 2 2 6 3 2" xfId="35501" xr:uid="{00000000-0005-0000-0000-0000828A0000}"/>
    <cellStyle name="Lookup Table Number 2 2 6 3 3" xfId="35502" xr:uid="{00000000-0005-0000-0000-0000838A0000}"/>
    <cellStyle name="Lookup Table Number 2 2 6 4" xfId="35503" xr:uid="{00000000-0005-0000-0000-0000848A0000}"/>
    <cellStyle name="Lookup Table Number 2 2 6 4 2" xfId="35504" xr:uid="{00000000-0005-0000-0000-0000858A0000}"/>
    <cellStyle name="Lookup Table Number 2 2 6 4 3" xfId="35505" xr:uid="{00000000-0005-0000-0000-0000868A0000}"/>
    <cellStyle name="Lookup Table Number 2 2 6 5" xfId="35506" xr:uid="{00000000-0005-0000-0000-0000878A0000}"/>
    <cellStyle name="Lookup Table Number 2 2 6 5 2" xfId="35507" xr:uid="{00000000-0005-0000-0000-0000888A0000}"/>
    <cellStyle name="Lookup Table Number 2 2 6 5 3" xfId="35508" xr:uid="{00000000-0005-0000-0000-0000898A0000}"/>
    <cellStyle name="Lookup Table Number 2 2 6 6" xfId="35509" xr:uid="{00000000-0005-0000-0000-00008A8A0000}"/>
    <cellStyle name="Lookup Table Number 2 2 6 6 2" xfId="35510" xr:uid="{00000000-0005-0000-0000-00008B8A0000}"/>
    <cellStyle name="Lookup Table Number 2 2 6 6 3" xfId="35511" xr:uid="{00000000-0005-0000-0000-00008C8A0000}"/>
    <cellStyle name="Lookup Table Number 2 2 6 7" xfId="35512" xr:uid="{00000000-0005-0000-0000-00008D8A0000}"/>
    <cellStyle name="Lookup Table Number 2 2 6 7 2" xfId="35513" xr:uid="{00000000-0005-0000-0000-00008E8A0000}"/>
    <cellStyle name="Lookup Table Number 2 2 6 7 3" xfId="35514" xr:uid="{00000000-0005-0000-0000-00008F8A0000}"/>
    <cellStyle name="Lookup Table Number 2 2 6 8" xfId="35515" xr:uid="{00000000-0005-0000-0000-0000908A0000}"/>
    <cellStyle name="Lookup Table Number 2 2 6 8 2" xfId="35516" xr:uid="{00000000-0005-0000-0000-0000918A0000}"/>
    <cellStyle name="Lookup Table Number 2 2 6 8 3" xfId="35517" xr:uid="{00000000-0005-0000-0000-0000928A0000}"/>
    <cellStyle name="Lookup Table Number 2 2 6 9" xfId="35518" xr:uid="{00000000-0005-0000-0000-0000938A0000}"/>
    <cellStyle name="Lookup Table Number 2 2 6 9 2" xfId="35519" xr:uid="{00000000-0005-0000-0000-0000948A0000}"/>
    <cellStyle name="Lookup Table Number 2 2 6 9 3" xfId="35520" xr:uid="{00000000-0005-0000-0000-0000958A0000}"/>
    <cellStyle name="Lookup Table Number 2 2 7" xfId="35521" xr:uid="{00000000-0005-0000-0000-0000968A0000}"/>
    <cellStyle name="Lookup Table Number 2 2 7 10" xfId="35522" xr:uid="{00000000-0005-0000-0000-0000978A0000}"/>
    <cellStyle name="Lookup Table Number 2 2 7 10 2" xfId="35523" xr:uid="{00000000-0005-0000-0000-0000988A0000}"/>
    <cellStyle name="Lookup Table Number 2 2 7 10 3" xfId="35524" xr:uid="{00000000-0005-0000-0000-0000998A0000}"/>
    <cellStyle name="Lookup Table Number 2 2 7 11" xfId="35525" xr:uid="{00000000-0005-0000-0000-00009A8A0000}"/>
    <cellStyle name="Lookup Table Number 2 2 7 11 2" xfId="35526" xr:uid="{00000000-0005-0000-0000-00009B8A0000}"/>
    <cellStyle name="Lookup Table Number 2 2 7 11 3" xfId="35527" xr:uid="{00000000-0005-0000-0000-00009C8A0000}"/>
    <cellStyle name="Lookup Table Number 2 2 7 12" xfId="35528" xr:uid="{00000000-0005-0000-0000-00009D8A0000}"/>
    <cellStyle name="Lookup Table Number 2 2 7 13" xfId="35529" xr:uid="{00000000-0005-0000-0000-00009E8A0000}"/>
    <cellStyle name="Lookup Table Number 2 2 7 2" xfId="35530" xr:uid="{00000000-0005-0000-0000-00009F8A0000}"/>
    <cellStyle name="Lookup Table Number 2 2 7 2 2" xfId="35531" xr:uid="{00000000-0005-0000-0000-0000A08A0000}"/>
    <cellStyle name="Lookup Table Number 2 2 7 2 3" xfId="35532" xr:uid="{00000000-0005-0000-0000-0000A18A0000}"/>
    <cellStyle name="Lookup Table Number 2 2 7 3" xfId="35533" xr:uid="{00000000-0005-0000-0000-0000A28A0000}"/>
    <cellStyle name="Lookup Table Number 2 2 7 3 2" xfId="35534" xr:uid="{00000000-0005-0000-0000-0000A38A0000}"/>
    <cellStyle name="Lookup Table Number 2 2 7 3 3" xfId="35535" xr:uid="{00000000-0005-0000-0000-0000A48A0000}"/>
    <cellStyle name="Lookup Table Number 2 2 7 4" xfId="35536" xr:uid="{00000000-0005-0000-0000-0000A58A0000}"/>
    <cellStyle name="Lookup Table Number 2 2 7 4 2" xfId="35537" xr:uid="{00000000-0005-0000-0000-0000A68A0000}"/>
    <cellStyle name="Lookup Table Number 2 2 7 4 3" xfId="35538" xr:uid="{00000000-0005-0000-0000-0000A78A0000}"/>
    <cellStyle name="Lookup Table Number 2 2 7 5" xfId="35539" xr:uid="{00000000-0005-0000-0000-0000A88A0000}"/>
    <cellStyle name="Lookup Table Number 2 2 7 5 2" xfId="35540" xr:uid="{00000000-0005-0000-0000-0000A98A0000}"/>
    <cellStyle name="Lookup Table Number 2 2 7 5 3" xfId="35541" xr:uid="{00000000-0005-0000-0000-0000AA8A0000}"/>
    <cellStyle name="Lookup Table Number 2 2 7 6" xfId="35542" xr:uid="{00000000-0005-0000-0000-0000AB8A0000}"/>
    <cellStyle name="Lookup Table Number 2 2 7 6 2" xfId="35543" xr:uid="{00000000-0005-0000-0000-0000AC8A0000}"/>
    <cellStyle name="Lookup Table Number 2 2 7 6 3" xfId="35544" xr:uid="{00000000-0005-0000-0000-0000AD8A0000}"/>
    <cellStyle name="Lookup Table Number 2 2 7 7" xfId="35545" xr:uid="{00000000-0005-0000-0000-0000AE8A0000}"/>
    <cellStyle name="Lookup Table Number 2 2 7 7 2" xfId="35546" xr:uid="{00000000-0005-0000-0000-0000AF8A0000}"/>
    <cellStyle name="Lookup Table Number 2 2 7 7 3" xfId="35547" xr:uid="{00000000-0005-0000-0000-0000B08A0000}"/>
    <cellStyle name="Lookup Table Number 2 2 7 8" xfId="35548" xr:uid="{00000000-0005-0000-0000-0000B18A0000}"/>
    <cellStyle name="Lookup Table Number 2 2 7 8 2" xfId="35549" xr:uid="{00000000-0005-0000-0000-0000B28A0000}"/>
    <cellStyle name="Lookup Table Number 2 2 7 8 3" xfId="35550" xr:uid="{00000000-0005-0000-0000-0000B38A0000}"/>
    <cellStyle name="Lookup Table Number 2 2 7 9" xfId="35551" xr:uid="{00000000-0005-0000-0000-0000B48A0000}"/>
    <cellStyle name="Lookup Table Number 2 2 7 9 2" xfId="35552" xr:uid="{00000000-0005-0000-0000-0000B58A0000}"/>
    <cellStyle name="Lookup Table Number 2 2 7 9 3" xfId="35553" xr:uid="{00000000-0005-0000-0000-0000B68A0000}"/>
    <cellStyle name="Lookup Table Number 2 2 8" xfId="35554" xr:uid="{00000000-0005-0000-0000-0000B78A0000}"/>
    <cellStyle name="Lookup Table Number 2 2 8 2" xfId="35555" xr:uid="{00000000-0005-0000-0000-0000B88A0000}"/>
    <cellStyle name="Lookup Table Number 2 2 8 3" xfId="35556" xr:uid="{00000000-0005-0000-0000-0000B98A0000}"/>
    <cellStyle name="Lookup Table Number 2 2 9" xfId="35557" xr:uid="{00000000-0005-0000-0000-0000BA8A0000}"/>
    <cellStyle name="Lookup Table Number 2 2 9 2" xfId="35558" xr:uid="{00000000-0005-0000-0000-0000BB8A0000}"/>
    <cellStyle name="Lookup Table Number 2 2 9 3" xfId="35559" xr:uid="{00000000-0005-0000-0000-0000BC8A0000}"/>
    <cellStyle name="Lookup Table Number 2 3" xfId="35560" xr:uid="{00000000-0005-0000-0000-0000BD8A0000}"/>
    <cellStyle name="Lookup Table Number 2 3 10" xfId="35561" xr:uid="{00000000-0005-0000-0000-0000BE8A0000}"/>
    <cellStyle name="Lookup Table Number 2 3 10 2" xfId="35562" xr:uid="{00000000-0005-0000-0000-0000BF8A0000}"/>
    <cellStyle name="Lookup Table Number 2 3 10 3" xfId="35563" xr:uid="{00000000-0005-0000-0000-0000C08A0000}"/>
    <cellStyle name="Lookup Table Number 2 3 11" xfId="35564" xr:uid="{00000000-0005-0000-0000-0000C18A0000}"/>
    <cellStyle name="Lookup Table Number 2 3 11 2" xfId="35565" xr:uid="{00000000-0005-0000-0000-0000C28A0000}"/>
    <cellStyle name="Lookup Table Number 2 3 11 3" xfId="35566" xr:uid="{00000000-0005-0000-0000-0000C38A0000}"/>
    <cellStyle name="Lookup Table Number 2 3 12" xfId="35567" xr:uid="{00000000-0005-0000-0000-0000C48A0000}"/>
    <cellStyle name="Lookup Table Number 2 3 12 2" xfId="35568" xr:uid="{00000000-0005-0000-0000-0000C58A0000}"/>
    <cellStyle name="Lookup Table Number 2 3 12 3" xfId="35569" xr:uid="{00000000-0005-0000-0000-0000C68A0000}"/>
    <cellStyle name="Lookup Table Number 2 3 13" xfId="35570" xr:uid="{00000000-0005-0000-0000-0000C78A0000}"/>
    <cellStyle name="Lookup Table Number 2 3 13 2" xfId="35571" xr:uid="{00000000-0005-0000-0000-0000C88A0000}"/>
    <cellStyle name="Lookup Table Number 2 3 13 3" xfId="35572" xr:uid="{00000000-0005-0000-0000-0000C98A0000}"/>
    <cellStyle name="Lookup Table Number 2 3 14" xfId="35573" xr:uid="{00000000-0005-0000-0000-0000CA8A0000}"/>
    <cellStyle name="Lookup Table Number 2 3 14 2" xfId="35574" xr:uid="{00000000-0005-0000-0000-0000CB8A0000}"/>
    <cellStyle name="Lookup Table Number 2 3 14 3" xfId="35575" xr:uid="{00000000-0005-0000-0000-0000CC8A0000}"/>
    <cellStyle name="Lookup Table Number 2 3 15" xfId="35576" xr:uid="{00000000-0005-0000-0000-0000CD8A0000}"/>
    <cellStyle name="Lookup Table Number 2 3 15 2" xfId="35577" xr:uid="{00000000-0005-0000-0000-0000CE8A0000}"/>
    <cellStyle name="Lookup Table Number 2 3 15 3" xfId="35578" xr:uid="{00000000-0005-0000-0000-0000CF8A0000}"/>
    <cellStyle name="Lookup Table Number 2 3 16" xfId="35579" xr:uid="{00000000-0005-0000-0000-0000D08A0000}"/>
    <cellStyle name="Lookup Table Number 2 3 16 2" xfId="35580" xr:uid="{00000000-0005-0000-0000-0000D18A0000}"/>
    <cellStyle name="Lookup Table Number 2 3 16 3" xfId="35581" xr:uid="{00000000-0005-0000-0000-0000D28A0000}"/>
    <cellStyle name="Lookup Table Number 2 3 17" xfId="35582" xr:uid="{00000000-0005-0000-0000-0000D38A0000}"/>
    <cellStyle name="Lookup Table Number 2 3 17 2" xfId="35583" xr:uid="{00000000-0005-0000-0000-0000D48A0000}"/>
    <cellStyle name="Lookup Table Number 2 3 17 3" xfId="35584" xr:uid="{00000000-0005-0000-0000-0000D58A0000}"/>
    <cellStyle name="Lookup Table Number 2 3 18" xfId="35585" xr:uid="{00000000-0005-0000-0000-0000D68A0000}"/>
    <cellStyle name="Lookup Table Number 2 3 18 2" xfId="35586" xr:uid="{00000000-0005-0000-0000-0000D78A0000}"/>
    <cellStyle name="Lookup Table Number 2 3 18 3" xfId="35587" xr:uid="{00000000-0005-0000-0000-0000D88A0000}"/>
    <cellStyle name="Lookup Table Number 2 3 19" xfId="35588" xr:uid="{00000000-0005-0000-0000-0000D98A0000}"/>
    <cellStyle name="Lookup Table Number 2 3 2" xfId="35589" xr:uid="{00000000-0005-0000-0000-0000DA8A0000}"/>
    <cellStyle name="Lookup Table Number 2 3 2 10" xfId="35590" xr:uid="{00000000-0005-0000-0000-0000DB8A0000}"/>
    <cellStyle name="Lookup Table Number 2 3 2 10 2" xfId="35591" xr:uid="{00000000-0005-0000-0000-0000DC8A0000}"/>
    <cellStyle name="Lookup Table Number 2 3 2 10 3" xfId="35592" xr:uid="{00000000-0005-0000-0000-0000DD8A0000}"/>
    <cellStyle name="Lookup Table Number 2 3 2 11" xfId="35593" xr:uid="{00000000-0005-0000-0000-0000DE8A0000}"/>
    <cellStyle name="Lookup Table Number 2 3 2 11 2" xfId="35594" xr:uid="{00000000-0005-0000-0000-0000DF8A0000}"/>
    <cellStyle name="Lookup Table Number 2 3 2 11 3" xfId="35595" xr:uid="{00000000-0005-0000-0000-0000E08A0000}"/>
    <cellStyle name="Lookup Table Number 2 3 2 12" xfId="35596" xr:uid="{00000000-0005-0000-0000-0000E18A0000}"/>
    <cellStyle name="Lookup Table Number 2 3 2 12 2" xfId="35597" xr:uid="{00000000-0005-0000-0000-0000E28A0000}"/>
    <cellStyle name="Lookup Table Number 2 3 2 12 3" xfId="35598" xr:uid="{00000000-0005-0000-0000-0000E38A0000}"/>
    <cellStyle name="Lookup Table Number 2 3 2 13" xfId="35599" xr:uid="{00000000-0005-0000-0000-0000E48A0000}"/>
    <cellStyle name="Lookup Table Number 2 3 2 14" xfId="35600" xr:uid="{00000000-0005-0000-0000-0000E58A0000}"/>
    <cellStyle name="Lookup Table Number 2 3 2 2" xfId="35601" xr:uid="{00000000-0005-0000-0000-0000E68A0000}"/>
    <cellStyle name="Lookup Table Number 2 3 2 2 2" xfId="35602" xr:uid="{00000000-0005-0000-0000-0000E78A0000}"/>
    <cellStyle name="Lookup Table Number 2 3 2 2 3" xfId="35603" xr:uid="{00000000-0005-0000-0000-0000E88A0000}"/>
    <cellStyle name="Lookup Table Number 2 3 2 3" xfId="35604" xr:uid="{00000000-0005-0000-0000-0000E98A0000}"/>
    <cellStyle name="Lookup Table Number 2 3 2 3 2" xfId="35605" xr:uid="{00000000-0005-0000-0000-0000EA8A0000}"/>
    <cellStyle name="Lookup Table Number 2 3 2 3 3" xfId="35606" xr:uid="{00000000-0005-0000-0000-0000EB8A0000}"/>
    <cellStyle name="Lookup Table Number 2 3 2 4" xfId="35607" xr:uid="{00000000-0005-0000-0000-0000EC8A0000}"/>
    <cellStyle name="Lookup Table Number 2 3 2 4 2" xfId="35608" xr:uid="{00000000-0005-0000-0000-0000ED8A0000}"/>
    <cellStyle name="Lookup Table Number 2 3 2 4 3" xfId="35609" xr:uid="{00000000-0005-0000-0000-0000EE8A0000}"/>
    <cellStyle name="Lookup Table Number 2 3 2 5" xfId="35610" xr:uid="{00000000-0005-0000-0000-0000EF8A0000}"/>
    <cellStyle name="Lookup Table Number 2 3 2 5 2" xfId="35611" xr:uid="{00000000-0005-0000-0000-0000F08A0000}"/>
    <cellStyle name="Lookup Table Number 2 3 2 5 3" xfId="35612" xr:uid="{00000000-0005-0000-0000-0000F18A0000}"/>
    <cellStyle name="Lookup Table Number 2 3 2 6" xfId="35613" xr:uid="{00000000-0005-0000-0000-0000F28A0000}"/>
    <cellStyle name="Lookup Table Number 2 3 2 6 2" xfId="35614" xr:uid="{00000000-0005-0000-0000-0000F38A0000}"/>
    <cellStyle name="Lookup Table Number 2 3 2 6 3" xfId="35615" xr:uid="{00000000-0005-0000-0000-0000F48A0000}"/>
    <cellStyle name="Lookup Table Number 2 3 2 7" xfId="35616" xr:uid="{00000000-0005-0000-0000-0000F58A0000}"/>
    <cellStyle name="Lookup Table Number 2 3 2 7 2" xfId="35617" xr:uid="{00000000-0005-0000-0000-0000F68A0000}"/>
    <cellStyle name="Lookup Table Number 2 3 2 7 3" xfId="35618" xr:uid="{00000000-0005-0000-0000-0000F78A0000}"/>
    <cellStyle name="Lookup Table Number 2 3 2 8" xfId="35619" xr:uid="{00000000-0005-0000-0000-0000F88A0000}"/>
    <cellStyle name="Lookup Table Number 2 3 2 8 2" xfId="35620" xr:uid="{00000000-0005-0000-0000-0000F98A0000}"/>
    <cellStyle name="Lookup Table Number 2 3 2 8 3" xfId="35621" xr:uid="{00000000-0005-0000-0000-0000FA8A0000}"/>
    <cellStyle name="Lookup Table Number 2 3 2 9" xfId="35622" xr:uid="{00000000-0005-0000-0000-0000FB8A0000}"/>
    <cellStyle name="Lookup Table Number 2 3 2 9 2" xfId="35623" xr:uid="{00000000-0005-0000-0000-0000FC8A0000}"/>
    <cellStyle name="Lookup Table Number 2 3 2 9 3" xfId="35624" xr:uid="{00000000-0005-0000-0000-0000FD8A0000}"/>
    <cellStyle name="Lookup Table Number 2 3 20" xfId="35625" xr:uid="{00000000-0005-0000-0000-0000FE8A0000}"/>
    <cellStyle name="Lookup Table Number 2 3 3" xfId="35626" xr:uid="{00000000-0005-0000-0000-0000FF8A0000}"/>
    <cellStyle name="Lookup Table Number 2 3 3 10" xfId="35627" xr:uid="{00000000-0005-0000-0000-0000008B0000}"/>
    <cellStyle name="Lookup Table Number 2 3 3 10 2" xfId="35628" xr:uid="{00000000-0005-0000-0000-0000018B0000}"/>
    <cellStyle name="Lookup Table Number 2 3 3 10 3" xfId="35629" xr:uid="{00000000-0005-0000-0000-0000028B0000}"/>
    <cellStyle name="Lookup Table Number 2 3 3 11" xfId="35630" xr:uid="{00000000-0005-0000-0000-0000038B0000}"/>
    <cellStyle name="Lookup Table Number 2 3 3 11 2" xfId="35631" xr:uid="{00000000-0005-0000-0000-0000048B0000}"/>
    <cellStyle name="Lookup Table Number 2 3 3 11 3" xfId="35632" xr:uid="{00000000-0005-0000-0000-0000058B0000}"/>
    <cellStyle name="Lookup Table Number 2 3 3 12" xfId="35633" xr:uid="{00000000-0005-0000-0000-0000068B0000}"/>
    <cellStyle name="Lookup Table Number 2 3 3 12 2" xfId="35634" xr:uid="{00000000-0005-0000-0000-0000078B0000}"/>
    <cellStyle name="Lookup Table Number 2 3 3 12 3" xfId="35635" xr:uid="{00000000-0005-0000-0000-0000088B0000}"/>
    <cellStyle name="Lookup Table Number 2 3 3 13" xfId="35636" xr:uid="{00000000-0005-0000-0000-0000098B0000}"/>
    <cellStyle name="Lookup Table Number 2 3 3 14" xfId="35637" xr:uid="{00000000-0005-0000-0000-00000A8B0000}"/>
    <cellStyle name="Lookup Table Number 2 3 3 2" xfId="35638" xr:uid="{00000000-0005-0000-0000-00000B8B0000}"/>
    <cellStyle name="Lookup Table Number 2 3 3 2 2" xfId="35639" xr:uid="{00000000-0005-0000-0000-00000C8B0000}"/>
    <cellStyle name="Lookup Table Number 2 3 3 2 3" xfId="35640" xr:uid="{00000000-0005-0000-0000-00000D8B0000}"/>
    <cellStyle name="Lookup Table Number 2 3 3 3" xfId="35641" xr:uid="{00000000-0005-0000-0000-00000E8B0000}"/>
    <cellStyle name="Lookup Table Number 2 3 3 3 2" xfId="35642" xr:uid="{00000000-0005-0000-0000-00000F8B0000}"/>
    <cellStyle name="Lookup Table Number 2 3 3 3 3" xfId="35643" xr:uid="{00000000-0005-0000-0000-0000108B0000}"/>
    <cellStyle name="Lookup Table Number 2 3 3 4" xfId="35644" xr:uid="{00000000-0005-0000-0000-0000118B0000}"/>
    <cellStyle name="Lookup Table Number 2 3 3 4 2" xfId="35645" xr:uid="{00000000-0005-0000-0000-0000128B0000}"/>
    <cellStyle name="Lookup Table Number 2 3 3 4 3" xfId="35646" xr:uid="{00000000-0005-0000-0000-0000138B0000}"/>
    <cellStyle name="Lookup Table Number 2 3 3 5" xfId="35647" xr:uid="{00000000-0005-0000-0000-0000148B0000}"/>
    <cellStyle name="Lookup Table Number 2 3 3 5 2" xfId="35648" xr:uid="{00000000-0005-0000-0000-0000158B0000}"/>
    <cellStyle name="Lookup Table Number 2 3 3 5 3" xfId="35649" xr:uid="{00000000-0005-0000-0000-0000168B0000}"/>
    <cellStyle name="Lookup Table Number 2 3 3 6" xfId="35650" xr:uid="{00000000-0005-0000-0000-0000178B0000}"/>
    <cellStyle name="Lookup Table Number 2 3 3 6 2" xfId="35651" xr:uid="{00000000-0005-0000-0000-0000188B0000}"/>
    <cellStyle name="Lookup Table Number 2 3 3 6 3" xfId="35652" xr:uid="{00000000-0005-0000-0000-0000198B0000}"/>
    <cellStyle name="Lookup Table Number 2 3 3 7" xfId="35653" xr:uid="{00000000-0005-0000-0000-00001A8B0000}"/>
    <cellStyle name="Lookup Table Number 2 3 3 7 2" xfId="35654" xr:uid="{00000000-0005-0000-0000-00001B8B0000}"/>
    <cellStyle name="Lookup Table Number 2 3 3 7 3" xfId="35655" xr:uid="{00000000-0005-0000-0000-00001C8B0000}"/>
    <cellStyle name="Lookup Table Number 2 3 3 8" xfId="35656" xr:uid="{00000000-0005-0000-0000-00001D8B0000}"/>
    <cellStyle name="Lookup Table Number 2 3 3 8 2" xfId="35657" xr:uid="{00000000-0005-0000-0000-00001E8B0000}"/>
    <cellStyle name="Lookup Table Number 2 3 3 8 3" xfId="35658" xr:uid="{00000000-0005-0000-0000-00001F8B0000}"/>
    <cellStyle name="Lookup Table Number 2 3 3 9" xfId="35659" xr:uid="{00000000-0005-0000-0000-0000208B0000}"/>
    <cellStyle name="Lookup Table Number 2 3 3 9 2" xfId="35660" xr:uid="{00000000-0005-0000-0000-0000218B0000}"/>
    <cellStyle name="Lookup Table Number 2 3 3 9 3" xfId="35661" xr:uid="{00000000-0005-0000-0000-0000228B0000}"/>
    <cellStyle name="Lookup Table Number 2 3 4" xfId="35662" xr:uid="{00000000-0005-0000-0000-0000238B0000}"/>
    <cellStyle name="Lookup Table Number 2 3 4 10" xfId="35663" xr:uid="{00000000-0005-0000-0000-0000248B0000}"/>
    <cellStyle name="Lookup Table Number 2 3 4 10 2" xfId="35664" xr:uid="{00000000-0005-0000-0000-0000258B0000}"/>
    <cellStyle name="Lookup Table Number 2 3 4 10 3" xfId="35665" xr:uid="{00000000-0005-0000-0000-0000268B0000}"/>
    <cellStyle name="Lookup Table Number 2 3 4 11" xfId="35666" xr:uid="{00000000-0005-0000-0000-0000278B0000}"/>
    <cellStyle name="Lookup Table Number 2 3 4 11 2" xfId="35667" xr:uid="{00000000-0005-0000-0000-0000288B0000}"/>
    <cellStyle name="Lookup Table Number 2 3 4 11 3" xfId="35668" xr:uid="{00000000-0005-0000-0000-0000298B0000}"/>
    <cellStyle name="Lookup Table Number 2 3 4 12" xfId="35669" xr:uid="{00000000-0005-0000-0000-00002A8B0000}"/>
    <cellStyle name="Lookup Table Number 2 3 4 13" xfId="35670" xr:uid="{00000000-0005-0000-0000-00002B8B0000}"/>
    <cellStyle name="Lookup Table Number 2 3 4 2" xfId="35671" xr:uid="{00000000-0005-0000-0000-00002C8B0000}"/>
    <cellStyle name="Lookup Table Number 2 3 4 2 2" xfId="35672" xr:uid="{00000000-0005-0000-0000-00002D8B0000}"/>
    <cellStyle name="Lookup Table Number 2 3 4 2 3" xfId="35673" xr:uid="{00000000-0005-0000-0000-00002E8B0000}"/>
    <cellStyle name="Lookup Table Number 2 3 4 3" xfId="35674" xr:uid="{00000000-0005-0000-0000-00002F8B0000}"/>
    <cellStyle name="Lookup Table Number 2 3 4 3 2" xfId="35675" xr:uid="{00000000-0005-0000-0000-0000308B0000}"/>
    <cellStyle name="Lookup Table Number 2 3 4 3 3" xfId="35676" xr:uid="{00000000-0005-0000-0000-0000318B0000}"/>
    <cellStyle name="Lookup Table Number 2 3 4 4" xfId="35677" xr:uid="{00000000-0005-0000-0000-0000328B0000}"/>
    <cellStyle name="Lookup Table Number 2 3 4 4 2" xfId="35678" xr:uid="{00000000-0005-0000-0000-0000338B0000}"/>
    <cellStyle name="Lookup Table Number 2 3 4 4 3" xfId="35679" xr:uid="{00000000-0005-0000-0000-0000348B0000}"/>
    <cellStyle name="Lookup Table Number 2 3 4 5" xfId="35680" xr:uid="{00000000-0005-0000-0000-0000358B0000}"/>
    <cellStyle name="Lookup Table Number 2 3 4 5 2" xfId="35681" xr:uid="{00000000-0005-0000-0000-0000368B0000}"/>
    <cellStyle name="Lookup Table Number 2 3 4 5 3" xfId="35682" xr:uid="{00000000-0005-0000-0000-0000378B0000}"/>
    <cellStyle name="Lookup Table Number 2 3 4 6" xfId="35683" xr:uid="{00000000-0005-0000-0000-0000388B0000}"/>
    <cellStyle name="Lookup Table Number 2 3 4 6 2" xfId="35684" xr:uid="{00000000-0005-0000-0000-0000398B0000}"/>
    <cellStyle name="Lookup Table Number 2 3 4 6 3" xfId="35685" xr:uid="{00000000-0005-0000-0000-00003A8B0000}"/>
    <cellStyle name="Lookup Table Number 2 3 4 7" xfId="35686" xr:uid="{00000000-0005-0000-0000-00003B8B0000}"/>
    <cellStyle name="Lookup Table Number 2 3 4 7 2" xfId="35687" xr:uid="{00000000-0005-0000-0000-00003C8B0000}"/>
    <cellStyle name="Lookup Table Number 2 3 4 7 3" xfId="35688" xr:uid="{00000000-0005-0000-0000-00003D8B0000}"/>
    <cellStyle name="Lookup Table Number 2 3 4 8" xfId="35689" xr:uid="{00000000-0005-0000-0000-00003E8B0000}"/>
    <cellStyle name="Lookup Table Number 2 3 4 8 2" xfId="35690" xr:uid="{00000000-0005-0000-0000-00003F8B0000}"/>
    <cellStyle name="Lookup Table Number 2 3 4 8 3" xfId="35691" xr:uid="{00000000-0005-0000-0000-0000408B0000}"/>
    <cellStyle name="Lookup Table Number 2 3 4 9" xfId="35692" xr:uid="{00000000-0005-0000-0000-0000418B0000}"/>
    <cellStyle name="Lookup Table Number 2 3 4 9 2" xfId="35693" xr:uid="{00000000-0005-0000-0000-0000428B0000}"/>
    <cellStyle name="Lookup Table Number 2 3 4 9 3" xfId="35694" xr:uid="{00000000-0005-0000-0000-0000438B0000}"/>
    <cellStyle name="Lookup Table Number 2 3 5" xfId="35695" xr:uid="{00000000-0005-0000-0000-0000448B0000}"/>
    <cellStyle name="Lookup Table Number 2 3 5 10" xfId="35696" xr:uid="{00000000-0005-0000-0000-0000458B0000}"/>
    <cellStyle name="Lookup Table Number 2 3 5 10 2" xfId="35697" xr:uid="{00000000-0005-0000-0000-0000468B0000}"/>
    <cellStyle name="Lookup Table Number 2 3 5 10 3" xfId="35698" xr:uid="{00000000-0005-0000-0000-0000478B0000}"/>
    <cellStyle name="Lookup Table Number 2 3 5 11" xfId="35699" xr:uid="{00000000-0005-0000-0000-0000488B0000}"/>
    <cellStyle name="Lookup Table Number 2 3 5 11 2" xfId="35700" xr:uid="{00000000-0005-0000-0000-0000498B0000}"/>
    <cellStyle name="Lookup Table Number 2 3 5 11 3" xfId="35701" xr:uid="{00000000-0005-0000-0000-00004A8B0000}"/>
    <cellStyle name="Lookup Table Number 2 3 5 12" xfId="35702" xr:uid="{00000000-0005-0000-0000-00004B8B0000}"/>
    <cellStyle name="Lookup Table Number 2 3 5 13" xfId="35703" xr:uid="{00000000-0005-0000-0000-00004C8B0000}"/>
    <cellStyle name="Lookup Table Number 2 3 5 2" xfId="35704" xr:uid="{00000000-0005-0000-0000-00004D8B0000}"/>
    <cellStyle name="Lookup Table Number 2 3 5 2 2" xfId="35705" xr:uid="{00000000-0005-0000-0000-00004E8B0000}"/>
    <cellStyle name="Lookup Table Number 2 3 5 2 3" xfId="35706" xr:uid="{00000000-0005-0000-0000-00004F8B0000}"/>
    <cellStyle name="Lookup Table Number 2 3 5 3" xfId="35707" xr:uid="{00000000-0005-0000-0000-0000508B0000}"/>
    <cellStyle name="Lookup Table Number 2 3 5 3 2" xfId="35708" xr:uid="{00000000-0005-0000-0000-0000518B0000}"/>
    <cellStyle name="Lookup Table Number 2 3 5 3 3" xfId="35709" xr:uid="{00000000-0005-0000-0000-0000528B0000}"/>
    <cellStyle name="Lookup Table Number 2 3 5 4" xfId="35710" xr:uid="{00000000-0005-0000-0000-0000538B0000}"/>
    <cellStyle name="Lookup Table Number 2 3 5 4 2" xfId="35711" xr:uid="{00000000-0005-0000-0000-0000548B0000}"/>
    <cellStyle name="Lookup Table Number 2 3 5 4 3" xfId="35712" xr:uid="{00000000-0005-0000-0000-0000558B0000}"/>
    <cellStyle name="Lookup Table Number 2 3 5 5" xfId="35713" xr:uid="{00000000-0005-0000-0000-0000568B0000}"/>
    <cellStyle name="Lookup Table Number 2 3 5 5 2" xfId="35714" xr:uid="{00000000-0005-0000-0000-0000578B0000}"/>
    <cellStyle name="Lookup Table Number 2 3 5 5 3" xfId="35715" xr:uid="{00000000-0005-0000-0000-0000588B0000}"/>
    <cellStyle name="Lookup Table Number 2 3 5 6" xfId="35716" xr:uid="{00000000-0005-0000-0000-0000598B0000}"/>
    <cellStyle name="Lookup Table Number 2 3 5 6 2" xfId="35717" xr:uid="{00000000-0005-0000-0000-00005A8B0000}"/>
    <cellStyle name="Lookup Table Number 2 3 5 6 3" xfId="35718" xr:uid="{00000000-0005-0000-0000-00005B8B0000}"/>
    <cellStyle name="Lookup Table Number 2 3 5 7" xfId="35719" xr:uid="{00000000-0005-0000-0000-00005C8B0000}"/>
    <cellStyle name="Lookup Table Number 2 3 5 7 2" xfId="35720" xr:uid="{00000000-0005-0000-0000-00005D8B0000}"/>
    <cellStyle name="Lookup Table Number 2 3 5 7 3" xfId="35721" xr:uid="{00000000-0005-0000-0000-00005E8B0000}"/>
    <cellStyle name="Lookup Table Number 2 3 5 8" xfId="35722" xr:uid="{00000000-0005-0000-0000-00005F8B0000}"/>
    <cellStyle name="Lookup Table Number 2 3 5 8 2" xfId="35723" xr:uid="{00000000-0005-0000-0000-0000608B0000}"/>
    <cellStyle name="Lookup Table Number 2 3 5 8 3" xfId="35724" xr:uid="{00000000-0005-0000-0000-0000618B0000}"/>
    <cellStyle name="Lookup Table Number 2 3 5 9" xfId="35725" xr:uid="{00000000-0005-0000-0000-0000628B0000}"/>
    <cellStyle name="Lookup Table Number 2 3 5 9 2" xfId="35726" xr:uid="{00000000-0005-0000-0000-0000638B0000}"/>
    <cellStyle name="Lookup Table Number 2 3 5 9 3" xfId="35727" xr:uid="{00000000-0005-0000-0000-0000648B0000}"/>
    <cellStyle name="Lookup Table Number 2 3 6" xfId="35728" xr:uid="{00000000-0005-0000-0000-0000658B0000}"/>
    <cellStyle name="Lookup Table Number 2 3 6 10" xfId="35729" xr:uid="{00000000-0005-0000-0000-0000668B0000}"/>
    <cellStyle name="Lookup Table Number 2 3 6 10 2" xfId="35730" xr:uid="{00000000-0005-0000-0000-0000678B0000}"/>
    <cellStyle name="Lookup Table Number 2 3 6 10 3" xfId="35731" xr:uid="{00000000-0005-0000-0000-0000688B0000}"/>
    <cellStyle name="Lookup Table Number 2 3 6 11" xfId="35732" xr:uid="{00000000-0005-0000-0000-0000698B0000}"/>
    <cellStyle name="Lookup Table Number 2 3 6 11 2" xfId="35733" xr:uid="{00000000-0005-0000-0000-00006A8B0000}"/>
    <cellStyle name="Lookup Table Number 2 3 6 11 3" xfId="35734" xr:uid="{00000000-0005-0000-0000-00006B8B0000}"/>
    <cellStyle name="Lookup Table Number 2 3 6 12" xfId="35735" xr:uid="{00000000-0005-0000-0000-00006C8B0000}"/>
    <cellStyle name="Lookup Table Number 2 3 6 13" xfId="35736" xr:uid="{00000000-0005-0000-0000-00006D8B0000}"/>
    <cellStyle name="Lookup Table Number 2 3 6 2" xfId="35737" xr:uid="{00000000-0005-0000-0000-00006E8B0000}"/>
    <cellStyle name="Lookup Table Number 2 3 6 2 2" xfId="35738" xr:uid="{00000000-0005-0000-0000-00006F8B0000}"/>
    <cellStyle name="Lookup Table Number 2 3 6 2 3" xfId="35739" xr:uid="{00000000-0005-0000-0000-0000708B0000}"/>
    <cellStyle name="Lookup Table Number 2 3 6 3" xfId="35740" xr:uid="{00000000-0005-0000-0000-0000718B0000}"/>
    <cellStyle name="Lookup Table Number 2 3 6 3 2" xfId="35741" xr:uid="{00000000-0005-0000-0000-0000728B0000}"/>
    <cellStyle name="Lookup Table Number 2 3 6 3 3" xfId="35742" xr:uid="{00000000-0005-0000-0000-0000738B0000}"/>
    <cellStyle name="Lookup Table Number 2 3 6 4" xfId="35743" xr:uid="{00000000-0005-0000-0000-0000748B0000}"/>
    <cellStyle name="Lookup Table Number 2 3 6 4 2" xfId="35744" xr:uid="{00000000-0005-0000-0000-0000758B0000}"/>
    <cellStyle name="Lookup Table Number 2 3 6 4 3" xfId="35745" xr:uid="{00000000-0005-0000-0000-0000768B0000}"/>
    <cellStyle name="Lookup Table Number 2 3 6 5" xfId="35746" xr:uid="{00000000-0005-0000-0000-0000778B0000}"/>
    <cellStyle name="Lookup Table Number 2 3 6 5 2" xfId="35747" xr:uid="{00000000-0005-0000-0000-0000788B0000}"/>
    <cellStyle name="Lookup Table Number 2 3 6 5 3" xfId="35748" xr:uid="{00000000-0005-0000-0000-0000798B0000}"/>
    <cellStyle name="Lookup Table Number 2 3 6 6" xfId="35749" xr:uid="{00000000-0005-0000-0000-00007A8B0000}"/>
    <cellStyle name="Lookup Table Number 2 3 6 6 2" xfId="35750" xr:uid="{00000000-0005-0000-0000-00007B8B0000}"/>
    <cellStyle name="Lookup Table Number 2 3 6 6 3" xfId="35751" xr:uid="{00000000-0005-0000-0000-00007C8B0000}"/>
    <cellStyle name="Lookup Table Number 2 3 6 7" xfId="35752" xr:uid="{00000000-0005-0000-0000-00007D8B0000}"/>
    <cellStyle name="Lookup Table Number 2 3 6 7 2" xfId="35753" xr:uid="{00000000-0005-0000-0000-00007E8B0000}"/>
    <cellStyle name="Lookup Table Number 2 3 6 7 3" xfId="35754" xr:uid="{00000000-0005-0000-0000-00007F8B0000}"/>
    <cellStyle name="Lookup Table Number 2 3 6 8" xfId="35755" xr:uid="{00000000-0005-0000-0000-0000808B0000}"/>
    <cellStyle name="Lookup Table Number 2 3 6 8 2" xfId="35756" xr:uid="{00000000-0005-0000-0000-0000818B0000}"/>
    <cellStyle name="Lookup Table Number 2 3 6 8 3" xfId="35757" xr:uid="{00000000-0005-0000-0000-0000828B0000}"/>
    <cellStyle name="Lookup Table Number 2 3 6 9" xfId="35758" xr:uid="{00000000-0005-0000-0000-0000838B0000}"/>
    <cellStyle name="Lookup Table Number 2 3 6 9 2" xfId="35759" xr:uid="{00000000-0005-0000-0000-0000848B0000}"/>
    <cellStyle name="Lookup Table Number 2 3 6 9 3" xfId="35760" xr:uid="{00000000-0005-0000-0000-0000858B0000}"/>
    <cellStyle name="Lookup Table Number 2 3 7" xfId="35761" xr:uid="{00000000-0005-0000-0000-0000868B0000}"/>
    <cellStyle name="Lookup Table Number 2 3 7 10" xfId="35762" xr:uid="{00000000-0005-0000-0000-0000878B0000}"/>
    <cellStyle name="Lookup Table Number 2 3 7 10 2" xfId="35763" xr:uid="{00000000-0005-0000-0000-0000888B0000}"/>
    <cellStyle name="Lookup Table Number 2 3 7 10 3" xfId="35764" xr:uid="{00000000-0005-0000-0000-0000898B0000}"/>
    <cellStyle name="Lookup Table Number 2 3 7 11" xfId="35765" xr:uid="{00000000-0005-0000-0000-00008A8B0000}"/>
    <cellStyle name="Lookup Table Number 2 3 7 11 2" xfId="35766" xr:uid="{00000000-0005-0000-0000-00008B8B0000}"/>
    <cellStyle name="Lookup Table Number 2 3 7 11 3" xfId="35767" xr:uid="{00000000-0005-0000-0000-00008C8B0000}"/>
    <cellStyle name="Lookup Table Number 2 3 7 12" xfId="35768" xr:uid="{00000000-0005-0000-0000-00008D8B0000}"/>
    <cellStyle name="Lookup Table Number 2 3 7 13" xfId="35769" xr:uid="{00000000-0005-0000-0000-00008E8B0000}"/>
    <cellStyle name="Lookup Table Number 2 3 7 2" xfId="35770" xr:uid="{00000000-0005-0000-0000-00008F8B0000}"/>
    <cellStyle name="Lookup Table Number 2 3 7 2 2" xfId="35771" xr:uid="{00000000-0005-0000-0000-0000908B0000}"/>
    <cellStyle name="Lookup Table Number 2 3 7 2 3" xfId="35772" xr:uid="{00000000-0005-0000-0000-0000918B0000}"/>
    <cellStyle name="Lookup Table Number 2 3 7 3" xfId="35773" xr:uid="{00000000-0005-0000-0000-0000928B0000}"/>
    <cellStyle name="Lookup Table Number 2 3 7 3 2" xfId="35774" xr:uid="{00000000-0005-0000-0000-0000938B0000}"/>
    <cellStyle name="Lookup Table Number 2 3 7 3 3" xfId="35775" xr:uid="{00000000-0005-0000-0000-0000948B0000}"/>
    <cellStyle name="Lookup Table Number 2 3 7 4" xfId="35776" xr:uid="{00000000-0005-0000-0000-0000958B0000}"/>
    <cellStyle name="Lookup Table Number 2 3 7 4 2" xfId="35777" xr:uid="{00000000-0005-0000-0000-0000968B0000}"/>
    <cellStyle name="Lookup Table Number 2 3 7 4 3" xfId="35778" xr:uid="{00000000-0005-0000-0000-0000978B0000}"/>
    <cellStyle name="Lookup Table Number 2 3 7 5" xfId="35779" xr:uid="{00000000-0005-0000-0000-0000988B0000}"/>
    <cellStyle name="Lookup Table Number 2 3 7 5 2" xfId="35780" xr:uid="{00000000-0005-0000-0000-0000998B0000}"/>
    <cellStyle name="Lookup Table Number 2 3 7 5 3" xfId="35781" xr:uid="{00000000-0005-0000-0000-00009A8B0000}"/>
    <cellStyle name="Lookup Table Number 2 3 7 6" xfId="35782" xr:uid="{00000000-0005-0000-0000-00009B8B0000}"/>
    <cellStyle name="Lookup Table Number 2 3 7 6 2" xfId="35783" xr:uid="{00000000-0005-0000-0000-00009C8B0000}"/>
    <cellStyle name="Lookup Table Number 2 3 7 6 3" xfId="35784" xr:uid="{00000000-0005-0000-0000-00009D8B0000}"/>
    <cellStyle name="Lookup Table Number 2 3 7 7" xfId="35785" xr:uid="{00000000-0005-0000-0000-00009E8B0000}"/>
    <cellStyle name="Lookup Table Number 2 3 7 7 2" xfId="35786" xr:uid="{00000000-0005-0000-0000-00009F8B0000}"/>
    <cellStyle name="Lookup Table Number 2 3 7 7 3" xfId="35787" xr:uid="{00000000-0005-0000-0000-0000A08B0000}"/>
    <cellStyle name="Lookup Table Number 2 3 7 8" xfId="35788" xr:uid="{00000000-0005-0000-0000-0000A18B0000}"/>
    <cellStyle name="Lookup Table Number 2 3 7 8 2" xfId="35789" xr:uid="{00000000-0005-0000-0000-0000A28B0000}"/>
    <cellStyle name="Lookup Table Number 2 3 7 8 3" xfId="35790" xr:uid="{00000000-0005-0000-0000-0000A38B0000}"/>
    <cellStyle name="Lookup Table Number 2 3 7 9" xfId="35791" xr:uid="{00000000-0005-0000-0000-0000A48B0000}"/>
    <cellStyle name="Lookup Table Number 2 3 7 9 2" xfId="35792" xr:uid="{00000000-0005-0000-0000-0000A58B0000}"/>
    <cellStyle name="Lookup Table Number 2 3 7 9 3" xfId="35793" xr:uid="{00000000-0005-0000-0000-0000A68B0000}"/>
    <cellStyle name="Lookup Table Number 2 3 8" xfId="35794" xr:uid="{00000000-0005-0000-0000-0000A78B0000}"/>
    <cellStyle name="Lookup Table Number 2 3 8 2" xfId="35795" xr:uid="{00000000-0005-0000-0000-0000A88B0000}"/>
    <cellStyle name="Lookup Table Number 2 3 8 3" xfId="35796" xr:uid="{00000000-0005-0000-0000-0000A98B0000}"/>
    <cellStyle name="Lookup Table Number 2 3 9" xfId="35797" xr:uid="{00000000-0005-0000-0000-0000AA8B0000}"/>
    <cellStyle name="Lookup Table Number 2 3 9 2" xfId="35798" xr:uid="{00000000-0005-0000-0000-0000AB8B0000}"/>
    <cellStyle name="Lookup Table Number 2 3 9 3" xfId="35799" xr:uid="{00000000-0005-0000-0000-0000AC8B0000}"/>
    <cellStyle name="Lookup Table Number 2 4" xfId="35800" xr:uid="{00000000-0005-0000-0000-0000AD8B0000}"/>
    <cellStyle name="Lookup Table Number 2 4 10" xfId="35801" xr:uid="{00000000-0005-0000-0000-0000AE8B0000}"/>
    <cellStyle name="Lookup Table Number 2 4 10 2" xfId="35802" xr:uid="{00000000-0005-0000-0000-0000AF8B0000}"/>
    <cellStyle name="Lookup Table Number 2 4 10 3" xfId="35803" xr:uid="{00000000-0005-0000-0000-0000B08B0000}"/>
    <cellStyle name="Lookup Table Number 2 4 11" xfId="35804" xr:uid="{00000000-0005-0000-0000-0000B18B0000}"/>
    <cellStyle name="Lookup Table Number 2 4 11 2" xfId="35805" xr:uid="{00000000-0005-0000-0000-0000B28B0000}"/>
    <cellStyle name="Lookup Table Number 2 4 11 3" xfId="35806" xr:uid="{00000000-0005-0000-0000-0000B38B0000}"/>
    <cellStyle name="Lookup Table Number 2 4 12" xfId="35807" xr:uid="{00000000-0005-0000-0000-0000B48B0000}"/>
    <cellStyle name="Lookup Table Number 2 4 12 2" xfId="35808" xr:uid="{00000000-0005-0000-0000-0000B58B0000}"/>
    <cellStyle name="Lookup Table Number 2 4 12 3" xfId="35809" xr:uid="{00000000-0005-0000-0000-0000B68B0000}"/>
    <cellStyle name="Lookup Table Number 2 4 13" xfId="35810" xr:uid="{00000000-0005-0000-0000-0000B78B0000}"/>
    <cellStyle name="Lookup Table Number 2 4 13 2" xfId="35811" xr:uid="{00000000-0005-0000-0000-0000B88B0000}"/>
    <cellStyle name="Lookup Table Number 2 4 13 3" xfId="35812" xr:uid="{00000000-0005-0000-0000-0000B98B0000}"/>
    <cellStyle name="Lookup Table Number 2 4 14" xfId="35813" xr:uid="{00000000-0005-0000-0000-0000BA8B0000}"/>
    <cellStyle name="Lookup Table Number 2 4 14 2" xfId="35814" xr:uid="{00000000-0005-0000-0000-0000BB8B0000}"/>
    <cellStyle name="Lookup Table Number 2 4 14 3" xfId="35815" xr:uid="{00000000-0005-0000-0000-0000BC8B0000}"/>
    <cellStyle name="Lookup Table Number 2 4 15" xfId="35816" xr:uid="{00000000-0005-0000-0000-0000BD8B0000}"/>
    <cellStyle name="Lookup Table Number 2 4 15 2" xfId="35817" xr:uid="{00000000-0005-0000-0000-0000BE8B0000}"/>
    <cellStyle name="Lookup Table Number 2 4 15 3" xfId="35818" xr:uid="{00000000-0005-0000-0000-0000BF8B0000}"/>
    <cellStyle name="Lookup Table Number 2 4 16" xfId="35819" xr:uid="{00000000-0005-0000-0000-0000C08B0000}"/>
    <cellStyle name="Lookup Table Number 2 4 16 2" xfId="35820" xr:uid="{00000000-0005-0000-0000-0000C18B0000}"/>
    <cellStyle name="Lookup Table Number 2 4 16 3" xfId="35821" xr:uid="{00000000-0005-0000-0000-0000C28B0000}"/>
    <cellStyle name="Lookup Table Number 2 4 17" xfId="35822" xr:uid="{00000000-0005-0000-0000-0000C38B0000}"/>
    <cellStyle name="Lookup Table Number 2 4 17 2" xfId="35823" xr:uid="{00000000-0005-0000-0000-0000C48B0000}"/>
    <cellStyle name="Lookup Table Number 2 4 17 3" xfId="35824" xr:uid="{00000000-0005-0000-0000-0000C58B0000}"/>
    <cellStyle name="Lookup Table Number 2 4 18" xfId="35825" xr:uid="{00000000-0005-0000-0000-0000C68B0000}"/>
    <cellStyle name="Lookup Table Number 2 4 18 2" xfId="35826" xr:uid="{00000000-0005-0000-0000-0000C78B0000}"/>
    <cellStyle name="Lookup Table Number 2 4 18 3" xfId="35827" xr:uid="{00000000-0005-0000-0000-0000C88B0000}"/>
    <cellStyle name="Lookup Table Number 2 4 19" xfId="35828" xr:uid="{00000000-0005-0000-0000-0000C98B0000}"/>
    <cellStyle name="Lookup Table Number 2 4 2" xfId="35829" xr:uid="{00000000-0005-0000-0000-0000CA8B0000}"/>
    <cellStyle name="Lookup Table Number 2 4 2 10" xfId="35830" xr:uid="{00000000-0005-0000-0000-0000CB8B0000}"/>
    <cellStyle name="Lookup Table Number 2 4 2 10 2" xfId="35831" xr:uid="{00000000-0005-0000-0000-0000CC8B0000}"/>
    <cellStyle name="Lookup Table Number 2 4 2 10 3" xfId="35832" xr:uid="{00000000-0005-0000-0000-0000CD8B0000}"/>
    <cellStyle name="Lookup Table Number 2 4 2 11" xfId="35833" xr:uid="{00000000-0005-0000-0000-0000CE8B0000}"/>
    <cellStyle name="Lookup Table Number 2 4 2 11 2" xfId="35834" xr:uid="{00000000-0005-0000-0000-0000CF8B0000}"/>
    <cellStyle name="Lookup Table Number 2 4 2 11 3" xfId="35835" xr:uid="{00000000-0005-0000-0000-0000D08B0000}"/>
    <cellStyle name="Lookup Table Number 2 4 2 12" xfId="35836" xr:uid="{00000000-0005-0000-0000-0000D18B0000}"/>
    <cellStyle name="Lookup Table Number 2 4 2 12 2" xfId="35837" xr:uid="{00000000-0005-0000-0000-0000D28B0000}"/>
    <cellStyle name="Lookup Table Number 2 4 2 12 3" xfId="35838" xr:uid="{00000000-0005-0000-0000-0000D38B0000}"/>
    <cellStyle name="Lookup Table Number 2 4 2 13" xfId="35839" xr:uid="{00000000-0005-0000-0000-0000D48B0000}"/>
    <cellStyle name="Lookup Table Number 2 4 2 14" xfId="35840" xr:uid="{00000000-0005-0000-0000-0000D58B0000}"/>
    <cellStyle name="Lookup Table Number 2 4 2 2" xfId="35841" xr:uid="{00000000-0005-0000-0000-0000D68B0000}"/>
    <cellStyle name="Lookup Table Number 2 4 2 2 2" xfId="35842" xr:uid="{00000000-0005-0000-0000-0000D78B0000}"/>
    <cellStyle name="Lookup Table Number 2 4 2 2 3" xfId="35843" xr:uid="{00000000-0005-0000-0000-0000D88B0000}"/>
    <cellStyle name="Lookup Table Number 2 4 2 3" xfId="35844" xr:uid="{00000000-0005-0000-0000-0000D98B0000}"/>
    <cellStyle name="Lookup Table Number 2 4 2 3 2" xfId="35845" xr:uid="{00000000-0005-0000-0000-0000DA8B0000}"/>
    <cellStyle name="Lookup Table Number 2 4 2 3 3" xfId="35846" xr:uid="{00000000-0005-0000-0000-0000DB8B0000}"/>
    <cellStyle name="Lookup Table Number 2 4 2 4" xfId="35847" xr:uid="{00000000-0005-0000-0000-0000DC8B0000}"/>
    <cellStyle name="Lookup Table Number 2 4 2 4 2" xfId="35848" xr:uid="{00000000-0005-0000-0000-0000DD8B0000}"/>
    <cellStyle name="Lookup Table Number 2 4 2 4 3" xfId="35849" xr:uid="{00000000-0005-0000-0000-0000DE8B0000}"/>
    <cellStyle name="Lookup Table Number 2 4 2 5" xfId="35850" xr:uid="{00000000-0005-0000-0000-0000DF8B0000}"/>
    <cellStyle name="Lookup Table Number 2 4 2 5 2" xfId="35851" xr:uid="{00000000-0005-0000-0000-0000E08B0000}"/>
    <cellStyle name="Lookup Table Number 2 4 2 5 3" xfId="35852" xr:uid="{00000000-0005-0000-0000-0000E18B0000}"/>
    <cellStyle name="Lookup Table Number 2 4 2 6" xfId="35853" xr:uid="{00000000-0005-0000-0000-0000E28B0000}"/>
    <cellStyle name="Lookup Table Number 2 4 2 6 2" xfId="35854" xr:uid="{00000000-0005-0000-0000-0000E38B0000}"/>
    <cellStyle name="Lookup Table Number 2 4 2 6 3" xfId="35855" xr:uid="{00000000-0005-0000-0000-0000E48B0000}"/>
    <cellStyle name="Lookup Table Number 2 4 2 7" xfId="35856" xr:uid="{00000000-0005-0000-0000-0000E58B0000}"/>
    <cellStyle name="Lookup Table Number 2 4 2 7 2" xfId="35857" xr:uid="{00000000-0005-0000-0000-0000E68B0000}"/>
    <cellStyle name="Lookup Table Number 2 4 2 7 3" xfId="35858" xr:uid="{00000000-0005-0000-0000-0000E78B0000}"/>
    <cellStyle name="Lookup Table Number 2 4 2 8" xfId="35859" xr:uid="{00000000-0005-0000-0000-0000E88B0000}"/>
    <cellStyle name="Lookup Table Number 2 4 2 8 2" xfId="35860" xr:uid="{00000000-0005-0000-0000-0000E98B0000}"/>
    <cellStyle name="Lookup Table Number 2 4 2 8 3" xfId="35861" xr:uid="{00000000-0005-0000-0000-0000EA8B0000}"/>
    <cellStyle name="Lookup Table Number 2 4 2 9" xfId="35862" xr:uid="{00000000-0005-0000-0000-0000EB8B0000}"/>
    <cellStyle name="Lookup Table Number 2 4 2 9 2" xfId="35863" xr:uid="{00000000-0005-0000-0000-0000EC8B0000}"/>
    <cellStyle name="Lookup Table Number 2 4 2 9 3" xfId="35864" xr:uid="{00000000-0005-0000-0000-0000ED8B0000}"/>
    <cellStyle name="Lookup Table Number 2 4 20" xfId="35865" xr:uid="{00000000-0005-0000-0000-0000EE8B0000}"/>
    <cellStyle name="Lookup Table Number 2 4 3" xfId="35866" xr:uid="{00000000-0005-0000-0000-0000EF8B0000}"/>
    <cellStyle name="Lookup Table Number 2 4 3 10" xfId="35867" xr:uid="{00000000-0005-0000-0000-0000F08B0000}"/>
    <cellStyle name="Lookup Table Number 2 4 3 10 2" xfId="35868" xr:uid="{00000000-0005-0000-0000-0000F18B0000}"/>
    <cellStyle name="Lookup Table Number 2 4 3 10 3" xfId="35869" xr:uid="{00000000-0005-0000-0000-0000F28B0000}"/>
    <cellStyle name="Lookup Table Number 2 4 3 11" xfId="35870" xr:uid="{00000000-0005-0000-0000-0000F38B0000}"/>
    <cellStyle name="Lookup Table Number 2 4 3 11 2" xfId="35871" xr:uid="{00000000-0005-0000-0000-0000F48B0000}"/>
    <cellStyle name="Lookup Table Number 2 4 3 11 3" xfId="35872" xr:uid="{00000000-0005-0000-0000-0000F58B0000}"/>
    <cellStyle name="Lookup Table Number 2 4 3 12" xfId="35873" xr:uid="{00000000-0005-0000-0000-0000F68B0000}"/>
    <cellStyle name="Lookup Table Number 2 4 3 12 2" xfId="35874" xr:uid="{00000000-0005-0000-0000-0000F78B0000}"/>
    <cellStyle name="Lookup Table Number 2 4 3 12 3" xfId="35875" xr:uid="{00000000-0005-0000-0000-0000F88B0000}"/>
    <cellStyle name="Lookup Table Number 2 4 3 13" xfId="35876" xr:uid="{00000000-0005-0000-0000-0000F98B0000}"/>
    <cellStyle name="Lookup Table Number 2 4 3 14" xfId="35877" xr:uid="{00000000-0005-0000-0000-0000FA8B0000}"/>
    <cellStyle name="Lookup Table Number 2 4 3 2" xfId="35878" xr:uid="{00000000-0005-0000-0000-0000FB8B0000}"/>
    <cellStyle name="Lookup Table Number 2 4 3 2 2" xfId="35879" xr:uid="{00000000-0005-0000-0000-0000FC8B0000}"/>
    <cellStyle name="Lookup Table Number 2 4 3 2 3" xfId="35880" xr:uid="{00000000-0005-0000-0000-0000FD8B0000}"/>
    <cellStyle name="Lookup Table Number 2 4 3 3" xfId="35881" xr:uid="{00000000-0005-0000-0000-0000FE8B0000}"/>
    <cellStyle name="Lookup Table Number 2 4 3 3 2" xfId="35882" xr:uid="{00000000-0005-0000-0000-0000FF8B0000}"/>
    <cellStyle name="Lookup Table Number 2 4 3 3 3" xfId="35883" xr:uid="{00000000-0005-0000-0000-0000008C0000}"/>
    <cellStyle name="Lookup Table Number 2 4 3 4" xfId="35884" xr:uid="{00000000-0005-0000-0000-0000018C0000}"/>
    <cellStyle name="Lookup Table Number 2 4 3 4 2" xfId="35885" xr:uid="{00000000-0005-0000-0000-0000028C0000}"/>
    <cellStyle name="Lookup Table Number 2 4 3 4 3" xfId="35886" xr:uid="{00000000-0005-0000-0000-0000038C0000}"/>
    <cellStyle name="Lookup Table Number 2 4 3 5" xfId="35887" xr:uid="{00000000-0005-0000-0000-0000048C0000}"/>
    <cellStyle name="Lookup Table Number 2 4 3 5 2" xfId="35888" xr:uid="{00000000-0005-0000-0000-0000058C0000}"/>
    <cellStyle name="Lookup Table Number 2 4 3 5 3" xfId="35889" xr:uid="{00000000-0005-0000-0000-0000068C0000}"/>
    <cellStyle name="Lookup Table Number 2 4 3 6" xfId="35890" xr:uid="{00000000-0005-0000-0000-0000078C0000}"/>
    <cellStyle name="Lookup Table Number 2 4 3 6 2" xfId="35891" xr:uid="{00000000-0005-0000-0000-0000088C0000}"/>
    <cellStyle name="Lookup Table Number 2 4 3 6 3" xfId="35892" xr:uid="{00000000-0005-0000-0000-0000098C0000}"/>
    <cellStyle name="Lookup Table Number 2 4 3 7" xfId="35893" xr:uid="{00000000-0005-0000-0000-00000A8C0000}"/>
    <cellStyle name="Lookup Table Number 2 4 3 7 2" xfId="35894" xr:uid="{00000000-0005-0000-0000-00000B8C0000}"/>
    <cellStyle name="Lookup Table Number 2 4 3 7 3" xfId="35895" xr:uid="{00000000-0005-0000-0000-00000C8C0000}"/>
    <cellStyle name="Lookup Table Number 2 4 3 8" xfId="35896" xr:uid="{00000000-0005-0000-0000-00000D8C0000}"/>
    <cellStyle name="Lookup Table Number 2 4 3 8 2" xfId="35897" xr:uid="{00000000-0005-0000-0000-00000E8C0000}"/>
    <cellStyle name="Lookup Table Number 2 4 3 8 3" xfId="35898" xr:uid="{00000000-0005-0000-0000-00000F8C0000}"/>
    <cellStyle name="Lookup Table Number 2 4 3 9" xfId="35899" xr:uid="{00000000-0005-0000-0000-0000108C0000}"/>
    <cellStyle name="Lookup Table Number 2 4 3 9 2" xfId="35900" xr:uid="{00000000-0005-0000-0000-0000118C0000}"/>
    <cellStyle name="Lookup Table Number 2 4 3 9 3" xfId="35901" xr:uid="{00000000-0005-0000-0000-0000128C0000}"/>
    <cellStyle name="Lookup Table Number 2 4 4" xfId="35902" xr:uid="{00000000-0005-0000-0000-0000138C0000}"/>
    <cellStyle name="Lookup Table Number 2 4 4 10" xfId="35903" xr:uid="{00000000-0005-0000-0000-0000148C0000}"/>
    <cellStyle name="Lookup Table Number 2 4 4 10 2" xfId="35904" xr:uid="{00000000-0005-0000-0000-0000158C0000}"/>
    <cellStyle name="Lookup Table Number 2 4 4 10 3" xfId="35905" xr:uid="{00000000-0005-0000-0000-0000168C0000}"/>
    <cellStyle name="Lookup Table Number 2 4 4 11" xfId="35906" xr:uid="{00000000-0005-0000-0000-0000178C0000}"/>
    <cellStyle name="Lookup Table Number 2 4 4 11 2" xfId="35907" xr:uid="{00000000-0005-0000-0000-0000188C0000}"/>
    <cellStyle name="Lookup Table Number 2 4 4 11 3" xfId="35908" xr:uid="{00000000-0005-0000-0000-0000198C0000}"/>
    <cellStyle name="Lookup Table Number 2 4 4 12" xfId="35909" xr:uid="{00000000-0005-0000-0000-00001A8C0000}"/>
    <cellStyle name="Lookup Table Number 2 4 4 13" xfId="35910" xr:uid="{00000000-0005-0000-0000-00001B8C0000}"/>
    <cellStyle name="Lookup Table Number 2 4 4 2" xfId="35911" xr:uid="{00000000-0005-0000-0000-00001C8C0000}"/>
    <cellStyle name="Lookup Table Number 2 4 4 2 2" xfId="35912" xr:uid="{00000000-0005-0000-0000-00001D8C0000}"/>
    <cellStyle name="Lookup Table Number 2 4 4 2 3" xfId="35913" xr:uid="{00000000-0005-0000-0000-00001E8C0000}"/>
    <cellStyle name="Lookup Table Number 2 4 4 3" xfId="35914" xr:uid="{00000000-0005-0000-0000-00001F8C0000}"/>
    <cellStyle name="Lookup Table Number 2 4 4 3 2" xfId="35915" xr:uid="{00000000-0005-0000-0000-0000208C0000}"/>
    <cellStyle name="Lookup Table Number 2 4 4 3 3" xfId="35916" xr:uid="{00000000-0005-0000-0000-0000218C0000}"/>
    <cellStyle name="Lookup Table Number 2 4 4 4" xfId="35917" xr:uid="{00000000-0005-0000-0000-0000228C0000}"/>
    <cellStyle name="Lookup Table Number 2 4 4 4 2" xfId="35918" xr:uid="{00000000-0005-0000-0000-0000238C0000}"/>
    <cellStyle name="Lookup Table Number 2 4 4 4 3" xfId="35919" xr:uid="{00000000-0005-0000-0000-0000248C0000}"/>
    <cellStyle name="Lookup Table Number 2 4 4 5" xfId="35920" xr:uid="{00000000-0005-0000-0000-0000258C0000}"/>
    <cellStyle name="Lookup Table Number 2 4 4 5 2" xfId="35921" xr:uid="{00000000-0005-0000-0000-0000268C0000}"/>
    <cellStyle name="Lookup Table Number 2 4 4 5 3" xfId="35922" xr:uid="{00000000-0005-0000-0000-0000278C0000}"/>
    <cellStyle name="Lookup Table Number 2 4 4 6" xfId="35923" xr:uid="{00000000-0005-0000-0000-0000288C0000}"/>
    <cellStyle name="Lookup Table Number 2 4 4 6 2" xfId="35924" xr:uid="{00000000-0005-0000-0000-0000298C0000}"/>
    <cellStyle name="Lookup Table Number 2 4 4 6 3" xfId="35925" xr:uid="{00000000-0005-0000-0000-00002A8C0000}"/>
    <cellStyle name="Lookup Table Number 2 4 4 7" xfId="35926" xr:uid="{00000000-0005-0000-0000-00002B8C0000}"/>
    <cellStyle name="Lookup Table Number 2 4 4 7 2" xfId="35927" xr:uid="{00000000-0005-0000-0000-00002C8C0000}"/>
    <cellStyle name="Lookup Table Number 2 4 4 7 3" xfId="35928" xr:uid="{00000000-0005-0000-0000-00002D8C0000}"/>
    <cellStyle name="Lookup Table Number 2 4 4 8" xfId="35929" xr:uid="{00000000-0005-0000-0000-00002E8C0000}"/>
    <cellStyle name="Lookup Table Number 2 4 4 8 2" xfId="35930" xr:uid="{00000000-0005-0000-0000-00002F8C0000}"/>
    <cellStyle name="Lookup Table Number 2 4 4 8 3" xfId="35931" xr:uid="{00000000-0005-0000-0000-0000308C0000}"/>
    <cellStyle name="Lookup Table Number 2 4 4 9" xfId="35932" xr:uid="{00000000-0005-0000-0000-0000318C0000}"/>
    <cellStyle name="Lookup Table Number 2 4 4 9 2" xfId="35933" xr:uid="{00000000-0005-0000-0000-0000328C0000}"/>
    <cellStyle name="Lookup Table Number 2 4 4 9 3" xfId="35934" xr:uid="{00000000-0005-0000-0000-0000338C0000}"/>
    <cellStyle name="Lookup Table Number 2 4 5" xfId="35935" xr:uid="{00000000-0005-0000-0000-0000348C0000}"/>
    <cellStyle name="Lookup Table Number 2 4 5 10" xfId="35936" xr:uid="{00000000-0005-0000-0000-0000358C0000}"/>
    <cellStyle name="Lookup Table Number 2 4 5 10 2" xfId="35937" xr:uid="{00000000-0005-0000-0000-0000368C0000}"/>
    <cellStyle name="Lookup Table Number 2 4 5 10 3" xfId="35938" xr:uid="{00000000-0005-0000-0000-0000378C0000}"/>
    <cellStyle name="Lookup Table Number 2 4 5 11" xfId="35939" xr:uid="{00000000-0005-0000-0000-0000388C0000}"/>
    <cellStyle name="Lookup Table Number 2 4 5 11 2" xfId="35940" xr:uid="{00000000-0005-0000-0000-0000398C0000}"/>
    <cellStyle name="Lookup Table Number 2 4 5 11 3" xfId="35941" xr:uid="{00000000-0005-0000-0000-00003A8C0000}"/>
    <cellStyle name="Lookup Table Number 2 4 5 12" xfId="35942" xr:uid="{00000000-0005-0000-0000-00003B8C0000}"/>
    <cellStyle name="Lookup Table Number 2 4 5 13" xfId="35943" xr:uid="{00000000-0005-0000-0000-00003C8C0000}"/>
    <cellStyle name="Lookup Table Number 2 4 5 2" xfId="35944" xr:uid="{00000000-0005-0000-0000-00003D8C0000}"/>
    <cellStyle name="Lookup Table Number 2 4 5 2 2" xfId="35945" xr:uid="{00000000-0005-0000-0000-00003E8C0000}"/>
    <cellStyle name="Lookup Table Number 2 4 5 2 3" xfId="35946" xr:uid="{00000000-0005-0000-0000-00003F8C0000}"/>
    <cellStyle name="Lookup Table Number 2 4 5 3" xfId="35947" xr:uid="{00000000-0005-0000-0000-0000408C0000}"/>
    <cellStyle name="Lookup Table Number 2 4 5 3 2" xfId="35948" xr:uid="{00000000-0005-0000-0000-0000418C0000}"/>
    <cellStyle name="Lookup Table Number 2 4 5 3 3" xfId="35949" xr:uid="{00000000-0005-0000-0000-0000428C0000}"/>
    <cellStyle name="Lookup Table Number 2 4 5 4" xfId="35950" xr:uid="{00000000-0005-0000-0000-0000438C0000}"/>
    <cellStyle name="Lookup Table Number 2 4 5 4 2" xfId="35951" xr:uid="{00000000-0005-0000-0000-0000448C0000}"/>
    <cellStyle name="Lookup Table Number 2 4 5 4 3" xfId="35952" xr:uid="{00000000-0005-0000-0000-0000458C0000}"/>
    <cellStyle name="Lookup Table Number 2 4 5 5" xfId="35953" xr:uid="{00000000-0005-0000-0000-0000468C0000}"/>
    <cellStyle name="Lookup Table Number 2 4 5 5 2" xfId="35954" xr:uid="{00000000-0005-0000-0000-0000478C0000}"/>
    <cellStyle name="Lookup Table Number 2 4 5 5 3" xfId="35955" xr:uid="{00000000-0005-0000-0000-0000488C0000}"/>
    <cellStyle name="Lookup Table Number 2 4 5 6" xfId="35956" xr:uid="{00000000-0005-0000-0000-0000498C0000}"/>
    <cellStyle name="Lookup Table Number 2 4 5 6 2" xfId="35957" xr:uid="{00000000-0005-0000-0000-00004A8C0000}"/>
    <cellStyle name="Lookup Table Number 2 4 5 6 3" xfId="35958" xr:uid="{00000000-0005-0000-0000-00004B8C0000}"/>
    <cellStyle name="Lookup Table Number 2 4 5 7" xfId="35959" xr:uid="{00000000-0005-0000-0000-00004C8C0000}"/>
    <cellStyle name="Lookup Table Number 2 4 5 7 2" xfId="35960" xr:uid="{00000000-0005-0000-0000-00004D8C0000}"/>
    <cellStyle name="Lookup Table Number 2 4 5 7 3" xfId="35961" xr:uid="{00000000-0005-0000-0000-00004E8C0000}"/>
    <cellStyle name="Lookup Table Number 2 4 5 8" xfId="35962" xr:uid="{00000000-0005-0000-0000-00004F8C0000}"/>
    <cellStyle name="Lookup Table Number 2 4 5 8 2" xfId="35963" xr:uid="{00000000-0005-0000-0000-0000508C0000}"/>
    <cellStyle name="Lookup Table Number 2 4 5 8 3" xfId="35964" xr:uid="{00000000-0005-0000-0000-0000518C0000}"/>
    <cellStyle name="Lookup Table Number 2 4 5 9" xfId="35965" xr:uid="{00000000-0005-0000-0000-0000528C0000}"/>
    <cellStyle name="Lookup Table Number 2 4 5 9 2" xfId="35966" xr:uid="{00000000-0005-0000-0000-0000538C0000}"/>
    <cellStyle name="Lookup Table Number 2 4 5 9 3" xfId="35967" xr:uid="{00000000-0005-0000-0000-0000548C0000}"/>
    <cellStyle name="Lookup Table Number 2 4 6" xfId="35968" xr:uid="{00000000-0005-0000-0000-0000558C0000}"/>
    <cellStyle name="Lookup Table Number 2 4 6 10" xfId="35969" xr:uid="{00000000-0005-0000-0000-0000568C0000}"/>
    <cellStyle name="Lookup Table Number 2 4 6 10 2" xfId="35970" xr:uid="{00000000-0005-0000-0000-0000578C0000}"/>
    <cellStyle name="Lookup Table Number 2 4 6 10 3" xfId="35971" xr:uid="{00000000-0005-0000-0000-0000588C0000}"/>
    <cellStyle name="Lookup Table Number 2 4 6 11" xfId="35972" xr:uid="{00000000-0005-0000-0000-0000598C0000}"/>
    <cellStyle name="Lookup Table Number 2 4 6 11 2" xfId="35973" xr:uid="{00000000-0005-0000-0000-00005A8C0000}"/>
    <cellStyle name="Lookup Table Number 2 4 6 11 3" xfId="35974" xr:uid="{00000000-0005-0000-0000-00005B8C0000}"/>
    <cellStyle name="Lookup Table Number 2 4 6 12" xfId="35975" xr:uid="{00000000-0005-0000-0000-00005C8C0000}"/>
    <cellStyle name="Lookup Table Number 2 4 6 13" xfId="35976" xr:uid="{00000000-0005-0000-0000-00005D8C0000}"/>
    <cellStyle name="Lookup Table Number 2 4 6 2" xfId="35977" xr:uid="{00000000-0005-0000-0000-00005E8C0000}"/>
    <cellStyle name="Lookup Table Number 2 4 6 2 2" xfId="35978" xr:uid="{00000000-0005-0000-0000-00005F8C0000}"/>
    <cellStyle name="Lookup Table Number 2 4 6 2 3" xfId="35979" xr:uid="{00000000-0005-0000-0000-0000608C0000}"/>
    <cellStyle name="Lookup Table Number 2 4 6 3" xfId="35980" xr:uid="{00000000-0005-0000-0000-0000618C0000}"/>
    <cellStyle name="Lookup Table Number 2 4 6 3 2" xfId="35981" xr:uid="{00000000-0005-0000-0000-0000628C0000}"/>
    <cellStyle name="Lookup Table Number 2 4 6 3 3" xfId="35982" xr:uid="{00000000-0005-0000-0000-0000638C0000}"/>
    <cellStyle name="Lookup Table Number 2 4 6 4" xfId="35983" xr:uid="{00000000-0005-0000-0000-0000648C0000}"/>
    <cellStyle name="Lookup Table Number 2 4 6 4 2" xfId="35984" xr:uid="{00000000-0005-0000-0000-0000658C0000}"/>
    <cellStyle name="Lookup Table Number 2 4 6 4 3" xfId="35985" xr:uid="{00000000-0005-0000-0000-0000668C0000}"/>
    <cellStyle name="Lookup Table Number 2 4 6 5" xfId="35986" xr:uid="{00000000-0005-0000-0000-0000678C0000}"/>
    <cellStyle name="Lookup Table Number 2 4 6 5 2" xfId="35987" xr:uid="{00000000-0005-0000-0000-0000688C0000}"/>
    <cellStyle name="Lookup Table Number 2 4 6 5 3" xfId="35988" xr:uid="{00000000-0005-0000-0000-0000698C0000}"/>
    <cellStyle name="Lookup Table Number 2 4 6 6" xfId="35989" xr:uid="{00000000-0005-0000-0000-00006A8C0000}"/>
    <cellStyle name="Lookup Table Number 2 4 6 6 2" xfId="35990" xr:uid="{00000000-0005-0000-0000-00006B8C0000}"/>
    <cellStyle name="Lookup Table Number 2 4 6 6 3" xfId="35991" xr:uid="{00000000-0005-0000-0000-00006C8C0000}"/>
    <cellStyle name="Lookup Table Number 2 4 6 7" xfId="35992" xr:uid="{00000000-0005-0000-0000-00006D8C0000}"/>
    <cellStyle name="Lookup Table Number 2 4 6 7 2" xfId="35993" xr:uid="{00000000-0005-0000-0000-00006E8C0000}"/>
    <cellStyle name="Lookup Table Number 2 4 6 7 3" xfId="35994" xr:uid="{00000000-0005-0000-0000-00006F8C0000}"/>
    <cellStyle name="Lookup Table Number 2 4 6 8" xfId="35995" xr:uid="{00000000-0005-0000-0000-0000708C0000}"/>
    <cellStyle name="Lookup Table Number 2 4 6 8 2" xfId="35996" xr:uid="{00000000-0005-0000-0000-0000718C0000}"/>
    <cellStyle name="Lookup Table Number 2 4 6 8 3" xfId="35997" xr:uid="{00000000-0005-0000-0000-0000728C0000}"/>
    <cellStyle name="Lookup Table Number 2 4 6 9" xfId="35998" xr:uid="{00000000-0005-0000-0000-0000738C0000}"/>
    <cellStyle name="Lookup Table Number 2 4 6 9 2" xfId="35999" xr:uid="{00000000-0005-0000-0000-0000748C0000}"/>
    <cellStyle name="Lookup Table Number 2 4 6 9 3" xfId="36000" xr:uid="{00000000-0005-0000-0000-0000758C0000}"/>
    <cellStyle name="Lookup Table Number 2 4 7" xfId="36001" xr:uid="{00000000-0005-0000-0000-0000768C0000}"/>
    <cellStyle name="Lookup Table Number 2 4 7 10" xfId="36002" xr:uid="{00000000-0005-0000-0000-0000778C0000}"/>
    <cellStyle name="Lookup Table Number 2 4 7 10 2" xfId="36003" xr:uid="{00000000-0005-0000-0000-0000788C0000}"/>
    <cellStyle name="Lookup Table Number 2 4 7 10 3" xfId="36004" xr:uid="{00000000-0005-0000-0000-0000798C0000}"/>
    <cellStyle name="Lookup Table Number 2 4 7 11" xfId="36005" xr:uid="{00000000-0005-0000-0000-00007A8C0000}"/>
    <cellStyle name="Lookup Table Number 2 4 7 11 2" xfId="36006" xr:uid="{00000000-0005-0000-0000-00007B8C0000}"/>
    <cellStyle name="Lookup Table Number 2 4 7 11 3" xfId="36007" xr:uid="{00000000-0005-0000-0000-00007C8C0000}"/>
    <cellStyle name="Lookup Table Number 2 4 7 12" xfId="36008" xr:uid="{00000000-0005-0000-0000-00007D8C0000}"/>
    <cellStyle name="Lookup Table Number 2 4 7 13" xfId="36009" xr:uid="{00000000-0005-0000-0000-00007E8C0000}"/>
    <cellStyle name="Lookup Table Number 2 4 7 2" xfId="36010" xr:uid="{00000000-0005-0000-0000-00007F8C0000}"/>
    <cellStyle name="Lookup Table Number 2 4 7 2 2" xfId="36011" xr:uid="{00000000-0005-0000-0000-0000808C0000}"/>
    <cellStyle name="Lookup Table Number 2 4 7 2 3" xfId="36012" xr:uid="{00000000-0005-0000-0000-0000818C0000}"/>
    <cellStyle name="Lookup Table Number 2 4 7 3" xfId="36013" xr:uid="{00000000-0005-0000-0000-0000828C0000}"/>
    <cellStyle name="Lookup Table Number 2 4 7 3 2" xfId="36014" xr:uid="{00000000-0005-0000-0000-0000838C0000}"/>
    <cellStyle name="Lookup Table Number 2 4 7 3 3" xfId="36015" xr:uid="{00000000-0005-0000-0000-0000848C0000}"/>
    <cellStyle name="Lookup Table Number 2 4 7 4" xfId="36016" xr:uid="{00000000-0005-0000-0000-0000858C0000}"/>
    <cellStyle name="Lookup Table Number 2 4 7 4 2" xfId="36017" xr:uid="{00000000-0005-0000-0000-0000868C0000}"/>
    <cellStyle name="Lookup Table Number 2 4 7 4 3" xfId="36018" xr:uid="{00000000-0005-0000-0000-0000878C0000}"/>
    <cellStyle name="Lookup Table Number 2 4 7 5" xfId="36019" xr:uid="{00000000-0005-0000-0000-0000888C0000}"/>
    <cellStyle name="Lookup Table Number 2 4 7 5 2" xfId="36020" xr:uid="{00000000-0005-0000-0000-0000898C0000}"/>
    <cellStyle name="Lookup Table Number 2 4 7 5 3" xfId="36021" xr:uid="{00000000-0005-0000-0000-00008A8C0000}"/>
    <cellStyle name="Lookup Table Number 2 4 7 6" xfId="36022" xr:uid="{00000000-0005-0000-0000-00008B8C0000}"/>
    <cellStyle name="Lookup Table Number 2 4 7 6 2" xfId="36023" xr:uid="{00000000-0005-0000-0000-00008C8C0000}"/>
    <cellStyle name="Lookup Table Number 2 4 7 6 3" xfId="36024" xr:uid="{00000000-0005-0000-0000-00008D8C0000}"/>
    <cellStyle name="Lookup Table Number 2 4 7 7" xfId="36025" xr:uid="{00000000-0005-0000-0000-00008E8C0000}"/>
    <cellStyle name="Lookup Table Number 2 4 7 7 2" xfId="36026" xr:uid="{00000000-0005-0000-0000-00008F8C0000}"/>
    <cellStyle name="Lookup Table Number 2 4 7 7 3" xfId="36027" xr:uid="{00000000-0005-0000-0000-0000908C0000}"/>
    <cellStyle name="Lookup Table Number 2 4 7 8" xfId="36028" xr:uid="{00000000-0005-0000-0000-0000918C0000}"/>
    <cellStyle name="Lookup Table Number 2 4 7 8 2" xfId="36029" xr:uid="{00000000-0005-0000-0000-0000928C0000}"/>
    <cellStyle name="Lookup Table Number 2 4 7 8 3" xfId="36030" xr:uid="{00000000-0005-0000-0000-0000938C0000}"/>
    <cellStyle name="Lookup Table Number 2 4 7 9" xfId="36031" xr:uid="{00000000-0005-0000-0000-0000948C0000}"/>
    <cellStyle name="Lookup Table Number 2 4 7 9 2" xfId="36032" xr:uid="{00000000-0005-0000-0000-0000958C0000}"/>
    <cellStyle name="Lookup Table Number 2 4 7 9 3" xfId="36033" xr:uid="{00000000-0005-0000-0000-0000968C0000}"/>
    <cellStyle name="Lookup Table Number 2 4 8" xfId="36034" xr:uid="{00000000-0005-0000-0000-0000978C0000}"/>
    <cellStyle name="Lookup Table Number 2 4 8 2" xfId="36035" xr:uid="{00000000-0005-0000-0000-0000988C0000}"/>
    <cellStyle name="Lookup Table Number 2 4 8 3" xfId="36036" xr:uid="{00000000-0005-0000-0000-0000998C0000}"/>
    <cellStyle name="Lookup Table Number 2 4 9" xfId="36037" xr:uid="{00000000-0005-0000-0000-00009A8C0000}"/>
    <cellStyle name="Lookup Table Number 2 4 9 2" xfId="36038" xr:uid="{00000000-0005-0000-0000-00009B8C0000}"/>
    <cellStyle name="Lookup Table Number 2 4 9 3" xfId="36039" xr:uid="{00000000-0005-0000-0000-00009C8C0000}"/>
    <cellStyle name="Lookup Table Number 2 5" xfId="36040" xr:uid="{00000000-0005-0000-0000-00009D8C0000}"/>
    <cellStyle name="Lookup Table Number 2 5 10" xfId="36041" xr:uid="{00000000-0005-0000-0000-00009E8C0000}"/>
    <cellStyle name="Lookup Table Number 2 5 10 2" xfId="36042" xr:uid="{00000000-0005-0000-0000-00009F8C0000}"/>
    <cellStyle name="Lookup Table Number 2 5 10 3" xfId="36043" xr:uid="{00000000-0005-0000-0000-0000A08C0000}"/>
    <cellStyle name="Lookup Table Number 2 5 11" xfId="36044" xr:uid="{00000000-0005-0000-0000-0000A18C0000}"/>
    <cellStyle name="Lookup Table Number 2 5 11 2" xfId="36045" xr:uid="{00000000-0005-0000-0000-0000A28C0000}"/>
    <cellStyle name="Lookup Table Number 2 5 11 3" xfId="36046" xr:uid="{00000000-0005-0000-0000-0000A38C0000}"/>
    <cellStyle name="Lookup Table Number 2 5 12" xfId="36047" xr:uid="{00000000-0005-0000-0000-0000A48C0000}"/>
    <cellStyle name="Lookup Table Number 2 5 12 2" xfId="36048" xr:uid="{00000000-0005-0000-0000-0000A58C0000}"/>
    <cellStyle name="Lookup Table Number 2 5 12 3" xfId="36049" xr:uid="{00000000-0005-0000-0000-0000A68C0000}"/>
    <cellStyle name="Lookup Table Number 2 5 13" xfId="36050" xr:uid="{00000000-0005-0000-0000-0000A78C0000}"/>
    <cellStyle name="Lookup Table Number 2 5 13 2" xfId="36051" xr:uid="{00000000-0005-0000-0000-0000A88C0000}"/>
    <cellStyle name="Lookup Table Number 2 5 13 3" xfId="36052" xr:uid="{00000000-0005-0000-0000-0000A98C0000}"/>
    <cellStyle name="Lookup Table Number 2 5 14" xfId="36053" xr:uid="{00000000-0005-0000-0000-0000AA8C0000}"/>
    <cellStyle name="Lookup Table Number 2 5 14 2" xfId="36054" xr:uid="{00000000-0005-0000-0000-0000AB8C0000}"/>
    <cellStyle name="Lookup Table Number 2 5 14 3" xfId="36055" xr:uid="{00000000-0005-0000-0000-0000AC8C0000}"/>
    <cellStyle name="Lookup Table Number 2 5 15" xfId="36056" xr:uid="{00000000-0005-0000-0000-0000AD8C0000}"/>
    <cellStyle name="Lookup Table Number 2 5 15 2" xfId="36057" xr:uid="{00000000-0005-0000-0000-0000AE8C0000}"/>
    <cellStyle name="Lookup Table Number 2 5 15 3" xfId="36058" xr:uid="{00000000-0005-0000-0000-0000AF8C0000}"/>
    <cellStyle name="Lookup Table Number 2 5 16" xfId="36059" xr:uid="{00000000-0005-0000-0000-0000B08C0000}"/>
    <cellStyle name="Lookup Table Number 2 5 16 2" xfId="36060" xr:uid="{00000000-0005-0000-0000-0000B18C0000}"/>
    <cellStyle name="Lookup Table Number 2 5 16 3" xfId="36061" xr:uid="{00000000-0005-0000-0000-0000B28C0000}"/>
    <cellStyle name="Lookup Table Number 2 5 17" xfId="36062" xr:uid="{00000000-0005-0000-0000-0000B38C0000}"/>
    <cellStyle name="Lookup Table Number 2 5 17 2" xfId="36063" xr:uid="{00000000-0005-0000-0000-0000B48C0000}"/>
    <cellStyle name="Lookup Table Number 2 5 17 3" xfId="36064" xr:uid="{00000000-0005-0000-0000-0000B58C0000}"/>
    <cellStyle name="Lookup Table Number 2 5 18" xfId="36065" xr:uid="{00000000-0005-0000-0000-0000B68C0000}"/>
    <cellStyle name="Lookup Table Number 2 5 18 2" xfId="36066" xr:uid="{00000000-0005-0000-0000-0000B78C0000}"/>
    <cellStyle name="Lookup Table Number 2 5 18 3" xfId="36067" xr:uid="{00000000-0005-0000-0000-0000B88C0000}"/>
    <cellStyle name="Lookup Table Number 2 5 19" xfId="36068" xr:uid="{00000000-0005-0000-0000-0000B98C0000}"/>
    <cellStyle name="Lookup Table Number 2 5 2" xfId="36069" xr:uid="{00000000-0005-0000-0000-0000BA8C0000}"/>
    <cellStyle name="Lookup Table Number 2 5 2 10" xfId="36070" xr:uid="{00000000-0005-0000-0000-0000BB8C0000}"/>
    <cellStyle name="Lookup Table Number 2 5 2 10 2" xfId="36071" xr:uid="{00000000-0005-0000-0000-0000BC8C0000}"/>
    <cellStyle name="Lookup Table Number 2 5 2 10 3" xfId="36072" xr:uid="{00000000-0005-0000-0000-0000BD8C0000}"/>
    <cellStyle name="Lookup Table Number 2 5 2 11" xfId="36073" xr:uid="{00000000-0005-0000-0000-0000BE8C0000}"/>
    <cellStyle name="Lookup Table Number 2 5 2 11 2" xfId="36074" xr:uid="{00000000-0005-0000-0000-0000BF8C0000}"/>
    <cellStyle name="Lookup Table Number 2 5 2 11 3" xfId="36075" xr:uid="{00000000-0005-0000-0000-0000C08C0000}"/>
    <cellStyle name="Lookup Table Number 2 5 2 12" xfId="36076" xr:uid="{00000000-0005-0000-0000-0000C18C0000}"/>
    <cellStyle name="Lookup Table Number 2 5 2 12 2" xfId="36077" xr:uid="{00000000-0005-0000-0000-0000C28C0000}"/>
    <cellStyle name="Lookup Table Number 2 5 2 12 3" xfId="36078" xr:uid="{00000000-0005-0000-0000-0000C38C0000}"/>
    <cellStyle name="Lookup Table Number 2 5 2 13" xfId="36079" xr:uid="{00000000-0005-0000-0000-0000C48C0000}"/>
    <cellStyle name="Lookup Table Number 2 5 2 14" xfId="36080" xr:uid="{00000000-0005-0000-0000-0000C58C0000}"/>
    <cellStyle name="Lookup Table Number 2 5 2 2" xfId="36081" xr:uid="{00000000-0005-0000-0000-0000C68C0000}"/>
    <cellStyle name="Lookup Table Number 2 5 2 2 2" xfId="36082" xr:uid="{00000000-0005-0000-0000-0000C78C0000}"/>
    <cellStyle name="Lookup Table Number 2 5 2 2 3" xfId="36083" xr:uid="{00000000-0005-0000-0000-0000C88C0000}"/>
    <cellStyle name="Lookup Table Number 2 5 2 3" xfId="36084" xr:uid="{00000000-0005-0000-0000-0000C98C0000}"/>
    <cellStyle name="Lookup Table Number 2 5 2 3 2" xfId="36085" xr:uid="{00000000-0005-0000-0000-0000CA8C0000}"/>
    <cellStyle name="Lookup Table Number 2 5 2 3 3" xfId="36086" xr:uid="{00000000-0005-0000-0000-0000CB8C0000}"/>
    <cellStyle name="Lookup Table Number 2 5 2 4" xfId="36087" xr:uid="{00000000-0005-0000-0000-0000CC8C0000}"/>
    <cellStyle name="Lookup Table Number 2 5 2 4 2" xfId="36088" xr:uid="{00000000-0005-0000-0000-0000CD8C0000}"/>
    <cellStyle name="Lookup Table Number 2 5 2 4 3" xfId="36089" xr:uid="{00000000-0005-0000-0000-0000CE8C0000}"/>
    <cellStyle name="Lookup Table Number 2 5 2 5" xfId="36090" xr:uid="{00000000-0005-0000-0000-0000CF8C0000}"/>
    <cellStyle name="Lookup Table Number 2 5 2 5 2" xfId="36091" xr:uid="{00000000-0005-0000-0000-0000D08C0000}"/>
    <cellStyle name="Lookup Table Number 2 5 2 5 3" xfId="36092" xr:uid="{00000000-0005-0000-0000-0000D18C0000}"/>
    <cellStyle name="Lookup Table Number 2 5 2 6" xfId="36093" xr:uid="{00000000-0005-0000-0000-0000D28C0000}"/>
    <cellStyle name="Lookup Table Number 2 5 2 6 2" xfId="36094" xr:uid="{00000000-0005-0000-0000-0000D38C0000}"/>
    <cellStyle name="Lookup Table Number 2 5 2 6 3" xfId="36095" xr:uid="{00000000-0005-0000-0000-0000D48C0000}"/>
    <cellStyle name="Lookup Table Number 2 5 2 7" xfId="36096" xr:uid="{00000000-0005-0000-0000-0000D58C0000}"/>
    <cellStyle name="Lookup Table Number 2 5 2 7 2" xfId="36097" xr:uid="{00000000-0005-0000-0000-0000D68C0000}"/>
    <cellStyle name="Lookup Table Number 2 5 2 7 3" xfId="36098" xr:uid="{00000000-0005-0000-0000-0000D78C0000}"/>
    <cellStyle name="Lookup Table Number 2 5 2 8" xfId="36099" xr:uid="{00000000-0005-0000-0000-0000D88C0000}"/>
    <cellStyle name="Lookup Table Number 2 5 2 8 2" xfId="36100" xr:uid="{00000000-0005-0000-0000-0000D98C0000}"/>
    <cellStyle name="Lookup Table Number 2 5 2 8 3" xfId="36101" xr:uid="{00000000-0005-0000-0000-0000DA8C0000}"/>
    <cellStyle name="Lookup Table Number 2 5 2 9" xfId="36102" xr:uid="{00000000-0005-0000-0000-0000DB8C0000}"/>
    <cellStyle name="Lookup Table Number 2 5 2 9 2" xfId="36103" xr:uid="{00000000-0005-0000-0000-0000DC8C0000}"/>
    <cellStyle name="Lookup Table Number 2 5 2 9 3" xfId="36104" xr:uid="{00000000-0005-0000-0000-0000DD8C0000}"/>
    <cellStyle name="Lookup Table Number 2 5 20" xfId="36105" xr:uid="{00000000-0005-0000-0000-0000DE8C0000}"/>
    <cellStyle name="Lookup Table Number 2 5 3" xfId="36106" xr:uid="{00000000-0005-0000-0000-0000DF8C0000}"/>
    <cellStyle name="Lookup Table Number 2 5 3 10" xfId="36107" xr:uid="{00000000-0005-0000-0000-0000E08C0000}"/>
    <cellStyle name="Lookup Table Number 2 5 3 10 2" xfId="36108" xr:uid="{00000000-0005-0000-0000-0000E18C0000}"/>
    <cellStyle name="Lookup Table Number 2 5 3 10 3" xfId="36109" xr:uid="{00000000-0005-0000-0000-0000E28C0000}"/>
    <cellStyle name="Lookup Table Number 2 5 3 11" xfId="36110" xr:uid="{00000000-0005-0000-0000-0000E38C0000}"/>
    <cellStyle name="Lookup Table Number 2 5 3 11 2" xfId="36111" xr:uid="{00000000-0005-0000-0000-0000E48C0000}"/>
    <cellStyle name="Lookup Table Number 2 5 3 11 3" xfId="36112" xr:uid="{00000000-0005-0000-0000-0000E58C0000}"/>
    <cellStyle name="Lookup Table Number 2 5 3 12" xfId="36113" xr:uid="{00000000-0005-0000-0000-0000E68C0000}"/>
    <cellStyle name="Lookup Table Number 2 5 3 12 2" xfId="36114" xr:uid="{00000000-0005-0000-0000-0000E78C0000}"/>
    <cellStyle name="Lookup Table Number 2 5 3 12 3" xfId="36115" xr:uid="{00000000-0005-0000-0000-0000E88C0000}"/>
    <cellStyle name="Lookup Table Number 2 5 3 13" xfId="36116" xr:uid="{00000000-0005-0000-0000-0000E98C0000}"/>
    <cellStyle name="Lookup Table Number 2 5 3 14" xfId="36117" xr:uid="{00000000-0005-0000-0000-0000EA8C0000}"/>
    <cellStyle name="Lookup Table Number 2 5 3 2" xfId="36118" xr:uid="{00000000-0005-0000-0000-0000EB8C0000}"/>
    <cellStyle name="Lookup Table Number 2 5 3 2 2" xfId="36119" xr:uid="{00000000-0005-0000-0000-0000EC8C0000}"/>
    <cellStyle name="Lookup Table Number 2 5 3 2 3" xfId="36120" xr:uid="{00000000-0005-0000-0000-0000ED8C0000}"/>
    <cellStyle name="Lookup Table Number 2 5 3 3" xfId="36121" xr:uid="{00000000-0005-0000-0000-0000EE8C0000}"/>
    <cellStyle name="Lookup Table Number 2 5 3 3 2" xfId="36122" xr:uid="{00000000-0005-0000-0000-0000EF8C0000}"/>
    <cellStyle name="Lookup Table Number 2 5 3 3 3" xfId="36123" xr:uid="{00000000-0005-0000-0000-0000F08C0000}"/>
    <cellStyle name="Lookup Table Number 2 5 3 4" xfId="36124" xr:uid="{00000000-0005-0000-0000-0000F18C0000}"/>
    <cellStyle name="Lookup Table Number 2 5 3 4 2" xfId="36125" xr:uid="{00000000-0005-0000-0000-0000F28C0000}"/>
    <cellStyle name="Lookup Table Number 2 5 3 4 3" xfId="36126" xr:uid="{00000000-0005-0000-0000-0000F38C0000}"/>
    <cellStyle name="Lookup Table Number 2 5 3 5" xfId="36127" xr:uid="{00000000-0005-0000-0000-0000F48C0000}"/>
    <cellStyle name="Lookup Table Number 2 5 3 5 2" xfId="36128" xr:uid="{00000000-0005-0000-0000-0000F58C0000}"/>
    <cellStyle name="Lookup Table Number 2 5 3 5 3" xfId="36129" xr:uid="{00000000-0005-0000-0000-0000F68C0000}"/>
    <cellStyle name="Lookup Table Number 2 5 3 6" xfId="36130" xr:uid="{00000000-0005-0000-0000-0000F78C0000}"/>
    <cellStyle name="Lookup Table Number 2 5 3 6 2" xfId="36131" xr:uid="{00000000-0005-0000-0000-0000F88C0000}"/>
    <cellStyle name="Lookup Table Number 2 5 3 6 3" xfId="36132" xr:uid="{00000000-0005-0000-0000-0000F98C0000}"/>
    <cellStyle name="Lookup Table Number 2 5 3 7" xfId="36133" xr:uid="{00000000-0005-0000-0000-0000FA8C0000}"/>
    <cellStyle name="Lookup Table Number 2 5 3 7 2" xfId="36134" xr:uid="{00000000-0005-0000-0000-0000FB8C0000}"/>
    <cellStyle name="Lookup Table Number 2 5 3 7 3" xfId="36135" xr:uid="{00000000-0005-0000-0000-0000FC8C0000}"/>
    <cellStyle name="Lookup Table Number 2 5 3 8" xfId="36136" xr:uid="{00000000-0005-0000-0000-0000FD8C0000}"/>
    <cellStyle name="Lookup Table Number 2 5 3 8 2" xfId="36137" xr:uid="{00000000-0005-0000-0000-0000FE8C0000}"/>
    <cellStyle name="Lookup Table Number 2 5 3 8 3" xfId="36138" xr:uid="{00000000-0005-0000-0000-0000FF8C0000}"/>
    <cellStyle name="Lookup Table Number 2 5 3 9" xfId="36139" xr:uid="{00000000-0005-0000-0000-0000008D0000}"/>
    <cellStyle name="Lookup Table Number 2 5 3 9 2" xfId="36140" xr:uid="{00000000-0005-0000-0000-0000018D0000}"/>
    <cellStyle name="Lookup Table Number 2 5 3 9 3" xfId="36141" xr:uid="{00000000-0005-0000-0000-0000028D0000}"/>
    <cellStyle name="Lookup Table Number 2 5 4" xfId="36142" xr:uid="{00000000-0005-0000-0000-0000038D0000}"/>
    <cellStyle name="Lookup Table Number 2 5 4 10" xfId="36143" xr:uid="{00000000-0005-0000-0000-0000048D0000}"/>
    <cellStyle name="Lookup Table Number 2 5 4 10 2" xfId="36144" xr:uid="{00000000-0005-0000-0000-0000058D0000}"/>
    <cellStyle name="Lookup Table Number 2 5 4 10 3" xfId="36145" xr:uid="{00000000-0005-0000-0000-0000068D0000}"/>
    <cellStyle name="Lookup Table Number 2 5 4 11" xfId="36146" xr:uid="{00000000-0005-0000-0000-0000078D0000}"/>
    <cellStyle name="Lookup Table Number 2 5 4 11 2" xfId="36147" xr:uid="{00000000-0005-0000-0000-0000088D0000}"/>
    <cellStyle name="Lookup Table Number 2 5 4 11 3" xfId="36148" xr:uid="{00000000-0005-0000-0000-0000098D0000}"/>
    <cellStyle name="Lookup Table Number 2 5 4 12" xfId="36149" xr:uid="{00000000-0005-0000-0000-00000A8D0000}"/>
    <cellStyle name="Lookup Table Number 2 5 4 13" xfId="36150" xr:uid="{00000000-0005-0000-0000-00000B8D0000}"/>
    <cellStyle name="Lookup Table Number 2 5 4 2" xfId="36151" xr:uid="{00000000-0005-0000-0000-00000C8D0000}"/>
    <cellStyle name="Lookup Table Number 2 5 4 2 2" xfId="36152" xr:uid="{00000000-0005-0000-0000-00000D8D0000}"/>
    <cellStyle name="Lookup Table Number 2 5 4 2 3" xfId="36153" xr:uid="{00000000-0005-0000-0000-00000E8D0000}"/>
    <cellStyle name="Lookup Table Number 2 5 4 3" xfId="36154" xr:uid="{00000000-0005-0000-0000-00000F8D0000}"/>
    <cellStyle name="Lookup Table Number 2 5 4 3 2" xfId="36155" xr:uid="{00000000-0005-0000-0000-0000108D0000}"/>
    <cellStyle name="Lookup Table Number 2 5 4 3 3" xfId="36156" xr:uid="{00000000-0005-0000-0000-0000118D0000}"/>
    <cellStyle name="Lookup Table Number 2 5 4 4" xfId="36157" xr:uid="{00000000-0005-0000-0000-0000128D0000}"/>
    <cellStyle name="Lookup Table Number 2 5 4 4 2" xfId="36158" xr:uid="{00000000-0005-0000-0000-0000138D0000}"/>
    <cellStyle name="Lookup Table Number 2 5 4 4 3" xfId="36159" xr:uid="{00000000-0005-0000-0000-0000148D0000}"/>
    <cellStyle name="Lookup Table Number 2 5 4 5" xfId="36160" xr:uid="{00000000-0005-0000-0000-0000158D0000}"/>
    <cellStyle name="Lookup Table Number 2 5 4 5 2" xfId="36161" xr:uid="{00000000-0005-0000-0000-0000168D0000}"/>
    <cellStyle name="Lookup Table Number 2 5 4 5 3" xfId="36162" xr:uid="{00000000-0005-0000-0000-0000178D0000}"/>
    <cellStyle name="Lookup Table Number 2 5 4 6" xfId="36163" xr:uid="{00000000-0005-0000-0000-0000188D0000}"/>
    <cellStyle name="Lookup Table Number 2 5 4 6 2" xfId="36164" xr:uid="{00000000-0005-0000-0000-0000198D0000}"/>
    <cellStyle name="Lookup Table Number 2 5 4 6 3" xfId="36165" xr:uid="{00000000-0005-0000-0000-00001A8D0000}"/>
    <cellStyle name="Lookup Table Number 2 5 4 7" xfId="36166" xr:uid="{00000000-0005-0000-0000-00001B8D0000}"/>
    <cellStyle name="Lookup Table Number 2 5 4 7 2" xfId="36167" xr:uid="{00000000-0005-0000-0000-00001C8D0000}"/>
    <cellStyle name="Lookup Table Number 2 5 4 7 3" xfId="36168" xr:uid="{00000000-0005-0000-0000-00001D8D0000}"/>
    <cellStyle name="Lookup Table Number 2 5 4 8" xfId="36169" xr:uid="{00000000-0005-0000-0000-00001E8D0000}"/>
    <cellStyle name="Lookup Table Number 2 5 4 8 2" xfId="36170" xr:uid="{00000000-0005-0000-0000-00001F8D0000}"/>
    <cellStyle name="Lookup Table Number 2 5 4 8 3" xfId="36171" xr:uid="{00000000-0005-0000-0000-0000208D0000}"/>
    <cellStyle name="Lookup Table Number 2 5 4 9" xfId="36172" xr:uid="{00000000-0005-0000-0000-0000218D0000}"/>
    <cellStyle name="Lookup Table Number 2 5 4 9 2" xfId="36173" xr:uid="{00000000-0005-0000-0000-0000228D0000}"/>
    <cellStyle name="Lookup Table Number 2 5 4 9 3" xfId="36174" xr:uid="{00000000-0005-0000-0000-0000238D0000}"/>
    <cellStyle name="Lookup Table Number 2 5 5" xfId="36175" xr:uid="{00000000-0005-0000-0000-0000248D0000}"/>
    <cellStyle name="Lookup Table Number 2 5 5 10" xfId="36176" xr:uid="{00000000-0005-0000-0000-0000258D0000}"/>
    <cellStyle name="Lookup Table Number 2 5 5 10 2" xfId="36177" xr:uid="{00000000-0005-0000-0000-0000268D0000}"/>
    <cellStyle name="Lookup Table Number 2 5 5 10 3" xfId="36178" xr:uid="{00000000-0005-0000-0000-0000278D0000}"/>
    <cellStyle name="Lookup Table Number 2 5 5 11" xfId="36179" xr:uid="{00000000-0005-0000-0000-0000288D0000}"/>
    <cellStyle name="Lookup Table Number 2 5 5 11 2" xfId="36180" xr:uid="{00000000-0005-0000-0000-0000298D0000}"/>
    <cellStyle name="Lookup Table Number 2 5 5 11 3" xfId="36181" xr:uid="{00000000-0005-0000-0000-00002A8D0000}"/>
    <cellStyle name="Lookup Table Number 2 5 5 12" xfId="36182" xr:uid="{00000000-0005-0000-0000-00002B8D0000}"/>
    <cellStyle name="Lookup Table Number 2 5 5 13" xfId="36183" xr:uid="{00000000-0005-0000-0000-00002C8D0000}"/>
    <cellStyle name="Lookup Table Number 2 5 5 2" xfId="36184" xr:uid="{00000000-0005-0000-0000-00002D8D0000}"/>
    <cellStyle name="Lookup Table Number 2 5 5 2 2" xfId="36185" xr:uid="{00000000-0005-0000-0000-00002E8D0000}"/>
    <cellStyle name="Lookup Table Number 2 5 5 2 3" xfId="36186" xr:uid="{00000000-0005-0000-0000-00002F8D0000}"/>
    <cellStyle name="Lookup Table Number 2 5 5 3" xfId="36187" xr:uid="{00000000-0005-0000-0000-0000308D0000}"/>
    <cellStyle name="Lookup Table Number 2 5 5 3 2" xfId="36188" xr:uid="{00000000-0005-0000-0000-0000318D0000}"/>
    <cellStyle name="Lookup Table Number 2 5 5 3 3" xfId="36189" xr:uid="{00000000-0005-0000-0000-0000328D0000}"/>
    <cellStyle name="Lookup Table Number 2 5 5 4" xfId="36190" xr:uid="{00000000-0005-0000-0000-0000338D0000}"/>
    <cellStyle name="Lookup Table Number 2 5 5 4 2" xfId="36191" xr:uid="{00000000-0005-0000-0000-0000348D0000}"/>
    <cellStyle name="Lookup Table Number 2 5 5 4 3" xfId="36192" xr:uid="{00000000-0005-0000-0000-0000358D0000}"/>
    <cellStyle name="Lookup Table Number 2 5 5 5" xfId="36193" xr:uid="{00000000-0005-0000-0000-0000368D0000}"/>
    <cellStyle name="Lookup Table Number 2 5 5 5 2" xfId="36194" xr:uid="{00000000-0005-0000-0000-0000378D0000}"/>
    <cellStyle name="Lookup Table Number 2 5 5 5 3" xfId="36195" xr:uid="{00000000-0005-0000-0000-0000388D0000}"/>
    <cellStyle name="Lookup Table Number 2 5 5 6" xfId="36196" xr:uid="{00000000-0005-0000-0000-0000398D0000}"/>
    <cellStyle name="Lookup Table Number 2 5 5 6 2" xfId="36197" xr:uid="{00000000-0005-0000-0000-00003A8D0000}"/>
    <cellStyle name="Lookup Table Number 2 5 5 6 3" xfId="36198" xr:uid="{00000000-0005-0000-0000-00003B8D0000}"/>
    <cellStyle name="Lookup Table Number 2 5 5 7" xfId="36199" xr:uid="{00000000-0005-0000-0000-00003C8D0000}"/>
    <cellStyle name="Lookup Table Number 2 5 5 7 2" xfId="36200" xr:uid="{00000000-0005-0000-0000-00003D8D0000}"/>
    <cellStyle name="Lookup Table Number 2 5 5 7 3" xfId="36201" xr:uid="{00000000-0005-0000-0000-00003E8D0000}"/>
    <cellStyle name="Lookup Table Number 2 5 5 8" xfId="36202" xr:uid="{00000000-0005-0000-0000-00003F8D0000}"/>
    <cellStyle name="Lookup Table Number 2 5 5 8 2" xfId="36203" xr:uid="{00000000-0005-0000-0000-0000408D0000}"/>
    <cellStyle name="Lookup Table Number 2 5 5 8 3" xfId="36204" xr:uid="{00000000-0005-0000-0000-0000418D0000}"/>
    <cellStyle name="Lookup Table Number 2 5 5 9" xfId="36205" xr:uid="{00000000-0005-0000-0000-0000428D0000}"/>
    <cellStyle name="Lookup Table Number 2 5 5 9 2" xfId="36206" xr:uid="{00000000-0005-0000-0000-0000438D0000}"/>
    <cellStyle name="Lookup Table Number 2 5 5 9 3" xfId="36207" xr:uid="{00000000-0005-0000-0000-0000448D0000}"/>
    <cellStyle name="Lookup Table Number 2 5 6" xfId="36208" xr:uid="{00000000-0005-0000-0000-0000458D0000}"/>
    <cellStyle name="Lookup Table Number 2 5 6 10" xfId="36209" xr:uid="{00000000-0005-0000-0000-0000468D0000}"/>
    <cellStyle name="Lookup Table Number 2 5 6 10 2" xfId="36210" xr:uid="{00000000-0005-0000-0000-0000478D0000}"/>
    <cellStyle name="Lookup Table Number 2 5 6 10 3" xfId="36211" xr:uid="{00000000-0005-0000-0000-0000488D0000}"/>
    <cellStyle name="Lookup Table Number 2 5 6 11" xfId="36212" xr:uid="{00000000-0005-0000-0000-0000498D0000}"/>
    <cellStyle name="Lookup Table Number 2 5 6 11 2" xfId="36213" xr:uid="{00000000-0005-0000-0000-00004A8D0000}"/>
    <cellStyle name="Lookup Table Number 2 5 6 11 3" xfId="36214" xr:uid="{00000000-0005-0000-0000-00004B8D0000}"/>
    <cellStyle name="Lookup Table Number 2 5 6 12" xfId="36215" xr:uid="{00000000-0005-0000-0000-00004C8D0000}"/>
    <cellStyle name="Lookup Table Number 2 5 6 13" xfId="36216" xr:uid="{00000000-0005-0000-0000-00004D8D0000}"/>
    <cellStyle name="Lookup Table Number 2 5 6 2" xfId="36217" xr:uid="{00000000-0005-0000-0000-00004E8D0000}"/>
    <cellStyle name="Lookup Table Number 2 5 6 2 2" xfId="36218" xr:uid="{00000000-0005-0000-0000-00004F8D0000}"/>
    <cellStyle name="Lookup Table Number 2 5 6 2 3" xfId="36219" xr:uid="{00000000-0005-0000-0000-0000508D0000}"/>
    <cellStyle name="Lookup Table Number 2 5 6 3" xfId="36220" xr:uid="{00000000-0005-0000-0000-0000518D0000}"/>
    <cellStyle name="Lookup Table Number 2 5 6 3 2" xfId="36221" xr:uid="{00000000-0005-0000-0000-0000528D0000}"/>
    <cellStyle name="Lookup Table Number 2 5 6 3 3" xfId="36222" xr:uid="{00000000-0005-0000-0000-0000538D0000}"/>
    <cellStyle name="Lookup Table Number 2 5 6 4" xfId="36223" xr:uid="{00000000-0005-0000-0000-0000548D0000}"/>
    <cellStyle name="Lookup Table Number 2 5 6 4 2" xfId="36224" xr:uid="{00000000-0005-0000-0000-0000558D0000}"/>
    <cellStyle name="Lookup Table Number 2 5 6 4 3" xfId="36225" xr:uid="{00000000-0005-0000-0000-0000568D0000}"/>
    <cellStyle name="Lookup Table Number 2 5 6 5" xfId="36226" xr:uid="{00000000-0005-0000-0000-0000578D0000}"/>
    <cellStyle name="Lookup Table Number 2 5 6 5 2" xfId="36227" xr:uid="{00000000-0005-0000-0000-0000588D0000}"/>
    <cellStyle name="Lookup Table Number 2 5 6 5 3" xfId="36228" xr:uid="{00000000-0005-0000-0000-0000598D0000}"/>
    <cellStyle name="Lookup Table Number 2 5 6 6" xfId="36229" xr:uid="{00000000-0005-0000-0000-00005A8D0000}"/>
    <cellStyle name="Lookup Table Number 2 5 6 6 2" xfId="36230" xr:uid="{00000000-0005-0000-0000-00005B8D0000}"/>
    <cellStyle name="Lookup Table Number 2 5 6 6 3" xfId="36231" xr:uid="{00000000-0005-0000-0000-00005C8D0000}"/>
    <cellStyle name="Lookup Table Number 2 5 6 7" xfId="36232" xr:uid="{00000000-0005-0000-0000-00005D8D0000}"/>
    <cellStyle name="Lookup Table Number 2 5 6 7 2" xfId="36233" xr:uid="{00000000-0005-0000-0000-00005E8D0000}"/>
    <cellStyle name="Lookup Table Number 2 5 6 7 3" xfId="36234" xr:uid="{00000000-0005-0000-0000-00005F8D0000}"/>
    <cellStyle name="Lookup Table Number 2 5 6 8" xfId="36235" xr:uid="{00000000-0005-0000-0000-0000608D0000}"/>
    <cellStyle name="Lookup Table Number 2 5 6 8 2" xfId="36236" xr:uid="{00000000-0005-0000-0000-0000618D0000}"/>
    <cellStyle name="Lookup Table Number 2 5 6 8 3" xfId="36237" xr:uid="{00000000-0005-0000-0000-0000628D0000}"/>
    <cellStyle name="Lookup Table Number 2 5 6 9" xfId="36238" xr:uid="{00000000-0005-0000-0000-0000638D0000}"/>
    <cellStyle name="Lookup Table Number 2 5 6 9 2" xfId="36239" xr:uid="{00000000-0005-0000-0000-0000648D0000}"/>
    <cellStyle name="Lookup Table Number 2 5 6 9 3" xfId="36240" xr:uid="{00000000-0005-0000-0000-0000658D0000}"/>
    <cellStyle name="Lookup Table Number 2 5 7" xfId="36241" xr:uid="{00000000-0005-0000-0000-0000668D0000}"/>
    <cellStyle name="Lookup Table Number 2 5 7 10" xfId="36242" xr:uid="{00000000-0005-0000-0000-0000678D0000}"/>
    <cellStyle name="Lookup Table Number 2 5 7 10 2" xfId="36243" xr:uid="{00000000-0005-0000-0000-0000688D0000}"/>
    <cellStyle name="Lookup Table Number 2 5 7 10 3" xfId="36244" xr:uid="{00000000-0005-0000-0000-0000698D0000}"/>
    <cellStyle name="Lookup Table Number 2 5 7 11" xfId="36245" xr:uid="{00000000-0005-0000-0000-00006A8D0000}"/>
    <cellStyle name="Lookup Table Number 2 5 7 11 2" xfId="36246" xr:uid="{00000000-0005-0000-0000-00006B8D0000}"/>
    <cellStyle name="Lookup Table Number 2 5 7 11 3" xfId="36247" xr:uid="{00000000-0005-0000-0000-00006C8D0000}"/>
    <cellStyle name="Lookup Table Number 2 5 7 12" xfId="36248" xr:uid="{00000000-0005-0000-0000-00006D8D0000}"/>
    <cellStyle name="Lookup Table Number 2 5 7 13" xfId="36249" xr:uid="{00000000-0005-0000-0000-00006E8D0000}"/>
    <cellStyle name="Lookup Table Number 2 5 7 2" xfId="36250" xr:uid="{00000000-0005-0000-0000-00006F8D0000}"/>
    <cellStyle name="Lookup Table Number 2 5 7 2 2" xfId="36251" xr:uid="{00000000-0005-0000-0000-0000708D0000}"/>
    <cellStyle name="Lookup Table Number 2 5 7 2 3" xfId="36252" xr:uid="{00000000-0005-0000-0000-0000718D0000}"/>
    <cellStyle name="Lookup Table Number 2 5 7 3" xfId="36253" xr:uid="{00000000-0005-0000-0000-0000728D0000}"/>
    <cellStyle name="Lookup Table Number 2 5 7 3 2" xfId="36254" xr:uid="{00000000-0005-0000-0000-0000738D0000}"/>
    <cellStyle name="Lookup Table Number 2 5 7 3 3" xfId="36255" xr:uid="{00000000-0005-0000-0000-0000748D0000}"/>
    <cellStyle name="Lookup Table Number 2 5 7 4" xfId="36256" xr:uid="{00000000-0005-0000-0000-0000758D0000}"/>
    <cellStyle name="Lookup Table Number 2 5 7 4 2" xfId="36257" xr:uid="{00000000-0005-0000-0000-0000768D0000}"/>
    <cellStyle name="Lookup Table Number 2 5 7 4 3" xfId="36258" xr:uid="{00000000-0005-0000-0000-0000778D0000}"/>
    <cellStyle name="Lookup Table Number 2 5 7 5" xfId="36259" xr:uid="{00000000-0005-0000-0000-0000788D0000}"/>
    <cellStyle name="Lookup Table Number 2 5 7 5 2" xfId="36260" xr:uid="{00000000-0005-0000-0000-0000798D0000}"/>
    <cellStyle name="Lookup Table Number 2 5 7 5 3" xfId="36261" xr:uid="{00000000-0005-0000-0000-00007A8D0000}"/>
    <cellStyle name="Lookup Table Number 2 5 7 6" xfId="36262" xr:uid="{00000000-0005-0000-0000-00007B8D0000}"/>
    <cellStyle name="Lookup Table Number 2 5 7 6 2" xfId="36263" xr:uid="{00000000-0005-0000-0000-00007C8D0000}"/>
    <cellStyle name="Lookup Table Number 2 5 7 6 3" xfId="36264" xr:uid="{00000000-0005-0000-0000-00007D8D0000}"/>
    <cellStyle name="Lookup Table Number 2 5 7 7" xfId="36265" xr:uid="{00000000-0005-0000-0000-00007E8D0000}"/>
    <cellStyle name="Lookup Table Number 2 5 7 7 2" xfId="36266" xr:uid="{00000000-0005-0000-0000-00007F8D0000}"/>
    <cellStyle name="Lookup Table Number 2 5 7 7 3" xfId="36267" xr:uid="{00000000-0005-0000-0000-0000808D0000}"/>
    <cellStyle name="Lookup Table Number 2 5 7 8" xfId="36268" xr:uid="{00000000-0005-0000-0000-0000818D0000}"/>
    <cellStyle name="Lookup Table Number 2 5 7 8 2" xfId="36269" xr:uid="{00000000-0005-0000-0000-0000828D0000}"/>
    <cellStyle name="Lookup Table Number 2 5 7 8 3" xfId="36270" xr:uid="{00000000-0005-0000-0000-0000838D0000}"/>
    <cellStyle name="Lookup Table Number 2 5 7 9" xfId="36271" xr:uid="{00000000-0005-0000-0000-0000848D0000}"/>
    <cellStyle name="Lookup Table Number 2 5 7 9 2" xfId="36272" xr:uid="{00000000-0005-0000-0000-0000858D0000}"/>
    <cellStyle name="Lookup Table Number 2 5 7 9 3" xfId="36273" xr:uid="{00000000-0005-0000-0000-0000868D0000}"/>
    <cellStyle name="Lookup Table Number 2 5 8" xfId="36274" xr:uid="{00000000-0005-0000-0000-0000878D0000}"/>
    <cellStyle name="Lookup Table Number 2 5 8 2" xfId="36275" xr:uid="{00000000-0005-0000-0000-0000888D0000}"/>
    <cellStyle name="Lookup Table Number 2 5 8 3" xfId="36276" xr:uid="{00000000-0005-0000-0000-0000898D0000}"/>
    <cellStyle name="Lookup Table Number 2 5 9" xfId="36277" xr:uid="{00000000-0005-0000-0000-00008A8D0000}"/>
    <cellStyle name="Lookup Table Number 2 5 9 2" xfId="36278" xr:uid="{00000000-0005-0000-0000-00008B8D0000}"/>
    <cellStyle name="Lookup Table Number 2 5 9 3" xfId="36279" xr:uid="{00000000-0005-0000-0000-00008C8D0000}"/>
    <cellStyle name="Lookup Table Number 2 6" xfId="36280" xr:uid="{00000000-0005-0000-0000-00008D8D0000}"/>
    <cellStyle name="Lookup Table Number 2 6 10" xfId="36281" xr:uid="{00000000-0005-0000-0000-00008E8D0000}"/>
    <cellStyle name="Lookup Table Number 2 6 10 2" xfId="36282" xr:uid="{00000000-0005-0000-0000-00008F8D0000}"/>
    <cellStyle name="Lookup Table Number 2 6 10 3" xfId="36283" xr:uid="{00000000-0005-0000-0000-0000908D0000}"/>
    <cellStyle name="Lookup Table Number 2 6 11" xfId="36284" xr:uid="{00000000-0005-0000-0000-0000918D0000}"/>
    <cellStyle name="Lookup Table Number 2 6 11 2" xfId="36285" xr:uid="{00000000-0005-0000-0000-0000928D0000}"/>
    <cellStyle name="Lookup Table Number 2 6 11 3" xfId="36286" xr:uid="{00000000-0005-0000-0000-0000938D0000}"/>
    <cellStyle name="Lookup Table Number 2 6 12" xfId="36287" xr:uid="{00000000-0005-0000-0000-0000948D0000}"/>
    <cellStyle name="Lookup Table Number 2 6 12 2" xfId="36288" xr:uid="{00000000-0005-0000-0000-0000958D0000}"/>
    <cellStyle name="Lookup Table Number 2 6 12 3" xfId="36289" xr:uid="{00000000-0005-0000-0000-0000968D0000}"/>
    <cellStyle name="Lookup Table Number 2 6 13" xfId="36290" xr:uid="{00000000-0005-0000-0000-0000978D0000}"/>
    <cellStyle name="Lookup Table Number 2 6 13 2" xfId="36291" xr:uid="{00000000-0005-0000-0000-0000988D0000}"/>
    <cellStyle name="Lookup Table Number 2 6 13 3" xfId="36292" xr:uid="{00000000-0005-0000-0000-0000998D0000}"/>
    <cellStyle name="Lookup Table Number 2 6 14" xfId="36293" xr:uid="{00000000-0005-0000-0000-00009A8D0000}"/>
    <cellStyle name="Lookup Table Number 2 6 14 2" xfId="36294" xr:uid="{00000000-0005-0000-0000-00009B8D0000}"/>
    <cellStyle name="Lookup Table Number 2 6 14 3" xfId="36295" xr:uid="{00000000-0005-0000-0000-00009C8D0000}"/>
    <cellStyle name="Lookup Table Number 2 6 15" xfId="36296" xr:uid="{00000000-0005-0000-0000-00009D8D0000}"/>
    <cellStyle name="Lookup Table Number 2 6 15 2" xfId="36297" xr:uid="{00000000-0005-0000-0000-00009E8D0000}"/>
    <cellStyle name="Lookup Table Number 2 6 15 3" xfId="36298" xr:uid="{00000000-0005-0000-0000-00009F8D0000}"/>
    <cellStyle name="Lookup Table Number 2 6 16" xfId="36299" xr:uid="{00000000-0005-0000-0000-0000A08D0000}"/>
    <cellStyle name="Lookup Table Number 2 6 16 2" xfId="36300" xr:uid="{00000000-0005-0000-0000-0000A18D0000}"/>
    <cellStyle name="Lookup Table Number 2 6 16 3" xfId="36301" xr:uid="{00000000-0005-0000-0000-0000A28D0000}"/>
    <cellStyle name="Lookup Table Number 2 6 17" xfId="36302" xr:uid="{00000000-0005-0000-0000-0000A38D0000}"/>
    <cellStyle name="Lookup Table Number 2 6 17 2" xfId="36303" xr:uid="{00000000-0005-0000-0000-0000A48D0000}"/>
    <cellStyle name="Lookup Table Number 2 6 17 3" xfId="36304" xr:uid="{00000000-0005-0000-0000-0000A58D0000}"/>
    <cellStyle name="Lookup Table Number 2 6 18" xfId="36305" xr:uid="{00000000-0005-0000-0000-0000A68D0000}"/>
    <cellStyle name="Lookup Table Number 2 6 18 2" xfId="36306" xr:uid="{00000000-0005-0000-0000-0000A78D0000}"/>
    <cellStyle name="Lookup Table Number 2 6 18 3" xfId="36307" xr:uid="{00000000-0005-0000-0000-0000A88D0000}"/>
    <cellStyle name="Lookup Table Number 2 6 19" xfId="36308" xr:uid="{00000000-0005-0000-0000-0000A98D0000}"/>
    <cellStyle name="Lookup Table Number 2 6 2" xfId="36309" xr:uid="{00000000-0005-0000-0000-0000AA8D0000}"/>
    <cellStyle name="Lookup Table Number 2 6 2 10" xfId="36310" xr:uid="{00000000-0005-0000-0000-0000AB8D0000}"/>
    <cellStyle name="Lookup Table Number 2 6 2 10 2" xfId="36311" xr:uid="{00000000-0005-0000-0000-0000AC8D0000}"/>
    <cellStyle name="Lookup Table Number 2 6 2 10 3" xfId="36312" xr:uid="{00000000-0005-0000-0000-0000AD8D0000}"/>
    <cellStyle name="Lookup Table Number 2 6 2 11" xfId="36313" xr:uid="{00000000-0005-0000-0000-0000AE8D0000}"/>
    <cellStyle name="Lookup Table Number 2 6 2 11 2" xfId="36314" xr:uid="{00000000-0005-0000-0000-0000AF8D0000}"/>
    <cellStyle name="Lookup Table Number 2 6 2 11 3" xfId="36315" xr:uid="{00000000-0005-0000-0000-0000B08D0000}"/>
    <cellStyle name="Lookup Table Number 2 6 2 12" xfId="36316" xr:uid="{00000000-0005-0000-0000-0000B18D0000}"/>
    <cellStyle name="Lookup Table Number 2 6 2 12 2" xfId="36317" xr:uid="{00000000-0005-0000-0000-0000B28D0000}"/>
    <cellStyle name="Lookup Table Number 2 6 2 12 3" xfId="36318" xr:uid="{00000000-0005-0000-0000-0000B38D0000}"/>
    <cellStyle name="Lookup Table Number 2 6 2 13" xfId="36319" xr:uid="{00000000-0005-0000-0000-0000B48D0000}"/>
    <cellStyle name="Lookup Table Number 2 6 2 14" xfId="36320" xr:uid="{00000000-0005-0000-0000-0000B58D0000}"/>
    <cellStyle name="Lookup Table Number 2 6 2 2" xfId="36321" xr:uid="{00000000-0005-0000-0000-0000B68D0000}"/>
    <cellStyle name="Lookup Table Number 2 6 2 2 2" xfId="36322" xr:uid="{00000000-0005-0000-0000-0000B78D0000}"/>
    <cellStyle name="Lookup Table Number 2 6 2 2 3" xfId="36323" xr:uid="{00000000-0005-0000-0000-0000B88D0000}"/>
    <cellStyle name="Lookup Table Number 2 6 2 3" xfId="36324" xr:uid="{00000000-0005-0000-0000-0000B98D0000}"/>
    <cellStyle name="Lookup Table Number 2 6 2 3 2" xfId="36325" xr:uid="{00000000-0005-0000-0000-0000BA8D0000}"/>
    <cellStyle name="Lookup Table Number 2 6 2 3 3" xfId="36326" xr:uid="{00000000-0005-0000-0000-0000BB8D0000}"/>
    <cellStyle name="Lookup Table Number 2 6 2 4" xfId="36327" xr:uid="{00000000-0005-0000-0000-0000BC8D0000}"/>
    <cellStyle name="Lookup Table Number 2 6 2 4 2" xfId="36328" xr:uid="{00000000-0005-0000-0000-0000BD8D0000}"/>
    <cellStyle name="Lookup Table Number 2 6 2 4 3" xfId="36329" xr:uid="{00000000-0005-0000-0000-0000BE8D0000}"/>
    <cellStyle name="Lookup Table Number 2 6 2 5" xfId="36330" xr:uid="{00000000-0005-0000-0000-0000BF8D0000}"/>
    <cellStyle name="Lookup Table Number 2 6 2 5 2" xfId="36331" xr:uid="{00000000-0005-0000-0000-0000C08D0000}"/>
    <cellStyle name="Lookup Table Number 2 6 2 5 3" xfId="36332" xr:uid="{00000000-0005-0000-0000-0000C18D0000}"/>
    <cellStyle name="Lookup Table Number 2 6 2 6" xfId="36333" xr:uid="{00000000-0005-0000-0000-0000C28D0000}"/>
    <cellStyle name="Lookup Table Number 2 6 2 6 2" xfId="36334" xr:uid="{00000000-0005-0000-0000-0000C38D0000}"/>
    <cellStyle name="Lookup Table Number 2 6 2 6 3" xfId="36335" xr:uid="{00000000-0005-0000-0000-0000C48D0000}"/>
    <cellStyle name="Lookup Table Number 2 6 2 7" xfId="36336" xr:uid="{00000000-0005-0000-0000-0000C58D0000}"/>
    <cellStyle name="Lookup Table Number 2 6 2 7 2" xfId="36337" xr:uid="{00000000-0005-0000-0000-0000C68D0000}"/>
    <cellStyle name="Lookup Table Number 2 6 2 7 3" xfId="36338" xr:uid="{00000000-0005-0000-0000-0000C78D0000}"/>
    <cellStyle name="Lookup Table Number 2 6 2 8" xfId="36339" xr:uid="{00000000-0005-0000-0000-0000C88D0000}"/>
    <cellStyle name="Lookup Table Number 2 6 2 8 2" xfId="36340" xr:uid="{00000000-0005-0000-0000-0000C98D0000}"/>
    <cellStyle name="Lookup Table Number 2 6 2 8 3" xfId="36341" xr:uid="{00000000-0005-0000-0000-0000CA8D0000}"/>
    <cellStyle name="Lookup Table Number 2 6 2 9" xfId="36342" xr:uid="{00000000-0005-0000-0000-0000CB8D0000}"/>
    <cellStyle name="Lookup Table Number 2 6 2 9 2" xfId="36343" xr:uid="{00000000-0005-0000-0000-0000CC8D0000}"/>
    <cellStyle name="Lookup Table Number 2 6 2 9 3" xfId="36344" xr:uid="{00000000-0005-0000-0000-0000CD8D0000}"/>
    <cellStyle name="Lookup Table Number 2 6 20" xfId="36345" xr:uid="{00000000-0005-0000-0000-0000CE8D0000}"/>
    <cellStyle name="Lookup Table Number 2 6 3" xfId="36346" xr:uid="{00000000-0005-0000-0000-0000CF8D0000}"/>
    <cellStyle name="Lookup Table Number 2 6 3 10" xfId="36347" xr:uid="{00000000-0005-0000-0000-0000D08D0000}"/>
    <cellStyle name="Lookup Table Number 2 6 3 10 2" xfId="36348" xr:uid="{00000000-0005-0000-0000-0000D18D0000}"/>
    <cellStyle name="Lookup Table Number 2 6 3 10 3" xfId="36349" xr:uid="{00000000-0005-0000-0000-0000D28D0000}"/>
    <cellStyle name="Lookup Table Number 2 6 3 11" xfId="36350" xr:uid="{00000000-0005-0000-0000-0000D38D0000}"/>
    <cellStyle name="Lookup Table Number 2 6 3 11 2" xfId="36351" xr:uid="{00000000-0005-0000-0000-0000D48D0000}"/>
    <cellStyle name="Lookup Table Number 2 6 3 11 3" xfId="36352" xr:uid="{00000000-0005-0000-0000-0000D58D0000}"/>
    <cellStyle name="Lookup Table Number 2 6 3 12" xfId="36353" xr:uid="{00000000-0005-0000-0000-0000D68D0000}"/>
    <cellStyle name="Lookup Table Number 2 6 3 12 2" xfId="36354" xr:uid="{00000000-0005-0000-0000-0000D78D0000}"/>
    <cellStyle name="Lookup Table Number 2 6 3 12 3" xfId="36355" xr:uid="{00000000-0005-0000-0000-0000D88D0000}"/>
    <cellStyle name="Lookup Table Number 2 6 3 13" xfId="36356" xr:uid="{00000000-0005-0000-0000-0000D98D0000}"/>
    <cellStyle name="Lookup Table Number 2 6 3 14" xfId="36357" xr:uid="{00000000-0005-0000-0000-0000DA8D0000}"/>
    <cellStyle name="Lookup Table Number 2 6 3 2" xfId="36358" xr:uid="{00000000-0005-0000-0000-0000DB8D0000}"/>
    <cellStyle name="Lookup Table Number 2 6 3 2 2" xfId="36359" xr:uid="{00000000-0005-0000-0000-0000DC8D0000}"/>
    <cellStyle name="Lookup Table Number 2 6 3 2 3" xfId="36360" xr:uid="{00000000-0005-0000-0000-0000DD8D0000}"/>
    <cellStyle name="Lookup Table Number 2 6 3 3" xfId="36361" xr:uid="{00000000-0005-0000-0000-0000DE8D0000}"/>
    <cellStyle name="Lookup Table Number 2 6 3 3 2" xfId="36362" xr:uid="{00000000-0005-0000-0000-0000DF8D0000}"/>
    <cellStyle name="Lookup Table Number 2 6 3 3 3" xfId="36363" xr:uid="{00000000-0005-0000-0000-0000E08D0000}"/>
    <cellStyle name="Lookup Table Number 2 6 3 4" xfId="36364" xr:uid="{00000000-0005-0000-0000-0000E18D0000}"/>
    <cellStyle name="Lookup Table Number 2 6 3 4 2" xfId="36365" xr:uid="{00000000-0005-0000-0000-0000E28D0000}"/>
    <cellStyle name="Lookup Table Number 2 6 3 4 3" xfId="36366" xr:uid="{00000000-0005-0000-0000-0000E38D0000}"/>
    <cellStyle name="Lookup Table Number 2 6 3 5" xfId="36367" xr:uid="{00000000-0005-0000-0000-0000E48D0000}"/>
    <cellStyle name="Lookup Table Number 2 6 3 5 2" xfId="36368" xr:uid="{00000000-0005-0000-0000-0000E58D0000}"/>
    <cellStyle name="Lookup Table Number 2 6 3 5 3" xfId="36369" xr:uid="{00000000-0005-0000-0000-0000E68D0000}"/>
    <cellStyle name="Lookup Table Number 2 6 3 6" xfId="36370" xr:uid="{00000000-0005-0000-0000-0000E78D0000}"/>
    <cellStyle name="Lookup Table Number 2 6 3 6 2" xfId="36371" xr:uid="{00000000-0005-0000-0000-0000E88D0000}"/>
    <cellStyle name="Lookup Table Number 2 6 3 6 3" xfId="36372" xr:uid="{00000000-0005-0000-0000-0000E98D0000}"/>
    <cellStyle name="Lookup Table Number 2 6 3 7" xfId="36373" xr:uid="{00000000-0005-0000-0000-0000EA8D0000}"/>
    <cellStyle name="Lookup Table Number 2 6 3 7 2" xfId="36374" xr:uid="{00000000-0005-0000-0000-0000EB8D0000}"/>
    <cellStyle name="Lookup Table Number 2 6 3 7 3" xfId="36375" xr:uid="{00000000-0005-0000-0000-0000EC8D0000}"/>
    <cellStyle name="Lookup Table Number 2 6 3 8" xfId="36376" xr:uid="{00000000-0005-0000-0000-0000ED8D0000}"/>
    <cellStyle name="Lookup Table Number 2 6 3 8 2" xfId="36377" xr:uid="{00000000-0005-0000-0000-0000EE8D0000}"/>
    <cellStyle name="Lookup Table Number 2 6 3 8 3" xfId="36378" xr:uid="{00000000-0005-0000-0000-0000EF8D0000}"/>
    <cellStyle name="Lookup Table Number 2 6 3 9" xfId="36379" xr:uid="{00000000-0005-0000-0000-0000F08D0000}"/>
    <cellStyle name="Lookup Table Number 2 6 3 9 2" xfId="36380" xr:uid="{00000000-0005-0000-0000-0000F18D0000}"/>
    <cellStyle name="Lookup Table Number 2 6 3 9 3" xfId="36381" xr:uid="{00000000-0005-0000-0000-0000F28D0000}"/>
    <cellStyle name="Lookup Table Number 2 6 4" xfId="36382" xr:uid="{00000000-0005-0000-0000-0000F38D0000}"/>
    <cellStyle name="Lookup Table Number 2 6 4 10" xfId="36383" xr:uid="{00000000-0005-0000-0000-0000F48D0000}"/>
    <cellStyle name="Lookup Table Number 2 6 4 10 2" xfId="36384" xr:uid="{00000000-0005-0000-0000-0000F58D0000}"/>
    <cellStyle name="Lookup Table Number 2 6 4 10 3" xfId="36385" xr:uid="{00000000-0005-0000-0000-0000F68D0000}"/>
    <cellStyle name="Lookup Table Number 2 6 4 11" xfId="36386" xr:uid="{00000000-0005-0000-0000-0000F78D0000}"/>
    <cellStyle name="Lookup Table Number 2 6 4 11 2" xfId="36387" xr:uid="{00000000-0005-0000-0000-0000F88D0000}"/>
    <cellStyle name="Lookup Table Number 2 6 4 11 3" xfId="36388" xr:uid="{00000000-0005-0000-0000-0000F98D0000}"/>
    <cellStyle name="Lookup Table Number 2 6 4 12" xfId="36389" xr:uid="{00000000-0005-0000-0000-0000FA8D0000}"/>
    <cellStyle name="Lookup Table Number 2 6 4 13" xfId="36390" xr:uid="{00000000-0005-0000-0000-0000FB8D0000}"/>
    <cellStyle name="Lookup Table Number 2 6 4 2" xfId="36391" xr:uid="{00000000-0005-0000-0000-0000FC8D0000}"/>
    <cellStyle name="Lookup Table Number 2 6 4 2 2" xfId="36392" xr:uid="{00000000-0005-0000-0000-0000FD8D0000}"/>
    <cellStyle name="Lookup Table Number 2 6 4 2 3" xfId="36393" xr:uid="{00000000-0005-0000-0000-0000FE8D0000}"/>
    <cellStyle name="Lookup Table Number 2 6 4 3" xfId="36394" xr:uid="{00000000-0005-0000-0000-0000FF8D0000}"/>
    <cellStyle name="Lookup Table Number 2 6 4 3 2" xfId="36395" xr:uid="{00000000-0005-0000-0000-0000008E0000}"/>
    <cellStyle name="Lookup Table Number 2 6 4 3 3" xfId="36396" xr:uid="{00000000-0005-0000-0000-0000018E0000}"/>
    <cellStyle name="Lookup Table Number 2 6 4 4" xfId="36397" xr:uid="{00000000-0005-0000-0000-0000028E0000}"/>
    <cellStyle name="Lookup Table Number 2 6 4 4 2" xfId="36398" xr:uid="{00000000-0005-0000-0000-0000038E0000}"/>
    <cellStyle name="Lookup Table Number 2 6 4 4 3" xfId="36399" xr:uid="{00000000-0005-0000-0000-0000048E0000}"/>
    <cellStyle name="Lookup Table Number 2 6 4 5" xfId="36400" xr:uid="{00000000-0005-0000-0000-0000058E0000}"/>
    <cellStyle name="Lookup Table Number 2 6 4 5 2" xfId="36401" xr:uid="{00000000-0005-0000-0000-0000068E0000}"/>
    <cellStyle name="Lookup Table Number 2 6 4 5 3" xfId="36402" xr:uid="{00000000-0005-0000-0000-0000078E0000}"/>
    <cellStyle name="Lookup Table Number 2 6 4 6" xfId="36403" xr:uid="{00000000-0005-0000-0000-0000088E0000}"/>
    <cellStyle name="Lookup Table Number 2 6 4 6 2" xfId="36404" xr:uid="{00000000-0005-0000-0000-0000098E0000}"/>
    <cellStyle name="Lookup Table Number 2 6 4 6 3" xfId="36405" xr:uid="{00000000-0005-0000-0000-00000A8E0000}"/>
    <cellStyle name="Lookup Table Number 2 6 4 7" xfId="36406" xr:uid="{00000000-0005-0000-0000-00000B8E0000}"/>
    <cellStyle name="Lookup Table Number 2 6 4 7 2" xfId="36407" xr:uid="{00000000-0005-0000-0000-00000C8E0000}"/>
    <cellStyle name="Lookup Table Number 2 6 4 7 3" xfId="36408" xr:uid="{00000000-0005-0000-0000-00000D8E0000}"/>
    <cellStyle name="Lookup Table Number 2 6 4 8" xfId="36409" xr:uid="{00000000-0005-0000-0000-00000E8E0000}"/>
    <cellStyle name="Lookup Table Number 2 6 4 8 2" xfId="36410" xr:uid="{00000000-0005-0000-0000-00000F8E0000}"/>
    <cellStyle name="Lookup Table Number 2 6 4 8 3" xfId="36411" xr:uid="{00000000-0005-0000-0000-0000108E0000}"/>
    <cellStyle name="Lookup Table Number 2 6 4 9" xfId="36412" xr:uid="{00000000-0005-0000-0000-0000118E0000}"/>
    <cellStyle name="Lookup Table Number 2 6 4 9 2" xfId="36413" xr:uid="{00000000-0005-0000-0000-0000128E0000}"/>
    <cellStyle name="Lookup Table Number 2 6 4 9 3" xfId="36414" xr:uid="{00000000-0005-0000-0000-0000138E0000}"/>
    <cellStyle name="Lookup Table Number 2 6 5" xfId="36415" xr:uid="{00000000-0005-0000-0000-0000148E0000}"/>
    <cellStyle name="Lookup Table Number 2 6 5 10" xfId="36416" xr:uid="{00000000-0005-0000-0000-0000158E0000}"/>
    <cellStyle name="Lookup Table Number 2 6 5 10 2" xfId="36417" xr:uid="{00000000-0005-0000-0000-0000168E0000}"/>
    <cellStyle name="Lookup Table Number 2 6 5 10 3" xfId="36418" xr:uid="{00000000-0005-0000-0000-0000178E0000}"/>
    <cellStyle name="Lookup Table Number 2 6 5 11" xfId="36419" xr:uid="{00000000-0005-0000-0000-0000188E0000}"/>
    <cellStyle name="Lookup Table Number 2 6 5 11 2" xfId="36420" xr:uid="{00000000-0005-0000-0000-0000198E0000}"/>
    <cellStyle name="Lookup Table Number 2 6 5 11 3" xfId="36421" xr:uid="{00000000-0005-0000-0000-00001A8E0000}"/>
    <cellStyle name="Lookup Table Number 2 6 5 12" xfId="36422" xr:uid="{00000000-0005-0000-0000-00001B8E0000}"/>
    <cellStyle name="Lookup Table Number 2 6 5 13" xfId="36423" xr:uid="{00000000-0005-0000-0000-00001C8E0000}"/>
    <cellStyle name="Lookup Table Number 2 6 5 2" xfId="36424" xr:uid="{00000000-0005-0000-0000-00001D8E0000}"/>
    <cellStyle name="Lookup Table Number 2 6 5 2 2" xfId="36425" xr:uid="{00000000-0005-0000-0000-00001E8E0000}"/>
    <cellStyle name="Lookup Table Number 2 6 5 2 3" xfId="36426" xr:uid="{00000000-0005-0000-0000-00001F8E0000}"/>
    <cellStyle name="Lookup Table Number 2 6 5 3" xfId="36427" xr:uid="{00000000-0005-0000-0000-0000208E0000}"/>
    <cellStyle name="Lookup Table Number 2 6 5 3 2" xfId="36428" xr:uid="{00000000-0005-0000-0000-0000218E0000}"/>
    <cellStyle name="Lookup Table Number 2 6 5 3 3" xfId="36429" xr:uid="{00000000-0005-0000-0000-0000228E0000}"/>
    <cellStyle name="Lookup Table Number 2 6 5 4" xfId="36430" xr:uid="{00000000-0005-0000-0000-0000238E0000}"/>
    <cellStyle name="Lookup Table Number 2 6 5 4 2" xfId="36431" xr:uid="{00000000-0005-0000-0000-0000248E0000}"/>
    <cellStyle name="Lookup Table Number 2 6 5 4 3" xfId="36432" xr:uid="{00000000-0005-0000-0000-0000258E0000}"/>
    <cellStyle name="Lookup Table Number 2 6 5 5" xfId="36433" xr:uid="{00000000-0005-0000-0000-0000268E0000}"/>
    <cellStyle name="Lookup Table Number 2 6 5 5 2" xfId="36434" xr:uid="{00000000-0005-0000-0000-0000278E0000}"/>
    <cellStyle name="Lookup Table Number 2 6 5 5 3" xfId="36435" xr:uid="{00000000-0005-0000-0000-0000288E0000}"/>
    <cellStyle name="Lookup Table Number 2 6 5 6" xfId="36436" xr:uid="{00000000-0005-0000-0000-0000298E0000}"/>
    <cellStyle name="Lookup Table Number 2 6 5 6 2" xfId="36437" xr:uid="{00000000-0005-0000-0000-00002A8E0000}"/>
    <cellStyle name="Lookup Table Number 2 6 5 6 3" xfId="36438" xr:uid="{00000000-0005-0000-0000-00002B8E0000}"/>
    <cellStyle name="Lookup Table Number 2 6 5 7" xfId="36439" xr:uid="{00000000-0005-0000-0000-00002C8E0000}"/>
    <cellStyle name="Lookup Table Number 2 6 5 7 2" xfId="36440" xr:uid="{00000000-0005-0000-0000-00002D8E0000}"/>
    <cellStyle name="Lookup Table Number 2 6 5 7 3" xfId="36441" xr:uid="{00000000-0005-0000-0000-00002E8E0000}"/>
    <cellStyle name="Lookup Table Number 2 6 5 8" xfId="36442" xr:uid="{00000000-0005-0000-0000-00002F8E0000}"/>
    <cellStyle name="Lookup Table Number 2 6 5 8 2" xfId="36443" xr:uid="{00000000-0005-0000-0000-0000308E0000}"/>
    <cellStyle name="Lookup Table Number 2 6 5 8 3" xfId="36444" xr:uid="{00000000-0005-0000-0000-0000318E0000}"/>
    <cellStyle name="Lookup Table Number 2 6 5 9" xfId="36445" xr:uid="{00000000-0005-0000-0000-0000328E0000}"/>
    <cellStyle name="Lookup Table Number 2 6 5 9 2" xfId="36446" xr:uid="{00000000-0005-0000-0000-0000338E0000}"/>
    <cellStyle name="Lookup Table Number 2 6 5 9 3" xfId="36447" xr:uid="{00000000-0005-0000-0000-0000348E0000}"/>
    <cellStyle name="Lookup Table Number 2 6 6" xfId="36448" xr:uid="{00000000-0005-0000-0000-0000358E0000}"/>
    <cellStyle name="Lookup Table Number 2 6 6 10" xfId="36449" xr:uid="{00000000-0005-0000-0000-0000368E0000}"/>
    <cellStyle name="Lookup Table Number 2 6 6 10 2" xfId="36450" xr:uid="{00000000-0005-0000-0000-0000378E0000}"/>
    <cellStyle name="Lookup Table Number 2 6 6 10 3" xfId="36451" xr:uid="{00000000-0005-0000-0000-0000388E0000}"/>
    <cellStyle name="Lookup Table Number 2 6 6 11" xfId="36452" xr:uid="{00000000-0005-0000-0000-0000398E0000}"/>
    <cellStyle name="Lookup Table Number 2 6 6 11 2" xfId="36453" xr:uid="{00000000-0005-0000-0000-00003A8E0000}"/>
    <cellStyle name="Lookup Table Number 2 6 6 11 3" xfId="36454" xr:uid="{00000000-0005-0000-0000-00003B8E0000}"/>
    <cellStyle name="Lookup Table Number 2 6 6 12" xfId="36455" xr:uid="{00000000-0005-0000-0000-00003C8E0000}"/>
    <cellStyle name="Lookup Table Number 2 6 6 13" xfId="36456" xr:uid="{00000000-0005-0000-0000-00003D8E0000}"/>
    <cellStyle name="Lookup Table Number 2 6 6 2" xfId="36457" xr:uid="{00000000-0005-0000-0000-00003E8E0000}"/>
    <cellStyle name="Lookup Table Number 2 6 6 2 2" xfId="36458" xr:uid="{00000000-0005-0000-0000-00003F8E0000}"/>
    <cellStyle name="Lookup Table Number 2 6 6 2 3" xfId="36459" xr:uid="{00000000-0005-0000-0000-0000408E0000}"/>
    <cellStyle name="Lookup Table Number 2 6 6 3" xfId="36460" xr:uid="{00000000-0005-0000-0000-0000418E0000}"/>
    <cellStyle name="Lookup Table Number 2 6 6 3 2" xfId="36461" xr:uid="{00000000-0005-0000-0000-0000428E0000}"/>
    <cellStyle name="Lookup Table Number 2 6 6 3 3" xfId="36462" xr:uid="{00000000-0005-0000-0000-0000438E0000}"/>
    <cellStyle name="Lookup Table Number 2 6 6 4" xfId="36463" xr:uid="{00000000-0005-0000-0000-0000448E0000}"/>
    <cellStyle name="Lookup Table Number 2 6 6 4 2" xfId="36464" xr:uid="{00000000-0005-0000-0000-0000458E0000}"/>
    <cellStyle name="Lookup Table Number 2 6 6 4 3" xfId="36465" xr:uid="{00000000-0005-0000-0000-0000468E0000}"/>
    <cellStyle name="Lookup Table Number 2 6 6 5" xfId="36466" xr:uid="{00000000-0005-0000-0000-0000478E0000}"/>
    <cellStyle name="Lookup Table Number 2 6 6 5 2" xfId="36467" xr:uid="{00000000-0005-0000-0000-0000488E0000}"/>
    <cellStyle name="Lookup Table Number 2 6 6 5 3" xfId="36468" xr:uid="{00000000-0005-0000-0000-0000498E0000}"/>
    <cellStyle name="Lookup Table Number 2 6 6 6" xfId="36469" xr:uid="{00000000-0005-0000-0000-00004A8E0000}"/>
    <cellStyle name="Lookup Table Number 2 6 6 6 2" xfId="36470" xr:uid="{00000000-0005-0000-0000-00004B8E0000}"/>
    <cellStyle name="Lookup Table Number 2 6 6 6 3" xfId="36471" xr:uid="{00000000-0005-0000-0000-00004C8E0000}"/>
    <cellStyle name="Lookup Table Number 2 6 6 7" xfId="36472" xr:uid="{00000000-0005-0000-0000-00004D8E0000}"/>
    <cellStyle name="Lookup Table Number 2 6 6 7 2" xfId="36473" xr:uid="{00000000-0005-0000-0000-00004E8E0000}"/>
    <cellStyle name="Lookup Table Number 2 6 6 7 3" xfId="36474" xr:uid="{00000000-0005-0000-0000-00004F8E0000}"/>
    <cellStyle name="Lookup Table Number 2 6 6 8" xfId="36475" xr:uid="{00000000-0005-0000-0000-0000508E0000}"/>
    <cellStyle name="Lookup Table Number 2 6 6 8 2" xfId="36476" xr:uid="{00000000-0005-0000-0000-0000518E0000}"/>
    <cellStyle name="Lookup Table Number 2 6 6 8 3" xfId="36477" xr:uid="{00000000-0005-0000-0000-0000528E0000}"/>
    <cellStyle name="Lookup Table Number 2 6 6 9" xfId="36478" xr:uid="{00000000-0005-0000-0000-0000538E0000}"/>
    <cellStyle name="Lookup Table Number 2 6 6 9 2" xfId="36479" xr:uid="{00000000-0005-0000-0000-0000548E0000}"/>
    <cellStyle name="Lookup Table Number 2 6 6 9 3" xfId="36480" xr:uid="{00000000-0005-0000-0000-0000558E0000}"/>
    <cellStyle name="Lookup Table Number 2 6 7" xfId="36481" xr:uid="{00000000-0005-0000-0000-0000568E0000}"/>
    <cellStyle name="Lookup Table Number 2 6 7 10" xfId="36482" xr:uid="{00000000-0005-0000-0000-0000578E0000}"/>
    <cellStyle name="Lookup Table Number 2 6 7 10 2" xfId="36483" xr:uid="{00000000-0005-0000-0000-0000588E0000}"/>
    <cellStyle name="Lookup Table Number 2 6 7 10 3" xfId="36484" xr:uid="{00000000-0005-0000-0000-0000598E0000}"/>
    <cellStyle name="Lookup Table Number 2 6 7 11" xfId="36485" xr:uid="{00000000-0005-0000-0000-00005A8E0000}"/>
    <cellStyle name="Lookup Table Number 2 6 7 11 2" xfId="36486" xr:uid="{00000000-0005-0000-0000-00005B8E0000}"/>
    <cellStyle name="Lookup Table Number 2 6 7 11 3" xfId="36487" xr:uid="{00000000-0005-0000-0000-00005C8E0000}"/>
    <cellStyle name="Lookup Table Number 2 6 7 12" xfId="36488" xr:uid="{00000000-0005-0000-0000-00005D8E0000}"/>
    <cellStyle name="Lookup Table Number 2 6 7 13" xfId="36489" xr:uid="{00000000-0005-0000-0000-00005E8E0000}"/>
    <cellStyle name="Lookup Table Number 2 6 7 2" xfId="36490" xr:uid="{00000000-0005-0000-0000-00005F8E0000}"/>
    <cellStyle name="Lookup Table Number 2 6 7 2 2" xfId="36491" xr:uid="{00000000-0005-0000-0000-0000608E0000}"/>
    <cellStyle name="Lookup Table Number 2 6 7 2 3" xfId="36492" xr:uid="{00000000-0005-0000-0000-0000618E0000}"/>
    <cellStyle name="Lookup Table Number 2 6 7 3" xfId="36493" xr:uid="{00000000-0005-0000-0000-0000628E0000}"/>
    <cellStyle name="Lookup Table Number 2 6 7 3 2" xfId="36494" xr:uid="{00000000-0005-0000-0000-0000638E0000}"/>
    <cellStyle name="Lookup Table Number 2 6 7 3 3" xfId="36495" xr:uid="{00000000-0005-0000-0000-0000648E0000}"/>
    <cellStyle name="Lookup Table Number 2 6 7 4" xfId="36496" xr:uid="{00000000-0005-0000-0000-0000658E0000}"/>
    <cellStyle name="Lookup Table Number 2 6 7 4 2" xfId="36497" xr:uid="{00000000-0005-0000-0000-0000668E0000}"/>
    <cellStyle name="Lookup Table Number 2 6 7 4 3" xfId="36498" xr:uid="{00000000-0005-0000-0000-0000678E0000}"/>
    <cellStyle name="Lookup Table Number 2 6 7 5" xfId="36499" xr:uid="{00000000-0005-0000-0000-0000688E0000}"/>
    <cellStyle name="Lookup Table Number 2 6 7 5 2" xfId="36500" xr:uid="{00000000-0005-0000-0000-0000698E0000}"/>
    <cellStyle name="Lookup Table Number 2 6 7 5 3" xfId="36501" xr:uid="{00000000-0005-0000-0000-00006A8E0000}"/>
    <cellStyle name="Lookup Table Number 2 6 7 6" xfId="36502" xr:uid="{00000000-0005-0000-0000-00006B8E0000}"/>
    <cellStyle name="Lookup Table Number 2 6 7 6 2" xfId="36503" xr:uid="{00000000-0005-0000-0000-00006C8E0000}"/>
    <cellStyle name="Lookup Table Number 2 6 7 6 3" xfId="36504" xr:uid="{00000000-0005-0000-0000-00006D8E0000}"/>
    <cellStyle name="Lookup Table Number 2 6 7 7" xfId="36505" xr:uid="{00000000-0005-0000-0000-00006E8E0000}"/>
    <cellStyle name="Lookup Table Number 2 6 7 7 2" xfId="36506" xr:uid="{00000000-0005-0000-0000-00006F8E0000}"/>
    <cellStyle name="Lookup Table Number 2 6 7 7 3" xfId="36507" xr:uid="{00000000-0005-0000-0000-0000708E0000}"/>
    <cellStyle name="Lookup Table Number 2 6 7 8" xfId="36508" xr:uid="{00000000-0005-0000-0000-0000718E0000}"/>
    <cellStyle name="Lookup Table Number 2 6 7 8 2" xfId="36509" xr:uid="{00000000-0005-0000-0000-0000728E0000}"/>
    <cellStyle name="Lookup Table Number 2 6 7 8 3" xfId="36510" xr:uid="{00000000-0005-0000-0000-0000738E0000}"/>
    <cellStyle name="Lookup Table Number 2 6 7 9" xfId="36511" xr:uid="{00000000-0005-0000-0000-0000748E0000}"/>
    <cellStyle name="Lookup Table Number 2 6 7 9 2" xfId="36512" xr:uid="{00000000-0005-0000-0000-0000758E0000}"/>
    <cellStyle name="Lookup Table Number 2 6 7 9 3" xfId="36513" xr:uid="{00000000-0005-0000-0000-0000768E0000}"/>
    <cellStyle name="Lookup Table Number 2 6 8" xfId="36514" xr:uid="{00000000-0005-0000-0000-0000778E0000}"/>
    <cellStyle name="Lookup Table Number 2 6 8 2" xfId="36515" xr:uid="{00000000-0005-0000-0000-0000788E0000}"/>
    <cellStyle name="Lookup Table Number 2 6 8 3" xfId="36516" xr:uid="{00000000-0005-0000-0000-0000798E0000}"/>
    <cellStyle name="Lookup Table Number 2 6 9" xfId="36517" xr:uid="{00000000-0005-0000-0000-00007A8E0000}"/>
    <cellStyle name="Lookup Table Number 2 6 9 2" xfId="36518" xr:uid="{00000000-0005-0000-0000-00007B8E0000}"/>
    <cellStyle name="Lookup Table Number 2 6 9 3" xfId="36519" xr:uid="{00000000-0005-0000-0000-00007C8E0000}"/>
    <cellStyle name="Lookup Table Number 2 7" xfId="36520" xr:uid="{00000000-0005-0000-0000-00007D8E0000}"/>
    <cellStyle name="Lookup Table Number 2 7 10" xfId="36521" xr:uid="{00000000-0005-0000-0000-00007E8E0000}"/>
    <cellStyle name="Lookup Table Number 2 7 10 2" xfId="36522" xr:uid="{00000000-0005-0000-0000-00007F8E0000}"/>
    <cellStyle name="Lookup Table Number 2 7 10 3" xfId="36523" xr:uid="{00000000-0005-0000-0000-0000808E0000}"/>
    <cellStyle name="Lookup Table Number 2 7 11" xfId="36524" xr:uid="{00000000-0005-0000-0000-0000818E0000}"/>
    <cellStyle name="Lookup Table Number 2 7 11 2" xfId="36525" xr:uid="{00000000-0005-0000-0000-0000828E0000}"/>
    <cellStyle name="Lookup Table Number 2 7 11 3" xfId="36526" xr:uid="{00000000-0005-0000-0000-0000838E0000}"/>
    <cellStyle name="Lookup Table Number 2 7 12" xfId="36527" xr:uid="{00000000-0005-0000-0000-0000848E0000}"/>
    <cellStyle name="Lookup Table Number 2 7 13" xfId="36528" xr:uid="{00000000-0005-0000-0000-0000858E0000}"/>
    <cellStyle name="Lookup Table Number 2 7 2" xfId="36529" xr:uid="{00000000-0005-0000-0000-0000868E0000}"/>
    <cellStyle name="Lookup Table Number 2 7 2 2" xfId="36530" xr:uid="{00000000-0005-0000-0000-0000878E0000}"/>
    <cellStyle name="Lookup Table Number 2 7 2 3" xfId="36531" xr:uid="{00000000-0005-0000-0000-0000888E0000}"/>
    <cellStyle name="Lookup Table Number 2 7 3" xfId="36532" xr:uid="{00000000-0005-0000-0000-0000898E0000}"/>
    <cellStyle name="Lookup Table Number 2 7 3 2" xfId="36533" xr:uid="{00000000-0005-0000-0000-00008A8E0000}"/>
    <cellStyle name="Lookup Table Number 2 7 3 3" xfId="36534" xr:uid="{00000000-0005-0000-0000-00008B8E0000}"/>
    <cellStyle name="Lookup Table Number 2 7 4" xfId="36535" xr:uid="{00000000-0005-0000-0000-00008C8E0000}"/>
    <cellStyle name="Lookup Table Number 2 7 4 2" xfId="36536" xr:uid="{00000000-0005-0000-0000-00008D8E0000}"/>
    <cellStyle name="Lookup Table Number 2 7 4 3" xfId="36537" xr:uid="{00000000-0005-0000-0000-00008E8E0000}"/>
    <cellStyle name="Lookup Table Number 2 7 5" xfId="36538" xr:uid="{00000000-0005-0000-0000-00008F8E0000}"/>
    <cellStyle name="Lookup Table Number 2 7 5 2" xfId="36539" xr:uid="{00000000-0005-0000-0000-0000908E0000}"/>
    <cellStyle name="Lookup Table Number 2 7 5 3" xfId="36540" xr:uid="{00000000-0005-0000-0000-0000918E0000}"/>
    <cellStyle name="Lookup Table Number 2 7 6" xfId="36541" xr:uid="{00000000-0005-0000-0000-0000928E0000}"/>
    <cellStyle name="Lookup Table Number 2 7 6 2" xfId="36542" xr:uid="{00000000-0005-0000-0000-0000938E0000}"/>
    <cellStyle name="Lookup Table Number 2 7 6 3" xfId="36543" xr:uid="{00000000-0005-0000-0000-0000948E0000}"/>
    <cellStyle name="Lookup Table Number 2 7 7" xfId="36544" xr:uid="{00000000-0005-0000-0000-0000958E0000}"/>
    <cellStyle name="Lookup Table Number 2 7 7 2" xfId="36545" xr:uid="{00000000-0005-0000-0000-0000968E0000}"/>
    <cellStyle name="Lookup Table Number 2 7 7 3" xfId="36546" xr:uid="{00000000-0005-0000-0000-0000978E0000}"/>
    <cellStyle name="Lookup Table Number 2 7 8" xfId="36547" xr:uid="{00000000-0005-0000-0000-0000988E0000}"/>
    <cellStyle name="Lookup Table Number 2 7 8 2" xfId="36548" xr:uid="{00000000-0005-0000-0000-0000998E0000}"/>
    <cellStyle name="Lookup Table Number 2 7 8 3" xfId="36549" xr:uid="{00000000-0005-0000-0000-00009A8E0000}"/>
    <cellStyle name="Lookup Table Number 2 7 9" xfId="36550" xr:uid="{00000000-0005-0000-0000-00009B8E0000}"/>
    <cellStyle name="Lookup Table Number 2 7 9 2" xfId="36551" xr:uid="{00000000-0005-0000-0000-00009C8E0000}"/>
    <cellStyle name="Lookup Table Number 2 7 9 3" xfId="36552" xr:uid="{00000000-0005-0000-0000-00009D8E0000}"/>
    <cellStyle name="Lookup Table Number 2 8" xfId="36553" xr:uid="{00000000-0005-0000-0000-00009E8E0000}"/>
    <cellStyle name="Lookup Table Number 2 8 2" xfId="36554" xr:uid="{00000000-0005-0000-0000-00009F8E0000}"/>
    <cellStyle name="Lookup Table Number 2 8 3" xfId="36555" xr:uid="{00000000-0005-0000-0000-0000A08E0000}"/>
    <cellStyle name="Lookup Table Number 2 9" xfId="36556" xr:uid="{00000000-0005-0000-0000-0000A18E0000}"/>
    <cellStyle name="Lookup Table Number 2 9 2" xfId="36557" xr:uid="{00000000-0005-0000-0000-0000A28E0000}"/>
    <cellStyle name="Lookup Table Number 2 9 3" xfId="36558" xr:uid="{00000000-0005-0000-0000-0000A38E0000}"/>
    <cellStyle name="Lookup Table Number 20" xfId="36559" xr:uid="{00000000-0005-0000-0000-0000A48E0000}"/>
    <cellStyle name="Lookup Table Number 20 2" xfId="36560" xr:uid="{00000000-0005-0000-0000-0000A58E0000}"/>
    <cellStyle name="Lookup Table Number 21" xfId="36561" xr:uid="{00000000-0005-0000-0000-0000A68E0000}"/>
    <cellStyle name="Lookup Table Number 21 2" xfId="36562" xr:uid="{00000000-0005-0000-0000-0000A78E0000}"/>
    <cellStyle name="Lookup Table Number 22" xfId="36563" xr:uid="{00000000-0005-0000-0000-0000A88E0000}"/>
    <cellStyle name="Lookup Table Number 22 2" xfId="36564" xr:uid="{00000000-0005-0000-0000-0000A98E0000}"/>
    <cellStyle name="Lookup Table Number 23" xfId="36565" xr:uid="{00000000-0005-0000-0000-0000AA8E0000}"/>
    <cellStyle name="Lookup Table Number 23 2" xfId="36566" xr:uid="{00000000-0005-0000-0000-0000AB8E0000}"/>
    <cellStyle name="Lookup Table Number 24" xfId="36567" xr:uid="{00000000-0005-0000-0000-0000AC8E0000}"/>
    <cellStyle name="Lookup Table Number 3" xfId="36568" xr:uid="{00000000-0005-0000-0000-0000AD8E0000}"/>
    <cellStyle name="Lookup Table Number 3 10" xfId="36569" xr:uid="{00000000-0005-0000-0000-0000AE8E0000}"/>
    <cellStyle name="Lookup Table Number 3 10 2" xfId="36570" xr:uid="{00000000-0005-0000-0000-0000AF8E0000}"/>
    <cellStyle name="Lookup Table Number 3 10 3" xfId="36571" xr:uid="{00000000-0005-0000-0000-0000B08E0000}"/>
    <cellStyle name="Lookup Table Number 3 11" xfId="36572" xr:uid="{00000000-0005-0000-0000-0000B18E0000}"/>
    <cellStyle name="Lookup Table Number 3 11 2" xfId="36573" xr:uid="{00000000-0005-0000-0000-0000B28E0000}"/>
    <cellStyle name="Lookup Table Number 3 11 3" xfId="36574" xr:uid="{00000000-0005-0000-0000-0000B38E0000}"/>
    <cellStyle name="Lookup Table Number 3 12" xfId="36575" xr:uid="{00000000-0005-0000-0000-0000B48E0000}"/>
    <cellStyle name="Lookup Table Number 3 12 2" xfId="36576" xr:uid="{00000000-0005-0000-0000-0000B58E0000}"/>
    <cellStyle name="Lookup Table Number 3 12 3" xfId="36577" xr:uid="{00000000-0005-0000-0000-0000B68E0000}"/>
    <cellStyle name="Lookup Table Number 3 13" xfId="36578" xr:uid="{00000000-0005-0000-0000-0000B78E0000}"/>
    <cellStyle name="Lookup Table Number 3 13 2" xfId="36579" xr:uid="{00000000-0005-0000-0000-0000B88E0000}"/>
    <cellStyle name="Lookup Table Number 3 13 3" xfId="36580" xr:uid="{00000000-0005-0000-0000-0000B98E0000}"/>
    <cellStyle name="Lookup Table Number 3 14" xfId="36581" xr:uid="{00000000-0005-0000-0000-0000BA8E0000}"/>
    <cellStyle name="Lookup Table Number 3 14 2" xfId="36582" xr:uid="{00000000-0005-0000-0000-0000BB8E0000}"/>
    <cellStyle name="Lookup Table Number 3 14 3" xfId="36583" xr:uid="{00000000-0005-0000-0000-0000BC8E0000}"/>
    <cellStyle name="Lookup Table Number 3 15" xfId="36584" xr:uid="{00000000-0005-0000-0000-0000BD8E0000}"/>
    <cellStyle name="Lookup Table Number 3 15 2" xfId="36585" xr:uid="{00000000-0005-0000-0000-0000BE8E0000}"/>
    <cellStyle name="Lookup Table Number 3 15 3" xfId="36586" xr:uid="{00000000-0005-0000-0000-0000BF8E0000}"/>
    <cellStyle name="Lookup Table Number 3 16" xfId="36587" xr:uid="{00000000-0005-0000-0000-0000C08E0000}"/>
    <cellStyle name="Lookup Table Number 3 16 2" xfId="36588" xr:uid="{00000000-0005-0000-0000-0000C18E0000}"/>
    <cellStyle name="Lookup Table Number 3 16 3" xfId="36589" xr:uid="{00000000-0005-0000-0000-0000C28E0000}"/>
    <cellStyle name="Lookup Table Number 3 17" xfId="36590" xr:uid="{00000000-0005-0000-0000-0000C38E0000}"/>
    <cellStyle name="Lookup Table Number 3 17 2" xfId="36591" xr:uid="{00000000-0005-0000-0000-0000C48E0000}"/>
    <cellStyle name="Lookup Table Number 3 17 3" xfId="36592" xr:uid="{00000000-0005-0000-0000-0000C58E0000}"/>
    <cellStyle name="Lookup Table Number 3 18" xfId="36593" xr:uid="{00000000-0005-0000-0000-0000C68E0000}"/>
    <cellStyle name="Lookup Table Number 3 18 2" xfId="36594" xr:uid="{00000000-0005-0000-0000-0000C78E0000}"/>
    <cellStyle name="Lookup Table Number 3 18 3" xfId="36595" xr:uid="{00000000-0005-0000-0000-0000C88E0000}"/>
    <cellStyle name="Lookup Table Number 3 19" xfId="36596" xr:uid="{00000000-0005-0000-0000-0000C98E0000}"/>
    <cellStyle name="Lookup Table Number 3 2" xfId="36597" xr:uid="{00000000-0005-0000-0000-0000CA8E0000}"/>
    <cellStyle name="Lookup Table Number 3 2 10" xfId="36598" xr:uid="{00000000-0005-0000-0000-0000CB8E0000}"/>
    <cellStyle name="Lookup Table Number 3 2 10 2" xfId="36599" xr:uid="{00000000-0005-0000-0000-0000CC8E0000}"/>
    <cellStyle name="Lookup Table Number 3 2 10 3" xfId="36600" xr:uid="{00000000-0005-0000-0000-0000CD8E0000}"/>
    <cellStyle name="Lookup Table Number 3 2 11" xfId="36601" xr:uid="{00000000-0005-0000-0000-0000CE8E0000}"/>
    <cellStyle name="Lookup Table Number 3 2 11 2" xfId="36602" xr:uid="{00000000-0005-0000-0000-0000CF8E0000}"/>
    <cellStyle name="Lookup Table Number 3 2 11 3" xfId="36603" xr:uid="{00000000-0005-0000-0000-0000D08E0000}"/>
    <cellStyle name="Lookup Table Number 3 2 12" xfId="36604" xr:uid="{00000000-0005-0000-0000-0000D18E0000}"/>
    <cellStyle name="Lookup Table Number 3 2 12 2" xfId="36605" xr:uid="{00000000-0005-0000-0000-0000D28E0000}"/>
    <cellStyle name="Lookup Table Number 3 2 12 3" xfId="36606" xr:uid="{00000000-0005-0000-0000-0000D38E0000}"/>
    <cellStyle name="Lookup Table Number 3 2 13" xfId="36607" xr:uid="{00000000-0005-0000-0000-0000D48E0000}"/>
    <cellStyle name="Lookup Table Number 3 2 13 2" xfId="36608" xr:uid="{00000000-0005-0000-0000-0000D58E0000}"/>
    <cellStyle name="Lookup Table Number 3 2 13 3" xfId="36609" xr:uid="{00000000-0005-0000-0000-0000D68E0000}"/>
    <cellStyle name="Lookup Table Number 3 2 14" xfId="36610" xr:uid="{00000000-0005-0000-0000-0000D78E0000}"/>
    <cellStyle name="Lookup Table Number 3 2 14 2" xfId="36611" xr:uid="{00000000-0005-0000-0000-0000D88E0000}"/>
    <cellStyle name="Lookup Table Number 3 2 14 3" xfId="36612" xr:uid="{00000000-0005-0000-0000-0000D98E0000}"/>
    <cellStyle name="Lookup Table Number 3 2 15" xfId="36613" xr:uid="{00000000-0005-0000-0000-0000DA8E0000}"/>
    <cellStyle name="Lookup Table Number 3 2 15 2" xfId="36614" xr:uid="{00000000-0005-0000-0000-0000DB8E0000}"/>
    <cellStyle name="Lookup Table Number 3 2 15 3" xfId="36615" xr:uid="{00000000-0005-0000-0000-0000DC8E0000}"/>
    <cellStyle name="Lookup Table Number 3 2 16" xfId="36616" xr:uid="{00000000-0005-0000-0000-0000DD8E0000}"/>
    <cellStyle name="Lookup Table Number 3 2 16 2" xfId="36617" xr:uid="{00000000-0005-0000-0000-0000DE8E0000}"/>
    <cellStyle name="Lookup Table Number 3 2 16 3" xfId="36618" xr:uid="{00000000-0005-0000-0000-0000DF8E0000}"/>
    <cellStyle name="Lookup Table Number 3 2 17" xfId="36619" xr:uid="{00000000-0005-0000-0000-0000E08E0000}"/>
    <cellStyle name="Lookup Table Number 3 2 17 2" xfId="36620" xr:uid="{00000000-0005-0000-0000-0000E18E0000}"/>
    <cellStyle name="Lookup Table Number 3 2 17 3" xfId="36621" xr:uid="{00000000-0005-0000-0000-0000E28E0000}"/>
    <cellStyle name="Lookup Table Number 3 2 18" xfId="36622" xr:uid="{00000000-0005-0000-0000-0000E38E0000}"/>
    <cellStyle name="Lookup Table Number 3 2 18 2" xfId="36623" xr:uid="{00000000-0005-0000-0000-0000E48E0000}"/>
    <cellStyle name="Lookup Table Number 3 2 18 3" xfId="36624" xr:uid="{00000000-0005-0000-0000-0000E58E0000}"/>
    <cellStyle name="Lookup Table Number 3 2 19" xfId="36625" xr:uid="{00000000-0005-0000-0000-0000E68E0000}"/>
    <cellStyle name="Lookup Table Number 3 2 2" xfId="36626" xr:uid="{00000000-0005-0000-0000-0000E78E0000}"/>
    <cellStyle name="Lookup Table Number 3 2 2 10" xfId="36627" xr:uid="{00000000-0005-0000-0000-0000E88E0000}"/>
    <cellStyle name="Lookup Table Number 3 2 2 10 2" xfId="36628" xr:uid="{00000000-0005-0000-0000-0000E98E0000}"/>
    <cellStyle name="Lookup Table Number 3 2 2 10 3" xfId="36629" xr:uid="{00000000-0005-0000-0000-0000EA8E0000}"/>
    <cellStyle name="Lookup Table Number 3 2 2 11" xfId="36630" xr:uid="{00000000-0005-0000-0000-0000EB8E0000}"/>
    <cellStyle name="Lookup Table Number 3 2 2 11 2" xfId="36631" xr:uid="{00000000-0005-0000-0000-0000EC8E0000}"/>
    <cellStyle name="Lookup Table Number 3 2 2 11 3" xfId="36632" xr:uid="{00000000-0005-0000-0000-0000ED8E0000}"/>
    <cellStyle name="Lookup Table Number 3 2 2 12" xfId="36633" xr:uid="{00000000-0005-0000-0000-0000EE8E0000}"/>
    <cellStyle name="Lookup Table Number 3 2 2 12 2" xfId="36634" xr:uid="{00000000-0005-0000-0000-0000EF8E0000}"/>
    <cellStyle name="Lookup Table Number 3 2 2 12 3" xfId="36635" xr:uid="{00000000-0005-0000-0000-0000F08E0000}"/>
    <cellStyle name="Lookup Table Number 3 2 2 13" xfId="36636" xr:uid="{00000000-0005-0000-0000-0000F18E0000}"/>
    <cellStyle name="Lookup Table Number 3 2 2 14" xfId="36637" xr:uid="{00000000-0005-0000-0000-0000F28E0000}"/>
    <cellStyle name="Lookup Table Number 3 2 2 2" xfId="36638" xr:uid="{00000000-0005-0000-0000-0000F38E0000}"/>
    <cellStyle name="Lookup Table Number 3 2 2 2 2" xfId="36639" xr:uid="{00000000-0005-0000-0000-0000F48E0000}"/>
    <cellStyle name="Lookup Table Number 3 2 2 2 3" xfId="36640" xr:uid="{00000000-0005-0000-0000-0000F58E0000}"/>
    <cellStyle name="Lookup Table Number 3 2 2 3" xfId="36641" xr:uid="{00000000-0005-0000-0000-0000F68E0000}"/>
    <cellStyle name="Lookup Table Number 3 2 2 3 2" xfId="36642" xr:uid="{00000000-0005-0000-0000-0000F78E0000}"/>
    <cellStyle name="Lookup Table Number 3 2 2 3 3" xfId="36643" xr:uid="{00000000-0005-0000-0000-0000F88E0000}"/>
    <cellStyle name="Lookup Table Number 3 2 2 4" xfId="36644" xr:uid="{00000000-0005-0000-0000-0000F98E0000}"/>
    <cellStyle name="Lookup Table Number 3 2 2 4 2" xfId="36645" xr:uid="{00000000-0005-0000-0000-0000FA8E0000}"/>
    <cellStyle name="Lookup Table Number 3 2 2 4 3" xfId="36646" xr:uid="{00000000-0005-0000-0000-0000FB8E0000}"/>
    <cellStyle name="Lookup Table Number 3 2 2 5" xfId="36647" xr:uid="{00000000-0005-0000-0000-0000FC8E0000}"/>
    <cellStyle name="Lookup Table Number 3 2 2 5 2" xfId="36648" xr:uid="{00000000-0005-0000-0000-0000FD8E0000}"/>
    <cellStyle name="Lookup Table Number 3 2 2 5 3" xfId="36649" xr:uid="{00000000-0005-0000-0000-0000FE8E0000}"/>
    <cellStyle name="Lookup Table Number 3 2 2 6" xfId="36650" xr:uid="{00000000-0005-0000-0000-0000FF8E0000}"/>
    <cellStyle name="Lookup Table Number 3 2 2 6 2" xfId="36651" xr:uid="{00000000-0005-0000-0000-0000008F0000}"/>
    <cellStyle name="Lookup Table Number 3 2 2 6 3" xfId="36652" xr:uid="{00000000-0005-0000-0000-0000018F0000}"/>
    <cellStyle name="Lookup Table Number 3 2 2 7" xfId="36653" xr:uid="{00000000-0005-0000-0000-0000028F0000}"/>
    <cellStyle name="Lookup Table Number 3 2 2 7 2" xfId="36654" xr:uid="{00000000-0005-0000-0000-0000038F0000}"/>
    <cellStyle name="Lookup Table Number 3 2 2 7 3" xfId="36655" xr:uid="{00000000-0005-0000-0000-0000048F0000}"/>
    <cellStyle name="Lookup Table Number 3 2 2 8" xfId="36656" xr:uid="{00000000-0005-0000-0000-0000058F0000}"/>
    <cellStyle name="Lookup Table Number 3 2 2 8 2" xfId="36657" xr:uid="{00000000-0005-0000-0000-0000068F0000}"/>
    <cellStyle name="Lookup Table Number 3 2 2 8 3" xfId="36658" xr:uid="{00000000-0005-0000-0000-0000078F0000}"/>
    <cellStyle name="Lookup Table Number 3 2 2 9" xfId="36659" xr:uid="{00000000-0005-0000-0000-0000088F0000}"/>
    <cellStyle name="Lookup Table Number 3 2 2 9 2" xfId="36660" xr:uid="{00000000-0005-0000-0000-0000098F0000}"/>
    <cellStyle name="Lookup Table Number 3 2 2 9 3" xfId="36661" xr:uid="{00000000-0005-0000-0000-00000A8F0000}"/>
    <cellStyle name="Lookup Table Number 3 2 20" xfId="36662" xr:uid="{00000000-0005-0000-0000-00000B8F0000}"/>
    <cellStyle name="Lookup Table Number 3 2 3" xfId="36663" xr:uid="{00000000-0005-0000-0000-00000C8F0000}"/>
    <cellStyle name="Lookup Table Number 3 2 3 10" xfId="36664" xr:uid="{00000000-0005-0000-0000-00000D8F0000}"/>
    <cellStyle name="Lookup Table Number 3 2 3 10 2" xfId="36665" xr:uid="{00000000-0005-0000-0000-00000E8F0000}"/>
    <cellStyle name="Lookup Table Number 3 2 3 10 3" xfId="36666" xr:uid="{00000000-0005-0000-0000-00000F8F0000}"/>
    <cellStyle name="Lookup Table Number 3 2 3 11" xfId="36667" xr:uid="{00000000-0005-0000-0000-0000108F0000}"/>
    <cellStyle name="Lookup Table Number 3 2 3 11 2" xfId="36668" xr:uid="{00000000-0005-0000-0000-0000118F0000}"/>
    <cellStyle name="Lookup Table Number 3 2 3 11 3" xfId="36669" xr:uid="{00000000-0005-0000-0000-0000128F0000}"/>
    <cellStyle name="Lookup Table Number 3 2 3 12" xfId="36670" xr:uid="{00000000-0005-0000-0000-0000138F0000}"/>
    <cellStyle name="Lookup Table Number 3 2 3 12 2" xfId="36671" xr:uid="{00000000-0005-0000-0000-0000148F0000}"/>
    <cellStyle name="Lookup Table Number 3 2 3 12 3" xfId="36672" xr:uid="{00000000-0005-0000-0000-0000158F0000}"/>
    <cellStyle name="Lookup Table Number 3 2 3 13" xfId="36673" xr:uid="{00000000-0005-0000-0000-0000168F0000}"/>
    <cellStyle name="Lookup Table Number 3 2 3 14" xfId="36674" xr:uid="{00000000-0005-0000-0000-0000178F0000}"/>
    <cellStyle name="Lookup Table Number 3 2 3 2" xfId="36675" xr:uid="{00000000-0005-0000-0000-0000188F0000}"/>
    <cellStyle name="Lookup Table Number 3 2 3 2 2" xfId="36676" xr:uid="{00000000-0005-0000-0000-0000198F0000}"/>
    <cellStyle name="Lookup Table Number 3 2 3 2 3" xfId="36677" xr:uid="{00000000-0005-0000-0000-00001A8F0000}"/>
    <cellStyle name="Lookup Table Number 3 2 3 3" xfId="36678" xr:uid="{00000000-0005-0000-0000-00001B8F0000}"/>
    <cellStyle name="Lookup Table Number 3 2 3 3 2" xfId="36679" xr:uid="{00000000-0005-0000-0000-00001C8F0000}"/>
    <cellStyle name="Lookup Table Number 3 2 3 3 3" xfId="36680" xr:uid="{00000000-0005-0000-0000-00001D8F0000}"/>
    <cellStyle name="Lookup Table Number 3 2 3 4" xfId="36681" xr:uid="{00000000-0005-0000-0000-00001E8F0000}"/>
    <cellStyle name="Lookup Table Number 3 2 3 4 2" xfId="36682" xr:uid="{00000000-0005-0000-0000-00001F8F0000}"/>
    <cellStyle name="Lookup Table Number 3 2 3 4 3" xfId="36683" xr:uid="{00000000-0005-0000-0000-0000208F0000}"/>
    <cellStyle name="Lookup Table Number 3 2 3 5" xfId="36684" xr:uid="{00000000-0005-0000-0000-0000218F0000}"/>
    <cellStyle name="Lookup Table Number 3 2 3 5 2" xfId="36685" xr:uid="{00000000-0005-0000-0000-0000228F0000}"/>
    <cellStyle name="Lookup Table Number 3 2 3 5 3" xfId="36686" xr:uid="{00000000-0005-0000-0000-0000238F0000}"/>
    <cellStyle name="Lookup Table Number 3 2 3 6" xfId="36687" xr:uid="{00000000-0005-0000-0000-0000248F0000}"/>
    <cellStyle name="Lookup Table Number 3 2 3 6 2" xfId="36688" xr:uid="{00000000-0005-0000-0000-0000258F0000}"/>
    <cellStyle name="Lookup Table Number 3 2 3 6 3" xfId="36689" xr:uid="{00000000-0005-0000-0000-0000268F0000}"/>
    <cellStyle name="Lookup Table Number 3 2 3 7" xfId="36690" xr:uid="{00000000-0005-0000-0000-0000278F0000}"/>
    <cellStyle name="Lookup Table Number 3 2 3 7 2" xfId="36691" xr:uid="{00000000-0005-0000-0000-0000288F0000}"/>
    <cellStyle name="Lookup Table Number 3 2 3 7 3" xfId="36692" xr:uid="{00000000-0005-0000-0000-0000298F0000}"/>
    <cellStyle name="Lookup Table Number 3 2 3 8" xfId="36693" xr:uid="{00000000-0005-0000-0000-00002A8F0000}"/>
    <cellStyle name="Lookup Table Number 3 2 3 8 2" xfId="36694" xr:uid="{00000000-0005-0000-0000-00002B8F0000}"/>
    <cellStyle name="Lookup Table Number 3 2 3 8 3" xfId="36695" xr:uid="{00000000-0005-0000-0000-00002C8F0000}"/>
    <cellStyle name="Lookup Table Number 3 2 3 9" xfId="36696" xr:uid="{00000000-0005-0000-0000-00002D8F0000}"/>
    <cellStyle name="Lookup Table Number 3 2 3 9 2" xfId="36697" xr:uid="{00000000-0005-0000-0000-00002E8F0000}"/>
    <cellStyle name="Lookup Table Number 3 2 3 9 3" xfId="36698" xr:uid="{00000000-0005-0000-0000-00002F8F0000}"/>
    <cellStyle name="Lookup Table Number 3 2 4" xfId="36699" xr:uid="{00000000-0005-0000-0000-0000308F0000}"/>
    <cellStyle name="Lookup Table Number 3 2 4 10" xfId="36700" xr:uid="{00000000-0005-0000-0000-0000318F0000}"/>
    <cellStyle name="Lookup Table Number 3 2 4 10 2" xfId="36701" xr:uid="{00000000-0005-0000-0000-0000328F0000}"/>
    <cellStyle name="Lookup Table Number 3 2 4 10 3" xfId="36702" xr:uid="{00000000-0005-0000-0000-0000338F0000}"/>
    <cellStyle name="Lookup Table Number 3 2 4 11" xfId="36703" xr:uid="{00000000-0005-0000-0000-0000348F0000}"/>
    <cellStyle name="Lookup Table Number 3 2 4 11 2" xfId="36704" xr:uid="{00000000-0005-0000-0000-0000358F0000}"/>
    <cellStyle name="Lookup Table Number 3 2 4 11 3" xfId="36705" xr:uid="{00000000-0005-0000-0000-0000368F0000}"/>
    <cellStyle name="Lookup Table Number 3 2 4 12" xfId="36706" xr:uid="{00000000-0005-0000-0000-0000378F0000}"/>
    <cellStyle name="Lookup Table Number 3 2 4 13" xfId="36707" xr:uid="{00000000-0005-0000-0000-0000388F0000}"/>
    <cellStyle name="Lookup Table Number 3 2 4 2" xfId="36708" xr:uid="{00000000-0005-0000-0000-0000398F0000}"/>
    <cellStyle name="Lookup Table Number 3 2 4 2 2" xfId="36709" xr:uid="{00000000-0005-0000-0000-00003A8F0000}"/>
    <cellStyle name="Lookup Table Number 3 2 4 2 3" xfId="36710" xr:uid="{00000000-0005-0000-0000-00003B8F0000}"/>
    <cellStyle name="Lookup Table Number 3 2 4 3" xfId="36711" xr:uid="{00000000-0005-0000-0000-00003C8F0000}"/>
    <cellStyle name="Lookup Table Number 3 2 4 3 2" xfId="36712" xr:uid="{00000000-0005-0000-0000-00003D8F0000}"/>
    <cellStyle name="Lookup Table Number 3 2 4 3 3" xfId="36713" xr:uid="{00000000-0005-0000-0000-00003E8F0000}"/>
    <cellStyle name="Lookup Table Number 3 2 4 4" xfId="36714" xr:uid="{00000000-0005-0000-0000-00003F8F0000}"/>
    <cellStyle name="Lookup Table Number 3 2 4 4 2" xfId="36715" xr:uid="{00000000-0005-0000-0000-0000408F0000}"/>
    <cellStyle name="Lookup Table Number 3 2 4 4 3" xfId="36716" xr:uid="{00000000-0005-0000-0000-0000418F0000}"/>
    <cellStyle name="Lookup Table Number 3 2 4 5" xfId="36717" xr:uid="{00000000-0005-0000-0000-0000428F0000}"/>
    <cellStyle name="Lookup Table Number 3 2 4 5 2" xfId="36718" xr:uid="{00000000-0005-0000-0000-0000438F0000}"/>
    <cellStyle name="Lookup Table Number 3 2 4 5 3" xfId="36719" xr:uid="{00000000-0005-0000-0000-0000448F0000}"/>
    <cellStyle name="Lookup Table Number 3 2 4 6" xfId="36720" xr:uid="{00000000-0005-0000-0000-0000458F0000}"/>
    <cellStyle name="Lookup Table Number 3 2 4 6 2" xfId="36721" xr:uid="{00000000-0005-0000-0000-0000468F0000}"/>
    <cellStyle name="Lookup Table Number 3 2 4 6 3" xfId="36722" xr:uid="{00000000-0005-0000-0000-0000478F0000}"/>
    <cellStyle name="Lookup Table Number 3 2 4 7" xfId="36723" xr:uid="{00000000-0005-0000-0000-0000488F0000}"/>
    <cellStyle name="Lookup Table Number 3 2 4 7 2" xfId="36724" xr:uid="{00000000-0005-0000-0000-0000498F0000}"/>
    <cellStyle name="Lookup Table Number 3 2 4 7 3" xfId="36725" xr:uid="{00000000-0005-0000-0000-00004A8F0000}"/>
    <cellStyle name="Lookup Table Number 3 2 4 8" xfId="36726" xr:uid="{00000000-0005-0000-0000-00004B8F0000}"/>
    <cellStyle name="Lookup Table Number 3 2 4 8 2" xfId="36727" xr:uid="{00000000-0005-0000-0000-00004C8F0000}"/>
    <cellStyle name="Lookup Table Number 3 2 4 8 3" xfId="36728" xr:uid="{00000000-0005-0000-0000-00004D8F0000}"/>
    <cellStyle name="Lookup Table Number 3 2 4 9" xfId="36729" xr:uid="{00000000-0005-0000-0000-00004E8F0000}"/>
    <cellStyle name="Lookup Table Number 3 2 4 9 2" xfId="36730" xr:uid="{00000000-0005-0000-0000-00004F8F0000}"/>
    <cellStyle name="Lookup Table Number 3 2 4 9 3" xfId="36731" xr:uid="{00000000-0005-0000-0000-0000508F0000}"/>
    <cellStyle name="Lookup Table Number 3 2 5" xfId="36732" xr:uid="{00000000-0005-0000-0000-0000518F0000}"/>
    <cellStyle name="Lookup Table Number 3 2 5 10" xfId="36733" xr:uid="{00000000-0005-0000-0000-0000528F0000}"/>
    <cellStyle name="Lookup Table Number 3 2 5 10 2" xfId="36734" xr:uid="{00000000-0005-0000-0000-0000538F0000}"/>
    <cellStyle name="Lookup Table Number 3 2 5 10 3" xfId="36735" xr:uid="{00000000-0005-0000-0000-0000548F0000}"/>
    <cellStyle name="Lookup Table Number 3 2 5 11" xfId="36736" xr:uid="{00000000-0005-0000-0000-0000558F0000}"/>
    <cellStyle name="Lookup Table Number 3 2 5 11 2" xfId="36737" xr:uid="{00000000-0005-0000-0000-0000568F0000}"/>
    <cellStyle name="Lookup Table Number 3 2 5 11 3" xfId="36738" xr:uid="{00000000-0005-0000-0000-0000578F0000}"/>
    <cellStyle name="Lookup Table Number 3 2 5 12" xfId="36739" xr:uid="{00000000-0005-0000-0000-0000588F0000}"/>
    <cellStyle name="Lookup Table Number 3 2 5 13" xfId="36740" xr:uid="{00000000-0005-0000-0000-0000598F0000}"/>
    <cellStyle name="Lookup Table Number 3 2 5 2" xfId="36741" xr:uid="{00000000-0005-0000-0000-00005A8F0000}"/>
    <cellStyle name="Lookup Table Number 3 2 5 2 2" xfId="36742" xr:uid="{00000000-0005-0000-0000-00005B8F0000}"/>
    <cellStyle name="Lookup Table Number 3 2 5 2 3" xfId="36743" xr:uid="{00000000-0005-0000-0000-00005C8F0000}"/>
    <cellStyle name="Lookup Table Number 3 2 5 3" xfId="36744" xr:uid="{00000000-0005-0000-0000-00005D8F0000}"/>
    <cellStyle name="Lookup Table Number 3 2 5 3 2" xfId="36745" xr:uid="{00000000-0005-0000-0000-00005E8F0000}"/>
    <cellStyle name="Lookup Table Number 3 2 5 3 3" xfId="36746" xr:uid="{00000000-0005-0000-0000-00005F8F0000}"/>
    <cellStyle name="Lookup Table Number 3 2 5 4" xfId="36747" xr:uid="{00000000-0005-0000-0000-0000608F0000}"/>
    <cellStyle name="Lookup Table Number 3 2 5 4 2" xfId="36748" xr:uid="{00000000-0005-0000-0000-0000618F0000}"/>
    <cellStyle name="Lookup Table Number 3 2 5 4 3" xfId="36749" xr:uid="{00000000-0005-0000-0000-0000628F0000}"/>
    <cellStyle name="Lookup Table Number 3 2 5 5" xfId="36750" xr:uid="{00000000-0005-0000-0000-0000638F0000}"/>
    <cellStyle name="Lookup Table Number 3 2 5 5 2" xfId="36751" xr:uid="{00000000-0005-0000-0000-0000648F0000}"/>
    <cellStyle name="Lookup Table Number 3 2 5 5 3" xfId="36752" xr:uid="{00000000-0005-0000-0000-0000658F0000}"/>
    <cellStyle name="Lookup Table Number 3 2 5 6" xfId="36753" xr:uid="{00000000-0005-0000-0000-0000668F0000}"/>
    <cellStyle name="Lookup Table Number 3 2 5 6 2" xfId="36754" xr:uid="{00000000-0005-0000-0000-0000678F0000}"/>
    <cellStyle name="Lookup Table Number 3 2 5 6 3" xfId="36755" xr:uid="{00000000-0005-0000-0000-0000688F0000}"/>
    <cellStyle name="Lookup Table Number 3 2 5 7" xfId="36756" xr:uid="{00000000-0005-0000-0000-0000698F0000}"/>
    <cellStyle name="Lookup Table Number 3 2 5 7 2" xfId="36757" xr:uid="{00000000-0005-0000-0000-00006A8F0000}"/>
    <cellStyle name="Lookup Table Number 3 2 5 7 3" xfId="36758" xr:uid="{00000000-0005-0000-0000-00006B8F0000}"/>
    <cellStyle name="Lookup Table Number 3 2 5 8" xfId="36759" xr:uid="{00000000-0005-0000-0000-00006C8F0000}"/>
    <cellStyle name="Lookup Table Number 3 2 5 8 2" xfId="36760" xr:uid="{00000000-0005-0000-0000-00006D8F0000}"/>
    <cellStyle name="Lookup Table Number 3 2 5 8 3" xfId="36761" xr:uid="{00000000-0005-0000-0000-00006E8F0000}"/>
    <cellStyle name="Lookup Table Number 3 2 5 9" xfId="36762" xr:uid="{00000000-0005-0000-0000-00006F8F0000}"/>
    <cellStyle name="Lookup Table Number 3 2 5 9 2" xfId="36763" xr:uid="{00000000-0005-0000-0000-0000708F0000}"/>
    <cellStyle name="Lookup Table Number 3 2 5 9 3" xfId="36764" xr:uid="{00000000-0005-0000-0000-0000718F0000}"/>
    <cellStyle name="Lookup Table Number 3 2 6" xfId="36765" xr:uid="{00000000-0005-0000-0000-0000728F0000}"/>
    <cellStyle name="Lookup Table Number 3 2 6 10" xfId="36766" xr:uid="{00000000-0005-0000-0000-0000738F0000}"/>
    <cellStyle name="Lookup Table Number 3 2 6 10 2" xfId="36767" xr:uid="{00000000-0005-0000-0000-0000748F0000}"/>
    <cellStyle name="Lookup Table Number 3 2 6 10 3" xfId="36768" xr:uid="{00000000-0005-0000-0000-0000758F0000}"/>
    <cellStyle name="Lookup Table Number 3 2 6 11" xfId="36769" xr:uid="{00000000-0005-0000-0000-0000768F0000}"/>
    <cellStyle name="Lookup Table Number 3 2 6 11 2" xfId="36770" xr:uid="{00000000-0005-0000-0000-0000778F0000}"/>
    <cellStyle name="Lookup Table Number 3 2 6 11 3" xfId="36771" xr:uid="{00000000-0005-0000-0000-0000788F0000}"/>
    <cellStyle name="Lookup Table Number 3 2 6 12" xfId="36772" xr:uid="{00000000-0005-0000-0000-0000798F0000}"/>
    <cellStyle name="Lookup Table Number 3 2 6 13" xfId="36773" xr:uid="{00000000-0005-0000-0000-00007A8F0000}"/>
    <cellStyle name="Lookup Table Number 3 2 6 2" xfId="36774" xr:uid="{00000000-0005-0000-0000-00007B8F0000}"/>
    <cellStyle name="Lookup Table Number 3 2 6 2 2" xfId="36775" xr:uid="{00000000-0005-0000-0000-00007C8F0000}"/>
    <cellStyle name="Lookup Table Number 3 2 6 2 3" xfId="36776" xr:uid="{00000000-0005-0000-0000-00007D8F0000}"/>
    <cellStyle name="Lookup Table Number 3 2 6 3" xfId="36777" xr:uid="{00000000-0005-0000-0000-00007E8F0000}"/>
    <cellStyle name="Lookup Table Number 3 2 6 3 2" xfId="36778" xr:uid="{00000000-0005-0000-0000-00007F8F0000}"/>
    <cellStyle name="Lookup Table Number 3 2 6 3 3" xfId="36779" xr:uid="{00000000-0005-0000-0000-0000808F0000}"/>
    <cellStyle name="Lookup Table Number 3 2 6 4" xfId="36780" xr:uid="{00000000-0005-0000-0000-0000818F0000}"/>
    <cellStyle name="Lookup Table Number 3 2 6 4 2" xfId="36781" xr:uid="{00000000-0005-0000-0000-0000828F0000}"/>
    <cellStyle name="Lookup Table Number 3 2 6 4 3" xfId="36782" xr:uid="{00000000-0005-0000-0000-0000838F0000}"/>
    <cellStyle name="Lookup Table Number 3 2 6 5" xfId="36783" xr:uid="{00000000-0005-0000-0000-0000848F0000}"/>
    <cellStyle name="Lookup Table Number 3 2 6 5 2" xfId="36784" xr:uid="{00000000-0005-0000-0000-0000858F0000}"/>
    <cellStyle name="Lookup Table Number 3 2 6 5 3" xfId="36785" xr:uid="{00000000-0005-0000-0000-0000868F0000}"/>
    <cellStyle name="Lookup Table Number 3 2 6 6" xfId="36786" xr:uid="{00000000-0005-0000-0000-0000878F0000}"/>
    <cellStyle name="Lookup Table Number 3 2 6 6 2" xfId="36787" xr:uid="{00000000-0005-0000-0000-0000888F0000}"/>
    <cellStyle name="Lookup Table Number 3 2 6 6 3" xfId="36788" xr:uid="{00000000-0005-0000-0000-0000898F0000}"/>
    <cellStyle name="Lookup Table Number 3 2 6 7" xfId="36789" xr:uid="{00000000-0005-0000-0000-00008A8F0000}"/>
    <cellStyle name="Lookup Table Number 3 2 6 7 2" xfId="36790" xr:uid="{00000000-0005-0000-0000-00008B8F0000}"/>
    <cellStyle name="Lookup Table Number 3 2 6 7 3" xfId="36791" xr:uid="{00000000-0005-0000-0000-00008C8F0000}"/>
    <cellStyle name="Lookup Table Number 3 2 6 8" xfId="36792" xr:uid="{00000000-0005-0000-0000-00008D8F0000}"/>
    <cellStyle name="Lookup Table Number 3 2 6 8 2" xfId="36793" xr:uid="{00000000-0005-0000-0000-00008E8F0000}"/>
    <cellStyle name="Lookup Table Number 3 2 6 8 3" xfId="36794" xr:uid="{00000000-0005-0000-0000-00008F8F0000}"/>
    <cellStyle name="Lookup Table Number 3 2 6 9" xfId="36795" xr:uid="{00000000-0005-0000-0000-0000908F0000}"/>
    <cellStyle name="Lookup Table Number 3 2 6 9 2" xfId="36796" xr:uid="{00000000-0005-0000-0000-0000918F0000}"/>
    <cellStyle name="Lookup Table Number 3 2 6 9 3" xfId="36797" xr:uid="{00000000-0005-0000-0000-0000928F0000}"/>
    <cellStyle name="Lookup Table Number 3 2 7" xfId="36798" xr:uid="{00000000-0005-0000-0000-0000938F0000}"/>
    <cellStyle name="Lookup Table Number 3 2 7 10" xfId="36799" xr:uid="{00000000-0005-0000-0000-0000948F0000}"/>
    <cellStyle name="Lookup Table Number 3 2 7 10 2" xfId="36800" xr:uid="{00000000-0005-0000-0000-0000958F0000}"/>
    <cellStyle name="Lookup Table Number 3 2 7 10 3" xfId="36801" xr:uid="{00000000-0005-0000-0000-0000968F0000}"/>
    <cellStyle name="Lookup Table Number 3 2 7 11" xfId="36802" xr:uid="{00000000-0005-0000-0000-0000978F0000}"/>
    <cellStyle name="Lookup Table Number 3 2 7 11 2" xfId="36803" xr:uid="{00000000-0005-0000-0000-0000988F0000}"/>
    <cellStyle name="Lookup Table Number 3 2 7 11 3" xfId="36804" xr:uid="{00000000-0005-0000-0000-0000998F0000}"/>
    <cellStyle name="Lookup Table Number 3 2 7 12" xfId="36805" xr:uid="{00000000-0005-0000-0000-00009A8F0000}"/>
    <cellStyle name="Lookup Table Number 3 2 7 13" xfId="36806" xr:uid="{00000000-0005-0000-0000-00009B8F0000}"/>
    <cellStyle name="Lookup Table Number 3 2 7 2" xfId="36807" xr:uid="{00000000-0005-0000-0000-00009C8F0000}"/>
    <cellStyle name="Lookup Table Number 3 2 7 2 2" xfId="36808" xr:uid="{00000000-0005-0000-0000-00009D8F0000}"/>
    <cellStyle name="Lookup Table Number 3 2 7 2 3" xfId="36809" xr:uid="{00000000-0005-0000-0000-00009E8F0000}"/>
    <cellStyle name="Lookup Table Number 3 2 7 3" xfId="36810" xr:uid="{00000000-0005-0000-0000-00009F8F0000}"/>
    <cellStyle name="Lookup Table Number 3 2 7 3 2" xfId="36811" xr:uid="{00000000-0005-0000-0000-0000A08F0000}"/>
    <cellStyle name="Lookup Table Number 3 2 7 3 3" xfId="36812" xr:uid="{00000000-0005-0000-0000-0000A18F0000}"/>
    <cellStyle name="Lookup Table Number 3 2 7 4" xfId="36813" xr:uid="{00000000-0005-0000-0000-0000A28F0000}"/>
    <cellStyle name="Lookup Table Number 3 2 7 4 2" xfId="36814" xr:uid="{00000000-0005-0000-0000-0000A38F0000}"/>
    <cellStyle name="Lookup Table Number 3 2 7 4 3" xfId="36815" xr:uid="{00000000-0005-0000-0000-0000A48F0000}"/>
    <cellStyle name="Lookup Table Number 3 2 7 5" xfId="36816" xr:uid="{00000000-0005-0000-0000-0000A58F0000}"/>
    <cellStyle name="Lookup Table Number 3 2 7 5 2" xfId="36817" xr:uid="{00000000-0005-0000-0000-0000A68F0000}"/>
    <cellStyle name="Lookup Table Number 3 2 7 5 3" xfId="36818" xr:uid="{00000000-0005-0000-0000-0000A78F0000}"/>
    <cellStyle name="Lookup Table Number 3 2 7 6" xfId="36819" xr:uid="{00000000-0005-0000-0000-0000A88F0000}"/>
    <cellStyle name="Lookup Table Number 3 2 7 6 2" xfId="36820" xr:uid="{00000000-0005-0000-0000-0000A98F0000}"/>
    <cellStyle name="Lookup Table Number 3 2 7 6 3" xfId="36821" xr:uid="{00000000-0005-0000-0000-0000AA8F0000}"/>
    <cellStyle name="Lookup Table Number 3 2 7 7" xfId="36822" xr:uid="{00000000-0005-0000-0000-0000AB8F0000}"/>
    <cellStyle name="Lookup Table Number 3 2 7 7 2" xfId="36823" xr:uid="{00000000-0005-0000-0000-0000AC8F0000}"/>
    <cellStyle name="Lookup Table Number 3 2 7 7 3" xfId="36824" xr:uid="{00000000-0005-0000-0000-0000AD8F0000}"/>
    <cellStyle name="Lookup Table Number 3 2 7 8" xfId="36825" xr:uid="{00000000-0005-0000-0000-0000AE8F0000}"/>
    <cellStyle name="Lookup Table Number 3 2 7 8 2" xfId="36826" xr:uid="{00000000-0005-0000-0000-0000AF8F0000}"/>
    <cellStyle name="Lookup Table Number 3 2 7 8 3" xfId="36827" xr:uid="{00000000-0005-0000-0000-0000B08F0000}"/>
    <cellStyle name="Lookup Table Number 3 2 7 9" xfId="36828" xr:uid="{00000000-0005-0000-0000-0000B18F0000}"/>
    <cellStyle name="Lookup Table Number 3 2 7 9 2" xfId="36829" xr:uid="{00000000-0005-0000-0000-0000B28F0000}"/>
    <cellStyle name="Lookup Table Number 3 2 7 9 3" xfId="36830" xr:uid="{00000000-0005-0000-0000-0000B38F0000}"/>
    <cellStyle name="Lookup Table Number 3 2 8" xfId="36831" xr:uid="{00000000-0005-0000-0000-0000B48F0000}"/>
    <cellStyle name="Lookup Table Number 3 2 8 2" xfId="36832" xr:uid="{00000000-0005-0000-0000-0000B58F0000}"/>
    <cellStyle name="Lookup Table Number 3 2 8 3" xfId="36833" xr:uid="{00000000-0005-0000-0000-0000B68F0000}"/>
    <cellStyle name="Lookup Table Number 3 2 9" xfId="36834" xr:uid="{00000000-0005-0000-0000-0000B78F0000}"/>
    <cellStyle name="Lookup Table Number 3 2 9 2" xfId="36835" xr:uid="{00000000-0005-0000-0000-0000B88F0000}"/>
    <cellStyle name="Lookup Table Number 3 2 9 3" xfId="36836" xr:uid="{00000000-0005-0000-0000-0000B98F0000}"/>
    <cellStyle name="Lookup Table Number 3 20" xfId="36837" xr:uid="{00000000-0005-0000-0000-0000BA8F0000}"/>
    <cellStyle name="Lookup Table Number 3 3" xfId="36838" xr:uid="{00000000-0005-0000-0000-0000BB8F0000}"/>
    <cellStyle name="Lookup Table Number 3 3 10" xfId="36839" xr:uid="{00000000-0005-0000-0000-0000BC8F0000}"/>
    <cellStyle name="Lookup Table Number 3 3 10 2" xfId="36840" xr:uid="{00000000-0005-0000-0000-0000BD8F0000}"/>
    <cellStyle name="Lookup Table Number 3 3 10 3" xfId="36841" xr:uid="{00000000-0005-0000-0000-0000BE8F0000}"/>
    <cellStyle name="Lookup Table Number 3 3 11" xfId="36842" xr:uid="{00000000-0005-0000-0000-0000BF8F0000}"/>
    <cellStyle name="Lookup Table Number 3 3 11 2" xfId="36843" xr:uid="{00000000-0005-0000-0000-0000C08F0000}"/>
    <cellStyle name="Lookup Table Number 3 3 11 3" xfId="36844" xr:uid="{00000000-0005-0000-0000-0000C18F0000}"/>
    <cellStyle name="Lookup Table Number 3 3 12" xfId="36845" xr:uid="{00000000-0005-0000-0000-0000C28F0000}"/>
    <cellStyle name="Lookup Table Number 3 3 12 2" xfId="36846" xr:uid="{00000000-0005-0000-0000-0000C38F0000}"/>
    <cellStyle name="Lookup Table Number 3 3 12 3" xfId="36847" xr:uid="{00000000-0005-0000-0000-0000C48F0000}"/>
    <cellStyle name="Lookup Table Number 3 3 13" xfId="36848" xr:uid="{00000000-0005-0000-0000-0000C58F0000}"/>
    <cellStyle name="Lookup Table Number 3 3 14" xfId="36849" xr:uid="{00000000-0005-0000-0000-0000C68F0000}"/>
    <cellStyle name="Lookup Table Number 3 3 2" xfId="36850" xr:uid="{00000000-0005-0000-0000-0000C78F0000}"/>
    <cellStyle name="Lookup Table Number 3 3 2 2" xfId="36851" xr:uid="{00000000-0005-0000-0000-0000C88F0000}"/>
    <cellStyle name="Lookup Table Number 3 3 2 3" xfId="36852" xr:uid="{00000000-0005-0000-0000-0000C98F0000}"/>
    <cellStyle name="Lookup Table Number 3 3 3" xfId="36853" xr:uid="{00000000-0005-0000-0000-0000CA8F0000}"/>
    <cellStyle name="Lookup Table Number 3 3 3 2" xfId="36854" xr:uid="{00000000-0005-0000-0000-0000CB8F0000}"/>
    <cellStyle name="Lookup Table Number 3 3 3 3" xfId="36855" xr:uid="{00000000-0005-0000-0000-0000CC8F0000}"/>
    <cellStyle name="Lookup Table Number 3 3 4" xfId="36856" xr:uid="{00000000-0005-0000-0000-0000CD8F0000}"/>
    <cellStyle name="Lookup Table Number 3 3 4 2" xfId="36857" xr:uid="{00000000-0005-0000-0000-0000CE8F0000}"/>
    <cellStyle name="Lookup Table Number 3 3 4 3" xfId="36858" xr:uid="{00000000-0005-0000-0000-0000CF8F0000}"/>
    <cellStyle name="Lookup Table Number 3 3 5" xfId="36859" xr:uid="{00000000-0005-0000-0000-0000D08F0000}"/>
    <cellStyle name="Lookup Table Number 3 3 5 2" xfId="36860" xr:uid="{00000000-0005-0000-0000-0000D18F0000}"/>
    <cellStyle name="Lookup Table Number 3 3 5 3" xfId="36861" xr:uid="{00000000-0005-0000-0000-0000D28F0000}"/>
    <cellStyle name="Lookup Table Number 3 3 6" xfId="36862" xr:uid="{00000000-0005-0000-0000-0000D38F0000}"/>
    <cellStyle name="Lookup Table Number 3 3 6 2" xfId="36863" xr:uid="{00000000-0005-0000-0000-0000D48F0000}"/>
    <cellStyle name="Lookup Table Number 3 3 6 3" xfId="36864" xr:uid="{00000000-0005-0000-0000-0000D58F0000}"/>
    <cellStyle name="Lookup Table Number 3 3 7" xfId="36865" xr:uid="{00000000-0005-0000-0000-0000D68F0000}"/>
    <cellStyle name="Lookup Table Number 3 3 7 2" xfId="36866" xr:uid="{00000000-0005-0000-0000-0000D78F0000}"/>
    <cellStyle name="Lookup Table Number 3 3 7 3" xfId="36867" xr:uid="{00000000-0005-0000-0000-0000D88F0000}"/>
    <cellStyle name="Lookup Table Number 3 3 8" xfId="36868" xr:uid="{00000000-0005-0000-0000-0000D98F0000}"/>
    <cellStyle name="Lookup Table Number 3 3 8 2" xfId="36869" xr:uid="{00000000-0005-0000-0000-0000DA8F0000}"/>
    <cellStyle name="Lookup Table Number 3 3 8 3" xfId="36870" xr:uid="{00000000-0005-0000-0000-0000DB8F0000}"/>
    <cellStyle name="Lookup Table Number 3 3 9" xfId="36871" xr:uid="{00000000-0005-0000-0000-0000DC8F0000}"/>
    <cellStyle name="Lookup Table Number 3 3 9 2" xfId="36872" xr:uid="{00000000-0005-0000-0000-0000DD8F0000}"/>
    <cellStyle name="Lookup Table Number 3 3 9 3" xfId="36873" xr:uid="{00000000-0005-0000-0000-0000DE8F0000}"/>
    <cellStyle name="Lookup Table Number 3 4" xfId="36874" xr:uid="{00000000-0005-0000-0000-0000DF8F0000}"/>
    <cellStyle name="Lookup Table Number 3 4 10" xfId="36875" xr:uid="{00000000-0005-0000-0000-0000E08F0000}"/>
    <cellStyle name="Lookup Table Number 3 4 10 2" xfId="36876" xr:uid="{00000000-0005-0000-0000-0000E18F0000}"/>
    <cellStyle name="Lookup Table Number 3 4 10 3" xfId="36877" xr:uid="{00000000-0005-0000-0000-0000E28F0000}"/>
    <cellStyle name="Lookup Table Number 3 4 11" xfId="36878" xr:uid="{00000000-0005-0000-0000-0000E38F0000}"/>
    <cellStyle name="Lookup Table Number 3 4 11 2" xfId="36879" xr:uid="{00000000-0005-0000-0000-0000E48F0000}"/>
    <cellStyle name="Lookup Table Number 3 4 11 3" xfId="36880" xr:uid="{00000000-0005-0000-0000-0000E58F0000}"/>
    <cellStyle name="Lookup Table Number 3 4 12" xfId="36881" xr:uid="{00000000-0005-0000-0000-0000E68F0000}"/>
    <cellStyle name="Lookup Table Number 3 4 13" xfId="36882" xr:uid="{00000000-0005-0000-0000-0000E78F0000}"/>
    <cellStyle name="Lookup Table Number 3 4 2" xfId="36883" xr:uid="{00000000-0005-0000-0000-0000E88F0000}"/>
    <cellStyle name="Lookup Table Number 3 4 2 2" xfId="36884" xr:uid="{00000000-0005-0000-0000-0000E98F0000}"/>
    <cellStyle name="Lookup Table Number 3 4 2 3" xfId="36885" xr:uid="{00000000-0005-0000-0000-0000EA8F0000}"/>
    <cellStyle name="Lookup Table Number 3 4 3" xfId="36886" xr:uid="{00000000-0005-0000-0000-0000EB8F0000}"/>
    <cellStyle name="Lookup Table Number 3 4 3 2" xfId="36887" xr:uid="{00000000-0005-0000-0000-0000EC8F0000}"/>
    <cellStyle name="Lookup Table Number 3 4 3 3" xfId="36888" xr:uid="{00000000-0005-0000-0000-0000ED8F0000}"/>
    <cellStyle name="Lookup Table Number 3 4 4" xfId="36889" xr:uid="{00000000-0005-0000-0000-0000EE8F0000}"/>
    <cellStyle name="Lookup Table Number 3 4 4 2" xfId="36890" xr:uid="{00000000-0005-0000-0000-0000EF8F0000}"/>
    <cellStyle name="Lookup Table Number 3 4 4 3" xfId="36891" xr:uid="{00000000-0005-0000-0000-0000F08F0000}"/>
    <cellStyle name="Lookup Table Number 3 4 5" xfId="36892" xr:uid="{00000000-0005-0000-0000-0000F18F0000}"/>
    <cellStyle name="Lookup Table Number 3 4 5 2" xfId="36893" xr:uid="{00000000-0005-0000-0000-0000F28F0000}"/>
    <cellStyle name="Lookup Table Number 3 4 5 3" xfId="36894" xr:uid="{00000000-0005-0000-0000-0000F38F0000}"/>
    <cellStyle name="Lookup Table Number 3 4 6" xfId="36895" xr:uid="{00000000-0005-0000-0000-0000F48F0000}"/>
    <cellStyle name="Lookup Table Number 3 4 6 2" xfId="36896" xr:uid="{00000000-0005-0000-0000-0000F58F0000}"/>
    <cellStyle name="Lookup Table Number 3 4 6 3" xfId="36897" xr:uid="{00000000-0005-0000-0000-0000F68F0000}"/>
    <cellStyle name="Lookup Table Number 3 4 7" xfId="36898" xr:uid="{00000000-0005-0000-0000-0000F78F0000}"/>
    <cellStyle name="Lookup Table Number 3 4 7 2" xfId="36899" xr:uid="{00000000-0005-0000-0000-0000F88F0000}"/>
    <cellStyle name="Lookup Table Number 3 4 7 3" xfId="36900" xr:uid="{00000000-0005-0000-0000-0000F98F0000}"/>
    <cellStyle name="Lookup Table Number 3 4 8" xfId="36901" xr:uid="{00000000-0005-0000-0000-0000FA8F0000}"/>
    <cellStyle name="Lookup Table Number 3 4 8 2" xfId="36902" xr:uid="{00000000-0005-0000-0000-0000FB8F0000}"/>
    <cellStyle name="Lookup Table Number 3 4 8 3" xfId="36903" xr:uid="{00000000-0005-0000-0000-0000FC8F0000}"/>
    <cellStyle name="Lookup Table Number 3 4 9" xfId="36904" xr:uid="{00000000-0005-0000-0000-0000FD8F0000}"/>
    <cellStyle name="Lookup Table Number 3 4 9 2" xfId="36905" xr:uid="{00000000-0005-0000-0000-0000FE8F0000}"/>
    <cellStyle name="Lookup Table Number 3 4 9 3" xfId="36906" xr:uid="{00000000-0005-0000-0000-0000FF8F0000}"/>
    <cellStyle name="Lookup Table Number 3 5" xfId="36907" xr:uid="{00000000-0005-0000-0000-000000900000}"/>
    <cellStyle name="Lookup Table Number 3 5 10" xfId="36908" xr:uid="{00000000-0005-0000-0000-000001900000}"/>
    <cellStyle name="Lookup Table Number 3 5 10 2" xfId="36909" xr:uid="{00000000-0005-0000-0000-000002900000}"/>
    <cellStyle name="Lookup Table Number 3 5 10 3" xfId="36910" xr:uid="{00000000-0005-0000-0000-000003900000}"/>
    <cellStyle name="Lookup Table Number 3 5 11" xfId="36911" xr:uid="{00000000-0005-0000-0000-000004900000}"/>
    <cellStyle name="Lookup Table Number 3 5 11 2" xfId="36912" xr:uid="{00000000-0005-0000-0000-000005900000}"/>
    <cellStyle name="Lookup Table Number 3 5 11 3" xfId="36913" xr:uid="{00000000-0005-0000-0000-000006900000}"/>
    <cellStyle name="Lookup Table Number 3 5 12" xfId="36914" xr:uid="{00000000-0005-0000-0000-000007900000}"/>
    <cellStyle name="Lookup Table Number 3 5 13" xfId="36915" xr:uid="{00000000-0005-0000-0000-000008900000}"/>
    <cellStyle name="Lookup Table Number 3 5 2" xfId="36916" xr:uid="{00000000-0005-0000-0000-000009900000}"/>
    <cellStyle name="Lookup Table Number 3 5 2 2" xfId="36917" xr:uid="{00000000-0005-0000-0000-00000A900000}"/>
    <cellStyle name="Lookup Table Number 3 5 2 3" xfId="36918" xr:uid="{00000000-0005-0000-0000-00000B900000}"/>
    <cellStyle name="Lookup Table Number 3 5 3" xfId="36919" xr:uid="{00000000-0005-0000-0000-00000C900000}"/>
    <cellStyle name="Lookup Table Number 3 5 3 2" xfId="36920" xr:uid="{00000000-0005-0000-0000-00000D900000}"/>
    <cellStyle name="Lookup Table Number 3 5 3 3" xfId="36921" xr:uid="{00000000-0005-0000-0000-00000E900000}"/>
    <cellStyle name="Lookup Table Number 3 5 4" xfId="36922" xr:uid="{00000000-0005-0000-0000-00000F900000}"/>
    <cellStyle name="Lookup Table Number 3 5 4 2" xfId="36923" xr:uid="{00000000-0005-0000-0000-000010900000}"/>
    <cellStyle name="Lookup Table Number 3 5 4 3" xfId="36924" xr:uid="{00000000-0005-0000-0000-000011900000}"/>
    <cellStyle name="Lookup Table Number 3 5 5" xfId="36925" xr:uid="{00000000-0005-0000-0000-000012900000}"/>
    <cellStyle name="Lookup Table Number 3 5 5 2" xfId="36926" xr:uid="{00000000-0005-0000-0000-000013900000}"/>
    <cellStyle name="Lookup Table Number 3 5 5 3" xfId="36927" xr:uid="{00000000-0005-0000-0000-000014900000}"/>
    <cellStyle name="Lookup Table Number 3 5 6" xfId="36928" xr:uid="{00000000-0005-0000-0000-000015900000}"/>
    <cellStyle name="Lookup Table Number 3 5 6 2" xfId="36929" xr:uid="{00000000-0005-0000-0000-000016900000}"/>
    <cellStyle name="Lookup Table Number 3 5 6 3" xfId="36930" xr:uid="{00000000-0005-0000-0000-000017900000}"/>
    <cellStyle name="Lookup Table Number 3 5 7" xfId="36931" xr:uid="{00000000-0005-0000-0000-000018900000}"/>
    <cellStyle name="Lookup Table Number 3 5 7 2" xfId="36932" xr:uid="{00000000-0005-0000-0000-000019900000}"/>
    <cellStyle name="Lookup Table Number 3 5 7 3" xfId="36933" xr:uid="{00000000-0005-0000-0000-00001A900000}"/>
    <cellStyle name="Lookup Table Number 3 5 8" xfId="36934" xr:uid="{00000000-0005-0000-0000-00001B900000}"/>
    <cellStyle name="Lookup Table Number 3 5 8 2" xfId="36935" xr:uid="{00000000-0005-0000-0000-00001C900000}"/>
    <cellStyle name="Lookup Table Number 3 5 8 3" xfId="36936" xr:uid="{00000000-0005-0000-0000-00001D900000}"/>
    <cellStyle name="Lookup Table Number 3 5 9" xfId="36937" xr:uid="{00000000-0005-0000-0000-00001E900000}"/>
    <cellStyle name="Lookup Table Number 3 5 9 2" xfId="36938" xr:uid="{00000000-0005-0000-0000-00001F900000}"/>
    <cellStyle name="Lookup Table Number 3 5 9 3" xfId="36939" xr:uid="{00000000-0005-0000-0000-000020900000}"/>
    <cellStyle name="Lookup Table Number 3 6" xfId="36940" xr:uid="{00000000-0005-0000-0000-000021900000}"/>
    <cellStyle name="Lookup Table Number 3 6 10" xfId="36941" xr:uid="{00000000-0005-0000-0000-000022900000}"/>
    <cellStyle name="Lookup Table Number 3 6 10 2" xfId="36942" xr:uid="{00000000-0005-0000-0000-000023900000}"/>
    <cellStyle name="Lookup Table Number 3 6 10 3" xfId="36943" xr:uid="{00000000-0005-0000-0000-000024900000}"/>
    <cellStyle name="Lookup Table Number 3 6 11" xfId="36944" xr:uid="{00000000-0005-0000-0000-000025900000}"/>
    <cellStyle name="Lookup Table Number 3 6 11 2" xfId="36945" xr:uid="{00000000-0005-0000-0000-000026900000}"/>
    <cellStyle name="Lookup Table Number 3 6 11 3" xfId="36946" xr:uid="{00000000-0005-0000-0000-000027900000}"/>
    <cellStyle name="Lookup Table Number 3 6 12" xfId="36947" xr:uid="{00000000-0005-0000-0000-000028900000}"/>
    <cellStyle name="Lookup Table Number 3 6 13" xfId="36948" xr:uid="{00000000-0005-0000-0000-000029900000}"/>
    <cellStyle name="Lookup Table Number 3 6 2" xfId="36949" xr:uid="{00000000-0005-0000-0000-00002A900000}"/>
    <cellStyle name="Lookup Table Number 3 6 2 2" xfId="36950" xr:uid="{00000000-0005-0000-0000-00002B900000}"/>
    <cellStyle name="Lookup Table Number 3 6 2 3" xfId="36951" xr:uid="{00000000-0005-0000-0000-00002C900000}"/>
    <cellStyle name="Lookup Table Number 3 6 3" xfId="36952" xr:uid="{00000000-0005-0000-0000-00002D900000}"/>
    <cellStyle name="Lookup Table Number 3 6 3 2" xfId="36953" xr:uid="{00000000-0005-0000-0000-00002E900000}"/>
    <cellStyle name="Lookup Table Number 3 6 3 3" xfId="36954" xr:uid="{00000000-0005-0000-0000-00002F900000}"/>
    <cellStyle name="Lookup Table Number 3 6 4" xfId="36955" xr:uid="{00000000-0005-0000-0000-000030900000}"/>
    <cellStyle name="Lookup Table Number 3 6 4 2" xfId="36956" xr:uid="{00000000-0005-0000-0000-000031900000}"/>
    <cellStyle name="Lookup Table Number 3 6 4 3" xfId="36957" xr:uid="{00000000-0005-0000-0000-000032900000}"/>
    <cellStyle name="Lookup Table Number 3 6 5" xfId="36958" xr:uid="{00000000-0005-0000-0000-000033900000}"/>
    <cellStyle name="Lookup Table Number 3 6 5 2" xfId="36959" xr:uid="{00000000-0005-0000-0000-000034900000}"/>
    <cellStyle name="Lookup Table Number 3 6 5 3" xfId="36960" xr:uid="{00000000-0005-0000-0000-000035900000}"/>
    <cellStyle name="Lookup Table Number 3 6 6" xfId="36961" xr:uid="{00000000-0005-0000-0000-000036900000}"/>
    <cellStyle name="Lookup Table Number 3 6 6 2" xfId="36962" xr:uid="{00000000-0005-0000-0000-000037900000}"/>
    <cellStyle name="Lookup Table Number 3 6 6 3" xfId="36963" xr:uid="{00000000-0005-0000-0000-000038900000}"/>
    <cellStyle name="Lookup Table Number 3 6 7" xfId="36964" xr:uid="{00000000-0005-0000-0000-000039900000}"/>
    <cellStyle name="Lookup Table Number 3 6 7 2" xfId="36965" xr:uid="{00000000-0005-0000-0000-00003A900000}"/>
    <cellStyle name="Lookup Table Number 3 6 7 3" xfId="36966" xr:uid="{00000000-0005-0000-0000-00003B900000}"/>
    <cellStyle name="Lookup Table Number 3 6 8" xfId="36967" xr:uid="{00000000-0005-0000-0000-00003C900000}"/>
    <cellStyle name="Lookup Table Number 3 6 8 2" xfId="36968" xr:uid="{00000000-0005-0000-0000-00003D900000}"/>
    <cellStyle name="Lookup Table Number 3 6 8 3" xfId="36969" xr:uid="{00000000-0005-0000-0000-00003E900000}"/>
    <cellStyle name="Lookup Table Number 3 6 9" xfId="36970" xr:uid="{00000000-0005-0000-0000-00003F900000}"/>
    <cellStyle name="Lookup Table Number 3 6 9 2" xfId="36971" xr:uid="{00000000-0005-0000-0000-000040900000}"/>
    <cellStyle name="Lookup Table Number 3 6 9 3" xfId="36972" xr:uid="{00000000-0005-0000-0000-000041900000}"/>
    <cellStyle name="Lookup Table Number 3 7" xfId="36973" xr:uid="{00000000-0005-0000-0000-000042900000}"/>
    <cellStyle name="Lookup Table Number 3 7 10" xfId="36974" xr:uid="{00000000-0005-0000-0000-000043900000}"/>
    <cellStyle name="Lookup Table Number 3 7 10 2" xfId="36975" xr:uid="{00000000-0005-0000-0000-000044900000}"/>
    <cellStyle name="Lookup Table Number 3 7 10 3" xfId="36976" xr:uid="{00000000-0005-0000-0000-000045900000}"/>
    <cellStyle name="Lookup Table Number 3 7 11" xfId="36977" xr:uid="{00000000-0005-0000-0000-000046900000}"/>
    <cellStyle name="Lookup Table Number 3 7 11 2" xfId="36978" xr:uid="{00000000-0005-0000-0000-000047900000}"/>
    <cellStyle name="Lookup Table Number 3 7 11 3" xfId="36979" xr:uid="{00000000-0005-0000-0000-000048900000}"/>
    <cellStyle name="Lookup Table Number 3 7 12" xfId="36980" xr:uid="{00000000-0005-0000-0000-000049900000}"/>
    <cellStyle name="Lookup Table Number 3 7 13" xfId="36981" xr:uid="{00000000-0005-0000-0000-00004A900000}"/>
    <cellStyle name="Lookup Table Number 3 7 2" xfId="36982" xr:uid="{00000000-0005-0000-0000-00004B900000}"/>
    <cellStyle name="Lookup Table Number 3 7 2 2" xfId="36983" xr:uid="{00000000-0005-0000-0000-00004C900000}"/>
    <cellStyle name="Lookup Table Number 3 7 2 3" xfId="36984" xr:uid="{00000000-0005-0000-0000-00004D900000}"/>
    <cellStyle name="Lookup Table Number 3 7 3" xfId="36985" xr:uid="{00000000-0005-0000-0000-00004E900000}"/>
    <cellStyle name="Lookup Table Number 3 7 3 2" xfId="36986" xr:uid="{00000000-0005-0000-0000-00004F900000}"/>
    <cellStyle name="Lookup Table Number 3 7 3 3" xfId="36987" xr:uid="{00000000-0005-0000-0000-000050900000}"/>
    <cellStyle name="Lookup Table Number 3 7 4" xfId="36988" xr:uid="{00000000-0005-0000-0000-000051900000}"/>
    <cellStyle name="Lookup Table Number 3 7 4 2" xfId="36989" xr:uid="{00000000-0005-0000-0000-000052900000}"/>
    <cellStyle name="Lookup Table Number 3 7 4 3" xfId="36990" xr:uid="{00000000-0005-0000-0000-000053900000}"/>
    <cellStyle name="Lookup Table Number 3 7 5" xfId="36991" xr:uid="{00000000-0005-0000-0000-000054900000}"/>
    <cellStyle name="Lookup Table Number 3 7 5 2" xfId="36992" xr:uid="{00000000-0005-0000-0000-000055900000}"/>
    <cellStyle name="Lookup Table Number 3 7 5 3" xfId="36993" xr:uid="{00000000-0005-0000-0000-000056900000}"/>
    <cellStyle name="Lookup Table Number 3 7 6" xfId="36994" xr:uid="{00000000-0005-0000-0000-000057900000}"/>
    <cellStyle name="Lookup Table Number 3 7 6 2" xfId="36995" xr:uid="{00000000-0005-0000-0000-000058900000}"/>
    <cellStyle name="Lookup Table Number 3 7 6 3" xfId="36996" xr:uid="{00000000-0005-0000-0000-000059900000}"/>
    <cellStyle name="Lookup Table Number 3 7 7" xfId="36997" xr:uid="{00000000-0005-0000-0000-00005A900000}"/>
    <cellStyle name="Lookup Table Number 3 7 7 2" xfId="36998" xr:uid="{00000000-0005-0000-0000-00005B900000}"/>
    <cellStyle name="Lookup Table Number 3 7 7 3" xfId="36999" xr:uid="{00000000-0005-0000-0000-00005C900000}"/>
    <cellStyle name="Lookup Table Number 3 7 8" xfId="37000" xr:uid="{00000000-0005-0000-0000-00005D900000}"/>
    <cellStyle name="Lookup Table Number 3 7 8 2" xfId="37001" xr:uid="{00000000-0005-0000-0000-00005E900000}"/>
    <cellStyle name="Lookup Table Number 3 7 8 3" xfId="37002" xr:uid="{00000000-0005-0000-0000-00005F900000}"/>
    <cellStyle name="Lookup Table Number 3 7 9" xfId="37003" xr:uid="{00000000-0005-0000-0000-000060900000}"/>
    <cellStyle name="Lookup Table Number 3 7 9 2" xfId="37004" xr:uid="{00000000-0005-0000-0000-000061900000}"/>
    <cellStyle name="Lookup Table Number 3 7 9 3" xfId="37005" xr:uid="{00000000-0005-0000-0000-000062900000}"/>
    <cellStyle name="Lookup Table Number 3 8" xfId="37006" xr:uid="{00000000-0005-0000-0000-000063900000}"/>
    <cellStyle name="Lookup Table Number 3 8 2" xfId="37007" xr:uid="{00000000-0005-0000-0000-000064900000}"/>
    <cellStyle name="Lookup Table Number 3 8 3" xfId="37008" xr:uid="{00000000-0005-0000-0000-000065900000}"/>
    <cellStyle name="Lookup Table Number 3 9" xfId="37009" xr:uid="{00000000-0005-0000-0000-000066900000}"/>
    <cellStyle name="Lookup Table Number 3 9 2" xfId="37010" xr:uid="{00000000-0005-0000-0000-000067900000}"/>
    <cellStyle name="Lookup Table Number 3 9 3" xfId="37011" xr:uid="{00000000-0005-0000-0000-000068900000}"/>
    <cellStyle name="Lookup Table Number 4" xfId="37012" xr:uid="{00000000-0005-0000-0000-000069900000}"/>
    <cellStyle name="Lookup Table Number 4 10" xfId="37013" xr:uid="{00000000-0005-0000-0000-00006A900000}"/>
    <cellStyle name="Lookup Table Number 4 10 2" xfId="37014" xr:uid="{00000000-0005-0000-0000-00006B900000}"/>
    <cellStyle name="Lookup Table Number 4 10 3" xfId="37015" xr:uid="{00000000-0005-0000-0000-00006C900000}"/>
    <cellStyle name="Lookup Table Number 4 11" xfId="37016" xr:uid="{00000000-0005-0000-0000-00006D900000}"/>
    <cellStyle name="Lookup Table Number 4 11 2" xfId="37017" xr:uid="{00000000-0005-0000-0000-00006E900000}"/>
    <cellStyle name="Lookup Table Number 4 11 3" xfId="37018" xr:uid="{00000000-0005-0000-0000-00006F900000}"/>
    <cellStyle name="Lookup Table Number 4 12" xfId="37019" xr:uid="{00000000-0005-0000-0000-000070900000}"/>
    <cellStyle name="Lookup Table Number 4 12 2" xfId="37020" xr:uid="{00000000-0005-0000-0000-000071900000}"/>
    <cellStyle name="Lookup Table Number 4 12 3" xfId="37021" xr:uid="{00000000-0005-0000-0000-000072900000}"/>
    <cellStyle name="Lookup Table Number 4 13" xfId="37022" xr:uid="{00000000-0005-0000-0000-000073900000}"/>
    <cellStyle name="Lookup Table Number 4 13 2" xfId="37023" xr:uid="{00000000-0005-0000-0000-000074900000}"/>
    <cellStyle name="Lookup Table Number 4 13 3" xfId="37024" xr:uid="{00000000-0005-0000-0000-000075900000}"/>
    <cellStyle name="Lookup Table Number 4 14" xfId="37025" xr:uid="{00000000-0005-0000-0000-000076900000}"/>
    <cellStyle name="Lookup Table Number 4 14 2" xfId="37026" xr:uid="{00000000-0005-0000-0000-000077900000}"/>
    <cellStyle name="Lookup Table Number 4 14 3" xfId="37027" xr:uid="{00000000-0005-0000-0000-000078900000}"/>
    <cellStyle name="Lookup Table Number 4 15" xfId="37028" xr:uid="{00000000-0005-0000-0000-000079900000}"/>
    <cellStyle name="Lookup Table Number 4 15 2" xfId="37029" xr:uid="{00000000-0005-0000-0000-00007A900000}"/>
    <cellStyle name="Lookup Table Number 4 15 3" xfId="37030" xr:uid="{00000000-0005-0000-0000-00007B900000}"/>
    <cellStyle name="Lookup Table Number 4 16" xfId="37031" xr:uid="{00000000-0005-0000-0000-00007C900000}"/>
    <cellStyle name="Lookup Table Number 4 16 2" xfId="37032" xr:uid="{00000000-0005-0000-0000-00007D900000}"/>
    <cellStyle name="Lookup Table Number 4 16 3" xfId="37033" xr:uid="{00000000-0005-0000-0000-00007E900000}"/>
    <cellStyle name="Lookup Table Number 4 17" xfId="37034" xr:uid="{00000000-0005-0000-0000-00007F900000}"/>
    <cellStyle name="Lookup Table Number 4 17 2" xfId="37035" xr:uid="{00000000-0005-0000-0000-000080900000}"/>
    <cellStyle name="Lookup Table Number 4 17 3" xfId="37036" xr:uid="{00000000-0005-0000-0000-000081900000}"/>
    <cellStyle name="Lookup Table Number 4 18" xfId="37037" xr:uid="{00000000-0005-0000-0000-000082900000}"/>
    <cellStyle name="Lookup Table Number 4 18 2" xfId="37038" xr:uid="{00000000-0005-0000-0000-000083900000}"/>
    <cellStyle name="Lookup Table Number 4 18 3" xfId="37039" xr:uid="{00000000-0005-0000-0000-000084900000}"/>
    <cellStyle name="Lookup Table Number 4 19" xfId="37040" xr:uid="{00000000-0005-0000-0000-000085900000}"/>
    <cellStyle name="Lookup Table Number 4 2" xfId="37041" xr:uid="{00000000-0005-0000-0000-000086900000}"/>
    <cellStyle name="Lookup Table Number 4 2 10" xfId="37042" xr:uid="{00000000-0005-0000-0000-000087900000}"/>
    <cellStyle name="Lookup Table Number 4 2 10 2" xfId="37043" xr:uid="{00000000-0005-0000-0000-000088900000}"/>
    <cellStyle name="Lookup Table Number 4 2 10 3" xfId="37044" xr:uid="{00000000-0005-0000-0000-000089900000}"/>
    <cellStyle name="Lookup Table Number 4 2 11" xfId="37045" xr:uid="{00000000-0005-0000-0000-00008A900000}"/>
    <cellStyle name="Lookup Table Number 4 2 11 2" xfId="37046" xr:uid="{00000000-0005-0000-0000-00008B900000}"/>
    <cellStyle name="Lookup Table Number 4 2 11 3" xfId="37047" xr:uid="{00000000-0005-0000-0000-00008C900000}"/>
    <cellStyle name="Lookup Table Number 4 2 12" xfId="37048" xr:uid="{00000000-0005-0000-0000-00008D900000}"/>
    <cellStyle name="Lookup Table Number 4 2 12 2" xfId="37049" xr:uid="{00000000-0005-0000-0000-00008E900000}"/>
    <cellStyle name="Lookup Table Number 4 2 12 3" xfId="37050" xr:uid="{00000000-0005-0000-0000-00008F900000}"/>
    <cellStyle name="Lookup Table Number 4 2 13" xfId="37051" xr:uid="{00000000-0005-0000-0000-000090900000}"/>
    <cellStyle name="Lookup Table Number 4 2 14" xfId="37052" xr:uid="{00000000-0005-0000-0000-000091900000}"/>
    <cellStyle name="Lookup Table Number 4 2 2" xfId="37053" xr:uid="{00000000-0005-0000-0000-000092900000}"/>
    <cellStyle name="Lookup Table Number 4 2 2 2" xfId="37054" xr:uid="{00000000-0005-0000-0000-000093900000}"/>
    <cellStyle name="Lookup Table Number 4 2 2 3" xfId="37055" xr:uid="{00000000-0005-0000-0000-000094900000}"/>
    <cellStyle name="Lookup Table Number 4 2 3" xfId="37056" xr:uid="{00000000-0005-0000-0000-000095900000}"/>
    <cellStyle name="Lookup Table Number 4 2 3 2" xfId="37057" xr:uid="{00000000-0005-0000-0000-000096900000}"/>
    <cellStyle name="Lookup Table Number 4 2 3 3" xfId="37058" xr:uid="{00000000-0005-0000-0000-000097900000}"/>
    <cellStyle name="Lookup Table Number 4 2 4" xfId="37059" xr:uid="{00000000-0005-0000-0000-000098900000}"/>
    <cellStyle name="Lookup Table Number 4 2 4 2" xfId="37060" xr:uid="{00000000-0005-0000-0000-000099900000}"/>
    <cellStyle name="Lookup Table Number 4 2 4 3" xfId="37061" xr:uid="{00000000-0005-0000-0000-00009A900000}"/>
    <cellStyle name="Lookup Table Number 4 2 5" xfId="37062" xr:uid="{00000000-0005-0000-0000-00009B900000}"/>
    <cellStyle name="Lookup Table Number 4 2 5 2" xfId="37063" xr:uid="{00000000-0005-0000-0000-00009C900000}"/>
    <cellStyle name="Lookup Table Number 4 2 5 3" xfId="37064" xr:uid="{00000000-0005-0000-0000-00009D900000}"/>
    <cellStyle name="Lookup Table Number 4 2 6" xfId="37065" xr:uid="{00000000-0005-0000-0000-00009E900000}"/>
    <cellStyle name="Lookup Table Number 4 2 6 2" xfId="37066" xr:uid="{00000000-0005-0000-0000-00009F900000}"/>
    <cellStyle name="Lookup Table Number 4 2 6 3" xfId="37067" xr:uid="{00000000-0005-0000-0000-0000A0900000}"/>
    <cellStyle name="Lookup Table Number 4 2 7" xfId="37068" xr:uid="{00000000-0005-0000-0000-0000A1900000}"/>
    <cellStyle name="Lookup Table Number 4 2 7 2" xfId="37069" xr:uid="{00000000-0005-0000-0000-0000A2900000}"/>
    <cellStyle name="Lookup Table Number 4 2 7 3" xfId="37070" xr:uid="{00000000-0005-0000-0000-0000A3900000}"/>
    <cellStyle name="Lookup Table Number 4 2 8" xfId="37071" xr:uid="{00000000-0005-0000-0000-0000A4900000}"/>
    <cellStyle name="Lookup Table Number 4 2 8 2" xfId="37072" xr:uid="{00000000-0005-0000-0000-0000A5900000}"/>
    <cellStyle name="Lookup Table Number 4 2 8 3" xfId="37073" xr:uid="{00000000-0005-0000-0000-0000A6900000}"/>
    <cellStyle name="Lookup Table Number 4 2 9" xfId="37074" xr:uid="{00000000-0005-0000-0000-0000A7900000}"/>
    <cellStyle name="Lookup Table Number 4 2 9 2" xfId="37075" xr:uid="{00000000-0005-0000-0000-0000A8900000}"/>
    <cellStyle name="Lookup Table Number 4 2 9 3" xfId="37076" xr:uid="{00000000-0005-0000-0000-0000A9900000}"/>
    <cellStyle name="Lookup Table Number 4 20" xfId="37077" xr:uid="{00000000-0005-0000-0000-0000AA900000}"/>
    <cellStyle name="Lookup Table Number 4 3" xfId="37078" xr:uid="{00000000-0005-0000-0000-0000AB900000}"/>
    <cellStyle name="Lookup Table Number 4 3 10" xfId="37079" xr:uid="{00000000-0005-0000-0000-0000AC900000}"/>
    <cellStyle name="Lookup Table Number 4 3 10 2" xfId="37080" xr:uid="{00000000-0005-0000-0000-0000AD900000}"/>
    <cellStyle name="Lookup Table Number 4 3 10 3" xfId="37081" xr:uid="{00000000-0005-0000-0000-0000AE900000}"/>
    <cellStyle name="Lookup Table Number 4 3 11" xfId="37082" xr:uid="{00000000-0005-0000-0000-0000AF900000}"/>
    <cellStyle name="Lookup Table Number 4 3 11 2" xfId="37083" xr:uid="{00000000-0005-0000-0000-0000B0900000}"/>
    <cellStyle name="Lookup Table Number 4 3 11 3" xfId="37084" xr:uid="{00000000-0005-0000-0000-0000B1900000}"/>
    <cellStyle name="Lookup Table Number 4 3 12" xfId="37085" xr:uid="{00000000-0005-0000-0000-0000B2900000}"/>
    <cellStyle name="Lookup Table Number 4 3 12 2" xfId="37086" xr:uid="{00000000-0005-0000-0000-0000B3900000}"/>
    <cellStyle name="Lookup Table Number 4 3 12 3" xfId="37087" xr:uid="{00000000-0005-0000-0000-0000B4900000}"/>
    <cellStyle name="Lookup Table Number 4 3 13" xfId="37088" xr:uid="{00000000-0005-0000-0000-0000B5900000}"/>
    <cellStyle name="Lookup Table Number 4 3 14" xfId="37089" xr:uid="{00000000-0005-0000-0000-0000B6900000}"/>
    <cellStyle name="Lookup Table Number 4 3 2" xfId="37090" xr:uid="{00000000-0005-0000-0000-0000B7900000}"/>
    <cellStyle name="Lookup Table Number 4 3 2 2" xfId="37091" xr:uid="{00000000-0005-0000-0000-0000B8900000}"/>
    <cellStyle name="Lookup Table Number 4 3 2 3" xfId="37092" xr:uid="{00000000-0005-0000-0000-0000B9900000}"/>
    <cellStyle name="Lookup Table Number 4 3 3" xfId="37093" xr:uid="{00000000-0005-0000-0000-0000BA900000}"/>
    <cellStyle name="Lookup Table Number 4 3 3 2" xfId="37094" xr:uid="{00000000-0005-0000-0000-0000BB900000}"/>
    <cellStyle name="Lookup Table Number 4 3 3 3" xfId="37095" xr:uid="{00000000-0005-0000-0000-0000BC900000}"/>
    <cellStyle name="Lookup Table Number 4 3 4" xfId="37096" xr:uid="{00000000-0005-0000-0000-0000BD900000}"/>
    <cellStyle name="Lookup Table Number 4 3 4 2" xfId="37097" xr:uid="{00000000-0005-0000-0000-0000BE900000}"/>
    <cellStyle name="Lookup Table Number 4 3 4 3" xfId="37098" xr:uid="{00000000-0005-0000-0000-0000BF900000}"/>
    <cellStyle name="Lookup Table Number 4 3 5" xfId="37099" xr:uid="{00000000-0005-0000-0000-0000C0900000}"/>
    <cellStyle name="Lookup Table Number 4 3 5 2" xfId="37100" xr:uid="{00000000-0005-0000-0000-0000C1900000}"/>
    <cellStyle name="Lookup Table Number 4 3 5 3" xfId="37101" xr:uid="{00000000-0005-0000-0000-0000C2900000}"/>
    <cellStyle name="Lookup Table Number 4 3 6" xfId="37102" xr:uid="{00000000-0005-0000-0000-0000C3900000}"/>
    <cellStyle name="Lookup Table Number 4 3 6 2" xfId="37103" xr:uid="{00000000-0005-0000-0000-0000C4900000}"/>
    <cellStyle name="Lookup Table Number 4 3 6 3" xfId="37104" xr:uid="{00000000-0005-0000-0000-0000C5900000}"/>
    <cellStyle name="Lookup Table Number 4 3 7" xfId="37105" xr:uid="{00000000-0005-0000-0000-0000C6900000}"/>
    <cellStyle name="Lookup Table Number 4 3 7 2" xfId="37106" xr:uid="{00000000-0005-0000-0000-0000C7900000}"/>
    <cellStyle name="Lookup Table Number 4 3 7 3" xfId="37107" xr:uid="{00000000-0005-0000-0000-0000C8900000}"/>
    <cellStyle name="Lookup Table Number 4 3 8" xfId="37108" xr:uid="{00000000-0005-0000-0000-0000C9900000}"/>
    <cellStyle name="Lookup Table Number 4 3 8 2" xfId="37109" xr:uid="{00000000-0005-0000-0000-0000CA900000}"/>
    <cellStyle name="Lookup Table Number 4 3 8 3" xfId="37110" xr:uid="{00000000-0005-0000-0000-0000CB900000}"/>
    <cellStyle name="Lookup Table Number 4 3 9" xfId="37111" xr:uid="{00000000-0005-0000-0000-0000CC900000}"/>
    <cellStyle name="Lookup Table Number 4 3 9 2" xfId="37112" xr:uid="{00000000-0005-0000-0000-0000CD900000}"/>
    <cellStyle name="Lookup Table Number 4 3 9 3" xfId="37113" xr:uid="{00000000-0005-0000-0000-0000CE900000}"/>
    <cellStyle name="Lookup Table Number 4 4" xfId="37114" xr:uid="{00000000-0005-0000-0000-0000CF900000}"/>
    <cellStyle name="Lookup Table Number 4 4 10" xfId="37115" xr:uid="{00000000-0005-0000-0000-0000D0900000}"/>
    <cellStyle name="Lookup Table Number 4 4 10 2" xfId="37116" xr:uid="{00000000-0005-0000-0000-0000D1900000}"/>
    <cellStyle name="Lookup Table Number 4 4 10 3" xfId="37117" xr:uid="{00000000-0005-0000-0000-0000D2900000}"/>
    <cellStyle name="Lookup Table Number 4 4 11" xfId="37118" xr:uid="{00000000-0005-0000-0000-0000D3900000}"/>
    <cellStyle name="Lookup Table Number 4 4 11 2" xfId="37119" xr:uid="{00000000-0005-0000-0000-0000D4900000}"/>
    <cellStyle name="Lookup Table Number 4 4 11 3" xfId="37120" xr:uid="{00000000-0005-0000-0000-0000D5900000}"/>
    <cellStyle name="Lookup Table Number 4 4 12" xfId="37121" xr:uid="{00000000-0005-0000-0000-0000D6900000}"/>
    <cellStyle name="Lookup Table Number 4 4 13" xfId="37122" xr:uid="{00000000-0005-0000-0000-0000D7900000}"/>
    <cellStyle name="Lookup Table Number 4 4 2" xfId="37123" xr:uid="{00000000-0005-0000-0000-0000D8900000}"/>
    <cellStyle name="Lookup Table Number 4 4 2 2" xfId="37124" xr:uid="{00000000-0005-0000-0000-0000D9900000}"/>
    <cellStyle name="Lookup Table Number 4 4 2 3" xfId="37125" xr:uid="{00000000-0005-0000-0000-0000DA900000}"/>
    <cellStyle name="Lookup Table Number 4 4 3" xfId="37126" xr:uid="{00000000-0005-0000-0000-0000DB900000}"/>
    <cellStyle name="Lookup Table Number 4 4 3 2" xfId="37127" xr:uid="{00000000-0005-0000-0000-0000DC900000}"/>
    <cellStyle name="Lookup Table Number 4 4 3 3" xfId="37128" xr:uid="{00000000-0005-0000-0000-0000DD900000}"/>
    <cellStyle name="Lookup Table Number 4 4 4" xfId="37129" xr:uid="{00000000-0005-0000-0000-0000DE900000}"/>
    <cellStyle name="Lookup Table Number 4 4 4 2" xfId="37130" xr:uid="{00000000-0005-0000-0000-0000DF900000}"/>
    <cellStyle name="Lookup Table Number 4 4 4 3" xfId="37131" xr:uid="{00000000-0005-0000-0000-0000E0900000}"/>
    <cellStyle name="Lookup Table Number 4 4 5" xfId="37132" xr:uid="{00000000-0005-0000-0000-0000E1900000}"/>
    <cellStyle name="Lookup Table Number 4 4 5 2" xfId="37133" xr:uid="{00000000-0005-0000-0000-0000E2900000}"/>
    <cellStyle name="Lookup Table Number 4 4 5 3" xfId="37134" xr:uid="{00000000-0005-0000-0000-0000E3900000}"/>
    <cellStyle name="Lookup Table Number 4 4 6" xfId="37135" xr:uid="{00000000-0005-0000-0000-0000E4900000}"/>
    <cellStyle name="Lookup Table Number 4 4 6 2" xfId="37136" xr:uid="{00000000-0005-0000-0000-0000E5900000}"/>
    <cellStyle name="Lookup Table Number 4 4 6 3" xfId="37137" xr:uid="{00000000-0005-0000-0000-0000E6900000}"/>
    <cellStyle name="Lookup Table Number 4 4 7" xfId="37138" xr:uid="{00000000-0005-0000-0000-0000E7900000}"/>
    <cellStyle name="Lookup Table Number 4 4 7 2" xfId="37139" xr:uid="{00000000-0005-0000-0000-0000E8900000}"/>
    <cellStyle name="Lookup Table Number 4 4 7 3" xfId="37140" xr:uid="{00000000-0005-0000-0000-0000E9900000}"/>
    <cellStyle name="Lookup Table Number 4 4 8" xfId="37141" xr:uid="{00000000-0005-0000-0000-0000EA900000}"/>
    <cellStyle name="Lookup Table Number 4 4 8 2" xfId="37142" xr:uid="{00000000-0005-0000-0000-0000EB900000}"/>
    <cellStyle name="Lookup Table Number 4 4 8 3" xfId="37143" xr:uid="{00000000-0005-0000-0000-0000EC900000}"/>
    <cellStyle name="Lookup Table Number 4 4 9" xfId="37144" xr:uid="{00000000-0005-0000-0000-0000ED900000}"/>
    <cellStyle name="Lookup Table Number 4 4 9 2" xfId="37145" xr:uid="{00000000-0005-0000-0000-0000EE900000}"/>
    <cellStyle name="Lookup Table Number 4 4 9 3" xfId="37146" xr:uid="{00000000-0005-0000-0000-0000EF900000}"/>
    <cellStyle name="Lookup Table Number 4 5" xfId="37147" xr:uid="{00000000-0005-0000-0000-0000F0900000}"/>
    <cellStyle name="Lookup Table Number 4 5 10" xfId="37148" xr:uid="{00000000-0005-0000-0000-0000F1900000}"/>
    <cellStyle name="Lookup Table Number 4 5 10 2" xfId="37149" xr:uid="{00000000-0005-0000-0000-0000F2900000}"/>
    <cellStyle name="Lookup Table Number 4 5 10 3" xfId="37150" xr:uid="{00000000-0005-0000-0000-0000F3900000}"/>
    <cellStyle name="Lookup Table Number 4 5 11" xfId="37151" xr:uid="{00000000-0005-0000-0000-0000F4900000}"/>
    <cellStyle name="Lookup Table Number 4 5 11 2" xfId="37152" xr:uid="{00000000-0005-0000-0000-0000F5900000}"/>
    <cellStyle name="Lookup Table Number 4 5 11 3" xfId="37153" xr:uid="{00000000-0005-0000-0000-0000F6900000}"/>
    <cellStyle name="Lookup Table Number 4 5 12" xfId="37154" xr:uid="{00000000-0005-0000-0000-0000F7900000}"/>
    <cellStyle name="Lookup Table Number 4 5 13" xfId="37155" xr:uid="{00000000-0005-0000-0000-0000F8900000}"/>
    <cellStyle name="Lookup Table Number 4 5 2" xfId="37156" xr:uid="{00000000-0005-0000-0000-0000F9900000}"/>
    <cellStyle name="Lookup Table Number 4 5 2 2" xfId="37157" xr:uid="{00000000-0005-0000-0000-0000FA900000}"/>
    <cellStyle name="Lookup Table Number 4 5 2 3" xfId="37158" xr:uid="{00000000-0005-0000-0000-0000FB900000}"/>
    <cellStyle name="Lookup Table Number 4 5 3" xfId="37159" xr:uid="{00000000-0005-0000-0000-0000FC900000}"/>
    <cellStyle name="Lookup Table Number 4 5 3 2" xfId="37160" xr:uid="{00000000-0005-0000-0000-0000FD900000}"/>
    <cellStyle name="Lookup Table Number 4 5 3 3" xfId="37161" xr:uid="{00000000-0005-0000-0000-0000FE900000}"/>
    <cellStyle name="Lookup Table Number 4 5 4" xfId="37162" xr:uid="{00000000-0005-0000-0000-0000FF900000}"/>
    <cellStyle name="Lookup Table Number 4 5 4 2" xfId="37163" xr:uid="{00000000-0005-0000-0000-000000910000}"/>
    <cellStyle name="Lookup Table Number 4 5 4 3" xfId="37164" xr:uid="{00000000-0005-0000-0000-000001910000}"/>
    <cellStyle name="Lookup Table Number 4 5 5" xfId="37165" xr:uid="{00000000-0005-0000-0000-000002910000}"/>
    <cellStyle name="Lookup Table Number 4 5 5 2" xfId="37166" xr:uid="{00000000-0005-0000-0000-000003910000}"/>
    <cellStyle name="Lookup Table Number 4 5 5 3" xfId="37167" xr:uid="{00000000-0005-0000-0000-000004910000}"/>
    <cellStyle name="Lookup Table Number 4 5 6" xfId="37168" xr:uid="{00000000-0005-0000-0000-000005910000}"/>
    <cellStyle name="Lookup Table Number 4 5 6 2" xfId="37169" xr:uid="{00000000-0005-0000-0000-000006910000}"/>
    <cellStyle name="Lookup Table Number 4 5 6 3" xfId="37170" xr:uid="{00000000-0005-0000-0000-000007910000}"/>
    <cellStyle name="Lookup Table Number 4 5 7" xfId="37171" xr:uid="{00000000-0005-0000-0000-000008910000}"/>
    <cellStyle name="Lookup Table Number 4 5 7 2" xfId="37172" xr:uid="{00000000-0005-0000-0000-000009910000}"/>
    <cellStyle name="Lookup Table Number 4 5 7 3" xfId="37173" xr:uid="{00000000-0005-0000-0000-00000A910000}"/>
    <cellStyle name="Lookup Table Number 4 5 8" xfId="37174" xr:uid="{00000000-0005-0000-0000-00000B910000}"/>
    <cellStyle name="Lookup Table Number 4 5 8 2" xfId="37175" xr:uid="{00000000-0005-0000-0000-00000C910000}"/>
    <cellStyle name="Lookup Table Number 4 5 8 3" xfId="37176" xr:uid="{00000000-0005-0000-0000-00000D910000}"/>
    <cellStyle name="Lookup Table Number 4 5 9" xfId="37177" xr:uid="{00000000-0005-0000-0000-00000E910000}"/>
    <cellStyle name="Lookup Table Number 4 5 9 2" xfId="37178" xr:uid="{00000000-0005-0000-0000-00000F910000}"/>
    <cellStyle name="Lookup Table Number 4 5 9 3" xfId="37179" xr:uid="{00000000-0005-0000-0000-000010910000}"/>
    <cellStyle name="Lookup Table Number 4 6" xfId="37180" xr:uid="{00000000-0005-0000-0000-000011910000}"/>
    <cellStyle name="Lookup Table Number 4 6 10" xfId="37181" xr:uid="{00000000-0005-0000-0000-000012910000}"/>
    <cellStyle name="Lookup Table Number 4 6 10 2" xfId="37182" xr:uid="{00000000-0005-0000-0000-000013910000}"/>
    <cellStyle name="Lookup Table Number 4 6 10 3" xfId="37183" xr:uid="{00000000-0005-0000-0000-000014910000}"/>
    <cellStyle name="Lookup Table Number 4 6 11" xfId="37184" xr:uid="{00000000-0005-0000-0000-000015910000}"/>
    <cellStyle name="Lookup Table Number 4 6 11 2" xfId="37185" xr:uid="{00000000-0005-0000-0000-000016910000}"/>
    <cellStyle name="Lookup Table Number 4 6 11 3" xfId="37186" xr:uid="{00000000-0005-0000-0000-000017910000}"/>
    <cellStyle name="Lookup Table Number 4 6 12" xfId="37187" xr:uid="{00000000-0005-0000-0000-000018910000}"/>
    <cellStyle name="Lookup Table Number 4 6 13" xfId="37188" xr:uid="{00000000-0005-0000-0000-000019910000}"/>
    <cellStyle name="Lookup Table Number 4 6 2" xfId="37189" xr:uid="{00000000-0005-0000-0000-00001A910000}"/>
    <cellStyle name="Lookup Table Number 4 6 2 2" xfId="37190" xr:uid="{00000000-0005-0000-0000-00001B910000}"/>
    <cellStyle name="Lookup Table Number 4 6 2 3" xfId="37191" xr:uid="{00000000-0005-0000-0000-00001C910000}"/>
    <cellStyle name="Lookup Table Number 4 6 3" xfId="37192" xr:uid="{00000000-0005-0000-0000-00001D910000}"/>
    <cellStyle name="Lookup Table Number 4 6 3 2" xfId="37193" xr:uid="{00000000-0005-0000-0000-00001E910000}"/>
    <cellStyle name="Lookup Table Number 4 6 3 3" xfId="37194" xr:uid="{00000000-0005-0000-0000-00001F910000}"/>
    <cellStyle name="Lookup Table Number 4 6 4" xfId="37195" xr:uid="{00000000-0005-0000-0000-000020910000}"/>
    <cellStyle name="Lookup Table Number 4 6 4 2" xfId="37196" xr:uid="{00000000-0005-0000-0000-000021910000}"/>
    <cellStyle name="Lookup Table Number 4 6 4 3" xfId="37197" xr:uid="{00000000-0005-0000-0000-000022910000}"/>
    <cellStyle name="Lookup Table Number 4 6 5" xfId="37198" xr:uid="{00000000-0005-0000-0000-000023910000}"/>
    <cellStyle name="Lookup Table Number 4 6 5 2" xfId="37199" xr:uid="{00000000-0005-0000-0000-000024910000}"/>
    <cellStyle name="Lookup Table Number 4 6 5 3" xfId="37200" xr:uid="{00000000-0005-0000-0000-000025910000}"/>
    <cellStyle name="Lookup Table Number 4 6 6" xfId="37201" xr:uid="{00000000-0005-0000-0000-000026910000}"/>
    <cellStyle name="Lookup Table Number 4 6 6 2" xfId="37202" xr:uid="{00000000-0005-0000-0000-000027910000}"/>
    <cellStyle name="Lookup Table Number 4 6 6 3" xfId="37203" xr:uid="{00000000-0005-0000-0000-000028910000}"/>
    <cellStyle name="Lookup Table Number 4 6 7" xfId="37204" xr:uid="{00000000-0005-0000-0000-000029910000}"/>
    <cellStyle name="Lookup Table Number 4 6 7 2" xfId="37205" xr:uid="{00000000-0005-0000-0000-00002A910000}"/>
    <cellStyle name="Lookup Table Number 4 6 7 3" xfId="37206" xr:uid="{00000000-0005-0000-0000-00002B910000}"/>
    <cellStyle name="Lookup Table Number 4 6 8" xfId="37207" xr:uid="{00000000-0005-0000-0000-00002C910000}"/>
    <cellStyle name="Lookup Table Number 4 6 8 2" xfId="37208" xr:uid="{00000000-0005-0000-0000-00002D910000}"/>
    <cellStyle name="Lookup Table Number 4 6 8 3" xfId="37209" xr:uid="{00000000-0005-0000-0000-00002E910000}"/>
    <cellStyle name="Lookup Table Number 4 6 9" xfId="37210" xr:uid="{00000000-0005-0000-0000-00002F910000}"/>
    <cellStyle name="Lookup Table Number 4 6 9 2" xfId="37211" xr:uid="{00000000-0005-0000-0000-000030910000}"/>
    <cellStyle name="Lookup Table Number 4 6 9 3" xfId="37212" xr:uid="{00000000-0005-0000-0000-000031910000}"/>
    <cellStyle name="Lookup Table Number 4 7" xfId="37213" xr:uid="{00000000-0005-0000-0000-000032910000}"/>
    <cellStyle name="Lookup Table Number 4 7 10" xfId="37214" xr:uid="{00000000-0005-0000-0000-000033910000}"/>
    <cellStyle name="Lookup Table Number 4 7 10 2" xfId="37215" xr:uid="{00000000-0005-0000-0000-000034910000}"/>
    <cellStyle name="Lookup Table Number 4 7 10 3" xfId="37216" xr:uid="{00000000-0005-0000-0000-000035910000}"/>
    <cellStyle name="Lookup Table Number 4 7 11" xfId="37217" xr:uid="{00000000-0005-0000-0000-000036910000}"/>
    <cellStyle name="Lookup Table Number 4 7 11 2" xfId="37218" xr:uid="{00000000-0005-0000-0000-000037910000}"/>
    <cellStyle name="Lookup Table Number 4 7 11 3" xfId="37219" xr:uid="{00000000-0005-0000-0000-000038910000}"/>
    <cellStyle name="Lookup Table Number 4 7 12" xfId="37220" xr:uid="{00000000-0005-0000-0000-000039910000}"/>
    <cellStyle name="Lookup Table Number 4 7 13" xfId="37221" xr:uid="{00000000-0005-0000-0000-00003A910000}"/>
    <cellStyle name="Lookup Table Number 4 7 2" xfId="37222" xr:uid="{00000000-0005-0000-0000-00003B910000}"/>
    <cellStyle name="Lookup Table Number 4 7 2 2" xfId="37223" xr:uid="{00000000-0005-0000-0000-00003C910000}"/>
    <cellStyle name="Lookup Table Number 4 7 2 3" xfId="37224" xr:uid="{00000000-0005-0000-0000-00003D910000}"/>
    <cellStyle name="Lookup Table Number 4 7 3" xfId="37225" xr:uid="{00000000-0005-0000-0000-00003E910000}"/>
    <cellStyle name="Lookup Table Number 4 7 3 2" xfId="37226" xr:uid="{00000000-0005-0000-0000-00003F910000}"/>
    <cellStyle name="Lookup Table Number 4 7 3 3" xfId="37227" xr:uid="{00000000-0005-0000-0000-000040910000}"/>
    <cellStyle name="Lookup Table Number 4 7 4" xfId="37228" xr:uid="{00000000-0005-0000-0000-000041910000}"/>
    <cellStyle name="Lookup Table Number 4 7 4 2" xfId="37229" xr:uid="{00000000-0005-0000-0000-000042910000}"/>
    <cellStyle name="Lookup Table Number 4 7 4 3" xfId="37230" xr:uid="{00000000-0005-0000-0000-000043910000}"/>
    <cellStyle name="Lookup Table Number 4 7 5" xfId="37231" xr:uid="{00000000-0005-0000-0000-000044910000}"/>
    <cellStyle name="Lookup Table Number 4 7 5 2" xfId="37232" xr:uid="{00000000-0005-0000-0000-000045910000}"/>
    <cellStyle name="Lookup Table Number 4 7 5 3" xfId="37233" xr:uid="{00000000-0005-0000-0000-000046910000}"/>
    <cellStyle name="Lookup Table Number 4 7 6" xfId="37234" xr:uid="{00000000-0005-0000-0000-000047910000}"/>
    <cellStyle name="Lookup Table Number 4 7 6 2" xfId="37235" xr:uid="{00000000-0005-0000-0000-000048910000}"/>
    <cellStyle name="Lookup Table Number 4 7 6 3" xfId="37236" xr:uid="{00000000-0005-0000-0000-000049910000}"/>
    <cellStyle name="Lookup Table Number 4 7 7" xfId="37237" xr:uid="{00000000-0005-0000-0000-00004A910000}"/>
    <cellStyle name="Lookup Table Number 4 7 7 2" xfId="37238" xr:uid="{00000000-0005-0000-0000-00004B910000}"/>
    <cellStyle name="Lookup Table Number 4 7 7 3" xfId="37239" xr:uid="{00000000-0005-0000-0000-00004C910000}"/>
    <cellStyle name="Lookup Table Number 4 7 8" xfId="37240" xr:uid="{00000000-0005-0000-0000-00004D910000}"/>
    <cellStyle name="Lookup Table Number 4 7 8 2" xfId="37241" xr:uid="{00000000-0005-0000-0000-00004E910000}"/>
    <cellStyle name="Lookup Table Number 4 7 8 3" xfId="37242" xr:uid="{00000000-0005-0000-0000-00004F910000}"/>
    <cellStyle name="Lookup Table Number 4 7 9" xfId="37243" xr:uid="{00000000-0005-0000-0000-000050910000}"/>
    <cellStyle name="Lookup Table Number 4 7 9 2" xfId="37244" xr:uid="{00000000-0005-0000-0000-000051910000}"/>
    <cellStyle name="Lookup Table Number 4 7 9 3" xfId="37245" xr:uid="{00000000-0005-0000-0000-000052910000}"/>
    <cellStyle name="Lookup Table Number 4 8" xfId="37246" xr:uid="{00000000-0005-0000-0000-000053910000}"/>
    <cellStyle name="Lookup Table Number 4 8 2" xfId="37247" xr:uid="{00000000-0005-0000-0000-000054910000}"/>
    <cellStyle name="Lookup Table Number 4 8 3" xfId="37248" xr:uid="{00000000-0005-0000-0000-000055910000}"/>
    <cellStyle name="Lookup Table Number 4 9" xfId="37249" xr:uid="{00000000-0005-0000-0000-000056910000}"/>
    <cellStyle name="Lookup Table Number 4 9 2" xfId="37250" xr:uid="{00000000-0005-0000-0000-000057910000}"/>
    <cellStyle name="Lookup Table Number 4 9 3" xfId="37251" xr:uid="{00000000-0005-0000-0000-000058910000}"/>
    <cellStyle name="Lookup Table Number 5" xfId="37252" xr:uid="{00000000-0005-0000-0000-000059910000}"/>
    <cellStyle name="Lookup Table Number 5 10" xfId="37253" xr:uid="{00000000-0005-0000-0000-00005A910000}"/>
    <cellStyle name="Lookup Table Number 5 10 2" xfId="37254" xr:uid="{00000000-0005-0000-0000-00005B910000}"/>
    <cellStyle name="Lookup Table Number 5 10 3" xfId="37255" xr:uid="{00000000-0005-0000-0000-00005C910000}"/>
    <cellStyle name="Lookup Table Number 5 11" xfId="37256" xr:uid="{00000000-0005-0000-0000-00005D910000}"/>
    <cellStyle name="Lookup Table Number 5 11 2" xfId="37257" xr:uid="{00000000-0005-0000-0000-00005E910000}"/>
    <cellStyle name="Lookup Table Number 5 11 3" xfId="37258" xr:uid="{00000000-0005-0000-0000-00005F910000}"/>
    <cellStyle name="Lookup Table Number 5 12" xfId="37259" xr:uid="{00000000-0005-0000-0000-000060910000}"/>
    <cellStyle name="Lookup Table Number 5 12 2" xfId="37260" xr:uid="{00000000-0005-0000-0000-000061910000}"/>
    <cellStyle name="Lookup Table Number 5 12 3" xfId="37261" xr:uid="{00000000-0005-0000-0000-000062910000}"/>
    <cellStyle name="Lookup Table Number 5 13" xfId="37262" xr:uid="{00000000-0005-0000-0000-000063910000}"/>
    <cellStyle name="Lookup Table Number 5 13 2" xfId="37263" xr:uid="{00000000-0005-0000-0000-000064910000}"/>
    <cellStyle name="Lookup Table Number 5 13 3" xfId="37264" xr:uid="{00000000-0005-0000-0000-000065910000}"/>
    <cellStyle name="Lookup Table Number 5 14" xfId="37265" xr:uid="{00000000-0005-0000-0000-000066910000}"/>
    <cellStyle name="Lookup Table Number 5 14 2" xfId="37266" xr:uid="{00000000-0005-0000-0000-000067910000}"/>
    <cellStyle name="Lookup Table Number 5 14 3" xfId="37267" xr:uid="{00000000-0005-0000-0000-000068910000}"/>
    <cellStyle name="Lookup Table Number 5 15" xfId="37268" xr:uid="{00000000-0005-0000-0000-000069910000}"/>
    <cellStyle name="Lookup Table Number 5 15 2" xfId="37269" xr:uid="{00000000-0005-0000-0000-00006A910000}"/>
    <cellStyle name="Lookup Table Number 5 15 3" xfId="37270" xr:uid="{00000000-0005-0000-0000-00006B910000}"/>
    <cellStyle name="Lookup Table Number 5 16" xfId="37271" xr:uid="{00000000-0005-0000-0000-00006C910000}"/>
    <cellStyle name="Lookup Table Number 5 16 2" xfId="37272" xr:uid="{00000000-0005-0000-0000-00006D910000}"/>
    <cellStyle name="Lookup Table Number 5 16 3" xfId="37273" xr:uid="{00000000-0005-0000-0000-00006E910000}"/>
    <cellStyle name="Lookup Table Number 5 17" xfId="37274" xr:uid="{00000000-0005-0000-0000-00006F910000}"/>
    <cellStyle name="Lookup Table Number 5 17 2" xfId="37275" xr:uid="{00000000-0005-0000-0000-000070910000}"/>
    <cellStyle name="Lookup Table Number 5 17 3" xfId="37276" xr:uid="{00000000-0005-0000-0000-000071910000}"/>
    <cellStyle name="Lookup Table Number 5 18" xfId="37277" xr:uid="{00000000-0005-0000-0000-000072910000}"/>
    <cellStyle name="Lookup Table Number 5 18 2" xfId="37278" xr:uid="{00000000-0005-0000-0000-000073910000}"/>
    <cellStyle name="Lookup Table Number 5 18 3" xfId="37279" xr:uid="{00000000-0005-0000-0000-000074910000}"/>
    <cellStyle name="Lookup Table Number 5 19" xfId="37280" xr:uid="{00000000-0005-0000-0000-000075910000}"/>
    <cellStyle name="Lookup Table Number 5 2" xfId="37281" xr:uid="{00000000-0005-0000-0000-000076910000}"/>
    <cellStyle name="Lookup Table Number 5 2 10" xfId="37282" xr:uid="{00000000-0005-0000-0000-000077910000}"/>
    <cellStyle name="Lookup Table Number 5 2 10 2" xfId="37283" xr:uid="{00000000-0005-0000-0000-000078910000}"/>
    <cellStyle name="Lookup Table Number 5 2 10 3" xfId="37284" xr:uid="{00000000-0005-0000-0000-000079910000}"/>
    <cellStyle name="Lookup Table Number 5 2 11" xfId="37285" xr:uid="{00000000-0005-0000-0000-00007A910000}"/>
    <cellStyle name="Lookup Table Number 5 2 11 2" xfId="37286" xr:uid="{00000000-0005-0000-0000-00007B910000}"/>
    <cellStyle name="Lookup Table Number 5 2 11 3" xfId="37287" xr:uid="{00000000-0005-0000-0000-00007C910000}"/>
    <cellStyle name="Lookup Table Number 5 2 12" xfId="37288" xr:uid="{00000000-0005-0000-0000-00007D910000}"/>
    <cellStyle name="Lookup Table Number 5 2 12 2" xfId="37289" xr:uid="{00000000-0005-0000-0000-00007E910000}"/>
    <cellStyle name="Lookup Table Number 5 2 12 3" xfId="37290" xr:uid="{00000000-0005-0000-0000-00007F910000}"/>
    <cellStyle name="Lookup Table Number 5 2 13" xfId="37291" xr:uid="{00000000-0005-0000-0000-000080910000}"/>
    <cellStyle name="Lookup Table Number 5 2 14" xfId="37292" xr:uid="{00000000-0005-0000-0000-000081910000}"/>
    <cellStyle name="Lookup Table Number 5 2 2" xfId="37293" xr:uid="{00000000-0005-0000-0000-000082910000}"/>
    <cellStyle name="Lookup Table Number 5 2 2 2" xfId="37294" xr:uid="{00000000-0005-0000-0000-000083910000}"/>
    <cellStyle name="Lookup Table Number 5 2 2 3" xfId="37295" xr:uid="{00000000-0005-0000-0000-000084910000}"/>
    <cellStyle name="Lookup Table Number 5 2 3" xfId="37296" xr:uid="{00000000-0005-0000-0000-000085910000}"/>
    <cellStyle name="Lookup Table Number 5 2 3 2" xfId="37297" xr:uid="{00000000-0005-0000-0000-000086910000}"/>
    <cellStyle name="Lookup Table Number 5 2 3 3" xfId="37298" xr:uid="{00000000-0005-0000-0000-000087910000}"/>
    <cellStyle name="Lookup Table Number 5 2 4" xfId="37299" xr:uid="{00000000-0005-0000-0000-000088910000}"/>
    <cellStyle name="Lookup Table Number 5 2 4 2" xfId="37300" xr:uid="{00000000-0005-0000-0000-000089910000}"/>
    <cellStyle name="Lookup Table Number 5 2 4 3" xfId="37301" xr:uid="{00000000-0005-0000-0000-00008A910000}"/>
    <cellStyle name="Lookup Table Number 5 2 5" xfId="37302" xr:uid="{00000000-0005-0000-0000-00008B910000}"/>
    <cellStyle name="Lookup Table Number 5 2 5 2" xfId="37303" xr:uid="{00000000-0005-0000-0000-00008C910000}"/>
    <cellStyle name="Lookup Table Number 5 2 5 3" xfId="37304" xr:uid="{00000000-0005-0000-0000-00008D910000}"/>
    <cellStyle name="Lookup Table Number 5 2 6" xfId="37305" xr:uid="{00000000-0005-0000-0000-00008E910000}"/>
    <cellStyle name="Lookup Table Number 5 2 6 2" xfId="37306" xr:uid="{00000000-0005-0000-0000-00008F910000}"/>
    <cellStyle name="Lookup Table Number 5 2 6 3" xfId="37307" xr:uid="{00000000-0005-0000-0000-000090910000}"/>
    <cellStyle name="Lookup Table Number 5 2 7" xfId="37308" xr:uid="{00000000-0005-0000-0000-000091910000}"/>
    <cellStyle name="Lookup Table Number 5 2 7 2" xfId="37309" xr:uid="{00000000-0005-0000-0000-000092910000}"/>
    <cellStyle name="Lookup Table Number 5 2 7 3" xfId="37310" xr:uid="{00000000-0005-0000-0000-000093910000}"/>
    <cellStyle name="Lookup Table Number 5 2 8" xfId="37311" xr:uid="{00000000-0005-0000-0000-000094910000}"/>
    <cellStyle name="Lookup Table Number 5 2 8 2" xfId="37312" xr:uid="{00000000-0005-0000-0000-000095910000}"/>
    <cellStyle name="Lookup Table Number 5 2 8 3" xfId="37313" xr:uid="{00000000-0005-0000-0000-000096910000}"/>
    <cellStyle name="Lookup Table Number 5 2 9" xfId="37314" xr:uid="{00000000-0005-0000-0000-000097910000}"/>
    <cellStyle name="Lookup Table Number 5 2 9 2" xfId="37315" xr:uid="{00000000-0005-0000-0000-000098910000}"/>
    <cellStyle name="Lookup Table Number 5 2 9 3" xfId="37316" xr:uid="{00000000-0005-0000-0000-000099910000}"/>
    <cellStyle name="Lookup Table Number 5 20" xfId="37317" xr:uid="{00000000-0005-0000-0000-00009A910000}"/>
    <cellStyle name="Lookup Table Number 5 3" xfId="37318" xr:uid="{00000000-0005-0000-0000-00009B910000}"/>
    <cellStyle name="Lookup Table Number 5 3 10" xfId="37319" xr:uid="{00000000-0005-0000-0000-00009C910000}"/>
    <cellStyle name="Lookup Table Number 5 3 10 2" xfId="37320" xr:uid="{00000000-0005-0000-0000-00009D910000}"/>
    <cellStyle name="Lookup Table Number 5 3 10 3" xfId="37321" xr:uid="{00000000-0005-0000-0000-00009E910000}"/>
    <cellStyle name="Lookup Table Number 5 3 11" xfId="37322" xr:uid="{00000000-0005-0000-0000-00009F910000}"/>
    <cellStyle name="Lookup Table Number 5 3 11 2" xfId="37323" xr:uid="{00000000-0005-0000-0000-0000A0910000}"/>
    <cellStyle name="Lookup Table Number 5 3 11 3" xfId="37324" xr:uid="{00000000-0005-0000-0000-0000A1910000}"/>
    <cellStyle name="Lookup Table Number 5 3 12" xfId="37325" xr:uid="{00000000-0005-0000-0000-0000A2910000}"/>
    <cellStyle name="Lookup Table Number 5 3 12 2" xfId="37326" xr:uid="{00000000-0005-0000-0000-0000A3910000}"/>
    <cellStyle name="Lookup Table Number 5 3 12 3" xfId="37327" xr:uid="{00000000-0005-0000-0000-0000A4910000}"/>
    <cellStyle name="Lookup Table Number 5 3 13" xfId="37328" xr:uid="{00000000-0005-0000-0000-0000A5910000}"/>
    <cellStyle name="Lookup Table Number 5 3 14" xfId="37329" xr:uid="{00000000-0005-0000-0000-0000A6910000}"/>
    <cellStyle name="Lookup Table Number 5 3 2" xfId="37330" xr:uid="{00000000-0005-0000-0000-0000A7910000}"/>
    <cellStyle name="Lookup Table Number 5 3 2 2" xfId="37331" xr:uid="{00000000-0005-0000-0000-0000A8910000}"/>
    <cellStyle name="Lookup Table Number 5 3 2 3" xfId="37332" xr:uid="{00000000-0005-0000-0000-0000A9910000}"/>
    <cellStyle name="Lookup Table Number 5 3 3" xfId="37333" xr:uid="{00000000-0005-0000-0000-0000AA910000}"/>
    <cellStyle name="Lookup Table Number 5 3 3 2" xfId="37334" xr:uid="{00000000-0005-0000-0000-0000AB910000}"/>
    <cellStyle name="Lookup Table Number 5 3 3 3" xfId="37335" xr:uid="{00000000-0005-0000-0000-0000AC910000}"/>
    <cellStyle name="Lookup Table Number 5 3 4" xfId="37336" xr:uid="{00000000-0005-0000-0000-0000AD910000}"/>
    <cellStyle name="Lookup Table Number 5 3 4 2" xfId="37337" xr:uid="{00000000-0005-0000-0000-0000AE910000}"/>
    <cellStyle name="Lookup Table Number 5 3 4 3" xfId="37338" xr:uid="{00000000-0005-0000-0000-0000AF910000}"/>
    <cellStyle name="Lookup Table Number 5 3 5" xfId="37339" xr:uid="{00000000-0005-0000-0000-0000B0910000}"/>
    <cellStyle name="Lookup Table Number 5 3 5 2" xfId="37340" xr:uid="{00000000-0005-0000-0000-0000B1910000}"/>
    <cellStyle name="Lookup Table Number 5 3 5 3" xfId="37341" xr:uid="{00000000-0005-0000-0000-0000B2910000}"/>
    <cellStyle name="Lookup Table Number 5 3 6" xfId="37342" xr:uid="{00000000-0005-0000-0000-0000B3910000}"/>
    <cellStyle name="Lookup Table Number 5 3 6 2" xfId="37343" xr:uid="{00000000-0005-0000-0000-0000B4910000}"/>
    <cellStyle name="Lookup Table Number 5 3 6 3" xfId="37344" xr:uid="{00000000-0005-0000-0000-0000B5910000}"/>
    <cellStyle name="Lookup Table Number 5 3 7" xfId="37345" xr:uid="{00000000-0005-0000-0000-0000B6910000}"/>
    <cellStyle name="Lookup Table Number 5 3 7 2" xfId="37346" xr:uid="{00000000-0005-0000-0000-0000B7910000}"/>
    <cellStyle name="Lookup Table Number 5 3 7 3" xfId="37347" xr:uid="{00000000-0005-0000-0000-0000B8910000}"/>
    <cellStyle name="Lookup Table Number 5 3 8" xfId="37348" xr:uid="{00000000-0005-0000-0000-0000B9910000}"/>
    <cellStyle name="Lookup Table Number 5 3 8 2" xfId="37349" xr:uid="{00000000-0005-0000-0000-0000BA910000}"/>
    <cellStyle name="Lookup Table Number 5 3 8 3" xfId="37350" xr:uid="{00000000-0005-0000-0000-0000BB910000}"/>
    <cellStyle name="Lookup Table Number 5 3 9" xfId="37351" xr:uid="{00000000-0005-0000-0000-0000BC910000}"/>
    <cellStyle name="Lookup Table Number 5 3 9 2" xfId="37352" xr:uid="{00000000-0005-0000-0000-0000BD910000}"/>
    <cellStyle name="Lookup Table Number 5 3 9 3" xfId="37353" xr:uid="{00000000-0005-0000-0000-0000BE910000}"/>
    <cellStyle name="Lookup Table Number 5 4" xfId="37354" xr:uid="{00000000-0005-0000-0000-0000BF910000}"/>
    <cellStyle name="Lookup Table Number 5 4 10" xfId="37355" xr:uid="{00000000-0005-0000-0000-0000C0910000}"/>
    <cellStyle name="Lookup Table Number 5 4 10 2" xfId="37356" xr:uid="{00000000-0005-0000-0000-0000C1910000}"/>
    <cellStyle name="Lookup Table Number 5 4 10 3" xfId="37357" xr:uid="{00000000-0005-0000-0000-0000C2910000}"/>
    <cellStyle name="Lookup Table Number 5 4 11" xfId="37358" xr:uid="{00000000-0005-0000-0000-0000C3910000}"/>
    <cellStyle name="Lookup Table Number 5 4 11 2" xfId="37359" xr:uid="{00000000-0005-0000-0000-0000C4910000}"/>
    <cellStyle name="Lookup Table Number 5 4 11 3" xfId="37360" xr:uid="{00000000-0005-0000-0000-0000C5910000}"/>
    <cellStyle name="Lookup Table Number 5 4 12" xfId="37361" xr:uid="{00000000-0005-0000-0000-0000C6910000}"/>
    <cellStyle name="Lookup Table Number 5 4 13" xfId="37362" xr:uid="{00000000-0005-0000-0000-0000C7910000}"/>
    <cellStyle name="Lookup Table Number 5 4 2" xfId="37363" xr:uid="{00000000-0005-0000-0000-0000C8910000}"/>
    <cellStyle name="Lookup Table Number 5 4 2 2" xfId="37364" xr:uid="{00000000-0005-0000-0000-0000C9910000}"/>
    <cellStyle name="Lookup Table Number 5 4 2 3" xfId="37365" xr:uid="{00000000-0005-0000-0000-0000CA910000}"/>
    <cellStyle name="Lookup Table Number 5 4 3" xfId="37366" xr:uid="{00000000-0005-0000-0000-0000CB910000}"/>
    <cellStyle name="Lookup Table Number 5 4 3 2" xfId="37367" xr:uid="{00000000-0005-0000-0000-0000CC910000}"/>
    <cellStyle name="Lookup Table Number 5 4 3 3" xfId="37368" xr:uid="{00000000-0005-0000-0000-0000CD910000}"/>
    <cellStyle name="Lookup Table Number 5 4 4" xfId="37369" xr:uid="{00000000-0005-0000-0000-0000CE910000}"/>
    <cellStyle name="Lookup Table Number 5 4 4 2" xfId="37370" xr:uid="{00000000-0005-0000-0000-0000CF910000}"/>
    <cellStyle name="Lookup Table Number 5 4 4 3" xfId="37371" xr:uid="{00000000-0005-0000-0000-0000D0910000}"/>
    <cellStyle name="Lookup Table Number 5 4 5" xfId="37372" xr:uid="{00000000-0005-0000-0000-0000D1910000}"/>
    <cellStyle name="Lookup Table Number 5 4 5 2" xfId="37373" xr:uid="{00000000-0005-0000-0000-0000D2910000}"/>
    <cellStyle name="Lookup Table Number 5 4 5 3" xfId="37374" xr:uid="{00000000-0005-0000-0000-0000D3910000}"/>
    <cellStyle name="Lookup Table Number 5 4 6" xfId="37375" xr:uid="{00000000-0005-0000-0000-0000D4910000}"/>
    <cellStyle name="Lookup Table Number 5 4 6 2" xfId="37376" xr:uid="{00000000-0005-0000-0000-0000D5910000}"/>
    <cellStyle name="Lookup Table Number 5 4 6 3" xfId="37377" xr:uid="{00000000-0005-0000-0000-0000D6910000}"/>
    <cellStyle name="Lookup Table Number 5 4 7" xfId="37378" xr:uid="{00000000-0005-0000-0000-0000D7910000}"/>
    <cellStyle name="Lookup Table Number 5 4 7 2" xfId="37379" xr:uid="{00000000-0005-0000-0000-0000D8910000}"/>
    <cellStyle name="Lookup Table Number 5 4 7 3" xfId="37380" xr:uid="{00000000-0005-0000-0000-0000D9910000}"/>
    <cellStyle name="Lookup Table Number 5 4 8" xfId="37381" xr:uid="{00000000-0005-0000-0000-0000DA910000}"/>
    <cellStyle name="Lookup Table Number 5 4 8 2" xfId="37382" xr:uid="{00000000-0005-0000-0000-0000DB910000}"/>
    <cellStyle name="Lookup Table Number 5 4 8 3" xfId="37383" xr:uid="{00000000-0005-0000-0000-0000DC910000}"/>
    <cellStyle name="Lookup Table Number 5 4 9" xfId="37384" xr:uid="{00000000-0005-0000-0000-0000DD910000}"/>
    <cellStyle name="Lookup Table Number 5 4 9 2" xfId="37385" xr:uid="{00000000-0005-0000-0000-0000DE910000}"/>
    <cellStyle name="Lookup Table Number 5 4 9 3" xfId="37386" xr:uid="{00000000-0005-0000-0000-0000DF910000}"/>
    <cellStyle name="Lookup Table Number 5 5" xfId="37387" xr:uid="{00000000-0005-0000-0000-0000E0910000}"/>
    <cellStyle name="Lookup Table Number 5 5 10" xfId="37388" xr:uid="{00000000-0005-0000-0000-0000E1910000}"/>
    <cellStyle name="Lookup Table Number 5 5 10 2" xfId="37389" xr:uid="{00000000-0005-0000-0000-0000E2910000}"/>
    <cellStyle name="Lookup Table Number 5 5 10 3" xfId="37390" xr:uid="{00000000-0005-0000-0000-0000E3910000}"/>
    <cellStyle name="Lookup Table Number 5 5 11" xfId="37391" xr:uid="{00000000-0005-0000-0000-0000E4910000}"/>
    <cellStyle name="Lookup Table Number 5 5 11 2" xfId="37392" xr:uid="{00000000-0005-0000-0000-0000E5910000}"/>
    <cellStyle name="Lookup Table Number 5 5 11 3" xfId="37393" xr:uid="{00000000-0005-0000-0000-0000E6910000}"/>
    <cellStyle name="Lookup Table Number 5 5 12" xfId="37394" xr:uid="{00000000-0005-0000-0000-0000E7910000}"/>
    <cellStyle name="Lookup Table Number 5 5 13" xfId="37395" xr:uid="{00000000-0005-0000-0000-0000E8910000}"/>
    <cellStyle name="Lookup Table Number 5 5 2" xfId="37396" xr:uid="{00000000-0005-0000-0000-0000E9910000}"/>
    <cellStyle name="Lookup Table Number 5 5 2 2" xfId="37397" xr:uid="{00000000-0005-0000-0000-0000EA910000}"/>
    <cellStyle name="Lookup Table Number 5 5 2 3" xfId="37398" xr:uid="{00000000-0005-0000-0000-0000EB910000}"/>
    <cellStyle name="Lookup Table Number 5 5 3" xfId="37399" xr:uid="{00000000-0005-0000-0000-0000EC910000}"/>
    <cellStyle name="Lookup Table Number 5 5 3 2" xfId="37400" xr:uid="{00000000-0005-0000-0000-0000ED910000}"/>
    <cellStyle name="Lookup Table Number 5 5 3 3" xfId="37401" xr:uid="{00000000-0005-0000-0000-0000EE910000}"/>
    <cellStyle name="Lookup Table Number 5 5 4" xfId="37402" xr:uid="{00000000-0005-0000-0000-0000EF910000}"/>
    <cellStyle name="Lookup Table Number 5 5 4 2" xfId="37403" xr:uid="{00000000-0005-0000-0000-0000F0910000}"/>
    <cellStyle name="Lookup Table Number 5 5 4 3" xfId="37404" xr:uid="{00000000-0005-0000-0000-0000F1910000}"/>
    <cellStyle name="Lookup Table Number 5 5 5" xfId="37405" xr:uid="{00000000-0005-0000-0000-0000F2910000}"/>
    <cellStyle name="Lookup Table Number 5 5 5 2" xfId="37406" xr:uid="{00000000-0005-0000-0000-0000F3910000}"/>
    <cellStyle name="Lookup Table Number 5 5 5 3" xfId="37407" xr:uid="{00000000-0005-0000-0000-0000F4910000}"/>
    <cellStyle name="Lookup Table Number 5 5 6" xfId="37408" xr:uid="{00000000-0005-0000-0000-0000F5910000}"/>
    <cellStyle name="Lookup Table Number 5 5 6 2" xfId="37409" xr:uid="{00000000-0005-0000-0000-0000F6910000}"/>
    <cellStyle name="Lookup Table Number 5 5 6 3" xfId="37410" xr:uid="{00000000-0005-0000-0000-0000F7910000}"/>
    <cellStyle name="Lookup Table Number 5 5 7" xfId="37411" xr:uid="{00000000-0005-0000-0000-0000F8910000}"/>
    <cellStyle name="Lookup Table Number 5 5 7 2" xfId="37412" xr:uid="{00000000-0005-0000-0000-0000F9910000}"/>
    <cellStyle name="Lookup Table Number 5 5 7 3" xfId="37413" xr:uid="{00000000-0005-0000-0000-0000FA910000}"/>
    <cellStyle name="Lookup Table Number 5 5 8" xfId="37414" xr:uid="{00000000-0005-0000-0000-0000FB910000}"/>
    <cellStyle name="Lookup Table Number 5 5 8 2" xfId="37415" xr:uid="{00000000-0005-0000-0000-0000FC910000}"/>
    <cellStyle name="Lookup Table Number 5 5 8 3" xfId="37416" xr:uid="{00000000-0005-0000-0000-0000FD910000}"/>
    <cellStyle name="Lookup Table Number 5 5 9" xfId="37417" xr:uid="{00000000-0005-0000-0000-0000FE910000}"/>
    <cellStyle name="Lookup Table Number 5 5 9 2" xfId="37418" xr:uid="{00000000-0005-0000-0000-0000FF910000}"/>
    <cellStyle name="Lookup Table Number 5 5 9 3" xfId="37419" xr:uid="{00000000-0005-0000-0000-000000920000}"/>
    <cellStyle name="Lookup Table Number 5 6" xfId="37420" xr:uid="{00000000-0005-0000-0000-000001920000}"/>
    <cellStyle name="Lookup Table Number 5 6 10" xfId="37421" xr:uid="{00000000-0005-0000-0000-000002920000}"/>
    <cellStyle name="Lookup Table Number 5 6 10 2" xfId="37422" xr:uid="{00000000-0005-0000-0000-000003920000}"/>
    <cellStyle name="Lookup Table Number 5 6 10 3" xfId="37423" xr:uid="{00000000-0005-0000-0000-000004920000}"/>
    <cellStyle name="Lookup Table Number 5 6 11" xfId="37424" xr:uid="{00000000-0005-0000-0000-000005920000}"/>
    <cellStyle name="Lookup Table Number 5 6 11 2" xfId="37425" xr:uid="{00000000-0005-0000-0000-000006920000}"/>
    <cellStyle name="Lookup Table Number 5 6 11 3" xfId="37426" xr:uid="{00000000-0005-0000-0000-000007920000}"/>
    <cellStyle name="Lookup Table Number 5 6 12" xfId="37427" xr:uid="{00000000-0005-0000-0000-000008920000}"/>
    <cellStyle name="Lookup Table Number 5 6 13" xfId="37428" xr:uid="{00000000-0005-0000-0000-000009920000}"/>
    <cellStyle name="Lookup Table Number 5 6 2" xfId="37429" xr:uid="{00000000-0005-0000-0000-00000A920000}"/>
    <cellStyle name="Lookup Table Number 5 6 2 2" xfId="37430" xr:uid="{00000000-0005-0000-0000-00000B920000}"/>
    <cellStyle name="Lookup Table Number 5 6 2 3" xfId="37431" xr:uid="{00000000-0005-0000-0000-00000C920000}"/>
    <cellStyle name="Lookup Table Number 5 6 3" xfId="37432" xr:uid="{00000000-0005-0000-0000-00000D920000}"/>
    <cellStyle name="Lookup Table Number 5 6 3 2" xfId="37433" xr:uid="{00000000-0005-0000-0000-00000E920000}"/>
    <cellStyle name="Lookup Table Number 5 6 3 3" xfId="37434" xr:uid="{00000000-0005-0000-0000-00000F920000}"/>
    <cellStyle name="Lookup Table Number 5 6 4" xfId="37435" xr:uid="{00000000-0005-0000-0000-000010920000}"/>
    <cellStyle name="Lookup Table Number 5 6 4 2" xfId="37436" xr:uid="{00000000-0005-0000-0000-000011920000}"/>
    <cellStyle name="Lookup Table Number 5 6 4 3" xfId="37437" xr:uid="{00000000-0005-0000-0000-000012920000}"/>
    <cellStyle name="Lookup Table Number 5 6 5" xfId="37438" xr:uid="{00000000-0005-0000-0000-000013920000}"/>
    <cellStyle name="Lookup Table Number 5 6 5 2" xfId="37439" xr:uid="{00000000-0005-0000-0000-000014920000}"/>
    <cellStyle name="Lookup Table Number 5 6 5 3" xfId="37440" xr:uid="{00000000-0005-0000-0000-000015920000}"/>
    <cellStyle name="Lookup Table Number 5 6 6" xfId="37441" xr:uid="{00000000-0005-0000-0000-000016920000}"/>
    <cellStyle name="Lookup Table Number 5 6 6 2" xfId="37442" xr:uid="{00000000-0005-0000-0000-000017920000}"/>
    <cellStyle name="Lookup Table Number 5 6 6 3" xfId="37443" xr:uid="{00000000-0005-0000-0000-000018920000}"/>
    <cellStyle name="Lookup Table Number 5 6 7" xfId="37444" xr:uid="{00000000-0005-0000-0000-000019920000}"/>
    <cellStyle name="Lookup Table Number 5 6 7 2" xfId="37445" xr:uid="{00000000-0005-0000-0000-00001A920000}"/>
    <cellStyle name="Lookup Table Number 5 6 7 3" xfId="37446" xr:uid="{00000000-0005-0000-0000-00001B920000}"/>
    <cellStyle name="Lookup Table Number 5 6 8" xfId="37447" xr:uid="{00000000-0005-0000-0000-00001C920000}"/>
    <cellStyle name="Lookup Table Number 5 6 8 2" xfId="37448" xr:uid="{00000000-0005-0000-0000-00001D920000}"/>
    <cellStyle name="Lookup Table Number 5 6 8 3" xfId="37449" xr:uid="{00000000-0005-0000-0000-00001E920000}"/>
    <cellStyle name="Lookup Table Number 5 6 9" xfId="37450" xr:uid="{00000000-0005-0000-0000-00001F920000}"/>
    <cellStyle name="Lookup Table Number 5 6 9 2" xfId="37451" xr:uid="{00000000-0005-0000-0000-000020920000}"/>
    <cellStyle name="Lookup Table Number 5 6 9 3" xfId="37452" xr:uid="{00000000-0005-0000-0000-000021920000}"/>
    <cellStyle name="Lookup Table Number 5 7" xfId="37453" xr:uid="{00000000-0005-0000-0000-000022920000}"/>
    <cellStyle name="Lookup Table Number 5 7 10" xfId="37454" xr:uid="{00000000-0005-0000-0000-000023920000}"/>
    <cellStyle name="Lookup Table Number 5 7 10 2" xfId="37455" xr:uid="{00000000-0005-0000-0000-000024920000}"/>
    <cellStyle name="Lookup Table Number 5 7 10 3" xfId="37456" xr:uid="{00000000-0005-0000-0000-000025920000}"/>
    <cellStyle name="Lookup Table Number 5 7 11" xfId="37457" xr:uid="{00000000-0005-0000-0000-000026920000}"/>
    <cellStyle name="Lookup Table Number 5 7 11 2" xfId="37458" xr:uid="{00000000-0005-0000-0000-000027920000}"/>
    <cellStyle name="Lookup Table Number 5 7 11 3" xfId="37459" xr:uid="{00000000-0005-0000-0000-000028920000}"/>
    <cellStyle name="Lookup Table Number 5 7 12" xfId="37460" xr:uid="{00000000-0005-0000-0000-000029920000}"/>
    <cellStyle name="Lookup Table Number 5 7 13" xfId="37461" xr:uid="{00000000-0005-0000-0000-00002A920000}"/>
    <cellStyle name="Lookup Table Number 5 7 2" xfId="37462" xr:uid="{00000000-0005-0000-0000-00002B920000}"/>
    <cellStyle name="Lookup Table Number 5 7 2 2" xfId="37463" xr:uid="{00000000-0005-0000-0000-00002C920000}"/>
    <cellStyle name="Lookup Table Number 5 7 2 3" xfId="37464" xr:uid="{00000000-0005-0000-0000-00002D920000}"/>
    <cellStyle name="Lookup Table Number 5 7 3" xfId="37465" xr:uid="{00000000-0005-0000-0000-00002E920000}"/>
    <cellStyle name="Lookup Table Number 5 7 3 2" xfId="37466" xr:uid="{00000000-0005-0000-0000-00002F920000}"/>
    <cellStyle name="Lookup Table Number 5 7 3 3" xfId="37467" xr:uid="{00000000-0005-0000-0000-000030920000}"/>
    <cellStyle name="Lookup Table Number 5 7 4" xfId="37468" xr:uid="{00000000-0005-0000-0000-000031920000}"/>
    <cellStyle name="Lookup Table Number 5 7 4 2" xfId="37469" xr:uid="{00000000-0005-0000-0000-000032920000}"/>
    <cellStyle name="Lookup Table Number 5 7 4 3" xfId="37470" xr:uid="{00000000-0005-0000-0000-000033920000}"/>
    <cellStyle name="Lookup Table Number 5 7 5" xfId="37471" xr:uid="{00000000-0005-0000-0000-000034920000}"/>
    <cellStyle name="Lookup Table Number 5 7 5 2" xfId="37472" xr:uid="{00000000-0005-0000-0000-000035920000}"/>
    <cellStyle name="Lookup Table Number 5 7 5 3" xfId="37473" xr:uid="{00000000-0005-0000-0000-000036920000}"/>
    <cellStyle name="Lookup Table Number 5 7 6" xfId="37474" xr:uid="{00000000-0005-0000-0000-000037920000}"/>
    <cellStyle name="Lookup Table Number 5 7 6 2" xfId="37475" xr:uid="{00000000-0005-0000-0000-000038920000}"/>
    <cellStyle name="Lookup Table Number 5 7 6 3" xfId="37476" xr:uid="{00000000-0005-0000-0000-000039920000}"/>
    <cellStyle name="Lookup Table Number 5 7 7" xfId="37477" xr:uid="{00000000-0005-0000-0000-00003A920000}"/>
    <cellStyle name="Lookup Table Number 5 7 7 2" xfId="37478" xr:uid="{00000000-0005-0000-0000-00003B920000}"/>
    <cellStyle name="Lookup Table Number 5 7 7 3" xfId="37479" xr:uid="{00000000-0005-0000-0000-00003C920000}"/>
    <cellStyle name="Lookup Table Number 5 7 8" xfId="37480" xr:uid="{00000000-0005-0000-0000-00003D920000}"/>
    <cellStyle name="Lookup Table Number 5 7 8 2" xfId="37481" xr:uid="{00000000-0005-0000-0000-00003E920000}"/>
    <cellStyle name="Lookup Table Number 5 7 8 3" xfId="37482" xr:uid="{00000000-0005-0000-0000-00003F920000}"/>
    <cellStyle name="Lookup Table Number 5 7 9" xfId="37483" xr:uid="{00000000-0005-0000-0000-000040920000}"/>
    <cellStyle name="Lookup Table Number 5 7 9 2" xfId="37484" xr:uid="{00000000-0005-0000-0000-000041920000}"/>
    <cellStyle name="Lookup Table Number 5 7 9 3" xfId="37485" xr:uid="{00000000-0005-0000-0000-000042920000}"/>
    <cellStyle name="Lookup Table Number 5 8" xfId="37486" xr:uid="{00000000-0005-0000-0000-000043920000}"/>
    <cellStyle name="Lookup Table Number 5 8 2" xfId="37487" xr:uid="{00000000-0005-0000-0000-000044920000}"/>
    <cellStyle name="Lookup Table Number 5 8 3" xfId="37488" xr:uid="{00000000-0005-0000-0000-000045920000}"/>
    <cellStyle name="Lookup Table Number 5 9" xfId="37489" xr:uid="{00000000-0005-0000-0000-000046920000}"/>
    <cellStyle name="Lookup Table Number 5 9 2" xfId="37490" xr:uid="{00000000-0005-0000-0000-000047920000}"/>
    <cellStyle name="Lookup Table Number 5 9 3" xfId="37491" xr:uid="{00000000-0005-0000-0000-000048920000}"/>
    <cellStyle name="Lookup Table Number 6" xfId="37492" xr:uid="{00000000-0005-0000-0000-000049920000}"/>
    <cellStyle name="Lookup Table Number 6 10" xfId="37493" xr:uid="{00000000-0005-0000-0000-00004A920000}"/>
    <cellStyle name="Lookup Table Number 6 10 2" xfId="37494" xr:uid="{00000000-0005-0000-0000-00004B920000}"/>
    <cellStyle name="Lookup Table Number 6 10 3" xfId="37495" xr:uid="{00000000-0005-0000-0000-00004C920000}"/>
    <cellStyle name="Lookup Table Number 6 11" xfId="37496" xr:uid="{00000000-0005-0000-0000-00004D920000}"/>
    <cellStyle name="Lookup Table Number 6 11 2" xfId="37497" xr:uid="{00000000-0005-0000-0000-00004E920000}"/>
    <cellStyle name="Lookup Table Number 6 11 3" xfId="37498" xr:uid="{00000000-0005-0000-0000-00004F920000}"/>
    <cellStyle name="Lookup Table Number 6 12" xfId="37499" xr:uid="{00000000-0005-0000-0000-000050920000}"/>
    <cellStyle name="Lookup Table Number 6 12 2" xfId="37500" xr:uid="{00000000-0005-0000-0000-000051920000}"/>
    <cellStyle name="Lookup Table Number 6 12 3" xfId="37501" xr:uid="{00000000-0005-0000-0000-000052920000}"/>
    <cellStyle name="Lookup Table Number 6 13" xfId="37502" xr:uid="{00000000-0005-0000-0000-000053920000}"/>
    <cellStyle name="Lookup Table Number 6 13 2" xfId="37503" xr:uid="{00000000-0005-0000-0000-000054920000}"/>
    <cellStyle name="Lookup Table Number 6 13 3" xfId="37504" xr:uid="{00000000-0005-0000-0000-000055920000}"/>
    <cellStyle name="Lookup Table Number 6 14" xfId="37505" xr:uid="{00000000-0005-0000-0000-000056920000}"/>
    <cellStyle name="Lookup Table Number 6 14 2" xfId="37506" xr:uid="{00000000-0005-0000-0000-000057920000}"/>
    <cellStyle name="Lookup Table Number 6 14 3" xfId="37507" xr:uid="{00000000-0005-0000-0000-000058920000}"/>
    <cellStyle name="Lookup Table Number 6 15" xfId="37508" xr:uid="{00000000-0005-0000-0000-000059920000}"/>
    <cellStyle name="Lookup Table Number 6 15 2" xfId="37509" xr:uid="{00000000-0005-0000-0000-00005A920000}"/>
    <cellStyle name="Lookup Table Number 6 15 3" xfId="37510" xr:uid="{00000000-0005-0000-0000-00005B920000}"/>
    <cellStyle name="Lookup Table Number 6 16" xfId="37511" xr:uid="{00000000-0005-0000-0000-00005C920000}"/>
    <cellStyle name="Lookup Table Number 6 16 2" xfId="37512" xr:uid="{00000000-0005-0000-0000-00005D920000}"/>
    <cellStyle name="Lookup Table Number 6 16 3" xfId="37513" xr:uid="{00000000-0005-0000-0000-00005E920000}"/>
    <cellStyle name="Lookup Table Number 6 17" xfId="37514" xr:uid="{00000000-0005-0000-0000-00005F920000}"/>
    <cellStyle name="Lookup Table Number 6 17 2" xfId="37515" xr:uid="{00000000-0005-0000-0000-000060920000}"/>
    <cellStyle name="Lookup Table Number 6 17 3" xfId="37516" xr:uid="{00000000-0005-0000-0000-000061920000}"/>
    <cellStyle name="Lookup Table Number 6 18" xfId="37517" xr:uid="{00000000-0005-0000-0000-000062920000}"/>
    <cellStyle name="Lookup Table Number 6 18 2" xfId="37518" xr:uid="{00000000-0005-0000-0000-000063920000}"/>
    <cellStyle name="Lookup Table Number 6 18 3" xfId="37519" xr:uid="{00000000-0005-0000-0000-000064920000}"/>
    <cellStyle name="Lookup Table Number 6 19" xfId="37520" xr:uid="{00000000-0005-0000-0000-000065920000}"/>
    <cellStyle name="Lookup Table Number 6 2" xfId="37521" xr:uid="{00000000-0005-0000-0000-000066920000}"/>
    <cellStyle name="Lookup Table Number 6 2 10" xfId="37522" xr:uid="{00000000-0005-0000-0000-000067920000}"/>
    <cellStyle name="Lookup Table Number 6 2 10 2" xfId="37523" xr:uid="{00000000-0005-0000-0000-000068920000}"/>
    <cellStyle name="Lookup Table Number 6 2 10 3" xfId="37524" xr:uid="{00000000-0005-0000-0000-000069920000}"/>
    <cellStyle name="Lookup Table Number 6 2 11" xfId="37525" xr:uid="{00000000-0005-0000-0000-00006A920000}"/>
    <cellStyle name="Lookup Table Number 6 2 11 2" xfId="37526" xr:uid="{00000000-0005-0000-0000-00006B920000}"/>
    <cellStyle name="Lookup Table Number 6 2 11 3" xfId="37527" xr:uid="{00000000-0005-0000-0000-00006C920000}"/>
    <cellStyle name="Lookup Table Number 6 2 12" xfId="37528" xr:uid="{00000000-0005-0000-0000-00006D920000}"/>
    <cellStyle name="Lookup Table Number 6 2 12 2" xfId="37529" xr:uid="{00000000-0005-0000-0000-00006E920000}"/>
    <cellStyle name="Lookup Table Number 6 2 12 3" xfId="37530" xr:uid="{00000000-0005-0000-0000-00006F920000}"/>
    <cellStyle name="Lookup Table Number 6 2 13" xfId="37531" xr:uid="{00000000-0005-0000-0000-000070920000}"/>
    <cellStyle name="Lookup Table Number 6 2 14" xfId="37532" xr:uid="{00000000-0005-0000-0000-000071920000}"/>
    <cellStyle name="Lookup Table Number 6 2 2" xfId="37533" xr:uid="{00000000-0005-0000-0000-000072920000}"/>
    <cellStyle name="Lookup Table Number 6 2 2 2" xfId="37534" xr:uid="{00000000-0005-0000-0000-000073920000}"/>
    <cellStyle name="Lookup Table Number 6 2 2 3" xfId="37535" xr:uid="{00000000-0005-0000-0000-000074920000}"/>
    <cellStyle name="Lookup Table Number 6 2 3" xfId="37536" xr:uid="{00000000-0005-0000-0000-000075920000}"/>
    <cellStyle name="Lookup Table Number 6 2 3 2" xfId="37537" xr:uid="{00000000-0005-0000-0000-000076920000}"/>
    <cellStyle name="Lookup Table Number 6 2 3 3" xfId="37538" xr:uid="{00000000-0005-0000-0000-000077920000}"/>
    <cellStyle name="Lookup Table Number 6 2 4" xfId="37539" xr:uid="{00000000-0005-0000-0000-000078920000}"/>
    <cellStyle name="Lookup Table Number 6 2 4 2" xfId="37540" xr:uid="{00000000-0005-0000-0000-000079920000}"/>
    <cellStyle name="Lookup Table Number 6 2 4 3" xfId="37541" xr:uid="{00000000-0005-0000-0000-00007A920000}"/>
    <cellStyle name="Lookup Table Number 6 2 5" xfId="37542" xr:uid="{00000000-0005-0000-0000-00007B920000}"/>
    <cellStyle name="Lookup Table Number 6 2 5 2" xfId="37543" xr:uid="{00000000-0005-0000-0000-00007C920000}"/>
    <cellStyle name="Lookup Table Number 6 2 5 3" xfId="37544" xr:uid="{00000000-0005-0000-0000-00007D920000}"/>
    <cellStyle name="Lookup Table Number 6 2 6" xfId="37545" xr:uid="{00000000-0005-0000-0000-00007E920000}"/>
    <cellStyle name="Lookup Table Number 6 2 6 2" xfId="37546" xr:uid="{00000000-0005-0000-0000-00007F920000}"/>
    <cellStyle name="Lookup Table Number 6 2 6 3" xfId="37547" xr:uid="{00000000-0005-0000-0000-000080920000}"/>
    <cellStyle name="Lookup Table Number 6 2 7" xfId="37548" xr:uid="{00000000-0005-0000-0000-000081920000}"/>
    <cellStyle name="Lookup Table Number 6 2 7 2" xfId="37549" xr:uid="{00000000-0005-0000-0000-000082920000}"/>
    <cellStyle name="Lookup Table Number 6 2 7 3" xfId="37550" xr:uid="{00000000-0005-0000-0000-000083920000}"/>
    <cellStyle name="Lookup Table Number 6 2 8" xfId="37551" xr:uid="{00000000-0005-0000-0000-000084920000}"/>
    <cellStyle name="Lookup Table Number 6 2 8 2" xfId="37552" xr:uid="{00000000-0005-0000-0000-000085920000}"/>
    <cellStyle name="Lookup Table Number 6 2 8 3" xfId="37553" xr:uid="{00000000-0005-0000-0000-000086920000}"/>
    <cellStyle name="Lookup Table Number 6 2 9" xfId="37554" xr:uid="{00000000-0005-0000-0000-000087920000}"/>
    <cellStyle name="Lookup Table Number 6 2 9 2" xfId="37555" xr:uid="{00000000-0005-0000-0000-000088920000}"/>
    <cellStyle name="Lookup Table Number 6 2 9 3" xfId="37556" xr:uid="{00000000-0005-0000-0000-000089920000}"/>
    <cellStyle name="Lookup Table Number 6 20" xfId="37557" xr:uid="{00000000-0005-0000-0000-00008A920000}"/>
    <cellStyle name="Lookup Table Number 6 3" xfId="37558" xr:uid="{00000000-0005-0000-0000-00008B920000}"/>
    <cellStyle name="Lookup Table Number 6 3 10" xfId="37559" xr:uid="{00000000-0005-0000-0000-00008C920000}"/>
    <cellStyle name="Lookup Table Number 6 3 10 2" xfId="37560" xr:uid="{00000000-0005-0000-0000-00008D920000}"/>
    <cellStyle name="Lookup Table Number 6 3 10 3" xfId="37561" xr:uid="{00000000-0005-0000-0000-00008E920000}"/>
    <cellStyle name="Lookup Table Number 6 3 11" xfId="37562" xr:uid="{00000000-0005-0000-0000-00008F920000}"/>
    <cellStyle name="Lookup Table Number 6 3 11 2" xfId="37563" xr:uid="{00000000-0005-0000-0000-000090920000}"/>
    <cellStyle name="Lookup Table Number 6 3 11 3" xfId="37564" xr:uid="{00000000-0005-0000-0000-000091920000}"/>
    <cellStyle name="Lookup Table Number 6 3 12" xfId="37565" xr:uid="{00000000-0005-0000-0000-000092920000}"/>
    <cellStyle name="Lookup Table Number 6 3 12 2" xfId="37566" xr:uid="{00000000-0005-0000-0000-000093920000}"/>
    <cellStyle name="Lookup Table Number 6 3 12 3" xfId="37567" xr:uid="{00000000-0005-0000-0000-000094920000}"/>
    <cellStyle name="Lookup Table Number 6 3 13" xfId="37568" xr:uid="{00000000-0005-0000-0000-000095920000}"/>
    <cellStyle name="Lookup Table Number 6 3 14" xfId="37569" xr:uid="{00000000-0005-0000-0000-000096920000}"/>
    <cellStyle name="Lookup Table Number 6 3 2" xfId="37570" xr:uid="{00000000-0005-0000-0000-000097920000}"/>
    <cellStyle name="Lookup Table Number 6 3 2 2" xfId="37571" xr:uid="{00000000-0005-0000-0000-000098920000}"/>
    <cellStyle name="Lookup Table Number 6 3 2 3" xfId="37572" xr:uid="{00000000-0005-0000-0000-000099920000}"/>
    <cellStyle name="Lookup Table Number 6 3 3" xfId="37573" xr:uid="{00000000-0005-0000-0000-00009A920000}"/>
    <cellStyle name="Lookup Table Number 6 3 3 2" xfId="37574" xr:uid="{00000000-0005-0000-0000-00009B920000}"/>
    <cellStyle name="Lookup Table Number 6 3 3 3" xfId="37575" xr:uid="{00000000-0005-0000-0000-00009C920000}"/>
    <cellStyle name="Lookup Table Number 6 3 4" xfId="37576" xr:uid="{00000000-0005-0000-0000-00009D920000}"/>
    <cellStyle name="Lookup Table Number 6 3 4 2" xfId="37577" xr:uid="{00000000-0005-0000-0000-00009E920000}"/>
    <cellStyle name="Lookup Table Number 6 3 4 3" xfId="37578" xr:uid="{00000000-0005-0000-0000-00009F920000}"/>
    <cellStyle name="Lookup Table Number 6 3 5" xfId="37579" xr:uid="{00000000-0005-0000-0000-0000A0920000}"/>
    <cellStyle name="Lookup Table Number 6 3 5 2" xfId="37580" xr:uid="{00000000-0005-0000-0000-0000A1920000}"/>
    <cellStyle name="Lookup Table Number 6 3 5 3" xfId="37581" xr:uid="{00000000-0005-0000-0000-0000A2920000}"/>
    <cellStyle name="Lookup Table Number 6 3 6" xfId="37582" xr:uid="{00000000-0005-0000-0000-0000A3920000}"/>
    <cellStyle name="Lookup Table Number 6 3 6 2" xfId="37583" xr:uid="{00000000-0005-0000-0000-0000A4920000}"/>
    <cellStyle name="Lookup Table Number 6 3 6 3" xfId="37584" xr:uid="{00000000-0005-0000-0000-0000A5920000}"/>
    <cellStyle name="Lookup Table Number 6 3 7" xfId="37585" xr:uid="{00000000-0005-0000-0000-0000A6920000}"/>
    <cellStyle name="Lookup Table Number 6 3 7 2" xfId="37586" xr:uid="{00000000-0005-0000-0000-0000A7920000}"/>
    <cellStyle name="Lookup Table Number 6 3 7 3" xfId="37587" xr:uid="{00000000-0005-0000-0000-0000A8920000}"/>
    <cellStyle name="Lookup Table Number 6 3 8" xfId="37588" xr:uid="{00000000-0005-0000-0000-0000A9920000}"/>
    <cellStyle name="Lookup Table Number 6 3 8 2" xfId="37589" xr:uid="{00000000-0005-0000-0000-0000AA920000}"/>
    <cellStyle name="Lookup Table Number 6 3 8 3" xfId="37590" xr:uid="{00000000-0005-0000-0000-0000AB920000}"/>
    <cellStyle name="Lookup Table Number 6 3 9" xfId="37591" xr:uid="{00000000-0005-0000-0000-0000AC920000}"/>
    <cellStyle name="Lookup Table Number 6 3 9 2" xfId="37592" xr:uid="{00000000-0005-0000-0000-0000AD920000}"/>
    <cellStyle name="Lookup Table Number 6 3 9 3" xfId="37593" xr:uid="{00000000-0005-0000-0000-0000AE920000}"/>
    <cellStyle name="Lookup Table Number 6 4" xfId="37594" xr:uid="{00000000-0005-0000-0000-0000AF920000}"/>
    <cellStyle name="Lookup Table Number 6 4 10" xfId="37595" xr:uid="{00000000-0005-0000-0000-0000B0920000}"/>
    <cellStyle name="Lookup Table Number 6 4 10 2" xfId="37596" xr:uid="{00000000-0005-0000-0000-0000B1920000}"/>
    <cellStyle name="Lookup Table Number 6 4 10 3" xfId="37597" xr:uid="{00000000-0005-0000-0000-0000B2920000}"/>
    <cellStyle name="Lookup Table Number 6 4 11" xfId="37598" xr:uid="{00000000-0005-0000-0000-0000B3920000}"/>
    <cellStyle name="Lookup Table Number 6 4 11 2" xfId="37599" xr:uid="{00000000-0005-0000-0000-0000B4920000}"/>
    <cellStyle name="Lookup Table Number 6 4 11 3" xfId="37600" xr:uid="{00000000-0005-0000-0000-0000B5920000}"/>
    <cellStyle name="Lookup Table Number 6 4 12" xfId="37601" xr:uid="{00000000-0005-0000-0000-0000B6920000}"/>
    <cellStyle name="Lookup Table Number 6 4 13" xfId="37602" xr:uid="{00000000-0005-0000-0000-0000B7920000}"/>
    <cellStyle name="Lookup Table Number 6 4 2" xfId="37603" xr:uid="{00000000-0005-0000-0000-0000B8920000}"/>
    <cellStyle name="Lookup Table Number 6 4 2 2" xfId="37604" xr:uid="{00000000-0005-0000-0000-0000B9920000}"/>
    <cellStyle name="Lookup Table Number 6 4 2 3" xfId="37605" xr:uid="{00000000-0005-0000-0000-0000BA920000}"/>
    <cellStyle name="Lookup Table Number 6 4 3" xfId="37606" xr:uid="{00000000-0005-0000-0000-0000BB920000}"/>
    <cellStyle name="Lookup Table Number 6 4 3 2" xfId="37607" xr:uid="{00000000-0005-0000-0000-0000BC920000}"/>
    <cellStyle name="Lookup Table Number 6 4 3 3" xfId="37608" xr:uid="{00000000-0005-0000-0000-0000BD920000}"/>
    <cellStyle name="Lookup Table Number 6 4 4" xfId="37609" xr:uid="{00000000-0005-0000-0000-0000BE920000}"/>
    <cellStyle name="Lookup Table Number 6 4 4 2" xfId="37610" xr:uid="{00000000-0005-0000-0000-0000BF920000}"/>
    <cellStyle name="Lookup Table Number 6 4 4 3" xfId="37611" xr:uid="{00000000-0005-0000-0000-0000C0920000}"/>
    <cellStyle name="Lookup Table Number 6 4 5" xfId="37612" xr:uid="{00000000-0005-0000-0000-0000C1920000}"/>
    <cellStyle name="Lookup Table Number 6 4 5 2" xfId="37613" xr:uid="{00000000-0005-0000-0000-0000C2920000}"/>
    <cellStyle name="Lookup Table Number 6 4 5 3" xfId="37614" xr:uid="{00000000-0005-0000-0000-0000C3920000}"/>
    <cellStyle name="Lookup Table Number 6 4 6" xfId="37615" xr:uid="{00000000-0005-0000-0000-0000C4920000}"/>
    <cellStyle name="Lookup Table Number 6 4 6 2" xfId="37616" xr:uid="{00000000-0005-0000-0000-0000C5920000}"/>
    <cellStyle name="Lookup Table Number 6 4 6 3" xfId="37617" xr:uid="{00000000-0005-0000-0000-0000C6920000}"/>
    <cellStyle name="Lookup Table Number 6 4 7" xfId="37618" xr:uid="{00000000-0005-0000-0000-0000C7920000}"/>
    <cellStyle name="Lookup Table Number 6 4 7 2" xfId="37619" xr:uid="{00000000-0005-0000-0000-0000C8920000}"/>
    <cellStyle name="Lookup Table Number 6 4 7 3" xfId="37620" xr:uid="{00000000-0005-0000-0000-0000C9920000}"/>
    <cellStyle name="Lookup Table Number 6 4 8" xfId="37621" xr:uid="{00000000-0005-0000-0000-0000CA920000}"/>
    <cellStyle name="Lookup Table Number 6 4 8 2" xfId="37622" xr:uid="{00000000-0005-0000-0000-0000CB920000}"/>
    <cellStyle name="Lookup Table Number 6 4 8 3" xfId="37623" xr:uid="{00000000-0005-0000-0000-0000CC920000}"/>
    <cellStyle name="Lookup Table Number 6 4 9" xfId="37624" xr:uid="{00000000-0005-0000-0000-0000CD920000}"/>
    <cellStyle name="Lookup Table Number 6 4 9 2" xfId="37625" xr:uid="{00000000-0005-0000-0000-0000CE920000}"/>
    <cellStyle name="Lookup Table Number 6 4 9 3" xfId="37626" xr:uid="{00000000-0005-0000-0000-0000CF920000}"/>
    <cellStyle name="Lookup Table Number 6 5" xfId="37627" xr:uid="{00000000-0005-0000-0000-0000D0920000}"/>
    <cellStyle name="Lookup Table Number 6 5 10" xfId="37628" xr:uid="{00000000-0005-0000-0000-0000D1920000}"/>
    <cellStyle name="Lookup Table Number 6 5 10 2" xfId="37629" xr:uid="{00000000-0005-0000-0000-0000D2920000}"/>
    <cellStyle name="Lookup Table Number 6 5 10 3" xfId="37630" xr:uid="{00000000-0005-0000-0000-0000D3920000}"/>
    <cellStyle name="Lookup Table Number 6 5 11" xfId="37631" xr:uid="{00000000-0005-0000-0000-0000D4920000}"/>
    <cellStyle name="Lookup Table Number 6 5 11 2" xfId="37632" xr:uid="{00000000-0005-0000-0000-0000D5920000}"/>
    <cellStyle name="Lookup Table Number 6 5 11 3" xfId="37633" xr:uid="{00000000-0005-0000-0000-0000D6920000}"/>
    <cellStyle name="Lookup Table Number 6 5 12" xfId="37634" xr:uid="{00000000-0005-0000-0000-0000D7920000}"/>
    <cellStyle name="Lookup Table Number 6 5 13" xfId="37635" xr:uid="{00000000-0005-0000-0000-0000D8920000}"/>
    <cellStyle name="Lookup Table Number 6 5 2" xfId="37636" xr:uid="{00000000-0005-0000-0000-0000D9920000}"/>
    <cellStyle name="Lookup Table Number 6 5 2 2" xfId="37637" xr:uid="{00000000-0005-0000-0000-0000DA920000}"/>
    <cellStyle name="Lookup Table Number 6 5 2 3" xfId="37638" xr:uid="{00000000-0005-0000-0000-0000DB920000}"/>
    <cellStyle name="Lookup Table Number 6 5 3" xfId="37639" xr:uid="{00000000-0005-0000-0000-0000DC920000}"/>
    <cellStyle name="Lookup Table Number 6 5 3 2" xfId="37640" xr:uid="{00000000-0005-0000-0000-0000DD920000}"/>
    <cellStyle name="Lookup Table Number 6 5 3 3" xfId="37641" xr:uid="{00000000-0005-0000-0000-0000DE920000}"/>
    <cellStyle name="Lookup Table Number 6 5 4" xfId="37642" xr:uid="{00000000-0005-0000-0000-0000DF920000}"/>
    <cellStyle name="Lookup Table Number 6 5 4 2" xfId="37643" xr:uid="{00000000-0005-0000-0000-0000E0920000}"/>
    <cellStyle name="Lookup Table Number 6 5 4 3" xfId="37644" xr:uid="{00000000-0005-0000-0000-0000E1920000}"/>
    <cellStyle name="Lookup Table Number 6 5 5" xfId="37645" xr:uid="{00000000-0005-0000-0000-0000E2920000}"/>
    <cellStyle name="Lookup Table Number 6 5 5 2" xfId="37646" xr:uid="{00000000-0005-0000-0000-0000E3920000}"/>
    <cellStyle name="Lookup Table Number 6 5 5 3" xfId="37647" xr:uid="{00000000-0005-0000-0000-0000E4920000}"/>
    <cellStyle name="Lookup Table Number 6 5 6" xfId="37648" xr:uid="{00000000-0005-0000-0000-0000E5920000}"/>
    <cellStyle name="Lookup Table Number 6 5 6 2" xfId="37649" xr:uid="{00000000-0005-0000-0000-0000E6920000}"/>
    <cellStyle name="Lookup Table Number 6 5 6 3" xfId="37650" xr:uid="{00000000-0005-0000-0000-0000E7920000}"/>
    <cellStyle name="Lookup Table Number 6 5 7" xfId="37651" xr:uid="{00000000-0005-0000-0000-0000E8920000}"/>
    <cellStyle name="Lookup Table Number 6 5 7 2" xfId="37652" xr:uid="{00000000-0005-0000-0000-0000E9920000}"/>
    <cellStyle name="Lookup Table Number 6 5 7 3" xfId="37653" xr:uid="{00000000-0005-0000-0000-0000EA920000}"/>
    <cellStyle name="Lookup Table Number 6 5 8" xfId="37654" xr:uid="{00000000-0005-0000-0000-0000EB920000}"/>
    <cellStyle name="Lookup Table Number 6 5 8 2" xfId="37655" xr:uid="{00000000-0005-0000-0000-0000EC920000}"/>
    <cellStyle name="Lookup Table Number 6 5 8 3" xfId="37656" xr:uid="{00000000-0005-0000-0000-0000ED920000}"/>
    <cellStyle name="Lookup Table Number 6 5 9" xfId="37657" xr:uid="{00000000-0005-0000-0000-0000EE920000}"/>
    <cellStyle name="Lookup Table Number 6 5 9 2" xfId="37658" xr:uid="{00000000-0005-0000-0000-0000EF920000}"/>
    <cellStyle name="Lookup Table Number 6 5 9 3" xfId="37659" xr:uid="{00000000-0005-0000-0000-0000F0920000}"/>
    <cellStyle name="Lookup Table Number 6 6" xfId="37660" xr:uid="{00000000-0005-0000-0000-0000F1920000}"/>
    <cellStyle name="Lookup Table Number 6 6 10" xfId="37661" xr:uid="{00000000-0005-0000-0000-0000F2920000}"/>
    <cellStyle name="Lookup Table Number 6 6 10 2" xfId="37662" xr:uid="{00000000-0005-0000-0000-0000F3920000}"/>
    <cellStyle name="Lookup Table Number 6 6 10 3" xfId="37663" xr:uid="{00000000-0005-0000-0000-0000F4920000}"/>
    <cellStyle name="Lookup Table Number 6 6 11" xfId="37664" xr:uid="{00000000-0005-0000-0000-0000F5920000}"/>
    <cellStyle name="Lookup Table Number 6 6 11 2" xfId="37665" xr:uid="{00000000-0005-0000-0000-0000F6920000}"/>
    <cellStyle name="Lookup Table Number 6 6 11 3" xfId="37666" xr:uid="{00000000-0005-0000-0000-0000F7920000}"/>
    <cellStyle name="Lookup Table Number 6 6 12" xfId="37667" xr:uid="{00000000-0005-0000-0000-0000F8920000}"/>
    <cellStyle name="Lookup Table Number 6 6 13" xfId="37668" xr:uid="{00000000-0005-0000-0000-0000F9920000}"/>
    <cellStyle name="Lookup Table Number 6 6 2" xfId="37669" xr:uid="{00000000-0005-0000-0000-0000FA920000}"/>
    <cellStyle name="Lookup Table Number 6 6 2 2" xfId="37670" xr:uid="{00000000-0005-0000-0000-0000FB920000}"/>
    <cellStyle name="Lookup Table Number 6 6 2 3" xfId="37671" xr:uid="{00000000-0005-0000-0000-0000FC920000}"/>
    <cellStyle name="Lookup Table Number 6 6 3" xfId="37672" xr:uid="{00000000-0005-0000-0000-0000FD920000}"/>
    <cellStyle name="Lookup Table Number 6 6 3 2" xfId="37673" xr:uid="{00000000-0005-0000-0000-0000FE920000}"/>
    <cellStyle name="Lookup Table Number 6 6 3 3" xfId="37674" xr:uid="{00000000-0005-0000-0000-0000FF920000}"/>
    <cellStyle name="Lookup Table Number 6 6 4" xfId="37675" xr:uid="{00000000-0005-0000-0000-000000930000}"/>
    <cellStyle name="Lookup Table Number 6 6 4 2" xfId="37676" xr:uid="{00000000-0005-0000-0000-000001930000}"/>
    <cellStyle name="Lookup Table Number 6 6 4 3" xfId="37677" xr:uid="{00000000-0005-0000-0000-000002930000}"/>
    <cellStyle name="Lookup Table Number 6 6 5" xfId="37678" xr:uid="{00000000-0005-0000-0000-000003930000}"/>
    <cellStyle name="Lookup Table Number 6 6 5 2" xfId="37679" xr:uid="{00000000-0005-0000-0000-000004930000}"/>
    <cellStyle name="Lookup Table Number 6 6 5 3" xfId="37680" xr:uid="{00000000-0005-0000-0000-000005930000}"/>
    <cellStyle name="Lookup Table Number 6 6 6" xfId="37681" xr:uid="{00000000-0005-0000-0000-000006930000}"/>
    <cellStyle name="Lookup Table Number 6 6 6 2" xfId="37682" xr:uid="{00000000-0005-0000-0000-000007930000}"/>
    <cellStyle name="Lookup Table Number 6 6 6 3" xfId="37683" xr:uid="{00000000-0005-0000-0000-000008930000}"/>
    <cellStyle name="Lookup Table Number 6 6 7" xfId="37684" xr:uid="{00000000-0005-0000-0000-000009930000}"/>
    <cellStyle name="Lookup Table Number 6 6 7 2" xfId="37685" xr:uid="{00000000-0005-0000-0000-00000A930000}"/>
    <cellStyle name="Lookup Table Number 6 6 7 3" xfId="37686" xr:uid="{00000000-0005-0000-0000-00000B930000}"/>
    <cellStyle name="Lookup Table Number 6 6 8" xfId="37687" xr:uid="{00000000-0005-0000-0000-00000C930000}"/>
    <cellStyle name="Lookup Table Number 6 6 8 2" xfId="37688" xr:uid="{00000000-0005-0000-0000-00000D930000}"/>
    <cellStyle name="Lookup Table Number 6 6 8 3" xfId="37689" xr:uid="{00000000-0005-0000-0000-00000E930000}"/>
    <cellStyle name="Lookup Table Number 6 6 9" xfId="37690" xr:uid="{00000000-0005-0000-0000-00000F930000}"/>
    <cellStyle name="Lookup Table Number 6 6 9 2" xfId="37691" xr:uid="{00000000-0005-0000-0000-000010930000}"/>
    <cellStyle name="Lookup Table Number 6 6 9 3" xfId="37692" xr:uid="{00000000-0005-0000-0000-000011930000}"/>
    <cellStyle name="Lookup Table Number 6 7" xfId="37693" xr:uid="{00000000-0005-0000-0000-000012930000}"/>
    <cellStyle name="Lookup Table Number 6 7 10" xfId="37694" xr:uid="{00000000-0005-0000-0000-000013930000}"/>
    <cellStyle name="Lookup Table Number 6 7 10 2" xfId="37695" xr:uid="{00000000-0005-0000-0000-000014930000}"/>
    <cellStyle name="Lookup Table Number 6 7 10 3" xfId="37696" xr:uid="{00000000-0005-0000-0000-000015930000}"/>
    <cellStyle name="Lookup Table Number 6 7 11" xfId="37697" xr:uid="{00000000-0005-0000-0000-000016930000}"/>
    <cellStyle name="Lookup Table Number 6 7 11 2" xfId="37698" xr:uid="{00000000-0005-0000-0000-000017930000}"/>
    <cellStyle name="Lookup Table Number 6 7 11 3" xfId="37699" xr:uid="{00000000-0005-0000-0000-000018930000}"/>
    <cellStyle name="Lookup Table Number 6 7 12" xfId="37700" xr:uid="{00000000-0005-0000-0000-000019930000}"/>
    <cellStyle name="Lookup Table Number 6 7 13" xfId="37701" xr:uid="{00000000-0005-0000-0000-00001A930000}"/>
    <cellStyle name="Lookup Table Number 6 7 2" xfId="37702" xr:uid="{00000000-0005-0000-0000-00001B930000}"/>
    <cellStyle name="Lookup Table Number 6 7 2 2" xfId="37703" xr:uid="{00000000-0005-0000-0000-00001C930000}"/>
    <cellStyle name="Lookup Table Number 6 7 2 3" xfId="37704" xr:uid="{00000000-0005-0000-0000-00001D930000}"/>
    <cellStyle name="Lookup Table Number 6 7 3" xfId="37705" xr:uid="{00000000-0005-0000-0000-00001E930000}"/>
    <cellStyle name="Lookup Table Number 6 7 3 2" xfId="37706" xr:uid="{00000000-0005-0000-0000-00001F930000}"/>
    <cellStyle name="Lookup Table Number 6 7 3 3" xfId="37707" xr:uid="{00000000-0005-0000-0000-000020930000}"/>
    <cellStyle name="Lookup Table Number 6 7 4" xfId="37708" xr:uid="{00000000-0005-0000-0000-000021930000}"/>
    <cellStyle name="Lookup Table Number 6 7 4 2" xfId="37709" xr:uid="{00000000-0005-0000-0000-000022930000}"/>
    <cellStyle name="Lookup Table Number 6 7 4 3" xfId="37710" xr:uid="{00000000-0005-0000-0000-000023930000}"/>
    <cellStyle name="Lookup Table Number 6 7 5" xfId="37711" xr:uid="{00000000-0005-0000-0000-000024930000}"/>
    <cellStyle name="Lookup Table Number 6 7 5 2" xfId="37712" xr:uid="{00000000-0005-0000-0000-000025930000}"/>
    <cellStyle name="Lookup Table Number 6 7 5 3" xfId="37713" xr:uid="{00000000-0005-0000-0000-000026930000}"/>
    <cellStyle name="Lookup Table Number 6 7 6" xfId="37714" xr:uid="{00000000-0005-0000-0000-000027930000}"/>
    <cellStyle name="Lookup Table Number 6 7 6 2" xfId="37715" xr:uid="{00000000-0005-0000-0000-000028930000}"/>
    <cellStyle name="Lookup Table Number 6 7 6 3" xfId="37716" xr:uid="{00000000-0005-0000-0000-000029930000}"/>
    <cellStyle name="Lookup Table Number 6 7 7" xfId="37717" xr:uid="{00000000-0005-0000-0000-00002A930000}"/>
    <cellStyle name="Lookup Table Number 6 7 7 2" xfId="37718" xr:uid="{00000000-0005-0000-0000-00002B930000}"/>
    <cellStyle name="Lookup Table Number 6 7 7 3" xfId="37719" xr:uid="{00000000-0005-0000-0000-00002C930000}"/>
    <cellStyle name="Lookup Table Number 6 7 8" xfId="37720" xr:uid="{00000000-0005-0000-0000-00002D930000}"/>
    <cellStyle name="Lookup Table Number 6 7 8 2" xfId="37721" xr:uid="{00000000-0005-0000-0000-00002E930000}"/>
    <cellStyle name="Lookup Table Number 6 7 8 3" xfId="37722" xr:uid="{00000000-0005-0000-0000-00002F930000}"/>
    <cellStyle name="Lookup Table Number 6 7 9" xfId="37723" xr:uid="{00000000-0005-0000-0000-000030930000}"/>
    <cellStyle name="Lookup Table Number 6 7 9 2" xfId="37724" xr:uid="{00000000-0005-0000-0000-000031930000}"/>
    <cellStyle name="Lookup Table Number 6 7 9 3" xfId="37725" xr:uid="{00000000-0005-0000-0000-000032930000}"/>
    <cellStyle name="Lookup Table Number 6 8" xfId="37726" xr:uid="{00000000-0005-0000-0000-000033930000}"/>
    <cellStyle name="Lookup Table Number 6 8 2" xfId="37727" xr:uid="{00000000-0005-0000-0000-000034930000}"/>
    <cellStyle name="Lookup Table Number 6 8 3" xfId="37728" xr:uid="{00000000-0005-0000-0000-000035930000}"/>
    <cellStyle name="Lookup Table Number 6 9" xfId="37729" xr:uid="{00000000-0005-0000-0000-000036930000}"/>
    <cellStyle name="Lookup Table Number 6 9 2" xfId="37730" xr:uid="{00000000-0005-0000-0000-000037930000}"/>
    <cellStyle name="Lookup Table Number 6 9 3" xfId="37731" xr:uid="{00000000-0005-0000-0000-000038930000}"/>
    <cellStyle name="Lookup Table Number 7" xfId="37732" xr:uid="{00000000-0005-0000-0000-000039930000}"/>
    <cellStyle name="Lookup Table Number 7 10" xfId="37733" xr:uid="{00000000-0005-0000-0000-00003A930000}"/>
    <cellStyle name="Lookup Table Number 7 10 2" xfId="37734" xr:uid="{00000000-0005-0000-0000-00003B930000}"/>
    <cellStyle name="Lookup Table Number 7 10 3" xfId="37735" xr:uid="{00000000-0005-0000-0000-00003C930000}"/>
    <cellStyle name="Lookup Table Number 7 11" xfId="37736" xr:uid="{00000000-0005-0000-0000-00003D930000}"/>
    <cellStyle name="Lookup Table Number 7 11 2" xfId="37737" xr:uid="{00000000-0005-0000-0000-00003E930000}"/>
    <cellStyle name="Lookup Table Number 7 11 3" xfId="37738" xr:uid="{00000000-0005-0000-0000-00003F930000}"/>
    <cellStyle name="Lookup Table Number 7 12" xfId="37739" xr:uid="{00000000-0005-0000-0000-000040930000}"/>
    <cellStyle name="Lookup Table Number 7 12 2" xfId="37740" xr:uid="{00000000-0005-0000-0000-000041930000}"/>
    <cellStyle name="Lookup Table Number 7 12 3" xfId="37741" xr:uid="{00000000-0005-0000-0000-000042930000}"/>
    <cellStyle name="Lookup Table Number 7 13" xfId="37742" xr:uid="{00000000-0005-0000-0000-000043930000}"/>
    <cellStyle name="Lookup Table Number 7 13 2" xfId="37743" xr:uid="{00000000-0005-0000-0000-000044930000}"/>
    <cellStyle name="Lookup Table Number 7 13 3" xfId="37744" xr:uid="{00000000-0005-0000-0000-000045930000}"/>
    <cellStyle name="Lookup Table Number 7 14" xfId="37745" xr:uid="{00000000-0005-0000-0000-000046930000}"/>
    <cellStyle name="Lookup Table Number 7 14 2" xfId="37746" xr:uid="{00000000-0005-0000-0000-000047930000}"/>
    <cellStyle name="Lookup Table Number 7 14 3" xfId="37747" xr:uid="{00000000-0005-0000-0000-000048930000}"/>
    <cellStyle name="Lookup Table Number 7 15" xfId="37748" xr:uid="{00000000-0005-0000-0000-000049930000}"/>
    <cellStyle name="Lookup Table Number 7 15 2" xfId="37749" xr:uid="{00000000-0005-0000-0000-00004A930000}"/>
    <cellStyle name="Lookup Table Number 7 15 3" xfId="37750" xr:uid="{00000000-0005-0000-0000-00004B930000}"/>
    <cellStyle name="Lookup Table Number 7 16" xfId="37751" xr:uid="{00000000-0005-0000-0000-00004C930000}"/>
    <cellStyle name="Lookup Table Number 7 16 2" xfId="37752" xr:uid="{00000000-0005-0000-0000-00004D930000}"/>
    <cellStyle name="Lookup Table Number 7 16 3" xfId="37753" xr:uid="{00000000-0005-0000-0000-00004E930000}"/>
    <cellStyle name="Lookup Table Number 7 17" xfId="37754" xr:uid="{00000000-0005-0000-0000-00004F930000}"/>
    <cellStyle name="Lookup Table Number 7 17 2" xfId="37755" xr:uid="{00000000-0005-0000-0000-000050930000}"/>
    <cellStyle name="Lookup Table Number 7 17 3" xfId="37756" xr:uid="{00000000-0005-0000-0000-000051930000}"/>
    <cellStyle name="Lookup Table Number 7 18" xfId="37757" xr:uid="{00000000-0005-0000-0000-000052930000}"/>
    <cellStyle name="Lookup Table Number 7 18 2" xfId="37758" xr:uid="{00000000-0005-0000-0000-000053930000}"/>
    <cellStyle name="Lookup Table Number 7 18 3" xfId="37759" xr:uid="{00000000-0005-0000-0000-000054930000}"/>
    <cellStyle name="Lookup Table Number 7 19" xfId="37760" xr:uid="{00000000-0005-0000-0000-000055930000}"/>
    <cellStyle name="Lookup Table Number 7 2" xfId="37761" xr:uid="{00000000-0005-0000-0000-000056930000}"/>
    <cellStyle name="Lookup Table Number 7 2 10" xfId="37762" xr:uid="{00000000-0005-0000-0000-000057930000}"/>
    <cellStyle name="Lookup Table Number 7 2 10 2" xfId="37763" xr:uid="{00000000-0005-0000-0000-000058930000}"/>
    <cellStyle name="Lookup Table Number 7 2 10 3" xfId="37764" xr:uid="{00000000-0005-0000-0000-000059930000}"/>
    <cellStyle name="Lookup Table Number 7 2 11" xfId="37765" xr:uid="{00000000-0005-0000-0000-00005A930000}"/>
    <cellStyle name="Lookup Table Number 7 2 11 2" xfId="37766" xr:uid="{00000000-0005-0000-0000-00005B930000}"/>
    <cellStyle name="Lookup Table Number 7 2 11 3" xfId="37767" xr:uid="{00000000-0005-0000-0000-00005C930000}"/>
    <cellStyle name="Lookup Table Number 7 2 12" xfId="37768" xr:uid="{00000000-0005-0000-0000-00005D930000}"/>
    <cellStyle name="Lookup Table Number 7 2 12 2" xfId="37769" xr:uid="{00000000-0005-0000-0000-00005E930000}"/>
    <cellStyle name="Lookup Table Number 7 2 12 3" xfId="37770" xr:uid="{00000000-0005-0000-0000-00005F930000}"/>
    <cellStyle name="Lookup Table Number 7 2 13" xfId="37771" xr:uid="{00000000-0005-0000-0000-000060930000}"/>
    <cellStyle name="Lookup Table Number 7 2 14" xfId="37772" xr:uid="{00000000-0005-0000-0000-000061930000}"/>
    <cellStyle name="Lookup Table Number 7 2 2" xfId="37773" xr:uid="{00000000-0005-0000-0000-000062930000}"/>
    <cellStyle name="Lookup Table Number 7 2 2 2" xfId="37774" xr:uid="{00000000-0005-0000-0000-000063930000}"/>
    <cellStyle name="Lookup Table Number 7 2 2 3" xfId="37775" xr:uid="{00000000-0005-0000-0000-000064930000}"/>
    <cellStyle name="Lookup Table Number 7 2 3" xfId="37776" xr:uid="{00000000-0005-0000-0000-000065930000}"/>
    <cellStyle name="Lookup Table Number 7 2 3 2" xfId="37777" xr:uid="{00000000-0005-0000-0000-000066930000}"/>
    <cellStyle name="Lookup Table Number 7 2 3 3" xfId="37778" xr:uid="{00000000-0005-0000-0000-000067930000}"/>
    <cellStyle name="Lookup Table Number 7 2 4" xfId="37779" xr:uid="{00000000-0005-0000-0000-000068930000}"/>
    <cellStyle name="Lookup Table Number 7 2 4 2" xfId="37780" xr:uid="{00000000-0005-0000-0000-000069930000}"/>
    <cellStyle name="Lookup Table Number 7 2 4 3" xfId="37781" xr:uid="{00000000-0005-0000-0000-00006A930000}"/>
    <cellStyle name="Lookup Table Number 7 2 5" xfId="37782" xr:uid="{00000000-0005-0000-0000-00006B930000}"/>
    <cellStyle name="Lookup Table Number 7 2 5 2" xfId="37783" xr:uid="{00000000-0005-0000-0000-00006C930000}"/>
    <cellStyle name="Lookup Table Number 7 2 5 3" xfId="37784" xr:uid="{00000000-0005-0000-0000-00006D930000}"/>
    <cellStyle name="Lookup Table Number 7 2 6" xfId="37785" xr:uid="{00000000-0005-0000-0000-00006E930000}"/>
    <cellStyle name="Lookup Table Number 7 2 6 2" xfId="37786" xr:uid="{00000000-0005-0000-0000-00006F930000}"/>
    <cellStyle name="Lookup Table Number 7 2 6 3" xfId="37787" xr:uid="{00000000-0005-0000-0000-000070930000}"/>
    <cellStyle name="Lookup Table Number 7 2 7" xfId="37788" xr:uid="{00000000-0005-0000-0000-000071930000}"/>
    <cellStyle name="Lookup Table Number 7 2 7 2" xfId="37789" xr:uid="{00000000-0005-0000-0000-000072930000}"/>
    <cellStyle name="Lookup Table Number 7 2 7 3" xfId="37790" xr:uid="{00000000-0005-0000-0000-000073930000}"/>
    <cellStyle name="Lookup Table Number 7 2 8" xfId="37791" xr:uid="{00000000-0005-0000-0000-000074930000}"/>
    <cellStyle name="Lookup Table Number 7 2 8 2" xfId="37792" xr:uid="{00000000-0005-0000-0000-000075930000}"/>
    <cellStyle name="Lookup Table Number 7 2 8 3" xfId="37793" xr:uid="{00000000-0005-0000-0000-000076930000}"/>
    <cellStyle name="Lookup Table Number 7 2 9" xfId="37794" xr:uid="{00000000-0005-0000-0000-000077930000}"/>
    <cellStyle name="Lookup Table Number 7 2 9 2" xfId="37795" xr:uid="{00000000-0005-0000-0000-000078930000}"/>
    <cellStyle name="Lookup Table Number 7 2 9 3" xfId="37796" xr:uid="{00000000-0005-0000-0000-000079930000}"/>
    <cellStyle name="Lookup Table Number 7 20" xfId="37797" xr:uid="{00000000-0005-0000-0000-00007A930000}"/>
    <cellStyle name="Lookup Table Number 7 3" xfId="37798" xr:uid="{00000000-0005-0000-0000-00007B930000}"/>
    <cellStyle name="Lookup Table Number 7 3 10" xfId="37799" xr:uid="{00000000-0005-0000-0000-00007C930000}"/>
    <cellStyle name="Lookup Table Number 7 3 10 2" xfId="37800" xr:uid="{00000000-0005-0000-0000-00007D930000}"/>
    <cellStyle name="Lookup Table Number 7 3 10 3" xfId="37801" xr:uid="{00000000-0005-0000-0000-00007E930000}"/>
    <cellStyle name="Lookup Table Number 7 3 11" xfId="37802" xr:uid="{00000000-0005-0000-0000-00007F930000}"/>
    <cellStyle name="Lookup Table Number 7 3 11 2" xfId="37803" xr:uid="{00000000-0005-0000-0000-000080930000}"/>
    <cellStyle name="Lookup Table Number 7 3 11 3" xfId="37804" xr:uid="{00000000-0005-0000-0000-000081930000}"/>
    <cellStyle name="Lookup Table Number 7 3 12" xfId="37805" xr:uid="{00000000-0005-0000-0000-000082930000}"/>
    <cellStyle name="Lookup Table Number 7 3 12 2" xfId="37806" xr:uid="{00000000-0005-0000-0000-000083930000}"/>
    <cellStyle name="Lookup Table Number 7 3 12 3" xfId="37807" xr:uid="{00000000-0005-0000-0000-000084930000}"/>
    <cellStyle name="Lookup Table Number 7 3 13" xfId="37808" xr:uid="{00000000-0005-0000-0000-000085930000}"/>
    <cellStyle name="Lookup Table Number 7 3 14" xfId="37809" xr:uid="{00000000-0005-0000-0000-000086930000}"/>
    <cellStyle name="Lookup Table Number 7 3 2" xfId="37810" xr:uid="{00000000-0005-0000-0000-000087930000}"/>
    <cellStyle name="Lookup Table Number 7 3 2 2" xfId="37811" xr:uid="{00000000-0005-0000-0000-000088930000}"/>
    <cellStyle name="Lookup Table Number 7 3 2 3" xfId="37812" xr:uid="{00000000-0005-0000-0000-000089930000}"/>
    <cellStyle name="Lookup Table Number 7 3 3" xfId="37813" xr:uid="{00000000-0005-0000-0000-00008A930000}"/>
    <cellStyle name="Lookup Table Number 7 3 3 2" xfId="37814" xr:uid="{00000000-0005-0000-0000-00008B930000}"/>
    <cellStyle name="Lookup Table Number 7 3 3 3" xfId="37815" xr:uid="{00000000-0005-0000-0000-00008C930000}"/>
    <cellStyle name="Lookup Table Number 7 3 4" xfId="37816" xr:uid="{00000000-0005-0000-0000-00008D930000}"/>
    <cellStyle name="Lookup Table Number 7 3 4 2" xfId="37817" xr:uid="{00000000-0005-0000-0000-00008E930000}"/>
    <cellStyle name="Lookup Table Number 7 3 4 3" xfId="37818" xr:uid="{00000000-0005-0000-0000-00008F930000}"/>
    <cellStyle name="Lookup Table Number 7 3 5" xfId="37819" xr:uid="{00000000-0005-0000-0000-000090930000}"/>
    <cellStyle name="Lookup Table Number 7 3 5 2" xfId="37820" xr:uid="{00000000-0005-0000-0000-000091930000}"/>
    <cellStyle name="Lookup Table Number 7 3 5 3" xfId="37821" xr:uid="{00000000-0005-0000-0000-000092930000}"/>
    <cellStyle name="Lookup Table Number 7 3 6" xfId="37822" xr:uid="{00000000-0005-0000-0000-000093930000}"/>
    <cellStyle name="Lookup Table Number 7 3 6 2" xfId="37823" xr:uid="{00000000-0005-0000-0000-000094930000}"/>
    <cellStyle name="Lookup Table Number 7 3 6 3" xfId="37824" xr:uid="{00000000-0005-0000-0000-000095930000}"/>
    <cellStyle name="Lookup Table Number 7 3 7" xfId="37825" xr:uid="{00000000-0005-0000-0000-000096930000}"/>
    <cellStyle name="Lookup Table Number 7 3 7 2" xfId="37826" xr:uid="{00000000-0005-0000-0000-000097930000}"/>
    <cellStyle name="Lookup Table Number 7 3 7 3" xfId="37827" xr:uid="{00000000-0005-0000-0000-000098930000}"/>
    <cellStyle name="Lookup Table Number 7 3 8" xfId="37828" xr:uid="{00000000-0005-0000-0000-000099930000}"/>
    <cellStyle name="Lookup Table Number 7 3 8 2" xfId="37829" xr:uid="{00000000-0005-0000-0000-00009A930000}"/>
    <cellStyle name="Lookup Table Number 7 3 8 3" xfId="37830" xr:uid="{00000000-0005-0000-0000-00009B930000}"/>
    <cellStyle name="Lookup Table Number 7 3 9" xfId="37831" xr:uid="{00000000-0005-0000-0000-00009C930000}"/>
    <cellStyle name="Lookup Table Number 7 3 9 2" xfId="37832" xr:uid="{00000000-0005-0000-0000-00009D930000}"/>
    <cellStyle name="Lookup Table Number 7 3 9 3" xfId="37833" xr:uid="{00000000-0005-0000-0000-00009E930000}"/>
    <cellStyle name="Lookup Table Number 7 4" xfId="37834" xr:uid="{00000000-0005-0000-0000-00009F930000}"/>
    <cellStyle name="Lookup Table Number 7 4 10" xfId="37835" xr:uid="{00000000-0005-0000-0000-0000A0930000}"/>
    <cellStyle name="Lookup Table Number 7 4 10 2" xfId="37836" xr:uid="{00000000-0005-0000-0000-0000A1930000}"/>
    <cellStyle name="Lookup Table Number 7 4 10 3" xfId="37837" xr:uid="{00000000-0005-0000-0000-0000A2930000}"/>
    <cellStyle name="Lookup Table Number 7 4 11" xfId="37838" xr:uid="{00000000-0005-0000-0000-0000A3930000}"/>
    <cellStyle name="Lookup Table Number 7 4 11 2" xfId="37839" xr:uid="{00000000-0005-0000-0000-0000A4930000}"/>
    <cellStyle name="Lookup Table Number 7 4 11 3" xfId="37840" xr:uid="{00000000-0005-0000-0000-0000A5930000}"/>
    <cellStyle name="Lookup Table Number 7 4 12" xfId="37841" xr:uid="{00000000-0005-0000-0000-0000A6930000}"/>
    <cellStyle name="Lookup Table Number 7 4 13" xfId="37842" xr:uid="{00000000-0005-0000-0000-0000A7930000}"/>
    <cellStyle name="Lookup Table Number 7 4 2" xfId="37843" xr:uid="{00000000-0005-0000-0000-0000A8930000}"/>
    <cellStyle name="Lookup Table Number 7 4 2 2" xfId="37844" xr:uid="{00000000-0005-0000-0000-0000A9930000}"/>
    <cellStyle name="Lookup Table Number 7 4 2 3" xfId="37845" xr:uid="{00000000-0005-0000-0000-0000AA930000}"/>
    <cellStyle name="Lookup Table Number 7 4 3" xfId="37846" xr:uid="{00000000-0005-0000-0000-0000AB930000}"/>
    <cellStyle name="Lookup Table Number 7 4 3 2" xfId="37847" xr:uid="{00000000-0005-0000-0000-0000AC930000}"/>
    <cellStyle name="Lookup Table Number 7 4 3 3" xfId="37848" xr:uid="{00000000-0005-0000-0000-0000AD930000}"/>
    <cellStyle name="Lookup Table Number 7 4 4" xfId="37849" xr:uid="{00000000-0005-0000-0000-0000AE930000}"/>
    <cellStyle name="Lookup Table Number 7 4 4 2" xfId="37850" xr:uid="{00000000-0005-0000-0000-0000AF930000}"/>
    <cellStyle name="Lookup Table Number 7 4 4 3" xfId="37851" xr:uid="{00000000-0005-0000-0000-0000B0930000}"/>
    <cellStyle name="Lookup Table Number 7 4 5" xfId="37852" xr:uid="{00000000-0005-0000-0000-0000B1930000}"/>
    <cellStyle name="Lookup Table Number 7 4 5 2" xfId="37853" xr:uid="{00000000-0005-0000-0000-0000B2930000}"/>
    <cellStyle name="Lookup Table Number 7 4 5 3" xfId="37854" xr:uid="{00000000-0005-0000-0000-0000B3930000}"/>
    <cellStyle name="Lookup Table Number 7 4 6" xfId="37855" xr:uid="{00000000-0005-0000-0000-0000B4930000}"/>
    <cellStyle name="Lookup Table Number 7 4 6 2" xfId="37856" xr:uid="{00000000-0005-0000-0000-0000B5930000}"/>
    <cellStyle name="Lookup Table Number 7 4 6 3" xfId="37857" xr:uid="{00000000-0005-0000-0000-0000B6930000}"/>
    <cellStyle name="Lookup Table Number 7 4 7" xfId="37858" xr:uid="{00000000-0005-0000-0000-0000B7930000}"/>
    <cellStyle name="Lookup Table Number 7 4 7 2" xfId="37859" xr:uid="{00000000-0005-0000-0000-0000B8930000}"/>
    <cellStyle name="Lookup Table Number 7 4 7 3" xfId="37860" xr:uid="{00000000-0005-0000-0000-0000B9930000}"/>
    <cellStyle name="Lookup Table Number 7 4 8" xfId="37861" xr:uid="{00000000-0005-0000-0000-0000BA930000}"/>
    <cellStyle name="Lookup Table Number 7 4 8 2" xfId="37862" xr:uid="{00000000-0005-0000-0000-0000BB930000}"/>
    <cellStyle name="Lookup Table Number 7 4 8 3" xfId="37863" xr:uid="{00000000-0005-0000-0000-0000BC930000}"/>
    <cellStyle name="Lookup Table Number 7 4 9" xfId="37864" xr:uid="{00000000-0005-0000-0000-0000BD930000}"/>
    <cellStyle name="Lookup Table Number 7 4 9 2" xfId="37865" xr:uid="{00000000-0005-0000-0000-0000BE930000}"/>
    <cellStyle name="Lookup Table Number 7 4 9 3" xfId="37866" xr:uid="{00000000-0005-0000-0000-0000BF930000}"/>
    <cellStyle name="Lookup Table Number 7 5" xfId="37867" xr:uid="{00000000-0005-0000-0000-0000C0930000}"/>
    <cellStyle name="Lookup Table Number 7 5 10" xfId="37868" xr:uid="{00000000-0005-0000-0000-0000C1930000}"/>
    <cellStyle name="Lookup Table Number 7 5 10 2" xfId="37869" xr:uid="{00000000-0005-0000-0000-0000C2930000}"/>
    <cellStyle name="Lookup Table Number 7 5 10 3" xfId="37870" xr:uid="{00000000-0005-0000-0000-0000C3930000}"/>
    <cellStyle name="Lookup Table Number 7 5 11" xfId="37871" xr:uid="{00000000-0005-0000-0000-0000C4930000}"/>
    <cellStyle name="Lookup Table Number 7 5 11 2" xfId="37872" xr:uid="{00000000-0005-0000-0000-0000C5930000}"/>
    <cellStyle name="Lookup Table Number 7 5 11 3" xfId="37873" xr:uid="{00000000-0005-0000-0000-0000C6930000}"/>
    <cellStyle name="Lookup Table Number 7 5 12" xfId="37874" xr:uid="{00000000-0005-0000-0000-0000C7930000}"/>
    <cellStyle name="Lookup Table Number 7 5 13" xfId="37875" xr:uid="{00000000-0005-0000-0000-0000C8930000}"/>
    <cellStyle name="Lookup Table Number 7 5 2" xfId="37876" xr:uid="{00000000-0005-0000-0000-0000C9930000}"/>
    <cellStyle name="Lookup Table Number 7 5 2 2" xfId="37877" xr:uid="{00000000-0005-0000-0000-0000CA930000}"/>
    <cellStyle name="Lookup Table Number 7 5 2 3" xfId="37878" xr:uid="{00000000-0005-0000-0000-0000CB930000}"/>
    <cellStyle name="Lookup Table Number 7 5 3" xfId="37879" xr:uid="{00000000-0005-0000-0000-0000CC930000}"/>
    <cellStyle name="Lookup Table Number 7 5 3 2" xfId="37880" xr:uid="{00000000-0005-0000-0000-0000CD930000}"/>
    <cellStyle name="Lookup Table Number 7 5 3 3" xfId="37881" xr:uid="{00000000-0005-0000-0000-0000CE930000}"/>
    <cellStyle name="Lookup Table Number 7 5 4" xfId="37882" xr:uid="{00000000-0005-0000-0000-0000CF930000}"/>
    <cellStyle name="Lookup Table Number 7 5 4 2" xfId="37883" xr:uid="{00000000-0005-0000-0000-0000D0930000}"/>
    <cellStyle name="Lookup Table Number 7 5 4 3" xfId="37884" xr:uid="{00000000-0005-0000-0000-0000D1930000}"/>
    <cellStyle name="Lookup Table Number 7 5 5" xfId="37885" xr:uid="{00000000-0005-0000-0000-0000D2930000}"/>
    <cellStyle name="Lookup Table Number 7 5 5 2" xfId="37886" xr:uid="{00000000-0005-0000-0000-0000D3930000}"/>
    <cellStyle name="Lookup Table Number 7 5 5 3" xfId="37887" xr:uid="{00000000-0005-0000-0000-0000D4930000}"/>
    <cellStyle name="Lookup Table Number 7 5 6" xfId="37888" xr:uid="{00000000-0005-0000-0000-0000D5930000}"/>
    <cellStyle name="Lookup Table Number 7 5 6 2" xfId="37889" xr:uid="{00000000-0005-0000-0000-0000D6930000}"/>
    <cellStyle name="Lookup Table Number 7 5 6 3" xfId="37890" xr:uid="{00000000-0005-0000-0000-0000D7930000}"/>
    <cellStyle name="Lookup Table Number 7 5 7" xfId="37891" xr:uid="{00000000-0005-0000-0000-0000D8930000}"/>
    <cellStyle name="Lookup Table Number 7 5 7 2" xfId="37892" xr:uid="{00000000-0005-0000-0000-0000D9930000}"/>
    <cellStyle name="Lookup Table Number 7 5 7 3" xfId="37893" xr:uid="{00000000-0005-0000-0000-0000DA930000}"/>
    <cellStyle name="Lookup Table Number 7 5 8" xfId="37894" xr:uid="{00000000-0005-0000-0000-0000DB930000}"/>
    <cellStyle name="Lookup Table Number 7 5 8 2" xfId="37895" xr:uid="{00000000-0005-0000-0000-0000DC930000}"/>
    <cellStyle name="Lookup Table Number 7 5 8 3" xfId="37896" xr:uid="{00000000-0005-0000-0000-0000DD930000}"/>
    <cellStyle name="Lookup Table Number 7 5 9" xfId="37897" xr:uid="{00000000-0005-0000-0000-0000DE930000}"/>
    <cellStyle name="Lookup Table Number 7 5 9 2" xfId="37898" xr:uid="{00000000-0005-0000-0000-0000DF930000}"/>
    <cellStyle name="Lookup Table Number 7 5 9 3" xfId="37899" xr:uid="{00000000-0005-0000-0000-0000E0930000}"/>
    <cellStyle name="Lookup Table Number 7 6" xfId="37900" xr:uid="{00000000-0005-0000-0000-0000E1930000}"/>
    <cellStyle name="Lookup Table Number 7 6 10" xfId="37901" xr:uid="{00000000-0005-0000-0000-0000E2930000}"/>
    <cellStyle name="Lookup Table Number 7 6 10 2" xfId="37902" xr:uid="{00000000-0005-0000-0000-0000E3930000}"/>
    <cellStyle name="Lookup Table Number 7 6 10 3" xfId="37903" xr:uid="{00000000-0005-0000-0000-0000E4930000}"/>
    <cellStyle name="Lookup Table Number 7 6 11" xfId="37904" xr:uid="{00000000-0005-0000-0000-0000E5930000}"/>
    <cellStyle name="Lookup Table Number 7 6 11 2" xfId="37905" xr:uid="{00000000-0005-0000-0000-0000E6930000}"/>
    <cellStyle name="Lookup Table Number 7 6 11 3" xfId="37906" xr:uid="{00000000-0005-0000-0000-0000E7930000}"/>
    <cellStyle name="Lookup Table Number 7 6 12" xfId="37907" xr:uid="{00000000-0005-0000-0000-0000E8930000}"/>
    <cellStyle name="Lookup Table Number 7 6 13" xfId="37908" xr:uid="{00000000-0005-0000-0000-0000E9930000}"/>
    <cellStyle name="Lookup Table Number 7 6 2" xfId="37909" xr:uid="{00000000-0005-0000-0000-0000EA930000}"/>
    <cellStyle name="Lookup Table Number 7 6 2 2" xfId="37910" xr:uid="{00000000-0005-0000-0000-0000EB930000}"/>
    <cellStyle name="Lookup Table Number 7 6 2 3" xfId="37911" xr:uid="{00000000-0005-0000-0000-0000EC930000}"/>
    <cellStyle name="Lookup Table Number 7 6 3" xfId="37912" xr:uid="{00000000-0005-0000-0000-0000ED930000}"/>
    <cellStyle name="Lookup Table Number 7 6 3 2" xfId="37913" xr:uid="{00000000-0005-0000-0000-0000EE930000}"/>
    <cellStyle name="Lookup Table Number 7 6 3 3" xfId="37914" xr:uid="{00000000-0005-0000-0000-0000EF930000}"/>
    <cellStyle name="Lookup Table Number 7 6 4" xfId="37915" xr:uid="{00000000-0005-0000-0000-0000F0930000}"/>
    <cellStyle name="Lookup Table Number 7 6 4 2" xfId="37916" xr:uid="{00000000-0005-0000-0000-0000F1930000}"/>
    <cellStyle name="Lookup Table Number 7 6 4 3" xfId="37917" xr:uid="{00000000-0005-0000-0000-0000F2930000}"/>
    <cellStyle name="Lookup Table Number 7 6 5" xfId="37918" xr:uid="{00000000-0005-0000-0000-0000F3930000}"/>
    <cellStyle name="Lookup Table Number 7 6 5 2" xfId="37919" xr:uid="{00000000-0005-0000-0000-0000F4930000}"/>
    <cellStyle name="Lookup Table Number 7 6 5 3" xfId="37920" xr:uid="{00000000-0005-0000-0000-0000F5930000}"/>
    <cellStyle name="Lookup Table Number 7 6 6" xfId="37921" xr:uid="{00000000-0005-0000-0000-0000F6930000}"/>
    <cellStyle name="Lookup Table Number 7 6 6 2" xfId="37922" xr:uid="{00000000-0005-0000-0000-0000F7930000}"/>
    <cellStyle name="Lookup Table Number 7 6 6 3" xfId="37923" xr:uid="{00000000-0005-0000-0000-0000F8930000}"/>
    <cellStyle name="Lookup Table Number 7 6 7" xfId="37924" xr:uid="{00000000-0005-0000-0000-0000F9930000}"/>
    <cellStyle name="Lookup Table Number 7 6 7 2" xfId="37925" xr:uid="{00000000-0005-0000-0000-0000FA930000}"/>
    <cellStyle name="Lookup Table Number 7 6 7 3" xfId="37926" xr:uid="{00000000-0005-0000-0000-0000FB930000}"/>
    <cellStyle name="Lookup Table Number 7 6 8" xfId="37927" xr:uid="{00000000-0005-0000-0000-0000FC930000}"/>
    <cellStyle name="Lookup Table Number 7 6 8 2" xfId="37928" xr:uid="{00000000-0005-0000-0000-0000FD930000}"/>
    <cellStyle name="Lookup Table Number 7 6 8 3" xfId="37929" xr:uid="{00000000-0005-0000-0000-0000FE930000}"/>
    <cellStyle name="Lookup Table Number 7 6 9" xfId="37930" xr:uid="{00000000-0005-0000-0000-0000FF930000}"/>
    <cellStyle name="Lookup Table Number 7 6 9 2" xfId="37931" xr:uid="{00000000-0005-0000-0000-000000940000}"/>
    <cellStyle name="Lookup Table Number 7 6 9 3" xfId="37932" xr:uid="{00000000-0005-0000-0000-000001940000}"/>
    <cellStyle name="Lookup Table Number 7 7" xfId="37933" xr:uid="{00000000-0005-0000-0000-000002940000}"/>
    <cellStyle name="Lookup Table Number 7 7 10" xfId="37934" xr:uid="{00000000-0005-0000-0000-000003940000}"/>
    <cellStyle name="Lookup Table Number 7 7 10 2" xfId="37935" xr:uid="{00000000-0005-0000-0000-000004940000}"/>
    <cellStyle name="Lookup Table Number 7 7 10 3" xfId="37936" xr:uid="{00000000-0005-0000-0000-000005940000}"/>
    <cellStyle name="Lookup Table Number 7 7 11" xfId="37937" xr:uid="{00000000-0005-0000-0000-000006940000}"/>
    <cellStyle name="Lookup Table Number 7 7 11 2" xfId="37938" xr:uid="{00000000-0005-0000-0000-000007940000}"/>
    <cellStyle name="Lookup Table Number 7 7 11 3" xfId="37939" xr:uid="{00000000-0005-0000-0000-000008940000}"/>
    <cellStyle name="Lookup Table Number 7 7 12" xfId="37940" xr:uid="{00000000-0005-0000-0000-000009940000}"/>
    <cellStyle name="Lookup Table Number 7 7 13" xfId="37941" xr:uid="{00000000-0005-0000-0000-00000A940000}"/>
    <cellStyle name="Lookup Table Number 7 7 2" xfId="37942" xr:uid="{00000000-0005-0000-0000-00000B940000}"/>
    <cellStyle name="Lookup Table Number 7 7 2 2" xfId="37943" xr:uid="{00000000-0005-0000-0000-00000C940000}"/>
    <cellStyle name="Lookup Table Number 7 7 2 3" xfId="37944" xr:uid="{00000000-0005-0000-0000-00000D940000}"/>
    <cellStyle name="Lookup Table Number 7 7 3" xfId="37945" xr:uid="{00000000-0005-0000-0000-00000E940000}"/>
    <cellStyle name="Lookup Table Number 7 7 3 2" xfId="37946" xr:uid="{00000000-0005-0000-0000-00000F940000}"/>
    <cellStyle name="Lookup Table Number 7 7 3 3" xfId="37947" xr:uid="{00000000-0005-0000-0000-000010940000}"/>
    <cellStyle name="Lookup Table Number 7 7 4" xfId="37948" xr:uid="{00000000-0005-0000-0000-000011940000}"/>
    <cellStyle name="Lookup Table Number 7 7 4 2" xfId="37949" xr:uid="{00000000-0005-0000-0000-000012940000}"/>
    <cellStyle name="Lookup Table Number 7 7 4 3" xfId="37950" xr:uid="{00000000-0005-0000-0000-000013940000}"/>
    <cellStyle name="Lookup Table Number 7 7 5" xfId="37951" xr:uid="{00000000-0005-0000-0000-000014940000}"/>
    <cellStyle name="Lookup Table Number 7 7 5 2" xfId="37952" xr:uid="{00000000-0005-0000-0000-000015940000}"/>
    <cellStyle name="Lookup Table Number 7 7 5 3" xfId="37953" xr:uid="{00000000-0005-0000-0000-000016940000}"/>
    <cellStyle name="Lookup Table Number 7 7 6" xfId="37954" xr:uid="{00000000-0005-0000-0000-000017940000}"/>
    <cellStyle name="Lookup Table Number 7 7 6 2" xfId="37955" xr:uid="{00000000-0005-0000-0000-000018940000}"/>
    <cellStyle name="Lookup Table Number 7 7 6 3" xfId="37956" xr:uid="{00000000-0005-0000-0000-000019940000}"/>
    <cellStyle name="Lookup Table Number 7 7 7" xfId="37957" xr:uid="{00000000-0005-0000-0000-00001A940000}"/>
    <cellStyle name="Lookup Table Number 7 7 7 2" xfId="37958" xr:uid="{00000000-0005-0000-0000-00001B940000}"/>
    <cellStyle name="Lookup Table Number 7 7 7 3" xfId="37959" xr:uid="{00000000-0005-0000-0000-00001C940000}"/>
    <cellStyle name="Lookup Table Number 7 7 8" xfId="37960" xr:uid="{00000000-0005-0000-0000-00001D940000}"/>
    <cellStyle name="Lookup Table Number 7 7 8 2" xfId="37961" xr:uid="{00000000-0005-0000-0000-00001E940000}"/>
    <cellStyle name="Lookup Table Number 7 7 8 3" xfId="37962" xr:uid="{00000000-0005-0000-0000-00001F940000}"/>
    <cellStyle name="Lookup Table Number 7 7 9" xfId="37963" xr:uid="{00000000-0005-0000-0000-000020940000}"/>
    <cellStyle name="Lookup Table Number 7 7 9 2" xfId="37964" xr:uid="{00000000-0005-0000-0000-000021940000}"/>
    <cellStyle name="Lookup Table Number 7 7 9 3" xfId="37965" xr:uid="{00000000-0005-0000-0000-000022940000}"/>
    <cellStyle name="Lookup Table Number 7 8" xfId="37966" xr:uid="{00000000-0005-0000-0000-000023940000}"/>
    <cellStyle name="Lookup Table Number 7 8 2" xfId="37967" xr:uid="{00000000-0005-0000-0000-000024940000}"/>
    <cellStyle name="Lookup Table Number 7 8 3" xfId="37968" xr:uid="{00000000-0005-0000-0000-000025940000}"/>
    <cellStyle name="Lookup Table Number 7 9" xfId="37969" xr:uid="{00000000-0005-0000-0000-000026940000}"/>
    <cellStyle name="Lookup Table Number 7 9 2" xfId="37970" xr:uid="{00000000-0005-0000-0000-000027940000}"/>
    <cellStyle name="Lookup Table Number 7 9 3" xfId="37971" xr:uid="{00000000-0005-0000-0000-000028940000}"/>
    <cellStyle name="Lookup Table Number 8" xfId="37972" xr:uid="{00000000-0005-0000-0000-000029940000}"/>
    <cellStyle name="Lookup Table Number 8 10" xfId="37973" xr:uid="{00000000-0005-0000-0000-00002A940000}"/>
    <cellStyle name="Lookup Table Number 8 10 2" xfId="37974" xr:uid="{00000000-0005-0000-0000-00002B940000}"/>
    <cellStyle name="Lookup Table Number 8 10 3" xfId="37975" xr:uid="{00000000-0005-0000-0000-00002C940000}"/>
    <cellStyle name="Lookup Table Number 8 11" xfId="37976" xr:uid="{00000000-0005-0000-0000-00002D940000}"/>
    <cellStyle name="Lookup Table Number 8 11 2" xfId="37977" xr:uid="{00000000-0005-0000-0000-00002E940000}"/>
    <cellStyle name="Lookup Table Number 8 11 3" xfId="37978" xr:uid="{00000000-0005-0000-0000-00002F940000}"/>
    <cellStyle name="Lookup Table Number 8 12" xfId="37979" xr:uid="{00000000-0005-0000-0000-000030940000}"/>
    <cellStyle name="Lookup Table Number 8 13" xfId="37980" xr:uid="{00000000-0005-0000-0000-000031940000}"/>
    <cellStyle name="Lookup Table Number 8 2" xfId="37981" xr:uid="{00000000-0005-0000-0000-000032940000}"/>
    <cellStyle name="Lookup Table Number 8 2 2" xfId="37982" xr:uid="{00000000-0005-0000-0000-000033940000}"/>
    <cellStyle name="Lookup Table Number 8 2 3" xfId="37983" xr:uid="{00000000-0005-0000-0000-000034940000}"/>
    <cellStyle name="Lookup Table Number 8 3" xfId="37984" xr:uid="{00000000-0005-0000-0000-000035940000}"/>
    <cellStyle name="Lookup Table Number 8 3 2" xfId="37985" xr:uid="{00000000-0005-0000-0000-000036940000}"/>
    <cellStyle name="Lookup Table Number 8 3 3" xfId="37986" xr:uid="{00000000-0005-0000-0000-000037940000}"/>
    <cellStyle name="Lookup Table Number 8 4" xfId="37987" xr:uid="{00000000-0005-0000-0000-000038940000}"/>
    <cellStyle name="Lookup Table Number 8 4 2" xfId="37988" xr:uid="{00000000-0005-0000-0000-000039940000}"/>
    <cellStyle name="Lookup Table Number 8 4 3" xfId="37989" xr:uid="{00000000-0005-0000-0000-00003A940000}"/>
    <cellStyle name="Lookup Table Number 8 5" xfId="37990" xr:uid="{00000000-0005-0000-0000-00003B940000}"/>
    <cellStyle name="Lookup Table Number 8 5 2" xfId="37991" xr:uid="{00000000-0005-0000-0000-00003C940000}"/>
    <cellStyle name="Lookup Table Number 8 5 3" xfId="37992" xr:uid="{00000000-0005-0000-0000-00003D940000}"/>
    <cellStyle name="Lookup Table Number 8 6" xfId="37993" xr:uid="{00000000-0005-0000-0000-00003E940000}"/>
    <cellStyle name="Lookup Table Number 8 6 2" xfId="37994" xr:uid="{00000000-0005-0000-0000-00003F940000}"/>
    <cellStyle name="Lookup Table Number 8 6 3" xfId="37995" xr:uid="{00000000-0005-0000-0000-000040940000}"/>
    <cellStyle name="Lookup Table Number 8 7" xfId="37996" xr:uid="{00000000-0005-0000-0000-000041940000}"/>
    <cellStyle name="Lookup Table Number 8 7 2" xfId="37997" xr:uid="{00000000-0005-0000-0000-000042940000}"/>
    <cellStyle name="Lookup Table Number 8 7 3" xfId="37998" xr:uid="{00000000-0005-0000-0000-000043940000}"/>
    <cellStyle name="Lookup Table Number 8 8" xfId="37999" xr:uid="{00000000-0005-0000-0000-000044940000}"/>
    <cellStyle name="Lookup Table Number 8 8 2" xfId="38000" xr:uid="{00000000-0005-0000-0000-000045940000}"/>
    <cellStyle name="Lookup Table Number 8 8 3" xfId="38001" xr:uid="{00000000-0005-0000-0000-000046940000}"/>
    <cellStyle name="Lookup Table Number 8 9" xfId="38002" xr:uid="{00000000-0005-0000-0000-000047940000}"/>
    <cellStyle name="Lookup Table Number 8 9 2" xfId="38003" xr:uid="{00000000-0005-0000-0000-000048940000}"/>
    <cellStyle name="Lookup Table Number 8 9 3" xfId="38004" xr:uid="{00000000-0005-0000-0000-000049940000}"/>
    <cellStyle name="Lookup Table Number 9" xfId="38005" xr:uid="{00000000-0005-0000-0000-00004A940000}"/>
    <cellStyle name="Lookup Table Number 9 2" xfId="38006" xr:uid="{00000000-0005-0000-0000-00004B940000}"/>
    <cellStyle name="Lookup Table Number 9 3" xfId="38007" xr:uid="{00000000-0005-0000-0000-00004C940000}"/>
    <cellStyle name="m/d/yy" xfId="38008" xr:uid="{00000000-0005-0000-0000-00004D940000}"/>
    <cellStyle name="m/d/yy 2" xfId="38009" xr:uid="{00000000-0005-0000-0000-00004E940000}"/>
    <cellStyle name="m/d/yy 2 2" xfId="38010" xr:uid="{00000000-0005-0000-0000-00004F940000}"/>
    <cellStyle name="m/d/yy 2 2 2" xfId="38011" xr:uid="{00000000-0005-0000-0000-000050940000}"/>
    <cellStyle name="m/d/yy 2 2 2 2" xfId="38012" xr:uid="{00000000-0005-0000-0000-000051940000}"/>
    <cellStyle name="m/d/yy 2 2 3" xfId="38013" xr:uid="{00000000-0005-0000-0000-000052940000}"/>
    <cellStyle name="m/d/yy 2 2 3 2" xfId="38014" xr:uid="{00000000-0005-0000-0000-000053940000}"/>
    <cellStyle name="m/d/yy 2 2 4" xfId="38015" xr:uid="{00000000-0005-0000-0000-000054940000}"/>
    <cellStyle name="m/d/yy 2 2 4 2" xfId="38016" xr:uid="{00000000-0005-0000-0000-000055940000}"/>
    <cellStyle name="m/d/yy 2 2 5" xfId="38017" xr:uid="{00000000-0005-0000-0000-000056940000}"/>
    <cellStyle name="m/d/yy 2 2 5 2" xfId="38018" xr:uid="{00000000-0005-0000-0000-000057940000}"/>
    <cellStyle name="m/d/yy 2 2 6" xfId="38019" xr:uid="{00000000-0005-0000-0000-000058940000}"/>
    <cellStyle name="m/d/yy 2 2 6 2" xfId="38020" xr:uid="{00000000-0005-0000-0000-000059940000}"/>
    <cellStyle name="m/d/yy 2 2 7" xfId="38021" xr:uid="{00000000-0005-0000-0000-00005A940000}"/>
    <cellStyle name="m/d/yy 2 2 8" xfId="38022" xr:uid="{00000000-0005-0000-0000-00005B940000}"/>
    <cellStyle name="m/d/yy 2 2 9" xfId="38023" xr:uid="{00000000-0005-0000-0000-00005C940000}"/>
    <cellStyle name="m/d/yy 2 3" xfId="38024" xr:uid="{00000000-0005-0000-0000-00005D940000}"/>
    <cellStyle name="m/d/yy 2 3 2" xfId="38025" xr:uid="{00000000-0005-0000-0000-00005E940000}"/>
    <cellStyle name="m/d/yy 3" xfId="38026" xr:uid="{00000000-0005-0000-0000-00005F940000}"/>
    <cellStyle name="m/d/yy 3 2" xfId="38027" xr:uid="{00000000-0005-0000-0000-000060940000}"/>
    <cellStyle name="m/d/yy 3 2 2" xfId="38028" xr:uid="{00000000-0005-0000-0000-000061940000}"/>
    <cellStyle name="m/d/yy 3 3" xfId="38029" xr:uid="{00000000-0005-0000-0000-000062940000}"/>
    <cellStyle name="m/d/yy 3 3 2" xfId="38030" xr:uid="{00000000-0005-0000-0000-000063940000}"/>
    <cellStyle name="m/d/yy 3 4" xfId="38031" xr:uid="{00000000-0005-0000-0000-000064940000}"/>
    <cellStyle name="m/d/yy 3 4 2" xfId="38032" xr:uid="{00000000-0005-0000-0000-000065940000}"/>
    <cellStyle name="m/d/yy 3 5" xfId="38033" xr:uid="{00000000-0005-0000-0000-000066940000}"/>
    <cellStyle name="m/d/yy 3 5 2" xfId="38034" xr:uid="{00000000-0005-0000-0000-000067940000}"/>
    <cellStyle name="m/d/yy 3 6" xfId="38035" xr:uid="{00000000-0005-0000-0000-000068940000}"/>
    <cellStyle name="m/d/yy 4" xfId="38036" xr:uid="{00000000-0005-0000-0000-000069940000}"/>
    <cellStyle name="m/d/yy 4 2" xfId="38037" xr:uid="{00000000-0005-0000-0000-00006A940000}"/>
    <cellStyle name="m/d/yy 5" xfId="38038" xr:uid="{00000000-0005-0000-0000-00006B940000}"/>
    <cellStyle name="Migliaia_FY'07 Approved Group Ratecards v1.10" xfId="38039" xr:uid="{00000000-0005-0000-0000-00006C940000}"/>
    <cellStyle name="Milliers [0]_AR1194" xfId="38040" xr:uid="{00000000-0005-0000-0000-00006D940000}"/>
    <cellStyle name="Milliers_AR1194" xfId="38041" xr:uid="{00000000-0005-0000-0000-00006E940000}"/>
    <cellStyle name="million" xfId="38042" xr:uid="{00000000-0005-0000-0000-00006F940000}"/>
    <cellStyle name="million [1]" xfId="38043" xr:uid="{00000000-0005-0000-0000-000070940000}"/>
    <cellStyle name="Model Name" xfId="38044" xr:uid="{00000000-0005-0000-0000-000071940000}"/>
    <cellStyle name="Monétaire [0]_AR1194" xfId="38045" xr:uid="{00000000-0005-0000-0000-000072940000}"/>
    <cellStyle name="Monétaire_AR1194" xfId="38046" xr:uid="{00000000-0005-0000-0000-000073940000}"/>
    <cellStyle name="Neutral" xfId="16" builtinId="28" customBuiltin="1"/>
    <cellStyle name="Neutral 2" xfId="38047" xr:uid="{00000000-0005-0000-0000-000075940000}"/>
    <cellStyle name="NJS" xfId="38048" xr:uid="{00000000-0005-0000-0000-000076940000}"/>
    <cellStyle name="No Border" xfId="38049" xr:uid="{00000000-0005-0000-0000-000077940000}"/>
    <cellStyle name="No Error" xfId="38050" xr:uid="{00000000-0005-0000-0000-000078940000}"/>
    <cellStyle name="Normal" xfId="0" builtinId="0" customBuiltin="1"/>
    <cellStyle name="Normal - Style1" xfId="38051" xr:uid="{00000000-0005-0000-0000-00007A940000}"/>
    <cellStyle name="Normal - Style1 2" xfId="38052" xr:uid="{00000000-0005-0000-0000-00007B940000}"/>
    <cellStyle name="Normal - Style1 3" xfId="38053" xr:uid="{00000000-0005-0000-0000-00007C940000}"/>
    <cellStyle name="Normal [0]" xfId="38054" xr:uid="{00000000-0005-0000-0000-00007D940000}"/>
    <cellStyle name="Normal [0] 10" xfId="38055" xr:uid="{00000000-0005-0000-0000-00007E940000}"/>
    <cellStyle name="Normal [0] 2" xfId="38056" xr:uid="{00000000-0005-0000-0000-00007F940000}"/>
    <cellStyle name="Normal [0] 2 2" xfId="38057" xr:uid="{00000000-0005-0000-0000-000080940000}"/>
    <cellStyle name="Normal [0] 2 2 10" xfId="38058" xr:uid="{00000000-0005-0000-0000-000081940000}"/>
    <cellStyle name="Normal [0] 2 2 11" xfId="38059" xr:uid="{00000000-0005-0000-0000-000082940000}"/>
    <cellStyle name="Normal [0] 2 2 2" xfId="38060" xr:uid="{00000000-0005-0000-0000-000083940000}"/>
    <cellStyle name="Normal [0] 2 2 2 10" xfId="38061" xr:uid="{00000000-0005-0000-0000-000084940000}"/>
    <cellStyle name="Normal [0] 2 2 2 10 2" xfId="38062" xr:uid="{00000000-0005-0000-0000-000085940000}"/>
    <cellStyle name="Normal [0] 2 2 2 10 3" xfId="38063" xr:uid="{00000000-0005-0000-0000-000086940000}"/>
    <cellStyle name="Normal [0] 2 2 2 11" xfId="38064" xr:uid="{00000000-0005-0000-0000-000087940000}"/>
    <cellStyle name="Normal [0] 2 2 2 11 2" xfId="38065" xr:uid="{00000000-0005-0000-0000-000088940000}"/>
    <cellStyle name="Normal [0] 2 2 2 11 3" xfId="38066" xr:uid="{00000000-0005-0000-0000-000089940000}"/>
    <cellStyle name="Normal [0] 2 2 2 12" xfId="38067" xr:uid="{00000000-0005-0000-0000-00008A940000}"/>
    <cellStyle name="Normal [0] 2 2 2 12 2" xfId="38068" xr:uid="{00000000-0005-0000-0000-00008B940000}"/>
    <cellStyle name="Normal [0] 2 2 2 12 3" xfId="38069" xr:uid="{00000000-0005-0000-0000-00008C940000}"/>
    <cellStyle name="Normal [0] 2 2 2 13" xfId="38070" xr:uid="{00000000-0005-0000-0000-00008D940000}"/>
    <cellStyle name="Normal [0] 2 2 2 13 2" xfId="38071" xr:uid="{00000000-0005-0000-0000-00008E940000}"/>
    <cellStyle name="Normal [0] 2 2 2 13 3" xfId="38072" xr:uid="{00000000-0005-0000-0000-00008F940000}"/>
    <cellStyle name="Normal [0] 2 2 2 14" xfId="38073" xr:uid="{00000000-0005-0000-0000-000090940000}"/>
    <cellStyle name="Normal [0] 2 2 2 14 2" xfId="38074" xr:uid="{00000000-0005-0000-0000-000091940000}"/>
    <cellStyle name="Normal [0] 2 2 2 14 3" xfId="38075" xr:uid="{00000000-0005-0000-0000-000092940000}"/>
    <cellStyle name="Normal [0] 2 2 2 15" xfId="38076" xr:uid="{00000000-0005-0000-0000-000093940000}"/>
    <cellStyle name="Normal [0] 2 2 2 15 2" xfId="38077" xr:uid="{00000000-0005-0000-0000-000094940000}"/>
    <cellStyle name="Normal [0] 2 2 2 15 3" xfId="38078" xr:uid="{00000000-0005-0000-0000-000095940000}"/>
    <cellStyle name="Normal [0] 2 2 2 16" xfId="38079" xr:uid="{00000000-0005-0000-0000-000096940000}"/>
    <cellStyle name="Normal [0] 2 2 2 17" xfId="38080" xr:uid="{00000000-0005-0000-0000-000097940000}"/>
    <cellStyle name="Normal [0] 2 2 2 2" xfId="38081" xr:uid="{00000000-0005-0000-0000-000098940000}"/>
    <cellStyle name="Normal [0] 2 2 2 2 10" xfId="38082" xr:uid="{00000000-0005-0000-0000-000099940000}"/>
    <cellStyle name="Normal [0] 2 2 2 2 10 2" xfId="38083" xr:uid="{00000000-0005-0000-0000-00009A940000}"/>
    <cellStyle name="Normal [0] 2 2 2 2 10 3" xfId="38084" xr:uid="{00000000-0005-0000-0000-00009B940000}"/>
    <cellStyle name="Normal [0] 2 2 2 2 11" xfId="38085" xr:uid="{00000000-0005-0000-0000-00009C940000}"/>
    <cellStyle name="Normal [0] 2 2 2 2 11 2" xfId="38086" xr:uid="{00000000-0005-0000-0000-00009D940000}"/>
    <cellStyle name="Normal [0] 2 2 2 2 11 3" xfId="38087" xr:uid="{00000000-0005-0000-0000-00009E940000}"/>
    <cellStyle name="Normal [0] 2 2 2 2 12" xfId="38088" xr:uid="{00000000-0005-0000-0000-00009F940000}"/>
    <cellStyle name="Normal [0] 2 2 2 2 12 2" xfId="38089" xr:uid="{00000000-0005-0000-0000-0000A0940000}"/>
    <cellStyle name="Normal [0] 2 2 2 2 12 3" xfId="38090" xr:uid="{00000000-0005-0000-0000-0000A1940000}"/>
    <cellStyle name="Normal [0] 2 2 2 2 13" xfId="38091" xr:uid="{00000000-0005-0000-0000-0000A2940000}"/>
    <cellStyle name="Normal [0] 2 2 2 2 14" xfId="38092" xr:uid="{00000000-0005-0000-0000-0000A3940000}"/>
    <cellStyle name="Normal [0] 2 2 2 2 2" xfId="38093" xr:uid="{00000000-0005-0000-0000-0000A4940000}"/>
    <cellStyle name="Normal [0] 2 2 2 2 2 2" xfId="38094" xr:uid="{00000000-0005-0000-0000-0000A5940000}"/>
    <cellStyle name="Normal [0] 2 2 2 2 2 3" xfId="38095" xr:uid="{00000000-0005-0000-0000-0000A6940000}"/>
    <cellStyle name="Normal [0] 2 2 2 2 3" xfId="38096" xr:uid="{00000000-0005-0000-0000-0000A7940000}"/>
    <cellStyle name="Normal [0] 2 2 2 2 3 2" xfId="38097" xr:uid="{00000000-0005-0000-0000-0000A8940000}"/>
    <cellStyle name="Normal [0] 2 2 2 2 3 3" xfId="38098" xr:uid="{00000000-0005-0000-0000-0000A9940000}"/>
    <cellStyle name="Normal [0] 2 2 2 2 4" xfId="38099" xr:uid="{00000000-0005-0000-0000-0000AA940000}"/>
    <cellStyle name="Normal [0] 2 2 2 2 4 2" xfId="38100" xr:uid="{00000000-0005-0000-0000-0000AB940000}"/>
    <cellStyle name="Normal [0] 2 2 2 2 4 3" xfId="38101" xr:uid="{00000000-0005-0000-0000-0000AC940000}"/>
    <cellStyle name="Normal [0] 2 2 2 2 5" xfId="38102" xr:uid="{00000000-0005-0000-0000-0000AD940000}"/>
    <cellStyle name="Normal [0] 2 2 2 2 5 2" xfId="38103" xr:uid="{00000000-0005-0000-0000-0000AE940000}"/>
    <cellStyle name="Normal [0] 2 2 2 2 5 3" xfId="38104" xr:uid="{00000000-0005-0000-0000-0000AF940000}"/>
    <cellStyle name="Normal [0] 2 2 2 2 6" xfId="38105" xr:uid="{00000000-0005-0000-0000-0000B0940000}"/>
    <cellStyle name="Normal [0] 2 2 2 2 6 2" xfId="38106" xr:uid="{00000000-0005-0000-0000-0000B1940000}"/>
    <cellStyle name="Normal [0] 2 2 2 2 6 3" xfId="38107" xr:uid="{00000000-0005-0000-0000-0000B2940000}"/>
    <cellStyle name="Normal [0] 2 2 2 2 7" xfId="38108" xr:uid="{00000000-0005-0000-0000-0000B3940000}"/>
    <cellStyle name="Normal [0] 2 2 2 2 7 2" xfId="38109" xr:uid="{00000000-0005-0000-0000-0000B4940000}"/>
    <cellStyle name="Normal [0] 2 2 2 2 7 3" xfId="38110" xr:uid="{00000000-0005-0000-0000-0000B5940000}"/>
    <cellStyle name="Normal [0] 2 2 2 2 8" xfId="38111" xr:uid="{00000000-0005-0000-0000-0000B6940000}"/>
    <cellStyle name="Normal [0] 2 2 2 2 8 2" xfId="38112" xr:uid="{00000000-0005-0000-0000-0000B7940000}"/>
    <cellStyle name="Normal [0] 2 2 2 2 8 3" xfId="38113" xr:uid="{00000000-0005-0000-0000-0000B8940000}"/>
    <cellStyle name="Normal [0] 2 2 2 2 9" xfId="38114" xr:uid="{00000000-0005-0000-0000-0000B9940000}"/>
    <cellStyle name="Normal [0] 2 2 2 2 9 2" xfId="38115" xr:uid="{00000000-0005-0000-0000-0000BA940000}"/>
    <cellStyle name="Normal [0] 2 2 2 2 9 3" xfId="38116" xr:uid="{00000000-0005-0000-0000-0000BB940000}"/>
    <cellStyle name="Normal [0] 2 2 2 3" xfId="38117" xr:uid="{00000000-0005-0000-0000-0000BC940000}"/>
    <cellStyle name="Normal [0] 2 2 2 3 10" xfId="38118" xr:uid="{00000000-0005-0000-0000-0000BD940000}"/>
    <cellStyle name="Normal [0] 2 2 2 3 10 2" xfId="38119" xr:uid="{00000000-0005-0000-0000-0000BE940000}"/>
    <cellStyle name="Normal [0] 2 2 2 3 10 3" xfId="38120" xr:uid="{00000000-0005-0000-0000-0000BF940000}"/>
    <cellStyle name="Normal [0] 2 2 2 3 11" xfId="38121" xr:uid="{00000000-0005-0000-0000-0000C0940000}"/>
    <cellStyle name="Normal [0] 2 2 2 3 11 2" xfId="38122" xr:uid="{00000000-0005-0000-0000-0000C1940000}"/>
    <cellStyle name="Normal [0] 2 2 2 3 11 3" xfId="38123" xr:uid="{00000000-0005-0000-0000-0000C2940000}"/>
    <cellStyle name="Normal [0] 2 2 2 3 12" xfId="38124" xr:uid="{00000000-0005-0000-0000-0000C3940000}"/>
    <cellStyle name="Normal [0] 2 2 2 3 12 2" xfId="38125" xr:uid="{00000000-0005-0000-0000-0000C4940000}"/>
    <cellStyle name="Normal [0] 2 2 2 3 12 3" xfId="38126" xr:uid="{00000000-0005-0000-0000-0000C5940000}"/>
    <cellStyle name="Normal [0] 2 2 2 3 13" xfId="38127" xr:uid="{00000000-0005-0000-0000-0000C6940000}"/>
    <cellStyle name="Normal [0] 2 2 2 3 14" xfId="38128" xr:uid="{00000000-0005-0000-0000-0000C7940000}"/>
    <cellStyle name="Normal [0] 2 2 2 3 2" xfId="38129" xr:uid="{00000000-0005-0000-0000-0000C8940000}"/>
    <cellStyle name="Normal [0] 2 2 2 3 2 2" xfId="38130" xr:uid="{00000000-0005-0000-0000-0000C9940000}"/>
    <cellStyle name="Normal [0] 2 2 2 3 2 3" xfId="38131" xr:uid="{00000000-0005-0000-0000-0000CA940000}"/>
    <cellStyle name="Normal [0] 2 2 2 3 3" xfId="38132" xr:uid="{00000000-0005-0000-0000-0000CB940000}"/>
    <cellStyle name="Normal [0] 2 2 2 3 3 2" xfId="38133" xr:uid="{00000000-0005-0000-0000-0000CC940000}"/>
    <cellStyle name="Normal [0] 2 2 2 3 3 3" xfId="38134" xr:uid="{00000000-0005-0000-0000-0000CD940000}"/>
    <cellStyle name="Normal [0] 2 2 2 3 4" xfId="38135" xr:uid="{00000000-0005-0000-0000-0000CE940000}"/>
    <cellStyle name="Normal [0] 2 2 2 3 4 2" xfId="38136" xr:uid="{00000000-0005-0000-0000-0000CF940000}"/>
    <cellStyle name="Normal [0] 2 2 2 3 4 3" xfId="38137" xr:uid="{00000000-0005-0000-0000-0000D0940000}"/>
    <cellStyle name="Normal [0] 2 2 2 3 5" xfId="38138" xr:uid="{00000000-0005-0000-0000-0000D1940000}"/>
    <cellStyle name="Normal [0] 2 2 2 3 5 2" xfId="38139" xr:uid="{00000000-0005-0000-0000-0000D2940000}"/>
    <cellStyle name="Normal [0] 2 2 2 3 5 3" xfId="38140" xr:uid="{00000000-0005-0000-0000-0000D3940000}"/>
    <cellStyle name="Normal [0] 2 2 2 3 6" xfId="38141" xr:uid="{00000000-0005-0000-0000-0000D4940000}"/>
    <cellStyle name="Normal [0] 2 2 2 3 6 2" xfId="38142" xr:uid="{00000000-0005-0000-0000-0000D5940000}"/>
    <cellStyle name="Normal [0] 2 2 2 3 6 3" xfId="38143" xr:uid="{00000000-0005-0000-0000-0000D6940000}"/>
    <cellStyle name="Normal [0] 2 2 2 3 7" xfId="38144" xr:uid="{00000000-0005-0000-0000-0000D7940000}"/>
    <cellStyle name="Normal [0] 2 2 2 3 7 2" xfId="38145" xr:uid="{00000000-0005-0000-0000-0000D8940000}"/>
    <cellStyle name="Normal [0] 2 2 2 3 7 3" xfId="38146" xr:uid="{00000000-0005-0000-0000-0000D9940000}"/>
    <cellStyle name="Normal [0] 2 2 2 3 8" xfId="38147" xr:uid="{00000000-0005-0000-0000-0000DA940000}"/>
    <cellStyle name="Normal [0] 2 2 2 3 8 2" xfId="38148" xr:uid="{00000000-0005-0000-0000-0000DB940000}"/>
    <cellStyle name="Normal [0] 2 2 2 3 8 3" xfId="38149" xr:uid="{00000000-0005-0000-0000-0000DC940000}"/>
    <cellStyle name="Normal [0] 2 2 2 3 9" xfId="38150" xr:uid="{00000000-0005-0000-0000-0000DD940000}"/>
    <cellStyle name="Normal [0] 2 2 2 3 9 2" xfId="38151" xr:uid="{00000000-0005-0000-0000-0000DE940000}"/>
    <cellStyle name="Normal [0] 2 2 2 3 9 3" xfId="38152" xr:uid="{00000000-0005-0000-0000-0000DF940000}"/>
    <cellStyle name="Normal [0] 2 2 2 4" xfId="38153" xr:uid="{00000000-0005-0000-0000-0000E0940000}"/>
    <cellStyle name="Normal [0] 2 2 2 4 10" xfId="38154" xr:uid="{00000000-0005-0000-0000-0000E1940000}"/>
    <cellStyle name="Normal [0] 2 2 2 4 10 2" xfId="38155" xr:uid="{00000000-0005-0000-0000-0000E2940000}"/>
    <cellStyle name="Normal [0] 2 2 2 4 10 3" xfId="38156" xr:uid="{00000000-0005-0000-0000-0000E3940000}"/>
    <cellStyle name="Normal [0] 2 2 2 4 11" xfId="38157" xr:uid="{00000000-0005-0000-0000-0000E4940000}"/>
    <cellStyle name="Normal [0] 2 2 2 4 11 2" xfId="38158" xr:uid="{00000000-0005-0000-0000-0000E5940000}"/>
    <cellStyle name="Normal [0] 2 2 2 4 11 3" xfId="38159" xr:uid="{00000000-0005-0000-0000-0000E6940000}"/>
    <cellStyle name="Normal [0] 2 2 2 4 12" xfId="38160" xr:uid="{00000000-0005-0000-0000-0000E7940000}"/>
    <cellStyle name="Normal [0] 2 2 2 4 13" xfId="38161" xr:uid="{00000000-0005-0000-0000-0000E8940000}"/>
    <cellStyle name="Normal [0] 2 2 2 4 2" xfId="38162" xr:uid="{00000000-0005-0000-0000-0000E9940000}"/>
    <cellStyle name="Normal [0] 2 2 2 4 2 2" xfId="38163" xr:uid="{00000000-0005-0000-0000-0000EA940000}"/>
    <cellStyle name="Normal [0] 2 2 2 4 2 3" xfId="38164" xr:uid="{00000000-0005-0000-0000-0000EB940000}"/>
    <cellStyle name="Normal [0] 2 2 2 4 3" xfId="38165" xr:uid="{00000000-0005-0000-0000-0000EC940000}"/>
    <cellStyle name="Normal [0] 2 2 2 4 3 2" xfId="38166" xr:uid="{00000000-0005-0000-0000-0000ED940000}"/>
    <cellStyle name="Normal [0] 2 2 2 4 3 3" xfId="38167" xr:uid="{00000000-0005-0000-0000-0000EE940000}"/>
    <cellStyle name="Normal [0] 2 2 2 4 4" xfId="38168" xr:uid="{00000000-0005-0000-0000-0000EF940000}"/>
    <cellStyle name="Normal [0] 2 2 2 4 4 2" xfId="38169" xr:uid="{00000000-0005-0000-0000-0000F0940000}"/>
    <cellStyle name="Normal [0] 2 2 2 4 4 3" xfId="38170" xr:uid="{00000000-0005-0000-0000-0000F1940000}"/>
    <cellStyle name="Normal [0] 2 2 2 4 5" xfId="38171" xr:uid="{00000000-0005-0000-0000-0000F2940000}"/>
    <cellStyle name="Normal [0] 2 2 2 4 5 2" xfId="38172" xr:uid="{00000000-0005-0000-0000-0000F3940000}"/>
    <cellStyle name="Normal [0] 2 2 2 4 5 3" xfId="38173" xr:uid="{00000000-0005-0000-0000-0000F4940000}"/>
    <cellStyle name="Normal [0] 2 2 2 4 6" xfId="38174" xr:uid="{00000000-0005-0000-0000-0000F5940000}"/>
    <cellStyle name="Normal [0] 2 2 2 4 6 2" xfId="38175" xr:uid="{00000000-0005-0000-0000-0000F6940000}"/>
    <cellStyle name="Normal [0] 2 2 2 4 6 3" xfId="38176" xr:uid="{00000000-0005-0000-0000-0000F7940000}"/>
    <cellStyle name="Normal [0] 2 2 2 4 7" xfId="38177" xr:uid="{00000000-0005-0000-0000-0000F8940000}"/>
    <cellStyle name="Normal [0] 2 2 2 4 7 2" xfId="38178" xr:uid="{00000000-0005-0000-0000-0000F9940000}"/>
    <cellStyle name="Normal [0] 2 2 2 4 7 3" xfId="38179" xr:uid="{00000000-0005-0000-0000-0000FA940000}"/>
    <cellStyle name="Normal [0] 2 2 2 4 8" xfId="38180" xr:uid="{00000000-0005-0000-0000-0000FB940000}"/>
    <cellStyle name="Normal [0] 2 2 2 4 8 2" xfId="38181" xr:uid="{00000000-0005-0000-0000-0000FC940000}"/>
    <cellStyle name="Normal [0] 2 2 2 4 8 3" xfId="38182" xr:uid="{00000000-0005-0000-0000-0000FD940000}"/>
    <cellStyle name="Normal [0] 2 2 2 4 9" xfId="38183" xr:uid="{00000000-0005-0000-0000-0000FE940000}"/>
    <cellStyle name="Normal [0] 2 2 2 4 9 2" xfId="38184" xr:uid="{00000000-0005-0000-0000-0000FF940000}"/>
    <cellStyle name="Normal [0] 2 2 2 4 9 3" xfId="38185" xr:uid="{00000000-0005-0000-0000-000000950000}"/>
    <cellStyle name="Normal [0] 2 2 2 5" xfId="38186" xr:uid="{00000000-0005-0000-0000-000001950000}"/>
    <cellStyle name="Normal [0] 2 2 2 5 10" xfId="38187" xr:uid="{00000000-0005-0000-0000-000002950000}"/>
    <cellStyle name="Normal [0] 2 2 2 5 10 2" xfId="38188" xr:uid="{00000000-0005-0000-0000-000003950000}"/>
    <cellStyle name="Normal [0] 2 2 2 5 10 3" xfId="38189" xr:uid="{00000000-0005-0000-0000-000004950000}"/>
    <cellStyle name="Normal [0] 2 2 2 5 11" xfId="38190" xr:uid="{00000000-0005-0000-0000-000005950000}"/>
    <cellStyle name="Normal [0] 2 2 2 5 11 2" xfId="38191" xr:uid="{00000000-0005-0000-0000-000006950000}"/>
    <cellStyle name="Normal [0] 2 2 2 5 11 3" xfId="38192" xr:uid="{00000000-0005-0000-0000-000007950000}"/>
    <cellStyle name="Normal [0] 2 2 2 5 12" xfId="38193" xr:uid="{00000000-0005-0000-0000-000008950000}"/>
    <cellStyle name="Normal [0] 2 2 2 5 13" xfId="38194" xr:uid="{00000000-0005-0000-0000-000009950000}"/>
    <cellStyle name="Normal [0] 2 2 2 5 2" xfId="38195" xr:uid="{00000000-0005-0000-0000-00000A950000}"/>
    <cellStyle name="Normal [0] 2 2 2 5 2 2" xfId="38196" xr:uid="{00000000-0005-0000-0000-00000B950000}"/>
    <cellStyle name="Normal [0] 2 2 2 5 2 3" xfId="38197" xr:uid="{00000000-0005-0000-0000-00000C950000}"/>
    <cellStyle name="Normal [0] 2 2 2 5 3" xfId="38198" xr:uid="{00000000-0005-0000-0000-00000D950000}"/>
    <cellStyle name="Normal [0] 2 2 2 5 3 2" xfId="38199" xr:uid="{00000000-0005-0000-0000-00000E950000}"/>
    <cellStyle name="Normal [0] 2 2 2 5 3 3" xfId="38200" xr:uid="{00000000-0005-0000-0000-00000F950000}"/>
    <cellStyle name="Normal [0] 2 2 2 5 4" xfId="38201" xr:uid="{00000000-0005-0000-0000-000010950000}"/>
    <cellStyle name="Normal [0] 2 2 2 5 4 2" xfId="38202" xr:uid="{00000000-0005-0000-0000-000011950000}"/>
    <cellStyle name="Normal [0] 2 2 2 5 4 3" xfId="38203" xr:uid="{00000000-0005-0000-0000-000012950000}"/>
    <cellStyle name="Normal [0] 2 2 2 5 5" xfId="38204" xr:uid="{00000000-0005-0000-0000-000013950000}"/>
    <cellStyle name="Normal [0] 2 2 2 5 5 2" xfId="38205" xr:uid="{00000000-0005-0000-0000-000014950000}"/>
    <cellStyle name="Normal [0] 2 2 2 5 5 3" xfId="38206" xr:uid="{00000000-0005-0000-0000-000015950000}"/>
    <cellStyle name="Normal [0] 2 2 2 5 6" xfId="38207" xr:uid="{00000000-0005-0000-0000-000016950000}"/>
    <cellStyle name="Normal [0] 2 2 2 5 6 2" xfId="38208" xr:uid="{00000000-0005-0000-0000-000017950000}"/>
    <cellStyle name="Normal [0] 2 2 2 5 6 3" xfId="38209" xr:uid="{00000000-0005-0000-0000-000018950000}"/>
    <cellStyle name="Normal [0] 2 2 2 5 7" xfId="38210" xr:uid="{00000000-0005-0000-0000-000019950000}"/>
    <cellStyle name="Normal [0] 2 2 2 5 7 2" xfId="38211" xr:uid="{00000000-0005-0000-0000-00001A950000}"/>
    <cellStyle name="Normal [0] 2 2 2 5 7 3" xfId="38212" xr:uid="{00000000-0005-0000-0000-00001B950000}"/>
    <cellStyle name="Normal [0] 2 2 2 5 8" xfId="38213" xr:uid="{00000000-0005-0000-0000-00001C950000}"/>
    <cellStyle name="Normal [0] 2 2 2 5 8 2" xfId="38214" xr:uid="{00000000-0005-0000-0000-00001D950000}"/>
    <cellStyle name="Normal [0] 2 2 2 5 8 3" xfId="38215" xr:uid="{00000000-0005-0000-0000-00001E950000}"/>
    <cellStyle name="Normal [0] 2 2 2 5 9" xfId="38216" xr:uid="{00000000-0005-0000-0000-00001F950000}"/>
    <cellStyle name="Normal [0] 2 2 2 5 9 2" xfId="38217" xr:uid="{00000000-0005-0000-0000-000020950000}"/>
    <cellStyle name="Normal [0] 2 2 2 5 9 3" xfId="38218" xr:uid="{00000000-0005-0000-0000-000021950000}"/>
    <cellStyle name="Normal [0] 2 2 2 6" xfId="38219" xr:uid="{00000000-0005-0000-0000-000022950000}"/>
    <cellStyle name="Normal [0] 2 2 2 6 2" xfId="38220" xr:uid="{00000000-0005-0000-0000-000023950000}"/>
    <cellStyle name="Normal [0] 2 2 2 6 3" xfId="38221" xr:uid="{00000000-0005-0000-0000-000024950000}"/>
    <cellStyle name="Normal [0] 2 2 2 7" xfId="38222" xr:uid="{00000000-0005-0000-0000-000025950000}"/>
    <cellStyle name="Normal [0] 2 2 2 7 2" xfId="38223" xr:uid="{00000000-0005-0000-0000-000026950000}"/>
    <cellStyle name="Normal [0] 2 2 2 7 3" xfId="38224" xr:uid="{00000000-0005-0000-0000-000027950000}"/>
    <cellStyle name="Normal [0] 2 2 2 8" xfId="38225" xr:uid="{00000000-0005-0000-0000-000028950000}"/>
    <cellStyle name="Normal [0] 2 2 2 8 2" xfId="38226" xr:uid="{00000000-0005-0000-0000-000029950000}"/>
    <cellStyle name="Normal [0] 2 2 2 8 3" xfId="38227" xr:uid="{00000000-0005-0000-0000-00002A950000}"/>
    <cellStyle name="Normal [0] 2 2 2 9" xfId="38228" xr:uid="{00000000-0005-0000-0000-00002B950000}"/>
    <cellStyle name="Normal [0] 2 2 2 9 2" xfId="38229" xr:uid="{00000000-0005-0000-0000-00002C950000}"/>
    <cellStyle name="Normal [0] 2 2 2 9 3" xfId="38230" xr:uid="{00000000-0005-0000-0000-00002D950000}"/>
    <cellStyle name="Normal [0] 2 2 3" xfId="38231" xr:uid="{00000000-0005-0000-0000-00002E950000}"/>
    <cellStyle name="Normal [0] 2 2 3 10" xfId="38232" xr:uid="{00000000-0005-0000-0000-00002F950000}"/>
    <cellStyle name="Normal [0] 2 2 3 10 2" xfId="38233" xr:uid="{00000000-0005-0000-0000-000030950000}"/>
    <cellStyle name="Normal [0] 2 2 3 10 3" xfId="38234" xr:uid="{00000000-0005-0000-0000-000031950000}"/>
    <cellStyle name="Normal [0] 2 2 3 11" xfId="38235" xr:uid="{00000000-0005-0000-0000-000032950000}"/>
    <cellStyle name="Normal [0] 2 2 3 11 2" xfId="38236" xr:uid="{00000000-0005-0000-0000-000033950000}"/>
    <cellStyle name="Normal [0] 2 2 3 11 3" xfId="38237" xr:uid="{00000000-0005-0000-0000-000034950000}"/>
    <cellStyle name="Normal [0] 2 2 3 12" xfId="38238" xr:uid="{00000000-0005-0000-0000-000035950000}"/>
    <cellStyle name="Normal [0] 2 2 3 12 2" xfId="38239" xr:uid="{00000000-0005-0000-0000-000036950000}"/>
    <cellStyle name="Normal [0] 2 2 3 12 3" xfId="38240" xr:uid="{00000000-0005-0000-0000-000037950000}"/>
    <cellStyle name="Normal [0] 2 2 3 13" xfId="38241" xr:uid="{00000000-0005-0000-0000-000038950000}"/>
    <cellStyle name="Normal [0] 2 2 3 13 2" xfId="38242" xr:uid="{00000000-0005-0000-0000-000039950000}"/>
    <cellStyle name="Normal [0] 2 2 3 13 3" xfId="38243" xr:uid="{00000000-0005-0000-0000-00003A950000}"/>
    <cellStyle name="Normal [0] 2 2 3 14" xfId="38244" xr:uid="{00000000-0005-0000-0000-00003B950000}"/>
    <cellStyle name="Normal [0] 2 2 3 14 2" xfId="38245" xr:uid="{00000000-0005-0000-0000-00003C950000}"/>
    <cellStyle name="Normal [0] 2 2 3 14 3" xfId="38246" xr:uid="{00000000-0005-0000-0000-00003D950000}"/>
    <cellStyle name="Normal [0] 2 2 3 15" xfId="38247" xr:uid="{00000000-0005-0000-0000-00003E950000}"/>
    <cellStyle name="Normal [0] 2 2 3 15 2" xfId="38248" xr:uid="{00000000-0005-0000-0000-00003F950000}"/>
    <cellStyle name="Normal [0] 2 2 3 15 3" xfId="38249" xr:uid="{00000000-0005-0000-0000-000040950000}"/>
    <cellStyle name="Normal [0] 2 2 3 16" xfId="38250" xr:uid="{00000000-0005-0000-0000-000041950000}"/>
    <cellStyle name="Normal [0] 2 2 3 16 2" xfId="38251" xr:uid="{00000000-0005-0000-0000-000042950000}"/>
    <cellStyle name="Normal [0] 2 2 3 16 3" xfId="38252" xr:uid="{00000000-0005-0000-0000-000043950000}"/>
    <cellStyle name="Normal [0] 2 2 3 17" xfId="38253" xr:uid="{00000000-0005-0000-0000-000044950000}"/>
    <cellStyle name="Normal [0] 2 2 3 17 2" xfId="38254" xr:uid="{00000000-0005-0000-0000-000045950000}"/>
    <cellStyle name="Normal [0] 2 2 3 17 3" xfId="38255" xr:uid="{00000000-0005-0000-0000-000046950000}"/>
    <cellStyle name="Normal [0] 2 2 3 18" xfId="38256" xr:uid="{00000000-0005-0000-0000-000047950000}"/>
    <cellStyle name="Normal [0] 2 2 3 18 2" xfId="38257" xr:uid="{00000000-0005-0000-0000-000048950000}"/>
    <cellStyle name="Normal [0] 2 2 3 18 3" xfId="38258" xr:uid="{00000000-0005-0000-0000-000049950000}"/>
    <cellStyle name="Normal [0] 2 2 3 19" xfId="38259" xr:uid="{00000000-0005-0000-0000-00004A950000}"/>
    <cellStyle name="Normal [0] 2 2 3 2" xfId="38260" xr:uid="{00000000-0005-0000-0000-00004B950000}"/>
    <cellStyle name="Normal [0] 2 2 3 2 10" xfId="38261" xr:uid="{00000000-0005-0000-0000-00004C950000}"/>
    <cellStyle name="Normal [0] 2 2 3 2 10 2" xfId="38262" xr:uid="{00000000-0005-0000-0000-00004D950000}"/>
    <cellStyle name="Normal [0] 2 2 3 2 10 3" xfId="38263" xr:uid="{00000000-0005-0000-0000-00004E950000}"/>
    <cellStyle name="Normal [0] 2 2 3 2 11" xfId="38264" xr:uid="{00000000-0005-0000-0000-00004F950000}"/>
    <cellStyle name="Normal [0] 2 2 3 2 11 2" xfId="38265" xr:uid="{00000000-0005-0000-0000-000050950000}"/>
    <cellStyle name="Normal [0] 2 2 3 2 11 3" xfId="38266" xr:uid="{00000000-0005-0000-0000-000051950000}"/>
    <cellStyle name="Normal [0] 2 2 3 2 12" xfId="38267" xr:uid="{00000000-0005-0000-0000-000052950000}"/>
    <cellStyle name="Normal [0] 2 2 3 2 12 2" xfId="38268" xr:uid="{00000000-0005-0000-0000-000053950000}"/>
    <cellStyle name="Normal [0] 2 2 3 2 12 3" xfId="38269" xr:uid="{00000000-0005-0000-0000-000054950000}"/>
    <cellStyle name="Normal [0] 2 2 3 2 13" xfId="38270" xr:uid="{00000000-0005-0000-0000-000055950000}"/>
    <cellStyle name="Normal [0] 2 2 3 2 14" xfId="38271" xr:uid="{00000000-0005-0000-0000-000056950000}"/>
    <cellStyle name="Normal [0] 2 2 3 2 2" xfId="38272" xr:uid="{00000000-0005-0000-0000-000057950000}"/>
    <cellStyle name="Normal [0] 2 2 3 2 2 2" xfId="38273" xr:uid="{00000000-0005-0000-0000-000058950000}"/>
    <cellStyle name="Normal [0] 2 2 3 2 2 3" xfId="38274" xr:uid="{00000000-0005-0000-0000-000059950000}"/>
    <cellStyle name="Normal [0] 2 2 3 2 3" xfId="38275" xr:uid="{00000000-0005-0000-0000-00005A950000}"/>
    <cellStyle name="Normal [0] 2 2 3 2 3 2" xfId="38276" xr:uid="{00000000-0005-0000-0000-00005B950000}"/>
    <cellStyle name="Normal [0] 2 2 3 2 3 3" xfId="38277" xr:uid="{00000000-0005-0000-0000-00005C950000}"/>
    <cellStyle name="Normal [0] 2 2 3 2 4" xfId="38278" xr:uid="{00000000-0005-0000-0000-00005D950000}"/>
    <cellStyle name="Normal [0] 2 2 3 2 4 2" xfId="38279" xr:uid="{00000000-0005-0000-0000-00005E950000}"/>
    <cellStyle name="Normal [0] 2 2 3 2 4 3" xfId="38280" xr:uid="{00000000-0005-0000-0000-00005F950000}"/>
    <cellStyle name="Normal [0] 2 2 3 2 5" xfId="38281" xr:uid="{00000000-0005-0000-0000-000060950000}"/>
    <cellStyle name="Normal [0] 2 2 3 2 5 2" xfId="38282" xr:uid="{00000000-0005-0000-0000-000061950000}"/>
    <cellStyle name="Normal [0] 2 2 3 2 5 3" xfId="38283" xr:uid="{00000000-0005-0000-0000-000062950000}"/>
    <cellStyle name="Normal [0] 2 2 3 2 6" xfId="38284" xr:uid="{00000000-0005-0000-0000-000063950000}"/>
    <cellStyle name="Normal [0] 2 2 3 2 6 2" xfId="38285" xr:uid="{00000000-0005-0000-0000-000064950000}"/>
    <cellStyle name="Normal [0] 2 2 3 2 6 3" xfId="38286" xr:uid="{00000000-0005-0000-0000-000065950000}"/>
    <cellStyle name="Normal [0] 2 2 3 2 7" xfId="38287" xr:uid="{00000000-0005-0000-0000-000066950000}"/>
    <cellStyle name="Normal [0] 2 2 3 2 7 2" xfId="38288" xr:uid="{00000000-0005-0000-0000-000067950000}"/>
    <cellStyle name="Normal [0] 2 2 3 2 7 3" xfId="38289" xr:uid="{00000000-0005-0000-0000-000068950000}"/>
    <cellStyle name="Normal [0] 2 2 3 2 8" xfId="38290" xr:uid="{00000000-0005-0000-0000-000069950000}"/>
    <cellStyle name="Normal [0] 2 2 3 2 8 2" xfId="38291" xr:uid="{00000000-0005-0000-0000-00006A950000}"/>
    <cellStyle name="Normal [0] 2 2 3 2 8 3" xfId="38292" xr:uid="{00000000-0005-0000-0000-00006B950000}"/>
    <cellStyle name="Normal [0] 2 2 3 2 9" xfId="38293" xr:uid="{00000000-0005-0000-0000-00006C950000}"/>
    <cellStyle name="Normal [0] 2 2 3 2 9 2" xfId="38294" xr:uid="{00000000-0005-0000-0000-00006D950000}"/>
    <cellStyle name="Normal [0] 2 2 3 2 9 3" xfId="38295" xr:uid="{00000000-0005-0000-0000-00006E950000}"/>
    <cellStyle name="Normal [0] 2 2 3 20" xfId="38296" xr:uid="{00000000-0005-0000-0000-00006F950000}"/>
    <cellStyle name="Normal [0] 2 2 3 3" xfId="38297" xr:uid="{00000000-0005-0000-0000-000070950000}"/>
    <cellStyle name="Normal [0] 2 2 3 3 10" xfId="38298" xr:uid="{00000000-0005-0000-0000-000071950000}"/>
    <cellStyle name="Normal [0] 2 2 3 3 10 2" xfId="38299" xr:uid="{00000000-0005-0000-0000-000072950000}"/>
    <cellStyle name="Normal [0] 2 2 3 3 10 3" xfId="38300" xr:uid="{00000000-0005-0000-0000-000073950000}"/>
    <cellStyle name="Normal [0] 2 2 3 3 11" xfId="38301" xr:uid="{00000000-0005-0000-0000-000074950000}"/>
    <cellStyle name="Normal [0] 2 2 3 3 11 2" xfId="38302" xr:uid="{00000000-0005-0000-0000-000075950000}"/>
    <cellStyle name="Normal [0] 2 2 3 3 11 3" xfId="38303" xr:uid="{00000000-0005-0000-0000-000076950000}"/>
    <cellStyle name="Normal [0] 2 2 3 3 12" xfId="38304" xr:uid="{00000000-0005-0000-0000-000077950000}"/>
    <cellStyle name="Normal [0] 2 2 3 3 12 2" xfId="38305" xr:uid="{00000000-0005-0000-0000-000078950000}"/>
    <cellStyle name="Normal [0] 2 2 3 3 12 3" xfId="38306" xr:uid="{00000000-0005-0000-0000-000079950000}"/>
    <cellStyle name="Normal [0] 2 2 3 3 13" xfId="38307" xr:uid="{00000000-0005-0000-0000-00007A950000}"/>
    <cellStyle name="Normal [0] 2 2 3 3 14" xfId="38308" xr:uid="{00000000-0005-0000-0000-00007B950000}"/>
    <cellStyle name="Normal [0] 2 2 3 3 2" xfId="38309" xr:uid="{00000000-0005-0000-0000-00007C950000}"/>
    <cellStyle name="Normal [0] 2 2 3 3 2 2" xfId="38310" xr:uid="{00000000-0005-0000-0000-00007D950000}"/>
    <cellStyle name="Normal [0] 2 2 3 3 2 3" xfId="38311" xr:uid="{00000000-0005-0000-0000-00007E950000}"/>
    <cellStyle name="Normal [0] 2 2 3 3 3" xfId="38312" xr:uid="{00000000-0005-0000-0000-00007F950000}"/>
    <cellStyle name="Normal [0] 2 2 3 3 3 2" xfId="38313" xr:uid="{00000000-0005-0000-0000-000080950000}"/>
    <cellStyle name="Normal [0] 2 2 3 3 3 3" xfId="38314" xr:uid="{00000000-0005-0000-0000-000081950000}"/>
    <cellStyle name="Normal [0] 2 2 3 3 4" xfId="38315" xr:uid="{00000000-0005-0000-0000-000082950000}"/>
    <cellStyle name="Normal [0] 2 2 3 3 4 2" xfId="38316" xr:uid="{00000000-0005-0000-0000-000083950000}"/>
    <cellStyle name="Normal [0] 2 2 3 3 4 3" xfId="38317" xr:uid="{00000000-0005-0000-0000-000084950000}"/>
    <cellStyle name="Normal [0] 2 2 3 3 5" xfId="38318" xr:uid="{00000000-0005-0000-0000-000085950000}"/>
    <cellStyle name="Normal [0] 2 2 3 3 5 2" xfId="38319" xr:uid="{00000000-0005-0000-0000-000086950000}"/>
    <cellStyle name="Normal [0] 2 2 3 3 5 3" xfId="38320" xr:uid="{00000000-0005-0000-0000-000087950000}"/>
    <cellStyle name="Normal [0] 2 2 3 3 6" xfId="38321" xr:uid="{00000000-0005-0000-0000-000088950000}"/>
    <cellStyle name="Normal [0] 2 2 3 3 6 2" xfId="38322" xr:uid="{00000000-0005-0000-0000-000089950000}"/>
    <cellStyle name="Normal [0] 2 2 3 3 6 3" xfId="38323" xr:uid="{00000000-0005-0000-0000-00008A950000}"/>
    <cellStyle name="Normal [0] 2 2 3 3 7" xfId="38324" xr:uid="{00000000-0005-0000-0000-00008B950000}"/>
    <cellStyle name="Normal [0] 2 2 3 3 7 2" xfId="38325" xr:uid="{00000000-0005-0000-0000-00008C950000}"/>
    <cellStyle name="Normal [0] 2 2 3 3 7 3" xfId="38326" xr:uid="{00000000-0005-0000-0000-00008D950000}"/>
    <cellStyle name="Normal [0] 2 2 3 3 8" xfId="38327" xr:uid="{00000000-0005-0000-0000-00008E950000}"/>
    <cellStyle name="Normal [0] 2 2 3 3 8 2" xfId="38328" xr:uid="{00000000-0005-0000-0000-00008F950000}"/>
    <cellStyle name="Normal [0] 2 2 3 3 8 3" xfId="38329" xr:uid="{00000000-0005-0000-0000-000090950000}"/>
    <cellStyle name="Normal [0] 2 2 3 3 9" xfId="38330" xr:uid="{00000000-0005-0000-0000-000091950000}"/>
    <cellStyle name="Normal [0] 2 2 3 3 9 2" xfId="38331" xr:uid="{00000000-0005-0000-0000-000092950000}"/>
    <cellStyle name="Normal [0] 2 2 3 3 9 3" xfId="38332" xr:uid="{00000000-0005-0000-0000-000093950000}"/>
    <cellStyle name="Normal [0] 2 2 3 4" xfId="38333" xr:uid="{00000000-0005-0000-0000-000094950000}"/>
    <cellStyle name="Normal [0] 2 2 3 4 10" xfId="38334" xr:uid="{00000000-0005-0000-0000-000095950000}"/>
    <cellStyle name="Normal [0] 2 2 3 4 10 2" xfId="38335" xr:uid="{00000000-0005-0000-0000-000096950000}"/>
    <cellStyle name="Normal [0] 2 2 3 4 10 3" xfId="38336" xr:uid="{00000000-0005-0000-0000-000097950000}"/>
    <cellStyle name="Normal [0] 2 2 3 4 11" xfId="38337" xr:uid="{00000000-0005-0000-0000-000098950000}"/>
    <cellStyle name="Normal [0] 2 2 3 4 11 2" xfId="38338" xr:uid="{00000000-0005-0000-0000-000099950000}"/>
    <cellStyle name="Normal [0] 2 2 3 4 11 3" xfId="38339" xr:uid="{00000000-0005-0000-0000-00009A950000}"/>
    <cellStyle name="Normal [0] 2 2 3 4 12" xfId="38340" xr:uid="{00000000-0005-0000-0000-00009B950000}"/>
    <cellStyle name="Normal [0] 2 2 3 4 13" xfId="38341" xr:uid="{00000000-0005-0000-0000-00009C950000}"/>
    <cellStyle name="Normal [0] 2 2 3 4 2" xfId="38342" xr:uid="{00000000-0005-0000-0000-00009D950000}"/>
    <cellStyle name="Normal [0] 2 2 3 4 2 2" xfId="38343" xr:uid="{00000000-0005-0000-0000-00009E950000}"/>
    <cellStyle name="Normal [0] 2 2 3 4 2 3" xfId="38344" xr:uid="{00000000-0005-0000-0000-00009F950000}"/>
    <cellStyle name="Normal [0] 2 2 3 4 3" xfId="38345" xr:uid="{00000000-0005-0000-0000-0000A0950000}"/>
    <cellStyle name="Normal [0] 2 2 3 4 3 2" xfId="38346" xr:uid="{00000000-0005-0000-0000-0000A1950000}"/>
    <cellStyle name="Normal [0] 2 2 3 4 3 3" xfId="38347" xr:uid="{00000000-0005-0000-0000-0000A2950000}"/>
    <cellStyle name="Normal [0] 2 2 3 4 4" xfId="38348" xr:uid="{00000000-0005-0000-0000-0000A3950000}"/>
    <cellStyle name="Normal [0] 2 2 3 4 4 2" xfId="38349" xr:uid="{00000000-0005-0000-0000-0000A4950000}"/>
    <cellStyle name="Normal [0] 2 2 3 4 4 3" xfId="38350" xr:uid="{00000000-0005-0000-0000-0000A5950000}"/>
    <cellStyle name="Normal [0] 2 2 3 4 5" xfId="38351" xr:uid="{00000000-0005-0000-0000-0000A6950000}"/>
    <cellStyle name="Normal [0] 2 2 3 4 5 2" xfId="38352" xr:uid="{00000000-0005-0000-0000-0000A7950000}"/>
    <cellStyle name="Normal [0] 2 2 3 4 5 3" xfId="38353" xr:uid="{00000000-0005-0000-0000-0000A8950000}"/>
    <cellStyle name="Normal [0] 2 2 3 4 6" xfId="38354" xr:uid="{00000000-0005-0000-0000-0000A9950000}"/>
    <cellStyle name="Normal [0] 2 2 3 4 6 2" xfId="38355" xr:uid="{00000000-0005-0000-0000-0000AA950000}"/>
    <cellStyle name="Normal [0] 2 2 3 4 6 3" xfId="38356" xr:uid="{00000000-0005-0000-0000-0000AB950000}"/>
    <cellStyle name="Normal [0] 2 2 3 4 7" xfId="38357" xr:uid="{00000000-0005-0000-0000-0000AC950000}"/>
    <cellStyle name="Normal [0] 2 2 3 4 7 2" xfId="38358" xr:uid="{00000000-0005-0000-0000-0000AD950000}"/>
    <cellStyle name="Normal [0] 2 2 3 4 7 3" xfId="38359" xr:uid="{00000000-0005-0000-0000-0000AE950000}"/>
    <cellStyle name="Normal [0] 2 2 3 4 8" xfId="38360" xr:uid="{00000000-0005-0000-0000-0000AF950000}"/>
    <cellStyle name="Normal [0] 2 2 3 4 8 2" xfId="38361" xr:uid="{00000000-0005-0000-0000-0000B0950000}"/>
    <cellStyle name="Normal [0] 2 2 3 4 8 3" xfId="38362" xr:uid="{00000000-0005-0000-0000-0000B1950000}"/>
    <cellStyle name="Normal [0] 2 2 3 4 9" xfId="38363" xr:uid="{00000000-0005-0000-0000-0000B2950000}"/>
    <cellStyle name="Normal [0] 2 2 3 4 9 2" xfId="38364" xr:uid="{00000000-0005-0000-0000-0000B3950000}"/>
    <cellStyle name="Normal [0] 2 2 3 4 9 3" xfId="38365" xr:uid="{00000000-0005-0000-0000-0000B4950000}"/>
    <cellStyle name="Normal [0] 2 2 3 5" xfId="38366" xr:uid="{00000000-0005-0000-0000-0000B5950000}"/>
    <cellStyle name="Normal [0] 2 2 3 5 10" xfId="38367" xr:uid="{00000000-0005-0000-0000-0000B6950000}"/>
    <cellStyle name="Normal [0] 2 2 3 5 10 2" xfId="38368" xr:uid="{00000000-0005-0000-0000-0000B7950000}"/>
    <cellStyle name="Normal [0] 2 2 3 5 10 3" xfId="38369" xr:uid="{00000000-0005-0000-0000-0000B8950000}"/>
    <cellStyle name="Normal [0] 2 2 3 5 11" xfId="38370" xr:uid="{00000000-0005-0000-0000-0000B9950000}"/>
    <cellStyle name="Normal [0] 2 2 3 5 11 2" xfId="38371" xr:uid="{00000000-0005-0000-0000-0000BA950000}"/>
    <cellStyle name="Normal [0] 2 2 3 5 11 3" xfId="38372" xr:uid="{00000000-0005-0000-0000-0000BB950000}"/>
    <cellStyle name="Normal [0] 2 2 3 5 12" xfId="38373" xr:uid="{00000000-0005-0000-0000-0000BC950000}"/>
    <cellStyle name="Normal [0] 2 2 3 5 13" xfId="38374" xr:uid="{00000000-0005-0000-0000-0000BD950000}"/>
    <cellStyle name="Normal [0] 2 2 3 5 2" xfId="38375" xr:uid="{00000000-0005-0000-0000-0000BE950000}"/>
    <cellStyle name="Normal [0] 2 2 3 5 2 2" xfId="38376" xr:uid="{00000000-0005-0000-0000-0000BF950000}"/>
    <cellStyle name="Normal [0] 2 2 3 5 2 3" xfId="38377" xr:uid="{00000000-0005-0000-0000-0000C0950000}"/>
    <cellStyle name="Normal [0] 2 2 3 5 3" xfId="38378" xr:uid="{00000000-0005-0000-0000-0000C1950000}"/>
    <cellStyle name="Normal [0] 2 2 3 5 3 2" xfId="38379" xr:uid="{00000000-0005-0000-0000-0000C2950000}"/>
    <cellStyle name="Normal [0] 2 2 3 5 3 3" xfId="38380" xr:uid="{00000000-0005-0000-0000-0000C3950000}"/>
    <cellStyle name="Normal [0] 2 2 3 5 4" xfId="38381" xr:uid="{00000000-0005-0000-0000-0000C4950000}"/>
    <cellStyle name="Normal [0] 2 2 3 5 4 2" xfId="38382" xr:uid="{00000000-0005-0000-0000-0000C5950000}"/>
    <cellStyle name="Normal [0] 2 2 3 5 4 3" xfId="38383" xr:uid="{00000000-0005-0000-0000-0000C6950000}"/>
    <cellStyle name="Normal [0] 2 2 3 5 5" xfId="38384" xr:uid="{00000000-0005-0000-0000-0000C7950000}"/>
    <cellStyle name="Normal [0] 2 2 3 5 5 2" xfId="38385" xr:uid="{00000000-0005-0000-0000-0000C8950000}"/>
    <cellStyle name="Normal [0] 2 2 3 5 5 3" xfId="38386" xr:uid="{00000000-0005-0000-0000-0000C9950000}"/>
    <cellStyle name="Normal [0] 2 2 3 5 6" xfId="38387" xr:uid="{00000000-0005-0000-0000-0000CA950000}"/>
    <cellStyle name="Normal [0] 2 2 3 5 6 2" xfId="38388" xr:uid="{00000000-0005-0000-0000-0000CB950000}"/>
    <cellStyle name="Normal [0] 2 2 3 5 6 3" xfId="38389" xr:uid="{00000000-0005-0000-0000-0000CC950000}"/>
    <cellStyle name="Normal [0] 2 2 3 5 7" xfId="38390" xr:uid="{00000000-0005-0000-0000-0000CD950000}"/>
    <cellStyle name="Normal [0] 2 2 3 5 7 2" xfId="38391" xr:uid="{00000000-0005-0000-0000-0000CE950000}"/>
    <cellStyle name="Normal [0] 2 2 3 5 7 3" xfId="38392" xr:uid="{00000000-0005-0000-0000-0000CF950000}"/>
    <cellStyle name="Normal [0] 2 2 3 5 8" xfId="38393" xr:uid="{00000000-0005-0000-0000-0000D0950000}"/>
    <cellStyle name="Normal [0] 2 2 3 5 8 2" xfId="38394" xr:uid="{00000000-0005-0000-0000-0000D1950000}"/>
    <cellStyle name="Normal [0] 2 2 3 5 8 3" xfId="38395" xr:uid="{00000000-0005-0000-0000-0000D2950000}"/>
    <cellStyle name="Normal [0] 2 2 3 5 9" xfId="38396" xr:uid="{00000000-0005-0000-0000-0000D3950000}"/>
    <cellStyle name="Normal [0] 2 2 3 5 9 2" xfId="38397" xr:uid="{00000000-0005-0000-0000-0000D4950000}"/>
    <cellStyle name="Normal [0] 2 2 3 5 9 3" xfId="38398" xr:uid="{00000000-0005-0000-0000-0000D5950000}"/>
    <cellStyle name="Normal [0] 2 2 3 6" xfId="38399" xr:uid="{00000000-0005-0000-0000-0000D6950000}"/>
    <cellStyle name="Normal [0] 2 2 3 6 10" xfId="38400" xr:uid="{00000000-0005-0000-0000-0000D7950000}"/>
    <cellStyle name="Normal [0] 2 2 3 6 10 2" xfId="38401" xr:uid="{00000000-0005-0000-0000-0000D8950000}"/>
    <cellStyle name="Normal [0] 2 2 3 6 10 3" xfId="38402" xr:uid="{00000000-0005-0000-0000-0000D9950000}"/>
    <cellStyle name="Normal [0] 2 2 3 6 11" xfId="38403" xr:uid="{00000000-0005-0000-0000-0000DA950000}"/>
    <cellStyle name="Normal [0] 2 2 3 6 11 2" xfId="38404" xr:uid="{00000000-0005-0000-0000-0000DB950000}"/>
    <cellStyle name="Normal [0] 2 2 3 6 11 3" xfId="38405" xr:uid="{00000000-0005-0000-0000-0000DC950000}"/>
    <cellStyle name="Normal [0] 2 2 3 6 12" xfId="38406" xr:uid="{00000000-0005-0000-0000-0000DD950000}"/>
    <cellStyle name="Normal [0] 2 2 3 6 13" xfId="38407" xr:uid="{00000000-0005-0000-0000-0000DE950000}"/>
    <cellStyle name="Normal [0] 2 2 3 6 2" xfId="38408" xr:uid="{00000000-0005-0000-0000-0000DF950000}"/>
    <cellStyle name="Normal [0] 2 2 3 6 2 2" xfId="38409" xr:uid="{00000000-0005-0000-0000-0000E0950000}"/>
    <cellStyle name="Normal [0] 2 2 3 6 2 3" xfId="38410" xr:uid="{00000000-0005-0000-0000-0000E1950000}"/>
    <cellStyle name="Normal [0] 2 2 3 6 3" xfId="38411" xr:uid="{00000000-0005-0000-0000-0000E2950000}"/>
    <cellStyle name="Normal [0] 2 2 3 6 3 2" xfId="38412" xr:uid="{00000000-0005-0000-0000-0000E3950000}"/>
    <cellStyle name="Normal [0] 2 2 3 6 3 3" xfId="38413" xr:uid="{00000000-0005-0000-0000-0000E4950000}"/>
    <cellStyle name="Normal [0] 2 2 3 6 4" xfId="38414" xr:uid="{00000000-0005-0000-0000-0000E5950000}"/>
    <cellStyle name="Normal [0] 2 2 3 6 4 2" xfId="38415" xr:uid="{00000000-0005-0000-0000-0000E6950000}"/>
    <cellStyle name="Normal [0] 2 2 3 6 4 3" xfId="38416" xr:uid="{00000000-0005-0000-0000-0000E7950000}"/>
    <cellStyle name="Normal [0] 2 2 3 6 5" xfId="38417" xr:uid="{00000000-0005-0000-0000-0000E8950000}"/>
    <cellStyle name="Normal [0] 2 2 3 6 5 2" xfId="38418" xr:uid="{00000000-0005-0000-0000-0000E9950000}"/>
    <cellStyle name="Normal [0] 2 2 3 6 5 3" xfId="38419" xr:uid="{00000000-0005-0000-0000-0000EA950000}"/>
    <cellStyle name="Normal [0] 2 2 3 6 6" xfId="38420" xr:uid="{00000000-0005-0000-0000-0000EB950000}"/>
    <cellStyle name="Normal [0] 2 2 3 6 6 2" xfId="38421" xr:uid="{00000000-0005-0000-0000-0000EC950000}"/>
    <cellStyle name="Normal [0] 2 2 3 6 6 3" xfId="38422" xr:uid="{00000000-0005-0000-0000-0000ED950000}"/>
    <cellStyle name="Normal [0] 2 2 3 6 7" xfId="38423" xr:uid="{00000000-0005-0000-0000-0000EE950000}"/>
    <cellStyle name="Normal [0] 2 2 3 6 7 2" xfId="38424" xr:uid="{00000000-0005-0000-0000-0000EF950000}"/>
    <cellStyle name="Normal [0] 2 2 3 6 7 3" xfId="38425" xr:uid="{00000000-0005-0000-0000-0000F0950000}"/>
    <cellStyle name="Normal [0] 2 2 3 6 8" xfId="38426" xr:uid="{00000000-0005-0000-0000-0000F1950000}"/>
    <cellStyle name="Normal [0] 2 2 3 6 8 2" xfId="38427" xr:uid="{00000000-0005-0000-0000-0000F2950000}"/>
    <cellStyle name="Normal [0] 2 2 3 6 8 3" xfId="38428" xr:uid="{00000000-0005-0000-0000-0000F3950000}"/>
    <cellStyle name="Normal [0] 2 2 3 6 9" xfId="38429" xr:uid="{00000000-0005-0000-0000-0000F4950000}"/>
    <cellStyle name="Normal [0] 2 2 3 6 9 2" xfId="38430" xr:uid="{00000000-0005-0000-0000-0000F5950000}"/>
    <cellStyle name="Normal [0] 2 2 3 6 9 3" xfId="38431" xr:uid="{00000000-0005-0000-0000-0000F6950000}"/>
    <cellStyle name="Normal [0] 2 2 3 7" xfId="38432" xr:uid="{00000000-0005-0000-0000-0000F7950000}"/>
    <cellStyle name="Normal [0] 2 2 3 7 10" xfId="38433" xr:uid="{00000000-0005-0000-0000-0000F8950000}"/>
    <cellStyle name="Normal [0] 2 2 3 7 10 2" xfId="38434" xr:uid="{00000000-0005-0000-0000-0000F9950000}"/>
    <cellStyle name="Normal [0] 2 2 3 7 10 3" xfId="38435" xr:uid="{00000000-0005-0000-0000-0000FA950000}"/>
    <cellStyle name="Normal [0] 2 2 3 7 11" xfId="38436" xr:uid="{00000000-0005-0000-0000-0000FB950000}"/>
    <cellStyle name="Normal [0] 2 2 3 7 11 2" xfId="38437" xr:uid="{00000000-0005-0000-0000-0000FC950000}"/>
    <cellStyle name="Normal [0] 2 2 3 7 11 3" xfId="38438" xr:uid="{00000000-0005-0000-0000-0000FD950000}"/>
    <cellStyle name="Normal [0] 2 2 3 7 12" xfId="38439" xr:uid="{00000000-0005-0000-0000-0000FE950000}"/>
    <cellStyle name="Normal [0] 2 2 3 7 13" xfId="38440" xr:uid="{00000000-0005-0000-0000-0000FF950000}"/>
    <cellStyle name="Normal [0] 2 2 3 7 2" xfId="38441" xr:uid="{00000000-0005-0000-0000-000000960000}"/>
    <cellStyle name="Normal [0] 2 2 3 7 2 2" xfId="38442" xr:uid="{00000000-0005-0000-0000-000001960000}"/>
    <cellStyle name="Normal [0] 2 2 3 7 2 3" xfId="38443" xr:uid="{00000000-0005-0000-0000-000002960000}"/>
    <cellStyle name="Normal [0] 2 2 3 7 3" xfId="38444" xr:uid="{00000000-0005-0000-0000-000003960000}"/>
    <cellStyle name="Normal [0] 2 2 3 7 3 2" xfId="38445" xr:uid="{00000000-0005-0000-0000-000004960000}"/>
    <cellStyle name="Normal [0] 2 2 3 7 3 3" xfId="38446" xr:uid="{00000000-0005-0000-0000-000005960000}"/>
    <cellStyle name="Normal [0] 2 2 3 7 4" xfId="38447" xr:uid="{00000000-0005-0000-0000-000006960000}"/>
    <cellStyle name="Normal [0] 2 2 3 7 4 2" xfId="38448" xr:uid="{00000000-0005-0000-0000-000007960000}"/>
    <cellStyle name="Normal [0] 2 2 3 7 4 3" xfId="38449" xr:uid="{00000000-0005-0000-0000-000008960000}"/>
    <cellStyle name="Normal [0] 2 2 3 7 5" xfId="38450" xr:uid="{00000000-0005-0000-0000-000009960000}"/>
    <cellStyle name="Normal [0] 2 2 3 7 5 2" xfId="38451" xr:uid="{00000000-0005-0000-0000-00000A960000}"/>
    <cellStyle name="Normal [0] 2 2 3 7 5 3" xfId="38452" xr:uid="{00000000-0005-0000-0000-00000B960000}"/>
    <cellStyle name="Normal [0] 2 2 3 7 6" xfId="38453" xr:uid="{00000000-0005-0000-0000-00000C960000}"/>
    <cellStyle name="Normal [0] 2 2 3 7 6 2" xfId="38454" xr:uid="{00000000-0005-0000-0000-00000D960000}"/>
    <cellStyle name="Normal [0] 2 2 3 7 6 3" xfId="38455" xr:uid="{00000000-0005-0000-0000-00000E960000}"/>
    <cellStyle name="Normal [0] 2 2 3 7 7" xfId="38456" xr:uid="{00000000-0005-0000-0000-00000F960000}"/>
    <cellStyle name="Normal [0] 2 2 3 7 7 2" xfId="38457" xr:uid="{00000000-0005-0000-0000-000010960000}"/>
    <cellStyle name="Normal [0] 2 2 3 7 7 3" xfId="38458" xr:uid="{00000000-0005-0000-0000-000011960000}"/>
    <cellStyle name="Normal [0] 2 2 3 7 8" xfId="38459" xr:uid="{00000000-0005-0000-0000-000012960000}"/>
    <cellStyle name="Normal [0] 2 2 3 7 8 2" xfId="38460" xr:uid="{00000000-0005-0000-0000-000013960000}"/>
    <cellStyle name="Normal [0] 2 2 3 7 8 3" xfId="38461" xr:uid="{00000000-0005-0000-0000-000014960000}"/>
    <cellStyle name="Normal [0] 2 2 3 7 9" xfId="38462" xr:uid="{00000000-0005-0000-0000-000015960000}"/>
    <cellStyle name="Normal [0] 2 2 3 7 9 2" xfId="38463" xr:uid="{00000000-0005-0000-0000-000016960000}"/>
    <cellStyle name="Normal [0] 2 2 3 7 9 3" xfId="38464" xr:uid="{00000000-0005-0000-0000-000017960000}"/>
    <cellStyle name="Normal [0] 2 2 3 8" xfId="38465" xr:uid="{00000000-0005-0000-0000-000018960000}"/>
    <cellStyle name="Normal [0] 2 2 3 8 2" xfId="38466" xr:uid="{00000000-0005-0000-0000-000019960000}"/>
    <cellStyle name="Normal [0] 2 2 3 8 3" xfId="38467" xr:uid="{00000000-0005-0000-0000-00001A960000}"/>
    <cellStyle name="Normal [0] 2 2 3 9" xfId="38468" xr:uid="{00000000-0005-0000-0000-00001B960000}"/>
    <cellStyle name="Normal [0] 2 2 3 9 2" xfId="38469" xr:uid="{00000000-0005-0000-0000-00001C960000}"/>
    <cellStyle name="Normal [0] 2 2 3 9 3" xfId="38470" xr:uid="{00000000-0005-0000-0000-00001D960000}"/>
    <cellStyle name="Normal [0] 2 2 4" xfId="38471" xr:uid="{00000000-0005-0000-0000-00001E960000}"/>
    <cellStyle name="Normal [0] 2 2 4 10" xfId="38472" xr:uid="{00000000-0005-0000-0000-00001F960000}"/>
    <cellStyle name="Normal [0] 2 2 4 10 2" xfId="38473" xr:uid="{00000000-0005-0000-0000-000020960000}"/>
    <cellStyle name="Normal [0] 2 2 4 10 3" xfId="38474" xr:uid="{00000000-0005-0000-0000-000021960000}"/>
    <cellStyle name="Normal [0] 2 2 4 11" xfId="38475" xr:uid="{00000000-0005-0000-0000-000022960000}"/>
    <cellStyle name="Normal [0] 2 2 4 11 2" xfId="38476" xr:uid="{00000000-0005-0000-0000-000023960000}"/>
    <cellStyle name="Normal [0] 2 2 4 11 3" xfId="38477" xr:uid="{00000000-0005-0000-0000-000024960000}"/>
    <cellStyle name="Normal [0] 2 2 4 12" xfId="38478" xr:uid="{00000000-0005-0000-0000-000025960000}"/>
    <cellStyle name="Normal [0] 2 2 4 12 2" xfId="38479" xr:uid="{00000000-0005-0000-0000-000026960000}"/>
    <cellStyle name="Normal [0] 2 2 4 12 3" xfId="38480" xr:uid="{00000000-0005-0000-0000-000027960000}"/>
    <cellStyle name="Normal [0] 2 2 4 13" xfId="38481" xr:uid="{00000000-0005-0000-0000-000028960000}"/>
    <cellStyle name="Normal [0] 2 2 4 13 2" xfId="38482" xr:uid="{00000000-0005-0000-0000-000029960000}"/>
    <cellStyle name="Normal [0] 2 2 4 13 3" xfId="38483" xr:uid="{00000000-0005-0000-0000-00002A960000}"/>
    <cellStyle name="Normal [0] 2 2 4 14" xfId="38484" xr:uid="{00000000-0005-0000-0000-00002B960000}"/>
    <cellStyle name="Normal [0] 2 2 4 14 2" xfId="38485" xr:uid="{00000000-0005-0000-0000-00002C960000}"/>
    <cellStyle name="Normal [0] 2 2 4 14 3" xfId="38486" xr:uid="{00000000-0005-0000-0000-00002D960000}"/>
    <cellStyle name="Normal [0] 2 2 4 15" xfId="38487" xr:uid="{00000000-0005-0000-0000-00002E960000}"/>
    <cellStyle name="Normal [0] 2 2 4 15 2" xfId="38488" xr:uid="{00000000-0005-0000-0000-00002F960000}"/>
    <cellStyle name="Normal [0] 2 2 4 15 3" xfId="38489" xr:uid="{00000000-0005-0000-0000-000030960000}"/>
    <cellStyle name="Normal [0] 2 2 4 16" xfId="38490" xr:uid="{00000000-0005-0000-0000-000031960000}"/>
    <cellStyle name="Normal [0] 2 2 4 16 2" xfId="38491" xr:uid="{00000000-0005-0000-0000-000032960000}"/>
    <cellStyle name="Normal [0] 2 2 4 16 3" xfId="38492" xr:uid="{00000000-0005-0000-0000-000033960000}"/>
    <cellStyle name="Normal [0] 2 2 4 17" xfId="38493" xr:uid="{00000000-0005-0000-0000-000034960000}"/>
    <cellStyle name="Normal [0] 2 2 4 17 2" xfId="38494" xr:uid="{00000000-0005-0000-0000-000035960000}"/>
    <cellStyle name="Normal [0] 2 2 4 17 3" xfId="38495" xr:uid="{00000000-0005-0000-0000-000036960000}"/>
    <cellStyle name="Normal [0] 2 2 4 18" xfId="38496" xr:uid="{00000000-0005-0000-0000-000037960000}"/>
    <cellStyle name="Normal [0] 2 2 4 18 2" xfId="38497" xr:uid="{00000000-0005-0000-0000-000038960000}"/>
    <cellStyle name="Normal [0] 2 2 4 18 3" xfId="38498" xr:uid="{00000000-0005-0000-0000-000039960000}"/>
    <cellStyle name="Normal [0] 2 2 4 19" xfId="38499" xr:uid="{00000000-0005-0000-0000-00003A960000}"/>
    <cellStyle name="Normal [0] 2 2 4 2" xfId="38500" xr:uid="{00000000-0005-0000-0000-00003B960000}"/>
    <cellStyle name="Normal [0] 2 2 4 2 10" xfId="38501" xr:uid="{00000000-0005-0000-0000-00003C960000}"/>
    <cellStyle name="Normal [0] 2 2 4 2 10 2" xfId="38502" xr:uid="{00000000-0005-0000-0000-00003D960000}"/>
    <cellStyle name="Normal [0] 2 2 4 2 10 3" xfId="38503" xr:uid="{00000000-0005-0000-0000-00003E960000}"/>
    <cellStyle name="Normal [0] 2 2 4 2 11" xfId="38504" xr:uid="{00000000-0005-0000-0000-00003F960000}"/>
    <cellStyle name="Normal [0] 2 2 4 2 11 2" xfId="38505" xr:uid="{00000000-0005-0000-0000-000040960000}"/>
    <cellStyle name="Normal [0] 2 2 4 2 11 3" xfId="38506" xr:uid="{00000000-0005-0000-0000-000041960000}"/>
    <cellStyle name="Normal [0] 2 2 4 2 12" xfId="38507" xr:uid="{00000000-0005-0000-0000-000042960000}"/>
    <cellStyle name="Normal [0] 2 2 4 2 12 2" xfId="38508" xr:uid="{00000000-0005-0000-0000-000043960000}"/>
    <cellStyle name="Normal [0] 2 2 4 2 12 3" xfId="38509" xr:uid="{00000000-0005-0000-0000-000044960000}"/>
    <cellStyle name="Normal [0] 2 2 4 2 13" xfId="38510" xr:uid="{00000000-0005-0000-0000-000045960000}"/>
    <cellStyle name="Normal [0] 2 2 4 2 14" xfId="38511" xr:uid="{00000000-0005-0000-0000-000046960000}"/>
    <cellStyle name="Normal [0] 2 2 4 2 2" xfId="38512" xr:uid="{00000000-0005-0000-0000-000047960000}"/>
    <cellStyle name="Normal [0] 2 2 4 2 2 2" xfId="38513" xr:uid="{00000000-0005-0000-0000-000048960000}"/>
    <cellStyle name="Normal [0] 2 2 4 2 2 3" xfId="38514" xr:uid="{00000000-0005-0000-0000-000049960000}"/>
    <cellStyle name="Normal [0] 2 2 4 2 3" xfId="38515" xr:uid="{00000000-0005-0000-0000-00004A960000}"/>
    <cellStyle name="Normal [0] 2 2 4 2 3 2" xfId="38516" xr:uid="{00000000-0005-0000-0000-00004B960000}"/>
    <cellStyle name="Normal [0] 2 2 4 2 3 3" xfId="38517" xr:uid="{00000000-0005-0000-0000-00004C960000}"/>
    <cellStyle name="Normal [0] 2 2 4 2 4" xfId="38518" xr:uid="{00000000-0005-0000-0000-00004D960000}"/>
    <cellStyle name="Normal [0] 2 2 4 2 4 2" xfId="38519" xr:uid="{00000000-0005-0000-0000-00004E960000}"/>
    <cellStyle name="Normal [0] 2 2 4 2 4 3" xfId="38520" xr:uid="{00000000-0005-0000-0000-00004F960000}"/>
    <cellStyle name="Normal [0] 2 2 4 2 5" xfId="38521" xr:uid="{00000000-0005-0000-0000-000050960000}"/>
    <cellStyle name="Normal [0] 2 2 4 2 5 2" xfId="38522" xr:uid="{00000000-0005-0000-0000-000051960000}"/>
    <cellStyle name="Normal [0] 2 2 4 2 5 3" xfId="38523" xr:uid="{00000000-0005-0000-0000-000052960000}"/>
    <cellStyle name="Normal [0] 2 2 4 2 6" xfId="38524" xr:uid="{00000000-0005-0000-0000-000053960000}"/>
    <cellStyle name="Normal [0] 2 2 4 2 6 2" xfId="38525" xr:uid="{00000000-0005-0000-0000-000054960000}"/>
    <cellStyle name="Normal [0] 2 2 4 2 6 3" xfId="38526" xr:uid="{00000000-0005-0000-0000-000055960000}"/>
    <cellStyle name="Normal [0] 2 2 4 2 7" xfId="38527" xr:uid="{00000000-0005-0000-0000-000056960000}"/>
    <cellStyle name="Normal [0] 2 2 4 2 7 2" xfId="38528" xr:uid="{00000000-0005-0000-0000-000057960000}"/>
    <cellStyle name="Normal [0] 2 2 4 2 7 3" xfId="38529" xr:uid="{00000000-0005-0000-0000-000058960000}"/>
    <cellStyle name="Normal [0] 2 2 4 2 8" xfId="38530" xr:uid="{00000000-0005-0000-0000-000059960000}"/>
    <cellStyle name="Normal [0] 2 2 4 2 8 2" xfId="38531" xr:uid="{00000000-0005-0000-0000-00005A960000}"/>
    <cellStyle name="Normal [0] 2 2 4 2 8 3" xfId="38532" xr:uid="{00000000-0005-0000-0000-00005B960000}"/>
    <cellStyle name="Normal [0] 2 2 4 2 9" xfId="38533" xr:uid="{00000000-0005-0000-0000-00005C960000}"/>
    <cellStyle name="Normal [0] 2 2 4 2 9 2" xfId="38534" xr:uid="{00000000-0005-0000-0000-00005D960000}"/>
    <cellStyle name="Normal [0] 2 2 4 2 9 3" xfId="38535" xr:uid="{00000000-0005-0000-0000-00005E960000}"/>
    <cellStyle name="Normal [0] 2 2 4 20" xfId="38536" xr:uid="{00000000-0005-0000-0000-00005F960000}"/>
    <cellStyle name="Normal [0] 2 2 4 3" xfId="38537" xr:uid="{00000000-0005-0000-0000-000060960000}"/>
    <cellStyle name="Normal [0] 2 2 4 3 10" xfId="38538" xr:uid="{00000000-0005-0000-0000-000061960000}"/>
    <cellStyle name="Normal [0] 2 2 4 3 10 2" xfId="38539" xr:uid="{00000000-0005-0000-0000-000062960000}"/>
    <cellStyle name="Normal [0] 2 2 4 3 10 3" xfId="38540" xr:uid="{00000000-0005-0000-0000-000063960000}"/>
    <cellStyle name="Normal [0] 2 2 4 3 11" xfId="38541" xr:uid="{00000000-0005-0000-0000-000064960000}"/>
    <cellStyle name="Normal [0] 2 2 4 3 11 2" xfId="38542" xr:uid="{00000000-0005-0000-0000-000065960000}"/>
    <cellStyle name="Normal [0] 2 2 4 3 11 3" xfId="38543" xr:uid="{00000000-0005-0000-0000-000066960000}"/>
    <cellStyle name="Normal [0] 2 2 4 3 12" xfId="38544" xr:uid="{00000000-0005-0000-0000-000067960000}"/>
    <cellStyle name="Normal [0] 2 2 4 3 12 2" xfId="38545" xr:uid="{00000000-0005-0000-0000-000068960000}"/>
    <cellStyle name="Normal [0] 2 2 4 3 12 3" xfId="38546" xr:uid="{00000000-0005-0000-0000-000069960000}"/>
    <cellStyle name="Normal [0] 2 2 4 3 13" xfId="38547" xr:uid="{00000000-0005-0000-0000-00006A960000}"/>
    <cellStyle name="Normal [0] 2 2 4 3 14" xfId="38548" xr:uid="{00000000-0005-0000-0000-00006B960000}"/>
    <cellStyle name="Normal [0] 2 2 4 3 2" xfId="38549" xr:uid="{00000000-0005-0000-0000-00006C960000}"/>
    <cellStyle name="Normal [0] 2 2 4 3 2 2" xfId="38550" xr:uid="{00000000-0005-0000-0000-00006D960000}"/>
    <cellStyle name="Normal [0] 2 2 4 3 2 3" xfId="38551" xr:uid="{00000000-0005-0000-0000-00006E960000}"/>
    <cellStyle name="Normal [0] 2 2 4 3 3" xfId="38552" xr:uid="{00000000-0005-0000-0000-00006F960000}"/>
    <cellStyle name="Normal [0] 2 2 4 3 3 2" xfId="38553" xr:uid="{00000000-0005-0000-0000-000070960000}"/>
    <cellStyle name="Normal [0] 2 2 4 3 3 3" xfId="38554" xr:uid="{00000000-0005-0000-0000-000071960000}"/>
    <cellStyle name="Normal [0] 2 2 4 3 4" xfId="38555" xr:uid="{00000000-0005-0000-0000-000072960000}"/>
    <cellStyle name="Normal [0] 2 2 4 3 4 2" xfId="38556" xr:uid="{00000000-0005-0000-0000-000073960000}"/>
    <cellStyle name="Normal [0] 2 2 4 3 4 3" xfId="38557" xr:uid="{00000000-0005-0000-0000-000074960000}"/>
    <cellStyle name="Normal [0] 2 2 4 3 5" xfId="38558" xr:uid="{00000000-0005-0000-0000-000075960000}"/>
    <cellStyle name="Normal [0] 2 2 4 3 5 2" xfId="38559" xr:uid="{00000000-0005-0000-0000-000076960000}"/>
    <cellStyle name="Normal [0] 2 2 4 3 5 3" xfId="38560" xr:uid="{00000000-0005-0000-0000-000077960000}"/>
    <cellStyle name="Normal [0] 2 2 4 3 6" xfId="38561" xr:uid="{00000000-0005-0000-0000-000078960000}"/>
    <cellStyle name="Normal [0] 2 2 4 3 6 2" xfId="38562" xr:uid="{00000000-0005-0000-0000-000079960000}"/>
    <cellStyle name="Normal [0] 2 2 4 3 6 3" xfId="38563" xr:uid="{00000000-0005-0000-0000-00007A960000}"/>
    <cellStyle name="Normal [0] 2 2 4 3 7" xfId="38564" xr:uid="{00000000-0005-0000-0000-00007B960000}"/>
    <cellStyle name="Normal [0] 2 2 4 3 7 2" xfId="38565" xr:uid="{00000000-0005-0000-0000-00007C960000}"/>
    <cellStyle name="Normal [0] 2 2 4 3 7 3" xfId="38566" xr:uid="{00000000-0005-0000-0000-00007D960000}"/>
    <cellStyle name="Normal [0] 2 2 4 3 8" xfId="38567" xr:uid="{00000000-0005-0000-0000-00007E960000}"/>
    <cellStyle name="Normal [0] 2 2 4 3 8 2" xfId="38568" xr:uid="{00000000-0005-0000-0000-00007F960000}"/>
    <cellStyle name="Normal [0] 2 2 4 3 8 3" xfId="38569" xr:uid="{00000000-0005-0000-0000-000080960000}"/>
    <cellStyle name="Normal [0] 2 2 4 3 9" xfId="38570" xr:uid="{00000000-0005-0000-0000-000081960000}"/>
    <cellStyle name="Normal [0] 2 2 4 3 9 2" xfId="38571" xr:uid="{00000000-0005-0000-0000-000082960000}"/>
    <cellStyle name="Normal [0] 2 2 4 3 9 3" xfId="38572" xr:uid="{00000000-0005-0000-0000-000083960000}"/>
    <cellStyle name="Normal [0] 2 2 4 4" xfId="38573" xr:uid="{00000000-0005-0000-0000-000084960000}"/>
    <cellStyle name="Normal [0] 2 2 4 4 10" xfId="38574" xr:uid="{00000000-0005-0000-0000-000085960000}"/>
    <cellStyle name="Normal [0] 2 2 4 4 10 2" xfId="38575" xr:uid="{00000000-0005-0000-0000-000086960000}"/>
    <cellStyle name="Normal [0] 2 2 4 4 10 3" xfId="38576" xr:uid="{00000000-0005-0000-0000-000087960000}"/>
    <cellStyle name="Normal [0] 2 2 4 4 11" xfId="38577" xr:uid="{00000000-0005-0000-0000-000088960000}"/>
    <cellStyle name="Normal [0] 2 2 4 4 11 2" xfId="38578" xr:uid="{00000000-0005-0000-0000-000089960000}"/>
    <cellStyle name="Normal [0] 2 2 4 4 11 3" xfId="38579" xr:uid="{00000000-0005-0000-0000-00008A960000}"/>
    <cellStyle name="Normal [0] 2 2 4 4 12" xfId="38580" xr:uid="{00000000-0005-0000-0000-00008B960000}"/>
    <cellStyle name="Normal [0] 2 2 4 4 13" xfId="38581" xr:uid="{00000000-0005-0000-0000-00008C960000}"/>
    <cellStyle name="Normal [0] 2 2 4 4 2" xfId="38582" xr:uid="{00000000-0005-0000-0000-00008D960000}"/>
    <cellStyle name="Normal [0] 2 2 4 4 2 2" xfId="38583" xr:uid="{00000000-0005-0000-0000-00008E960000}"/>
    <cellStyle name="Normal [0] 2 2 4 4 2 3" xfId="38584" xr:uid="{00000000-0005-0000-0000-00008F960000}"/>
    <cellStyle name="Normal [0] 2 2 4 4 3" xfId="38585" xr:uid="{00000000-0005-0000-0000-000090960000}"/>
    <cellStyle name="Normal [0] 2 2 4 4 3 2" xfId="38586" xr:uid="{00000000-0005-0000-0000-000091960000}"/>
    <cellStyle name="Normal [0] 2 2 4 4 3 3" xfId="38587" xr:uid="{00000000-0005-0000-0000-000092960000}"/>
    <cellStyle name="Normal [0] 2 2 4 4 4" xfId="38588" xr:uid="{00000000-0005-0000-0000-000093960000}"/>
    <cellStyle name="Normal [0] 2 2 4 4 4 2" xfId="38589" xr:uid="{00000000-0005-0000-0000-000094960000}"/>
    <cellStyle name="Normal [0] 2 2 4 4 4 3" xfId="38590" xr:uid="{00000000-0005-0000-0000-000095960000}"/>
    <cellStyle name="Normal [0] 2 2 4 4 5" xfId="38591" xr:uid="{00000000-0005-0000-0000-000096960000}"/>
    <cellStyle name="Normal [0] 2 2 4 4 5 2" xfId="38592" xr:uid="{00000000-0005-0000-0000-000097960000}"/>
    <cellStyle name="Normal [0] 2 2 4 4 5 3" xfId="38593" xr:uid="{00000000-0005-0000-0000-000098960000}"/>
    <cellStyle name="Normal [0] 2 2 4 4 6" xfId="38594" xr:uid="{00000000-0005-0000-0000-000099960000}"/>
    <cellStyle name="Normal [0] 2 2 4 4 6 2" xfId="38595" xr:uid="{00000000-0005-0000-0000-00009A960000}"/>
    <cellStyle name="Normal [0] 2 2 4 4 6 3" xfId="38596" xr:uid="{00000000-0005-0000-0000-00009B960000}"/>
    <cellStyle name="Normal [0] 2 2 4 4 7" xfId="38597" xr:uid="{00000000-0005-0000-0000-00009C960000}"/>
    <cellStyle name="Normal [0] 2 2 4 4 7 2" xfId="38598" xr:uid="{00000000-0005-0000-0000-00009D960000}"/>
    <cellStyle name="Normal [0] 2 2 4 4 7 3" xfId="38599" xr:uid="{00000000-0005-0000-0000-00009E960000}"/>
    <cellStyle name="Normal [0] 2 2 4 4 8" xfId="38600" xr:uid="{00000000-0005-0000-0000-00009F960000}"/>
    <cellStyle name="Normal [0] 2 2 4 4 8 2" xfId="38601" xr:uid="{00000000-0005-0000-0000-0000A0960000}"/>
    <cellStyle name="Normal [0] 2 2 4 4 8 3" xfId="38602" xr:uid="{00000000-0005-0000-0000-0000A1960000}"/>
    <cellStyle name="Normal [0] 2 2 4 4 9" xfId="38603" xr:uid="{00000000-0005-0000-0000-0000A2960000}"/>
    <cellStyle name="Normal [0] 2 2 4 4 9 2" xfId="38604" xr:uid="{00000000-0005-0000-0000-0000A3960000}"/>
    <cellStyle name="Normal [0] 2 2 4 4 9 3" xfId="38605" xr:uid="{00000000-0005-0000-0000-0000A4960000}"/>
    <cellStyle name="Normal [0] 2 2 4 5" xfId="38606" xr:uid="{00000000-0005-0000-0000-0000A5960000}"/>
    <cellStyle name="Normal [0] 2 2 4 5 10" xfId="38607" xr:uid="{00000000-0005-0000-0000-0000A6960000}"/>
    <cellStyle name="Normal [0] 2 2 4 5 10 2" xfId="38608" xr:uid="{00000000-0005-0000-0000-0000A7960000}"/>
    <cellStyle name="Normal [0] 2 2 4 5 10 3" xfId="38609" xr:uid="{00000000-0005-0000-0000-0000A8960000}"/>
    <cellStyle name="Normal [0] 2 2 4 5 11" xfId="38610" xr:uid="{00000000-0005-0000-0000-0000A9960000}"/>
    <cellStyle name="Normal [0] 2 2 4 5 11 2" xfId="38611" xr:uid="{00000000-0005-0000-0000-0000AA960000}"/>
    <cellStyle name="Normal [0] 2 2 4 5 11 3" xfId="38612" xr:uid="{00000000-0005-0000-0000-0000AB960000}"/>
    <cellStyle name="Normal [0] 2 2 4 5 12" xfId="38613" xr:uid="{00000000-0005-0000-0000-0000AC960000}"/>
    <cellStyle name="Normal [0] 2 2 4 5 13" xfId="38614" xr:uid="{00000000-0005-0000-0000-0000AD960000}"/>
    <cellStyle name="Normal [0] 2 2 4 5 2" xfId="38615" xr:uid="{00000000-0005-0000-0000-0000AE960000}"/>
    <cellStyle name="Normal [0] 2 2 4 5 2 2" xfId="38616" xr:uid="{00000000-0005-0000-0000-0000AF960000}"/>
    <cellStyle name="Normal [0] 2 2 4 5 2 3" xfId="38617" xr:uid="{00000000-0005-0000-0000-0000B0960000}"/>
    <cellStyle name="Normal [0] 2 2 4 5 3" xfId="38618" xr:uid="{00000000-0005-0000-0000-0000B1960000}"/>
    <cellStyle name="Normal [0] 2 2 4 5 3 2" xfId="38619" xr:uid="{00000000-0005-0000-0000-0000B2960000}"/>
    <cellStyle name="Normal [0] 2 2 4 5 3 3" xfId="38620" xr:uid="{00000000-0005-0000-0000-0000B3960000}"/>
    <cellStyle name="Normal [0] 2 2 4 5 4" xfId="38621" xr:uid="{00000000-0005-0000-0000-0000B4960000}"/>
    <cellStyle name="Normal [0] 2 2 4 5 4 2" xfId="38622" xr:uid="{00000000-0005-0000-0000-0000B5960000}"/>
    <cellStyle name="Normal [0] 2 2 4 5 4 3" xfId="38623" xr:uid="{00000000-0005-0000-0000-0000B6960000}"/>
    <cellStyle name="Normal [0] 2 2 4 5 5" xfId="38624" xr:uid="{00000000-0005-0000-0000-0000B7960000}"/>
    <cellStyle name="Normal [0] 2 2 4 5 5 2" xfId="38625" xr:uid="{00000000-0005-0000-0000-0000B8960000}"/>
    <cellStyle name="Normal [0] 2 2 4 5 5 3" xfId="38626" xr:uid="{00000000-0005-0000-0000-0000B9960000}"/>
    <cellStyle name="Normal [0] 2 2 4 5 6" xfId="38627" xr:uid="{00000000-0005-0000-0000-0000BA960000}"/>
    <cellStyle name="Normal [0] 2 2 4 5 6 2" xfId="38628" xr:uid="{00000000-0005-0000-0000-0000BB960000}"/>
    <cellStyle name="Normal [0] 2 2 4 5 6 3" xfId="38629" xr:uid="{00000000-0005-0000-0000-0000BC960000}"/>
    <cellStyle name="Normal [0] 2 2 4 5 7" xfId="38630" xr:uid="{00000000-0005-0000-0000-0000BD960000}"/>
    <cellStyle name="Normal [0] 2 2 4 5 7 2" xfId="38631" xr:uid="{00000000-0005-0000-0000-0000BE960000}"/>
    <cellStyle name="Normal [0] 2 2 4 5 7 3" xfId="38632" xr:uid="{00000000-0005-0000-0000-0000BF960000}"/>
    <cellStyle name="Normal [0] 2 2 4 5 8" xfId="38633" xr:uid="{00000000-0005-0000-0000-0000C0960000}"/>
    <cellStyle name="Normal [0] 2 2 4 5 8 2" xfId="38634" xr:uid="{00000000-0005-0000-0000-0000C1960000}"/>
    <cellStyle name="Normal [0] 2 2 4 5 8 3" xfId="38635" xr:uid="{00000000-0005-0000-0000-0000C2960000}"/>
    <cellStyle name="Normal [0] 2 2 4 5 9" xfId="38636" xr:uid="{00000000-0005-0000-0000-0000C3960000}"/>
    <cellStyle name="Normal [0] 2 2 4 5 9 2" xfId="38637" xr:uid="{00000000-0005-0000-0000-0000C4960000}"/>
    <cellStyle name="Normal [0] 2 2 4 5 9 3" xfId="38638" xr:uid="{00000000-0005-0000-0000-0000C5960000}"/>
    <cellStyle name="Normal [0] 2 2 4 6" xfId="38639" xr:uid="{00000000-0005-0000-0000-0000C6960000}"/>
    <cellStyle name="Normal [0] 2 2 4 6 10" xfId="38640" xr:uid="{00000000-0005-0000-0000-0000C7960000}"/>
    <cellStyle name="Normal [0] 2 2 4 6 10 2" xfId="38641" xr:uid="{00000000-0005-0000-0000-0000C8960000}"/>
    <cellStyle name="Normal [0] 2 2 4 6 10 3" xfId="38642" xr:uid="{00000000-0005-0000-0000-0000C9960000}"/>
    <cellStyle name="Normal [0] 2 2 4 6 11" xfId="38643" xr:uid="{00000000-0005-0000-0000-0000CA960000}"/>
    <cellStyle name="Normal [0] 2 2 4 6 11 2" xfId="38644" xr:uid="{00000000-0005-0000-0000-0000CB960000}"/>
    <cellStyle name="Normal [0] 2 2 4 6 11 3" xfId="38645" xr:uid="{00000000-0005-0000-0000-0000CC960000}"/>
    <cellStyle name="Normal [0] 2 2 4 6 12" xfId="38646" xr:uid="{00000000-0005-0000-0000-0000CD960000}"/>
    <cellStyle name="Normal [0] 2 2 4 6 13" xfId="38647" xr:uid="{00000000-0005-0000-0000-0000CE960000}"/>
    <cellStyle name="Normal [0] 2 2 4 6 2" xfId="38648" xr:uid="{00000000-0005-0000-0000-0000CF960000}"/>
    <cellStyle name="Normal [0] 2 2 4 6 2 2" xfId="38649" xr:uid="{00000000-0005-0000-0000-0000D0960000}"/>
    <cellStyle name="Normal [0] 2 2 4 6 2 3" xfId="38650" xr:uid="{00000000-0005-0000-0000-0000D1960000}"/>
    <cellStyle name="Normal [0] 2 2 4 6 3" xfId="38651" xr:uid="{00000000-0005-0000-0000-0000D2960000}"/>
    <cellStyle name="Normal [0] 2 2 4 6 3 2" xfId="38652" xr:uid="{00000000-0005-0000-0000-0000D3960000}"/>
    <cellStyle name="Normal [0] 2 2 4 6 3 3" xfId="38653" xr:uid="{00000000-0005-0000-0000-0000D4960000}"/>
    <cellStyle name="Normal [0] 2 2 4 6 4" xfId="38654" xr:uid="{00000000-0005-0000-0000-0000D5960000}"/>
    <cellStyle name="Normal [0] 2 2 4 6 4 2" xfId="38655" xr:uid="{00000000-0005-0000-0000-0000D6960000}"/>
    <cellStyle name="Normal [0] 2 2 4 6 4 3" xfId="38656" xr:uid="{00000000-0005-0000-0000-0000D7960000}"/>
    <cellStyle name="Normal [0] 2 2 4 6 5" xfId="38657" xr:uid="{00000000-0005-0000-0000-0000D8960000}"/>
    <cellStyle name="Normal [0] 2 2 4 6 5 2" xfId="38658" xr:uid="{00000000-0005-0000-0000-0000D9960000}"/>
    <cellStyle name="Normal [0] 2 2 4 6 5 3" xfId="38659" xr:uid="{00000000-0005-0000-0000-0000DA960000}"/>
    <cellStyle name="Normal [0] 2 2 4 6 6" xfId="38660" xr:uid="{00000000-0005-0000-0000-0000DB960000}"/>
    <cellStyle name="Normal [0] 2 2 4 6 6 2" xfId="38661" xr:uid="{00000000-0005-0000-0000-0000DC960000}"/>
    <cellStyle name="Normal [0] 2 2 4 6 6 3" xfId="38662" xr:uid="{00000000-0005-0000-0000-0000DD960000}"/>
    <cellStyle name="Normal [0] 2 2 4 6 7" xfId="38663" xr:uid="{00000000-0005-0000-0000-0000DE960000}"/>
    <cellStyle name="Normal [0] 2 2 4 6 7 2" xfId="38664" xr:uid="{00000000-0005-0000-0000-0000DF960000}"/>
    <cellStyle name="Normal [0] 2 2 4 6 7 3" xfId="38665" xr:uid="{00000000-0005-0000-0000-0000E0960000}"/>
    <cellStyle name="Normal [0] 2 2 4 6 8" xfId="38666" xr:uid="{00000000-0005-0000-0000-0000E1960000}"/>
    <cellStyle name="Normal [0] 2 2 4 6 8 2" xfId="38667" xr:uid="{00000000-0005-0000-0000-0000E2960000}"/>
    <cellStyle name="Normal [0] 2 2 4 6 8 3" xfId="38668" xr:uid="{00000000-0005-0000-0000-0000E3960000}"/>
    <cellStyle name="Normal [0] 2 2 4 6 9" xfId="38669" xr:uid="{00000000-0005-0000-0000-0000E4960000}"/>
    <cellStyle name="Normal [0] 2 2 4 6 9 2" xfId="38670" xr:uid="{00000000-0005-0000-0000-0000E5960000}"/>
    <cellStyle name="Normal [0] 2 2 4 6 9 3" xfId="38671" xr:uid="{00000000-0005-0000-0000-0000E6960000}"/>
    <cellStyle name="Normal [0] 2 2 4 7" xfId="38672" xr:uid="{00000000-0005-0000-0000-0000E7960000}"/>
    <cellStyle name="Normal [0] 2 2 4 7 10" xfId="38673" xr:uid="{00000000-0005-0000-0000-0000E8960000}"/>
    <cellStyle name="Normal [0] 2 2 4 7 10 2" xfId="38674" xr:uid="{00000000-0005-0000-0000-0000E9960000}"/>
    <cellStyle name="Normal [0] 2 2 4 7 10 3" xfId="38675" xr:uid="{00000000-0005-0000-0000-0000EA960000}"/>
    <cellStyle name="Normal [0] 2 2 4 7 11" xfId="38676" xr:uid="{00000000-0005-0000-0000-0000EB960000}"/>
    <cellStyle name="Normal [0] 2 2 4 7 11 2" xfId="38677" xr:uid="{00000000-0005-0000-0000-0000EC960000}"/>
    <cellStyle name="Normal [0] 2 2 4 7 11 3" xfId="38678" xr:uid="{00000000-0005-0000-0000-0000ED960000}"/>
    <cellStyle name="Normal [0] 2 2 4 7 12" xfId="38679" xr:uid="{00000000-0005-0000-0000-0000EE960000}"/>
    <cellStyle name="Normal [0] 2 2 4 7 13" xfId="38680" xr:uid="{00000000-0005-0000-0000-0000EF960000}"/>
    <cellStyle name="Normal [0] 2 2 4 7 2" xfId="38681" xr:uid="{00000000-0005-0000-0000-0000F0960000}"/>
    <cellStyle name="Normal [0] 2 2 4 7 2 2" xfId="38682" xr:uid="{00000000-0005-0000-0000-0000F1960000}"/>
    <cellStyle name="Normal [0] 2 2 4 7 2 3" xfId="38683" xr:uid="{00000000-0005-0000-0000-0000F2960000}"/>
    <cellStyle name="Normal [0] 2 2 4 7 3" xfId="38684" xr:uid="{00000000-0005-0000-0000-0000F3960000}"/>
    <cellStyle name="Normal [0] 2 2 4 7 3 2" xfId="38685" xr:uid="{00000000-0005-0000-0000-0000F4960000}"/>
    <cellStyle name="Normal [0] 2 2 4 7 3 3" xfId="38686" xr:uid="{00000000-0005-0000-0000-0000F5960000}"/>
    <cellStyle name="Normal [0] 2 2 4 7 4" xfId="38687" xr:uid="{00000000-0005-0000-0000-0000F6960000}"/>
    <cellStyle name="Normal [0] 2 2 4 7 4 2" xfId="38688" xr:uid="{00000000-0005-0000-0000-0000F7960000}"/>
    <cellStyle name="Normal [0] 2 2 4 7 4 3" xfId="38689" xr:uid="{00000000-0005-0000-0000-0000F8960000}"/>
    <cellStyle name="Normal [0] 2 2 4 7 5" xfId="38690" xr:uid="{00000000-0005-0000-0000-0000F9960000}"/>
    <cellStyle name="Normal [0] 2 2 4 7 5 2" xfId="38691" xr:uid="{00000000-0005-0000-0000-0000FA960000}"/>
    <cellStyle name="Normal [0] 2 2 4 7 5 3" xfId="38692" xr:uid="{00000000-0005-0000-0000-0000FB960000}"/>
    <cellStyle name="Normal [0] 2 2 4 7 6" xfId="38693" xr:uid="{00000000-0005-0000-0000-0000FC960000}"/>
    <cellStyle name="Normal [0] 2 2 4 7 6 2" xfId="38694" xr:uid="{00000000-0005-0000-0000-0000FD960000}"/>
    <cellStyle name="Normal [0] 2 2 4 7 6 3" xfId="38695" xr:uid="{00000000-0005-0000-0000-0000FE960000}"/>
    <cellStyle name="Normal [0] 2 2 4 7 7" xfId="38696" xr:uid="{00000000-0005-0000-0000-0000FF960000}"/>
    <cellStyle name="Normal [0] 2 2 4 7 7 2" xfId="38697" xr:uid="{00000000-0005-0000-0000-000000970000}"/>
    <cellStyle name="Normal [0] 2 2 4 7 7 3" xfId="38698" xr:uid="{00000000-0005-0000-0000-000001970000}"/>
    <cellStyle name="Normal [0] 2 2 4 7 8" xfId="38699" xr:uid="{00000000-0005-0000-0000-000002970000}"/>
    <cellStyle name="Normal [0] 2 2 4 7 8 2" xfId="38700" xr:uid="{00000000-0005-0000-0000-000003970000}"/>
    <cellStyle name="Normal [0] 2 2 4 7 8 3" xfId="38701" xr:uid="{00000000-0005-0000-0000-000004970000}"/>
    <cellStyle name="Normal [0] 2 2 4 7 9" xfId="38702" xr:uid="{00000000-0005-0000-0000-000005970000}"/>
    <cellStyle name="Normal [0] 2 2 4 7 9 2" xfId="38703" xr:uid="{00000000-0005-0000-0000-000006970000}"/>
    <cellStyle name="Normal [0] 2 2 4 7 9 3" xfId="38704" xr:uid="{00000000-0005-0000-0000-000007970000}"/>
    <cellStyle name="Normal [0] 2 2 4 8" xfId="38705" xr:uid="{00000000-0005-0000-0000-000008970000}"/>
    <cellStyle name="Normal [0] 2 2 4 8 2" xfId="38706" xr:uid="{00000000-0005-0000-0000-000009970000}"/>
    <cellStyle name="Normal [0] 2 2 4 8 3" xfId="38707" xr:uid="{00000000-0005-0000-0000-00000A970000}"/>
    <cellStyle name="Normal [0] 2 2 4 9" xfId="38708" xr:uid="{00000000-0005-0000-0000-00000B970000}"/>
    <cellStyle name="Normal [0] 2 2 4 9 2" xfId="38709" xr:uid="{00000000-0005-0000-0000-00000C970000}"/>
    <cellStyle name="Normal [0] 2 2 4 9 3" xfId="38710" xr:uid="{00000000-0005-0000-0000-00000D970000}"/>
    <cellStyle name="Normal [0] 2 2 5" xfId="38711" xr:uid="{00000000-0005-0000-0000-00000E970000}"/>
    <cellStyle name="Normal [0] 2 2 5 10" xfId="38712" xr:uid="{00000000-0005-0000-0000-00000F970000}"/>
    <cellStyle name="Normal [0] 2 2 5 10 2" xfId="38713" xr:uid="{00000000-0005-0000-0000-000010970000}"/>
    <cellStyle name="Normal [0] 2 2 5 10 3" xfId="38714" xr:uid="{00000000-0005-0000-0000-000011970000}"/>
    <cellStyle name="Normal [0] 2 2 5 11" xfId="38715" xr:uid="{00000000-0005-0000-0000-000012970000}"/>
    <cellStyle name="Normal [0] 2 2 5 11 2" xfId="38716" xr:uid="{00000000-0005-0000-0000-000013970000}"/>
    <cellStyle name="Normal [0] 2 2 5 11 3" xfId="38717" xr:uid="{00000000-0005-0000-0000-000014970000}"/>
    <cellStyle name="Normal [0] 2 2 5 12" xfId="38718" xr:uid="{00000000-0005-0000-0000-000015970000}"/>
    <cellStyle name="Normal [0] 2 2 5 12 2" xfId="38719" xr:uid="{00000000-0005-0000-0000-000016970000}"/>
    <cellStyle name="Normal [0] 2 2 5 12 3" xfId="38720" xr:uid="{00000000-0005-0000-0000-000017970000}"/>
    <cellStyle name="Normal [0] 2 2 5 13" xfId="38721" xr:uid="{00000000-0005-0000-0000-000018970000}"/>
    <cellStyle name="Normal [0] 2 2 5 13 2" xfId="38722" xr:uid="{00000000-0005-0000-0000-000019970000}"/>
    <cellStyle name="Normal [0] 2 2 5 13 3" xfId="38723" xr:uid="{00000000-0005-0000-0000-00001A970000}"/>
    <cellStyle name="Normal [0] 2 2 5 14" xfId="38724" xr:uid="{00000000-0005-0000-0000-00001B970000}"/>
    <cellStyle name="Normal [0] 2 2 5 14 2" xfId="38725" xr:uid="{00000000-0005-0000-0000-00001C970000}"/>
    <cellStyle name="Normal [0] 2 2 5 14 3" xfId="38726" xr:uid="{00000000-0005-0000-0000-00001D970000}"/>
    <cellStyle name="Normal [0] 2 2 5 15" xfId="38727" xr:uid="{00000000-0005-0000-0000-00001E970000}"/>
    <cellStyle name="Normal [0] 2 2 5 15 2" xfId="38728" xr:uid="{00000000-0005-0000-0000-00001F970000}"/>
    <cellStyle name="Normal [0] 2 2 5 15 3" xfId="38729" xr:uid="{00000000-0005-0000-0000-000020970000}"/>
    <cellStyle name="Normal [0] 2 2 5 16" xfId="38730" xr:uid="{00000000-0005-0000-0000-000021970000}"/>
    <cellStyle name="Normal [0] 2 2 5 16 2" xfId="38731" xr:uid="{00000000-0005-0000-0000-000022970000}"/>
    <cellStyle name="Normal [0] 2 2 5 16 3" xfId="38732" xr:uid="{00000000-0005-0000-0000-000023970000}"/>
    <cellStyle name="Normal [0] 2 2 5 17" xfId="38733" xr:uid="{00000000-0005-0000-0000-000024970000}"/>
    <cellStyle name="Normal [0] 2 2 5 17 2" xfId="38734" xr:uid="{00000000-0005-0000-0000-000025970000}"/>
    <cellStyle name="Normal [0] 2 2 5 17 3" xfId="38735" xr:uid="{00000000-0005-0000-0000-000026970000}"/>
    <cellStyle name="Normal [0] 2 2 5 18" xfId="38736" xr:uid="{00000000-0005-0000-0000-000027970000}"/>
    <cellStyle name="Normal [0] 2 2 5 18 2" xfId="38737" xr:uid="{00000000-0005-0000-0000-000028970000}"/>
    <cellStyle name="Normal [0] 2 2 5 18 3" xfId="38738" xr:uid="{00000000-0005-0000-0000-000029970000}"/>
    <cellStyle name="Normal [0] 2 2 5 19" xfId="38739" xr:uid="{00000000-0005-0000-0000-00002A970000}"/>
    <cellStyle name="Normal [0] 2 2 5 2" xfId="38740" xr:uid="{00000000-0005-0000-0000-00002B970000}"/>
    <cellStyle name="Normal [0] 2 2 5 2 10" xfId="38741" xr:uid="{00000000-0005-0000-0000-00002C970000}"/>
    <cellStyle name="Normal [0] 2 2 5 2 10 2" xfId="38742" xr:uid="{00000000-0005-0000-0000-00002D970000}"/>
    <cellStyle name="Normal [0] 2 2 5 2 10 3" xfId="38743" xr:uid="{00000000-0005-0000-0000-00002E970000}"/>
    <cellStyle name="Normal [0] 2 2 5 2 11" xfId="38744" xr:uid="{00000000-0005-0000-0000-00002F970000}"/>
    <cellStyle name="Normal [0] 2 2 5 2 11 2" xfId="38745" xr:uid="{00000000-0005-0000-0000-000030970000}"/>
    <cellStyle name="Normal [0] 2 2 5 2 11 3" xfId="38746" xr:uid="{00000000-0005-0000-0000-000031970000}"/>
    <cellStyle name="Normal [0] 2 2 5 2 12" xfId="38747" xr:uid="{00000000-0005-0000-0000-000032970000}"/>
    <cellStyle name="Normal [0] 2 2 5 2 12 2" xfId="38748" xr:uid="{00000000-0005-0000-0000-000033970000}"/>
    <cellStyle name="Normal [0] 2 2 5 2 12 3" xfId="38749" xr:uid="{00000000-0005-0000-0000-000034970000}"/>
    <cellStyle name="Normal [0] 2 2 5 2 13" xfId="38750" xr:uid="{00000000-0005-0000-0000-000035970000}"/>
    <cellStyle name="Normal [0] 2 2 5 2 14" xfId="38751" xr:uid="{00000000-0005-0000-0000-000036970000}"/>
    <cellStyle name="Normal [0] 2 2 5 2 2" xfId="38752" xr:uid="{00000000-0005-0000-0000-000037970000}"/>
    <cellStyle name="Normal [0] 2 2 5 2 2 2" xfId="38753" xr:uid="{00000000-0005-0000-0000-000038970000}"/>
    <cellStyle name="Normal [0] 2 2 5 2 2 3" xfId="38754" xr:uid="{00000000-0005-0000-0000-000039970000}"/>
    <cellStyle name="Normal [0] 2 2 5 2 3" xfId="38755" xr:uid="{00000000-0005-0000-0000-00003A970000}"/>
    <cellStyle name="Normal [0] 2 2 5 2 3 2" xfId="38756" xr:uid="{00000000-0005-0000-0000-00003B970000}"/>
    <cellStyle name="Normal [0] 2 2 5 2 3 3" xfId="38757" xr:uid="{00000000-0005-0000-0000-00003C970000}"/>
    <cellStyle name="Normal [0] 2 2 5 2 4" xfId="38758" xr:uid="{00000000-0005-0000-0000-00003D970000}"/>
    <cellStyle name="Normal [0] 2 2 5 2 4 2" xfId="38759" xr:uid="{00000000-0005-0000-0000-00003E970000}"/>
    <cellStyle name="Normal [0] 2 2 5 2 4 3" xfId="38760" xr:uid="{00000000-0005-0000-0000-00003F970000}"/>
    <cellStyle name="Normal [0] 2 2 5 2 5" xfId="38761" xr:uid="{00000000-0005-0000-0000-000040970000}"/>
    <cellStyle name="Normal [0] 2 2 5 2 5 2" xfId="38762" xr:uid="{00000000-0005-0000-0000-000041970000}"/>
    <cellStyle name="Normal [0] 2 2 5 2 5 3" xfId="38763" xr:uid="{00000000-0005-0000-0000-000042970000}"/>
    <cellStyle name="Normal [0] 2 2 5 2 6" xfId="38764" xr:uid="{00000000-0005-0000-0000-000043970000}"/>
    <cellStyle name="Normal [0] 2 2 5 2 6 2" xfId="38765" xr:uid="{00000000-0005-0000-0000-000044970000}"/>
    <cellStyle name="Normal [0] 2 2 5 2 6 3" xfId="38766" xr:uid="{00000000-0005-0000-0000-000045970000}"/>
    <cellStyle name="Normal [0] 2 2 5 2 7" xfId="38767" xr:uid="{00000000-0005-0000-0000-000046970000}"/>
    <cellStyle name="Normal [0] 2 2 5 2 7 2" xfId="38768" xr:uid="{00000000-0005-0000-0000-000047970000}"/>
    <cellStyle name="Normal [0] 2 2 5 2 7 3" xfId="38769" xr:uid="{00000000-0005-0000-0000-000048970000}"/>
    <cellStyle name="Normal [0] 2 2 5 2 8" xfId="38770" xr:uid="{00000000-0005-0000-0000-000049970000}"/>
    <cellStyle name="Normal [0] 2 2 5 2 8 2" xfId="38771" xr:uid="{00000000-0005-0000-0000-00004A970000}"/>
    <cellStyle name="Normal [0] 2 2 5 2 8 3" xfId="38772" xr:uid="{00000000-0005-0000-0000-00004B970000}"/>
    <cellStyle name="Normal [0] 2 2 5 2 9" xfId="38773" xr:uid="{00000000-0005-0000-0000-00004C970000}"/>
    <cellStyle name="Normal [0] 2 2 5 2 9 2" xfId="38774" xr:uid="{00000000-0005-0000-0000-00004D970000}"/>
    <cellStyle name="Normal [0] 2 2 5 2 9 3" xfId="38775" xr:uid="{00000000-0005-0000-0000-00004E970000}"/>
    <cellStyle name="Normal [0] 2 2 5 20" xfId="38776" xr:uid="{00000000-0005-0000-0000-00004F970000}"/>
    <cellStyle name="Normal [0] 2 2 5 3" xfId="38777" xr:uid="{00000000-0005-0000-0000-000050970000}"/>
    <cellStyle name="Normal [0] 2 2 5 3 10" xfId="38778" xr:uid="{00000000-0005-0000-0000-000051970000}"/>
    <cellStyle name="Normal [0] 2 2 5 3 10 2" xfId="38779" xr:uid="{00000000-0005-0000-0000-000052970000}"/>
    <cellStyle name="Normal [0] 2 2 5 3 10 3" xfId="38780" xr:uid="{00000000-0005-0000-0000-000053970000}"/>
    <cellStyle name="Normal [0] 2 2 5 3 11" xfId="38781" xr:uid="{00000000-0005-0000-0000-000054970000}"/>
    <cellStyle name="Normal [0] 2 2 5 3 11 2" xfId="38782" xr:uid="{00000000-0005-0000-0000-000055970000}"/>
    <cellStyle name="Normal [0] 2 2 5 3 11 3" xfId="38783" xr:uid="{00000000-0005-0000-0000-000056970000}"/>
    <cellStyle name="Normal [0] 2 2 5 3 12" xfId="38784" xr:uid="{00000000-0005-0000-0000-000057970000}"/>
    <cellStyle name="Normal [0] 2 2 5 3 12 2" xfId="38785" xr:uid="{00000000-0005-0000-0000-000058970000}"/>
    <cellStyle name="Normal [0] 2 2 5 3 12 3" xfId="38786" xr:uid="{00000000-0005-0000-0000-000059970000}"/>
    <cellStyle name="Normal [0] 2 2 5 3 13" xfId="38787" xr:uid="{00000000-0005-0000-0000-00005A970000}"/>
    <cellStyle name="Normal [0] 2 2 5 3 14" xfId="38788" xr:uid="{00000000-0005-0000-0000-00005B970000}"/>
    <cellStyle name="Normal [0] 2 2 5 3 2" xfId="38789" xr:uid="{00000000-0005-0000-0000-00005C970000}"/>
    <cellStyle name="Normal [0] 2 2 5 3 2 2" xfId="38790" xr:uid="{00000000-0005-0000-0000-00005D970000}"/>
    <cellStyle name="Normal [0] 2 2 5 3 2 3" xfId="38791" xr:uid="{00000000-0005-0000-0000-00005E970000}"/>
    <cellStyle name="Normal [0] 2 2 5 3 3" xfId="38792" xr:uid="{00000000-0005-0000-0000-00005F970000}"/>
    <cellStyle name="Normal [0] 2 2 5 3 3 2" xfId="38793" xr:uid="{00000000-0005-0000-0000-000060970000}"/>
    <cellStyle name="Normal [0] 2 2 5 3 3 3" xfId="38794" xr:uid="{00000000-0005-0000-0000-000061970000}"/>
    <cellStyle name="Normal [0] 2 2 5 3 4" xfId="38795" xr:uid="{00000000-0005-0000-0000-000062970000}"/>
    <cellStyle name="Normal [0] 2 2 5 3 4 2" xfId="38796" xr:uid="{00000000-0005-0000-0000-000063970000}"/>
    <cellStyle name="Normal [0] 2 2 5 3 4 3" xfId="38797" xr:uid="{00000000-0005-0000-0000-000064970000}"/>
    <cellStyle name="Normal [0] 2 2 5 3 5" xfId="38798" xr:uid="{00000000-0005-0000-0000-000065970000}"/>
    <cellStyle name="Normal [0] 2 2 5 3 5 2" xfId="38799" xr:uid="{00000000-0005-0000-0000-000066970000}"/>
    <cellStyle name="Normal [0] 2 2 5 3 5 3" xfId="38800" xr:uid="{00000000-0005-0000-0000-000067970000}"/>
    <cellStyle name="Normal [0] 2 2 5 3 6" xfId="38801" xr:uid="{00000000-0005-0000-0000-000068970000}"/>
    <cellStyle name="Normal [0] 2 2 5 3 6 2" xfId="38802" xr:uid="{00000000-0005-0000-0000-000069970000}"/>
    <cellStyle name="Normal [0] 2 2 5 3 6 3" xfId="38803" xr:uid="{00000000-0005-0000-0000-00006A970000}"/>
    <cellStyle name="Normal [0] 2 2 5 3 7" xfId="38804" xr:uid="{00000000-0005-0000-0000-00006B970000}"/>
    <cellStyle name="Normal [0] 2 2 5 3 7 2" xfId="38805" xr:uid="{00000000-0005-0000-0000-00006C970000}"/>
    <cellStyle name="Normal [0] 2 2 5 3 7 3" xfId="38806" xr:uid="{00000000-0005-0000-0000-00006D970000}"/>
    <cellStyle name="Normal [0] 2 2 5 3 8" xfId="38807" xr:uid="{00000000-0005-0000-0000-00006E970000}"/>
    <cellStyle name="Normal [0] 2 2 5 3 8 2" xfId="38808" xr:uid="{00000000-0005-0000-0000-00006F970000}"/>
    <cellStyle name="Normal [0] 2 2 5 3 8 3" xfId="38809" xr:uid="{00000000-0005-0000-0000-000070970000}"/>
    <cellStyle name="Normal [0] 2 2 5 3 9" xfId="38810" xr:uid="{00000000-0005-0000-0000-000071970000}"/>
    <cellStyle name="Normal [0] 2 2 5 3 9 2" xfId="38811" xr:uid="{00000000-0005-0000-0000-000072970000}"/>
    <cellStyle name="Normal [0] 2 2 5 3 9 3" xfId="38812" xr:uid="{00000000-0005-0000-0000-000073970000}"/>
    <cellStyle name="Normal [0] 2 2 5 4" xfId="38813" xr:uid="{00000000-0005-0000-0000-000074970000}"/>
    <cellStyle name="Normal [0] 2 2 5 4 10" xfId="38814" xr:uid="{00000000-0005-0000-0000-000075970000}"/>
    <cellStyle name="Normal [0] 2 2 5 4 10 2" xfId="38815" xr:uid="{00000000-0005-0000-0000-000076970000}"/>
    <cellStyle name="Normal [0] 2 2 5 4 10 3" xfId="38816" xr:uid="{00000000-0005-0000-0000-000077970000}"/>
    <cellStyle name="Normal [0] 2 2 5 4 11" xfId="38817" xr:uid="{00000000-0005-0000-0000-000078970000}"/>
    <cellStyle name="Normal [0] 2 2 5 4 11 2" xfId="38818" xr:uid="{00000000-0005-0000-0000-000079970000}"/>
    <cellStyle name="Normal [0] 2 2 5 4 11 3" xfId="38819" xr:uid="{00000000-0005-0000-0000-00007A970000}"/>
    <cellStyle name="Normal [0] 2 2 5 4 12" xfId="38820" xr:uid="{00000000-0005-0000-0000-00007B970000}"/>
    <cellStyle name="Normal [0] 2 2 5 4 13" xfId="38821" xr:uid="{00000000-0005-0000-0000-00007C970000}"/>
    <cellStyle name="Normal [0] 2 2 5 4 2" xfId="38822" xr:uid="{00000000-0005-0000-0000-00007D970000}"/>
    <cellStyle name="Normal [0] 2 2 5 4 2 2" xfId="38823" xr:uid="{00000000-0005-0000-0000-00007E970000}"/>
    <cellStyle name="Normal [0] 2 2 5 4 2 3" xfId="38824" xr:uid="{00000000-0005-0000-0000-00007F970000}"/>
    <cellStyle name="Normal [0] 2 2 5 4 3" xfId="38825" xr:uid="{00000000-0005-0000-0000-000080970000}"/>
    <cellStyle name="Normal [0] 2 2 5 4 3 2" xfId="38826" xr:uid="{00000000-0005-0000-0000-000081970000}"/>
    <cellStyle name="Normal [0] 2 2 5 4 3 3" xfId="38827" xr:uid="{00000000-0005-0000-0000-000082970000}"/>
    <cellStyle name="Normal [0] 2 2 5 4 4" xfId="38828" xr:uid="{00000000-0005-0000-0000-000083970000}"/>
    <cellStyle name="Normal [0] 2 2 5 4 4 2" xfId="38829" xr:uid="{00000000-0005-0000-0000-000084970000}"/>
    <cellStyle name="Normal [0] 2 2 5 4 4 3" xfId="38830" xr:uid="{00000000-0005-0000-0000-000085970000}"/>
    <cellStyle name="Normal [0] 2 2 5 4 5" xfId="38831" xr:uid="{00000000-0005-0000-0000-000086970000}"/>
    <cellStyle name="Normal [0] 2 2 5 4 5 2" xfId="38832" xr:uid="{00000000-0005-0000-0000-000087970000}"/>
    <cellStyle name="Normal [0] 2 2 5 4 5 3" xfId="38833" xr:uid="{00000000-0005-0000-0000-000088970000}"/>
    <cellStyle name="Normal [0] 2 2 5 4 6" xfId="38834" xr:uid="{00000000-0005-0000-0000-000089970000}"/>
    <cellStyle name="Normal [0] 2 2 5 4 6 2" xfId="38835" xr:uid="{00000000-0005-0000-0000-00008A970000}"/>
    <cellStyle name="Normal [0] 2 2 5 4 6 3" xfId="38836" xr:uid="{00000000-0005-0000-0000-00008B970000}"/>
    <cellStyle name="Normal [0] 2 2 5 4 7" xfId="38837" xr:uid="{00000000-0005-0000-0000-00008C970000}"/>
    <cellStyle name="Normal [0] 2 2 5 4 7 2" xfId="38838" xr:uid="{00000000-0005-0000-0000-00008D970000}"/>
    <cellStyle name="Normal [0] 2 2 5 4 7 3" xfId="38839" xr:uid="{00000000-0005-0000-0000-00008E970000}"/>
    <cellStyle name="Normal [0] 2 2 5 4 8" xfId="38840" xr:uid="{00000000-0005-0000-0000-00008F970000}"/>
    <cellStyle name="Normal [0] 2 2 5 4 8 2" xfId="38841" xr:uid="{00000000-0005-0000-0000-000090970000}"/>
    <cellStyle name="Normal [0] 2 2 5 4 8 3" xfId="38842" xr:uid="{00000000-0005-0000-0000-000091970000}"/>
    <cellStyle name="Normal [0] 2 2 5 4 9" xfId="38843" xr:uid="{00000000-0005-0000-0000-000092970000}"/>
    <cellStyle name="Normal [0] 2 2 5 4 9 2" xfId="38844" xr:uid="{00000000-0005-0000-0000-000093970000}"/>
    <cellStyle name="Normal [0] 2 2 5 4 9 3" xfId="38845" xr:uid="{00000000-0005-0000-0000-000094970000}"/>
    <cellStyle name="Normal [0] 2 2 5 5" xfId="38846" xr:uid="{00000000-0005-0000-0000-000095970000}"/>
    <cellStyle name="Normal [0] 2 2 5 5 10" xfId="38847" xr:uid="{00000000-0005-0000-0000-000096970000}"/>
    <cellStyle name="Normal [0] 2 2 5 5 10 2" xfId="38848" xr:uid="{00000000-0005-0000-0000-000097970000}"/>
    <cellStyle name="Normal [0] 2 2 5 5 10 3" xfId="38849" xr:uid="{00000000-0005-0000-0000-000098970000}"/>
    <cellStyle name="Normal [0] 2 2 5 5 11" xfId="38850" xr:uid="{00000000-0005-0000-0000-000099970000}"/>
    <cellStyle name="Normal [0] 2 2 5 5 11 2" xfId="38851" xr:uid="{00000000-0005-0000-0000-00009A970000}"/>
    <cellStyle name="Normal [0] 2 2 5 5 11 3" xfId="38852" xr:uid="{00000000-0005-0000-0000-00009B970000}"/>
    <cellStyle name="Normal [0] 2 2 5 5 12" xfId="38853" xr:uid="{00000000-0005-0000-0000-00009C970000}"/>
    <cellStyle name="Normal [0] 2 2 5 5 13" xfId="38854" xr:uid="{00000000-0005-0000-0000-00009D970000}"/>
    <cellStyle name="Normal [0] 2 2 5 5 2" xfId="38855" xr:uid="{00000000-0005-0000-0000-00009E970000}"/>
    <cellStyle name="Normal [0] 2 2 5 5 2 2" xfId="38856" xr:uid="{00000000-0005-0000-0000-00009F970000}"/>
    <cellStyle name="Normal [0] 2 2 5 5 2 3" xfId="38857" xr:uid="{00000000-0005-0000-0000-0000A0970000}"/>
    <cellStyle name="Normal [0] 2 2 5 5 3" xfId="38858" xr:uid="{00000000-0005-0000-0000-0000A1970000}"/>
    <cellStyle name="Normal [0] 2 2 5 5 3 2" xfId="38859" xr:uid="{00000000-0005-0000-0000-0000A2970000}"/>
    <cellStyle name="Normal [0] 2 2 5 5 3 3" xfId="38860" xr:uid="{00000000-0005-0000-0000-0000A3970000}"/>
    <cellStyle name="Normal [0] 2 2 5 5 4" xfId="38861" xr:uid="{00000000-0005-0000-0000-0000A4970000}"/>
    <cellStyle name="Normal [0] 2 2 5 5 4 2" xfId="38862" xr:uid="{00000000-0005-0000-0000-0000A5970000}"/>
    <cellStyle name="Normal [0] 2 2 5 5 4 3" xfId="38863" xr:uid="{00000000-0005-0000-0000-0000A6970000}"/>
    <cellStyle name="Normal [0] 2 2 5 5 5" xfId="38864" xr:uid="{00000000-0005-0000-0000-0000A7970000}"/>
    <cellStyle name="Normal [0] 2 2 5 5 5 2" xfId="38865" xr:uid="{00000000-0005-0000-0000-0000A8970000}"/>
    <cellStyle name="Normal [0] 2 2 5 5 5 3" xfId="38866" xr:uid="{00000000-0005-0000-0000-0000A9970000}"/>
    <cellStyle name="Normal [0] 2 2 5 5 6" xfId="38867" xr:uid="{00000000-0005-0000-0000-0000AA970000}"/>
    <cellStyle name="Normal [0] 2 2 5 5 6 2" xfId="38868" xr:uid="{00000000-0005-0000-0000-0000AB970000}"/>
    <cellStyle name="Normal [0] 2 2 5 5 6 3" xfId="38869" xr:uid="{00000000-0005-0000-0000-0000AC970000}"/>
    <cellStyle name="Normal [0] 2 2 5 5 7" xfId="38870" xr:uid="{00000000-0005-0000-0000-0000AD970000}"/>
    <cellStyle name="Normal [0] 2 2 5 5 7 2" xfId="38871" xr:uid="{00000000-0005-0000-0000-0000AE970000}"/>
    <cellStyle name="Normal [0] 2 2 5 5 7 3" xfId="38872" xr:uid="{00000000-0005-0000-0000-0000AF970000}"/>
    <cellStyle name="Normal [0] 2 2 5 5 8" xfId="38873" xr:uid="{00000000-0005-0000-0000-0000B0970000}"/>
    <cellStyle name="Normal [0] 2 2 5 5 8 2" xfId="38874" xr:uid="{00000000-0005-0000-0000-0000B1970000}"/>
    <cellStyle name="Normal [0] 2 2 5 5 8 3" xfId="38875" xr:uid="{00000000-0005-0000-0000-0000B2970000}"/>
    <cellStyle name="Normal [0] 2 2 5 5 9" xfId="38876" xr:uid="{00000000-0005-0000-0000-0000B3970000}"/>
    <cellStyle name="Normal [0] 2 2 5 5 9 2" xfId="38877" xr:uid="{00000000-0005-0000-0000-0000B4970000}"/>
    <cellStyle name="Normal [0] 2 2 5 5 9 3" xfId="38878" xr:uid="{00000000-0005-0000-0000-0000B5970000}"/>
    <cellStyle name="Normal [0] 2 2 5 6" xfId="38879" xr:uid="{00000000-0005-0000-0000-0000B6970000}"/>
    <cellStyle name="Normal [0] 2 2 5 6 10" xfId="38880" xr:uid="{00000000-0005-0000-0000-0000B7970000}"/>
    <cellStyle name="Normal [0] 2 2 5 6 10 2" xfId="38881" xr:uid="{00000000-0005-0000-0000-0000B8970000}"/>
    <cellStyle name="Normal [0] 2 2 5 6 10 3" xfId="38882" xr:uid="{00000000-0005-0000-0000-0000B9970000}"/>
    <cellStyle name="Normal [0] 2 2 5 6 11" xfId="38883" xr:uid="{00000000-0005-0000-0000-0000BA970000}"/>
    <cellStyle name="Normal [0] 2 2 5 6 11 2" xfId="38884" xr:uid="{00000000-0005-0000-0000-0000BB970000}"/>
    <cellStyle name="Normal [0] 2 2 5 6 11 3" xfId="38885" xr:uid="{00000000-0005-0000-0000-0000BC970000}"/>
    <cellStyle name="Normal [0] 2 2 5 6 12" xfId="38886" xr:uid="{00000000-0005-0000-0000-0000BD970000}"/>
    <cellStyle name="Normal [0] 2 2 5 6 13" xfId="38887" xr:uid="{00000000-0005-0000-0000-0000BE970000}"/>
    <cellStyle name="Normal [0] 2 2 5 6 2" xfId="38888" xr:uid="{00000000-0005-0000-0000-0000BF970000}"/>
    <cellStyle name="Normal [0] 2 2 5 6 2 2" xfId="38889" xr:uid="{00000000-0005-0000-0000-0000C0970000}"/>
    <cellStyle name="Normal [0] 2 2 5 6 2 3" xfId="38890" xr:uid="{00000000-0005-0000-0000-0000C1970000}"/>
    <cellStyle name="Normal [0] 2 2 5 6 3" xfId="38891" xr:uid="{00000000-0005-0000-0000-0000C2970000}"/>
    <cellStyle name="Normal [0] 2 2 5 6 3 2" xfId="38892" xr:uid="{00000000-0005-0000-0000-0000C3970000}"/>
    <cellStyle name="Normal [0] 2 2 5 6 3 3" xfId="38893" xr:uid="{00000000-0005-0000-0000-0000C4970000}"/>
    <cellStyle name="Normal [0] 2 2 5 6 4" xfId="38894" xr:uid="{00000000-0005-0000-0000-0000C5970000}"/>
    <cellStyle name="Normal [0] 2 2 5 6 4 2" xfId="38895" xr:uid="{00000000-0005-0000-0000-0000C6970000}"/>
    <cellStyle name="Normal [0] 2 2 5 6 4 3" xfId="38896" xr:uid="{00000000-0005-0000-0000-0000C7970000}"/>
    <cellStyle name="Normal [0] 2 2 5 6 5" xfId="38897" xr:uid="{00000000-0005-0000-0000-0000C8970000}"/>
    <cellStyle name="Normal [0] 2 2 5 6 5 2" xfId="38898" xr:uid="{00000000-0005-0000-0000-0000C9970000}"/>
    <cellStyle name="Normal [0] 2 2 5 6 5 3" xfId="38899" xr:uid="{00000000-0005-0000-0000-0000CA970000}"/>
    <cellStyle name="Normal [0] 2 2 5 6 6" xfId="38900" xr:uid="{00000000-0005-0000-0000-0000CB970000}"/>
    <cellStyle name="Normal [0] 2 2 5 6 6 2" xfId="38901" xr:uid="{00000000-0005-0000-0000-0000CC970000}"/>
    <cellStyle name="Normal [0] 2 2 5 6 6 3" xfId="38902" xr:uid="{00000000-0005-0000-0000-0000CD970000}"/>
    <cellStyle name="Normal [0] 2 2 5 6 7" xfId="38903" xr:uid="{00000000-0005-0000-0000-0000CE970000}"/>
    <cellStyle name="Normal [0] 2 2 5 6 7 2" xfId="38904" xr:uid="{00000000-0005-0000-0000-0000CF970000}"/>
    <cellStyle name="Normal [0] 2 2 5 6 7 3" xfId="38905" xr:uid="{00000000-0005-0000-0000-0000D0970000}"/>
    <cellStyle name="Normal [0] 2 2 5 6 8" xfId="38906" xr:uid="{00000000-0005-0000-0000-0000D1970000}"/>
    <cellStyle name="Normal [0] 2 2 5 6 8 2" xfId="38907" xr:uid="{00000000-0005-0000-0000-0000D2970000}"/>
    <cellStyle name="Normal [0] 2 2 5 6 8 3" xfId="38908" xr:uid="{00000000-0005-0000-0000-0000D3970000}"/>
    <cellStyle name="Normal [0] 2 2 5 6 9" xfId="38909" xr:uid="{00000000-0005-0000-0000-0000D4970000}"/>
    <cellStyle name="Normal [0] 2 2 5 6 9 2" xfId="38910" xr:uid="{00000000-0005-0000-0000-0000D5970000}"/>
    <cellStyle name="Normal [0] 2 2 5 6 9 3" xfId="38911" xr:uid="{00000000-0005-0000-0000-0000D6970000}"/>
    <cellStyle name="Normal [0] 2 2 5 7" xfId="38912" xr:uid="{00000000-0005-0000-0000-0000D7970000}"/>
    <cellStyle name="Normal [0] 2 2 5 7 10" xfId="38913" xr:uid="{00000000-0005-0000-0000-0000D8970000}"/>
    <cellStyle name="Normal [0] 2 2 5 7 10 2" xfId="38914" xr:uid="{00000000-0005-0000-0000-0000D9970000}"/>
    <cellStyle name="Normal [0] 2 2 5 7 10 3" xfId="38915" xr:uid="{00000000-0005-0000-0000-0000DA970000}"/>
    <cellStyle name="Normal [0] 2 2 5 7 11" xfId="38916" xr:uid="{00000000-0005-0000-0000-0000DB970000}"/>
    <cellStyle name="Normal [0] 2 2 5 7 11 2" xfId="38917" xr:uid="{00000000-0005-0000-0000-0000DC970000}"/>
    <cellStyle name="Normal [0] 2 2 5 7 11 3" xfId="38918" xr:uid="{00000000-0005-0000-0000-0000DD970000}"/>
    <cellStyle name="Normal [0] 2 2 5 7 12" xfId="38919" xr:uid="{00000000-0005-0000-0000-0000DE970000}"/>
    <cellStyle name="Normal [0] 2 2 5 7 13" xfId="38920" xr:uid="{00000000-0005-0000-0000-0000DF970000}"/>
    <cellStyle name="Normal [0] 2 2 5 7 2" xfId="38921" xr:uid="{00000000-0005-0000-0000-0000E0970000}"/>
    <cellStyle name="Normal [0] 2 2 5 7 2 2" xfId="38922" xr:uid="{00000000-0005-0000-0000-0000E1970000}"/>
    <cellStyle name="Normal [0] 2 2 5 7 2 3" xfId="38923" xr:uid="{00000000-0005-0000-0000-0000E2970000}"/>
    <cellStyle name="Normal [0] 2 2 5 7 3" xfId="38924" xr:uid="{00000000-0005-0000-0000-0000E3970000}"/>
    <cellStyle name="Normal [0] 2 2 5 7 3 2" xfId="38925" xr:uid="{00000000-0005-0000-0000-0000E4970000}"/>
    <cellStyle name="Normal [0] 2 2 5 7 3 3" xfId="38926" xr:uid="{00000000-0005-0000-0000-0000E5970000}"/>
    <cellStyle name="Normal [0] 2 2 5 7 4" xfId="38927" xr:uid="{00000000-0005-0000-0000-0000E6970000}"/>
    <cellStyle name="Normal [0] 2 2 5 7 4 2" xfId="38928" xr:uid="{00000000-0005-0000-0000-0000E7970000}"/>
    <cellStyle name="Normal [0] 2 2 5 7 4 3" xfId="38929" xr:uid="{00000000-0005-0000-0000-0000E8970000}"/>
    <cellStyle name="Normal [0] 2 2 5 7 5" xfId="38930" xr:uid="{00000000-0005-0000-0000-0000E9970000}"/>
    <cellStyle name="Normal [0] 2 2 5 7 5 2" xfId="38931" xr:uid="{00000000-0005-0000-0000-0000EA970000}"/>
    <cellStyle name="Normal [0] 2 2 5 7 5 3" xfId="38932" xr:uid="{00000000-0005-0000-0000-0000EB970000}"/>
    <cellStyle name="Normal [0] 2 2 5 7 6" xfId="38933" xr:uid="{00000000-0005-0000-0000-0000EC970000}"/>
    <cellStyle name="Normal [0] 2 2 5 7 6 2" xfId="38934" xr:uid="{00000000-0005-0000-0000-0000ED970000}"/>
    <cellStyle name="Normal [0] 2 2 5 7 6 3" xfId="38935" xr:uid="{00000000-0005-0000-0000-0000EE970000}"/>
    <cellStyle name="Normal [0] 2 2 5 7 7" xfId="38936" xr:uid="{00000000-0005-0000-0000-0000EF970000}"/>
    <cellStyle name="Normal [0] 2 2 5 7 7 2" xfId="38937" xr:uid="{00000000-0005-0000-0000-0000F0970000}"/>
    <cellStyle name="Normal [0] 2 2 5 7 7 3" xfId="38938" xr:uid="{00000000-0005-0000-0000-0000F1970000}"/>
    <cellStyle name="Normal [0] 2 2 5 7 8" xfId="38939" xr:uid="{00000000-0005-0000-0000-0000F2970000}"/>
    <cellStyle name="Normal [0] 2 2 5 7 8 2" xfId="38940" xr:uid="{00000000-0005-0000-0000-0000F3970000}"/>
    <cellStyle name="Normal [0] 2 2 5 7 8 3" xfId="38941" xr:uid="{00000000-0005-0000-0000-0000F4970000}"/>
    <cellStyle name="Normal [0] 2 2 5 7 9" xfId="38942" xr:uid="{00000000-0005-0000-0000-0000F5970000}"/>
    <cellStyle name="Normal [0] 2 2 5 7 9 2" xfId="38943" xr:uid="{00000000-0005-0000-0000-0000F6970000}"/>
    <cellStyle name="Normal [0] 2 2 5 7 9 3" xfId="38944" xr:uid="{00000000-0005-0000-0000-0000F7970000}"/>
    <cellStyle name="Normal [0] 2 2 5 8" xfId="38945" xr:uid="{00000000-0005-0000-0000-0000F8970000}"/>
    <cellStyle name="Normal [0] 2 2 5 8 2" xfId="38946" xr:uid="{00000000-0005-0000-0000-0000F9970000}"/>
    <cellStyle name="Normal [0] 2 2 5 8 3" xfId="38947" xr:uid="{00000000-0005-0000-0000-0000FA970000}"/>
    <cellStyle name="Normal [0] 2 2 5 9" xfId="38948" xr:uid="{00000000-0005-0000-0000-0000FB970000}"/>
    <cellStyle name="Normal [0] 2 2 5 9 2" xfId="38949" xr:uid="{00000000-0005-0000-0000-0000FC970000}"/>
    <cellStyle name="Normal [0] 2 2 5 9 3" xfId="38950" xr:uid="{00000000-0005-0000-0000-0000FD970000}"/>
    <cellStyle name="Normal [0] 2 2 6" xfId="38951" xr:uid="{00000000-0005-0000-0000-0000FE970000}"/>
    <cellStyle name="Normal [0] 2 2 6 10" xfId="38952" xr:uid="{00000000-0005-0000-0000-0000FF970000}"/>
    <cellStyle name="Normal [0] 2 2 6 10 2" xfId="38953" xr:uid="{00000000-0005-0000-0000-000000980000}"/>
    <cellStyle name="Normal [0] 2 2 6 10 3" xfId="38954" xr:uid="{00000000-0005-0000-0000-000001980000}"/>
    <cellStyle name="Normal [0] 2 2 6 11" xfId="38955" xr:uid="{00000000-0005-0000-0000-000002980000}"/>
    <cellStyle name="Normal [0] 2 2 6 11 2" xfId="38956" xr:uid="{00000000-0005-0000-0000-000003980000}"/>
    <cellStyle name="Normal [0] 2 2 6 11 3" xfId="38957" xr:uid="{00000000-0005-0000-0000-000004980000}"/>
    <cellStyle name="Normal [0] 2 2 6 12" xfId="38958" xr:uid="{00000000-0005-0000-0000-000005980000}"/>
    <cellStyle name="Normal [0] 2 2 6 12 2" xfId="38959" xr:uid="{00000000-0005-0000-0000-000006980000}"/>
    <cellStyle name="Normal [0] 2 2 6 12 3" xfId="38960" xr:uid="{00000000-0005-0000-0000-000007980000}"/>
    <cellStyle name="Normal [0] 2 2 6 13" xfId="38961" xr:uid="{00000000-0005-0000-0000-000008980000}"/>
    <cellStyle name="Normal [0] 2 2 6 13 2" xfId="38962" xr:uid="{00000000-0005-0000-0000-000009980000}"/>
    <cellStyle name="Normal [0] 2 2 6 13 3" xfId="38963" xr:uid="{00000000-0005-0000-0000-00000A980000}"/>
    <cellStyle name="Normal [0] 2 2 6 14" xfId="38964" xr:uid="{00000000-0005-0000-0000-00000B980000}"/>
    <cellStyle name="Normal [0] 2 2 6 14 2" xfId="38965" xr:uid="{00000000-0005-0000-0000-00000C980000}"/>
    <cellStyle name="Normal [0] 2 2 6 14 3" xfId="38966" xr:uid="{00000000-0005-0000-0000-00000D980000}"/>
    <cellStyle name="Normal [0] 2 2 6 15" xfId="38967" xr:uid="{00000000-0005-0000-0000-00000E980000}"/>
    <cellStyle name="Normal [0] 2 2 6 15 2" xfId="38968" xr:uid="{00000000-0005-0000-0000-00000F980000}"/>
    <cellStyle name="Normal [0] 2 2 6 15 3" xfId="38969" xr:uid="{00000000-0005-0000-0000-000010980000}"/>
    <cellStyle name="Normal [0] 2 2 6 16" xfId="38970" xr:uid="{00000000-0005-0000-0000-000011980000}"/>
    <cellStyle name="Normal [0] 2 2 6 16 2" xfId="38971" xr:uid="{00000000-0005-0000-0000-000012980000}"/>
    <cellStyle name="Normal [0] 2 2 6 16 3" xfId="38972" xr:uid="{00000000-0005-0000-0000-000013980000}"/>
    <cellStyle name="Normal [0] 2 2 6 17" xfId="38973" xr:uid="{00000000-0005-0000-0000-000014980000}"/>
    <cellStyle name="Normal [0] 2 2 6 17 2" xfId="38974" xr:uid="{00000000-0005-0000-0000-000015980000}"/>
    <cellStyle name="Normal [0] 2 2 6 17 3" xfId="38975" xr:uid="{00000000-0005-0000-0000-000016980000}"/>
    <cellStyle name="Normal [0] 2 2 6 18" xfId="38976" xr:uid="{00000000-0005-0000-0000-000017980000}"/>
    <cellStyle name="Normal [0] 2 2 6 18 2" xfId="38977" xr:uid="{00000000-0005-0000-0000-000018980000}"/>
    <cellStyle name="Normal [0] 2 2 6 18 3" xfId="38978" xr:uid="{00000000-0005-0000-0000-000019980000}"/>
    <cellStyle name="Normal [0] 2 2 6 19" xfId="38979" xr:uid="{00000000-0005-0000-0000-00001A980000}"/>
    <cellStyle name="Normal [0] 2 2 6 2" xfId="38980" xr:uid="{00000000-0005-0000-0000-00001B980000}"/>
    <cellStyle name="Normal [0] 2 2 6 2 10" xfId="38981" xr:uid="{00000000-0005-0000-0000-00001C980000}"/>
    <cellStyle name="Normal [0] 2 2 6 2 10 2" xfId="38982" xr:uid="{00000000-0005-0000-0000-00001D980000}"/>
    <cellStyle name="Normal [0] 2 2 6 2 10 3" xfId="38983" xr:uid="{00000000-0005-0000-0000-00001E980000}"/>
    <cellStyle name="Normal [0] 2 2 6 2 11" xfId="38984" xr:uid="{00000000-0005-0000-0000-00001F980000}"/>
    <cellStyle name="Normal [0] 2 2 6 2 11 2" xfId="38985" xr:uid="{00000000-0005-0000-0000-000020980000}"/>
    <cellStyle name="Normal [0] 2 2 6 2 11 3" xfId="38986" xr:uid="{00000000-0005-0000-0000-000021980000}"/>
    <cellStyle name="Normal [0] 2 2 6 2 12" xfId="38987" xr:uid="{00000000-0005-0000-0000-000022980000}"/>
    <cellStyle name="Normal [0] 2 2 6 2 12 2" xfId="38988" xr:uid="{00000000-0005-0000-0000-000023980000}"/>
    <cellStyle name="Normal [0] 2 2 6 2 12 3" xfId="38989" xr:uid="{00000000-0005-0000-0000-000024980000}"/>
    <cellStyle name="Normal [0] 2 2 6 2 13" xfId="38990" xr:uid="{00000000-0005-0000-0000-000025980000}"/>
    <cellStyle name="Normal [0] 2 2 6 2 14" xfId="38991" xr:uid="{00000000-0005-0000-0000-000026980000}"/>
    <cellStyle name="Normal [0] 2 2 6 2 2" xfId="38992" xr:uid="{00000000-0005-0000-0000-000027980000}"/>
    <cellStyle name="Normal [0] 2 2 6 2 2 2" xfId="38993" xr:uid="{00000000-0005-0000-0000-000028980000}"/>
    <cellStyle name="Normal [0] 2 2 6 2 2 3" xfId="38994" xr:uid="{00000000-0005-0000-0000-000029980000}"/>
    <cellStyle name="Normal [0] 2 2 6 2 3" xfId="38995" xr:uid="{00000000-0005-0000-0000-00002A980000}"/>
    <cellStyle name="Normal [0] 2 2 6 2 3 2" xfId="38996" xr:uid="{00000000-0005-0000-0000-00002B980000}"/>
    <cellStyle name="Normal [0] 2 2 6 2 3 3" xfId="38997" xr:uid="{00000000-0005-0000-0000-00002C980000}"/>
    <cellStyle name="Normal [0] 2 2 6 2 4" xfId="38998" xr:uid="{00000000-0005-0000-0000-00002D980000}"/>
    <cellStyle name="Normal [0] 2 2 6 2 4 2" xfId="38999" xr:uid="{00000000-0005-0000-0000-00002E980000}"/>
    <cellStyle name="Normal [0] 2 2 6 2 4 3" xfId="39000" xr:uid="{00000000-0005-0000-0000-00002F980000}"/>
    <cellStyle name="Normal [0] 2 2 6 2 5" xfId="39001" xr:uid="{00000000-0005-0000-0000-000030980000}"/>
    <cellStyle name="Normal [0] 2 2 6 2 5 2" xfId="39002" xr:uid="{00000000-0005-0000-0000-000031980000}"/>
    <cellStyle name="Normal [0] 2 2 6 2 5 3" xfId="39003" xr:uid="{00000000-0005-0000-0000-000032980000}"/>
    <cellStyle name="Normal [0] 2 2 6 2 6" xfId="39004" xr:uid="{00000000-0005-0000-0000-000033980000}"/>
    <cellStyle name="Normal [0] 2 2 6 2 6 2" xfId="39005" xr:uid="{00000000-0005-0000-0000-000034980000}"/>
    <cellStyle name="Normal [0] 2 2 6 2 6 3" xfId="39006" xr:uid="{00000000-0005-0000-0000-000035980000}"/>
    <cellStyle name="Normal [0] 2 2 6 2 7" xfId="39007" xr:uid="{00000000-0005-0000-0000-000036980000}"/>
    <cellStyle name="Normal [0] 2 2 6 2 7 2" xfId="39008" xr:uid="{00000000-0005-0000-0000-000037980000}"/>
    <cellStyle name="Normal [0] 2 2 6 2 7 3" xfId="39009" xr:uid="{00000000-0005-0000-0000-000038980000}"/>
    <cellStyle name="Normal [0] 2 2 6 2 8" xfId="39010" xr:uid="{00000000-0005-0000-0000-000039980000}"/>
    <cellStyle name="Normal [0] 2 2 6 2 8 2" xfId="39011" xr:uid="{00000000-0005-0000-0000-00003A980000}"/>
    <cellStyle name="Normal [0] 2 2 6 2 8 3" xfId="39012" xr:uid="{00000000-0005-0000-0000-00003B980000}"/>
    <cellStyle name="Normal [0] 2 2 6 2 9" xfId="39013" xr:uid="{00000000-0005-0000-0000-00003C980000}"/>
    <cellStyle name="Normal [0] 2 2 6 2 9 2" xfId="39014" xr:uid="{00000000-0005-0000-0000-00003D980000}"/>
    <cellStyle name="Normal [0] 2 2 6 2 9 3" xfId="39015" xr:uid="{00000000-0005-0000-0000-00003E980000}"/>
    <cellStyle name="Normal [0] 2 2 6 20" xfId="39016" xr:uid="{00000000-0005-0000-0000-00003F980000}"/>
    <cellStyle name="Normal [0] 2 2 6 3" xfId="39017" xr:uid="{00000000-0005-0000-0000-000040980000}"/>
    <cellStyle name="Normal [0] 2 2 6 3 10" xfId="39018" xr:uid="{00000000-0005-0000-0000-000041980000}"/>
    <cellStyle name="Normal [0] 2 2 6 3 10 2" xfId="39019" xr:uid="{00000000-0005-0000-0000-000042980000}"/>
    <cellStyle name="Normal [0] 2 2 6 3 10 3" xfId="39020" xr:uid="{00000000-0005-0000-0000-000043980000}"/>
    <cellStyle name="Normal [0] 2 2 6 3 11" xfId="39021" xr:uid="{00000000-0005-0000-0000-000044980000}"/>
    <cellStyle name="Normal [0] 2 2 6 3 11 2" xfId="39022" xr:uid="{00000000-0005-0000-0000-000045980000}"/>
    <cellStyle name="Normal [0] 2 2 6 3 11 3" xfId="39023" xr:uid="{00000000-0005-0000-0000-000046980000}"/>
    <cellStyle name="Normal [0] 2 2 6 3 12" xfId="39024" xr:uid="{00000000-0005-0000-0000-000047980000}"/>
    <cellStyle name="Normal [0] 2 2 6 3 12 2" xfId="39025" xr:uid="{00000000-0005-0000-0000-000048980000}"/>
    <cellStyle name="Normal [0] 2 2 6 3 12 3" xfId="39026" xr:uid="{00000000-0005-0000-0000-000049980000}"/>
    <cellStyle name="Normal [0] 2 2 6 3 13" xfId="39027" xr:uid="{00000000-0005-0000-0000-00004A980000}"/>
    <cellStyle name="Normal [0] 2 2 6 3 14" xfId="39028" xr:uid="{00000000-0005-0000-0000-00004B980000}"/>
    <cellStyle name="Normal [0] 2 2 6 3 2" xfId="39029" xr:uid="{00000000-0005-0000-0000-00004C980000}"/>
    <cellStyle name="Normal [0] 2 2 6 3 2 2" xfId="39030" xr:uid="{00000000-0005-0000-0000-00004D980000}"/>
    <cellStyle name="Normal [0] 2 2 6 3 2 3" xfId="39031" xr:uid="{00000000-0005-0000-0000-00004E980000}"/>
    <cellStyle name="Normal [0] 2 2 6 3 3" xfId="39032" xr:uid="{00000000-0005-0000-0000-00004F980000}"/>
    <cellStyle name="Normal [0] 2 2 6 3 3 2" xfId="39033" xr:uid="{00000000-0005-0000-0000-000050980000}"/>
    <cellStyle name="Normal [0] 2 2 6 3 3 3" xfId="39034" xr:uid="{00000000-0005-0000-0000-000051980000}"/>
    <cellStyle name="Normal [0] 2 2 6 3 4" xfId="39035" xr:uid="{00000000-0005-0000-0000-000052980000}"/>
    <cellStyle name="Normal [0] 2 2 6 3 4 2" xfId="39036" xr:uid="{00000000-0005-0000-0000-000053980000}"/>
    <cellStyle name="Normal [0] 2 2 6 3 4 3" xfId="39037" xr:uid="{00000000-0005-0000-0000-000054980000}"/>
    <cellStyle name="Normal [0] 2 2 6 3 5" xfId="39038" xr:uid="{00000000-0005-0000-0000-000055980000}"/>
    <cellStyle name="Normal [0] 2 2 6 3 5 2" xfId="39039" xr:uid="{00000000-0005-0000-0000-000056980000}"/>
    <cellStyle name="Normal [0] 2 2 6 3 5 3" xfId="39040" xr:uid="{00000000-0005-0000-0000-000057980000}"/>
    <cellStyle name="Normal [0] 2 2 6 3 6" xfId="39041" xr:uid="{00000000-0005-0000-0000-000058980000}"/>
    <cellStyle name="Normal [0] 2 2 6 3 6 2" xfId="39042" xr:uid="{00000000-0005-0000-0000-000059980000}"/>
    <cellStyle name="Normal [0] 2 2 6 3 6 3" xfId="39043" xr:uid="{00000000-0005-0000-0000-00005A980000}"/>
    <cellStyle name="Normal [0] 2 2 6 3 7" xfId="39044" xr:uid="{00000000-0005-0000-0000-00005B980000}"/>
    <cellStyle name="Normal [0] 2 2 6 3 7 2" xfId="39045" xr:uid="{00000000-0005-0000-0000-00005C980000}"/>
    <cellStyle name="Normal [0] 2 2 6 3 7 3" xfId="39046" xr:uid="{00000000-0005-0000-0000-00005D980000}"/>
    <cellStyle name="Normal [0] 2 2 6 3 8" xfId="39047" xr:uid="{00000000-0005-0000-0000-00005E980000}"/>
    <cellStyle name="Normal [0] 2 2 6 3 8 2" xfId="39048" xr:uid="{00000000-0005-0000-0000-00005F980000}"/>
    <cellStyle name="Normal [0] 2 2 6 3 8 3" xfId="39049" xr:uid="{00000000-0005-0000-0000-000060980000}"/>
    <cellStyle name="Normal [0] 2 2 6 3 9" xfId="39050" xr:uid="{00000000-0005-0000-0000-000061980000}"/>
    <cellStyle name="Normal [0] 2 2 6 3 9 2" xfId="39051" xr:uid="{00000000-0005-0000-0000-000062980000}"/>
    <cellStyle name="Normal [0] 2 2 6 3 9 3" xfId="39052" xr:uid="{00000000-0005-0000-0000-000063980000}"/>
    <cellStyle name="Normal [0] 2 2 6 4" xfId="39053" xr:uid="{00000000-0005-0000-0000-000064980000}"/>
    <cellStyle name="Normal [0] 2 2 6 4 10" xfId="39054" xr:uid="{00000000-0005-0000-0000-000065980000}"/>
    <cellStyle name="Normal [0] 2 2 6 4 10 2" xfId="39055" xr:uid="{00000000-0005-0000-0000-000066980000}"/>
    <cellStyle name="Normal [0] 2 2 6 4 10 3" xfId="39056" xr:uid="{00000000-0005-0000-0000-000067980000}"/>
    <cellStyle name="Normal [0] 2 2 6 4 11" xfId="39057" xr:uid="{00000000-0005-0000-0000-000068980000}"/>
    <cellStyle name="Normal [0] 2 2 6 4 11 2" xfId="39058" xr:uid="{00000000-0005-0000-0000-000069980000}"/>
    <cellStyle name="Normal [0] 2 2 6 4 11 3" xfId="39059" xr:uid="{00000000-0005-0000-0000-00006A980000}"/>
    <cellStyle name="Normal [0] 2 2 6 4 12" xfId="39060" xr:uid="{00000000-0005-0000-0000-00006B980000}"/>
    <cellStyle name="Normal [0] 2 2 6 4 13" xfId="39061" xr:uid="{00000000-0005-0000-0000-00006C980000}"/>
    <cellStyle name="Normal [0] 2 2 6 4 2" xfId="39062" xr:uid="{00000000-0005-0000-0000-00006D980000}"/>
    <cellStyle name="Normal [0] 2 2 6 4 2 2" xfId="39063" xr:uid="{00000000-0005-0000-0000-00006E980000}"/>
    <cellStyle name="Normal [0] 2 2 6 4 2 3" xfId="39064" xr:uid="{00000000-0005-0000-0000-00006F980000}"/>
    <cellStyle name="Normal [0] 2 2 6 4 3" xfId="39065" xr:uid="{00000000-0005-0000-0000-000070980000}"/>
    <cellStyle name="Normal [0] 2 2 6 4 3 2" xfId="39066" xr:uid="{00000000-0005-0000-0000-000071980000}"/>
    <cellStyle name="Normal [0] 2 2 6 4 3 3" xfId="39067" xr:uid="{00000000-0005-0000-0000-000072980000}"/>
    <cellStyle name="Normal [0] 2 2 6 4 4" xfId="39068" xr:uid="{00000000-0005-0000-0000-000073980000}"/>
    <cellStyle name="Normal [0] 2 2 6 4 4 2" xfId="39069" xr:uid="{00000000-0005-0000-0000-000074980000}"/>
    <cellStyle name="Normal [0] 2 2 6 4 4 3" xfId="39070" xr:uid="{00000000-0005-0000-0000-000075980000}"/>
    <cellStyle name="Normal [0] 2 2 6 4 5" xfId="39071" xr:uid="{00000000-0005-0000-0000-000076980000}"/>
    <cellStyle name="Normal [0] 2 2 6 4 5 2" xfId="39072" xr:uid="{00000000-0005-0000-0000-000077980000}"/>
    <cellStyle name="Normal [0] 2 2 6 4 5 3" xfId="39073" xr:uid="{00000000-0005-0000-0000-000078980000}"/>
    <cellStyle name="Normal [0] 2 2 6 4 6" xfId="39074" xr:uid="{00000000-0005-0000-0000-000079980000}"/>
    <cellStyle name="Normal [0] 2 2 6 4 6 2" xfId="39075" xr:uid="{00000000-0005-0000-0000-00007A980000}"/>
    <cellStyle name="Normal [0] 2 2 6 4 6 3" xfId="39076" xr:uid="{00000000-0005-0000-0000-00007B980000}"/>
    <cellStyle name="Normal [0] 2 2 6 4 7" xfId="39077" xr:uid="{00000000-0005-0000-0000-00007C980000}"/>
    <cellStyle name="Normal [0] 2 2 6 4 7 2" xfId="39078" xr:uid="{00000000-0005-0000-0000-00007D980000}"/>
    <cellStyle name="Normal [0] 2 2 6 4 7 3" xfId="39079" xr:uid="{00000000-0005-0000-0000-00007E980000}"/>
    <cellStyle name="Normal [0] 2 2 6 4 8" xfId="39080" xr:uid="{00000000-0005-0000-0000-00007F980000}"/>
    <cellStyle name="Normal [0] 2 2 6 4 8 2" xfId="39081" xr:uid="{00000000-0005-0000-0000-000080980000}"/>
    <cellStyle name="Normal [0] 2 2 6 4 8 3" xfId="39082" xr:uid="{00000000-0005-0000-0000-000081980000}"/>
    <cellStyle name="Normal [0] 2 2 6 4 9" xfId="39083" xr:uid="{00000000-0005-0000-0000-000082980000}"/>
    <cellStyle name="Normal [0] 2 2 6 4 9 2" xfId="39084" xr:uid="{00000000-0005-0000-0000-000083980000}"/>
    <cellStyle name="Normal [0] 2 2 6 4 9 3" xfId="39085" xr:uid="{00000000-0005-0000-0000-000084980000}"/>
    <cellStyle name="Normal [0] 2 2 6 5" xfId="39086" xr:uid="{00000000-0005-0000-0000-000085980000}"/>
    <cellStyle name="Normal [0] 2 2 6 5 10" xfId="39087" xr:uid="{00000000-0005-0000-0000-000086980000}"/>
    <cellStyle name="Normal [0] 2 2 6 5 10 2" xfId="39088" xr:uid="{00000000-0005-0000-0000-000087980000}"/>
    <cellStyle name="Normal [0] 2 2 6 5 10 3" xfId="39089" xr:uid="{00000000-0005-0000-0000-000088980000}"/>
    <cellStyle name="Normal [0] 2 2 6 5 11" xfId="39090" xr:uid="{00000000-0005-0000-0000-000089980000}"/>
    <cellStyle name="Normal [0] 2 2 6 5 11 2" xfId="39091" xr:uid="{00000000-0005-0000-0000-00008A980000}"/>
    <cellStyle name="Normal [0] 2 2 6 5 11 3" xfId="39092" xr:uid="{00000000-0005-0000-0000-00008B980000}"/>
    <cellStyle name="Normal [0] 2 2 6 5 12" xfId="39093" xr:uid="{00000000-0005-0000-0000-00008C980000}"/>
    <cellStyle name="Normal [0] 2 2 6 5 13" xfId="39094" xr:uid="{00000000-0005-0000-0000-00008D980000}"/>
    <cellStyle name="Normal [0] 2 2 6 5 2" xfId="39095" xr:uid="{00000000-0005-0000-0000-00008E980000}"/>
    <cellStyle name="Normal [0] 2 2 6 5 2 2" xfId="39096" xr:uid="{00000000-0005-0000-0000-00008F980000}"/>
    <cellStyle name="Normal [0] 2 2 6 5 2 3" xfId="39097" xr:uid="{00000000-0005-0000-0000-000090980000}"/>
    <cellStyle name="Normal [0] 2 2 6 5 3" xfId="39098" xr:uid="{00000000-0005-0000-0000-000091980000}"/>
    <cellStyle name="Normal [0] 2 2 6 5 3 2" xfId="39099" xr:uid="{00000000-0005-0000-0000-000092980000}"/>
    <cellStyle name="Normal [0] 2 2 6 5 3 3" xfId="39100" xr:uid="{00000000-0005-0000-0000-000093980000}"/>
    <cellStyle name="Normal [0] 2 2 6 5 4" xfId="39101" xr:uid="{00000000-0005-0000-0000-000094980000}"/>
    <cellStyle name="Normal [0] 2 2 6 5 4 2" xfId="39102" xr:uid="{00000000-0005-0000-0000-000095980000}"/>
    <cellStyle name="Normal [0] 2 2 6 5 4 3" xfId="39103" xr:uid="{00000000-0005-0000-0000-000096980000}"/>
    <cellStyle name="Normal [0] 2 2 6 5 5" xfId="39104" xr:uid="{00000000-0005-0000-0000-000097980000}"/>
    <cellStyle name="Normal [0] 2 2 6 5 5 2" xfId="39105" xr:uid="{00000000-0005-0000-0000-000098980000}"/>
    <cellStyle name="Normal [0] 2 2 6 5 5 3" xfId="39106" xr:uid="{00000000-0005-0000-0000-000099980000}"/>
    <cellStyle name="Normal [0] 2 2 6 5 6" xfId="39107" xr:uid="{00000000-0005-0000-0000-00009A980000}"/>
    <cellStyle name="Normal [0] 2 2 6 5 6 2" xfId="39108" xr:uid="{00000000-0005-0000-0000-00009B980000}"/>
    <cellStyle name="Normal [0] 2 2 6 5 6 3" xfId="39109" xr:uid="{00000000-0005-0000-0000-00009C980000}"/>
    <cellStyle name="Normal [0] 2 2 6 5 7" xfId="39110" xr:uid="{00000000-0005-0000-0000-00009D980000}"/>
    <cellStyle name="Normal [0] 2 2 6 5 7 2" xfId="39111" xr:uid="{00000000-0005-0000-0000-00009E980000}"/>
    <cellStyle name="Normal [0] 2 2 6 5 7 3" xfId="39112" xr:uid="{00000000-0005-0000-0000-00009F980000}"/>
    <cellStyle name="Normal [0] 2 2 6 5 8" xfId="39113" xr:uid="{00000000-0005-0000-0000-0000A0980000}"/>
    <cellStyle name="Normal [0] 2 2 6 5 8 2" xfId="39114" xr:uid="{00000000-0005-0000-0000-0000A1980000}"/>
    <cellStyle name="Normal [0] 2 2 6 5 8 3" xfId="39115" xr:uid="{00000000-0005-0000-0000-0000A2980000}"/>
    <cellStyle name="Normal [0] 2 2 6 5 9" xfId="39116" xr:uid="{00000000-0005-0000-0000-0000A3980000}"/>
    <cellStyle name="Normal [0] 2 2 6 5 9 2" xfId="39117" xr:uid="{00000000-0005-0000-0000-0000A4980000}"/>
    <cellStyle name="Normal [0] 2 2 6 5 9 3" xfId="39118" xr:uid="{00000000-0005-0000-0000-0000A5980000}"/>
    <cellStyle name="Normal [0] 2 2 6 6" xfId="39119" xr:uid="{00000000-0005-0000-0000-0000A6980000}"/>
    <cellStyle name="Normal [0] 2 2 6 6 10" xfId="39120" xr:uid="{00000000-0005-0000-0000-0000A7980000}"/>
    <cellStyle name="Normal [0] 2 2 6 6 10 2" xfId="39121" xr:uid="{00000000-0005-0000-0000-0000A8980000}"/>
    <cellStyle name="Normal [0] 2 2 6 6 10 3" xfId="39122" xr:uid="{00000000-0005-0000-0000-0000A9980000}"/>
    <cellStyle name="Normal [0] 2 2 6 6 11" xfId="39123" xr:uid="{00000000-0005-0000-0000-0000AA980000}"/>
    <cellStyle name="Normal [0] 2 2 6 6 11 2" xfId="39124" xr:uid="{00000000-0005-0000-0000-0000AB980000}"/>
    <cellStyle name="Normal [0] 2 2 6 6 11 3" xfId="39125" xr:uid="{00000000-0005-0000-0000-0000AC980000}"/>
    <cellStyle name="Normal [0] 2 2 6 6 12" xfId="39126" xr:uid="{00000000-0005-0000-0000-0000AD980000}"/>
    <cellStyle name="Normal [0] 2 2 6 6 13" xfId="39127" xr:uid="{00000000-0005-0000-0000-0000AE980000}"/>
    <cellStyle name="Normal [0] 2 2 6 6 2" xfId="39128" xr:uid="{00000000-0005-0000-0000-0000AF980000}"/>
    <cellStyle name="Normal [0] 2 2 6 6 2 2" xfId="39129" xr:uid="{00000000-0005-0000-0000-0000B0980000}"/>
    <cellStyle name="Normal [0] 2 2 6 6 2 3" xfId="39130" xr:uid="{00000000-0005-0000-0000-0000B1980000}"/>
    <cellStyle name="Normal [0] 2 2 6 6 3" xfId="39131" xr:uid="{00000000-0005-0000-0000-0000B2980000}"/>
    <cellStyle name="Normal [0] 2 2 6 6 3 2" xfId="39132" xr:uid="{00000000-0005-0000-0000-0000B3980000}"/>
    <cellStyle name="Normal [0] 2 2 6 6 3 3" xfId="39133" xr:uid="{00000000-0005-0000-0000-0000B4980000}"/>
    <cellStyle name="Normal [0] 2 2 6 6 4" xfId="39134" xr:uid="{00000000-0005-0000-0000-0000B5980000}"/>
    <cellStyle name="Normal [0] 2 2 6 6 4 2" xfId="39135" xr:uid="{00000000-0005-0000-0000-0000B6980000}"/>
    <cellStyle name="Normal [0] 2 2 6 6 4 3" xfId="39136" xr:uid="{00000000-0005-0000-0000-0000B7980000}"/>
    <cellStyle name="Normal [0] 2 2 6 6 5" xfId="39137" xr:uid="{00000000-0005-0000-0000-0000B8980000}"/>
    <cellStyle name="Normal [0] 2 2 6 6 5 2" xfId="39138" xr:uid="{00000000-0005-0000-0000-0000B9980000}"/>
    <cellStyle name="Normal [0] 2 2 6 6 5 3" xfId="39139" xr:uid="{00000000-0005-0000-0000-0000BA980000}"/>
    <cellStyle name="Normal [0] 2 2 6 6 6" xfId="39140" xr:uid="{00000000-0005-0000-0000-0000BB980000}"/>
    <cellStyle name="Normal [0] 2 2 6 6 6 2" xfId="39141" xr:uid="{00000000-0005-0000-0000-0000BC980000}"/>
    <cellStyle name="Normal [0] 2 2 6 6 6 3" xfId="39142" xr:uid="{00000000-0005-0000-0000-0000BD980000}"/>
    <cellStyle name="Normal [0] 2 2 6 6 7" xfId="39143" xr:uid="{00000000-0005-0000-0000-0000BE980000}"/>
    <cellStyle name="Normal [0] 2 2 6 6 7 2" xfId="39144" xr:uid="{00000000-0005-0000-0000-0000BF980000}"/>
    <cellStyle name="Normal [0] 2 2 6 6 7 3" xfId="39145" xr:uid="{00000000-0005-0000-0000-0000C0980000}"/>
    <cellStyle name="Normal [0] 2 2 6 6 8" xfId="39146" xr:uid="{00000000-0005-0000-0000-0000C1980000}"/>
    <cellStyle name="Normal [0] 2 2 6 6 8 2" xfId="39147" xr:uid="{00000000-0005-0000-0000-0000C2980000}"/>
    <cellStyle name="Normal [0] 2 2 6 6 8 3" xfId="39148" xr:uid="{00000000-0005-0000-0000-0000C3980000}"/>
    <cellStyle name="Normal [0] 2 2 6 6 9" xfId="39149" xr:uid="{00000000-0005-0000-0000-0000C4980000}"/>
    <cellStyle name="Normal [0] 2 2 6 6 9 2" xfId="39150" xr:uid="{00000000-0005-0000-0000-0000C5980000}"/>
    <cellStyle name="Normal [0] 2 2 6 6 9 3" xfId="39151" xr:uid="{00000000-0005-0000-0000-0000C6980000}"/>
    <cellStyle name="Normal [0] 2 2 6 7" xfId="39152" xr:uid="{00000000-0005-0000-0000-0000C7980000}"/>
    <cellStyle name="Normal [0] 2 2 6 7 10" xfId="39153" xr:uid="{00000000-0005-0000-0000-0000C8980000}"/>
    <cellStyle name="Normal [0] 2 2 6 7 10 2" xfId="39154" xr:uid="{00000000-0005-0000-0000-0000C9980000}"/>
    <cellStyle name="Normal [0] 2 2 6 7 10 3" xfId="39155" xr:uid="{00000000-0005-0000-0000-0000CA980000}"/>
    <cellStyle name="Normal [0] 2 2 6 7 11" xfId="39156" xr:uid="{00000000-0005-0000-0000-0000CB980000}"/>
    <cellStyle name="Normal [0] 2 2 6 7 11 2" xfId="39157" xr:uid="{00000000-0005-0000-0000-0000CC980000}"/>
    <cellStyle name="Normal [0] 2 2 6 7 11 3" xfId="39158" xr:uid="{00000000-0005-0000-0000-0000CD980000}"/>
    <cellStyle name="Normal [0] 2 2 6 7 12" xfId="39159" xr:uid="{00000000-0005-0000-0000-0000CE980000}"/>
    <cellStyle name="Normal [0] 2 2 6 7 13" xfId="39160" xr:uid="{00000000-0005-0000-0000-0000CF980000}"/>
    <cellStyle name="Normal [0] 2 2 6 7 2" xfId="39161" xr:uid="{00000000-0005-0000-0000-0000D0980000}"/>
    <cellStyle name="Normal [0] 2 2 6 7 2 2" xfId="39162" xr:uid="{00000000-0005-0000-0000-0000D1980000}"/>
    <cellStyle name="Normal [0] 2 2 6 7 2 3" xfId="39163" xr:uid="{00000000-0005-0000-0000-0000D2980000}"/>
    <cellStyle name="Normal [0] 2 2 6 7 3" xfId="39164" xr:uid="{00000000-0005-0000-0000-0000D3980000}"/>
    <cellStyle name="Normal [0] 2 2 6 7 3 2" xfId="39165" xr:uid="{00000000-0005-0000-0000-0000D4980000}"/>
    <cellStyle name="Normal [0] 2 2 6 7 3 3" xfId="39166" xr:uid="{00000000-0005-0000-0000-0000D5980000}"/>
    <cellStyle name="Normal [0] 2 2 6 7 4" xfId="39167" xr:uid="{00000000-0005-0000-0000-0000D6980000}"/>
    <cellStyle name="Normal [0] 2 2 6 7 4 2" xfId="39168" xr:uid="{00000000-0005-0000-0000-0000D7980000}"/>
    <cellStyle name="Normal [0] 2 2 6 7 4 3" xfId="39169" xr:uid="{00000000-0005-0000-0000-0000D8980000}"/>
    <cellStyle name="Normal [0] 2 2 6 7 5" xfId="39170" xr:uid="{00000000-0005-0000-0000-0000D9980000}"/>
    <cellStyle name="Normal [0] 2 2 6 7 5 2" xfId="39171" xr:uid="{00000000-0005-0000-0000-0000DA980000}"/>
    <cellStyle name="Normal [0] 2 2 6 7 5 3" xfId="39172" xr:uid="{00000000-0005-0000-0000-0000DB980000}"/>
    <cellStyle name="Normal [0] 2 2 6 7 6" xfId="39173" xr:uid="{00000000-0005-0000-0000-0000DC980000}"/>
    <cellStyle name="Normal [0] 2 2 6 7 6 2" xfId="39174" xr:uid="{00000000-0005-0000-0000-0000DD980000}"/>
    <cellStyle name="Normal [0] 2 2 6 7 6 3" xfId="39175" xr:uid="{00000000-0005-0000-0000-0000DE980000}"/>
    <cellStyle name="Normal [0] 2 2 6 7 7" xfId="39176" xr:uid="{00000000-0005-0000-0000-0000DF980000}"/>
    <cellStyle name="Normal [0] 2 2 6 7 7 2" xfId="39177" xr:uid="{00000000-0005-0000-0000-0000E0980000}"/>
    <cellStyle name="Normal [0] 2 2 6 7 7 3" xfId="39178" xr:uid="{00000000-0005-0000-0000-0000E1980000}"/>
    <cellStyle name="Normal [0] 2 2 6 7 8" xfId="39179" xr:uid="{00000000-0005-0000-0000-0000E2980000}"/>
    <cellStyle name="Normal [0] 2 2 6 7 8 2" xfId="39180" xr:uid="{00000000-0005-0000-0000-0000E3980000}"/>
    <cellStyle name="Normal [0] 2 2 6 7 8 3" xfId="39181" xr:uid="{00000000-0005-0000-0000-0000E4980000}"/>
    <cellStyle name="Normal [0] 2 2 6 7 9" xfId="39182" xr:uid="{00000000-0005-0000-0000-0000E5980000}"/>
    <cellStyle name="Normal [0] 2 2 6 7 9 2" xfId="39183" xr:uid="{00000000-0005-0000-0000-0000E6980000}"/>
    <cellStyle name="Normal [0] 2 2 6 7 9 3" xfId="39184" xr:uid="{00000000-0005-0000-0000-0000E7980000}"/>
    <cellStyle name="Normal [0] 2 2 6 8" xfId="39185" xr:uid="{00000000-0005-0000-0000-0000E8980000}"/>
    <cellStyle name="Normal [0] 2 2 6 8 2" xfId="39186" xr:uid="{00000000-0005-0000-0000-0000E9980000}"/>
    <cellStyle name="Normal [0] 2 2 6 8 3" xfId="39187" xr:uid="{00000000-0005-0000-0000-0000EA980000}"/>
    <cellStyle name="Normal [0] 2 2 6 9" xfId="39188" xr:uid="{00000000-0005-0000-0000-0000EB980000}"/>
    <cellStyle name="Normal [0] 2 2 6 9 2" xfId="39189" xr:uid="{00000000-0005-0000-0000-0000EC980000}"/>
    <cellStyle name="Normal [0] 2 2 6 9 3" xfId="39190" xr:uid="{00000000-0005-0000-0000-0000ED980000}"/>
    <cellStyle name="Normal [0] 2 2 7" xfId="39191" xr:uid="{00000000-0005-0000-0000-0000EE980000}"/>
    <cellStyle name="Normal [0] 2 2 7 2" xfId="39192" xr:uid="{00000000-0005-0000-0000-0000EF980000}"/>
    <cellStyle name="Normal [0] 2 2 7 3" xfId="39193" xr:uid="{00000000-0005-0000-0000-0000F0980000}"/>
    <cellStyle name="Normal [0] 2 2 8" xfId="39194" xr:uid="{00000000-0005-0000-0000-0000F1980000}"/>
    <cellStyle name="Normal [0] 2 2 8 2" xfId="39195" xr:uid="{00000000-0005-0000-0000-0000F2980000}"/>
    <cellStyle name="Normal [0] 2 2 8 3" xfId="39196" xr:uid="{00000000-0005-0000-0000-0000F3980000}"/>
    <cellStyle name="Normal [0] 2 2 9" xfId="39197" xr:uid="{00000000-0005-0000-0000-0000F4980000}"/>
    <cellStyle name="Normal [0] 2 2 9 2" xfId="39198" xr:uid="{00000000-0005-0000-0000-0000F5980000}"/>
    <cellStyle name="Normal [0] 2 2 9 3" xfId="39199" xr:uid="{00000000-0005-0000-0000-0000F6980000}"/>
    <cellStyle name="Normal [0] 2 3" xfId="39200" xr:uid="{00000000-0005-0000-0000-0000F7980000}"/>
    <cellStyle name="Normal [0] 2 3 10" xfId="39201" xr:uid="{00000000-0005-0000-0000-0000F8980000}"/>
    <cellStyle name="Normal [0] 2 3 10 2" xfId="39202" xr:uid="{00000000-0005-0000-0000-0000F9980000}"/>
    <cellStyle name="Normal [0] 2 3 10 3" xfId="39203" xr:uid="{00000000-0005-0000-0000-0000FA980000}"/>
    <cellStyle name="Normal [0] 2 3 11" xfId="39204" xr:uid="{00000000-0005-0000-0000-0000FB980000}"/>
    <cellStyle name="Normal [0] 2 3 11 2" xfId="39205" xr:uid="{00000000-0005-0000-0000-0000FC980000}"/>
    <cellStyle name="Normal [0] 2 3 11 3" xfId="39206" xr:uid="{00000000-0005-0000-0000-0000FD980000}"/>
    <cellStyle name="Normal [0] 2 3 12" xfId="39207" xr:uid="{00000000-0005-0000-0000-0000FE980000}"/>
    <cellStyle name="Normal [0] 2 3 12 2" xfId="39208" xr:uid="{00000000-0005-0000-0000-0000FF980000}"/>
    <cellStyle name="Normal [0] 2 3 12 3" xfId="39209" xr:uid="{00000000-0005-0000-0000-000000990000}"/>
    <cellStyle name="Normal [0] 2 3 13" xfId="39210" xr:uid="{00000000-0005-0000-0000-000001990000}"/>
    <cellStyle name="Normal [0] 2 3 13 2" xfId="39211" xr:uid="{00000000-0005-0000-0000-000002990000}"/>
    <cellStyle name="Normal [0] 2 3 13 3" xfId="39212" xr:uid="{00000000-0005-0000-0000-000003990000}"/>
    <cellStyle name="Normal [0] 2 3 14" xfId="39213" xr:uid="{00000000-0005-0000-0000-000004990000}"/>
    <cellStyle name="Normal [0] 2 3 14 2" xfId="39214" xr:uid="{00000000-0005-0000-0000-000005990000}"/>
    <cellStyle name="Normal [0] 2 3 14 3" xfId="39215" xr:uid="{00000000-0005-0000-0000-000006990000}"/>
    <cellStyle name="Normal [0] 2 3 15" xfId="39216" xr:uid="{00000000-0005-0000-0000-000007990000}"/>
    <cellStyle name="Normal [0] 2 3 15 2" xfId="39217" xr:uid="{00000000-0005-0000-0000-000008990000}"/>
    <cellStyle name="Normal [0] 2 3 15 3" xfId="39218" xr:uid="{00000000-0005-0000-0000-000009990000}"/>
    <cellStyle name="Normal [0] 2 3 16" xfId="39219" xr:uid="{00000000-0005-0000-0000-00000A990000}"/>
    <cellStyle name="Normal [0] 2 3 16 2" xfId="39220" xr:uid="{00000000-0005-0000-0000-00000B990000}"/>
    <cellStyle name="Normal [0] 2 3 16 3" xfId="39221" xr:uid="{00000000-0005-0000-0000-00000C990000}"/>
    <cellStyle name="Normal [0] 2 3 17" xfId="39222" xr:uid="{00000000-0005-0000-0000-00000D990000}"/>
    <cellStyle name="Normal [0] 2 3 18" xfId="39223" xr:uid="{00000000-0005-0000-0000-00000E990000}"/>
    <cellStyle name="Normal [0] 2 3 2" xfId="39224" xr:uid="{00000000-0005-0000-0000-00000F990000}"/>
    <cellStyle name="Normal [0] 2 3 2 10" xfId="39225" xr:uid="{00000000-0005-0000-0000-000010990000}"/>
    <cellStyle name="Normal [0] 2 3 2 10 2" xfId="39226" xr:uid="{00000000-0005-0000-0000-000011990000}"/>
    <cellStyle name="Normal [0] 2 3 2 10 3" xfId="39227" xr:uid="{00000000-0005-0000-0000-000012990000}"/>
    <cellStyle name="Normal [0] 2 3 2 11" xfId="39228" xr:uid="{00000000-0005-0000-0000-000013990000}"/>
    <cellStyle name="Normal [0] 2 3 2 11 2" xfId="39229" xr:uid="{00000000-0005-0000-0000-000014990000}"/>
    <cellStyle name="Normal [0] 2 3 2 11 3" xfId="39230" xr:uid="{00000000-0005-0000-0000-000015990000}"/>
    <cellStyle name="Normal [0] 2 3 2 12" xfId="39231" xr:uid="{00000000-0005-0000-0000-000016990000}"/>
    <cellStyle name="Normal [0] 2 3 2 12 2" xfId="39232" xr:uid="{00000000-0005-0000-0000-000017990000}"/>
    <cellStyle name="Normal [0] 2 3 2 12 3" xfId="39233" xr:uid="{00000000-0005-0000-0000-000018990000}"/>
    <cellStyle name="Normal [0] 2 3 2 13" xfId="39234" xr:uid="{00000000-0005-0000-0000-000019990000}"/>
    <cellStyle name="Normal [0] 2 3 2 13 2" xfId="39235" xr:uid="{00000000-0005-0000-0000-00001A990000}"/>
    <cellStyle name="Normal [0] 2 3 2 13 3" xfId="39236" xr:uid="{00000000-0005-0000-0000-00001B990000}"/>
    <cellStyle name="Normal [0] 2 3 2 14" xfId="39237" xr:uid="{00000000-0005-0000-0000-00001C990000}"/>
    <cellStyle name="Normal [0] 2 3 2 14 2" xfId="39238" xr:uid="{00000000-0005-0000-0000-00001D990000}"/>
    <cellStyle name="Normal [0] 2 3 2 14 3" xfId="39239" xr:uid="{00000000-0005-0000-0000-00001E990000}"/>
    <cellStyle name="Normal [0] 2 3 2 15" xfId="39240" xr:uid="{00000000-0005-0000-0000-00001F990000}"/>
    <cellStyle name="Normal [0] 2 3 2 15 2" xfId="39241" xr:uid="{00000000-0005-0000-0000-000020990000}"/>
    <cellStyle name="Normal [0] 2 3 2 15 3" xfId="39242" xr:uid="{00000000-0005-0000-0000-000021990000}"/>
    <cellStyle name="Normal [0] 2 3 2 16" xfId="39243" xr:uid="{00000000-0005-0000-0000-000022990000}"/>
    <cellStyle name="Normal [0] 2 3 2 17" xfId="39244" xr:uid="{00000000-0005-0000-0000-000023990000}"/>
    <cellStyle name="Normal [0] 2 3 2 2" xfId="39245" xr:uid="{00000000-0005-0000-0000-000024990000}"/>
    <cellStyle name="Normal [0] 2 3 2 2 10" xfId="39246" xr:uid="{00000000-0005-0000-0000-000025990000}"/>
    <cellStyle name="Normal [0] 2 3 2 2 10 2" xfId="39247" xr:uid="{00000000-0005-0000-0000-000026990000}"/>
    <cellStyle name="Normal [0] 2 3 2 2 10 3" xfId="39248" xr:uid="{00000000-0005-0000-0000-000027990000}"/>
    <cellStyle name="Normal [0] 2 3 2 2 11" xfId="39249" xr:uid="{00000000-0005-0000-0000-000028990000}"/>
    <cellStyle name="Normal [0] 2 3 2 2 11 2" xfId="39250" xr:uid="{00000000-0005-0000-0000-000029990000}"/>
    <cellStyle name="Normal [0] 2 3 2 2 11 3" xfId="39251" xr:uid="{00000000-0005-0000-0000-00002A990000}"/>
    <cellStyle name="Normal [0] 2 3 2 2 12" xfId="39252" xr:uid="{00000000-0005-0000-0000-00002B990000}"/>
    <cellStyle name="Normal [0] 2 3 2 2 12 2" xfId="39253" xr:uid="{00000000-0005-0000-0000-00002C990000}"/>
    <cellStyle name="Normal [0] 2 3 2 2 12 3" xfId="39254" xr:uid="{00000000-0005-0000-0000-00002D990000}"/>
    <cellStyle name="Normal [0] 2 3 2 2 13" xfId="39255" xr:uid="{00000000-0005-0000-0000-00002E990000}"/>
    <cellStyle name="Normal [0] 2 3 2 2 14" xfId="39256" xr:uid="{00000000-0005-0000-0000-00002F990000}"/>
    <cellStyle name="Normal [0] 2 3 2 2 2" xfId="39257" xr:uid="{00000000-0005-0000-0000-000030990000}"/>
    <cellStyle name="Normal [0] 2 3 2 2 2 2" xfId="39258" xr:uid="{00000000-0005-0000-0000-000031990000}"/>
    <cellStyle name="Normal [0] 2 3 2 2 2 3" xfId="39259" xr:uid="{00000000-0005-0000-0000-000032990000}"/>
    <cellStyle name="Normal [0] 2 3 2 2 3" xfId="39260" xr:uid="{00000000-0005-0000-0000-000033990000}"/>
    <cellStyle name="Normal [0] 2 3 2 2 3 2" xfId="39261" xr:uid="{00000000-0005-0000-0000-000034990000}"/>
    <cellStyle name="Normal [0] 2 3 2 2 3 3" xfId="39262" xr:uid="{00000000-0005-0000-0000-000035990000}"/>
    <cellStyle name="Normal [0] 2 3 2 2 4" xfId="39263" xr:uid="{00000000-0005-0000-0000-000036990000}"/>
    <cellStyle name="Normal [0] 2 3 2 2 4 2" xfId="39264" xr:uid="{00000000-0005-0000-0000-000037990000}"/>
    <cellStyle name="Normal [0] 2 3 2 2 4 3" xfId="39265" xr:uid="{00000000-0005-0000-0000-000038990000}"/>
    <cellStyle name="Normal [0] 2 3 2 2 5" xfId="39266" xr:uid="{00000000-0005-0000-0000-000039990000}"/>
    <cellStyle name="Normal [0] 2 3 2 2 5 2" xfId="39267" xr:uid="{00000000-0005-0000-0000-00003A990000}"/>
    <cellStyle name="Normal [0] 2 3 2 2 5 3" xfId="39268" xr:uid="{00000000-0005-0000-0000-00003B990000}"/>
    <cellStyle name="Normal [0] 2 3 2 2 6" xfId="39269" xr:uid="{00000000-0005-0000-0000-00003C990000}"/>
    <cellStyle name="Normal [0] 2 3 2 2 6 2" xfId="39270" xr:uid="{00000000-0005-0000-0000-00003D990000}"/>
    <cellStyle name="Normal [0] 2 3 2 2 6 3" xfId="39271" xr:uid="{00000000-0005-0000-0000-00003E990000}"/>
    <cellStyle name="Normal [0] 2 3 2 2 7" xfId="39272" xr:uid="{00000000-0005-0000-0000-00003F990000}"/>
    <cellStyle name="Normal [0] 2 3 2 2 7 2" xfId="39273" xr:uid="{00000000-0005-0000-0000-000040990000}"/>
    <cellStyle name="Normal [0] 2 3 2 2 7 3" xfId="39274" xr:uid="{00000000-0005-0000-0000-000041990000}"/>
    <cellStyle name="Normal [0] 2 3 2 2 8" xfId="39275" xr:uid="{00000000-0005-0000-0000-000042990000}"/>
    <cellStyle name="Normal [0] 2 3 2 2 8 2" xfId="39276" xr:uid="{00000000-0005-0000-0000-000043990000}"/>
    <cellStyle name="Normal [0] 2 3 2 2 8 3" xfId="39277" xr:uid="{00000000-0005-0000-0000-000044990000}"/>
    <cellStyle name="Normal [0] 2 3 2 2 9" xfId="39278" xr:uid="{00000000-0005-0000-0000-000045990000}"/>
    <cellStyle name="Normal [0] 2 3 2 2 9 2" xfId="39279" xr:uid="{00000000-0005-0000-0000-000046990000}"/>
    <cellStyle name="Normal [0] 2 3 2 2 9 3" xfId="39280" xr:uid="{00000000-0005-0000-0000-000047990000}"/>
    <cellStyle name="Normal [0] 2 3 2 3" xfId="39281" xr:uid="{00000000-0005-0000-0000-000048990000}"/>
    <cellStyle name="Normal [0] 2 3 2 3 10" xfId="39282" xr:uid="{00000000-0005-0000-0000-000049990000}"/>
    <cellStyle name="Normal [0] 2 3 2 3 10 2" xfId="39283" xr:uid="{00000000-0005-0000-0000-00004A990000}"/>
    <cellStyle name="Normal [0] 2 3 2 3 10 3" xfId="39284" xr:uid="{00000000-0005-0000-0000-00004B990000}"/>
    <cellStyle name="Normal [0] 2 3 2 3 11" xfId="39285" xr:uid="{00000000-0005-0000-0000-00004C990000}"/>
    <cellStyle name="Normal [0] 2 3 2 3 11 2" xfId="39286" xr:uid="{00000000-0005-0000-0000-00004D990000}"/>
    <cellStyle name="Normal [0] 2 3 2 3 11 3" xfId="39287" xr:uid="{00000000-0005-0000-0000-00004E990000}"/>
    <cellStyle name="Normal [0] 2 3 2 3 12" xfId="39288" xr:uid="{00000000-0005-0000-0000-00004F990000}"/>
    <cellStyle name="Normal [0] 2 3 2 3 12 2" xfId="39289" xr:uid="{00000000-0005-0000-0000-000050990000}"/>
    <cellStyle name="Normal [0] 2 3 2 3 12 3" xfId="39290" xr:uid="{00000000-0005-0000-0000-000051990000}"/>
    <cellStyle name="Normal [0] 2 3 2 3 13" xfId="39291" xr:uid="{00000000-0005-0000-0000-000052990000}"/>
    <cellStyle name="Normal [0] 2 3 2 3 14" xfId="39292" xr:uid="{00000000-0005-0000-0000-000053990000}"/>
    <cellStyle name="Normal [0] 2 3 2 3 2" xfId="39293" xr:uid="{00000000-0005-0000-0000-000054990000}"/>
    <cellStyle name="Normal [0] 2 3 2 3 2 2" xfId="39294" xr:uid="{00000000-0005-0000-0000-000055990000}"/>
    <cellStyle name="Normal [0] 2 3 2 3 2 3" xfId="39295" xr:uid="{00000000-0005-0000-0000-000056990000}"/>
    <cellStyle name="Normal [0] 2 3 2 3 3" xfId="39296" xr:uid="{00000000-0005-0000-0000-000057990000}"/>
    <cellStyle name="Normal [0] 2 3 2 3 3 2" xfId="39297" xr:uid="{00000000-0005-0000-0000-000058990000}"/>
    <cellStyle name="Normal [0] 2 3 2 3 3 3" xfId="39298" xr:uid="{00000000-0005-0000-0000-000059990000}"/>
    <cellStyle name="Normal [0] 2 3 2 3 4" xfId="39299" xr:uid="{00000000-0005-0000-0000-00005A990000}"/>
    <cellStyle name="Normal [0] 2 3 2 3 4 2" xfId="39300" xr:uid="{00000000-0005-0000-0000-00005B990000}"/>
    <cellStyle name="Normal [0] 2 3 2 3 4 3" xfId="39301" xr:uid="{00000000-0005-0000-0000-00005C990000}"/>
    <cellStyle name="Normal [0] 2 3 2 3 5" xfId="39302" xr:uid="{00000000-0005-0000-0000-00005D990000}"/>
    <cellStyle name="Normal [0] 2 3 2 3 5 2" xfId="39303" xr:uid="{00000000-0005-0000-0000-00005E990000}"/>
    <cellStyle name="Normal [0] 2 3 2 3 5 3" xfId="39304" xr:uid="{00000000-0005-0000-0000-00005F990000}"/>
    <cellStyle name="Normal [0] 2 3 2 3 6" xfId="39305" xr:uid="{00000000-0005-0000-0000-000060990000}"/>
    <cellStyle name="Normal [0] 2 3 2 3 6 2" xfId="39306" xr:uid="{00000000-0005-0000-0000-000061990000}"/>
    <cellStyle name="Normal [0] 2 3 2 3 6 3" xfId="39307" xr:uid="{00000000-0005-0000-0000-000062990000}"/>
    <cellStyle name="Normal [0] 2 3 2 3 7" xfId="39308" xr:uid="{00000000-0005-0000-0000-000063990000}"/>
    <cellStyle name="Normal [0] 2 3 2 3 7 2" xfId="39309" xr:uid="{00000000-0005-0000-0000-000064990000}"/>
    <cellStyle name="Normal [0] 2 3 2 3 7 3" xfId="39310" xr:uid="{00000000-0005-0000-0000-000065990000}"/>
    <cellStyle name="Normal [0] 2 3 2 3 8" xfId="39311" xr:uid="{00000000-0005-0000-0000-000066990000}"/>
    <cellStyle name="Normal [0] 2 3 2 3 8 2" xfId="39312" xr:uid="{00000000-0005-0000-0000-000067990000}"/>
    <cellStyle name="Normal [0] 2 3 2 3 8 3" xfId="39313" xr:uid="{00000000-0005-0000-0000-000068990000}"/>
    <cellStyle name="Normal [0] 2 3 2 3 9" xfId="39314" xr:uid="{00000000-0005-0000-0000-000069990000}"/>
    <cellStyle name="Normal [0] 2 3 2 3 9 2" xfId="39315" xr:uid="{00000000-0005-0000-0000-00006A990000}"/>
    <cellStyle name="Normal [0] 2 3 2 3 9 3" xfId="39316" xr:uid="{00000000-0005-0000-0000-00006B990000}"/>
    <cellStyle name="Normal [0] 2 3 2 4" xfId="39317" xr:uid="{00000000-0005-0000-0000-00006C990000}"/>
    <cellStyle name="Normal [0] 2 3 2 4 10" xfId="39318" xr:uid="{00000000-0005-0000-0000-00006D990000}"/>
    <cellStyle name="Normal [0] 2 3 2 4 10 2" xfId="39319" xr:uid="{00000000-0005-0000-0000-00006E990000}"/>
    <cellStyle name="Normal [0] 2 3 2 4 10 3" xfId="39320" xr:uid="{00000000-0005-0000-0000-00006F990000}"/>
    <cellStyle name="Normal [0] 2 3 2 4 11" xfId="39321" xr:uid="{00000000-0005-0000-0000-000070990000}"/>
    <cellStyle name="Normal [0] 2 3 2 4 11 2" xfId="39322" xr:uid="{00000000-0005-0000-0000-000071990000}"/>
    <cellStyle name="Normal [0] 2 3 2 4 11 3" xfId="39323" xr:uid="{00000000-0005-0000-0000-000072990000}"/>
    <cellStyle name="Normal [0] 2 3 2 4 12" xfId="39324" xr:uid="{00000000-0005-0000-0000-000073990000}"/>
    <cellStyle name="Normal [0] 2 3 2 4 13" xfId="39325" xr:uid="{00000000-0005-0000-0000-000074990000}"/>
    <cellStyle name="Normal [0] 2 3 2 4 2" xfId="39326" xr:uid="{00000000-0005-0000-0000-000075990000}"/>
    <cellStyle name="Normal [0] 2 3 2 4 2 2" xfId="39327" xr:uid="{00000000-0005-0000-0000-000076990000}"/>
    <cellStyle name="Normal [0] 2 3 2 4 2 3" xfId="39328" xr:uid="{00000000-0005-0000-0000-000077990000}"/>
    <cellStyle name="Normal [0] 2 3 2 4 3" xfId="39329" xr:uid="{00000000-0005-0000-0000-000078990000}"/>
    <cellStyle name="Normal [0] 2 3 2 4 3 2" xfId="39330" xr:uid="{00000000-0005-0000-0000-000079990000}"/>
    <cellStyle name="Normal [0] 2 3 2 4 3 3" xfId="39331" xr:uid="{00000000-0005-0000-0000-00007A990000}"/>
    <cellStyle name="Normal [0] 2 3 2 4 4" xfId="39332" xr:uid="{00000000-0005-0000-0000-00007B990000}"/>
    <cellStyle name="Normal [0] 2 3 2 4 4 2" xfId="39333" xr:uid="{00000000-0005-0000-0000-00007C990000}"/>
    <cellStyle name="Normal [0] 2 3 2 4 4 3" xfId="39334" xr:uid="{00000000-0005-0000-0000-00007D990000}"/>
    <cellStyle name="Normal [0] 2 3 2 4 5" xfId="39335" xr:uid="{00000000-0005-0000-0000-00007E990000}"/>
    <cellStyle name="Normal [0] 2 3 2 4 5 2" xfId="39336" xr:uid="{00000000-0005-0000-0000-00007F990000}"/>
    <cellStyle name="Normal [0] 2 3 2 4 5 3" xfId="39337" xr:uid="{00000000-0005-0000-0000-000080990000}"/>
    <cellStyle name="Normal [0] 2 3 2 4 6" xfId="39338" xr:uid="{00000000-0005-0000-0000-000081990000}"/>
    <cellStyle name="Normal [0] 2 3 2 4 6 2" xfId="39339" xr:uid="{00000000-0005-0000-0000-000082990000}"/>
    <cellStyle name="Normal [0] 2 3 2 4 6 3" xfId="39340" xr:uid="{00000000-0005-0000-0000-000083990000}"/>
    <cellStyle name="Normal [0] 2 3 2 4 7" xfId="39341" xr:uid="{00000000-0005-0000-0000-000084990000}"/>
    <cellStyle name="Normal [0] 2 3 2 4 7 2" xfId="39342" xr:uid="{00000000-0005-0000-0000-000085990000}"/>
    <cellStyle name="Normal [0] 2 3 2 4 7 3" xfId="39343" xr:uid="{00000000-0005-0000-0000-000086990000}"/>
    <cellStyle name="Normal [0] 2 3 2 4 8" xfId="39344" xr:uid="{00000000-0005-0000-0000-000087990000}"/>
    <cellStyle name="Normal [0] 2 3 2 4 8 2" xfId="39345" xr:uid="{00000000-0005-0000-0000-000088990000}"/>
    <cellStyle name="Normal [0] 2 3 2 4 8 3" xfId="39346" xr:uid="{00000000-0005-0000-0000-000089990000}"/>
    <cellStyle name="Normal [0] 2 3 2 4 9" xfId="39347" xr:uid="{00000000-0005-0000-0000-00008A990000}"/>
    <cellStyle name="Normal [0] 2 3 2 4 9 2" xfId="39348" xr:uid="{00000000-0005-0000-0000-00008B990000}"/>
    <cellStyle name="Normal [0] 2 3 2 4 9 3" xfId="39349" xr:uid="{00000000-0005-0000-0000-00008C990000}"/>
    <cellStyle name="Normal [0] 2 3 2 5" xfId="39350" xr:uid="{00000000-0005-0000-0000-00008D990000}"/>
    <cellStyle name="Normal [0] 2 3 2 5 10" xfId="39351" xr:uid="{00000000-0005-0000-0000-00008E990000}"/>
    <cellStyle name="Normal [0] 2 3 2 5 10 2" xfId="39352" xr:uid="{00000000-0005-0000-0000-00008F990000}"/>
    <cellStyle name="Normal [0] 2 3 2 5 10 3" xfId="39353" xr:uid="{00000000-0005-0000-0000-000090990000}"/>
    <cellStyle name="Normal [0] 2 3 2 5 11" xfId="39354" xr:uid="{00000000-0005-0000-0000-000091990000}"/>
    <cellStyle name="Normal [0] 2 3 2 5 11 2" xfId="39355" xr:uid="{00000000-0005-0000-0000-000092990000}"/>
    <cellStyle name="Normal [0] 2 3 2 5 11 3" xfId="39356" xr:uid="{00000000-0005-0000-0000-000093990000}"/>
    <cellStyle name="Normal [0] 2 3 2 5 12" xfId="39357" xr:uid="{00000000-0005-0000-0000-000094990000}"/>
    <cellStyle name="Normal [0] 2 3 2 5 13" xfId="39358" xr:uid="{00000000-0005-0000-0000-000095990000}"/>
    <cellStyle name="Normal [0] 2 3 2 5 2" xfId="39359" xr:uid="{00000000-0005-0000-0000-000096990000}"/>
    <cellStyle name="Normal [0] 2 3 2 5 2 2" xfId="39360" xr:uid="{00000000-0005-0000-0000-000097990000}"/>
    <cellStyle name="Normal [0] 2 3 2 5 2 3" xfId="39361" xr:uid="{00000000-0005-0000-0000-000098990000}"/>
    <cellStyle name="Normal [0] 2 3 2 5 3" xfId="39362" xr:uid="{00000000-0005-0000-0000-000099990000}"/>
    <cellStyle name="Normal [0] 2 3 2 5 3 2" xfId="39363" xr:uid="{00000000-0005-0000-0000-00009A990000}"/>
    <cellStyle name="Normal [0] 2 3 2 5 3 3" xfId="39364" xr:uid="{00000000-0005-0000-0000-00009B990000}"/>
    <cellStyle name="Normal [0] 2 3 2 5 4" xfId="39365" xr:uid="{00000000-0005-0000-0000-00009C990000}"/>
    <cellStyle name="Normal [0] 2 3 2 5 4 2" xfId="39366" xr:uid="{00000000-0005-0000-0000-00009D990000}"/>
    <cellStyle name="Normal [0] 2 3 2 5 4 3" xfId="39367" xr:uid="{00000000-0005-0000-0000-00009E990000}"/>
    <cellStyle name="Normal [0] 2 3 2 5 5" xfId="39368" xr:uid="{00000000-0005-0000-0000-00009F990000}"/>
    <cellStyle name="Normal [0] 2 3 2 5 5 2" xfId="39369" xr:uid="{00000000-0005-0000-0000-0000A0990000}"/>
    <cellStyle name="Normal [0] 2 3 2 5 5 3" xfId="39370" xr:uid="{00000000-0005-0000-0000-0000A1990000}"/>
    <cellStyle name="Normal [0] 2 3 2 5 6" xfId="39371" xr:uid="{00000000-0005-0000-0000-0000A2990000}"/>
    <cellStyle name="Normal [0] 2 3 2 5 6 2" xfId="39372" xr:uid="{00000000-0005-0000-0000-0000A3990000}"/>
    <cellStyle name="Normal [0] 2 3 2 5 6 3" xfId="39373" xr:uid="{00000000-0005-0000-0000-0000A4990000}"/>
    <cellStyle name="Normal [0] 2 3 2 5 7" xfId="39374" xr:uid="{00000000-0005-0000-0000-0000A5990000}"/>
    <cellStyle name="Normal [0] 2 3 2 5 7 2" xfId="39375" xr:uid="{00000000-0005-0000-0000-0000A6990000}"/>
    <cellStyle name="Normal [0] 2 3 2 5 7 3" xfId="39376" xr:uid="{00000000-0005-0000-0000-0000A7990000}"/>
    <cellStyle name="Normal [0] 2 3 2 5 8" xfId="39377" xr:uid="{00000000-0005-0000-0000-0000A8990000}"/>
    <cellStyle name="Normal [0] 2 3 2 5 8 2" xfId="39378" xr:uid="{00000000-0005-0000-0000-0000A9990000}"/>
    <cellStyle name="Normal [0] 2 3 2 5 8 3" xfId="39379" xr:uid="{00000000-0005-0000-0000-0000AA990000}"/>
    <cellStyle name="Normal [0] 2 3 2 5 9" xfId="39380" xr:uid="{00000000-0005-0000-0000-0000AB990000}"/>
    <cellStyle name="Normal [0] 2 3 2 5 9 2" xfId="39381" xr:uid="{00000000-0005-0000-0000-0000AC990000}"/>
    <cellStyle name="Normal [0] 2 3 2 5 9 3" xfId="39382" xr:uid="{00000000-0005-0000-0000-0000AD990000}"/>
    <cellStyle name="Normal [0] 2 3 2 6" xfId="39383" xr:uid="{00000000-0005-0000-0000-0000AE990000}"/>
    <cellStyle name="Normal [0] 2 3 2 6 2" xfId="39384" xr:uid="{00000000-0005-0000-0000-0000AF990000}"/>
    <cellStyle name="Normal [0] 2 3 2 6 3" xfId="39385" xr:uid="{00000000-0005-0000-0000-0000B0990000}"/>
    <cellStyle name="Normal [0] 2 3 2 7" xfId="39386" xr:uid="{00000000-0005-0000-0000-0000B1990000}"/>
    <cellStyle name="Normal [0] 2 3 2 7 2" xfId="39387" xr:uid="{00000000-0005-0000-0000-0000B2990000}"/>
    <cellStyle name="Normal [0] 2 3 2 7 3" xfId="39388" xr:uid="{00000000-0005-0000-0000-0000B3990000}"/>
    <cellStyle name="Normal [0] 2 3 2 8" xfId="39389" xr:uid="{00000000-0005-0000-0000-0000B4990000}"/>
    <cellStyle name="Normal [0] 2 3 2 8 2" xfId="39390" xr:uid="{00000000-0005-0000-0000-0000B5990000}"/>
    <cellStyle name="Normal [0] 2 3 2 8 3" xfId="39391" xr:uid="{00000000-0005-0000-0000-0000B6990000}"/>
    <cellStyle name="Normal [0] 2 3 2 9" xfId="39392" xr:uid="{00000000-0005-0000-0000-0000B7990000}"/>
    <cellStyle name="Normal [0] 2 3 2 9 2" xfId="39393" xr:uid="{00000000-0005-0000-0000-0000B8990000}"/>
    <cellStyle name="Normal [0] 2 3 2 9 3" xfId="39394" xr:uid="{00000000-0005-0000-0000-0000B9990000}"/>
    <cellStyle name="Normal [0] 2 3 3" xfId="39395" xr:uid="{00000000-0005-0000-0000-0000BA990000}"/>
    <cellStyle name="Normal [0] 2 3 3 10" xfId="39396" xr:uid="{00000000-0005-0000-0000-0000BB990000}"/>
    <cellStyle name="Normal [0] 2 3 3 10 2" xfId="39397" xr:uid="{00000000-0005-0000-0000-0000BC990000}"/>
    <cellStyle name="Normal [0] 2 3 3 10 3" xfId="39398" xr:uid="{00000000-0005-0000-0000-0000BD990000}"/>
    <cellStyle name="Normal [0] 2 3 3 11" xfId="39399" xr:uid="{00000000-0005-0000-0000-0000BE990000}"/>
    <cellStyle name="Normal [0] 2 3 3 11 2" xfId="39400" xr:uid="{00000000-0005-0000-0000-0000BF990000}"/>
    <cellStyle name="Normal [0] 2 3 3 11 3" xfId="39401" xr:uid="{00000000-0005-0000-0000-0000C0990000}"/>
    <cellStyle name="Normal [0] 2 3 3 12" xfId="39402" xr:uid="{00000000-0005-0000-0000-0000C1990000}"/>
    <cellStyle name="Normal [0] 2 3 3 12 2" xfId="39403" xr:uid="{00000000-0005-0000-0000-0000C2990000}"/>
    <cellStyle name="Normal [0] 2 3 3 12 3" xfId="39404" xr:uid="{00000000-0005-0000-0000-0000C3990000}"/>
    <cellStyle name="Normal [0] 2 3 3 13" xfId="39405" xr:uid="{00000000-0005-0000-0000-0000C4990000}"/>
    <cellStyle name="Normal [0] 2 3 3 14" xfId="39406" xr:uid="{00000000-0005-0000-0000-0000C5990000}"/>
    <cellStyle name="Normal [0] 2 3 3 2" xfId="39407" xr:uid="{00000000-0005-0000-0000-0000C6990000}"/>
    <cellStyle name="Normal [0] 2 3 3 2 2" xfId="39408" xr:uid="{00000000-0005-0000-0000-0000C7990000}"/>
    <cellStyle name="Normal [0] 2 3 3 2 3" xfId="39409" xr:uid="{00000000-0005-0000-0000-0000C8990000}"/>
    <cellStyle name="Normal [0] 2 3 3 3" xfId="39410" xr:uid="{00000000-0005-0000-0000-0000C9990000}"/>
    <cellStyle name="Normal [0] 2 3 3 3 2" xfId="39411" xr:uid="{00000000-0005-0000-0000-0000CA990000}"/>
    <cellStyle name="Normal [0] 2 3 3 3 3" xfId="39412" xr:uid="{00000000-0005-0000-0000-0000CB990000}"/>
    <cellStyle name="Normal [0] 2 3 3 4" xfId="39413" xr:uid="{00000000-0005-0000-0000-0000CC990000}"/>
    <cellStyle name="Normal [0] 2 3 3 4 2" xfId="39414" xr:uid="{00000000-0005-0000-0000-0000CD990000}"/>
    <cellStyle name="Normal [0] 2 3 3 4 3" xfId="39415" xr:uid="{00000000-0005-0000-0000-0000CE990000}"/>
    <cellStyle name="Normal [0] 2 3 3 5" xfId="39416" xr:uid="{00000000-0005-0000-0000-0000CF990000}"/>
    <cellStyle name="Normal [0] 2 3 3 5 2" xfId="39417" xr:uid="{00000000-0005-0000-0000-0000D0990000}"/>
    <cellStyle name="Normal [0] 2 3 3 5 3" xfId="39418" xr:uid="{00000000-0005-0000-0000-0000D1990000}"/>
    <cellStyle name="Normal [0] 2 3 3 6" xfId="39419" xr:uid="{00000000-0005-0000-0000-0000D2990000}"/>
    <cellStyle name="Normal [0] 2 3 3 6 2" xfId="39420" xr:uid="{00000000-0005-0000-0000-0000D3990000}"/>
    <cellStyle name="Normal [0] 2 3 3 6 3" xfId="39421" xr:uid="{00000000-0005-0000-0000-0000D4990000}"/>
    <cellStyle name="Normal [0] 2 3 3 7" xfId="39422" xr:uid="{00000000-0005-0000-0000-0000D5990000}"/>
    <cellStyle name="Normal [0] 2 3 3 7 2" xfId="39423" xr:uid="{00000000-0005-0000-0000-0000D6990000}"/>
    <cellStyle name="Normal [0] 2 3 3 7 3" xfId="39424" xr:uid="{00000000-0005-0000-0000-0000D7990000}"/>
    <cellStyle name="Normal [0] 2 3 3 8" xfId="39425" xr:uid="{00000000-0005-0000-0000-0000D8990000}"/>
    <cellStyle name="Normal [0] 2 3 3 8 2" xfId="39426" xr:uid="{00000000-0005-0000-0000-0000D9990000}"/>
    <cellStyle name="Normal [0] 2 3 3 8 3" xfId="39427" xr:uid="{00000000-0005-0000-0000-0000DA990000}"/>
    <cellStyle name="Normal [0] 2 3 3 9" xfId="39428" xr:uid="{00000000-0005-0000-0000-0000DB990000}"/>
    <cellStyle name="Normal [0] 2 3 3 9 2" xfId="39429" xr:uid="{00000000-0005-0000-0000-0000DC990000}"/>
    <cellStyle name="Normal [0] 2 3 3 9 3" xfId="39430" xr:uid="{00000000-0005-0000-0000-0000DD990000}"/>
    <cellStyle name="Normal [0] 2 3 4" xfId="39431" xr:uid="{00000000-0005-0000-0000-0000DE990000}"/>
    <cellStyle name="Normal [0] 2 3 4 10" xfId="39432" xr:uid="{00000000-0005-0000-0000-0000DF990000}"/>
    <cellStyle name="Normal [0] 2 3 4 10 2" xfId="39433" xr:uid="{00000000-0005-0000-0000-0000E0990000}"/>
    <cellStyle name="Normal [0] 2 3 4 10 3" xfId="39434" xr:uid="{00000000-0005-0000-0000-0000E1990000}"/>
    <cellStyle name="Normal [0] 2 3 4 11" xfId="39435" xr:uid="{00000000-0005-0000-0000-0000E2990000}"/>
    <cellStyle name="Normal [0] 2 3 4 11 2" xfId="39436" xr:uid="{00000000-0005-0000-0000-0000E3990000}"/>
    <cellStyle name="Normal [0] 2 3 4 11 3" xfId="39437" xr:uid="{00000000-0005-0000-0000-0000E4990000}"/>
    <cellStyle name="Normal [0] 2 3 4 12" xfId="39438" xr:uid="{00000000-0005-0000-0000-0000E5990000}"/>
    <cellStyle name="Normal [0] 2 3 4 12 2" xfId="39439" xr:uid="{00000000-0005-0000-0000-0000E6990000}"/>
    <cellStyle name="Normal [0] 2 3 4 12 3" xfId="39440" xr:uid="{00000000-0005-0000-0000-0000E7990000}"/>
    <cellStyle name="Normal [0] 2 3 4 13" xfId="39441" xr:uid="{00000000-0005-0000-0000-0000E8990000}"/>
    <cellStyle name="Normal [0] 2 3 4 14" xfId="39442" xr:uid="{00000000-0005-0000-0000-0000E9990000}"/>
    <cellStyle name="Normal [0] 2 3 4 2" xfId="39443" xr:uid="{00000000-0005-0000-0000-0000EA990000}"/>
    <cellStyle name="Normal [0] 2 3 4 2 2" xfId="39444" xr:uid="{00000000-0005-0000-0000-0000EB990000}"/>
    <cellStyle name="Normal [0] 2 3 4 2 3" xfId="39445" xr:uid="{00000000-0005-0000-0000-0000EC990000}"/>
    <cellStyle name="Normal [0] 2 3 4 3" xfId="39446" xr:uid="{00000000-0005-0000-0000-0000ED990000}"/>
    <cellStyle name="Normal [0] 2 3 4 3 2" xfId="39447" xr:uid="{00000000-0005-0000-0000-0000EE990000}"/>
    <cellStyle name="Normal [0] 2 3 4 3 3" xfId="39448" xr:uid="{00000000-0005-0000-0000-0000EF990000}"/>
    <cellStyle name="Normal [0] 2 3 4 4" xfId="39449" xr:uid="{00000000-0005-0000-0000-0000F0990000}"/>
    <cellStyle name="Normal [0] 2 3 4 4 2" xfId="39450" xr:uid="{00000000-0005-0000-0000-0000F1990000}"/>
    <cellStyle name="Normal [0] 2 3 4 4 3" xfId="39451" xr:uid="{00000000-0005-0000-0000-0000F2990000}"/>
    <cellStyle name="Normal [0] 2 3 4 5" xfId="39452" xr:uid="{00000000-0005-0000-0000-0000F3990000}"/>
    <cellStyle name="Normal [0] 2 3 4 5 2" xfId="39453" xr:uid="{00000000-0005-0000-0000-0000F4990000}"/>
    <cellStyle name="Normal [0] 2 3 4 5 3" xfId="39454" xr:uid="{00000000-0005-0000-0000-0000F5990000}"/>
    <cellStyle name="Normal [0] 2 3 4 6" xfId="39455" xr:uid="{00000000-0005-0000-0000-0000F6990000}"/>
    <cellStyle name="Normal [0] 2 3 4 6 2" xfId="39456" xr:uid="{00000000-0005-0000-0000-0000F7990000}"/>
    <cellStyle name="Normal [0] 2 3 4 6 3" xfId="39457" xr:uid="{00000000-0005-0000-0000-0000F8990000}"/>
    <cellStyle name="Normal [0] 2 3 4 7" xfId="39458" xr:uid="{00000000-0005-0000-0000-0000F9990000}"/>
    <cellStyle name="Normal [0] 2 3 4 7 2" xfId="39459" xr:uid="{00000000-0005-0000-0000-0000FA990000}"/>
    <cellStyle name="Normal [0] 2 3 4 7 3" xfId="39460" xr:uid="{00000000-0005-0000-0000-0000FB990000}"/>
    <cellStyle name="Normal [0] 2 3 4 8" xfId="39461" xr:uid="{00000000-0005-0000-0000-0000FC990000}"/>
    <cellStyle name="Normal [0] 2 3 4 8 2" xfId="39462" xr:uid="{00000000-0005-0000-0000-0000FD990000}"/>
    <cellStyle name="Normal [0] 2 3 4 8 3" xfId="39463" xr:uid="{00000000-0005-0000-0000-0000FE990000}"/>
    <cellStyle name="Normal [0] 2 3 4 9" xfId="39464" xr:uid="{00000000-0005-0000-0000-0000FF990000}"/>
    <cellStyle name="Normal [0] 2 3 4 9 2" xfId="39465" xr:uid="{00000000-0005-0000-0000-0000009A0000}"/>
    <cellStyle name="Normal [0] 2 3 4 9 3" xfId="39466" xr:uid="{00000000-0005-0000-0000-0000019A0000}"/>
    <cellStyle name="Normal [0] 2 3 5" xfId="39467" xr:uid="{00000000-0005-0000-0000-0000029A0000}"/>
    <cellStyle name="Normal [0] 2 3 5 10" xfId="39468" xr:uid="{00000000-0005-0000-0000-0000039A0000}"/>
    <cellStyle name="Normal [0] 2 3 5 10 2" xfId="39469" xr:uid="{00000000-0005-0000-0000-0000049A0000}"/>
    <cellStyle name="Normal [0] 2 3 5 10 3" xfId="39470" xr:uid="{00000000-0005-0000-0000-0000059A0000}"/>
    <cellStyle name="Normal [0] 2 3 5 11" xfId="39471" xr:uid="{00000000-0005-0000-0000-0000069A0000}"/>
    <cellStyle name="Normal [0] 2 3 5 11 2" xfId="39472" xr:uid="{00000000-0005-0000-0000-0000079A0000}"/>
    <cellStyle name="Normal [0] 2 3 5 11 3" xfId="39473" xr:uid="{00000000-0005-0000-0000-0000089A0000}"/>
    <cellStyle name="Normal [0] 2 3 5 12" xfId="39474" xr:uid="{00000000-0005-0000-0000-0000099A0000}"/>
    <cellStyle name="Normal [0] 2 3 5 13" xfId="39475" xr:uid="{00000000-0005-0000-0000-00000A9A0000}"/>
    <cellStyle name="Normal [0] 2 3 5 2" xfId="39476" xr:uid="{00000000-0005-0000-0000-00000B9A0000}"/>
    <cellStyle name="Normal [0] 2 3 5 2 2" xfId="39477" xr:uid="{00000000-0005-0000-0000-00000C9A0000}"/>
    <cellStyle name="Normal [0] 2 3 5 2 3" xfId="39478" xr:uid="{00000000-0005-0000-0000-00000D9A0000}"/>
    <cellStyle name="Normal [0] 2 3 5 3" xfId="39479" xr:uid="{00000000-0005-0000-0000-00000E9A0000}"/>
    <cellStyle name="Normal [0] 2 3 5 3 2" xfId="39480" xr:uid="{00000000-0005-0000-0000-00000F9A0000}"/>
    <cellStyle name="Normal [0] 2 3 5 3 3" xfId="39481" xr:uid="{00000000-0005-0000-0000-0000109A0000}"/>
    <cellStyle name="Normal [0] 2 3 5 4" xfId="39482" xr:uid="{00000000-0005-0000-0000-0000119A0000}"/>
    <cellStyle name="Normal [0] 2 3 5 4 2" xfId="39483" xr:uid="{00000000-0005-0000-0000-0000129A0000}"/>
    <cellStyle name="Normal [0] 2 3 5 4 3" xfId="39484" xr:uid="{00000000-0005-0000-0000-0000139A0000}"/>
    <cellStyle name="Normal [0] 2 3 5 5" xfId="39485" xr:uid="{00000000-0005-0000-0000-0000149A0000}"/>
    <cellStyle name="Normal [0] 2 3 5 5 2" xfId="39486" xr:uid="{00000000-0005-0000-0000-0000159A0000}"/>
    <cellStyle name="Normal [0] 2 3 5 5 3" xfId="39487" xr:uid="{00000000-0005-0000-0000-0000169A0000}"/>
    <cellStyle name="Normal [0] 2 3 5 6" xfId="39488" xr:uid="{00000000-0005-0000-0000-0000179A0000}"/>
    <cellStyle name="Normal [0] 2 3 5 6 2" xfId="39489" xr:uid="{00000000-0005-0000-0000-0000189A0000}"/>
    <cellStyle name="Normal [0] 2 3 5 6 3" xfId="39490" xr:uid="{00000000-0005-0000-0000-0000199A0000}"/>
    <cellStyle name="Normal [0] 2 3 5 7" xfId="39491" xr:uid="{00000000-0005-0000-0000-00001A9A0000}"/>
    <cellStyle name="Normal [0] 2 3 5 7 2" xfId="39492" xr:uid="{00000000-0005-0000-0000-00001B9A0000}"/>
    <cellStyle name="Normal [0] 2 3 5 7 3" xfId="39493" xr:uid="{00000000-0005-0000-0000-00001C9A0000}"/>
    <cellStyle name="Normal [0] 2 3 5 8" xfId="39494" xr:uid="{00000000-0005-0000-0000-00001D9A0000}"/>
    <cellStyle name="Normal [0] 2 3 5 8 2" xfId="39495" xr:uid="{00000000-0005-0000-0000-00001E9A0000}"/>
    <cellStyle name="Normal [0] 2 3 5 8 3" xfId="39496" xr:uid="{00000000-0005-0000-0000-00001F9A0000}"/>
    <cellStyle name="Normal [0] 2 3 5 9" xfId="39497" xr:uid="{00000000-0005-0000-0000-0000209A0000}"/>
    <cellStyle name="Normal [0] 2 3 5 9 2" xfId="39498" xr:uid="{00000000-0005-0000-0000-0000219A0000}"/>
    <cellStyle name="Normal [0] 2 3 5 9 3" xfId="39499" xr:uid="{00000000-0005-0000-0000-0000229A0000}"/>
    <cellStyle name="Normal [0] 2 3 6" xfId="39500" xr:uid="{00000000-0005-0000-0000-0000239A0000}"/>
    <cellStyle name="Normal [0] 2 3 6 10" xfId="39501" xr:uid="{00000000-0005-0000-0000-0000249A0000}"/>
    <cellStyle name="Normal [0] 2 3 6 10 2" xfId="39502" xr:uid="{00000000-0005-0000-0000-0000259A0000}"/>
    <cellStyle name="Normal [0] 2 3 6 10 3" xfId="39503" xr:uid="{00000000-0005-0000-0000-0000269A0000}"/>
    <cellStyle name="Normal [0] 2 3 6 11" xfId="39504" xr:uid="{00000000-0005-0000-0000-0000279A0000}"/>
    <cellStyle name="Normal [0] 2 3 6 11 2" xfId="39505" xr:uid="{00000000-0005-0000-0000-0000289A0000}"/>
    <cellStyle name="Normal [0] 2 3 6 11 3" xfId="39506" xr:uid="{00000000-0005-0000-0000-0000299A0000}"/>
    <cellStyle name="Normal [0] 2 3 6 12" xfId="39507" xr:uid="{00000000-0005-0000-0000-00002A9A0000}"/>
    <cellStyle name="Normal [0] 2 3 6 13" xfId="39508" xr:uid="{00000000-0005-0000-0000-00002B9A0000}"/>
    <cellStyle name="Normal [0] 2 3 6 2" xfId="39509" xr:uid="{00000000-0005-0000-0000-00002C9A0000}"/>
    <cellStyle name="Normal [0] 2 3 6 2 2" xfId="39510" xr:uid="{00000000-0005-0000-0000-00002D9A0000}"/>
    <cellStyle name="Normal [0] 2 3 6 2 3" xfId="39511" xr:uid="{00000000-0005-0000-0000-00002E9A0000}"/>
    <cellStyle name="Normal [0] 2 3 6 3" xfId="39512" xr:uid="{00000000-0005-0000-0000-00002F9A0000}"/>
    <cellStyle name="Normal [0] 2 3 6 3 2" xfId="39513" xr:uid="{00000000-0005-0000-0000-0000309A0000}"/>
    <cellStyle name="Normal [0] 2 3 6 3 3" xfId="39514" xr:uid="{00000000-0005-0000-0000-0000319A0000}"/>
    <cellStyle name="Normal [0] 2 3 6 4" xfId="39515" xr:uid="{00000000-0005-0000-0000-0000329A0000}"/>
    <cellStyle name="Normal [0] 2 3 6 4 2" xfId="39516" xr:uid="{00000000-0005-0000-0000-0000339A0000}"/>
    <cellStyle name="Normal [0] 2 3 6 4 3" xfId="39517" xr:uid="{00000000-0005-0000-0000-0000349A0000}"/>
    <cellStyle name="Normal [0] 2 3 6 5" xfId="39518" xr:uid="{00000000-0005-0000-0000-0000359A0000}"/>
    <cellStyle name="Normal [0] 2 3 6 5 2" xfId="39519" xr:uid="{00000000-0005-0000-0000-0000369A0000}"/>
    <cellStyle name="Normal [0] 2 3 6 5 3" xfId="39520" xr:uid="{00000000-0005-0000-0000-0000379A0000}"/>
    <cellStyle name="Normal [0] 2 3 6 6" xfId="39521" xr:uid="{00000000-0005-0000-0000-0000389A0000}"/>
    <cellStyle name="Normal [0] 2 3 6 6 2" xfId="39522" xr:uid="{00000000-0005-0000-0000-0000399A0000}"/>
    <cellStyle name="Normal [0] 2 3 6 6 3" xfId="39523" xr:uid="{00000000-0005-0000-0000-00003A9A0000}"/>
    <cellStyle name="Normal [0] 2 3 6 7" xfId="39524" xr:uid="{00000000-0005-0000-0000-00003B9A0000}"/>
    <cellStyle name="Normal [0] 2 3 6 7 2" xfId="39525" xr:uid="{00000000-0005-0000-0000-00003C9A0000}"/>
    <cellStyle name="Normal [0] 2 3 6 7 3" xfId="39526" xr:uid="{00000000-0005-0000-0000-00003D9A0000}"/>
    <cellStyle name="Normal [0] 2 3 6 8" xfId="39527" xr:uid="{00000000-0005-0000-0000-00003E9A0000}"/>
    <cellStyle name="Normal [0] 2 3 6 8 2" xfId="39528" xr:uid="{00000000-0005-0000-0000-00003F9A0000}"/>
    <cellStyle name="Normal [0] 2 3 6 8 3" xfId="39529" xr:uid="{00000000-0005-0000-0000-0000409A0000}"/>
    <cellStyle name="Normal [0] 2 3 6 9" xfId="39530" xr:uid="{00000000-0005-0000-0000-0000419A0000}"/>
    <cellStyle name="Normal [0] 2 3 6 9 2" xfId="39531" xr:uid="{00000000-0005-0000-0000-0000429A0000}"/>
    <cellStyle name="Normal [0] 2 3 6 9 3" xfId="39532" xr:uid="{00000000-0005-0000-0000-0000439A0000}"/>
    <cellStyle name="Normal [0] 2 3 7" xfId="39533" xr:uid="{00000000-0005-0000-0000-0000449A0000}"/>
    <cellStyle name="Normal [0] 2 3 7 2" xfId="39534" xr:uid="{00000000-0005-0000-0000-0000459A0000}"/>
    <cellStyle name="Normal [0] 2 3 7 3" xfId="39535" xr:uid="{00000000-0005-0000-0000-0000469A0000}"/>
    <cellStyle name="Normal [0] 2 3 8" xfId="39536" xr:uid="{00000000-0005-0000-0000-0000479A0000}"/>
    <cellStyle name="Normal [0] 2 3 8 2" xfId="39537" xr:uid="{00000000-0005-0000-0000-0000489A0000}"/>
    <cellStyle name="Normal [0] 2 3 8 3" xfId="39538" xr:uid="{00000000-0005-0000-0000-0000499A0000}"/>
    <cellStyle name="Normal [0] 2 3 9" xfId="39539" xr:uid="{00000000-0005-0000-0000-00004A9A0000}"/>
    <cellStyle name="Normal [0] 2 3 9 2" xfId="39540" xr:uid="{00000000-0005-0000-0000-00004B9A0000}"/>
    <cellStyle name="Normal [0] 2 3 9 3" xfId="39541" xr:uid="{00000000-0005-0000-0000-00004C9A0000}"/>
    <cellStyle name="Normal [0] 2 4" xfId="39542" xr:uid="{00000000-0005-0000-0000-00004D9A0000}"/>
    <cellStyle name="Normal [0] 2 4 10" xfId="39543" xr:uid="{00000000-0005-0000-0000-00004E9A0000}"/>
    <cellStyle name="Normal [0] 2 4 10 2" xfId="39544" xr:uid="{00000000-0005-0000-0000-00004F9A0000}"/>
    <cellStyle name="Normal [0] 2 4 10 3" xfId="39545" xr:uid="{00000000-0005-0000-0000-0000509A0000}"/>
    <cellStyle name="Normal [0] 2 4 11" xfId="39546" xr:uid="{00000000-0005-0000-0000-0000519A0000}"/>
    <cellStyle name="Normal [0] 2 4 11 2" xfId="39547" xr:uid="{00000000-0005-0000-0000-0000529A0000}"/>
    <cellStyle name="Normal [0] 2 4 11 3" xfId="39548" xr:uid="{00000000-0005-0000-0000-0000539A0000}"/>
    <cellStyle name="Normal [0] 2 4 12" xfId="39549" xr:uid="{00000000-0005-0000-0000-0000549A0000}"/>
    <cellStyle name="Normal [0] 2 4 12 2" xfId="39550" xr:uid="{00000000-0005-0000-0000-0000559A0000}"/>
    <cellStyle name="Normal [0] 2 4 12 3" xfId="39551" xr:uid="{00000000-0005-0000-0000-0000569A0000}"/>
    <cellStyle name="Normal [0] 2 4 13" xfId="39552" xr:uid="{00000000-0005-0000-0000-0000579A0000}"/>
    <cellStyle name="Normal [0] 2 4 13 2" xfId="39553" xr:uid="{00000000-0005-0000-0000-0000589A0000}"/>
    <cellStyle name="Normal [0] 2 4 13 3" xfId="39554" xr:uid="{00000000-0005-0000-0000-0000599A0000}"/>
    <cellStyle name="Normal [0] 2 4 14" xfId="39555" xr:uid="{00000000-0005-0000-0000-00005A9A0000}"/>
    <cellStyle name="Normal [0] 2 4 14 2" xfId="39556" xr:uid="{00000000-0005-0000-0000-00005B9A0000}"/>
    <cellStyle name="Normal [0] 2 4 14 3" xfId="39557" xr:uid="{00000000-0005-0000-0000-00005C9A0000}"/>
    <cellStyle name="Normal [0] 2 4 15" xfId="39558" xr:uid="{00000000-0005-0000-0000-00005D9A0000}"/>
    <cellStyle name="Normal [0] 2 4 15 2" xfId="39559" xr:uid="{00000000-0005-0000-0000-00005E9A0000}"/>
    <cellStyle name="Normal [0] 2 4 15 3" xfId="39560" xr:uid="{00000000-0005-0000-0000-00005F9A0000}"/>
    <cellStyle name="Normal [0] 2 4 16" xfId="39561" xr:uid="{00000000-0005-0000-0000-0000609A0000}"/>
    <cellStyle name="Normal [0] 2 4 16 2" xfId="39562" xr:uid="{00000000-0005-0000-0000-0000619A0000}"/>
    <cellStyle name="Normal [0] 2 4 16 3" xfId="39563" xr:uid="{00000000-0005-0000-0000-0000629A0000}"/>
    <cellStyle name="Normal [0] 2 4 17" xfId="39564" xr:uid="{00000000-0005-0000-0000-0000639A0000}"/>
    <cellStyle name="Normal [0] 2 4 17 2" xfId="39565" xr:uid="{00000000-0005-0000-0000-0000649A0000}"/>
    <cellStyle name="Normal [0] 2 4 17 3" xfId="39566" xr:uid="{00000000-0005-0000-0000-0000659A0000}"/>
    <cellStyle name="Normal [0] 2 4 18" xfId="39567" xr:uid="{00000000-0005-0000-0000-0000669A0000}"/>
    <cellStyle name="Normal [0] 2 4 18 2" xfId="39568" xr:uid="{00000000-0005-0000-0000-0000679A0000}"/>
    <cellStyle name="Normal [0] 2 4 18 3" xfId="39569" xr:uid="{00000000-0005-0000-0000-0000689A0000}"/>
    <cellStyle name="Normal [0] 2 4 19" xfId="39570" xr:uid="{00000000-0005-0000-0000-0000699A0000}"/>
    <cellStyle name="Normal [0] 2 4 2" xfId="39571" xr:uid="{00000000-0005-0000-0000-00006A9A0000}"/>
    <cellStyle name="Normal [0] 2 4 2 10" xfId="39572" xr:uid="{00000000-0005-0000-0000-00006B9A0000}"/>
    <cellStyle name="Normal [0] 2 4 2 10 2" xfId="39573" xr:uid="{00000000-0005-0000-0000-00006C9A0000}"/>
    <cellStyle name="Normal [0] 2 4 2 10 3" xfId="39574" xr:uid="{00000000-0005-0000-0000-00006D9A0000}"/>
    <cellStyle name="Normal [0] 2 4 2 11" xfId="39575" xr:uid="{00000000-0005-0000-0000-00006E9A0000}"/>
    <cellStyle name="Normal [0] 2 4 2 11 2" xfId="39576" xr:uid="{00000000-0005-0000-0000-00006F9A0000}"/>
    <cellStyle name="Normal [0] 2 4 2 11 3" xfId="39577" xr:uid="{00000000-0005-0000-0000-0000709A0000}"/>
    <cellStyle name="Normal [0] 2 4 2 12" xfId="39578" xr:uid="{00000000-0005-0000-0000-0000719A0000}"/>
    <cellStyle name="Normal [0] 2 4 2 12 2" xfId="39579" xr:uid="{00000000-0005-0000-0000-0000729A0000}"/>
    <cellStyle name="Normal [0] 2 4 2 12 3" xfId="39580" xr:uid="{00000000-0005-0000-0000-0000739A0000}"/>
    <cellStyle name="Normal [0] 2 4 2 13" xfId="39581" xr:uid="{00000000-0005-0000-0000-0000749A0000}"/>
    <cellStyle name="Normal [0] 2 4 2 14" xfId="39582" xr:uid="{00000000-0005-0000-0000-0000759A0000}"/>
    <cellStyle name="Normal [0] 2 4 2 2" xfId="39583" xr:uid="{00000000-0005-0000-0000-0000769A0000}"/>
    <cellStyle name="Normal [0] 2 4 2 2 2" xfId="39584" xr:uid="{00000000-0005-0000-0000-0000779A0000}"/>
    <cellStyle name="Normal [0] 2 4 2 2 3" xfId="39585" xr:uid="{00000000-0005-0000-0000-0000789A0000}"/>
    <cellStyle name="Normal [0] 2 4 2 3" xfId="39586" xr:uid="{00000000-0005-0000-0000-0000799A0000}"/>
    <cellStyle name="Normal [0] 2 4 2 3 2" xfId="39587" xr:uid="{00000000-0005-0000-0000-00007A9A0000}"/>
    <cellStyle name="Normal [0] 2 4 2 3 3" xfId="39588" xr:uid="{00000000-0005-0000-0000-00007B9A0000}"/>
    <cellStyle name="Normal [0] 2 4 2 4" xfId="39589" xr:uid="{00000000-0005-0000-0000-00007C9A0000}"/>
    <cellStyle name="Normal [0] 2 4 2 4 2" xfId="39590" xr:uid="{00000000-0005-0000-0000-00007D9A0000}"/>
    <cellStyle name="Normal [0] 2 4 2 4 3" xfId="39591" xr:uid="{00000000-0005-0000-0000-00007E9A0000}"/>
    <cellStyle name="Normal [0] 2 4 2 5" xfId="39592" xr:uid="{00000000-0005-0000-0000-00007F9A0000}"/>
    <cellStyle name="Normal [0] 2 4 2 5 2" xfId="39593" xr:uid="{00000000-0005-0000-0000-0000809A0000}"/>
    <cellStyle name="Normal [0] 2 4 2 5 3" xfId="39594" xr:uid="{00000000-0005-0000-0000-0000819A0000}"/>
    <cellStyle name="Normal [0] 2 4 2 6" xfId="39595" xr:uid="{00000000-0005-0000-0000-0000829A0000}"/>
    <cellStyle name="Normal [0] 2 4 2 6 2" xfId="39596" xr:uid="{00000000-0005-0000-0000-0000839A0000}"/>
    <cellStyle name="Normal [0] 2 4 2 6 3" xfId="39597" xr:uid="{00000000-0005-0000-0000-0000849A0000}"/>
    <cellStyle name="Normal [0] 2 4 2 7" xfId="39598" xr:uid="{00000000-0005-0000-0000-0000859A0000}"/>
    <cellStyle name="Normal [0] 2 4 2 7 2" xfId="39599" xr:uid="{00000000-0005-0000-0000-0000869A0000}"/>
    <cellStyle name="Normal [0] 2 4 2 7 3" xfId="39600" xr:uid="{00000000-0005-0000-0000-0000879A0000}"/>
    <cellStyle name="Normal [0] 2 4 2 8" xfId="39601" xr:uid="{00000000-0005-0000-0000-0000889A0000}"/>
    <cellStyle name="Normal [0] 2 4 2 8 2" xfId="39602" xr:uid="{00000000-0005-0000-0000-0000899A0000}"/>
    <cellStyle name="Normal [0] 2 4 2 8 3" xfId="39603" xr:uid="{00000000-0005-0000-0000-00008A9A0000}"/>
    <cellStyle name="Normal [0] 2 4 2 9" xfId="39604" xr:uid="{00000000-0005-0000-0000-00008B9A0000}"/>
    <cellStyle name="Normal [0] 2 4 2 9 2" xfId="39605" xr:uid="{00000000-0005-0000-0000-00008C9A0000}"/>
    <cellStyle name="Normal [0] 2 4 2 9 3" xfId="39606" xr:uid="{00000000-0005-0000-0000-00008D9A0000}"/>
    <cellStyle name="Normal [0] 2 4 20" xfId="39607" xr:uid="{00000000-0005-0000-0000-00008E9A0000}"/>
    <cellStyle name="Normal [0] 2 4 3" xfId="39608" xr:uid="{00000000-0005-0000-0000-00008F9A0000}"/>
    <cellStyle name="Normal [0] 2 4 3 10" xfId="39609" xr:uid="{00000000-0005-0000-0000-0000909A0000}"/>
    <cellStyle name="Normal [0] 2 4 3 10 2" xfId="39610" xr:uid="{00000000-0005-0000-0000-0000919A0000}"/>
    <cellStyle name="Normal [0] 2 4 3 10 3" xfId="39611" xr:uid="{00000000-0005-0000-0000-0000929A0000}"/>
    <cellStyle name="Normal [0] 2 4 3 11" xfId="39612" xr:uid="{00000000-0005-0000-0000-0000939A0000}"/>
    <cellStyle name="Normal [0] 2 4 3 11 2" xfId="39613" xr:uid="{00000000-0005-0000-0000-0000949A0000}"/>
    <cellStyle name="Normal [0] 2 4 3 11 3" xfId="39614" xr:uid="{00000000-0005-0000-0000-0000959A0000}"/>
    <cellStyle name="Normal [0] 2 4 3 12" xfId="39615" xr:uid="{00000000-0005-0000-0000-0000969A0000}"/>
    <cellStyle name="Normal [0] 2 4 3 12 2" xfId="39616" xr:uid="{00000000-0005-0000-0000-0000979A0000}"/>
    <cellStyle name="Normal [0] 2 4 3 12 3" xfId="39617" xr:uid="{00000000-0005-0000-0000-0000989A0000}"/>
    <cellStyle name="Normal [0] 2 4 3 13" xfId="39618" xr:uid="{00000000-0005-0000-0000-0000999A0000}"/>
    <cellStyle name="Normal [0] 2 4 3 14" xfId="39619" xr:uid="{00000000-0005-0000-0000-00009A9A0000}"/>
    <cellStyle name="Normal [0] 2 4 3 2" xfId="39620" xr:uid="{00000000-0005-0000-0000-00009B9A0000}"/>
    <cellStyle name="Normal [0] 2 4 3 2 2" xfId="39621" xr:uid="{00000000-0005-0000-0000-00009C9A0000}"/>
    <cellStyle name="Normal [0] 2 4 3 2 3" xfId="39622" xr:uid="{00000000-0005-0000-0000-00009D9A0000}"/>
    <cellStyle name="Normal [0] 2 4 3 3" xfId="39623" xr:uid="{00000000-0005-0000-0000-00009E9A0000}"/>
    <cellStyle name="Normal [0] 2 4 3 3 2" xfId="39624" xr:uid="{00000000-0005-0000-0000-00009F9A0000}"/>
    <cellStyle name="Normal [0] 2 4 3 3 3" xfId="39625" xr:uid="{00000000-0005-0000-0000-0000A09A0000}"/>
    <cellStyle name="Normal [0] 2 4 3 4" xfId="39626" xr:uid="{00000000-0005-0000-0000-0000A19A0000}"/>
    <cellStyle name="Normal [0] 2 4 3 4 2" xfId="39627" xr:uid="{00000000-0005-0000-0000-0000A29A0000}"/>
    <cellStyle name="Normal [0] 2 4 3 4 3" xfId="39628" xr:uid="{00000000-0005-0000-0000-0000A39A0000}"/>
    <cellStyle name="Normal [0] 2 4 3 5" xfId="39629" xr:uid="{00000000-0005-0000-0000-0000A49A0000}"/>
    <cellStyle name="Normal [0] 2 4 3 5 2" xfId="39630" xr:uid="{00000000-0005-0000-0000-0000A59A0000}"/>
    <cellStyle name="Normal [0] 2 4 3 5 3" xfId="39631" xr:uid="{00000000-0005-0000-0000-0000A69A0000}"/>
    <cellStyle name="Normal [0] 2 4 3 6" xfId="39632" xr:uid="{00000000-0005-0000-0000-0000A79A0000}"/>
    <cellStyle name="Normal [0] 2 4 3 6 2" xfId="39633" xr:uid="{00000000-0005-0000-0000-0000A89A0000}"/>
    <cellStyle name="Normal [0] 2 4 3 6 3" xfId="39634" xr:uid="{00000000-0005-0000-0000-0000A99A0000}"/>
    <cellStyle name="Normal [0] 2 4 3 7" xfId="39635" xr:uid="{00000000-0005-0000-0000-0000AA9A0000}"/>
    <cellStyle name="Normal [0] 2 4 3 7 2" xfId="39636" xr:uid="{00000000-0005-0000-0000-0000AB9A0000}"/>
    <cellStyle name="Normal [0] 2 4 3 7 3" xfId="39637" xr:uid="{00000000-0005-0000-0000-0000AC9A0000}"/>
    <cellStyle name="Normal [0] 2 4 3 8" xfId="39638" xr:uid="{00000000-0005-0000-0000-0000AD9A0000}"/>
    <cellStyle name="Normal [0] 2 4 3 8 2" xfId="39639" xr:uid="{00000000-0005-0000-0000-0000AE9A0000}"/>
    <cellStyle name="Normal [0] 2 4 3 8 3" xfId="39640" xr:uid="{00000000-0005-0000-0000-0000AF9A0000}"/>
    <cellStyle name="Normal [0] 2 4 3 9" xfId="39641" xr:uid="{00000000-0005-0000-0000-0000B09A0000}"/>
    <cellStyle name="Normal [0] 2 4 3 9 2" xfId="39642" xr:uid="{00000000-0005-0000-0000-0000B19A0000}"/>
    <cellStyle name="Normal [0] 2 4 3 9 3" xfId="39643" xr:uid="{00000000-0005-0000-0000-0000B29A0000}"/>
    <cellStyle name="Normal [0] 2 4 4" xfId="39644" xr:uid="{00000000-0005-0000-0000-0000B39A0000}"/>
    <cellStyle name="Normal [0] 2 4 4 10" xfId="39645" xr:uid="{00000000-0005-0000-0000-0000B49A0000}"/>
    <cellStyle name="Normal [0] 2 4 4 10 2" xfId="39646" xr:uid="{00000000-0005-0000-0000-0000B59A0000}"/>
    <cellStyle name="Normal [0] 2 4 4 10 3" xfId="39647" xr:uid="{00000000-0005-0000-0000-0000B69A0000}"/>
    <cellStyle name="Normal [0] 2 4 4 11" xfId="39648" xr:uid="{00000000-0005-0000-0000-0000B79A0000}"/>
    <cellStyle name="Normal [0] 2 4 4 11 2" xfId="39649" xr:uid="{00000000-0005-0000-0000-0000B89A0000}"/>
    <cellStyle name="Normal [0] 2 4 4 11 3" xfId="39650" xr:uid="{00000000-0005-0000-0000-0000B99A0000}"/>
    <cellStyle name="Normal [0] 2 4 4 12" xfId="39651" xr:uid="{00000000-0005-0000-0000-0000BA9A0000}"/>
    <cellStyle name="Normal [0] 2 4 4 13" xfId="39652" xr:uid="{00000000-0005-0000-0000-0000BB9A0000}"/>
    <cellStyle name="Normal [0] 2 4 4 2" xfId="39653" xr:uid="{00000000-0005-0000-0000-0000BC9A0000}"/>
    <cellStyle name="Normal [0] 2 4 4 2 2" xfId="39654" xr:uid="{00000000-0005-0000-0000-0000BD9A0000}"/>
    <cellStyle name="Normal [0] 2 4 4 2 3" xfId="39655" xr:uid="{00000000-0005-0000-0000-0000BE9A0000}"/>
    <cellStyle name="Normal [0] 2 4 4 3" xfId="39656" xr:uid="{00000000-0005-0000-0000-0000BF9A0000}"/>
    <cellStyle name="Normal [0] 2 4 4 3 2" xfId="39657" xr:uid="{00000000-0005-0000-0000-0000C09A0000}"/>
    <cellStyle name="Normal [0] 2 4 4 3 3" xfId="39658" xr:uid="{00000000-0005-0000-0000-0000C19A0000}"/>
    <cellStyle name="Normal [0] 2 4 4 4" xfId="39659" xr:uid="{00000000-0005-0000-0000-0000C29A0000}"/>
    <cellStyle name="Normal [0] 2 4 4 4 2" xfId="39660" xr:uid="{00000000-0005-0000-0000-0000C39A0000}"/>
    <cellStyle name="Normal [0] 2 4 4 4 3" xfId="39661" xr:uid="{00000000-0005-0000-0000-0000C49A0000}"/>
    <cellStyle name="Normal [0] 2 4 4 5" xfId="39662" xr:uid="{00000000-0005-0000-0000-0000C59A0000}"/>
    <cellStyle name="Normal [0] 2 4 4 5 2" xfId="39663" xr:uid="{00000000-0005-0000-0000-0000C69A0000}"/>
    <cellStyle name="Normal [0] 2 4 4 5 3" xfId="39664" xr:uid="{00000000-0005-0000-0000-0000C79A0000}"/>
    <cellStyle name="Normal [0] 2 4 4 6" xfId="39665" xr:uid="{00000000-0005-0000-0000-0000C89A0000}"/>
    <cellStyle name="Normal [0] 2 4 4 6 2" xfId="39666" xr:uid="{00000000-0005-0000-0000-0000C99A0000}"/>
    <cellStyle name="Normal [0] 2 4 4 6 3" xfId="39667" xr:uid="{00000000-0005-0000-0000-0000CA9A0000}"/>
    <cellStyle name="Normal [0] 2 4 4 7" xfId="39668" xr:uid="{00000000-0005-0000-0000-0000CB9A0000}"/>
    <cellStyle name="Normal [0] 2 4 4 7 2" xfId="39669" xr:uid="{00000000-0005-0000-0000-0000CC9A0000}"/>
    <cellStyle name="Normal [0] 2 4 4 7 3" xfId="39670" xr:uid="{00000000-0005-0000-0000-0000CD9A0000}"/>
    <cellStyle name="Normal [0] 2 4 4 8" xfId="39671" xr:uid="{00000000-0005-0000-0000-0000CE9A0000}"/>
    <cellStyle name="Normal [0] 2 4 4 8 2" xfId="39672" xr:uid="{00000000-0005-0000-0000-0000CF9A0000}"/>
    <cellStyle name="Normal [0] 2 4 4 8 3" xfId="39673" xr:uid="{00000000-0005-0000-0000-0000D09A0000}"/>
    <cellStyle name="Normal [0] 2 4 4 9" xfId="39674" xr:uid="{00000000-0005-0000-0000-0000D19A0000}"/>
    <cellStyle name="Normal [0] 2 4 4 9 2" xfId="39675" xr:uid="{00000000-0005-0000-0000-0000D29A0000}"/>
    <cellStyle name="Normal [0] 2 4 4 9 3" xfId="39676" xr:uid="{00000000-0005-0000-0000-0000D39A0000}"/>
    <cellStyle name="Normal [0] 2 4 5" xfId="39677" xr:uid="{00000000-0005-0000-0000-0000D49A0000}"/>
    <cellStyle name="Normal [0] 2 4 5 10" xfId="39678" xr:uid="{00000000-0005-0000-0000-0000D59A0000}"/>
    <cellStyle name="Normal [0] 2 4 5 10 2" xfId="39679" xr:uid="{00000000-0005-0000-0000-0000D69A0000}"/>
    <cellStyle name="Normal [0] 2 4 5 10 3" xfId="39680" xr:uid="{00000000-0005-0000-0000-0000D79A0000}"/>
    <cellStyle name="Normal [0] 2 4 5 11" xfId="39681" xr:uid="{00000000-0005-0000-0000-0000D89A0000}"/>
    <cellStyle name="Normal [0] 2 4 5 11 2" xfId="39682" xr:uid="{00000000-0005-0000-0000-0000D99A0000}"/>
    <cellStyle name="Normal [0] 2 4 5 11 3" xfId="39683" xr:uid="{00000000-0005-0000-0000-0000DA9A0000}"/>
    <cellStyle name="Normal [0] 2 4 5 12" xfId="39684" xr:uid="{00000000-0005-0000-0000-0000DB9A0000}"/>
    <cellStyle name="Normal [0] 2 4 5 13" xfId="39685" xr:uid="{00000000-0005-0000-0000-0000DC9A0000}"/>
    <cellStyle name="Normal [0] 2 4 5 2" xfId="39686" xr:uid="{00000000-0005-0000-0000-0000DD9A0000}"/>
    <cellStyle name="Normal [0] 2 4 5 2 2" xfId="39687" xr:uid="{00000000-0005-0000-0000-0000DE9A0000}"/>
    <cellStyle name="Normal [0] 2 4 5 2 3" xfId="39688" xr:uid="{00000000-0005-0000-0000-0000DF9A0000}"/>
    <cellStyle name="Normal [0] 2 4 5 3" xfId="39689" xr:uid="{00000000-0005-0000-0000-0000E09A0000}"/>
    <cellStyle name="Normal [0] 2 4 5 3 2" xfId="39690" xr:uid="{00000000-0005-0000-0000-0000E19A0000}"/>
    <cellStyle name="Normal [0] 2 4 5 3 3" xfId="39691" xr:uid="{00000000-0005-0000-0000-0000E29A0000}"/>
    <cellStyle name="Normal [0] 2 4 5 4" xfId="39692" xr:uid="{00000000-0005-0000-0000-0000E39A0000}"/>
    <cellStyle name="Normal [0] 2 4 5 4 2" xfId="39693" xr:uid="{00000000-0005-0000-0000-0000E49A0000}"/>
    <cellStyle name="Normal [0] 2 4 5 4 3" xfId="39694" xr:uid="{00000000-0005-0000-0000-0000E59A0000}"/>
    <cellStyle name="Normal [0] 2 4 5 5" xfId="39695" xr:uid="{00000000-0005-0000-0000-0000E69A0000}"/>
    <cellStyle name="Normal [0] 2 4 5 5 2" xfId="39696" xr:uid="{00000000-0005-0000-0000-0000E79A0000}"/>
    <cellStyle name="Normal [0] 2 4 5 5 3" xfId="39697" xr:uid="{00000000-0005-0000-0000-0000E89A0000}"/>
    <cellStyle name="Normal [0] 2 4 5 6" xfId="39698" xr:uid="{00000000-0005-0000-0000-0000E99A0000}"/>
    <cellStyle name="Normal [0] 2 4 5 6 2" xfId="39699" xr:uid="{00000000-0005-0000-0000-0000EA9A0000}"/>
    <cellStyle name="Normal [0] 2 4 5 6 3" xfId="39700" xr:uid="{00000000-0005-0000-0000-0000EB9A0000}"/>
    <cellStyle name="Normal [0] 2 4 5 7" xfId="39701" xr:uid="{00000000-0005-0000-0000-0000EC9A0000}"/>
    <cellStyle name="Normal [0] 2 4 5 7 2" xfId="39702" xr:uid="{00000000-0005-0000-0000-0000ED9A0000}"/>
    <cellStyle name="Normal [0] 2 4 5 7 3" xfId="39703" xr:uid="{00000000-0005-0000-0000-0000EE9A0000}"/>
    <cellStyle name="Normal [0] 2 4 5 8" xfId="39704" xr:uid="{00000000-0005-0000-0000-0000EF9A0000}"/>
    <cellStyle name="Normal [0] 2 4 5 8 2" xfId="39705" xr:uid="{00000000-0005-0000-0000-0000F09A0000}"/>
    <cellStyle name="Normal [0] 2 4 5 8 3" xfId="39706" xr:uid="{00000000-0005-0000-0000-0000F19A0000}"/>
    <cellStyle name="Normal [0] 2 4 5 9" xfId="39707" xr:uid="{00000000-0005-0000-0000-0000F29A0000}"/>
    <cellStyle name="Normal [0] 2 4 5 9 2" xfId="39708" xr:uid="{00000000-0005-0000-0000-0000F39A0000}"/>
    <cellStyle name="Normal [0] 2 4 5 9 3" xfId="39709" xr:uid="{00000000-0005-0000-0000-0000F49A0000}"/>
    <cellStyle name="Normal [0] 2 4 6" xfId="39710" xr:uid="{00000000-0005-0000-0000-0000F59A0000}"/>
    <cellStyle name="Normal [0] 2 4 6 10" xfId="39711" xr:uid="{00000000-0005-0000-0000-0000F69A0000}"/>
    <cellStyle name="Normal [0] 2 4 6 10 2" xfId="39712" xr:uid="{00000000-0005-0000-0000-0000F79A0000}"/>
    <cellStyle name="Normal [0] 2 4 6 10 3" xfId="39713" xr:uid="{00000000-0005-0000-0000-0000F89A0000}"/>
    <cellStyle name="Normal [0] 2 4 6 11" xfId="39714" xr:uid="{00000000-0005-0000-0000-0000F99A0000}"/>
    <cellStyle name="Normal [0] 2 4 6 11 2" xfId="39715" xr:uid="{00000000-0005-0000-0000-0000FA9A0000}"/>
    <cellStyle name="Normal [0] 2 4 6 11 3" xfId="39716" xr:uid="{00000000-0005-0000-0000-0000FB9A0000}"/>
    <cellStyle name="Normal [0] 2 4 6 12" xfId="39717" xr:uid="{00000000-0005-0000-0000-0000FC9A0000}"/>
    <cellStyle name="Normal [0] 2 4 6 13" xfId="39718" xr:uid="{00000000-0005-0000-0000-0000FD9A0000}"/>
    <cellStyle name="Normal [0] 2 4 6 2" xfId="39719" xr:uid="{00000000-0005-0000-0000-0000FE9A0000}"/>
    <cellStyle name="Normal [0] 2 4 6 2 2" xfId="39720" xr:uid="{00000000-0005-0000-0000-0000FF9A0000}"/>
    <cellStyle name="Normal [0] 2 4 6 2 3" xfId="39721" xr:uid="{00000000-0005-0000-0000-0000009B0000}"/>
    <cellStyle name="Normal [0] 2 4 6 3" xfId="39722" xr:uid="{00000000-0005-0000-0000-0000019B0000}"/>
    <cellStyle name="Normal [0] 2 4 6 3 2" xfId="39723" xr:uid="{00000000-0005-0000-0000-0000029B0000}"/>
    <cellStyle name="Normal [0] 2 4 6 3 3" xfId="39724" xr:uid="{00000000-0005-0000-0000-0000039B0000}"/>
    <cellStyle name="Normal [0] 2 4 6 4" xfId="39725" xr:uid="{00000000-0005-0000-0000-0000049B0000}"/>
    <cellStyle name="Normal [0] 2 4 6 4 2" xfId="39726" xr:uid="{00000000-0005-0000-0000-0000059B0000}"/>
    <cellStyle name="Normal [0] 2 4 6 4 3" xfId="39727" xr:uid="{00000000-0005-0000-0000-0000069B0000}"/>
    <cellStyle name="Normal [0] 2 4 6 5" xfId="39728" xr:uid="{00000000-0005-0000-0000-0000079B0000}"/>
    <cellStyle name="Normal [0] 2 4 6 5 2" xfId="39729" xr:uid="{00000000-0005-0000-0000-0000089B0000}"/>
    <cellStyle name="Normal [0] 2 4 6 5 3" xfId="39730" xr:uid="{00000000-0005-0000-0000-0000099B0000}"/>
    <cellStyle name="Normal [0] 2 4 6 6" xfId="39731" xr:uid="{00000000-0005-0000-0000-00000A9B0000}"/>
    <cellStyle name="Normal [0] 2 4 6 6 2" xfId="39732" xr:uid="{00000000-0005-0000-0000-00000B9B0000}"/>
    <cellStyle name="Normal [0] 2 4 6 6 3" xfId="39733" xr:uid="{00000000-0005-0000-0000-00000C9B0000}"/>
    <cellStyle name="Normal [0] 2 4 6 7" xfId="39734" xr:uid="{00000000-0005-0000-0000-00000D9B0000}"/>
    <cellStyle name="Normal [0] 2 4 6 7 2" xfId="39735" xr:uid="{00000000-0005-0000-0000-00000E9B0000}"/>
    <cellStyle name="Normal [0] 2 4 6 7 3" xfId="39736" xr:uid="{00000000-0005-0000-0000-00000F9B0000}"/>
    <cellStyle name="Normal [0] 2 4 6 8" xfId="39737" xr:uid="{00000000-0005-0000-0000-0000109B0000}"/>
    <cellStyle name="Normal [0] 2 4 6 8 2" xfId="39738" xr:uid="{00000000-0005-0000-0000-0000119B0000}"/>
    <cellStyle name="Normal [0] 2 4 6 8 3" xfId="39739" xr:uid="{00000000-0005-0000-0000-0000129B0000}"/>
    <cellStyle name="Normal [0] 2 4 6 9" xfId="39740" xr:uid="{00000000-0005-0000-0000-0000139B0000}"/>
    <cellStyle name="Normal [0] 2 4 6 9 2" xfId="39741" xr:uid="{00000000-0005-0000-0000-0000149B0000}"/>
    <cellStyle name="Normal [0] 2 4 6 9 3" xfId="39742" xr:uid="{00000000-0005-0000-0000-0000159B0000}"/>
    <cellStyle name="Normal [0] 2 4 7" xfId="39743" xr:uid="{00000000-0005-0000-0000-0000169B0000}"/>
    <cellStyle name="Normal [0] 2 4 7 10" xfId="39744" xr:uid="{00000000-0005-0000-0000-0000179B0000}"/>
    <cellStyle name="Normal [0] 2 4 7 10 2" xfId="39745" xr:uid="{00000000-0005-0000-0000-0000189B0000}"/>
    <cellStyle name="Normal [0] 2 4 7 10 3" xfId="39746" xr:uid="{00000000-0005-0000-0000-0000199B0000}"/>
    <cellStyle name="Normal [0] 2 4 7 11" xfId="39747" xr:uid="{00000000-0005-0000-0000-00001A9B0000}"/>
    <cellStyle name="Normal [0] 2 4 7 11 2" xfId="39748" xr:uid="{00000000-0005-0000-0000-00001B9B0000}"/>
    <cellStyle name="Normal [0] 2 4 7 11 3" xfId="39749" xr:uid="{00000000-0005-0000-0000-00001C9B0000}"/>
    <cellStyle name="Normal [0] 2 4 7 12" xfId="39750" xr:uid="{00000000-0005-0000-0000-00001D9B0000}"/>
    <cellStyle name="Normal [0] 2 4 7 13" xfId="39751" xr:uid="{00000000-0005-0000-0000-00001E9B0000}"/>
    <cellStyle name="Normal [0] 2 4 7 2" xfId="39752" xr:uid="{00000000-0005-0000-0000-00001F9B0000}"/>
    <cellStyle name="Normal [0] 2 4 7 2 2" xfId="39753" xr:uid="{00000000-0005-0000-0000-0000209B0000}"/>
    <cellStyle name="Normal [0] 2 4 7 2 3" xfId="39754" xr:uid="{00000000-0005-0000-0000-0000219B0000}"/>
    <cellStyle name="Normal [0] 2 4 7 3" xfId="39755" xr:uid="{00000000-0005-0000-0000-0000229B0000}"/>
    <cellStyle name="Normal [0] 2 4 7 3 2" xfId="39756" xr:uid="{00000000-0005-0000-0000-0000239B0000}"/>
    <cellStyle name="Normal [0] 2 4 7 3 3" xfId="39757" xr:uid="{00000000-0005-0000-0000-0000249B0000}"/>
    <cellStyle name="Normal [0] 2 4 7 4" xfId="39758" xr:uid="{00000000-0005-0000-0000-0000259B0000}"/>
    <cellStyle name="Normal [0] 2 4 7 4 2" xfId="39759" xr:uid="{00000000-0005-0000-0000-0000269B0000}"/>
    <cellStyle name="Normal [0] 2 4 7 4 3" xfId="39760" xr:uid="{00000000-0005-0000-0000-0000279B0000}"/>
    <cellStyle name="Normal [0] 2 4 7 5" xfId="39761" xr:uid="{00000000-0005-0000-0000-0000289B0000}"/>
    <cellStyle name="Normal [0] 2 4 7 5 2" xfId="39762" xr:uid="{00000000-0005-0000-0000-0000299B0000}"/>
    <cellStyle name="Normal [0] 2 4 7 5 3" xfId="39763" xr:uid="{00000000-0005-0000-0000-00002A9B0000}"/>
    <cellStyle name="Normal [0] 2 4 7 6" xfId="39764" xr:uid="{00000000-0005-0000-0000-00002B9B0000}"/>
    <cellStyle name="Normal [0] 2 4 7 6 2" xfId="39765" xr:uid="{00000000-0005-0000-0000-00002C9B0000}"/>
    <cellStyle name="Normal [0] 2 4 7 6 3" xfId="39766" xr:uid="{00000000-0005-0000-0000-00002D9B0000}"/>
    <cellStyle name="Normal [0] 2 4 7 7" xfId="39767" xr:uid="{00000000-0005-0000-0000-00002E9B0000}"/>
    <cellStyle name="Normal [0] 2 4 7 7 2" xfId="39768" xr:uid="{00000000-0005-0000-0000-00002F9B0000}"/>
    <cellStyle name="Normal [0] 2 4 7 7 3" xfId="39769" xr:uid="{00000000-0005-0000-0000-0000309B0000}"/>
    <cellStyle name="Normal [0] 2 4 7 8" xfId="39770" xr:uid="{00000000-0005-0000-0000-0000319B0000}"/>
    <cellStyle name="Normal [0] 2 4 7 8 2" xfId="39771" xr:uid="{00000000-0005-0000-0000-0000329B0000}"/>
    <cellStyle name="Normal [0] 2 4 7 8 3" xfId="39772" xr:uid="{00000000-0005-0000-0000-0000339B0000}"/>
    <cellStyle name="Normal [0] 2 4 7 9" xfId="39773" xr:uid="{00000000-0005-0000-0000-0000349B0000}"/>
    <cellStyle name="Normal [0] 2 4 7 9 2" xfId="39774" xr:uid="{00000000-0005-0000-0000-0000359B0000}"/>
    <cellStyle name="Normal [0] 2 4 7 9 3" xfId="39775" xr:uid="{00000000-0005-0000-0000-0000369B0000}"/>
    <cellStyle name="Normal [0] 2 4 8" xfId="39776" xr:uid="{00000000-0005-0000-0000-0000379B0000}"/>
    <cellStyle name="Normal [0] 2 4 8 2" xfId="39777" xr:uid="{00000000-0005-0000-0000-0000389B0000}"/>
    <cellStyle name="Normal [0] 2 4 8 3" xfId="39778" xr:uid="{00000000-0005-0000-0000-0000399B0000}"/>
    <cellStyle name="Normal [0] 2 4 9" xfId="39779" xr:uid="{00000000-0005-0000-0000-00003A9B0000}"/>
    <cellStyle name="Normal [0] 2 4 9 2" xfId="39780" xr:uid="{00000000-0005-0000-0000-00003B9B0000}"/>
    <cellStyle name="Normal [0] 2 4 9 3" xfId="39781" xr:uid="{00000000-0005-0000-0000-00003C9B0000}"/>
    <cellStyle name="Normal [0] 2 5" xfId="39782" xr:uid="{00000000-0005-0000-0000-00003D9B0000}"/>
    <cellStyle name="Normal [0] 2 5 2" xfId="39783" xr:uid="{00000000-0005-0000-0000-00003E9B0000}"/>
    <cellStyle name="Normal [0] 2 5 3" xfId="39784" xr:uid="{00000000-0005-0000-0000-00003F9B0000}"/>
    <cellStyle name="Normal [0] 2 6" xfId="39785" xr:uid="{00000000-0005-0000-0000-0000409B0000}"/>
    <cellStyle name="Normal [0] 2 6 2" xfId="39786" xr:uid="{00000000-0005-0000-0000-0000419B0000}"/>
    <cellStyle name="Normal [0] 2 6 3" xfId="39787" xr:uid="{00000000-0005-0000-0000-0000429B0000}"/>
    <cellStyle name="Normal [0] 2 7" xfId="39788" xr:uid="{00000000-0005-0000-0000-0000439B0000}"/>
    <cellStyle name="Normal [0] 2 8" xfId="39789" xr:uid="{00000000-0005-0000-0000-0000449B0000}"/>
    <cellStyle name="Normal [0] 2 9" xfId="39790" xr:uid="{00000000-0005-0000-0000-0000459B0000}"/>
    <cellStyle name="Normal [0] 3" xfId="39791" xr:uid="{00000000-0005-0000-0000-0000469B0000}"/>
    <cellStyle name="Normal [0] 3 10" xfId="39792" xr:uid="{00000000-0005-0000-0000-0000479B0000}"/>
    <cellStyle name="Normal [0] 3 11" xfId="39793" xr:uid="{00000000-0005-0000-0000-0000489B0000}"/>
    <cellStyle name="Normal [0] 3 2" xfId="39794" xr:uid="{00000000-0005-0000-0000-0000499B0000}"/>
    <cellStyle name="Normal [0] 3 2 10" xfId="39795" xr:uid="{00000000-0005-0000-0000-00004A9B0000}"/>
    <cellStyle name="Normal [0] 3 2 10 2" xfId="39796" xr:uid="{00000000-0005-0000-0000-00004B9B0000}"/>
    <cellStyle name="Normal [0] 3 2 10 3" xfId="39797" xr:uid="{00000000-0005-0000-0000-00004C9B0000}"/>
    <cellStyle name="Normal [0] 3 2 11" xfId="39798" xr:uid="{00000000-0005-0000-0000-00004D9B0000}"/>
    <cellStyle name="Normal [0] 3 2 11 2" xfId="39799" xr:uid="{00000000-0005-0000-0000-00004E9B0000}"/>
    <cellStyle name="Normal [0] 3 2 11 3" xfId="39800" xr:uid="{00000000-0005-0000-0000-00004F9B0000}"/>
    <cellStyle name="Normal [0] 3 2 12" xfId="39801" xr:uid="{00000000-0005-0000-0000-0000509B0000}"/>
    <cellStyle name="Normal [0] 3 2 12 2" xfId="39802" xr:uid="{00000000-0005-0000-0000-0000519B0000}"/>
    <cellStyle name="Normal [0] 3 2 12 3" xfId="39803" xr:uid="{00000000-0005-0000-0000-0000529B0000}"/>
    <cellStyle name="Normal [0] 3 2 13" xfId="39804" xr:uid="{00000000-0005-0000-0000-0000539B0000}"/>
    <cellStyle name="Normal [0] 3 2 13 2" xfId="39805" xr:uid="{00000000-0005-0000-0000-0000549B0000}"/>
    <cellStyle name="Normal [0] 3 2 13 3" xfId="39806" xr:uid="{00000000-0005-0000-0000-0000559B0000}"/>
    <cellStyle name="Normal [0] 3 2 14" xfId="39807" xr:uid="{00000000-0005-0000-0000-0000569B0000}"/>
    <cellStyle name="Normal [0] 3 2 14 2" xfId="39808" xr:uid="{00000000-0005-0000-0000-0000579B0000}"/>
    <cellStyle name="Normal [0] 3 2 14 3" xfId="39809" xr:uid="{00000000-0005-0000-0000-0000589B0000}"/>
    <cellStyle name="Normal [0] 3 2 15" xfId="39810" xr:uid="{00000000-0005-0000-0000-0000599B0000}"/>
    <cellStyle name="Normal [0] 3 2 15 2" xfId="39811" xr:uid="{00000000-0005-0000-0000-00005A9B0000}"/>
    <cellStyle name="Normal [0] 3 2 15 3" xfId="39812" xr:uid="{00000000-0005-0000-0000-00005B9B0000}"/>
    <cellStyle name="Normal [0] 3 2 16" xfId="39813" xr:uid="{00000000-0005-0000-0000-00005C9B0000}"/>
    <cellStyle name="Normal [0] 3 2 17" xfId="39814" xr:uid="{00000000-0005-0000-0000-00005D9B0000}"/>
    <cellStyle name="Normal [0] 3 2 2" xfId="39815" xr:uid="{00000000-0005-0000-0000-00005E9B0000}"/>
    <cellStyle name="Normal [0] 3 2 2 10" xfId="39816" xr:uid="{00000000-0005-0000-0000-00005F9B0000}"/>
    <cellStyle name="Normal [0] 3 2 2 10 2" xfId="39817" xr:uid="{00000000-0005-0000-0000-0000609B0000}"/>
    <cellStyle name="Normal [0] 3 2 2 10 3" xfId="39818" xr:uid="{00000000-0005-0000-0000-0000619B0000}"/>
    <cellStyle name="Normal [0] 3 2 2 11" xfId="39819" xr:uid="{00000000-0005-0000-0000-0000629B0000}"/>
    <cellStyle name="Normal [0] 3 2 2 11 2" xfId="39820" xr:uid="{00000000-0005-0000-0000-0000639B0000}"/>
    <cellStyle name="Normal [0] 3 2 2 11 3" xfId="39821" xr:uid="{00000000-0005-0000-0000-0000649B0000}"/>
    <cellStyle name="Normal [0] 3 2 2 12" xfId="39822" xr:uid="{00000000-0005-0000-0000-0000659B0000}"/>
    <cellStyle name="Normal [0] 3 2 2 12 2" xfId="39823" xr:uid="{00000000-0005-0000-0000-0000669B0000}"/>
    <cellStyle name="Normal [0] 3 2 2 12 3" xfId="39824" xr:uid="{00000000-0005-0000-0000-0000679B0000}"/>
    <cellStyle name="Normal [0] 3 2 2 13" xfId="39825" xr:uid="{00000000-0005-0000-0000-0000689B0000}"/>
    <cellStyle name="Normal [0] 3 2 2 14" xfId="39826" xr:uid="{00000000-0005-0000-0000-0000699B0000}"/>
    <cellStyle name="Normal [0] 3 2 2 2" xfId="39827" xr:uid="{00000000-0005-0000-0000-00006A9B0000}"/>
    <cellStyle name="Normal [0] 3 2 2 2 2" xfId="39828" xr:uid="{00000000-0005-0000-0000-00006B9B0000}"/>
    <cellStyle name="Normal [0] 3 2 2 2 3" xfId="39829" xr:uid="{00000000-0005-0000-0000-00006C9B0000}"/>
    <cellStyle name="Normal [0] 3 2 2 3" xfId="39830" xr:uid="{00000000-0005-0000-0000-00006D9B0000}"/>
    <cellStyle name="Normal [0] 3 2 2 3 2" xfId="39831" xr:uid="{00000000-0005-0000-0000-00006E9B0000}"/>
    <cellStyle name="Normal [0] 3 2 2 3 3" xfId="39832" xr:uid="{00000000-0005-0000-0000-00006F9B0000}"/>
    <cellStyle name="Normal [0] 3 2 2 4" xfId="39833" xr:uid="{00000000-0005-0000-0000-0000709B0000}"/>
    <cellStyle name="Normal [0] 3 2 2 4 2" xfId="39834" xr:uid="{00000000-0005-0000-0000-0000719B0000}"/>
    <cellStyle name="Normal [0] 3 2 2 4 3" xfId="39835" xr:uid="{00000000-0005-0000-0000-0000729B0000}"/>
    <cellStyle name="Normal [0] 3 2 2 5" xfId="39836" xr:uid="{00000000-0005-0000-0000-0000739B0000}"/>
    <cellStyle name="Normal [0] 3 2 2 5 2" xfId="39837" xr:uid="{00000000-0005-0000-0000-0000749B0000}"/>
    <cellStyle name="Normal [0] 3 2 2 5 3" xfId="39838" xr:uid="{00000000-0005-0000-0000-0000759B0000}"/>
    <cellStyle name="Normal [0] 3 2 2 6" xfId="39839" xr:uid="{00000000-0005-0000-0000-0000769B0000}"/>
    <cellStyle name="Normal [0] 3 2 2 6 2" xfId="39840" xr:uid="{00000000-0005-0000-0000-0000779B0000}"/>
    <cellStyle name="Normal [0] 3 2 2 6 3" xfId="39841" xr:uid="{00000000-0005-0000-0000-0000789B0000}"/>
    <cellStyle name="Normal [0] 3 2 2 7" xfId="39842" xr:uid="{00000000-0005-0000-0000-0000799B0000}"/>
    <cellStyle name="Normal [0] 3 2 2 7 2" xfId="39843" xr:uid="{00000000-0005-0000-0000-00007A9B0000}"/>
    <cellStyle name="Normal [0] 3 2 2 7 3" xfId="39844" xr:uid="{00000000-0005-0000-0000-00007B9B0000}"/>
    <cellStyle name="Normal [0] 3 2 2 8" xfId="39845" xr:uid="{00000000-0005-0000-0000-00007C9B0000}"/>
    <cellStyle name="Normal [0] 3 2 2 8 2" xfId="39846" xr:uid="{00000000-0005-0000-0000-00007D9B0000}"/>
    <cellStyle name="Normal [0] 3 2 2 8 3" xfId="39847" xr:uid="{00000000-0005-0000-0000-00007E9B0000}"/>
    <cellStyle name="Normal [0] 3 2 2 9" xfId="39848" xr:uid="{00000000-0005-0000-0000-00007F9B0000}"/>
    <cellStyle name="Normal [0] 3 2 2 9 2" xfId="39849" xr:uid="{00000000-0005-0000-0000-0000809B0000}"/>
    <cellStyle name="Normal [0] 3 2 2 9 3" xfId="39850" xr:uid="{00000000-0005-0000-0000-0000819B0000}"/>
    <cellStyle name="Normal [0] 3 2 3" xfId="39851" xr:uid="{00000000-0005-0000-0000-0000829B0000}"/>
    <cellStyle name="Normal [0] 3 2 3 10" xfId="39852" xr:uid="{00000000-0005-0000-0000-0000839B0000}"/>
    <cellStyle name="Normal [0] 3 2 3 10 2" xfId="39853" xr:uid="{00000000-0005-0000-0000-0000849B0000}"/>
    <cellStyle name="Normal [0] 3 2 3 10 3" xfId="39854" xr:uid="{00000000-0005-0000-0000-0000859B0000}"/>
    <cellStyle name="Normal [0] 3 2 3 11" xfId="39855" xr:uid="{00000000-0005-0000-0000-0000869B0000}"/>
    <cellStyle name="Normal [0] 3 2 3 11 2" xfId="39856" xr:uid="{00000000-0005-0000-0000-0000879B0000}"/>
    <cellStyle name="Normal [0] 3 2 3 11 3" xfId="39857" xr:uid="{00000000-0005-0000-0000-0000889B0000}"/>
    <cellStyle name="Normal [0] 3 2 3 12" xfId="39858" xr:uid="{00000000-0005-0000-0000-0000899B0000}"/>
    <cellStyle name="Normal [0] 3 2 3 12 2" xfId="39859" xr:uid="{00000000-0005-0000-0000-00008A9B0000}"/>
    <cellStyle name="Normal [0] 3 2 3 12 3" xfId="39860" xr:uid="{00000000-0005-0000-0000-00008B9B0000}"/>
    <cellStyle name="Normal [0] 3 2 3 13" xfId="39861" xr:uid="{00000000-0005-0000-0000-00008C9B0000}"/>
    <cellStyle name="Normal [0] 3 2 3 14" xfId="39862" xr:uid="{00000000-0005-0000-0000-00008D9B0000}"/>
    <cellStyle name="Normal [0] 3 2 3 2" xfId="39863" xr:uid="{00000000-0005-0000-0000-00008E9B0000}"/>
    <cellStyle name="Normal [0] 3 2 3 2 2" xfId="39864" xr:uid="{00000000-0005-0000-0000-00008F9B0000}"/>
    <cellStyle name="Normal [0] 3 2 3 2 3" xfId="39865" xr:uid="{00000000-0005-0000-0000-0000909B0000}"/>
    <cellStyle name="Normal [0] 3 2 3 3" xfId="39866" xr:uid="{00000000-0005-0000-0000-0000919B0000}"/>
    <cellStyle name="Normal [0] 3 2 3 3 2" xfId="39867" xr:uid="{00000000-0005-0000-0000-0000929B0000}"/>
    <cellStyle name="Normal [0] 3 2 3 3 3" xfId="39868" xr:uid="{00000000-0005-0000-0000-0000939B0000}"/>
    <cellStyle name="Normal [0] 3 2 3 4" xfId="39869" xr:uid="{00000000-0005-0000-0000-0000949B0000}"/>
    <cellStyle name="Normal [0] 3 2 3 4 2" xfId="39870" xr:uid="{00000000-0005-0000-0000-0000959B0000}"/>
    <cellStyle name="Normal [0] 3 2 3 4 3" xfId="39871" xr:uid="{00000000-0005-0000-0000-0000969B0000}"/>
    <cellStyle name="Normal [0] 3 2 3 5" xfId="39872" xr:uid="{00000000-0005-0000-0000-0000979B0000}"/>
    <cellStyle name="Normal [0] 3 2 3 5 2" xfId="39873" xr:uid="{00000000-0005-0000-0000-0000989B0000}"/>
    <cellStyle name="Normal [0] 3 2 3 5 3" xfId="39874" xr:uid="{00000000-0005-0000-0000-0000999B0000}"/>
    <cellStyle name="Normal [0] 3 2 3 6" xfId="39875" xr:uid="{00000000-0005-0000-0000-00009A9B0000}"/>
    <cellStyle name="Normal [0] 3 2 3 6 2" xfId="39876" xr:uid="{00000000-0005-0000-0000-00009B9B0000}"/>
    <cellStyle name="Normal [0] 3 2 3 6 3" xfId="39877" xr:uid="{00000000-0005-0000-0000-00009C9B0000}"/>
    <cellStyle name="Normal [0] 3 2 3 7" xfId="39878" xr:uid="{00000000-0005-0000-0000-00009D9B0000}"/>
    <cellStyle name="Normal [0] 3 2 3 7 2" xfId="39879" xr:uid="{00000000-0005-0000-0000-00009E9B0000}"/>
    <cellStyle name="Normal [0] 3 2 3 7 3" xfId="39880" xr:uid="{00000000-0005-0000-0000-00009F9B0000}"/>
    <cellStyle name="Normal [0] 3 2 3 8" xfId="39881" xr:uid="{00000000-0005-0000-0000-0000A09B0000}"/>
    <cellStyle name="Normal [0] 3 2 3 8 2" xfId="39882" xr:uid="{00000000-0005-0000-0000-0000A19B0000}"/>
    <cellStyle name="Normal [0] 3 2 3 8 3" xfId="39883" xr:uid="{00000000-0005-0000-0000-0000A29B0000}"/>
    <cellStyle name="Normal [0] 3 2 3 9" xfId="39884" xr:uid="{00000000-0005-0000-0000-0000A39B0000}"/>
    <cellStyle name="Normal [0] 3 2 3 9 2" xfId="39885" xr:uid="{00000000-0005-0000-0000-0000A49B0000}"/>
    <cellStyle name="Normal [0] 3 2 3 9 3" xfId="39886" xr:uid="{00000000-0005-0000-0000-0000A59B0000}"/>
    <cellStyle name="Normal [0] 3 2 4" xfId="39887" xr:uid="{00000000-0005-0000-0000-0000A69B0000}"/>
    <cellStyle name="Normal [0] 3 2 4 10" xfId="39888" xr:uid="{00000000-0005-0000-0000-0000A79B0000}"/>
    <cellStyle name="Normal [0] 3 2 4 10 2" xfId="39889" xr:uid="{00000000-0005-0000-0000-0000A89B0000}"/>
    <cellStyle name="Normal [0] 3 2 4 10 3" xfId="39890" xr:uid="{00000000-0005-0000-0000-0000A99B0000}"/>
    <cellStyle name="Normal [0] 3 2 4 11" xfId="39891" xr:uid="{00000000-0005-0000-0000-0000AA9B0000}"/>
    <cellStyle name="Normal [0] 3 2 4 11 2" xfId="39892" xr:uid="{00000000-0005-0000-0000-0000AB9B0000}"/>
    <cellStyle name="Normal [0] 3 2 4 11 3" xfId="39893" xr:uid="{00000000-0005-0000-0000-0000AC9B0000}"/>
    <cellStyle name="Normal [0] 3 2 4 12" xfId="39894" xr:uid="{00000000-0005-0000-0000-0000AD9B0000}"/>
    <cellStyle name="Normal [0] 3 2 4 13" xfId="39895" xr:uid="{00000000-0005-0000-0000-0000AE9B0000}"/>
    <cellStyle name="Normal [0] 3 2 4 2" xfId="39896" xr:uid="{00000000-0005-0000-0000-0000AF9B0000}"/>
    <cellStyle name="Normal [0] 3 2 4 2 2" xfId="39897" xr:uid="{00000000-0005-0000-0000-0000B09B0000}"/>
    <cellStyle name="Normal [0] 3 2 4 2 3" xfId="39898" xr:uid="{00000000-0005-0000-0000-0000B19B0000}"/>
    <cellStyle name="Normal [0] 3 2 4 3" xfId="39899" xr:uid="{00000000-0005-0000-0000-0000B29B0000}"/>
    <cellStyle name="Normal [0] 3 2 4 3 2" xfId="39900" xr:uid="{00000000-0005-0000-0000-0000B39B0000}"/>
    <cellStyle name="Normal [0] 3 2 4 3 3" xfId="39901" xr:uid="{00000000-0005-0000-0000-0000B49B0000}"/>
    <cellStyle name="Normal [0] 3 2 4 4" xfId="39902" xr:uid="{00000000-0005-0000-0000-0000B59B0000}"/>
    <cellStyle name="Normal [0] 3 2 4 4 2" xfId="39903" xr:uid="{00000000-0005-0000-0000-0000B69B0000}"/>
    <cellStyle name="Normal [0] 3 2 4 4 3" xfId="39904" xr:uid="{00000000-0005-0000-0000-0000B79B0000}"/>
    <cellStyle name="Normal [0] 3 2 4 5" xfId="39905" xr:uid="{00000000-0005-0000-0000-0000B89B0000}"/>
    <cellStyle name="Normal [0] 3 2 4 5 2" xfId="39906" xr:uid="{00000000-0005-0000-0000-0000B99B0000}"/>
    <cellStyle name="Normal [0] 3 2 4 5 3" xfId="39907" xr:uid="{00000000-0005-0000-0000-0000BA9B0000}"/>
    <cellStyle name="Normal [0] 3 2 4 6" xfId="39908" xr:uid="{00000000-0005-0000-0000-0000BB9B0000}"/>
    <cellStyle name="Normal [0] 3 2 4 6 2" xfId="39909" xr:uid="{00000000-0005-0000-0000-0000BC9B0000}"/>
    <cellStyle name="Normal [0] 3 2 4 6 3" xfId="39910" xr:uid="{00000000-0005-0000-0000-0000BD9B0000}"/>
    <cellStyle name="Normal [0] 3 2 4 7" xfId="39911" xr:uid="{00000000-0005-0000-0000-0000BE9B0000}"/>
    <cellStyle name="Normal [0] 3 2 4 7 2" xfId="39912" xr:uid="{00000000-0005-0000-0000-0000BF9B0000}"/>
    <cellStyle name="Normal [0] 3 2 4 7 3" xfId="39913" xr:uid="{00000000-0005-0000-0000-0000C09B0000}"/>
    <cellStyle name="Normal [0] 3 2 4 8" xfId="39914" xr:uid="{00000000-0005-0000-0000-0000C19B0000}"/>
    <cellStyle name="Normal [0] 3 2 4 8 2" xfId="39915" xr:uid="{00000000-0005-0000-0000-0000C29B0000}"/>
    <cellStyle name="Normal [0] 3 2 4 8 3" xfId="39916" xr:uid="{00000000-0005-0000-0000-0000C39B0000}"/>
    <cellStyle name="Normal [0] 3 2 4 9" xfId="39917" xr:uid="{00000000-0005-0000-0000-0000C49B0000}"/>
    <cellStyle name="Normal [0] 3 2 4 9 2" xfId="39918" xr:uid="{00000000-0005-0000-0000-0000C59B0000}"/>
    <cellStyle name="Normal [0] 3 2 4 9 3" xfId="39919" xr:uid="{00000000-0005-0000-0000-0000C69B0000}"/>
    <cellStyle name="Normal [0] 3 2 5" xfId="39920" xr:uid="{00000000-0005-0000-0000-0000C79B0000}"/>
    <cellStyle name="Normal [0] 3 2 5 10" xfId="39921" xr:uid="{00000000-0005-0000-0000-0000C89B0000}"/>
    <cellStyle name="Normal [0] 3 2 5 10 2" xfId="39922" xr:uid="{00000000-0005-0000-0000-0000C99B0000}"/>
    <cellStyle name="Normal [0] 3 2 5 10 3" xfId="39923" xr:uid="{00000000-0005-0000-0000-0000CA9B0000}"/>
    <cellStyle name="Normal [0] 3 2 5 11" xfId="39924" xr:uid="{00000000-0005-0000-0000-0000CB9B0000}"/>
    <cellStyle name="Normal [0] 3 2 5 11 2" xfId="39925" xr:uid="{00000000-0005-0000-0000-0000CC9B0000}"/>
    <cellStyle name="Normal [0] 3 2 5 11 3" xfId="39926" xr:uid="{00000000-0005-0000-0000-0000CD9B0000}"/>
    <cellStyle name="Normal [0] 3 2 5 12" xfId="39927" xr:uid="{00000000-0005-0000-0000-0000CE9B0000}"/>
    <cellStyle name="Normal [0] 3 2 5 13" xfId="39928" xr:uid="{00000000-0005-0000-0000-0000CF9B0000}"/>
    <cellStyle name="Normal [0] 3 2 5 2" xfId="39929" xr:uid="{00000000-0005-0000-0000-0000D09B0000}"/>
    <cellStyle name="Normal [0] 3 2 5 2 2" xfId="39930" xr:uid="{00000000-0005-0000-0000-0000D19B0000}"/>
    <cellStyle name="Normal [0] 3 2 5 2 3" xfId="39931" xr:uid="{00000000-0005-0000-0000-0000D29B0000}"/>
    <cellStyle name="Normal [0] 3 2 5 3" xfId="39932" xr:uid="{00000000-0005-0000-0000-0000D39B0000}"/>
    <cellStyle name="Normal [0] 3 2 5 3 2" xfId="39933" xr:uid="{00000000-0005-0000-0000-0000D49B0000}"/>
    <cellStyle name="Normal [0] 3 2 5 3 3" xfId="39934" xr:uid="{00000000-0005-0000-0000-0000D59B0000}"/>
    <cellStyle name="Normal [0] 3 2 5 4" xfId="39935" xr:uid="{00000000-0005-0000-0000-0000D69B0000}"/>
    <cellStyle name="Normal [0] 3 2 5 4 2" xfId="39936" xr:uid="{00000000-0005-0000-0000-0000D79B0000}"/>
    <cellStyle name="Normal [0] 3 2 5 4 3" xfId="39937" xr:uid="{00000000-0005-0000-0000-0000D89B0000}"/>
    <cellStyle name="Normal [0] 3 2 5 5" xfId="39938" xr:uid="{00000000-0005-0000-0000-0000D99B0000}"/>
    <cellStyle name="Normal [0] 3 2 5 5 2" xfId="39939" xr:uid="{00000000-0005-0000-0000-0000DA9B0000}"/>
    <cellStyle name="Normal [0] 3 2 5 5 3" xfId="39940" xr:uid="{00000000-0005-0000-0000-0000DB9B0000}"/>
    <cellStyle name="Normal [0] 3 2 5 6" xfId="39941" xr:uid="{00000000-0005-0000-0000-0000DC9B0000}"/>
    <cellStyle name="Normal [0] 3 2 5 6 2" xfId="39942" xr:uid="{00000000-0005-0000-0000-0000DD9B0000}"/>
    <cellStyle name="Normal [0] 3 2 5 6 3" xfId="39943" xr:uid="{00000000-0005-0000-0000-0000DE9B0000}"/>
    <cellStyle name="Normal [0] 3 2 5 7" xfId="39944" xr:uid="{00000000-0005-0000-0000-0000DF9B0000}"/>
    <cellStyle name="Normal [0] 3 2 5 7 2" xfId="39945" xr:uid="{00000000-0005-0000-0000-0000E09B0000}"/>
    <cellStyle name="Normal [0] 3 2 5 7 3" xfId="39946" xr:uid="{00000000-0005-0000-0000-0000E19B0000}"/>
    <cellStyle name="Normal [0] 3 2 5 8" xfId="39947" xr:uid="{00000000-0005-0000-0000-0000E29B0000}"/>
    <cellStyle name="Normal [0] 3 2 5 8 2" xfId="39948" xr:uid="{00000000-0005-0000-0000-0000E39B0000}"/>
    <cellStyle name="Normal [0] 3 2 5 8 3" xfId="39949" xr:uid="{00000000-0005-0000-0000-0000E49B0000}"/>
    <cellStyle name="Normal [0] 3 2 5 9" xfId="39950" xr:uid="{00000000-0005-0000-0000-0000E59B0000}"/>
    <cellStyle name="Normal [0] 3 2 5 9 2" xfId="39951" xr:uid="{00000000-0005-0000-0000-0000E69B0000}"/>
    <cellStyle name="Normal [0] 3 2 5 9 3" xfId="39952" xr:uid="{00000000-0005-0000-0000-0000E79B0000}"/>
    <cellStyle name="Normal [0] 3 2 6" xfId="39953" xr:uid="{00000000-0005-0000-0000-0000E89B0000}"/>
    <cellStyle name="Normal [0] 3 2 6 2" xfId="39954" xr:uid="{00000000-0005-0000-0000-0000E99B0000}"/>
    <cellStyle name="Normal [0] 3 2 6 3" xfId="39955" xr:uid="{00000000-0005-0000-0000-0000EA9B0000}"/>
    <cellStyle name="Normal [0] 3 2 7" xfId="39956" xr:uid="{00000000-0005-0000-0000-0000EB9B0000}"/>
    <cellStyle name="Normal [0] 3 2 7 2" xfId="39957" xr:uid="{00000000-0005-0000-0000-0000EC9B0000}"/>
    <cellStyle name="Normal [0] 3 2 7 3" xfId="39958" xr:uid="{00000000-0005-0000-0000-0000ED9B0000}"/>
    <cellStyle name="Normal [0] 3 2 8" xfId="39959" xr:uid="{00000000-0005-0000-0000-0000EE9B0000}"/>
    <cellStyle name="Normal [0] 3 2 8 2" xfId="39960" xr:uid="{00000000-0005-0000-0000-0000EF9B0000}"/>
    <cellStyle name="Normal [0] 3 2 8 3" xfId="39961" xr:uid="{00000000-0005-0000-0000-0000F09B0000}"/>
    <cellStyle name="Normal [0] 3 2 9" xfId="39962" xr:uid="{00000000-0005-0000-0000-0000F19B0000}"/>
    <cellStyle name="Normal [0] 3 2 9 2" xfId="39963" xr:uid="{00000000-0005-0000-0000-0000F29B0000}"/>
    <cellStyle name="Normal [0] 3 2 9 3" xfId="39964" xr:uid="{00000000-0005-0000-0000-0000F39B0000}"/>
    <cellStyle name="Normal [0] 3 3" xfId="39965" xr:uid="{00000000-0005-0000-0000-0000F49B0000}"/>
    <cellStyle name="Normal [0] 3 3 10" xfId="39966" xr:uid="{00000000-0005-0000-0000-0000F59B0000}"/>
    <cellStyle name="Normal [0] 3 3 10 2" xfId="39967" xr:uid="{00000000-0005-0000-0000-0000F69B0000}"/>
    <cellStyle name="Normal [0] 3 3 10 3" xfId="39968" xr:uid="{00000000-0005-0000-0000-0000F79B0000}"/>
    <cellStyle name="Normal [0] 3 3 11" xfId="39969" xr:uid="{00000000-0005-0000-0000-0000F89B0000}"/>
    <cellStyle name="Normal [0] 3 3 11 2" xfId="39970" xr:uid="{00000000-0005-0000-0000-0000F99B0000}"/>
    <cellStyle name="Normal [0] 3 3 11 3" xfId="39971" xr:uid="{00000000-0005-0000-0000-0000FA9B0000}"/>
    <cellStyle name="Normal [0] 3 3 12" xfId="39972" xr:uid="{00000000-0005-0000-0000-0000FB9B0000}"/>
    <cellStyle name="Normal [0] 3 3 12 2" xfId="39973" xr:uid="{00000000-0005-0000-0000-0000FC9B0000}"/>
    <cellStyle name="Normal [0] 3 3 12 3" xfId="39974" xr:uid="{00000000-0005-0000-0000-0000FD9B0000}"/>
    <cellStyle name="Normal [0] 3 3 13" xfId="39975" xr:uid="{00000000-0005-0000-0000-0000FE9B0000}"/>
    <cellStyle name="Normal [0] 3 3 13 2" xfId="39976" xr:uid="{00000000-0005-0000-0000-0000FF9B0000}"/>
    <cellStyle name="Normal [0] 3 3 13 3" xfId="39977" xr:uid="{00000000-0005-0000-0000-0000009C0000}"/>
    <cellStyle name="Normal [0] 3 3 14" xfId="39978" xr:uid="{00000000-0005-0000-0000-0000019C0000}"/>
    <cellStyle name="Normal [0] 3 3 14 2" xfId="39979" xr:uid="{00000000-0005-0000-0000-0000029C0000}"/>
    <cellStyle name="Normal [0] 3 3 14 3" xfId="39980" xr:uid="{00000000-0005-0000-0000-0000039C0000}"/>
    <cellStyle name="Normal [0] 3 3 15" xfId="39981" xr:uid="{00000000-0005-0000-0000-0000049C0000}"/>
    <cellStyle name="Normal [0] 3 3 15 2" xfId="39982" xr:uid="{00000000-0005-0000-0000-0000059C0000}"/>
    <cellStyle name="Normal [0] 3 3 15 3" xfId="39983" xr:uid="{00000000-0005-0000-0000-0000069C0000}"/>
    <cellStyle name="Normal [0] 3 3 16" xfId="39984" xr:uid="{00000000-0005-0000-0000-0000079C0000}"/>
    <cellStyle name="Normal [0] 3 3 16 2" xfId="39985" xr:uid="{00000000-0005-0000-0000-0000089C0000}"/>
    <cellStyle name="Normal [0] 3 3 16 3" xfId="39986" xr:uid="{00000000-0005-0000-0000-0000099C0000}"/>
    <cellStyle name="Normal [0] 3 3 17" xfId="39987" xr:uid="{00000000-0005-0000-0000-00000A9C0000}"/>
    <cellStyle name="Normal [0] 3 3 17 2" xfId="39988" xr:uid="{00000000-0005-0000-0000-00000B9C0000}"/>
    <cellStyle name="Normal [0] 3 3 17 3" xfId="39989" xr:uid="{00000000-0005-0000-0000-00000C9C0000}"/>
    <cellStyle name="Normal [0] 3 3 18" xfId="39990" xr:uid="{00000000-0005-0000-0000-00000D9C0000}"/>
    <cellStyle name="Normal [0] 3 3 18 2" xfId="39991" xr:uid="{00000000-0005-0000-0000-00000E9C0000}"/>
    <cellStyle name="Normal [0] 3 3 18 3" xfId="39992" xr:uid="{00000000-0005-0000-0000-00000F9C0000}"/>
    <cellStyle name="Normal [0] 3 3 19" xfId="39993" xr:uid="{00000000-0005-0000-0000-0000109C0000}"/>
    <cellStyle name="Normal [0] 3 3 2" xfId="39994" xr:uid="{00000000-0005-0000-0000-0000119C0000}"/>
    <cellStyle name="Normal [0] 3 3 2 10" xfId="39995" xr:uid="{00000000-0005-0000-0000-0000129C0000}"/>
    <cellStyle name="Normal [0] 3 3 2 10 2" xfId="39996" xr:uid="{00000000-0005-0000-0000-0000139C0000}"/>
    <cellStyle name="Normal [0] 3 3 2 10 3" xfId="39997" xr:uid="{00000000-0005-0000-0000-0000149C0000}"/>
    <cellStyle name="Normal [0] 3 3 2 11" xfId="39998" xr:uid="{00000000-0005-0000-0000-0000159C0000}"/>
    <cellStyle name="Normal [0] 3 3 2 11 2" xfId="39999" xr:uid="{00000000-0005-0000-0000-0000169C0000}"/>
    <cellStyle name="Normal [0] 3 3 2 11 3" xfId="40000" xr:uid="{00000000-0005-0000-0000-0000179C0000}"/>
    <cellStyle name="Normal [0] 3 3 2 12" xfId="40001" xr:uid="{00000000-0005-0000-0000-0000189C0000}"/>
    <cellStyle name="Normal [0] 3 3 2 12 2" xfId="40002" xr:uid="{00000000-0005-0000-0000-0000199C0000}"/>
    <cellStyle name="Normal [0] 3 3 2 12 3" xfId="40003" xr:uid="{00000000-0005-0000-0000-00001A9C0000}"/>
    <cellStyle name="Normal [0] 3 3 2 13" xfId="40004" xr:uid="{00000000-0005-0000-0000-00001B9C0000}"/>
    <cellStyle name="Normal [0] 3 3 2 14" xfId="40005" xr:uid="{00000000-0005-0000-0000-00001C9C0000}"/>
    <cellStyle name="Normal [0] 3 3 2 2" xfId="40006" xr:uid="{00000000-0005-0000-0000-00001D9C0000}"/>
    <cellStyle name="Normal [0] 3 3 2 2 2" xfId="40007" xr:uid="{00000000-0005-0000-0000-00001E9C0000}"/>
    <cellStyle name="Normal [0] 3 3 2 2 3" xfId="40008" xr:uid="{00000000-0005-0000-0000-00001F9C0000}"/>
    <cellStyle name="Normal [0] 3 3 2 3" xfId="40009" xr:uid="{00000000-0005-0000-0000-0000209C0000}"/>
    <cellStyle name="Normal [0] 3 3 2 3 2" xfId="40010" xr:uid="{00000000-0005-0000-0000-0000219C0000}"/>
    <cellStyle name="Normal [0] 3 3 2 3 3" xfId="40011" xr:uid="{00000000-0005-0000-0000-0000229C0000}"/>
    <cellStyle name="Normal [0] 3 3 2 4" xfId="40012" xr:uid="{00000000-0005-0000-0000-0000239C0000}"/>
    <cellStyle name="Normal [0] 3 3 2 4 2" xfId="40013" xr:uid="{00000000-0005-0000-0000-0000249C0000}"/>
    <cellStyle name="Normal [0] 3 3 2 4 3" xfId="40014" xr:uid="{00000000-0005-0000-0000-0000259C0000}"/>
    <cellStyle name="Normal [0] 3 3 2 5" xfId="40015" xr:uid="{00000000-0005-0000-0000-0000269C0000}"/>
    <cellStyle name="Normal [0] 3 3 2 5 2" xfId="40016" xr:uid="{00000000-0005-0000-0000-0000279C0000}"/>
    <cellStyle name="Normal [0] 3 3 2 5 3" xfId="40017" xr:uid="{00000000-0005-0000-0000-0000289C0000}"/>
    <cellStyle name="Normal [0] 3 3 2 6" xfId="40018" xr:uid="{00000000-0005-0000-0000-0000299C0000}"/>
    <cellStyle name="Normal [0] 3 3 2 6 2" xfId="40019" xr:uid="{00000000-0005-0000-0000-00002A9C0000}"/>
    <cellStyle name="Normal [0] 3 3 2 6 3" xfId="40020" xr:uid="{00000000-0005-0000-0000-00002B9C0000}"/>
    <cellStyle name="Normal [0] 3 3 2 7" xfId="40021" xr:uid="{00000000-0005-0000-0000-00002C9C0000}"/>
    <cellStyle name="Normal [0] 3 3 2 7 2" xfId="40022" xr:uid="{00000000-0005-0000-0000-00002D9C0000}"/>
    <cellStyle name="Normal [0] 3 3 2 7 3" xfId="40023" xr:uid="{00000000-0005-0000-0000-00002E9C0000}"/>
    <cellStyle name="Normal [0] 3 3 2 8" xfId="40024" xr:uid="{00000000-0005-0000-0000-00002F9C0000}"/>
    <cellStyle name="Normal [0] 3 3 2 8 2" xfId="40025" xr:uid="{00000000-0005-0000-0000-0000309C0000}"/>
    <cellStyle name="Normal [0] 3 3 2 8 3" xfId="40026" xr:uid="{00000000-0005-0000-0000-0000319C0000}"/>
    <cellStyle name="Normal [0] 3 3 2 9" xfId="40027" xr:uid="{00000000-0005-0000-0000-0000329C0000}"/>
    <cellStyle name="Normal [0] 3 3 2 9 2" xfId="40028" xr:uid="{00000000-0005-0000-0000-0000339C0000}"/>
    <cellStyle name="Normal [0] 3 3 2 9 3" xfId="40029" xr:uid="{00000000-0005-0000-0000-0000349C0000}"/>
    <cellStyle name="Normal [0] 3 3 20" xfId="40030" xr:uid="{00000000-0005-0000-0000-0000359C0000}"/>
    <cellStyle name="Normal [0] 3 3 3" xfId="40031" xr:uid="{00000000-0005-0000-0000-0000369C0000}"/>
    <cellStyle name="Normal [0] 3 3 3 10" xfId="40032" xr:uid="{00000000-0005-0000-0000-0000379C0000}"/>
    <cellStyle name="Normal [0] 3 3 3 10 2" xfId="40033" xr:uid="{00000000-0005-0000-0000-0000389C0000}"/>
    <cellStyle name="Normal [0] 3 3 3 10 3" xfId="40034" xr:uid="{00000000-0005-0000-0000-0000399C0000}"/>
    <cellStyle name="Normal [0] 3 3 3 11" xfId="40035" xr:uid="{00000000-0005-0000-0000-00003A9C0000}"/>
    <cellStyle name="Normal [0] 3 3 3 11 2" xfId="40036" xr:uid="{00000000-0005-0000-0000-00003B9C0000}"/>
    <cellStyle name="Normal [0] 3 3 3 11 3" xfId="40037" xr:uid="{00000000-0005-0000-0000-00003C9C0000}"/>
    <cellStyle name="Normal [0] 3 3 3 12" xfId="40038" xr:uid="{00000000-0005-0000-0000-00003D9C0000}"/>
    <cellStyle name="Normal [0] 3 3 3 12 2" xfId="40039" xr:uid="{00000000-0005-0000-0000-00003E9C0000}"/>
    <cellStyle name="Normal [0] 3 3 3 12 3" xfId="40040" xr:uid="{00000000-0005-0000-0000-00003F9C0000}"/>
    <cellStyle name="Normal [0] 3 3 3 13" xfId="40041" xr:uid="{00000000-0005-0000-0000-0000409C0000}"/>
    <cellStyle name="Normal [0] 3 3 3 14" xfId="40042" xr:uid="{00000000-0005-0000-0000-0000419C0000}"/>
    <cellStyle name="Normal [0] 3 3 3 2" xfId="40043" xr:uid="{00000000-0005-0000-0000-0000429C0000}"/>
    <cellStyle name="Normal [0] 3 3 3 2 2" xfId="40044" xr:uid="{00000000-0005-0000-0000-0000439C0000}"/>
    <cellStyle name="Normal [0] 3 3 3 2 3" xfId="40045" xr:uid="{00000000-0005-0000-0000-0000449C0000}"/>
    <cellStyle name="Normal [0] 3 3 3 3" xfId="40046" xr:uid="{00000000-0005-0000-0000-0000459C0000}"/>
    <cellStyle name="Normal [0] 3 3 3 3 2" xfId="40047" xr:uid="{00000000-0005-0000-0000-0000469C0000}"/>
    <cellStyle name="Normal [0] 3 3 3 3 3" xfId="40048" xr:uid="{00000000-0005-0000-0000-0000479C0000}"/>
    <cellStyle name="Normal [0] 3 3 3 4" xfId="40049" xr:uid="{00000000-0005-0000-0000-0000489C0000}"/>
    <cellStyle name="Normal [0] 3 3 3 4 2" xfId="40050" xr:uid="{00000000-0005-0000-0000-0000499C0000}"/>
    <cellStyle name="Normal [0] 3 3 3 4 3" xfId="40051" xr:uid="{00000000-0005-0000-0000-00004A9C0000}"/>
    <cellStyle name="Normal [0] 3 3 3 5" xfId="40052" xr:uid="{00000000-0005-0000-0000-00004B9C0000}"/>
    <cellStyle name="Normal [0] 3 3 3 5 2" xfId="40053" xr:uid="{00000000-0005-0000-0000-00004C9C0000}"/>
    <cellStyle name="Normal [0] 3 3 3 5 3" xfId="40054" xr:uid="{00000000-0005-0000-0000-00004D9C0000}"/>
    <cellStyle name="Normal [0] 3 3 3 6" xfId="40055" xr:uid="{00000000-0005-0000-0000-00004E9C0000}"/>
    <cellStyle name="Normal [0] 3 3 3 6 2" xfId="40056" xr:uid="{00000000-0005-0000-0000-00004F9C0000}"/>
    <cellStyle name="Normal [0] 3 3 3 6 3" xfId="40057" xr:uid="{00000000-0005-0000-0000-0000509C0000}"/>
    <cellStyle name="Normal [0] 3 3 3 7" xfId="40058" xr:uid="{00000000-0005-0000-0000-0000519C0000}"/>
    <cellStyle name="Normal [0] 3 3 3 7 2" xfId="40059" xr:uid="{00000000-0005-0000-0000-0000529C0000}"/>
    <cellStyle name="Normal [0] 3 3 3 7 3" xfId="40060" xr:uid="{00000000-0005-0000-0000-0000539C0000}"/>
    <cellStyle name="Normal [0] 3 3 3 8" xfId="40061" xr:uid="{00000000-0005-0000-0000-0000549C0000}"/>
    <cellStyle name="Normal [0] 3 3 3 8 2" xfId="40062" xr:uid="{00000000-0005-0000-0000-0000559C0000}"/>
    <cellStyle name="Normal [0] 3 3 3 8 3" xfId="40063" xr:uid="{00000000-0005-0000-0000-0000569C0000}"/>
    <cellStyle name="Normal [0] 3 3 3 9" xfId="40064" xr:uid="{00000000-0005-0000-0000-0000579C0000}"/>
    <cellStyle name="Normal [0] 3 3 3 9 2" xfId="40065" xr:uid="{00000000-0005-0000-0000-0000589C0000}"/>
    <cellStyle name="Normal [0] 3 3 3 9 3" xfId="40066" xr:uid="{00000000-0005-0000-0000-0000599C0000}"/>
    <cellStyle name="Normal [0] 3 3 4" xfId="40067" xr:uid="{00000000-0005-0000-0000-00005A9C0000}"/>
    <cellStyle name="Normal [0] 3 3 4 10" xfId="40068" xr:uid="{00000000-0005-0000-0000-00005B9C0000}"/>
    <cellStyle name="Normal [0] 3 3 4 10 2" xfId="40069" xr:uid="{00000000-0005-0000-0000-00005C9C0000}"/>
    <cellStyle name="Normal [0] 3 3 4 10 3" xfId="40070" xr:uid="{00000000-0005-0000-0000-00005D9C0000}"/>
    <cellStyle name="Normal [0] 3 3 4 11" xfId="40071" xr:uid="{00000000-0005-0000-0000-00005E9C0000}"/>
    <cellStyle name="Normal [0] 3 3 4 11 2" xfId="40072" xr:uid="{00000000-0005-0000-0000-00005F9C0000}"/>
    <cellStyle name="Normal [0] 3 3 4 11 3" xfId="40073" xr:uid="{00000000-0005-0000-0000-0000609C0000}"/>
    <cellStyle name="Normal [0] 3 3 4 12" xfId="40074" xr:uid="{00000000-0005-0000-0000-0000619C0000}"/>
    <cellStyle name="Normal [0] 3 3 4 13" xfId="40075" xr:uid="{00000000-0005-0000-0000-0000629C0000}"/>
    <cellStyle name="Normal [0] 3 3 4 2" xfId="40076" xr:uid="{00000000-0005-0000-0000-0000639C0000}"/>
    <cellStyle name="Normal [0] 3 3 4 2 2" xfId="40077" xr:uid="{00000000-0005-0000-0000-0000649C0000}"/>
    <cellStyle name="Normal [0] 3 3 4 2 3" xfId="40078" xr:uid="{00000000-0005-0000-0000-0000659C0000}"/>
    <cellStyle name="Normal [0] 3 3 4 3" xfId="40079" xr:uid="{00000000-0005-0000-0000-0000669C0000}"/>
    <cellStyle name="Normal [0] 3 3 4 3 2" xfId="40080" xr:uid="{00000000-0005-0000-0000-0000679C0000}"/>
    <cellStyle name="Normal [0] 3 3 4 3 3" xfId="40081" xr:uid="{00000000-0005-0000-0000-0000689C0000}"/>
    <cellStyle name="Normal [0] 3 3 4 4" xfId="40082" xr:uid="{00000000-0005-0000-0000-0000699C0000}"/>
    <cellStyle name="Normal [0] 3 3 4 4 2" xfId="40083" xr:uid="{00000000-0005-0000-0000-00006A9C0000}"/>
    <cellStyle name="Normal [0] 3 3 4 4 3" xfId="40084" xr:uid="{00000000-0005-0000-0000-00006B9C0000}"/>
    <cellStyle name="Normal [0] 3 3 4 5" xfId="40085" xr:uid="{00000000-0005-0000-0000-00006C9C0000}"/>
    <cellStyle name="Normal [0] 3 3 4 5 2" xfId="40086" xr:uid="{00000000-0005-0000-0000-00006D9C0000}"/>
    <cellStyle name="Normal [0] 3 3 4 5 3" xfId="40087" xr:uid="{00000000-0005-0000-0000-00006E9C0000}"/>
    <cellStyle name="Normal [0] 3 3 4 6" xfId="40088" xr:uid="{00000000-0005-0000-0000-00006F9C0000}"/>
    <cellStyle name="Normal [0] 3 3 4 6 2" xfId="40089" xr:uid="{00000000-0005-0000-0000-0000709C0000}"/>
    <cellStyle name="Normal [0] 3 3 4 6 3" xfId="40090" xr:uid="{00000000-0005-0000-0000-0000719C0000}"/>
    <cellStyle name="Normal [0] 3 3 4 7" xfId="40091" xr:uid="{00000000-0005-0000-0000-0000729C0000}"/>
    <cellStyle name="Normal [0] 3 3 4 7 2" xfId="40092" xr:uid="{00000000-0005-0000-0000-0000739C0000}"/>
    <cellStyle name="Normal [0] 3 3 4 7 3" xfId="40093" xr:uid="{00000000-0005-0000-0000-0000749C0000}"/>
    <cellStyle name="Normal [0] 3 3 4 8" xfId="40094" xr:uid="{00000000-0005-0000-0000-0000759C0000}"/>
    <cellStyle name="Normal [0] 3 3 4 8 2" xfId="40095" xr:uid="{00000000-0005-0000-0000-0000769C0000}"/>
    <cellStyle name="Normal [0] 3 3 4 8 3" xfId="40096" xr:uid="{00000000-0005-0000-0000-0000779C0000}"/>
    <cellStyle name="Normal [0] 3 3 4 9" xfId="40097" xr:uid="{00000000-0005-0000-0000-0000789C0000}"/>
    <cellStyle name="Normal [0] 3 3 4 9 2" xfId="40098" xr:uid="{00000000-0005-0000-0000-0000799C0000}"/>
    <cellStyle name="Normal [0] 3 3 4 9 3" xfId="40099" xr:uid="{00000000-0005-0000-0000-00007A9C0000}"/>
    <cellStyle name="Normal [0] 3 3 5" xfId="40100" xr:uid="{00000000-0005-0000-0000-00007B9C0000}"/>
    <cellStyle name="Normal [0] 3 3 5 10" xfId="40101" xr:uid="{00000000-0005-0000-0000-00007C9C0000}"/>
    <cellStyle name="Normal [0] 3 3 5 10 2" xfId="40102" xr:uid="{00000000-0005-0000-0000-00007D9C0000}"/>
    <cellStyle name="Normal [0] 3 3 5 10 3" xfId="40103" xr:uid="{00000000-0005-0000-0000-00007E9C0000}"/>
    <cellStyle name="Normal [0] 3 3 5 11" xfId="40104" xr:uid="{00000000-0005-0000-0000-00007F9C0000}"/>
    <cellStyle name="Normal [0] 3 3 5 11 2" xfId="40105" xr:uid="{00000000-0005-0000-0000-0000809C0000}"/>
    <cellStyle name="Normal [0] 3 3 5 11 3" xfId="40106" xr:uid="{00000000-0005-0000-0000-0000819C0000}"/>
    <cellStyle name="Normal [0] 3 3 5 12" xfId="40107" xr:uid="{00000000-0005-0000-0000-0000829C0000}"/>
    <cellStyle name="Normal [0] 3 3 5 13" xfId="40108" xr:uid="{00000000-0005-0000-0000-0000839C0000}"/>
    <cellStyle name="Normal [0] 3 3 5 2" xfId="40109" xr:uid="{00000000-0005-0000-0000-0000849C0000}"/>
    <cellStyle name="Normal [0] 3 3 5 2 2" xfId="40110" xr:uid="{00000000-0005-0000-0000-0000859C0000}"/>
    <cellStyle name="Normal [0] 3 3 5 2 3" xfId="40111" xr:uid="{00000000-0005-0000-0000-0000869C0000}"/>
    <cellStyle name="Normal [0] 3 3 5 3" xfId="40112" xr:uid="{00000000-0005-0000-0000-0000879C0000}"/>
    <cellStyle name="Normal [0] 3 3 5 3 2" xfId="40113" xr:uid="{00000000-0005-0000-0000-0000889C0000}"/>
    <cellStyle name="Normal [0] 3 3 5 3 3" xfId="40114" xr:uid="{00000000-0005-0000-0000-0000899C0000}"/>
    <cellStyle name="Normal [0] 3 3 5 4" xfId="40115" xr:uid="{00000000-0005-0000-0000-00008A9C0000}"/>
    <cellStyle name="Normal [0] 3 3 5 4 2" xfId="40116" xr:uid="{00000000-0005-0000-0000-00008B9C0000}"/>
    <cellStyle name="Normal [0] 3 3 5 4 3" xfId="40117" xr:uid="{00000000-0005-0000-0000-00008C9C0000}"/>
    <cellStyle name="Normal [0] 3 3 5 5" xfId="40118" xr:uid="{00000000-0005-0000-0000-00008D9C0000}"/>
    <cellStyle name="Normal [0] 3 3 5 5 2" xfId="40119" xr:uid="{00000000-0005-0000-0000-00008E9C0000}"/>
    <cellStyle name="Normal [0] 3 3 5 5 3" xfId="40120" xr:uid="{00000000-0005-0000-0000-00008F9C0000}"/>
    <cellStyle name="Normal [0] 3 3 5 6" xfId="40121" xr:uid="{00000000-0005-0000-0000-0000909C0000}"/>
    <cellStyle name="Normal [0] 3 3 5 6 2" xfId="40122" xr:uid="{00000000-0005-0000-0000-0000919C0000}"/>
    <cellStyle name="Normal [0] 3 3 5 6 3" xfId="40123" xr:uid="{00000000-0005-0000-0000-0000929C0000}"/>
    <cellStyle name="Normal [0] 3 3 5 7" xfId="40124" xr:uid="{00000000-0005-0000-0000-0000939C0000}"/>
    <cellStyle name="Normal [0] 3 3 5 7 2" xfId="40125" xr:uid="{00000000-0005-0000-0000-0000949C0000}"/>
    <cellStyle name="Normal [0] 3 3 5 7 3" xfId="40126" xr:uid="{00000000-0005-0000-0000-0000959C0000}"/>
    <cellStyle name="Normal [0] 3 3 5 8" xfId="40127" xr:uid="{00000000-0005-0000-0000-0000969C0000}"/>
    <cellStyle name="Normal [0] 3 3 5 8 2" xfId="40128" xr:uid="{00000000-0005-0000-0000-0000979C0000}"/>
    <cellStyle name="Normal [0] 3 3 5 8 3" xfId="40129" xr:uid="{00000000-0005-0000-0000-0000989C0000}"/>
    <cellStyle name="Normal [0] 3 3 5 9" xfId="40130" xr:uid="{00000000-0005-0000-0000-0000999C0000}"/>
    <cellStyle name="Normal [0] 3 3 5 9 2" xfId="40131" xr:uid="{00000000-0005-0000-0000-00009A9C0000}"/>
    <cellStyle name="Normal [0] 3 3 5 9 3" xfId="40132" xr:uid="{00000000-0005-0000-0000-00009B9C0000}"/>
    <cellStyle name="Normal [0] 3 3 6" xfId="40133" xr:uid="{00000000-0005-0000-0000-00009C9C0000}"/>
    <cellStyle name="Normal [0] 3 3 6 10" xfId="40134" xr:uid="{00000000-0005-0000-0000-00009D9C0000}"/>
    <cellStyle name="Normal [0] 3 3 6 10 2" xfId="40135" xr:uid="{00000000-0005-0000-0000-00009E9C0000}"/>
    <cellStyle name="Normal [0] 3 3 6 10 3" xfId="40136" xr:uid="{00000000-0005-0000-0000-00009F9C0000}"/>
    <cellStyle name="Normal [0] 3 3 6 11" xfId="40137" xr:uid="{00000000-0005-0000-0000-0000A09C0000}"/>
    <cellStyle name="Normal [0] 3 3 6 11 2" xfId="40138" xr:uid="{00000000-0005-0000-0000-0000A19C0000}"/>
    <cellStyle name="Normal [0] 3 3 6 11 3" xfId="40139" xr:uid="{00000000-0005-0000-0000-0000A29C0000}"/>
    <cellStyle name="Normal [0] 3 3 6 12" xfId="40140" xr:uid="{00000000-0005-0000-0000-0000A39C0000}"/>
    <cellStyle name="Normal [0] 3 3 6 13" xfId="40141" xr:uid="{00000000-0005-0000-0000-0000A49C0000}"/>
    <cellStyle name="Normal [0] 3 3 6 2" xfId="40142" xr:uid="{00000000-0005-0000-0000-0000A59C0000}"/>
    <cellStyle name="Normal [0] 3 3 6 2 2" xfId="40143" xr:uid="{00000000-0005-0000-0000-0000A69C0000}"/>
    <cellStyle name="Normal [0] 3 3 6 2 3" xfId="40144" xr:uid="{00000000-0005-0000-0000-0000A79C0000}"/>
    <cellStyle name="Normal [0] 3 3 6 3" xfId="40145" xr:uid="{00000000-0005-0000-0000-0000A89C0000}"/>
    <cellStyle name="Normal [0] 3 3 6 3 2" xfId="40146" xr:uid="{00000000-0005-0000-0000-0000A99C0000}"/>
    <cellStyle name="Normal [0] 3 3 6 3 3" xfId="40147" xr:uid="{00000000-0005-0000-0000-0000AA9C0000}"/>
    <cellStyle name="Normal [0] 3 3 6 4" xfId="40148" xr:uid="{00000000-0005-0000-0000-0000AB9C0000}"/>
    <cellStyle name="Normal [0] 3 3 6 4 2" xfId="40149" xr:uid="{00000000-0005-0000-0000-0000AC9C0000}"/>
    <cellStyle name="Normal [0] 3 3 6 4 3" xfId="40150" xr:uid="{00000000-0005-0000-0000-0000AD9C0000}"/>
    <cellStyle name="Normal [0] 3 3 6 5" xfId="40151" xr:uid="{00000000-0005-0000-0000-0000AE9C0000}"/>
    <cellStyle name="Normal [0] 3 3 6 5 2" xfId="40152" xr:uid="{00000000-0005-0000-0000-0000AF9C0000}"/>
    <cellStyle name="Normal [0] 3 3 6 5 3" xfId="40153" xr:uid="{00000000-0005-0000-0000-0000B09C0000}"/>
    <cellStyle name="Normal [0] 3 3 6 6" xfId="40154" xr:uid="{00000000-0005-0000-0000-0000B19C0000}"/>
    <cellStyle name="Normal [0] 3 3 6 6 2" xfId="40155" xr:uid="{00000000-0005-0000-0000-0000B29C0000}"/>
    <cellStyle name="Normal [0] 3 3 6 6 3" xfId="40156" xr:uid="{00000000-0005-0000-0000-0000B39C0000}"/>
    <cellStyle name="Normal [0] 3 3 6 7" xfId="40157" xr:uid="{00000000-0005-0000-0000-0000B49C0000}"/>
    <cellStyle name="Normal [0] 3 3 6 7 2" xfId="40158" xr:uid="{00000000-0005-0000-0000-0000B59C0000}"/>
    <cellStyle name="Normal [0] 3 3 6 7 3" xfId="40159" xr:uid="{00000000-0005-0000-0000-0000B69C0000}"/>
    <cellStyle name="Normal [0] 3 3 6 8" xfId="40160" xr:uid="{00000000-0005-0000-0000-0000B79C0000}"/>
    <cellStyle name="Normal [0] 3 3 6 8 2" xfId="40161" xr:uid="{00000000-0005-0000-0000-0000B89C0000}"/>
    <cellStyle name="Normal [0] 3 3 6 8 3" xfId="40162" xr:uid="{00000000-0005-0000-0000-0000B99C0000}"/>
    <cellStyle name="Normal [0] 3 3 6 9" xfId="40163" xr:uid="{00000000-0005-0000-0000-0000BA9C0000}"/>
    <cellStyle name="Normal [0] 3 3 6 9 2" xfId="40164" xr:uid="{00000000-0005-0000-0000-0000BB9C0000}"/>
    <cellStyle name="Normal [0] 3 3 6 9 3" xfId="40165" xr:uid="{00000000-0005-0000-0000-0000BC9C0000}"/>
    <cellStyle name="Normal [0] 3 3 7" xfId="40166" xr:uid="{00000000-0005-0000-0000-0000BD9C0000}"/>
    <cellStyle name="Normal [0] 3 3 7 10" xfId="40167" xr:uid="{00000000-0005-0000-0000-0000BE9C0000}"/>
    <cellStyle name="Normal [0] 3 3 7 10 2" xfId="40168" xr:uid="{00000000-0005-0000-0000-0000BF9C0000}"/>
    <cellStyle name="Normal [0] 3 3 7 10 3" xfId="40169" xr:uid="{00000000-0005-0000-0000-0000C09C0000}"/>
    <cellStyle name="Normal [0] 3 3 7 11" xfId="40170" xr:uid="{00000000-0005-0000-0000-0000C19C0000}"/>
    <cellStyle name="Normal [0] 3 3 7 11 2" xfId="40171" xr:uid="{00000000-0005-0000-0000-0000C29C0000}"/>
    <cellStyle name="Normal [0] 3 3 7 11 3" xfId="40172" xr:uid="{00000000-0005-0000-0000-0000C39C0000}"/>
    <cellStyle name="Normal [0] 3 3 7 12" xfId="40173" xr:uid="{00000000-0005-0000-0000-0000C49C0000}"/>
    <cellStyle name="Normal [0] 3 3 7 13" xfId="40174" xr:uid="{00000000-0005-0000-0000-0000C59C0000}"/>
    <cellStyle name="Normal [0] 3 3 7 2" xfId="40175" xr:uid="{00000000-0005-0000-0000-0000C69C0000}"/>
    <cellStyle name="Normal [0] 3 3 7 2 2" xfId="40176" xr:uid="{00000000-0005-0000-0000-0000C79C0000}"/>
    <cellStyle name="Normal [0] 3 3 7 2 3" xfId="40177" xr:uid="{00000000-0005-0000-0000-0000C89C0000}"/>
    <cellStyle name="Normal [0] 3 3 7 3" xfId="40178" xr:uid="{00000000-0005-0000-0000-0000C99C0000}"/>
    <cellStyle name="Normal [0] 3 3 7 3 2" xfId="40179" xr:uid="{00000000-0005-0000-0000-0000CA9C0000}"/>
    <cellStyle name="Normal [0] 3 3 7 3 3" xfId="40180" xr:uid="{00000000-0005-0000-0000-0000CB9C0000}"/>
    <cellStyle name="Normal [0] 3 3 7 4" xfId="40181" xr:uid="{00000000-0005-0000-0000-0000CC9C0000}"/>
    <cellStyle name="Normal [0] 3 3 7 4 2" xfId="40182" xr:uid="{00000000-0005-0000-0000-0000CD9C0000}"/>
    <cellStyle name="Normal [0] 3 3 7 4 3" xfId="40183" xr:uid="{00000000-0005-0000-0000-0000CE9C0000}"/>
    <cellStyle name="Normal [0] 3 3 7 5" xfId="40184" xr:uid="{00000000-0005-0000-0000-0000CF9C0000}"/>
    <cellStyle name="Normal [0] 3 3 7 5 2" xfId="40185" xr:uid="{00000000-0005-0000-0000-0000D09C0000}"/>
    <cellStyle name="Normal [0] 3 3 7 5 3" xfId="40186" xr:uid="{00000000-0005-0000-0000-0000D19C0000}"/>
    <cellStyle name="Normal [0] 3 3 7 6" xfId="40187" xr:uid="{00000000-0005-0000-0000-0000D29C0000}"/>
    <cellStyle name="Normal [0] 3 3 7 6 2" xfId="40188" xr:uid="{00000000-0005-0000-0000-0000D39C0000}"/>
    <cellStyle name="Normal [0] 3 3 7 6 3" xfId="40189" xr:uid="{00000000-0005-0000-0000-0000D49C0000}"/>
    <cellStyle name="Normal [0] 3 3 7 7" xfId="40190" xr:uid="{00000000-0005-0000-0000-0000D59C0000}"/>
    <cellStyle name="Normal [0] 3 3 7 7 2" xfId="40191" xr:uid="{00000000-0005-0000-0000-0000D69C0000}"/>
    <cellStyle name="Normal [0] 3 3 7 7 3" xfId="40192" xr:uid="{00000000-0005-0000-0000-0000D79C0000}"/>
    <cellStyle name="Normal [0] 3 3 7 8" xfId="40193" xr:uid="{00000000-0005-0000-0000-0000D89C0000}"/>
    <cellStyle name="Normal [0] 3 3 7 8 2" xfId="40194" xr:uid="{00000000-0005-0000-0000-0000D99C0000}"/>
    <cellStyle name="Normal [0] 3 3 7 8 3" xfId="40195" xr:uid="{00000000-0005-0000-0000-0000DA9C0000}"/>
    <cellStyle name="Normal [0] 3 3 7 9" xfId="40196" xr:uid="{00000000-0005-0000-0000-0000DB9C0000}"/>
    <cellStyle name="Normal [0] 3 3 7 9 2" xfId="40197" xr:uid="{00000000-0005-0000-0000-0000DC9C0000}"/>
    <cellStyle name="Normal [0] 3 3 7 9 3" xfId="40198" xr:uid="{00000000-0005-0000-0000-0000DD9C0000}"/>
    <cellStyle name="Normal [0] 3 3 8" xfId="40199" xr:uid="{00000000-0005-0000-0000-0000DE9C0000}"/>
    <cellStyle name="Normal [0] 3 3 8 2" xfId="40200" xr:uid="{00000000-0005-0000-0000-0000DF9C0000}"/>
    <cellStyle name="Normal [0] 3 3 8 3" xfId="40201" xr:uid="{00000000-0005-0000-0000-0000E09C0000}"/>
    <cellStyle name="Normal [0] 3 3 9" xfId="40202" xr:uid="{00000000-0005-0000-0000-0000E19C0000}"/>
    <cellStyle name="Normal [0] 3 3 9 2" xfId="40203" xr:uid="{00000000-0005-0000-0000-0000E29C0000}"/>
    <cellStyle name="Normal [0] 3 3 9 3" xfId="40204" xr:uid="{00000000-0005-0000-0000-0000E39C0000}"/>
    <cellStyle name="Normal [0] 3 4" xfId="40205" xr:uid="{00000000-0005-0000-0000-0000E49C0000}"/>
    <cellStyle name="Normal [0] 3 4 10" xfId="40206" xr:uid="{00000000-0005-0000-0000-0000E59C0000}"/>
    <cellStyle name="Normal [0] 3 4 10 2" xfId="40207" xr:uid="{00000000-0005-0000-0000-0000E69C0000}"/>
    <cellStyle name="Normal [0] 3 4 10 3" xfId="40208" xr:uid="{00000000-0005-0000-0000-0000E79C0000}"/>
    <cellStyle name="Normal [0] 3 4 11" xfId="40209" xr:uid="{00000000-0005-0000-0000-0000E89C0000}"/>
    <cellStyle name="Normal [0] 3 4 11 2" xfId="40210" xr:uid="{00000000-0005-0000-0000-0000E99C0000}"/>
    <cellStyle name="Normal [0] 3 4 11 3" xfId="40211" xr:uid="{00000000-0005-0000-0000-0000EA9C0000}"/>
    <cellStyle name="Normal [0] 3 4 12" xfId="40212" xr:uid="{00000000-0005-0000-0000-0000EB9C0000}"/>
    <cellStyle name="Normal [0] 3 4 12 2" xfId="40213" xr:uid="{00000000-0005-0000-0000-0000EC9C0000}"/>
    <cellStyle name="Normal [0] 3 4 12 3" xfId="40214" xr:uid="{00000000-0005-0000-0000-0000ED9C0000}"/>
    <cellStyle name="Normal [0] 3 4 13" xfId="40215" xr:uid="{00000000-0005-0000-0000-0000EE9C0000}"/>
    <cellStyle name="Normal [0] 3 4 13 2" xfId="40216" xr:uid="{00000000-0005-0000-0000-0000EF9C0000}"/>
    <cellStyle name="Normal [0] 3 4 13 3" xfId="40217" xr:uid="{00000000-0005-0000-0000-0000F09C0000}"/>
    <cellStyle name="Normal [0] 3 4 14" xfId="40218" xr:uid="{00000000-0005-0000-0000-0000F19C0000}"/>
    <cellStyle name="Normal [0] 3 4 14 2" xfId="40219" xr:uid="{00000000-0005-0000-0000-0000F29C0000}"/>
    <cellStyle name="Normal [0] 3 4 14 3" xfId="40220" xr:uid="{00000000-0005-0000-0000-0000F39C0000}"/>
    <cellStyle name="Normal [0] 3 4 15" xfId="40221" xr:uid="{00000000-0005-0000-0000-0000F49C0000}"/>
    <cellStyle name="Normal [0] 3 4 15 2" xfId="40222" xr:uid="{00000000-0005-0000-0000-0000F59C0000}"/>
    <cellStyle name="Normal [0] 3 4 15 3" xfId="40223" xr:uid="{00000000-0005-0000-0000-0000F69C0000}"/>
    <cellStyle name="Normal [0] 3 4 16" xfId="40224" xr:uid="{00000000-0005-0000-0000-0000F79C0000}"/>
    <cellStyle name="Normal [0] 3 4 16 2" xfId="40225" xr:uid="{00000000-0005-0000-0000-0000F89C0000}"/>
    <cellStyle name="Normal [0] 3 4 16 3" xfId="40226" xr:uid="{00000000-0005-0000-0000-0000F99C0000}"/>
    <cellStyle name="Normal [0] 3 4 17" xfId="40227" xr:uid="{00000000-0005-0000-0000-0000FA9C0000}"/>
    <cellStyle name="Normal [0] 3 4 17 2" xfId="40228" xr:uid="{00000000-0005-0000-0000-0000FB9C0000}"/>
    <cellStyle name="Normal [0] 3 4 17 3" xfId="40229" xr:uid="{00000000-0005-0000-0000-0000FC9C0000}"/>
    <cellStyle name="Normal [0] 3 4 18" xfId="40230" xr:uid="{00000000-0005-0000-0000-0000FD9C0000}"/>
    <cellStyle name="Normal [0] 3 4 18 2" xfId="40231" xr:uid="{00000000-0005-0000-0000-0000FE9C0000}"/>
    <cellStyle name="Normal [0] 3 4 18 3" xfId="40232" xr:uid="{00000000-0005-0000-0000-0000FF9C0000}"/>
    <cellStyle name="Normal [0] 3 4 19" xfId="40233" xr:uid="{00000000-0005-0000-0000-0000009D0000}"/>
    <cellStyle name="Normal [0] 3 4 2" xfId="40234" xr:uid="{00000000-0005-0000-0000-0000019D0000}"/>
    <cellStyle name="Normal [0] 3 4 2 10" xfId="40235" xr:uid="{00000000-0005-0000-0000-0000029D0000}"/>
    <cellStyle name="Normal [0] 3 4 2 10 2" xfId="40236" xr:uid="{00000000-0005-0000-0000-0000039D0000}"/>
    <cellStyle name="Normal [0] 3 4 2 10 3" xfId="40237" xr:uid="{00000000-0005-0000-0000-0000049D0000}"/>
    <cellStyle name="Normal [0] 3 4 2 11" xfId="40238" xr:uid="{00000000-0005-0000-0000-0000059D0000}"/>
    <cellStyle name="Normal [0] 3 4 2 11 2" xfId="40239" xr:uid="{00000000-0005-0000-0000-0000069D0000}"/>
    <cellStyle name="Normal [0] 3 4 2 11 3" xfId="40240" xr:uid="{00000000-0005-0000-0000-0000079D0000}"/>
    <cellStyle name="Normal [0] 3 4 2 12" xfId="40241" xr:uid="{00000000-0005-0000-0000-0000089D0000}"/>
    <cellStyle name="Normal [0] 3 4 2 12 2" xfId="40242" xr:uid="{00000000-0005-0000-0000-0000099D0000}"/>
    <cellStyle name="Normal [0] 3 4 2 12 3" xfId="40243" xr:uid="{00000000-0005-0000-0000-00000A9D0000}"/>
    <cellStyle name="Normal [0] 3 4 2 13" xfId="40244" xr:uid="{00000000-0005-0000-0000-00000B9D0000}"/>
    <cellStyle name="Normal [0] 3 4 2 14" xfId="40245" xr:uid="{00000000-0005-0000-0000-00000C9D0000}"/>
    <cellStyle name="Normal [0] 3 4 2 2" xfId="40246" xr:uid="{00000000-0005-0000-0000-00000D9D0000}"/>
    <cellStyle name="Normal [0] 3 4 2 2 2" xfId="40247" xr:uid="{00000000-0005-0000-0000-00000E9D0000}"/>
    <cellStyle name="Normal [0] 3 4 2 2 3" xfId="40248" xr:uid="{00000000-0005-0000-0000-00000F9D0000}"/>
    <cellStyle name="Normal [0] 3 4 2 3" xfId="40249" xr:uid="{00000000-0005-0000-0000-0000109D0000}"/>
    <cellStyle name="Normal [0] 3 4 2 3 2" xfId="40250" xr:uid="{00000000-0005-0000-0000-0000119D0000}"/>
    <cellStyle name="Normal [0] 3 4 2 3 3" xfId="40251" xr:uid="{00000000-0005-0000-0000-0000129D0000}"/>
    <cellStyle name="Normal [0] 3 4 2 4" xfId="40252" xr:uid="{00000000-0005-0000-0000-0000139D0000}"/>
    <cellStyle name="Normal [0] 3 4 2 4 2" xfId="40253" xr:uid="{00000000-0005-0000-0000-0000149D0000}"/>
    <cellStyle name="Normal [0] 3 4 2 4 3" xfId="40254" xr:uid="{00000000-0005-0000-0000-0000159D0000}"/>
    <cellStyle name="Normal [0] 3 4 2 5" xfId="40255" xr:uid="{00000000-0005-0000-0000-0000169D0000}"/>
    <cellStyle name="Normal [0] 3 4 2 5 2" xfId="40256" xr:uid="{00000000-0005-0000-0000-0000179D0000}"/>
    <cellStyle name="Normal [0] 3 4 2 5 3" xfId="40257" xr:uid="{00000000-0005-0000-0000-0000189D0000}"/>
    <cellStyle name="Normal [0] 3 4 2 6" xfId="40258" xr:uid="{00000000-0005-0000-0000-0000199D0000}"/>
    <cellStyle name="Normal [0] 3 4 2 6 2" xfId="40259" xr:uid="{00000000-0005-0000-0000-00001A9D0000}"/>
    <cellStyle name="Normal [0] 3 4 2 6 3" xfId="40260" xr:uid="{00000000-0005-0000-0000-00001B9D0000}"/>
    <cellStyle name="Normal [0] 3 4 2 7" xfId="40261" xr:uid="{00000000-0005-0000-0000-00001C9D0000}"/>
    <cellStyle name="Normal [0] 3 4 2 7 2" xfId="40262" xr:uid="{00000000-0005-0000-0000-00001D9D0000}"/>
    <cellStyle name="Normal [0] 3 4 2 7 3" xfId="40263" xr:uid="{00000000-0005-0000-0000-00001E9D0000}"/>
    <cellStyle name="Normal [0] 3 4 2 8" xfId="40264" xr:uid="{00000000-0005-0000-0000-00001F9D0000}"/>
    <cellStyle name="Normal [0] 3 4 2 8 2" xfId="40265" xr:uid="{00000000-0005-0000-0000-0000209D0000}"/>
    <cellStyle name="Normal [0] 3 4 2 8 3" xfId="40266" xr:uid="{00000000-0005-0000-0000-0000219D0000}"/>
    <cellStyle name="Normal [0] 3 4 2 9" xfId="40267" xr:uid="{00000000-0005-0000-0000-0000229D0000}"/>
    <cellStyle name="Normal [0] 3 4 2 9 2" xfId="40268" xr:uid="{00000000-0005-0000-0000-0000239D0000}"/>
    <cellStyle name="Normal [0] 3 4 2 9 3" xfId="40269" xr:uid="{00000000-0005-0000-0000-0000249D0000}"/>
    <cellStyle name="Normal [0] 3 4 20" xfId="40270" xr:uid="{00000000-0005-0000-0000-0000259D0000}"/>
    <cellStyle name="Normal [0] 3 4 3" xfId="40271" xr:uid="{00000000-0005-0000-0000-0000269D0000}"/>
    <cellStyle name="Normal [0] 3 4 3 10" xfId="40272" xr:uid="{00000000-0005-0000-0000-0000279D0000}"/>
    <cellStyle name="Normal [0] 3 4 3 10 2" xfId="40273" xr:uid="{00000000-0005-0000-0000-0000289D0000}"/>
    <cellStyle name="Normal [0] 3 4 3 10 3" xfId="40274" xr:uid="{00000000-0005-0000-0000-0000299D0000}"/>
    <cellStyle name="Normal [0] 3 4 3 11" xfId="40275" xr:uid="{00000000-0005-0000-0000-00002A9D0000}"/>
    <cellStyle name="Normal [0] 3 4 3 11 2" xfId="40276" xr:uid="{00000000-0005-0000-0000-00002B9D0000}"/>
    <cellStyle name="Normal [0] 3 4 3 11 3" xfId="40277" xr:uid="{00000000-0005-0000-0000-00002C9D0000}"/>
    <cellStyle name="Normal [0] 3 4 3 12" xfId="40278" xr:uid="{00000000-0005-0000-0000-00002D9D0000}"/>
    <cellStyle name="Normal [0] 3 4 3 12 2" xfId="40279" xr:uid="{00000000-0005-0000-0000-00002E9D0000}"/>
    <cellStyle name="Normal [0] 3 4 3 12 3" xfId="40280" xr:uid="{00000000-0005-0000-0000-00002F9D0000}"/>
    <cellStyle name="Normal [0] 3 4 3 13" xfId="40281" xr:uid="{00000000-0005-0000-0000-0000309D0000}"/>
    <cellStyle name="Normal [0] 3 4 3 14" xfId="40282" xr:uid="{00000000-0005-0000-0000-0000319D0000}"/>
    <cellStyle name="Normal [0] 3 4 3 2" xfId="40283" xr:uid="{00000000-0005-0000-0000-0000329D0000}"/>
    <cellStyle name="Normal [0] 3 4 3 2 2" xfId="40284" xr:uid="{00000000-0005-0000-0000-0000339D0000}"/>
    <cellStyle name="Normal [0] 3 4 3 2 3" xfId="40285" xr:uid="{00000000-0005-0000-0000-0000349D0000}"/>
    <cellStyle name="Normal [0] 3 4 3 3" xfId="40286" xr:uid="{00000000-0005-0000-0000-0000359D0000}"/>
    <cellStyle name="Normal [0] 3 4 3 3 2" xfId="40287" xr:uid="{00000000-0005-0000-0000-0000369D0000}"/>
    <cellStyle name="Normal [0] 3 4 3 3 3" xfId="40288" xr:uid="{00000000-0005-0000-0000-0000379D0000}"/>
    <cellStyle name="Normal [0] 3 4 3 4" xfId="40289" xr:uid="{00000000-0005-0000-0000-0000389D0000}"/>
    <cellStyle name="Normal [0] 3 4 3 4 2" xfId="40290" xr:uid="{00000000-0005-0000-0000-0000399D0000}"/>
    <cellStyle name="Normal [0] 3 4 3 4 3" xfId="40291" xr:uid="{00000000-0005-0000-0000-00003A9D0000}"/>
    <cellStyle name="Normal [0] 3 4 3 5" xfId="40292" xr:uid="{00000000-0005-0000-0000-00003B9D0000}"/>
    <cellStyle name="Normal [0] 3 4 3 5 2" xfId="40293" xr:uid="{00000000-0005-0000-0000-00003C9D0000}"/>
    <cellStyle name="Normal [0] 3 4 3 5 3" xfId="40294" xr:uid="{00000000-0005-0000-0000-00003D9D0000}"/>
    <cellStyle name="Normal [0] 3 4 3 6" xfId="40295" xr:uid="{00000000-0005-0000-0000-00003E9D0000}"/>
    <cellStyle name="Normal [0] 3 4 3 6 2" xfId="40296" xr:uid="{00000000-0005-0000-0000-00003F9D0000}"/>
    <cellStyle name="Normal [0] 3 4 3 6 3" xfId="40297" xr:uid="{00000000-0005-0000-0000-0000409D0000}"/>
    <cellStyle name="Normal [0] 3 4 3 7" xfId="40298" xr:uid="{00000000-0005-0000-0000-0000419D0000}"/>
    <cellStyle name="Normal [0] 3 4 3 7 2" xfId="40299" xr:uid="{00000000-0005-0000-0000-0000429D0000}"/>
    <cellStyle name="Normal [0] 3 4 3 7 3" xfId="40300" xr:uid="{00000000-0005-0000-0000-0000439D0000}"/>
    <cellStyle name="Normal [0] 3 4 3 8" xfId="40301" xr:uid="{00000000-0005-0000-0000-0000449D0000}"/>
    <cellStyle name="Normal [0] 3 4 3 8 2" xfId="40302" xr:uid="{00000000-0005-0000-0000-0000459D0000}"/>
    <cellStyle name="Normal [0] 3 4 3 8 3" xfId="40303" xr:uid="{00000000-0005-0000-0000-0000469D0000}"/>
    <cellStyle name="Normal [0] 3 4 3 9" xfId="40304" xr:uid="{00000000-0005-0000-0000-0000479D0000}"/>
    <cellStyle name="Normal [0] 3 4 3 9 2" xfId="40305" xr:uid="{00000000-0005-0000-0000-0000489D0000}"/>
    <cellStyle name="Normal [0] 3 4 3 9 3" xfId="40306" xr:uid="{00000000-0005-0000-0000-0000499D0000}"/>
    <cellStyle name="Normal [0] 3 4 4" xfId="40307" xr:uid="{00000000-0005-0000-0000-00004A9D0000}"/>
    <cellStyle name="Normal [0] 3 4 4 10" xfId="40308" xr:uid="{00000000-0005-0000-0000-00004B9D0000}"/>
    <cellStyle name="Normal [0] 3 4 4 10 2" xfId="40309" xr:uid="{00000000-0005-0000-0000-00004C9D0000}"/>
    <cellStyle name="Normal [0] 3 4 4 10 3" xfId="40310" xr:uid="{00000000-0005-0000-0000-00004D9D0000}"/>
    <cellStyle name="Normal [0] 3 4 4 11" xfId="40311" xr:uid="{00000000-0005-0000-0000-00004E9D0000}"/>
    <cellStyle name="Normal [0] 3 4 4 11 2" xfId="40312" xr:uid="{00000000-0005-0000-0000-00004F9D0000}"/>
    <cellStyle name="Normal [0] 3 4 4 11 3" xfId="40313" xr:uid="{00000000-0005-0000-0000-0000509D0000}"/>
    <cellStyle name="Normal [0] 3 4 4 12" xfId="40314" xr:uid="{00000000-0005-0000-0000-0000519D0000}"/>
    <cellStyle name="Normal [0] 3 4 4 13" xfId="40315" xr:uid="{00000000-0005-0000-0000-0000529D0000}"/>
    <cellStyle name="Normal [0] 3 4 4 2" xfId="40316" xr:uid="{00000000-0005-0000-0000-0000539D0000}"/>
    <cellStyle name="Normal [0] 3 4 4 2 2" xfId="40317" xr:uid="{00000000-0005-0000-0000-0000549D0000}"/>
    <cellStyle name="Normal [0] 3 4 4 2 3" xfId="40318" xr:uid="{00000000-0005-0000-0000-0000559D0000}"/>
    <cellStyle name="Normal [0] 3 4 4 3" xfId="40319" xr:uid="{00000000-0005-0000-0000-0000569D0000}"/>
    <cellStyle name="Normal [0] 3 4 4 3 2" xfId="40320" xr:uid="{00000000-0005-0000-0000-0000579D0000}"/>
    <cellStyle name="Normal [0] 3 4 4 3 3" xfId="40321" xr:uid="{00000000-0005-0000-0000-0000589D0000}"/>
    <cellStyle name="Normal [0] 3 4 4 4" xfId="40322" xr:uid="{00000000-0005-0000-0000-0000599D0000}"/>
    <cellStyle name="Normal [0] 3 4 4 4 2" xfId="40323" xr:uid="{00000000-0005-0000-0000-00005A9D0000}"/>
    <cellStyle name="Normal [0] 3 4 4 4 3" xfId="40324" xr:uid="{00000000-0005-0000-0000-00005B9D0000}"/>
    <cellStyle name="Normal [0] 3 4 4 5" xfId="40325" xr:uid="{00000000-0005-0000-0000-00005C9D0000}"/>
    <cellStyle name="Normal [0] 3 4 4 5 2" xfId="40326" xr:uid="{00000000-0005-0000-0000-00005D9D0000}"/>
    <cellStyle name="Normal [0] 3 4 4 5 3" xfId="40327" xr:uid="{00000000-0005-0000-0000-00005E9D0000}"/>
    <cellStyle name="Normal [0] 3 4 4 6" xfId="40328" xr:uid="{00000000-0005-0000-0000-00005F9D0000}"/>
    <cellStyle name="Normal [0] 3 4 4 6 2" xfId="40329" xr:uid="{00000000-0005-0000-0000-0000609D0000}"/>
    <cellStyle name="Normal [0] 3 4 4 6 3" xfId="40330" xr:uid="{00000000-0005-0000-0000-0000619D0000}"/>
    <cellStyle name="Normal [0] 3 4 4 7" xfId="40331" xr:uid="{00000000-0005-0000-0000-0000629D0000}"/>
    <cellStyle name="Normal [0] 3 4 4 7 2" xfId="40332" xr:uid="{00000000-0005-0000-0000-0000639D0000}"/>
    <cellStyle name="Normal [0] 3 4 4 7 3" xfId="40333" xr:uid="{00000000-0005-0000-0000-0000649D0000}"/>
    <cellStyle name="Normal [0] 3 4 4 8" xfId="40334" xr:uid="{00000000-0005-0000-0000-0000659D0000}"/>
    <cellStyle name="Normal [0] 3 4 4 8 2" xfId="40335" xr:uid="{00000000-0005-0000-0000-0000669D0000}"/>
    <cellStyle name="Normal [0] 3 4 4 8 3" xfId="40336" xr:uid="{00000000-0005-0000-0000-0000679D0000}"/>
    <cellStyle name="Normal [0] 3 4 4 9" xfId="40337" xr:uid="{00000000-0005-0000-0000-0000689D0000}"/>
    <cellStyle name="Normal [0] 3 4 4 9 2" xfId="40338" xr:uid="{00000000-0005-0000-0000-0000699D0000}"/>
    <cellStyle name="Normal [0] 3 4 4 9 3" xfId="40339" xr:uid="{00000000-0005-0000-0000-00006A9D0000}"/>
    <cellStyle name="Normal [0] 3 4 5" xfId="40340" xr:uid="{00000000-0005-0000-0000-00006B9D0000}"/>
    <cellStyle name="Normal [0] 3 4 5 10" xfId="40341" xr:uid="{00000000-0005-0000-0000-00006C9D0000}"/>
    <cellStyle name="Normal [0] 3 4 5 10 2" xfId="40342" xr:uid="{00000000-0005-0000-0000-00006D9D0000}"/>
    <cellStyle name="Normal [0] 3 4 5 10 3" xfId="40343" xr:uid="{00000000-0005-0000-0000-00006E9D0000}"/>
    <cellStyle name="Normal [0] 3 4 5 11" xfId="40344" xr:uid="{00000000-0005-0000-0000-00006F9D0000}"/>
    <cellStyle name="Normal [0] 3 4 5 11 2" xfId="40345" xr:uid="{00000000-0005-0000-0000-0000709D0000}"/>
    <cellStyle name="Normal [0] 3 4 5 11 3" xfId="40346" xr:uid="{00000000-0005-0000-0000-0000719D0000}"/>
    <cellStyle name="Normal [0] 3 4 5 12" xfId="40347" xr:uid="{00000000-0005-0000-0000-0000729D0000}"/>
    <cellStyle name="Normal [0] 3 4 5 13" xfId="40348" xr:uid="{00000000-0005-0000-0000-0000739D0000}"/>
    <cellStyle name="Normal [0] 3 4 5 2" xfId="40349" xr:uid="{00000000-0005-0000-0000-0000749D0000}"/>
    <cellStyle name="Normal [0] 3 4 5 2 2" xfId="40350" xr:uid="{00000000-0005-0000-0000-0000759D0000}"/>
    <cellStyle name="Normal [0] 3 4 5 2 3" xfId="40351" xr:uid="{00000000-0005-0000-0000-0000769D0000}"/>
    <cellStyle name="Normal [0] 3 4 5 3" xfId="40352" xr:uid="{00000000-0005-0000-0000-0000779D0000}"/>
    <cellStyle name="Normal [0] 3 4 5 3 2" xfId="40353" xr:uid="{00000000-0005-0000-0000-0000789D0000}"/>
    <cellStyle name="Normal [0] 3 4 5 3 3" xfId="40354" xr:uid="{00000000-0005-0000-0000-0000799D0000}"/>
    <cellStyle name="Normal [0] 3 4 5 4" xfId="40355" xr:uid="{00000000-0005-0000-0000-00007A9D0000}"/>
    <cellStyle name="Normal [0] 3 4 5 4 2" xfId="40356" xr:uid="{00000000-0005-0000-0000-00007B9D0000}"/>
    <cellStyle name="Normal [0] 3 4 5 4 3" xfId="40357" xr:uid="{00000000-0005-0000-0000-00007C9D0000}"/>
    <cellStyle name="Normal [0] 3 4 5 5" xfId="40358" xr:uid="{00000000-0005-0000-0000-00007D9D0000}"/>
    <cellStyle name="Normal [0] 3 4 5 5 2" xfId="40359" xr:uid="{00000000-0005-0000-0000-00007E9D0000}"/>
    <cellStyle name="Normal [0] 3 4 5 5 3" xfId="40360" xr:uid="{00000000-0005-0000-0000-00007F9D0000}"/>
    <cellStyle name="Normal [0] 3 4 5 6" xfId="40361" xr:uid="{00000000-0005-0000-0000-0000809D0000}"/>
    <cellStyle name="Normal [0] 3 4 5 6 2" xfId="40362" xr:uid="{00000000-0005-0000-0000-0000819D0000}"/>
    <cellStyle name="Normal [0] 3 4 5 6 3" xfId="40363" xr:uid="{00000000-0005-0000-0000-0000829D0000}"/>
    <cellStyle name="Normal [0] 3 4 5 7" xfId="40364" xr:uid="{00000000-0005-0000-0000-0000839D0000}"/>
    <cellStyle name="Normal [0] 3 4 5 7 2" xfId="40365" xr:uid="{00000000-0005-0000-0000-0000849D0000}"/>
    <cellStyle name="Normal [0] 3 4 5 7 3" xfId="40366" xr:uid="{00000000-0005-0000-0000-0000859D0000}"/>
    <cellStyle name="Normal [0] 3 4 5 8" xfId="40367" xr:uid="{00000000-0005-0000-0000-0000869D0000}"/>
    <cellStyle name="Normal [0] 3 4 5 8 2" xfId="40368" xr:uid="{00000000-0005-0000-0000-0000879D0000}"/>
    <cellStyle name="Normal [0] 3 4 5 8 3" xfId="40369" xr:uid="{00000000-0005-0000-0000-0000889D0000}"/>
    <cellStyle name="Normal [0] 3 4 5 9" xfId="40370" xr:uid="{00000000-0005-0000-0000-0000899D0000}"/>
    <cellStyle name="Normal [0] 3 4 5 9 2" xfId="40371" xr:uid="{00000000-0005-0000-0000-00008A9D0000}"/>
    <cellStyle name="Normal [0] 3 4 5 9 3" xfId="40372" xr:uid="{00000000-0005-0000-0000-00008B9D0000}"/>
    <cellStyle name="Normal [0] 3 4 6" xfId="40373" xr:uid="{00000000-0005-0000-0000-00008C9D0000}"/>
    <cellStyle name="Normal [0] 3 4 6 10" xfId="40374" xr:uid="{00000000-0005-0000-0000-00008D9D0000}"/>
    <cellStyle name="Normal [0] 3 4 6 10 2" xfId="40375" xr:uid="{00000000-0005-0000-0000-00008E9D0000}"/>
    <cellStyle name="Normal [0] 3 4 6 10 3" xfId="40376" xr:uid="{00000000-0005-0000-0000-00008F9D0000}"/>
    <cellStyle name="Normal [0] 3 4 6 11" xfId="40377" xr:uid="{00000000-0005-0000-0000-0000909D0000}"/>
    <cellStyle name="Normal [0] 3 4 6 11 2" xfId="40378" xr:uid="{00000000-0005-0000-0000-0000919D0000}"/>
    <cellStyle name="Normal [0] 3 4 6 11 3" xfId="40379" xr:uid="{00000000-0005-0000-0000-0000929D0000}"/>
    <cellStyle name="Normal [0] 3 4 6 12" xfId="40380" xr:uid="{00000000-0005-0000-0000-0000939D0000}"/>
    <cellStyle name="Normal [0] 3 4 6 13" xfId="40381" xr:uid="{00000000-0005-0000-0000-0000949D0000}"/>
    <cellStyle name="Normal [0] 3 4 6 2" xfId="40382" xr:uid="{00000000-0005-0000-0000-0000959D0000}"/>
    <cellStyle name="Normal [0] 3 4 6 2 2" xfId="40383" xr:uid="{00000000-0005-0000-0000-0000969D0000}"/>
    <cellStyle name="Normal [0] 3 4 6 2 3" xfId="40384" xr:uid="{00000000-0005-0000-0000-0000979D0000}"/>
    <cellStyle name="Normal [0] 3 4 6 3" xfId="40385" xr:uid="{00000000-0005-0000-0000-0000989D0000}"/>
    <cellStyle name="Normal [0] 3 4 6 3 2" xfId="40386" xr:uid="{00000000-0005-0000-0000-0000999D0000}"/>
    <cellStyle name="Normal [0] 3 4 6 3 3" xfId="40387" xr:uid="{00000000-0005-0000-0000-00009A9D0000}"/>
    <cellStyle name="Normal [0] 3 4 6 4" xfId="40388" xr:uid="{00000000-0005-0000-0000-00009B9D0000}"/>
    <cellStyle name="Normal [0] 3 4 6 4 2" xfId="40389" xr:uid="{00000000-0005-0000-0000-00009C9D0000}"/>
    <cellStyle name="Normal [0] 3 4 6 4 3" xfId="40390" xr:uid="{00000000-0005-0000-0000-00009D9D0000}"/>
    <cellStyle name="Normal [0] 3 4 6 5" xfId="40391" xr:uid="{00000000-0005-0000-0000-00009E9D0000}"/>
    <cellStyle name="Normal [0] 3 4 6 5 2" xfId="40392" xr:uid="{00000000-0005-0000-0000-00009F9D0000}"/>
    <cellStyle name="Normal [0] 3 4 6 5 3" xfId="40393" xr:uid="{00000000-0005-0000-0000-0000A09D0000}"/>
    <cellStyle name="Normal [0] 3 4 6 6" xfId="40394" xr:uid="{00000000-0005-0000-0000-0000A19D0000}"/>
    <cellStyle name="Normal [0] 3 4 6 6 2" xfId="40395" xr:uid="{00000000-0005-0000-0000-0000A29D0000}"/>
    <cellStyle name="Normal [0] 3 4 6 6 3" xfId="40396" xr:uid="{00000000-0005-0000-0000-0000A39D0000}"/>
    <cellStyle name="Normal [0] 3 4 6 7" xfId="40397" xr:uid="{00000000-0005-0000-0000-0000A49D0000}"/>
    <cellStyle name="Normal [0] 3 4 6 7 2" xfId="40398" xr:uid="{00000000-0005-0000-0000-0000A59D0000}"/>
    <cellStyle name="Normal [0] 3 4 6 7 3" xfId="40399" xr:uid="{00000000-0005-0000-0000-0000A69D0000}"/>
    <cellStyle name="Normal [0] 3 4 6 8" xfId="40400" xr:uid="{00000000-0005-0000-0000-0000A79D0000}"/>
    <cellStyle name="Normal [0] 3 4 6 8 2" xfId="40401" xr:uid="{00000000-0005-0000-0000-0000A89D0000}"/>
    <cellStyle name="Normal [0] 3 4 6 8 3" xfId="40402" xr:uid="{00000000-0005-0000-0000-0000A99D0000}"/>
    <cellStyle name="Normal [0] 3 4 6 9" xfId="40403" xr:uid="{00000000-0005-0000-0000-0000AA9D0000}"/>
    <cellStyle name="Normal [0] 3 4 6 9 2" xfId="40404" xr:uid="{00000000-0005-0000-0000-0000AB9D0000}"/>
    <cellStyle name="Normal [0] 3 4 6 9 3" xfId="40405" xr:uid="{00000000-0005-0000-0000-0000AC9D0000}"/>
    <cellStyle name="Normal [0] 3 4 7" xfId="40406" xr:uid="{00000000-0005-0000-0000-0000AD9D0000}"/>
    <cellStyle name="Normal [0] 3 4 7 10" xfId="40407" xr:uid="{00000000-0005-0000-0000-0000AE9D0000}"/>
    <cellStyle name="Normal [0] 3 4 7 10 2" xfId="40408" xr:uid="{00000000-0005-0000-0000-0000AF9D0000}"/>
    <cellStyle name="Normal [0] 3 4 7 10 3" xfId="40409" xr:uid="{00000000-0005-0000-0000-0000B09D0000}"/>
    <cellStyle name="Normal [0] 3 4 7 11" xfId="40410" xr:uid="{00000000-0005-0000-0000-0000B19D0000}"/>
    <cellStyle name="Normal [0] 3 4 7 11 2" xfId="40411" xr:uid="{00000000-0005-0000-0000-0000B29D0000}"/>
    <cellStyle name="Normal [0] 3 4 7 11 3" xfId="40412" xr:uid="{00000000-0005-0000-0000-0000B39D0000}"/>
    <cellStyle name="Normal [0] 3 4 7 12" xfId="40413" xr:uid="{00000000-0005-0000-0000-0000B49D0000}"/>
    <cellStyle name="Normal [0] 3 4 7 13" xfId="40414" xr:uid="{00000000-0005-0000-0000-0000B59D0000}"/>
    <cellStyle name="Normal [0] 3 4 7 2" xfId="40415" xr:uid="{00000000-0005-0000-0000-0000B69D0000}"/>
    <cellStyle name="Normal [0] 3 4 7 2 2" xfId="40416" xr:uid="{00000000-0005-0000-0000-0000B79D0000}"/>
    <cellStyle name="Normal [0] 3 4 7 2 3" xfId="40417" xr:uid="{00000000-0005-0000-0000-0000B89D0000}"/>
    <cellStyle name="Normal [0] 3 4 7 3" xfId="40418" xr:uid="{00000000-0005-0000-0000-0000B99D0000}"/>
    <cellStyle name="Normal [0] 3 4 7 3 2" xfId="40419" xr:uid="{00000000-0005-0000-0000-0000BA9D0000}"/>
    <cellStyle name="Normal [0] 3 4 7 3 3" xfId="40420" xr:uid="{00000000-0005-0000-0000-0000BB9D0000}"/>
    <cellStyle name="Normal [0] 3 4 7 4" xfId="40421" xr:uid="{00000000-0005-0000-0000-0000BC9D0000}"/>
    <cellStyle name="Normal [0] 3 4 7 4 2" xfId="40422" xr:uid="{00000000-0005-0000-0000-0000BD9D0000}"/>
    <cellStyle name="Normal [0] 3 4 7 4 3" xfId="40423" xr:uid="{00000000-0005-0000-0000-0000BE9D0000}"/>
    <cellStyle name="Normal [0] 3 4 7 5" xfId="40424" xr:uid="{00000000-0005-0000-0000-0000BF9D0000}"/>
    <cellStyle name="Normal [0] 3 4 7 5 2" xfId="40425" xr:uid="{00000000-0005-0000-0000-0000C09D0000}"/>
    <cellStyle name="Normal [0] 3 4 7 5 3" xfId="40426" xr:uid="{00000000-0005-0000-0000-0000C19D0000}"/>
    <cellStyle name="Normal [0] 3 4 7 6" xfId="40427" xr:uid="{00000000-0005-0000-0000-0000C29D0000}"/>
    <cellStyle name="Normal [0] 3 4 7 6 2" xfId="40428" xr:uid="{00000000-0005-0000-0000-0000C39D0000}"/>
    <cellStyle name="Normal [0] 3 4 7 6 3" xfId="40429" xr:uid="{00000000-0005-0000-0000-0000C49D0000}"/>
    <cellStyle name="Normal [0] 3 4 7 7" xfId="40430" xr:uid="{00000000-0005-0000-0000-0000C59D0000}"/>
    <cellStyle name="Normal [0] 3 4 7 7 2" xfId="40431" xr:uid="{00000000-0005-0000-0000-0000C69D0000}"/>
    <cellStyle name="Normal [0] 3 4 7 7 3" xfId="40432" xr:uid="{00000000-0005-0000-0000-0000C79D0000}"/>
    <cellStyle name="Normal [0] 3 4 7 8" xfId="40433" xr:uid="{00000000-0005-0000-0000-0000C89D0000}"/>
    <cellStyle name="Normal [0] 3 4 7 8 2" xfId="40434" xr:uid="{00000000-0005-0000-0000-0000C99D0000}"/>
    <cellStyle name="Normal [0] 3 4 7 8 3" xfId="40435" xr:uid="{00000000-0005-0000-0000-0000CA9D0000}"/>
    <cellStyle name="Normal [0] 3 4 7 9" xfId="40436" xr:uid="{00000000-0005-0000-0000-0000CB9D0000}"/>
    <cellStyle name="Normal [0] 3 4 7 9 2" xfId="40437" xr:uid="{00000000-0005-0000-0000-0000CC9D0000}"/>
    <cellStyle name="Normal [0] 3 4 7 9 3" xfId="40438" xr:uid="{00000000-0005-0000-0000-0000CD9D0000}"/>
    <cellStyle name="Normal [0] 3 4 8" xfId="40439" xr:uid="{00000000-0005-0000-0000-0000CE9D0000}"/>
    <cellStyle name="Normal [0] 3 4 8 2" xfId="40440" xr:uid="{00000000-0005-0000-0000-0000CF9D0000}"/>
    <cellStyle name="Normal [0] 3 4 8 3" xfId="40441" xr:uid="{00000000-0005-0000-0000-0000D09D0000}"/>
    <cellStyle name="Normal [0] 3 4 9" xfId="40442" xr:uid="{00000000-0005-0000-0000-0000D19D0000}"/>
    <cellStyle name="Normal [0] 3 4 9 2" xfId="40443" xr:uid="{00000000-0005-0000-0000-0000D29D0000}"/>
    <cellStyle name="Normal [0] 3 4 9 3" xfId="40444" xr:uid="{00000000-0005-0000-0000-0000D39D0000}"/>
    <cellStyle name="Normal [0] 3 5" xfId="40445" xr:uid="{00000000-0005-0000-0000-0000D49D0000}"/>
    <cellStyle name="Normal [0] 3 5 10" xfId="40446" xr:uid="{00000000-0005-0000-0000-0000D59D0000}"/>
    <cellStyle name="Normal [0] 3 5 10 2" xfId="40447" xr:uid="{00000000-0005-0000-0000-0000D69D0000}"/>
    <cellStyle name="Normal [0] 3 5 10 3" xfId="40448" xr:uid="{00000000-0005-0000-0000-0000D79D0000}"/>
    <cellStyle name="Normal [0] 3 5 11" xfId="40449" xr:uid="{00000000-0005-0000-0000-0000D89D0000}"/>
    <cellStyle name="Normal [0] 3 5 11 2" xfId="40450" xr:uid="{00000000-0005-0000-0000-0000D99D0000}"/>
    <cellStyle name="Normal [0] 3 5 11 3" xfId="40451" xr:uid="{00000000-0005-0000-0000-0000DA9D0000}"/>
    <cellStyle name="Normal [0] 3 5 12" xfId="40452" xr:uid="{00000000-0005-0000-0000-0000DB9D0000}"/>
    <cellStyle name="Normal [0] 3 5 12 2" xfId="40453" xr:uid="{00000000-0005-0000-0000-0000DC9D0000}"/>
    <cellStyle name="Normal [0] 3 5 12 3" xfId="40454" xr:uid="{00000000-0005-0000-0000-0000DD9D0000}"/>
    <cellStyle name="Normal [0] 3 5 13" xfId="40455" xr:uid="{00000000-0005-0000-0000-0000DE9D0000}"/>
    <cellStyle name="Normal [0] 3 5 13 2" xfId="40456" xr:uid="{00000000-0005-0000-0000-0000DF9D0000}"/>
    <cellStyle name="Normal [0] 3 5 13 3" xfId="40457" xr:uid="{00000000-0005-0000-0000-0000E09D0000}"/>
    <cellStyle name="Normal [0] 3 5 14" xfId="40458" xr:uid="{00000000-0005-0000-0000-0000E19D0000}"/>
    <cellStyle name="Normal [0] 3 5 14 2" xfId="40459" xr:uid="{00000000-0005-0000-0000-0000E29D0000}"/>
    <cellStyle name="Normal [0] 3 5 14 3" xfId="40460" xr:uid="{00000000-0005-0000-0000-0000E39D0000}"/>
    <cellStyle name="Normal [0] 3 5 15" xfId="40461" xr:uid="{00000000-0005-0000-0000-0000E49D0000}"/>
    <cellStyle name="Normal [0] 3 5 15 2" xfId="40462" xr:uid="{00000000-0005-0000-0000-0000E59D0000}"/>
    <cellStyle name="Normal [0] 3 5 15 3" xfId="40463" xr:uid="{00000000-0005-0000-0000-0000E69D0000}"/>
    <cellStyle name="Normal [0] 3 5 16" xfId="40464" xr:uid="{00000000-0005-0000-0000-0000E79D0000}"/>
    <cellStyle name="Normal [0] 3 5 16 2" xfId="40465" xr:uid="{00000000-0005-0000-0000-0000E89D0000}"/>
    <cellStyle name="Normal [0] 3 5 16 3" xfId="40466" xr:uid="{00000000-0005-0000-0000-0000E99D0000}"/>
    <cellStyle name="Normal [0] 3 5 17" xfId="40467" xr:uid="{00000000-0005-0000-0000-0000EA9D0000}"/>
    <cellStyle name="Normal [0] 3 5 17 2" xfId="40468" xr:uid="{00000000-0005-0000-0000-0000EB9D0000}"/>
    <cellStyle name="Normal [0] 3 5 17 3" xfId="40469" xr:uid="{00000000-0005-0000-0000-0000EC9D0000}"/>
    <cellStyle name="Normal [0] 3 5 18" xfId="40470" xr:uid="{00000000-0005-0000-0000-0000ED9D0000}"/>
    <cellStyle name="Normal [0] 3 5 18 2" xfId="40471" xr:uid="{00000000-0005-0000-0000-0000EE9D0000}"/>
    <cellStyle name="Normal [0] 3 5 18 3" xfId="40472" xr:uid="{00000000-0005-0000-0000-0000EF9D0000}"/>
    <cellStyle name="Normal [0] 3 5 19" xfId="40473" xr:uid="{00000000-0005-0000-0000-0000F09D0000}"/>
    <cellStyle name="Normal [0] 3 5 2" xfId="40474" xr:uid="{00000000-0005-0000-0000-0000F19D0000}"/>
    <cellStyle name="Normal [0] 3 5 2 10" xfId="40475" xr:uid="{00000000-0005-0000-0000-0000F29D0000}"/>
    <cellStyle name="Normal [0] 3 5 2 10 2" xfId="40476" xr:uid="{00000000-0005-0000-0000-0000F39D0000}"/>
    <cellStyle name="Normal [0] 3 5 2 10 3" xfId="40477" xr:uid="{00000000-0005-0000-0000-0000F49D0000}"/>
    <cellStyle name="Normal [0] 3 5 2 11" xfId="40478" xr:uid="{00000000-0005-0000-0000-0000F59D0000}"/>
    <cellStyle name="Normal [0] 3 5 2 11 2" xfId="40479" xr:uid="{00000000-0005-0000-0000-0000F69D0000}"/>
    <cellStyle name="Normal [0] 3 5 2 11 3" xfId="40480" xr:uid="{00000000-0005-0000-0000-0000F79D0000}"/>
    <cellStyle name="Normal [0] 3 5 2 12" xfId="40481" xr:uid="{00000000-0005-0000-0000-0000F89D0000}"/>
    <cellStyle name="Normal [0] 3 5 2 12 2" xfId="40482" xr:uid="{00000000-0005-0000-0000-0000F99D0000}"/>
    <cellStyle name="Normal [0] 3 5 2 12 3" xfId="40483" xr:uid="{00000000-0005-0000-0000-0000FA9D0000}"/>
    <cellStyle name="Normal [0] 3 5 2 13" xfId="40484" xr:uid="{00000000-0005-0000-0000-0000FB9D0000}"/>
    <cellStyle name="Normal [0] 3 5 2 14" xfId="40485" xr:uid="{00000000-0005-0000-0000-0000FC9D0000}"/>
    <cellStyle name="Normal [0] 3 5 2 2" xfId="40486" xr:uid="{00000000-0005-0000-0000-0000FD9D0000}"/>
    <cellStyle name="Normal [0] 3 5 2 2 2" xfId="40487" xr:uid="{00000000-0005-0000-0000-0000FE9D0000}"/>
    <cellStyle name="Normal [0] 3 5 2 2 3" xfId="40488" xr:uid="{00000000-0005-0000-0000-0000FF9D0000}"/>
    <cellStyle name="Normal [0] 3 5 2 3" xfId="40489" xr:uid="{00000000-0005-0000-0000-0000009E0000}"/>
    <cellStyle name="Normal [0] 3 5 2 3 2" xfId="40490" xr:uid="{00000000-0005-0000-0000-0000019E0000}"/>
    <cellStyle name="Normal [0] 3 5 2 3 3" xfId="40491" xr:uid="{00000000-0005-0000-0000-0000029E0000}"/>
    <cellStyle name="Normal [0] 3 5 2 4" xfId="40492" xr:uid="{00000000-0005-0000-0000-0000039E0000}"/>
    <cellStyle name="Normal [0] 3 5 2 4 2" xfId="40493" xr:uid="{00000000-0005-0000-0000-0000049E0000}"/>
    <cellStyle name="Normal [0] 3 5 2 4 3" xfId="40494" xr:uid="{00000000-0005-0000-0000-0000059E0000}"/>
    <cellStyle name="Normal [0] 3 5 2 5" xfId="40495" xr:uid="{00000000-0005-0000-0000-0000069E0000}"/>
    <cellStyle name="Normal [0] 3 5 2 5 2" xfId="40496" xr:uid="{00000000-0005-0000-0000-0000079E0000}"/>
    <cellStyle name="Normal [0] 3 5 2 5 3" xfId="40497" xr:uid="{00000000-0005-0000-0000-0000089E0000}"/>
    <cellStyle name="Normal [0] 3 5 2 6" xfId="40498" xr:uid="{00000000-0005-0000-0000-0000099E0000}"/>
    <cellStyle name="Normal [0] 3 5 2 6 2" xfId="40499" xr:uid="{00000000-0005-0000-0000-00000A9E0000}"/>
    <cellStyle name="Normal [0] 3 5 2 6 3" xfId="40500" xr:uid="{00000000-0005-0000-0000-00000B9E0000}"/>
    <cellStyle name="Normal [0] 3 5 2 7" xfId="40501" xr:uid="{00000000-0005-0000-0000-00000C9E0000}"/>
    <cellStyle name="Normal [0] 3 5 2 7 2" xfId="40502" xr:uid="{00000000-0005-0000-0000-00000D9E0000}"/>
    <cellStyle name="Normal [0] 3 5 2 7 3" xfId="40503" xr:uid="{00000000-0005-0000-0000-00000E9E0000}"/>
    <cellStyle name="Normal [0] 3 5 2 8" xfId="40504" xr:uid="{00000000-0005-0000-0000-00000F9E0000}"/>
    <cellStyle name="Normal [0] 3 5 2 8 2" xfId="40505" xr:uid="{00000000-0005-0000-0000-0000109E0000}"/>
    <cellStyle name="Normal [0] 3 5 2 8 3" xfId="40506" xr:uid="{00000000-0005-0000-0000-0000119E0000}"/>
    <cellStyle name="Normal [0] 3 5 2 9" xfId="40507" xr:uid="{00000000-0005-0000-0000-0000129E0000}"/>
    <cellStyle name="Normal [0] 3 5 2 9 2" xfId="40508" xr:uid="{00000000-0005-0000-0000-0000139E0000}"/>
    <cellStyle name="Normal [0] 3 5 2 9 3" xfId="40509" xr:uid="{00000000-0005-0000-0000-0000149E0000}"/>
    <cellStyle name="Normal [0] 3 5 20" xfId="40510" xr:uid="{00000000-0005-0000-0000-0000159E0000}"/>
    <cellStyle name="Normal [0] 3 5 3" xfId="40511" xr:uid="{00000000-0005-0000-0000-0000169E0000}"/>
    <cellStyle name="Normal [0] 3 5 3 10" xfId="40512" xr:uid="{00000000-0005-0000-0000-0000179E0000}"/>
    <cellStyle name="Normal [0] 3 5 3 10 2" xfId="40513" xr:uid="{00000000-0005-0000-0000-0000189E0000}"/>
    <cellStyle name="Normal [0] 3 5 3 10 3" xfId="40514" xr:uid="{00000000-0005-0000-0000-0000199E0000}"/>
    <cellStyle name="Normal [0] 3 5 3 11" xfId="40515" xr:uid="{00000000-0005-0000-0000-00001A9E0000}"/>
    <cellStyle name="Normal [0] 3 5 3 11 2" xfId="40516" xr:uid="{00000000-0005-0000-0000-00001B9E0000}"/>
    <cellStyle name="Normal [0] 3 5 3 11 3" xfId="40517" xr:uid="{00000000-0005-0000-0000-00001C9E0000}"/>
    <cellStyle name="Normal [0] 3 5 3 12" xfId="40518" xr:uid="{00000000-0005-0000-0000-00001D9E0000}"/>
    <cellStyle name="Normal [0] 3 5 3 12 2" xfId="40519" xr:uid="{00000000-0005-0000-0000-00001E9E0000}"/>
    <cellStyle name="Normal [0] 3 5 3 12 3" xfId="40520" xr:uid="{00000000-0005-0000-0000-00001F9E0000}"/>
    <cellStyle name="Normal [0] 3 5 3 13" xfId="40521" xr:uid="{00000000-0005-0000-0000-0000209E0000}"/>
    <cellStyle name="Normal [0] 3 5 3 14" xfId="40522" xr:uid="{00000000-0005-0000-0000-0000219E0000}"/>
    <cellStyle name="Normal [0] 3 5 3 2" xfId="40523" xr:uid="{00000000-0005-0000-0000-0000229E0000}"/>
    <cellStyle name="Normal [0] 3 5 3 2 2" xfId="40524" xr:uid="{00000000-0005-0000-0000-0000239E0000}"/>
    <cellStyle name="Normal [0] 3 5 3 2 3" xfId="40525" xr:uid="{00000000-0005-0000-0000-0000249E0000}"/>
    <cellStyle name="Normal [0] 3 5 3 3" xfId="40526" xr:uid="{00000000-0005-0000-0000-0000259E0000}"/>
    <cellStyle name="Normal [0] 3 5 3 3 2" xfId="40527" xr:uid="{00000000-0005-0000-0000-0000269E0000}"/>
    <cellStyle name="Normal [0] 3 5 3 3 3" xfId="40528" xr:uid="{00000000-0005-0000-0000-0000279E0000}"/>
    <cellStyle name="Normal [0] 3 5 3 4" xfId="40529" xr:uid="{00000000-0005-0000-0000-0000289E0000}"/>
    <cellStyle name="Normal [0] 3 5 3 4 2" xfId="40530" xr:uid="{00000000-0005-0000-0000-0000299E0000}"/>
    <cellStyle name="Normal [0] 3 5 3 4 3" xfId="40531" xr:uid="{00000000-0005-0000-0000-00002A9E0000}"/>
    <cellStyle name="Normal [0] 3 5 3 5" xfId="40532" xr:uid="{00000000-0005-0000-0000-00002B9E0000}"/>
    <cellStyle name="Normal [0] 3 5 3 5 2" xfId="40533" xr:uid="{00000000-0005-0000-0000-00002C9E0000}"/>
    <cellStyle name="Normal [0] 3 5 3 5 3" xfId="40534" xr:uid="{00000000-0005-0000-0000-00002D9E0000}"/>
    <cellStyle name="Normal [0] 3 5 3 6" xfId="40535" xr:uid="{00000000-0005-0000-0000-00002E9E0000}"/>
    <cellStyle name="Normal [0] 3 5 3 6 2" xfId="40536" xr:uid="{00000000-0005-0000-0000-00002F9E0000}"/>
    <cellStyle name="Normal [0] 3 5 3 6 3" xfId="40537" xr:uid="{00000000-0005-0000-0000-0000309E0000}"/>
    <cellStyle name="Normal [0] 3 5 3 7" xfId="40538" xr:uid="{00000000-0005-0000-0000-0000319E0000}"/>
    <cellStyle name="Normal [0] 3 5 3 7 2" xfId="40539" xr:uid="{00000000-0005-0000-0000-0000329E0000}"/>
    <cellStyle name="Normal [0] 3 5 3 7 3" xfId="40540" xr:uid="{00000000-0005-0000-0000-0000339E0000}"/>
    <cellStyle name="Normal [0] 3 5 3 8" xfId="40541" xr:uid="{00000000-0005-0000-0000-0000349E0000}"/>
    <cellStyle name="Normal [0] 3 5 3 8 2" xfId="40542" xr:uid="{00000000-0005-0000-0000-0000359E0000}"/>
    <cellStyle name="Normal [0] 3 5 3 8 3" xfId="40543" xr:uid="{00000000-0005-0000-0000-0000369E0000}"/>
    <cellStyle name="Normal [0] 3 5 3 9" xfId="40544" xr:uid="{00000000-0005-0000-0000-0000379E0000}"/>
    <cellStyle name="Normal [0] 3 5 3 9 2" xfId="40545" xr:uid="{00000000-0005-0000-0000-0000389E0000}"/>
    <cellStyle name="Normal [0] 3 5 3 9 3" xfId="40546" xr:uid="{00000000-0005-0000-0000-0000399E0000}"/>
    <cellStyle name="Normal [0] 3 5 4" xfId="40547" xr:uid="{00000000-0005-0000-0000-00003A9E0000}"/>
    <cellStyle name="Normal [0] 3 5 4 10" xfId="40548" xr:uid="{00000000-0005-0000-0000-00003B9E0000}"/>
    <cellStyle name="Normal [0] 3 5 4 10 2" xfId="40549" xr:uid="{00000000-0005-0000-0000-00003C9E0000}"/>
    <cellStyle name="Normal [0] 3 5 4 10 3" xfId="40550" xr:uid="{00000000-0005-0000-0000-00003D9E0000}"/>
    <cellStyle name="Normal [0] 3 5 4 11" xfId="40551" xr:uid="{00000000-0005-0000-0000-00003E9E0000}"/>
    <cellStyle name="Normal [0] 3 5 4 11 2" xfId="40552" xr:uid="{00000000-0005-0000-0000-00003F9E0000}"/>
    <cellStyle name="Normal [0] 3 5 4 11 3" xfId="40553" xr:uid="{00000000-0005-0000-0000-0000409E0000}"/>
    <cellStyle name="Normal [0] 3 5 4 12" xfId="40554" xr:uid="{00000000-0005-0000-0000-0000419E0000}"/>
    <cellStyle name="Normal [0] 3 5 4 13" xfId="40555" xr:uid="{00000000-0005-0000-0000-0000429E0000}"/>
    <cellStyle name="Normal [0] 3 5 4 2" xfId="40556" xr:uid="{00000000-0005-0000-0000-0000439E0000}"/>
    <cellStyle name="Normal [0] 3 5 4 2 2" xfId="40557" xr:uid="{00000000-0005-0000-0000-0000449E0000}"/>
    <cellStyle name="Normal [0] 3 5 4 2 3" xfId="40558" xr:uid="{00000000-0005-0000-0000-0000459E0000}"/>
    <cellStyle name="Normal [0] 3 5 4 3" xfId="40559" xr:uid="{00000000-0005-0000-0000-0000469E0000}"/>
    <cellStyle name="Normal [0] 3 5 4 3 2" xfId="40560" xr:uid="{00000000-0005-0000-0000-0000479E0000}"/>
    <cellStyle name="Normal [0] 3 5 4 3 3" xfId="40561" xr:uid="{00000000-0005-0000-0000-0000489E0000}"/>
    <cellStyle name="Normal [0] 3 5 4 4" xfId="40562" xr:uid="{00000000-0005-0000-0000-0000499E0000}"/>
    <cellStyle name="Normal [0] 3 5 4 4 2" xfId="40563" xr:uid="{00000000-0005-0000-0000-00004A9E0000}"/>
    <cellStyle name="Normal [0] 3 5 4 4 3" xfId="40564" xr:uid="{00000000-0005-0000-0000-00004B9E0000}"/>
    <cellStyle name="Normal [0] 3 5 4 5" xfId="40565" xr:uid="{00000000-0005-0000-0000-00004C9E0000}"/>
    <cellStyle name="Normal [0] 3 5 4 5 2" xfId="40566" xr:uid="{00000000-0005-0000-0000-00004D9E0000}"/>
    <cellStyle name="Normal [0] 3 5 4 5 3" xfId="40567" xr:uid="{00000000-0005-0000-0000-00004E9E0000}"/>
    <cellStyle name="Normal [0] 3 5 4 6" xfId="40568" xr:uid="{00000000-0005-0000-0000-00004F9E0000}"/>
    <cellStyle name="Normal [0] 3 5 4 6 2" xfId="40569" xr:uid="{00000000-0005-0000-0000-0000509E0000}"/>
    <cellStyle name="Normal [0] 3 5 4 6 3" xfId="40570" xr:uid="{00000000-0005-0000-0000-0000519E0000}"/>
    <cellStyle name="Normal [0] 3 5 4 7" xfId="40571" xr:uid="{00000000-0005-0000-0000-0000529E0000}"/>
    <cellStyle name="Normal [0] 3 5 4 7 2" xfId="40572" xr:uid="{00000000-0005-0000-0000-0000539E0000}"/>
    <cellStyle name="Normal [0] 3 5 4 7 3" xfId="40573" xr:uid="{00000000-0005-0000-0000-0000549E0000}"/>
    <cellStyle name="Normal [0] 3 5 4 8" xfId="40574" xr:uid="{00000000-0005-0000-0000-0000559E0000}"/>
    <cellStyle name="Normal [0] 3 5 4 8 2" xfId="40575" xr:uid="{00000000-0005-0000-0000-0000569E0000}"/>
    <cellStyle name="Normal [0] 3 5 4 8 3" xfId="40576" xr:uid="{00000000-0005-0000-0000-0000579E0000}"/>
    <cellStyle name="Normal [0] 3 5 4 9" xfId="40577" xr:uid="{00000000-0005-0000-0000-0000589E0000}"/>
    <cellStyle name="Normal [0] 3 5 4 9 2" xfId="40578" xr:uid="{00000000-0005-0000-0000-0000599E0000}"/>
    <cellStyle name="Normal [0] 3 5 4 9 3" xfId="40579" xr:uid="{00000000-0005-0000-0000-00005A9E0000}"/>
    <cellStyle name="Normal [0] 3 5 5" xfId="40580" xr:uid="{00000000-0005-0000-0000-00005B9E0000}"/>
    <cellStyle name="Normal [0] 3 5 5 10" xfId="40581" xr:uid="{00000000-0005-0000-0000-00005C9E0000}"/>
    <cellStyle name="Normal [0] 3 5 5 10 2" xfId="40582" xr:uid="{00000000-0005-0000-0000-00005D9E0000}"/>
    <cellStyle name="Normal [0] 3 5 5 10 3" xfId="40583" xr:uid="{00000000-0005-0000-0000-00005E9E0000}"/>
    <cellStyle name="Normal [0] 3 5 5 11" xfId="40584" xr:uid="{00000000-0005-0000-0000-00005F9E0000}"/>
    <cellStyle name="Normal [0] 3 5 5 11 2" xfId="40585" xr:uid="{00000000-0005-0000-0000-0000609E0000}"/>
    <cellStyle name="Normal [0] 3 5 5 11 3" xfId="40586" xr:uid="{00000000-0005-0000-0000-0000619E0000}"/>
    <cellStyle name="Normal [0] 3 5 5 12" xfId="40587" xr:uid="{00000000-0005-0000-0000-0000629E0000}"/>
    <cellStyle name="Normal [0] 3 5 5 13" xfId="40588" xr:uid="{00000000-0005-0000-0000-0000639E0000}"/>
    <cellStyle name="Normal [0] 3 5 5 2" xfId="40589" xr:uid="{00000000-0005-0000-0000-0000649E0000}"/>
    <cellStyle name="Normal [0] 3 5 5 2 2" xfId="40590" xr:uid="{00000000-0005-0000-0000-0000659E0000}"/>
    <cellStyle name="Normal [0] 3 5 5 2 3" xfId="40591" xr:uid="{00000000-0005-0000-0000-0000669E0000}"/>
    <cellStyle name="Normal [0] 3 5 5 3" xfId="40592" xr:uid="{00000000-0005-0000-0000-0000679E0000}"/>
    <cellStyle name="Normal [0] 3 5 5 3 2" xfId="40593" xr:uid="{00000000-0005-0000-0000-0000689E0000}"/>
    <cellStyle name="Normal [0] 3 5 5 3 3" xfId="40594" xr:uid="{00000000-0005-0000-0000-0000699E0000}"/>
    <cellStyle name="Normal [0] 3 5 5 4" xfId="40595" xr:uid="{00000000-0005-0000-0000-00006A9E0000}"/>
    <cellStyle name="Normal [0] 3 5 5 4 2" xfId="40596" xr:uid="{00000000-0005-0000-0000-00006B9E0000}"/>
    <cellStyle name="Normal [0] 3 5 5 4 3" xfId="40597" xr:uid="{00000000-0005-0000-0000-00006C9E0000}"/>
    <cellStyle name="Normal [0] 3 5 5 5" xfId="40598" xr:uid="{00000000-0005-0000-0000-00006D9E0000}"/>
    <cellStyle name="Normal [0] 3 5 5 5 2" xfId="40599" xr:uid="{00000000-0005-0000-0000-00006E9E0000}"/>
    <cellStyle name="Normal [0] 3 5 5 5 3" xfId="40600" xr:uid="{00000000-0005-0000-0000-00006F9E0000}"/>
    <cellStyle name="Normal [0] 3 5 5 6" xfId="40601" xr:uid="{00000000-0005-0000-0000-0000709E0000}"/>
    <cellStyle name="Normal [0] 3 5 5 6 2" xfId="40602" xr:uid="{00000000-0005-0000-0000-0000719E0000}"/>
    <cellStyle name="Normal [0] 3 5 5 6 3" xfId="40603" xr:uid="{00000000-0005-0000-0000-0000729E0000}"/>
    <cellStyle name="Normal [0] 3 5 5 7" xfId="40604" xr:uid="{00000000-0005-0000-0000-0000739E0000}"/>
    <cellStyle name="Normal [0] 3 5 5 7 2" xfId="40605" xr:uid="{00000000-0005-0000-0000-0000749E0000}"/>
    <cellStyle name="Normal [0] 3 5 5 7 3" xfId="40606" xr:uid="{00000000-0005-0000-0000-0000759E0000}"/>
    <cellStyle name="Normal [0] 3 5 5 8" xfId="40607" xr:uid="{00000000-0005-0000-0000-0000769E0000}"/>
    <cellStyle name="Normal [0] 3 5 5 8 2" xfId="40608" xr:uid="{00000000-0005-0000-0000-0000779E0000}"/>
    <cellStyle name="Normal [0] 3 5 5 8 3" xfId="40609" xr:uid="{00000000-0005-0000-0000-0000789E0000}"/>
    <cellStyle name="Normal [0] 3 5 5 9" xfId="40610" xr:uid="{00000000-0005-0000-0000-0000799E0000}"/>
    <cellStyle name="Normal [0] 3 5 5 9 2" xfId="40611" xr:uid="{00000000-0005-0000-0000-00007A9E0000}"/>
    <cellStyle name="Normal [0] 3 5 5 9 3" xfId="40612" xr:uid="{00000000-0005-0000-0000-00007B9E0000}"/>
    <cellStyle name="Normal [0] 3 5 6" xfId="40613" xr:uid="{00000000-0005-0000-0000-00007C9E0000}"/>
    <cellStyle name="Normal [0] 3 5 6 10" xfId="40614" xr:uid="{00000000-0005-0000-0000-00007D9E0000}"/>
    <cellStyle name="Normal [0] 3 5 6 10 2" xfId="40615" xr:uid="{00000000-0005-0000-0000-00007E9E0000}"/>
    <cellStyle name="Normal [0] 3 5 6 10 3" xfId="40616" xr:uid="{00000000-0005-0000-0000-00007F9E0000}"/>
    <cellStyle name="Normal [0] 3 5 6 11" xfId="40617" xr:uid="{00000000-0005-0000-0000-0000809E0000}"/>
    <cellStyle name="Normal [0] 3 5 6 11 2" xfId="40618" xr:uid="{00000000-0005-0000-0000-0000819E0000}"/>
    <cellStyle name="Normal [0] 3 5 6 11 3" xfId="40619" xr:uid="{00000000-0005-0000-0000-0000829E0000}"/>
    <cellStyle name="Normal [0] 3 5 6 12" xfId="40620" xr:uid="{00000000-0005-0000-0000-0000839E0000}"/>
    <cellStyle name="Normal [0] 3 5 6 13" xfId="40621" xr:uid="{00000000-0005-0000-0000-0000849E0000}"/>
    <cellStyle name="Normal [0] 3 5 6 2" xfId="40622" xr:uid="{00000000-0005-0000-0000-0000859E0000}"/>
    <cellStyle name="Normal [0] 3 5 6 2 2" xfId="40623" xr:uid="{00000000-0005-0000-0000-0000869E0000}"/>
    <cellStyle name="Normal [0] 3 5 6 2 3" xfId="40624" xr:uid="{00000000-0005-0000-0000-0000879E0000}"/>
    <cellStyle name="Normal [0] 3 5 6 3" xfId="40625" xr:uid="{00000000-0005-0000-0000-0000889E0000}"/>
    <cellStyle name="Normal [0] 3 5 6 3 2" xfId="40626" xr:uid="{00000000-0005-0000-0000-0000899E0000}"/>
    <cellStyle name="Normal [0] 3 5 6 3 3" xfId="40627" xr:uid="{00000000-0005-0000-0000-00008A9E0000}"/>
    <cellStyle name="Normal [0] 3 5 6 4" xfId="40628" xr:uid="{00000000-0005-0000-0000-00008B9E0000}"/>
    <cellStyle name="Normal [0] 3 5 6 4 2" xfId="40629" xr:uid="{00000000-0005-0000-0000-00008C9E0000}"/>
    <cellStyle name="Normal [0] 3 5 6 4 3" xfId="40630" xr:uid="{00000000-0005-0000-0000-00008D9E0000}"/>
    <cellStyle name="Normal [0] 3 5 6 5" xfId="40631" xr:uid="{00000000-0005-0000-0000-00008E9E0000}"/>
    <cellStyle name="Normal [0] 3 5 6 5 2" xfId="40632" xr:uid="{00000000-0005-0000-0000-00008F9E0000}"/>
    <cellStyle name="Normal [0] 3 5 6 5 3" xfId="40633" xr:uid="{00000000-0005-0000-0000-0000909E0000}"/>
    <cellStyle name="Normal [0] 3 5 6 6" xfId="40634" xr:uid="{00000000-0005-0000-0000-0000919E0000}"/>
    <cellStyle name="Normal [0] 3 5 6 6 2" xfId="40635" xr:uid="{00000000-0005-0000-0000-0000929E0000}"/>
    <cellStyle name="Normal [0] 3 5 6 6 3" xfId="40636" xr:uid="{00000000-0005-0000-0000-0000939E0000}"/>
    <cellStyle name="Normal [0] 3 5 6 7" xfId="40637" xr:uid="{00000000-0005-0000-0000-0000949E0000}"/>
    <cellStyle name="Normal [0] 3 5 6 7 2" xfId="40638" xr:uid="{00000000-0005-0000-0000-0000959E0000}"/>
    <cellStyle name="Normal [0] 3 5 6 7 3" xfId="40639" xr:uid="{00000000-0005-0000-0000-0000969E0000}"/>
    <cellStyle name="Normal [0] 3 5 6 8" xfId="40640" xr:uid="{00000000-0005-0000-0000-0000979E0000}"/>
    <cellStyle name="Normal [0] 3 5 6 8 2" xfId="40641" xr:uid="{00000000-0005-0000-0000-0000989E0000}"/>
    <cellStyle name="Normal [0] 3 5 6 8 3" xfId="40642" xr:uid="{00000000-0005-0000-0000-0000999E0000}"/>
    <cellStyle name="Normal [0] 3 5 6 9" xfId="40643" xr:uid="{00000000-0005-0000-0000-00009A9E0000}"/>
    <cellStyle name="Normal [0] 3 5 6 9 2" xfId="40644" xr:uid="{00000000-0005-0000-0000-00009B9E0000}"/>
    <cellStyle name="Normal [0] 3 5 6 9 3" xfId="40645" xr:uid="{00000000-0005-0000-0000-00009C9E0000}"/>
    <cellStyle name="Normal [0] 3 5 7" xfId="40646" xr:uid="{00000000-0005-0000-0000-00009D9E0000}"/>
    <cellStyle name="Normal [0] 3 5 7 10" xfId="40647" xr:uid="{00000000-0005-0000-0000-00009E9E0000}"/>
    <cellStyle name="Normal [0] 3 5 7 10 2" xfId="40648" xr:uid="{00000000-0005-0000-0000-00009F9E0000}"/>
    <cellStyle name="Normal [0] 3 5 7 10 3" xfId="40649" xr:uid="{00000000-0005-0000-0000-0000A09E0000}"/>
    <cellStyle name="Normal [0] 3 5 7 11" xfId="40650" xr:uid="{00000000-0005-0000-0000-0000A19E0000}"/>
    <cellStyle name="Normal [0] 3 5 7 11 2" xfId="40651" xr:uid="{00000000-0005-0000-0000-0000A29E0000}"/>
    <cellStyle name="Normal [0] 3 5 7 11 3" xfId="40652" xr:uid="{00000000-0005-0000-0000-0000A39E0000}"/>
    <cellStyle name="Normal [0] 3 5 7 12" xfId="40653" xr:uid="{00000000-0005-0000-0000-0000A49E0000}"/>
    <cellStyle name="Normal [0] 3 5 7 13" xfId="40654" xr:uid="{00000000-0005-0000-0000-0000A59E0000}"/>
    <cellStyle name="Normal [0] 3 5 7 2" xfId="40655" xr:uid="{00000000-0005-0000-0000-0000A69E0000}"/>
    <cellStyle name="Normal [0] 3 5 7 2 2" xfId="40656" xr:uid="{00000000-0005-0000-0000-0000A79E0000}"/>
    <cellStyle name="Normal [0] 3 5 7 2 3" xfId="40657" xr:uid="{00000000-0005-0000-0000-0000A89E0000}"/>
    <cellStyle name="Normal [0] 3 5 7 3" xfId="40658" xr:uid="{00000000-0005-0000-0000-0000A99E0000}"/>
    <cellStyle name="Normal [0] 3 5 7 3 2" xfId="40659" xr:uid="{00000000-0005-0000-0000-0000AA9E0000}"/>
    <cellStyle name="Normal [0] 3 5 7 3 3" xfId="40660" xr:uid="{00000000-0005-0000-0000-0000AB9E0000}"/>
    <cellStyle name="Normal [0] 3 5 7 4" xfId="40661" xr:uid="{00000000-0005-0000-0000-0000AC9E0000}"/>
    <cellStyle name="Normal [0] 3 5 7 4 2" xfId="40662" xr:uid="{00000000-0005-0000-0000-0000AD9E0000}"/>
    <cellStyle name="Normal [0] 3 5 7 4 3" xfId="40663" xr:uid="{00000000-0005-0000-0000-0000AE9E0000}"/>
    <cellStyle name="Normal [0] 3 5 7 5" xfId="40664" xr:uid="{00000000-0005-0000-0000-0000AF9E0000}"/>
    <cellStyle name="Normal [0] 3 5 7 5 2" xfId="40665" xr:uid="{00000000-0005-0000-0000-0000B09E0000}"/>
    <cellStyle name="Normal [0] 3 5 7 5 3" xfId="40666" xr:uid="{00000000-0005-0000-0000-0000B19E0000}"/>
    <cellStyle name="Normal [0] 3 5 7 6" xfId="40667" xr:uid="{00000000-0005-0000-0000-0000B29E0000}"/>
    <cellStyle name="Normal [0] 3 5 7 6 2" xfId="40668" xr:uid="{00000000-0005-0000-0000-0000B39E0000}"/>
    <cellStyle name="Normal [0] 3 5 7 6 3" xfId="40669" xr:uid="{00000000-0005-0000-0000-0000B49E0000}"/>
    <cellStyle name="Normal [0] 3 5 7 7" xfId="40670" xr:uid="{00000000-0005-0000-0000-0000B59E0000}"/>
    <cellStyle name="Normal [0] 3 5 7 7 2" xfId="40671" xr:uid="{00000000-0005-0000-0000-0000B69E0000}"/>
    <cellStyle name="Normal [0] 3 5 7 7 3" xfId="40672" xr:uid="{00000000-0005-0000-0000-0000B79E0000}"/>
    <cellStyle name="Normal [0] 3 5 7 8" xfId="40673" xr:uid="{00000000-0005-0000-0000-0000B89E0000}"/>
    <cellStyle name="Normal [0] 3 5 7 8 2" xfId="40674" xr:uid="{00000000-0005-0000-0000-0000B99E0000}"/>
    <cellStyle name="Normal [0] 3 5 7 8 3" xfId="40675" xr:uid="{00000000-0005-0000-0000-0000BA9E0000}"/>
    <cellStyle name="Normal [0] 3 5 7 9" xfId="40676" xr:uid="{00000000-0005-0000-0000-0000BB9E0000}"/>
    <cellStyle name="Normal [0] 3 5 7 9 2" xfId="40677" xr:uid="{00000000-0005-0000-0000-0000BC9E0000}"/>
    <cellStyle name="Normal [0] 3 5 7 9 3" xfId="40678" xr:uid="{00000000-0005-0000-0000-0000BD9E0000}"/>
    <cellStyle name="Normal [0] 3 5 8" xfId="40679" xr:uid="{00000000-0005-0000-0000-0000BE9E0000}"/>
    <cellStyle name="Normal [0] 3 5 8 2" xfId="40680" xr:uid="{00000000-0005-0000-0000-0000BF9E0000}"/>
    <cellStyle name="Normal [0] 3 5 8 3" xfId="40681" xr:uid="{00000000-0005-0000-0000-0000C09E0000}"/>
    <cellStyle name="Normal [0] 3 5 9" xfId="40682" xr:uid="{00000000-0005-0000-0000-0000C19E0000}"/>
    <cellStyle name="Normal [0] 3 5 9 2" xfId="40683" xr:uid="{00000000-0005-0000-0000-0000C29E0000}"/>
    <cellStyle name="Normal [0] 3 5 9 3" xfId="40684" xr:uid="{00000000-0005-0000-0000-0000C39E0000}"/>
    <cellStyle name="Normal [0] 3 6" xfId="40685" xr:uid="{00000000-0005-0000-0000-0000C49E0000}"/>
    <cellStyle name="Normal [0] 3 6 10" xfId="40686" xr:uid="{00000000-0005-0000-0000-0000C59E0000}"/>
    <cellStyle name="Normal [0] 3 6 10 2" xfId="40687" xr:uid="{00000000-0005-0000-0000-0000C69E0000}"/>
    <cellStyle name="Normal [0] 3 6 10 3" xfId="40688" xr:uid="{00000000-0005-0000-0000-0000C79E0000}"/>
    <cellStyle name="Normal [0] 3 6 11" xfId="40689" xr:uid="{00000000-0005-0000-0000-0000C89E0000}"/>
    <cellStyle name="Normal [0] 3 6 11 2" xfId="40690" xr:uid="{00000000-0005-0000-0000-0000C99E0000}"/>
    <cellStyle name="Normal [0] 3 6 11 3" xfId="40691" xr:uid="{00000000-0005-0000-0000-0000CA9E0000}"/>
    <cellStyle name="Normal [0] 3 6 12" xfId="40692" xr:uid="{00000000-0005-0000-0000-0000CB9E0000}"/>
    <cellStyle name="Normal [0] 3 6 12 2" xfId="40693" xr:uid="{00000000-0005-0000-0000-0000CC9E0000}"/>
    <cellStyle name="Normal [0] 3 6 12 3" xfId="40694" xr:uid="{00000000-0005-0000-0000-0000CD9E0000}"/>
    <cellStyle name="Normal [0] 3 6 13" xfId="40695" xr:uid="{00000000-0005-0000-0000-0000CE9E0000}"/>
    <cellStyle name="Normal [0] 3 6 13 2" xfId="40696" xr:uid="{00000000-0005-0000-0000-0000CF9E0000}"/>
    <cellStyle name="Normal [0] 3 6 13 3" xfId="40697" xr:uid="{00000000-0005-0000-0000-0000D09E0000}"/>
    <cellStyle name="Normal [0] 3 6 14" xfId="40698" xr:uid="{00000000-0005-0000-0000-0000D19E0000}"/>
    <cellStyle name="Normal [0] 3 6 14 2" xfId="40699" xr:uid="{00000000-0005-0000-0000-0000D29E0000}"/>
    <cellStyle name="Normal [0] 3 6 14 3" xfId="40700" xr:uid="{00000000-0005-0000-0000-0000D39E0000}"/>
    <cellStyle name="Normal [0] 3 6 15" xfId="40701" xr:uid="{00000000-0005-0000-0000-0000D49E0000}"/>
    <cellStyle name="Normal [0] 3 6 15 2" xfId="40702" xr:uid="{00000000-0005-0000-0000-0000D59E0000}"/>
    <cellStyle name="Normal [0] 3 6 15 3" xfId="40703" xr:uid="{00000000-0005-0000-0000-0000D69E0000}"/>
    <cellStyle name="Normal [0] 3 6 16" xfId="40704" xr:uid="{00000000-0005-0000-0000-0000D79E0000}"/>
    <cellStyle name="Normal [0] 3 6 16 2" xfId="40705" xr:uid="{00000000-0005-0000-0000-0000D89E0000}"/>
    <cellStyle name="Normal [0] 3 6 16 3" xfId="40706" xr:uid="{00000000-0005-0000-0000-0000D99E0000}"/>
    <cellStyle name="Normal [0] 3 6 17" xfId="40707" xr:uid="{00000000-0005-0000-0000-0000DA9E0000}"/>
    <cellStyle name="Normal [0] 3 6 17 2" xfId="40708" xr:uid="{00000000-0005-0000-0000-0000DB9E0000}"/>
    <cellStyle name="Normal [0] 3 6 17 3" xfId="40709" xr:uid="{00000000-0005-0000-0000-0000DC9E0000}"/>
    <cellStyle name="Normal [0] 3 6 18" xfId="40710" xr:uid="{00000000-0005-0000-0000-0000DD9E0000}"/>
    <cellStyle name="Normal [0] 3 6 18 2" xfId="40711" xr:uid="{00000000-0005-0000-0000-0000DE9E0000}"/>
    <cellStyle name="Normal [0] 3 6 18 3" xfId="40712" xr:uid="{00000000-0005-0000-0000-0000DF9E0000}"/>
    <cellStyle name="Normal [0] 3 6 19" xfId="40713" xr:uid="{00000000-0005-0000-0000-0000E09E0000}"/>
    <cellStyle name="Normal [0] 3 6 2" xfId="40714" xr:uid="{00000000-0005-0000-0000-0000E19E0000}"/>
    <cellStyle name="Normal [0] 3 6 2 10" xfId="40715" xr:uid="{00000000-0005-0000-0000-0000E29E0000}"/>
    <cellStyle name="Normal [0] 3 6 2 10 2" xfId="40716" xr:uid="{00000000-0005-0000-0000-0000E39E0000}"/>
    <cellStyle name="Normal [0] 3 6 2 10 3" xfId="40717" xr:uid="{00000000-0005-0000-0000-0000E49E0000}"/>
    <cellStyle name="Normal [0] 3 6 2 11" xfId="40718" xr:uid="{00000000-0005-0000-0000-0000E59E0000}"/>
    <cellStyle name="Normal [0] 3 6 2 11 2" xfId="40719" xr:uid="{00000000-0005-0000-0000-0000E69E0000}"/>
    <cellStyle name="Normal [0] 3 6 2 11 3" xfId="40720" xr:uid="{00000000-0005-0000-0000-0000E79E0000}"/>
    <cellStyle name="Normal [0] 3 6 2 12" xfId="40721" xr:uid="{00000000-0005-0000-0000-0000E89E0000}"/>
    <cellStyle name="Normal [0] 3 6 2 12 2" xfId="40722" xr:uid="{00000000-0005-0000-0000-0000E99E0000}"/>
    <cellStyle name="Normal [0] 3 6 2 12 3" xfId="40723" xr:uid="{00000000-0005-0000-0000-0000EA9E0000}"/>
    <cellStyle name="Normal [0] 3 6 2 13" xfId="40724" xr:uid="{00000000-0005-0000-0000-0000EB9E0000}"/>
    <cellStyle name="Normal [0] 3 6 2 14" xfId="40725" xr:uid="{00000000-0005-0000-0000-0000EC9E0000}"/>
    <cellStyle name="Normal [0] 3 6 2 2" xfId="40726" xr:uid="{00000000-0005-0000-0000-0000ED9E0000}"/>
    <cellStyle name="Normal [0] 3 6 2 2 2" xfId="40727" xr:uid="{00000000-0005-0000-0000-0000EE9E0000}"/>
    <cellStyle name="Normal [0] 3 6 2 2 3" xfId="40728" xr:uid="{00000000-0005-0000-0000-0000EF9E0000}"/>
    <cellStyle name="Normal [0] 3 6 2 3" xfId="40729" xr:uid="{00000000-0005-0000-0000-0000F09E0000}"/>
    <cellStyle name="Normal [0] 3 6 2 3 2" xfId="40730" xr:uid="{00000000-0005-0000-0000-0000F19E0000}"/>
    <cellStyle name="Normal [0] 3 6 2 3 3" xfId="40731" xr:uid="{00000000-0005-0000-0000-0000F29E0000}"/>
    <cellStyle name="Normal [0] 3 6 2 4" xfId="40732" xr:uid="{00000000-0005-0000-0000-0000F39E0000}"/>
    <cellStyle name="Normal [0] 3 6 2 4 2" xfId="40733" xr:uid="{00000000-0005-0000-0000-0000F49E0000}"/>
    <cellStyle name="Normal [0] 3 6 2 4 3" xfId="40734" xr:uid="{00000000-0005-0000-0000-0000F59E0000}"/>
    <cellStyle name="Normal [0] 3 6 2 5" xfId="40735" xr:uid="{00000000-0005-0000-0000-0000F69E0000}"/>
    <cellStyle name="Normal [0] 3 6 2 5 2" xfId="40736" xr:uid="{00000000-0005-0000-0000-0000F79E0000}"/>
    <cellStyle name="Normal [0] 3 6 2 5 3" xfId="40737" xr:uid="{00000000-0005-0000-0000-0000F89E0000}"/>
    <cellStyle name="Normal [0] 3 6 2 6" xfId="40738" xr:uid="{00000000-0005-0000-0000-0000F99E0000}"/>
    <cellStyle name="Normal [0] 3 6 2 6 2" xfId="40739" xr:uid="{00000000-0005-0000-0000-0000FA9E0000}"/>
    <cellStyle name="Normal [0] 3 6 2 6 3" xfId="40740" xr:uid="{00000000-0005-0000-0000-0000FB9E0000}"/>
    <cellStyle name="Normal [0] 3 6 2 7" xfId="40741" xr:uid="{00000000-0005-0000-0000-0000FC9E0000}"/>
    <cellStyle name="Normal [0] 3 6 2 7 2" xfId="40742" xr:uid="{00000000-0005-0000-0000-0000FD9E0000}"/>
    <cellStyle name="Normal [0] 3 6 2 7 3" xfId="40743" xr:uid="{00000000-0005-0000-0000-0000FE9E0000}"/>
    <cellStyle name="Normal [0] 3 6 2 8" xfId="40744" xr:uid="{00000000-0005-0000-0000-0000FF9E0000}"/>
    <cellStyle name="Normal [0] 3 6 2 8 2" xfId="40745" xr:uid="{00000000-0005-0000-0000-0000009F0000}"/>
    <cellStyle name="Normal [0] 3 6 2 8 3" xfId="40746" xr:uid="{00000000-0005-0000-0000-0000019F0000}"/>
    <cellStyle name="Normal [0] 3 6 2 9" xfId="40747" xr:uid="{00000000-0005-0000-0000-0000029F0000}"/>
    <cellStyle name="Normal [0] 3 6 2 9 2" xfId="40748" xr:uid="{00000000-0005-0000-0000-0000039F0000}"/>
    <cellStyle name="Normal [0] 3 6 2 9 3" xfId="40749" xr:uid="{00000000-0005-0000-0000-0000049F0000}"/>
    <cellStyle name="Normal [0] 3 6 20" xfId="40750" xr:uid="{00000000-0005-0000-0000-0000059F0000}"/>
    <cellStyle name="Normal [0] 3 6 3" xfId="40751" xr:uid="{00000000-0005-0000-0000-0000069F0000}"/>
    <cellStyle name="Normal [0] 3 6 3 10" xfId="40752" xr:uid="{00000000-0005-0000-0000-0000079F0000}"/>
    <cellStyle name="Normal [0] 3 6 3 10 2" xfId="40753" xr:uid="{00000000-0005-0000-0000-0000089F0000}"/>
    <cellStyle name="Normal [0] 3 6 3 10 3" xfId="40754" xr:uid="{00000000-0005-0000-0000-0000099F0000}"/>
    <cellStyle name="Normal [0] 3 6 3 11" xfId="40755" xr:uid="{00000000-0005-0000-0000-00000A9F0000}"/>
    <cellStyle name="Normal [0] 3 6 3 11 2" xfId="40756" xr:uid="{00000000-0005-0000-0000-00000B9F0000}"/>
    <cellStyle name="Normal [0] 3 6 3 11 3" xfId="40757" xr:uid="{00000000-0005-0000-0000-00000C9F0000}"/>
    <cellStyle name="Normal [0] 3 6 3 12" xfId="40758" xr:uid="{00000000-0005-0000-0000-00000D9F0000}"/>
    <cellStyle name="Normal [0] 3 6 3 12 2" xfId="40759" xr:uid="{00000000-0005-0000-0000-00000E9F0000}"/>
    <cellStyle name="Normal [0] 3 6 3 12 3" xfId="40760" xr:uid="{00000000-0005-0000-0000-00000F9F0000}"/>
    <cellStyle name="Normal [0] 3 6 3 13" xfId="40761" xr:uid="{00000000-0005-0000-0000-0000109F0000}"/>
    <cellStyle name="Normal [0] 3 6 3 14" xfId="40762" xr:uid="{00000000-0005-0000-0000-0000119F0000}"/>
    <cellStyle name="Normal [0] 3 6 3 2" xfId="40763" xr:uid="{00000000-0005-0000-0000-0000129F0000}"/>
    <cellStyle name="Normal [0] 3 6 3 2 2" xfId="40764" xr:uid="{00000000-0005-0000-0000-0000139F0000}"/>
    <cellStyle name="Normal [0] 3 6 3 2 3" xfId="40765" xr:uid="{00000000-0005-0000-0000-0000149F0000}"/>
    <cellStyle name="Normal [0] 3 6 3 3" xfId="40766" xr:uid="{00000000-0005-0000-0000-0000159F0000}"/>
    <cellStyle name="Normal [0] 3 6 3 3 2" xfId="40767" xr:uid="{00000000-0005-0000-0000-0000169F0000}"/>
    <cellStyle name="Normal [0] 3 6 3 3 3" xfId="40768" xr:uid="{00000000-0005-0000-0000-0000179F0000}"/>
    <cellStyle name="Normal [0] 3 6 3 4" xfId="40769" xr:uid="{00000000-0005-0000-0000-0000189F0000}"/>
    <cellStyle name="Normal [0] 3 6 3 4 2" xfId="40770" xr:uid="{00000000-0005-0000-0000-0000199F0000}"/>
    <cellStyle name="Normal [0] 3 6 3 4 3" xfId="40771" xr:uid="{00000000-0005-0000-0000-00001A9F0000}"/>
    <cellStyle name="Normal [0] 3 6 3 5" xfId="40772" xr:uid="{00000000-0005-0000-0000-00001B9F0000}"/>
    <cellStyle name="Normal [0] 3 6 3 5 2" xfId="40773" xr:uid="{00000000-0005-0000-0000-00001C9F0000}"/>
    <cellStyle name="Normal [0] 3 6 3 5 3" xfId="40774" xr:uid="{00000000-0005-0000-0000-00001D9F0000}"/>
    <cellStyle name="Normal [0] 3 6 3 6" xfId="40775" xr:uid="{00000000-0005-0000-0000-00001E9F0000}"/>
    <cellStyle name="Normal [0] 3 6 3 6 2" xfId="40776" xr:uid="{00000000-0005-0000-0000-00001F9F0000}"/>
    <cellStyle name="Normal [0] 3 6 3 6 3" xfId="40777" xr:uid="{00000000-0005-0000-0000-0000209F0000}"/>
    <cellStyle name="Normal [0] 3 6 3 7" xfId="40778" xr:uid="{00000000-0005-0000-0000-0000219F0000}"/>
    <cellStyle name="Normal [0] 3 6 3 7 2" xfId="40779" xr:uid="{00000000-0005-0000-0000-0000229F0000}"/>
    <cellStyle name="Normal [0] 3 6 3 7 3" xfId="40780" xr:uid="{00000000-0005-0000-0000-0000239F0000}"/>
    <cellStyle name="Normal [0] 3 6 3 8" xfId="40781" xr:uid="{00000000-0005-0000-0000-0000249F0000}"/>
    <cellStyle name="Normal [0] 3 6 3 8 2" xfId="40782" xr:uid="{00000000-0005-0000-0000-0000259F0000}"/>
    <cellStyle name="Normal [0] 3 6 3 8 3" xfId="40783" xr:uid="{00000000-0005-0000-0000-0000269F0000}"/>
    <cellStyle name="Normal [0] 3 6 3 9" xfId="40784" xr:uid="{00000000-0005-0000-0000-0000279F0000}"/>
    <cellStyle name="Normal [0] 3 6 3 9 2" xfId="40785" xr:uid="{00000000-0005-0000-0000-0000289F0000}"/>
    <cellStyle name="Normal [0] 3 6 3 9 3" xfId="40786" xr:uid="{00000000-0005-0000-0000-0000299F0000}"/>
    <cellStyle name="Normal [0] 3 6 4" xfId="40787" xr:uid="{00000000-0005-0000-0000-00002A9F0000}"/>
    <cellStyle name="Normal [0] 3 6 4 10" xfId="40788" xr:uid="{00000000-0005-0000-0000-00002B9F0000}"/>
    <cellStyle name="Normal [0] 3 6 4 10 2" xfId="40789" xr:uid="{00000000-0005-0000-0000-00002C9F0000}"/>
    <cellStyle name="Normal [0] 3 6 4 10 3" xfId="40790" xr:uid="{00000000-0005-0000-0000-00002D9F0000}"/>
    <cellStyle name="Normal [0] 3 6 4 11" xfId="40791" xr:uid="{00000000-0005-0000-0000-00002E9F0000}"/>
    <cellStyle name="Normal [0] 3 6 4 11 2" xfId="40792" xr:uid="{00000000-0005-0000-0000-00002F9F0000}"/>
    <cellStyle name="Normal [0] 3 6 4 11 3" xfId="40793" xr:uid="{00000000-0005-0000-0000-0000309F0000}"/>
    <cellStyle name="Normal [0] 3 6 4 12" xfId="40794" xr:uid="{00000000-0005-0000-0000-0000319F0000}"/>
    <cellStyle name="Normal [0] 3 6 4 13" xfId="40795" xr:uid="{00000000-0005-0000-0000-0000329F0000}"/>
    <cellStyle name="Normal [0] 3 6 4 2" xfId="40796" xr:uid="{00000000-0005-0000-0000-0000339F0000}"/>
    <cellStyle name="Normal [0] 3 6 4 2 2" xfId="40797" xr:uid="{00000000-0005-0000-0000-0000349F0000}"/>
    <cellStyle name="Normal [0] 3 6 4 2 3" xfId="40798" xr:uid="{00000000-0005-0000-0000-0000359F0000}"/>
    <cellStyle name="Normal [0] 3 6 4 3" xfId="40799" xr:uid="{00000000-0005-0000-0000-0000369F0000}"/>
    <cellStyle name="Normal [0] 3 6 4 3 2" xfId="40800" xr:uid="{00000000-0005-0000-0000-0000379F0000}"/>
    <cellStyle name="Normal [0] 3 6 4 3 3" xfId="40801" xr:uid="{00000000-0005-0000-0000-0000389F0000}"/>
    <cellStyle name="Normal [0] 3 6 4 4" xfId="40802" xr:uid="{00000000-0005-0000-0000-0000399F0000}"/>
    <cellStyle name="Normal [0] 3 6 4 4 2" xfId="40803" xr:uid="{00000000-0005-0000-0000-00003A9F0000}"/>
    <cellStyle name="Normal [0] 3 6 4 4 3" xfId="40804" xr:uid="{00000000-0005-0000-0000-00003B9F0000}"/>
    <cellStyle name="Normal [0] 3 6 4 5" xfId="40805" xr:uid="{00000000-0005-0000-0000-00003C9F0000}"/>
    <cellStyle name="Normal [0] 3 6 4 5 2" xfId="40806" xr:uid="{00000000-0005-0000-0000-00003D9F0000}"/>
    <cellStyle name="Normal [0] 3 6 4 5 3" xfId="40807" xr:uid="{00000000-0005-0000-0000-00003E9F0000}"/>
    <cellStyle name="Normal [0] 3 6 4 6" xfId="40808" xr:uid="{00000000-0005-0000-0000-00003F9F0000}"/>
    <cellStyle name="Normal [0] 3 6 4 6 2" xfId="40809" xr:uid="{00000000-0005-0000-0000-0000409F0000}"/>
    <cellStyle name="Normal [0] 3 6 4 6 3" xfId="40810" xr:uid="{00000000-0005-0000-0000-0000419F0000}"/>
    <cellStyle name="Normal [0] 3 6 4 7" xfId="40811" xr:uid="{00000000-0005-0000-0000-0000429F0000}"/>
    <cellStyle name="Normal [0] 3 6 4 7 2" xfId="40812" xr:uid="{00000000-0005-0000-0000-0000439F0000}"/>
    <cellStyle name="Normal [0] 3 6 4 7 3" xfId="40813" xr:uid="{00000000-0005-0000-0000-0000449F0000}"/>
    <cellStyle name="Normal [0] 3 6 4 8" xfId="40814" xr:uid="{00000000-0005-0000-0000-0000459F0000}"/>
    <cellStyle name="Normal [0] 3 6 4 8 2" xfId="40815" xr:uid="{00000000-0005-0000-0000-0000469F0000}"/>
    <cellStyle name="Normal [0] 3 6 4 8 3" xfId="40816" xr:uid="{00000000-0005-0000-0000-0000479F0000}"/>
    <cellStyle name="Normal [0] 3 6 4 9" xfId="40817" xr:uid="{00000000-0005-0000-0000-0000489F0000}"/>
    <cellStyle name="Normal [0] 3 6 4 9 2" xfId="40818" xr:uid="{00000000-0005-0000-0000-0000499F0000}"/>
    <cellStyle name="Normal [0] 3 6 4 9 3" xfId="40819" xr:uid="{00000000-0005-0000-0000-00004A9F0000}"/>
    <cellStyle name="Normal [0] 3 6 5" xfId="40820" xr:uid="{00000000-0005-0000-0000-00004B9F0000}"/>
    <cellStyle name="Normal [0] 3 6 5 10" xfId="40821" xr:uid="{00000000-0005-0000-0000-00004C9F0000}"/>
    <cellStyle name="Normal [0] 3 6 5 10 2" xfId="40822" xr:uid="{00000000-0005-0000-0000-00004D9F0000}"/>
    <cellStyle name="Normal [0] 3 6 5 10 3" xfId="40823" xr:uid="{00000000-0005-0000-0000-00004E9F0000}"/>
    <cellStyle name="Normal [0] 3 6 5 11" xfId="40824" xr:uid="{00000000-0005-0000-0000-00004F9F0000}"/>
    <cellStyle name="Normal [0] 3 6 5 11 2" xfId="40825" xr:uid="{00000000-0005-0000-0000-0000509F0000}"/>
    <cellStyle name="Normal [0] 3 6 5 11 3" xfId="40826" xr:uid="{00000000-0005-0000-0000-0000519F0000}"/>
    <cellStyle name="Normal [0] 3 6 5 12" xfId="40827" xr:uid="{00000000-0005-0000-0000-0000529F0000}"/>
    <cellStyle name="Normal [0] 3 6 5 13" xfId="40828" xr:uid="{00000000-0005-0000-0000-0000539F0000}"/>
    <cellStyle name="Normal [0] 3 6 5 2" xfId="40829" xr:uid="{00000000-0005-0000-0000-0000549F0000}"/>
    <cellStyle name="Normal [0] 3 6 5 2 2" xfId="40830" xr:uid="{00000000-0005-0000-0000-0000559F0000}"/>
    <cellStyle name="Normal [0] 3 6 5 2 3" xfId="40831" xr:uid="{00000000-0005-0000-0000-0000569F0000}"/>
    <cellStyle name="Normal [0] 3 6 5 3" xfId="40832" xr:uid="{00000000-0005-0000-0000-0000579F0000}"/>
    <cellStyle name="Normal [0] 3 6 5 3 2" xfId="40833" xr:uid="{00000000-0005-0000-0000-0000589F0000}"/>
    <cellStyle name="Normal [0] 3 6 5 3 3" xfId="40834" xr:uid="{00000000-0005-0000-0000-0000599F0000}"/>
    <cellStyle name="Normal [0] 3 6 5 4" xfId="40835" xr:uid="{00000000-0005-0000-0000-00005A9F0000}"/>
    <cellStyle name="Normal [0] 3 6 5 4 2" xfId="40836" xr:uid="{00000000-0005-0000-0000-00005B9F0000}"/>
    <cellStyle name="Normal [0] 3 6 5 4 3" xfId="40837" xr:uid="{00000000-0005-0000-0000-00005C9F0000}"/>
    <cellStyle name="Normal [0] 3 6 5 5" xfId="40838" xr:uid="{00000000-0005-0000-0000-00005D9F0000}"/>
    <cellStyle name="Normal [0] 3 6 5 5 2" xfId="40839" xr:uid="{00000000-0005-0000-0000-00005E9F0000}"/>
    <cellStyle name="Normal [0] 3 6 5 5 3" xfId="40840" xr:uid="{00000000-0005-0000-0000-00005F9F0000}"/>
    <cellStyle name="Normal [0] 3 6 5 6" xfId="40841" xr:uid="{00000000-0005-0000-0000-0000609F0000}"/>
    <cellStyle name="Normal [0] 3 6 5 6 2" xfId="40842" xr:uid="{00000000-0005-0000-0000-0000619F0000}"/>
    <cellStyle name="Normal [0] 3 6 5 6 3" xfId="40843" xr:uid="{00000000-0005-0000-0000-0000629F0000}"/>
    <cellStyle name="Normal [0] 3 6 5 7" xfId="40844" xr:uid="{00000000-0005-0000-0000-0000639F0000}"/>
    <cellStyle name="Normal [0] 3 6 5 7 2" xfId="40845" xr:uid="{00000000-0005-0000-0000-0000649F0000}"/>
    <cellStyle name="Normal [0] 3 6 5 7 3" xfId="40846" xr:uid="{00000000-0005-0000-0000-0000659F0000}"/>
    <cellStyle name="Normal [0] 3 6 5 8" xfId="40847" xr:uid="{00000000-0005-0000-0000-0000669F0000}"/>
    <cellStyle name="Normal [0] 3 6 5 8 2" xfId="40848" xr:uid="{00000000-0005-0000-0000-0000679F0000}"/>
    <cellStyle name="Normal [0] 3 6 5 8 3" xfId="40849" xr:uid="{00000000-0005-0000-0000-0000689F0000}"/>
    <cellStyle name="Normal [0] 3 6 5 9" xfId="40850" xr:uid="{00000000-0005-0000-0000-0000699F0000}"/>
    <cellStyle name="Normal [0] 3 6 5 9 2" xfId="40851" xr:uid="{00000000-0005-0000-0000-00006A9F0000}"/>
    <cellStyle name="Normal [0] 3 6 5 9 3" xfId="40852" xr:uid="{00000000-0005-0000-0000-00006B9F0000}"/>
    <cellStyle name="Normal [0] 3 6 6" xfId="40853" xr:uid="{00000000-0005-0000-0000-00006C9F0000}"/>
    <cellStyle name="Normal [0] 3 6 6 10" xfId="40854" xr:uid="{00000000-0005-0000-0000-00006D9F0000}"/>
    <cellStyle name="Normal [0] 3 6 6 10 2" xfId="40855" xr:uid="{00000000-0005-0000-0000-00006E9F0000}"/>
    <cellStyle name="Normal [0] 3 6 6 10 3" xfId="40856" xr:uid="{00000000-0005-0000-0000-00006F9F0000}"/>
    <cellStyle name="Normal [0] 3 6 6 11" xfId="40857" xr:uid="{00000000-0005-0000-0000-0000709F0000}"/>
    <cellStyle name="Normal [0] 3 6 6 11 2" xfId="40858" xr:uid="{00000000-0005-0000-0000-0000719F0000}"/>
    <cellStyle name="Normal [0] 3 6 6 11 3" xfId="40859" xr:uid="{00000000-0005-0000-0000-0000729F0000}"/>
    <cellStyle name="Normal [0] 3 6 6 12" xfId="40860" xr:uid="{00000000-0005-0000-0000-0000739F0000}"/>
    <cellStyle name="Normal [0] 3 6 6 13" xfId="40861" xr:uid="{00000000-0005-0000-0000-0000749F0000}"/>
    <cellStyle name="Normal [0] 3 6 6 2" xfId="40862" xr:uid="{00000000-0005-0000-0000-0000759F0000}"/>
    <cellStyle name="Normal [0] 3 6 6 2 2" xfId="40863" xr:uid="{00000000-0005-0000-0000-0000769F0000}"/>
    <cellStyle name="Normal [0] 3 6 6 2 3" xfId="40864" xr:uid="{00000000-0005-0000-0000-0000779F0000}"/>
    <cellStyle name="Normal [0] 3 6 6 3" xfId="40865" xr:uid="{00000000-0005-0000-0000-0000789F0000}"/>
    <cellStyle name="Normal [0] 3 6 6 3 2" xfId="40866" xr:uid="{00000000-0005-0000-0000-0000799F0000}"/>
    <cellStyle name="Normal [0] 3 6 6 3 3" xfId="40867" xr:uid="{00000000-0005-0000-0000-00007A9F0000}"/>
    <cellStyle name="Normal [0] 3 6 6 4" xfId="40868" xr:uid="{00000000-0005-0000-0000-00007B9F0000}"/>
    <cellStyle name="Normal [0] 3 6 6 4 2" xfId="40869" xr:uid="{00000000-0005-0000-0000-00007C9F0000}"/>
    <cellStyle name="Normal [0] 3 6 6 4 3" xfId="40870" xr:uid="{00000000-0005-0000-0000-00007D9F0000}"/>
    <cellStyle name="Normal [0] 3 6 6 5" xfId="40871" xr:uid="{00000000-0005-0000-0000-00007E9F0000}"/>
    <cellStyle name="Normal [0] 3 6 6 5 2" xfId="40872" xr:uid="{00000000-0005-0000-0000-00007F9F0000}"/>
    <cellStyle name="Normal [0] 3 6 6 5 3" xfId="40873" xr:uid="{00000000-0005-0000-0000-0000809F0000}"/>
    <cellStyle name="Normal [0] 3 6 6 6" xfId="40874" xr:uid="{00000000-0005-0000-0000-0000819F0000}"/>
    <cellStyle name="Normal [0] 3 6 6 6 2" xfId="40875" xr:uid="{00000000-0005-0000-0000-0000829F0000}"/>
    <cellStyle name="Normal [0] 3 6 6 6 3" xfId="40876" xr:uid="{00000000-0005-0000-0000-0000839F0000}"/>
    <cellStyle name="Normal [0] 3 6 6 7" xfId="40877" xr:uid="{00000000-0005-0000-0000-0000849F0000}"/>
    <cellStyle name="Normal [0] 3 6 6 7 2" xfId="40878" xr:uid="{00000000-0005-0000-0000-0000859F0000}"/>
    <cellStyle name="Normal [0] 3 6 6 7 3" xfId="40879" xr:uid="{00000000-0005-0000-0000-0000869F0000}"/>
    <cellStyle name="Normal [0] 3 6 6 8" xfId="40880" xr:uid="{00000000-0005-0000-0000-0000879F0000}"/>
    <cellStyle name="Normal [0] 3 6 6 8 2" xfId="40881" xr:uid="{00000000-0005-0000-0000-0000889F0000}"/>
    <cellStyle name="Normal [0] 3 6 6 8 3" xfId="40882" xr:uid="{00000000-0005-0000-0000-0000899F0000}"/>
    <cellStyle name="Normal [0] 3 6 6 9" xfId="40883" xr:uid="{00000000-0005-0000-0000-00008A9F0000}"/>
    <cellStyle name="Normal [0] 3 6 6 9 2" xfId="40884" xr:uid="{00000000-0005-0000-0000-00008B9F0000}"/>
    <cellStyle name="Normal [0] 3 6 6 9 3" xfId="40885" xr:uid="{00000000-0005-0000-0000-00008C9F0000}"/>
    <cellStyle name="Normal [0] 3 6 7" xfId="40886" xr:uid="{00000000-0005-0000-0000-00008D9F0000}"/>
    <cellStyle name="Normal [0] 3 6 7 10" xfId="40887" xr:uid="{00000000-0005-0000-0000-00008E9F0000}"/>
    <cellStyle name="Normal [0] 3 6 7 10 2" xfId="40888" xr:uid="{00000000-0005-0000-0000-00008F9F0000}"/>
    <cellStyle name="Normal [0] 3 6 7 10 3" xfId="40889" xr:uid="{00000000-0005-0000-0000-0000909F0000}"/>
    <cellStyle name="Normal [0] 3 6 7 11" xfId="40890" xr:uid="{00000000-0005-0000-0000-0000919F0000}"/>
    <cellStyle name="Normal [0] 3 6 7 11 2" xfId="40891" xr:uid="{00000000-0005-0000-0000-0000929F0000}"/>
    <cellStyle name="Normal [0] 3 6 7 11 3" xfId="40892" xr:uid="{00000000-0005-0000-0000-0000939F0000}"/>
    <cellStyle name="Normal [0] 3 6 7 12" xfId="40893" xr:uid="{00000000-0005-0000-0000-0000949F0000}"/>
    <cellStyle name="Normal [0] 3 6 7 13" xfId="40894" xr:uid="{00000000-0005-0000-0000-0000959F0000}"/>
    <cellStyle name="Normal [0] 3 6 7 2" xfId="40895" xr:uid="{00000000-0005-0000-0000-0000969F0000}"/>
    <cellStyle name="Normal [0] 3 6 7 2 2" xfId="40896" xr:uid="{00000000-0005-0000-0000-0000979F0000}"/>
    <cellStyle name="Normal [0] 3 6 7 2 3" xfId="40897" xr:uid="{00000000-0005-0000-0000-0000989F0000}"/>
    <cellStyle name="Normal [0] 3 6 7 3" xfId="40898" xr:uid="{00000000-0005-0000-0000-0000999F0000}"/>
    <cellStyle name="Normal [0] 3 6 7 3 2" xfId="40899" xr:uid="{00000000-0005-0000-0000-00009A9F0000}"/>
    <cellStyle name="Normal [0] 3 6 7 3 3" xfId="40900" xr:uid="{00000000-0005-0000-0000-00009B9F0000}"/>
    <cellStyle name="Normal [0] 3 6 7 4" xfId="40901" xr:uid="{00000000-0005-0000-0000-00009C9F0000}"/>
    <cellStyle name="Normal [0] 3 6 7 4 2" xfId="40902" xr:uid="{00000000-0005-0000-0000-00009D9F0000}"/>
    <cellStyle name="Normal [0] 3 6 7 4 3" xfId="40903" xr:uid="{00000000-0005-0000-0000-00009E9F0000}"/>
    <cellStyle name="Normal [0] 3 6 7 5" xfId="40904" xr:uid="{00000000-0005-0000-0000-00009F9F0000}"/>
    <cellStyle name="Normal [0] 3 6 7 5 2" xfId="40905" xr:uid="{00000000-0005-0000-0000-0000A09F0000}"/>
    <cellStyle name="Normal [0] 3 6 7 5 3" xfId="40906" xr:uid="{00000000-0005-0000-0000-0000A19F0000}"/>
    <cellStyle name="Normal [0] 3 6 7 6" xfId="40907" xr:uid="{00000000-0005-0000-0000-0000A29F0000}"/>
    <cellStyle name="Normal [0] 3 6 7 6 2" xfId="40908" xr:uid="{00000000-0005-0000-0000-0000A39F0000}"/>
    <cellStyle name="Normal [0] 3 6 7 6 3" xfId="40909" xr:uid="{00000000-0005-0000-0000-0000A49F0000}"/>
    <cellStyle name="Normal [0] 3 6 7 7" xfId="40910" xr:uid="{00000000-0005-0000-0000-0000A59F0000}"/>
    <cellStyle name="Normal [0] 3 6 7 7 2" xfId="40911" xr:uid="{00000000-0005-0000-0000-0000A69F0000}"/>
    <cellStyle name="Normal [0] 3 6 7 7 3" xfId="40912" xr:uid="{00000000-0005-0000-0000-0000A79F0000}"/>
    <cellStyle name="Normal [0] 3 6 7 8" xfId="40913" xr:uid="{00000000-0005-0000-0000-0000A89F0000}"/>
    <cellStyle name="Normal [0] 3 6 7 8 2" xfId="40914" xr:uid="{00000000-0005-0000-0000-0000A99F0000}"/>
    <cellStyle name="Normal [0] 3 6 7 8 3" xfId="40915" xr:uid="{00000000-0005-0000-0000-0000AA9F0000}"/>
    <cellStyle name="Normal [0] 3 6 7 9" xfId="40916" xr:uid="{00000000-0005-0000-0000-0000AB9F0000}"/>
    <cellStyle name="Normal [0] 3 6 7 9 2" xfId="40917" xr:uid="{00000000-0005-0000-0000-0000AC9F0000}"/>
    <cellStyle name="Normal [0] 3 6 7 9 3" xfId="40918" xr:uid="{00000000-0005-0000-0000-0000AD9F0000}"/>
    <cellStyle name="Normal [0] 3 6 8" xfId="40919" xr:uid="{00000000-0005-0000-0000-0000AE9F0000}"/>
    <cellStyle name="Normal [0] 3 6 8 2" xfId="40920" xr:uid="{00000000-0005-0000-0000-0000AF9F0000}"/>
    <cellStyle name="Normal [0] 3 6 8 3" xfId="40921" xr:uid="{00000000-0005-0000-0000-0000B09F0000}"/>
    <cellStyle name="Normal [0] 3 6 9" xfId="40922" xr:uid="{00000000-0005-0000-0000-0000B19F0000}"/>
    <cellStyle name="Normal [0] 3 6 9 2" xfId="40923" xr:uid="{00000000-0005-0000-0000-0000B29F0000}"/>
    <cellStyle name="Normal [0] 3 6 9 3" xfId="40924" xr:uid="{00000000-0005-0000-0000-0000B39F0000}"/>
    <cellStyle name="Normal [0] 3 7" xfId="40925" xr:uid="{00000000-0005-0000-0000-0000B49F0000}"/>
    <cellStyle name="Normal [0] 3 7 2" xfId="40926" xr:uid="{00000000-0005-0000-0000-0000B59F0000}"/>
    <cellStyle name="Normal [0] 3 7 3" xfId="40927" xr:uid="{00000000-0005-0000-0000-0000B69F0000}"/>
    <cellStyle name="Normal [0] 3 8" xfId="40928" xr:uid="{00000000-0005-0000-0000-0000B79F0000}"/>
    <cellStyle name="Normal [0] 3 8 2" xfId="40929" xr:uid="{00000000-0005-0000-0000-0000B89F0000}"/>
    <cellStyle name="Normal [0] 3 8 3" xfId="40930" xr:uid="{00000000-0005-0000-0000-0000B99F0000}"/>
    <cellStyle name="Normal [0] 3 9" xfId="40931" xr:uid="{00000000-0005-0000-0000-0000BA9F0000}"/>
    <cellStyle name="Normal [0] 3 9 2" xfId="40932" xr:uid="{00000000-0005-0000-0000-0000BB9F0000}"/>
    <cellStyle name="Normal [0] 3 9 3" xfId="40933" xr:uid="{00000000-0005-0000-0000-0000BC9F0000}"/>
    <cellStyle name="Normal [0] 4" xfId="40934" xr:uid="{00000000-0005-0000-0000-0000BD9F0000}"/>
    <cellStyle name="Normal [0] 4 10" xfId="40935" xr:uid="{00000000-0005-0000-0000-0000BE9F0000}"/>
    <cellStyle name="Normal [0] 4 10 2" xfId="40936" xr:uid="{00000000-0005-0000-0000-0000BF9F0000}"/>
    <cellStyle name="Normal [0] 4 10 3" xfId="40937" xr:uid="{00000000-0005-0000-0000-0000C09F0000}"/>
    <cellStyle name="Normal [0] 4 11" xfId="40938" xr:uid="{00000000-0005-0000-0000-0000C19F0000}"/>
    <cellStyle name="Normal [0] 4 11 2" xfId="40939" xr:uid="{00000000-0005-0000-0000-0000C29F0000}"/>
    <cellStyle name="Normal [0] 4 11 3" xfId="40940" xr:uid="{00000000-0005-0000-0000-0000C39F0000}"/>
    <cellStyle name="Normal [0] 4 12" xfId="40941" xr:uid="{00000000-0005-0000-0000-0000C49F0000}"/>
    <cellStyle name="Normal [0] 4 12 2" xfId="40942" xr:uid="{00000000-0005-0000-0000-0000C59F0000}"/>
    <cellStyle name="Normal [0] 4 12 3" xfId="40943" xr:uid="{00000000-0005-0000-0000-0000C69F0000}"/>
    <cellStyle name="Normal [0] 4 13" xfId="40944" xr:uid="{00000000-0005-0000-0000-0000C79F0000}"/>
    <cellStyle name="Normal [0] 4 13 2" xfId="40945" xr:uid="{00000000-0005-0000-0000-0000C89F0000}"/>
    <cellStyle name="Normal [0] 4 13 3" xfId="40946" xr:uid="{00000000-0005-0000-0000-0000C99F0000}"/>
    <cellStyle name="Normal [0] 4 14" xfId="40947" xr:uid="{00000000-0005-0000-0000-0000CA9F0000}"/>
    <cellStyle name="Normal [0] 4 14 2" xfId="40948" xr:uid="{00000000-0005-0000-0000-0000CB9F0000}"/>
    <cellStyle name="Normal [0] 4 14 3" xfId="40949" xr:uid="{00000000-0005-0000-0000-0000CC9F0000}"/>
    <cellStyle name="Normal [0] 4 15" xfId="40950" xr:uid="{00000000-0005-0000-0000-0000CD9F0000}"/>
    <cellStyle name="Normal [0] 4 15 2" xfId="40951" xr:uid="{00000000-0005-0000-0000-0000CE9F0000}"/>
    <cellStyle name="Normal [0] 4 15 3" xfId="40952" xr:uid="{00000000-0005-0000-0000-0000CF9F0000}"/>
    <cellStyle name="Normal [0] 4 16" xfId="40953" xr:uid="{00000000-0005-0000-0000-0000D09F0000}"/>
    <cellStyle name="Normal [0] 4 16 2" xfId="40954" xr:uid="{00000000-0005-0000-0000-0000D19F0000}"/>
    <cellStyle name="Normal [0] 4 16 3" xfId="40955" xr:uid="{00000000-0005-0000-0000-0000D29F0000}"/>
    <cellStyle name="Normal [0] 4 17" xfId="40956" xr:uid="{00000000-0005-0000-0000-0000D39F0000}"/>
    <cellStyle name="Normal [0] 4 18" xfId="40957" xr:uid="{00000000-0005-0000-0000-0000D49F0000}"/>
    <cellStyle name="Normal [0] 4 2" xfId="40958" xr:uid="{00000000-0005-0000-0000-0000D59F0000}"/>
    <cellStyle name="Normal [0] 4 2 10" xfId="40959" xr:uid="{00000000-0005-0000-0000-0000D69F0000}"/>
    <cellStyle name="Normal [0] 4 2 10 2" xfId="40960" xr:uid="{00000000-0005-0000-0000-0000D79F0000}"/>
    <cellStyle name="Normal [0] 4 2 10 3" xfId="40961" xr:uid="{00000000-0005-0000-0000-0000D89F0000}"/>
    <cellStyle name="Normal [0] 4 2 11" xfId="40962" xr:uid="{00000000-0005-0000-0000-0000D99F0000}"/>
    <cellStyle name="Normal [0] 4 2 11 2" xfId="40963" xr:uid="{00000000-0005-0000-0000-0000DA9F0000}"/>
    <cellStyle name="Normal [0] 4 2 11 3" xfId="40964" xr:uid="{00000000-0005-0000-0000-0000DB9F0000}"/>
    <cellStyle name="Normal [0] 4 2 12" xfId="40965" xr:uid="{00000000-0005-0000-0000-0000DC9F0000}"/>
    <cellStyle name="Normal [0] 4 2 12 2" xfId="40966" xr:uid="{00000000-0005-0000-0000-0000DD9F0000}"/>
    <cellStyle name="Normal [0] 4 2 12 3" xfId="40967" xr:uid="{00000000-0005-0000-0000-0000DE9F0000}"/>
    <cellStyle name="Normal [0] 4 2 13" xfId="40968" xr:uid="{00000000-0005-0000-0000-0000DF9F0000}"/>
    <cellStyle name="Normal [0] 4 2 13 2" xfId="40969" xr:uid="{00000000-0005-0000-0000-0000E09F0000}"/>
    <cellStyle name="Normal [0] 4 2 13 3" xfId="40970" xr:uid="{00000000-0005-0000-0000-0000E19F0000}"/>
    <cellStyle name="Normal [0] 4 2 14" xfId="40971" xr:uid="{00000000-0005-0000-0000-0000E29F0000}"/>
    <cellStyle name="Normal [0] 4 2 14 2" xfId="40972" xr:uid="{00000000-0005-0000-0000-0000E39F0000}"/>
    <cellStyle name="Normal [0] 4 2 14 3" xfId="40973" xr:uid="{00000000-0005-0000-0000-0000E49F0000}"/>
    <cellStyle name="Normal [0] 4 2 15" xfId="40974" xr:uid="{00000000-0005-0000-0000-0000E59F0000}"/>
    <cellStyle name="Normal [0] 4 2 15 2" xfId="40975" xr:uid="{00000000-0005-0000-0000-0000E69F0000}"/>
    <cellStyle name="Normal [0] 4 2 15 3" xfId="40976" xr:uid="{00000000-0005-0000-0000-0000E79F0000}"/>
    <cellStyle name="Normal [0] 4 2 16" xfId="40977" xr:uid="{00000000-0005-0000-0000-0000E89F0000}"/>
    <cellStyle name="Normal [0] 4 2 17" xfId="40978" xr:uid="{00000000-0005-0000-0000-0000E99F0000}"/>
    <cellStyle name="Normal [0] 4 2 2" xfId="40979" xr:uid="{00000000-0005-0000-0000-0000EA9F0000}"/>
    <cellStyle name="Normal [0] 4 2 2 10" xfId="40980" xr:uid="{00000000-0005-0000-0000-0000EB9F0000}"/>
    <cellStyle name="Normal [0] 4 2 2 10 2" xfId="40981" xr:uid="{00000000-0005-0000-0000-0000EC9F0000}"/>
    <cellStyle name="Normal [0] 4 2 2 10 3" xfId="40982" xr:uid="{00000000-0005-0000-0000-0000ED9F0000}"/>
    <cellStyle name="Normal [0] 4 2 2 11" xfId="40983" xr:uid="{00000000-0005-0000-0000-0000EE9F0000}"/>
    <cellStyle name="Normal [0] 4 2 2 11 2" xfId="40984" xr:uid="{00000000-0005-0000-0000-0000EF9F0000}"/>
    <cellStyle name="Normal [0] 4 2 2 11 3" xfId="40985" xr:uid="{00000000-0005-0000-0000-0000F09F0000}"/>
    <cellStyle name="Normal [0] 4 2 2 12" xfId="40986" xr:uid="{00000000-0005-0000-0000-0000F19F0000}"/>
    <cellStyle name="Normal [0] 4 2 2 12 2" xfId="40987" xr:uid="{00000000-0005-0000-0000-0000F29F0000}"/>
    <cellStyle name="Normal [0] 4 2 2 12 3" xfId="40988" xr:uid="{00000000-0005-0000-0000-0000F39F0000}"/>
    <cellStyle name="Normal [0] 4 2 2 13" xfId="40989" xr:uid="{00000000-0005-0000-0000-0000F49F0000}"/>
    <cellStyle name="Normal [0] 4 2 2 14" xfId="40990" xr:uid="{00000000-0005-0000-0000-0000F59F0000}"/>
    <cellStyle name="Normal [0] 4 2 2 2" xfId="40991" xr:uid="{00000000-0005-0000-0000-0000F69F0000}"/>
    <cellStyle name="Normal [0] 4 2 2 2 2" xfId="40992" xr:uid="{00000000-0005-0000-0000-0000F79F0000}"/>
    <cellStyle name="Normal [0] 4 2 2 2 3" xfId="40993" xr:uid="{00000000-0005-0000-0000-0000F89F0000}"/>
    <cellStyle name="Normal [0] 4 2 2 3" xfId="40994" xr:uid="{00000000-0005-0000-0000-0000F99F0000}"/>
    <cellStyle name="Normal [0] 4 2 2 3 2" xfId="40995" xr:uid="{00000000-0005-0000-0000-0000FA9F0000}"/>
    <cellStyle name="Normal [0] 4 2 2 3 3" xfId="40996" xr:uid="{00000000-0005-0000-0000-0000FB9F0000}"/>
    <cellStyle name="Normal [0] 4 2 2 4" xfId="40997" xr:uid="{00000000-0005-0000-0000-0000FC9F0000}"/>
    <cellStyle name="Normal [0] 4 2 2 4 2" xfId="40998" xr:uid="{00000000-0005-0000-0000-0000FD9F0000}"/>
    <cellStyle name="Normal [0] 4 2 2 4 3" xfId="40999" xr:uid="{00000000-0005-0000-0000-0000FE9F0000}"/>
    <cellStyle name="Normal [0] 4 2 2 5" xfId="41000" xr:uid="{00000000-0005-0000-0000-0000FF9F0000}"/>
    <cellStyle name="Normal [0] 4 2 2 5 2" xfId="41001" xr:uid="{00000000-0005-0000-0000-000000A00000}"/>
    <cellStyle name="Normal [0] 4 2 2 5 3" xfId="41002" xr:uid="{00000000-0005-0000-0000-000001A00000}"/>
    <cellStyle name="Normal [0] 4 2 2 6" xfId="41003" xr:uid="{00000000-0005-0000-0000-000002A00000}"/>
    <cellStyle name="Normal [0] 4 2 2 6 2" xfId="41004" xr:uid="{00000000-0005-0000-0000-000003A00000}"/>
    <cellStyle name="Normal [0] 4 2 2 6 3" xfId="41005" xr:uid="{00000000-0005-0000-0000-000004A00000}"/>
    <cellStyle name="Normal [0] 4 2 2 7" xfId="41006" xr:uid="{00000000-0005-0000-0000-000005A00000}"/>
    <cellStyle name="Normal [0] 4 2 2 7 2" xfId="41007" xr:uid="{00000000-0005-0000-0000-000006A00000}"/>
    <cellStyle name="Normal [0] 4 2 2 7 3" xfId="41008" xr:uid="{00000000-0005-0000-0000-000007A00000}"/>
    <cellStyle name="Normal [0] 4 2 2 8" xfId="41009" xr:uid="{00000000-0005-0000-0000-000008A00000}"/>
    <cellStyle name="Normal [0] 4 2 2 8 2" xfId="41010" xr:uid="{00000000-0005-0000-0000-000009A00000}"/>
    <cellStyle name="Normal [0] 4 2 2 8 3" xfId="41011" xr:uid="{00000000-0005-0000-0000-00000AA00000}"/>
    <cellStyle name="Normal [0] 4 2 2 9" xfId="41012" xr:uid="{00000000-0005-0000-0000-00000BA00000}"/>
    <cellStyle name="Normal [0] 4 2 2 9 2" xfId="41013" xr:uid="{00000000-0005-0000-0000-00000CA00000}"/>
    <cellStyle name="Normal [0] 4 2 2 9 3" xfId="41014" xr:uid="{00000000-0005-0000-0000-00000DA00000}"/>
    <cellStyle name="Normal [0] 4 2 3" xfId="41015" xr:uid="{00000000-0005-0000-0000-00000EA00000}"/>
    <cellStyle name="Normal [0] 4 2 3 10" xfId="41016" xr:uid="{00000000-0005-0000-0000-00000FA00000}"/>
    <cellStyle name="Normal [0] 4 2 3 10 2" xfId="41017" xr:uid="{00000000-0005-0000-0000-000010A00000}"/>
    <cellStyle name="Normal [0] 4 2 3 10 3" xfId="41018" xr:uid="{00000000-0005-0000-0000-000011A00000}"/>
    <cellStyle name="Normal [0] 4 2 3 11" xfId="41019" xr:uid="{00000000-0005-0000-0000-000012A00000}"/>
    <cellStyle name="Normal [0] 4 2 3 11 2" xfId="41020" xr:uid="{00000000-0005-0000-0000-000013A00000}"/>
    <cellStyle name="Normal [0] 4 2 3 11 3" xfId="41021" xr:uid="{00000000-0005-0000-0000-000014A00000}"/>
    <cellStyle name="Normal [0] 4 2 3 12" xfId="41022" xr:uid="{00000000-0005-0000-0000-000015A00000}"/>
    <cellStyle name="Normal [0] 4 2 3 12 2" xfId="41023" xr:uid="{00000000-0005-0000-0000-000016A00000}"/>
    <cellStyle name="Normal [0] 4 2 3 12 3" xfId="41024" xr:uid="{00000000-0005-0000-0000-000017A00000}"/>
    <cellStyle name="Normal [0] 4 2 3 13" xfId="41025" xr:uid="{00000000-0005-0000-0000-000018A00000}"/>
    <cellStyle name="Normal [0] 4 2 3 14" xfId="41026" xr:uid="{00000000-0005-0000-0000-000019A00000}"/>
    <cellStyle name="Normal [0] 4 2 3 2" xfId="41027" xr:uid="{00000000-0005-0000-0000-00001AA00000}"/>
    <cellStyle name="Normal [0] 4 2 3 2 2" xfId="41028" xr:uid="{00000000-0005-0000-0000-00001BA00000}"/>
    <cellStyle name="Normal [0] 4 2 3 2 3" xfId="41029" xr:uid="{00000000-0005-0000-0000-00001CA00000}"/>
    <cellStyle name="Normal [0] 4 2 3 3" xfId="41030" xr:uid="{00000000-0005-0000-0000-00001DA00000}"/>
    <cellStyle name="Normal [0] 4 2 3 3 2" xfId="41031" xr:uid="{00000000-0005-0000-0000-00001EA00000}"/>
    <cellStyle name="Normal [0] 4 2 3 3 3" xfId="41032" xr:uid="{00000000-0005-0000-0000-00001FA00000}"/>
    <cellStyle name="Normal [0] 4 2 3 4" xfId="41033" xr:uid="{00000000-0005-0000-0000-000020A00000}"/>
    <cellStyle name="Normal [0] 4 2 3 4 2" xfId="41034" xr:uid="{00000000-0005-0000-0000-000021A00000}"/>
    <cellStyle name="Normal [0] 4 2 3 4 3" xfId="41035" xr:uid="{00000000-0005-0000-0000-000022A00000}"/>
    <cellStyle name="Normal [0] 4 2 3 5" xfId="41036" xr:uid="{00000000-0005-0000-0000-000023A00000}"/>
    <cellStyle name="Normal [0] 4 2 3 5 2" xfId="41037" xr:uid="{00000000-0005-0000-0000-000024A00000}"/>
    <cellStyle name="Normal [0] 4 2 3 5 3" xfId="41038" xr:uid="{00000000-0005-0000-0000-000025A00000}"/>
    <cellStyle name="Normal [0] 4 2 3 6" xfId="41039" xr:uid="{00000000-0005-0000-0000-000026A00000}"/>
    <cellStyle name="Normal [0] 4 2 3 6 2" xfId="41040" xr:uid="{00000000-0005-0000-0000-000027A00000}"/>
    <cellStyle name="Normal [0] 4 2 3 6 3" xfId="41041" xr:uid="{00000000-0005-0000-0000-000028A00000}"/>
    <cellStyle name="Normal [0] 4 2 3 7" xfId="41042" xr:uid="{00000000-0005-0000-0000-000029A00000}"/>
    <cellStyle name="Normal [0] 4 2 3 7 2" xfId="41043" xr:uid="{00000000-0005-0000-0000-00002AA00000}"/>
    <cellStyle name="Normal [0] 4 2 3 7 3" xfId="41044" xr:uid="{00000000-0005-0000-0000-00002BA00000}"/>
    <cellStyle name="Normal [0] 4 2 3 8" xfId="41045" xr:uid="{00000000-0005-0000-0000-00002CA00000}"/>
    <cellStyle name="Normal [0] 4 2 3 8 2" xfId="41046" xr:uid="{00000000-0005-0000-0000-00002DA00000}"/>
    <cellStyle name="Normal [0] 4 2 3 8 3" xfId="41047" xr:uid="{00000000-0005-0000-0000-00002EA00000}"/>
    <cellStyle name="Normal [0] 4 2 3 9" xfId="41048" xr:uid="{00000000-0005-0000-0000-00002FA00000}"/>
    <cellStyle name="Normal [0] 4 2 3 9 2" xfId="41049" xr:uid="{00000000-0005-0000-0000-000030A00000}"/>
    <cellStyle name="Normal [0] 4 2 3 9 3" xfId="41050" xr:uid="{00000000-0005-0000-0000-000031A00000}"/>
    <cellStyle name="Normal [0] 4 2 4" xfId="41051" xr:uid="{00000000-0005-0000-0000-000032A00000}"/>
    <cellStyle name="Normal [0] 4 2 4 10" xfId="41052" xr:uid="{00000000-0005-0000-0000-000033A00000}"/>
    <cellStyle name="Normal [0] 4 2 4 10 2" xfId="41053" xr:uid="{00000000-0005-0000-0000-000034A00000}"/>
    <cellStyle name="Normal [0] 4 2 4 10 3" xfId="41054" xr:uid="{00000000-0005-0000-0000-000035A00000}"/>
    <cellStyle name="Normal [0] 4 2 4 11" xfId="41055" xr:uid="{00000000-0005-0000-0000-000036A00000}"/>
    <cellStyle name="Normal [0] 4 2 4 11 2" xfId="41056" xr:uid="{00000000-0005-0000-0000-000037A00000}"/>
    <cellStyle name="Normal [0] 4 2 4 11 3" xfId="41057" xr:uid="{00000000-0005-0000-0000-000038A00000}"/>
    <cellStyle name="Normal [0] 4 2 4 12" xfId="41058" xr:uid="{00000000-0005-0000-0000-000039A00000}"/>
    <cellStyle name="Normal [0] 4 2 4 13" xfId="41059" xr:uid="{00000000-0005-0000-0000-00003AA00000}"/>
    <cellStyle name="Normal [0] 4 2 4 2" xfId="41060" xr:uid="{00000000-0005-0000-0000-00003BA00000}"/>
    <cellStyle name="Normal [0] 4 2 4 2 2" xfId="41061" xr:uid="{00000000-0005-0000-0000-00003CA00000}"/>
    <cellStyle name="Normal [0] 4 2 4 2 3" xfId="41062" xr:uid="{00000000-0005-0000-0000-00003DA00000}"/>
    <cellStyle name="Normal [0] 4 2 4 3" xfId="41063" xr:uid="{00000000-0005-0000-0000-00003EA00000}"/>
    <cellStyle name="Normal [0] 4 2 4 3 2" xfId="41064" xr:uid="{00000000-0005-0000-0000-00003FA00000}"/>
    <cellStyle name="Normal [0] 4 2 4 3 3" xfId="41065" xr:uid="{00000000-0005-0000-0000-000040A00000}"/>
    <cellStyle name="Normal [0] 4 2 4 4" xfId="41066" xr:uid="{00000000-0005-0000-0000-000041A00000}"/>
    <cellStyle name="Normal [0] 4 2 4 4 2" xfId="41067" xr:uid="{00000000-0005-0000-0000-000042A00000}"/>
    <cellStyle name="Normal [0] 4 2 4 4 3" xfId="41068" xr:uid="{00000000-0005-0000-0000-000043A00000}"/>
    <cellStyle name="Normal [0] 4 2 4 5" xfId="41069" xr:uid="{00000000-0005-0000-0000-000044A00000}"/>
    <cellStyle name="Normal [0] 4 2 4 5 2" xfId="41070" xr:uid="{00000000-0005-0000-0000-000045A00000}"/>
    <cellStyle name="Normal [0] 4 2 4 5 3" xfId="41071" xr:uid="{00000000-0005-0000-0000-000046A00000}"/>
    <cellStyle name="Normal [0] 4 2 4 6" xfId="41072" xr:uid="{00000000-0005-0000-0000-000047A00000}"/>
    <cellStyle name="Normal [0] 4 2 4 6 2" xfId="41073" xr:uid="{00000000-0005-0000-0000-000048A00000}"/>
    <cellStyle name="Normal [0] 4 2 4 6 3" xfId="41074" xr:uid="{00000000-0005-0000-0000-000049A00000}"/>
    <cellStyle name="Normal [0] 4 2 4 7" xfId="41075" xr:uid="{00000000-0005-0000-0000-00004AA00000}"/>
    <cellStyle name="Normal [0] 4 2 4 7 2" xfId="41076" xr:uid="{00000000-0005-0000-0000-00004BA00000}"/>
    <cellStyle name="Normal [0] 4 2 4 7 3" xfId="41077" xr:uid="{00000000-0005-0000-0000-00004CA00000}"/>
    <cellStyle name="Normal [0] 4 2 4 8" xfId="41078" xr:uid="{00000000-0005-0000-0000-00004DA00000}"/>
    <cellStyle name="Normal [0] 4 2 4 8 2" xfId="41079" xr:uid="{00000000-0005-0000-0000-00004EA00000}"/>
    <cellStyle name="Normal [0] 4 2 4 8 3" xfId="41080" xr:uid="{00000000-0005-0000-0000-00004FA00000}"/>
    <cellStyle name="Normal [0] 4 2 4 9" xfId="41081" xr:uid="{00000000-0005-0000-0000-000050A00000}"/>
    <cellStyle name="Normal [0] 4 2 4 9 2" xfId="41082" xr:uid="{00000000-0005-0000-0000-000051A00000}"/>
    <cellStyle name="Normal [0] 4 2 4 9 3" xfId="41083" xr:uid="{00000000-0005-0000-0000-000052A00000}"/>
    <cellStyle name="Normal [0] 4 2 5" xfId="41084" xr:uid="{00000000-0005-0000-0000-000053A00000}"/>
    <cellStyle name="Normal [0] 4 2 5 10" xfId="41085" xr:uid="{00000000-0005-0000-0000-000054A00000}"/>
    <cellStyle name="Normal [0] 4 2 5 10 2" xfId="41086" xr:uid="{00000000-0005-0000-0000-000055A00000}"/>
    <cellStyle name="Normal [0] 4 2 5 10 3" xfId="41087" xr:uid="{00000000-0005-0000-0000-000056A00000}"/>
    <cellStyle name="Normal [0] 4 2 5 11" xfId="41088" xr:uid="{00000000-0005-0000-0000-000057A00000}"/>
    <cellStyle name="Normal [0] 4 2 5 11 2" xfId="41089" xr:uid="{00000000-0005-0000-0000-000058A00000}"/>
    <cellStyle name="Normal [0] 4 2 5 11 3" xfId="41090" xr:uid="{00000000-0005-0000-0000-000059A00000}"/>
    <cellStyle name="Normal [0] 4 2 5 12" xfId="41091" xr:uid="{00000000-0005-0000-0000-00005AA00000}"/>
    <cellStyle name="Normal [0] 4 2 5 13" xfId="41092" xr:uid="{00000000-0005-0000-0000-00005BA00000}"/>
    <cellStyle name="Normal [0] 4 2 5 2" xfId="41093" xr:uid="{00000000-0005-0000-0000-00005CA00000}"/>
    <cellStyle name="Normal [0] 4 2 5 2 2" xfId="41094" xr:uid="{00000000-0005-0000-0000-00005DA00000}"/>
    <cellStyle name="Normal [0] 4 2 5 2 3" xfId="41095" xr:uid="{00000000-0005-0000-0000-00005EA00000}"/>
    <cellStyle name="Normal [0] 4 2 5 3" xfId="41096" xr:uid="{00000000-0005-0000-0000-00005FA00000}"/>
    <cellStyle name="Normal [0] 4 2 5 3 2" xfId="41097" xr:uid="{00000000-0005-0000-0000-000060A00000}"/>
    <cellStyle name="Normal [0] 4 2 5 3 3" xfId="41098" xr:uid="{00000000-0005-0000-0000-000061A00000}"/>
    <cellStyle name="Normal [0] 4 2 5 4" xfId="41099" xr:uid="{00000000-0005-0000-0000-000062A00000}"/>
    <cellStyle name="Normal [0] 4 2 5 4 2" xfId="41100" xr:uid="{00000000-0005-0000-0000-000063A00000}"/>
    <cellStyle name="Normal [0] 4 2 5 4 3" xfId="41101" xr:uid="{00000000-0005-0000-0000-000064A00000}"/>
    <cellStyle name="Normal [0] 4 2 5 5" xfId="41102" xr:uid="{00000000-0005-0000-0000-000065A00000}"/>
    <cellStyle name="Normal [0] 4 2 5 5 2" xfId="41103" xr:uid="{00000000-0005-0000-0000-000066A00000}"/>
    <cellStyle name="Normal [0] 4 2 5 5 3" xfId="41104" xr:uid="{00000000-0005-0000-0000-000067A00000}"/>
    <cellStyle name="Normal [0] 4 2 5 6" xfId="41105" xr:uid="{00000000-0005-0000-0000-000068A00000}"/>
    <cellStyle name="Normal [0] 4 2 5 6 2" xfId="41106" xr:uid="{00000000-0005-0000-0000-000069A00000}"/>
    <cellStyle name="Normal [0] 4 2 5 6 3" xfId="41107" xr:uid="{00000000-0005-0000-0000-00006AA00000}"/>
    <cellStyle name="Normal [0] 4 2 5 7" xfId="41108" xr:uid="{00000000-0005-0000-0000-00006BA00000}"/>
    <cellStyle name="Normal [0] 4 2 5 7 2" xfId="41109" xr:uid="{00000000-0005-0000-0000-00006CA00000}"/>
    <cellStyle name="Normal [0] 4 2 5 7 3" xfId="41110" xr:uid="{00000000-0005-0000-0000-00006DA00000}"/>
    <cellStyle name="Normal [0] 4 2 5 8" xfId="41111" xr:uid="{00000000-0005-0000-0000-00006EA00000}"/>
    <cellStyle name="Normal [0] 4 2 5 8 2" xfId="41112" xr:uid="{00000000-0005-0000-0000-00006FA00000}"/>
    <cellStyle name="Normal [0] 4 2 5 8 3" xfId="41113" xr:uid="{00000000-0005-0000-0000-000070A00000}"/>
    <cellStyle name="Normal [0] 4 2 5 9" xfId="41114" xr:uid="{00000000-0005-0000-0000-000071A00000}"/>
    <cellStyle name="Normal [0] 4 2 5 9 2" xfId="41115" xr:uid="{00000000-0005-0000-0000-000072A00000}"/>
    <cellStyle name="Normal [0] 4 2 5 9 3" xfId="41116" xr:uid="{00000000-0005-0000-0000-000073A00000}"/>
    <cellStyle name="Normal [0] 4 2 6" xfId="41117" xr:uid="{00000000-0005-0000-0000-000074A00000}"/>
    <cellStyle name="Normal [0] 4 2 6 2" xfId="41118" xr:uid="{00000000-0005-0000-0000-000075A00000}"/>
    <cellStyle name="Normal [0] 4 2 6 3" xfId="41119" xr:uid="{00000000-0005-0000-0000-000076A00000}"/>
    <cellStyle name="Normal [0] 4 2 7" xfId="41120" xr:uid="{00000000-0005-0000-0000-000077A00000}"/>
    <cellStyle name="Normal [0] 4 2 7 2" xfId="41121" xr:uid="{00000000-0005-0000-0000-000078A00000}"/>
    <cellStyle name="Normal [0] 4 2 7 3" xfId="41122" xr:uid="{00000000-0005-0000-0000-000079A00000}"/>
    <cellStyle name="Normal [0] 4 2 8" xfId="41123" xr:uid="{00000000-0005-0000-0000-00007AA00000}"/>
    <cellStyle name="Normal [0] 4 2 8 2" xfId="41124" xr:uid="{00000000-0005-0000-0000-00007BA00000}"/>
    <cellStyle name="Normal [0] 4 2 8 3" xfId="41125" xr:uid="{00000000-0005-0000-0000-00007CA00000}"/>
    <cellStyle name="Normal [0] 4 2 9" xfId="41126" xr:uid="{00000000-0005-0000-0000-00007DA00000}"/>
    <cellStyle name="Normal [0] 4 2 9 2" xfId="41127" xr:uid="{00000000-0005-0000-0000-00007EA00000}"/>
    <cellStyle name="Normal [0] 4 2 9 3" xfId="41128" xr:uid="{00000000-0005-0000-0000-00007FA00000}"/>
    <cellStyle name="Normal [0] 4 3" xfId="41129" xr:uid="{00000000-0005-0000-0000-000080A00000}"/>
    <cellStyle name="Normal [0] 4 3 10" xfId="41130" xr:uid="{00000000-0005-0000-0000-000081A00000}"/>
    <cellStyle name="Normal [0] 4 3 10 2" xfId="41131" xr:uid="{00000000-0005-0000-0000-000082A00000}"/>
    <cellStyle name="Normal [0] 4 3 10 3" xfId="41132" xr:uid="{00000000-0005-0000-0000-000083A00000}"/>
    <cellStyle name="Normal [0] 4 3 11" xfId="41133" xr:uid="{00000000-0005-0000-0000-000084A00000}"/>
    <cellStyle name="Normal [0] 4 3 11 2" xfId="41134" xr:uid="{00000000-0005-0000-0000-000085A00000}"/>
    <cellStyle name="Normal [0] 4 3 11 3" xfId="41135" xr:uid="{00000000-0005-0000-0000-000086A00000}"/>
    <cellStyle name="Normal [0] 4 3 12" xfId="41136" xr:uid="{00000000-0005-0000-0000-000087A00000}"/>
    <cellStyle name="Normal [0] 4 3 12 2" xfId="41137" xr:uid="{00000000-0005-0000-0000-000088A00000}"/>
    <cellStyle name="Normal [0] 4 3 12 3" xfId="41138" xr:uid="{00000000-0005-0000-0000-000089A00000}"/>
    <cellStyle name="Normal [0] 4 3 13" xfId="41139" xr:uid="{00000000-0005-0000-0000-00008AA00000}"/>
    <cellStyle name="Normal [0] 4 3 14" xfId="41140" xr:uid="{00000000-0005-0000-0000-00008BA00000}"/>
    <cellStyle name="Normal [0] 4 3 2" xfId="41141" xr:uid="{00000000-0005-0000-0000-00008CA00000}"/>
    <cellStyle name="Normal [0] 4 3 2 2" xfId="41142" xr:uid="{00000000-0005-0000-0000-00008DA00000}"/>
    <cellStyle name="Normal [0] 4 3 2 3" xfId="41143" xr:uid="{00000000-0005-0000-0000-00008EA00000}"/>
    <cellStyle name="Normal [0] 4 3 3" xfId="41144" xr:uid="{00000000-0005-0000-0000-00008FA00000}"/>
    <cellStyle name="Normal [0] 4 3 3 2" xfId="41145" xr:uid="{00000000-0005-0000-0000-000090A00000}"/>
    <cellStyle name="Normal [0] 4 3 3 3" xfId="41146" xr:uid="{00000000-0005-0000-0000-000091A00000}"/>
    <cellStyle name="Normal [0] 4 3 4" xfId="41147" xr:uid="{00000000-0005-0000-0000-000092A00000}"/>
    <cellStyle name="Normal [0] 4 3 4 2" xfId="41148" xr:uid="{00000000-0005-0000-0000-000093A00000}"/>
    <cellStyle name="Normal [0] 4 3 4 3" xfId="41149" xr:uid="{00000000-0005-0000-0000-000094A00000}"/>
    <cellStyle name="Normal [0] 4 3 5" xfId="41150" xr:uid="{00000000-0005-0000-0000-000095A00000}"/>
    <cellStyle name="Normal [0] 4 3 5 2" xfId="41151" xr:uid="{00000000-0005-0000-0000-000096A00000}"/>
    <cellStyle name="Normal [0] 4 3 5 3" xfId="41152" xr:uid="{00000000-0005-0000-0000-000097A00000}"/>
    <cellStyle name="Normal [0] 4 3 6" xfId="41153" xr:uid="{00000000-0005-0000-0000-000098A00000}"/>
    <cellStyle name="Normal [0] 4 3 6 2" xfId="41154" xr:uid="{00000000-0005-0000-0000-000099A00000}"/>
    <cellStyle name="Normal [0] 4 3 6 3" xfId="41155" xr:uid="{00000000-0005-0000-0000-00009AA00000}"/>
    <cellStyle name="Normal [0] 4 3 7" xfId="41156" xr:uid="{00000000-0005-0000-0000-00009BA00000}"/>
    <cellStyle name="Normal [0] 4 3 7 2" xfId="41157" xr:uid="{00000000-0005-0000-0000-00009CA00000}"/>
    <cellStyle name="Normal [0] 4 3 7 3" xfId="41158" xr:uid="{00000000-0005-0000-0000-00009DA00000}"/>
    <cellStyle name="Normal [0] 4 3 8" xfId="41159" xr:uid="{00000000-0005-0000-0000-00009EA00000}"/>
    <cellStyle name="Normal [0] 4 3 8 2" xfId="41160" xr:uid="{00000000-0005-0000-0000-00009FA00000}"/>
    <cellStyle name="Normal [0] 4 3 8 3" xfId="41161" xr:uid="{00000000-0005-0000-0000-0000A0A00000}"/>
    <cellStyle name="Normal [0] 4 3 9" xfId="41162" xr:uid="{00000000-0005-0000-0000-0000A1A00000}"/>
    <cellStyle name="Normal [0] 4 3 9 2" xfId="41163" xr:uid="{00000000-0005-0000-0000-0000A2A00000}"/>
    <cellStyle name="Normal [0] 4 3 9 3" xfId="41164" xr:uid="{00000000-0005-0000-0000-0000A3A00000}"/>
    <cellStyle name="Normal [0] 4 4" xfId="41165" xr:uid="{00000000-0005-0000-0000-0000A4A00000}"/>
    <cellStyle name="Normal [0] 4 4 10" xfId="41166" xr:uid="{00000000-0005-0000-0000-0000A5A00000}"/>
    <cellStyle name="Normal [0] 4 4 10 2" xfId="41167" xr:uid="{00000000-0005-0000-0000-0000A6A00000}"/>
    <cellStyle name="Normal [0] 4 4 10 3" xfId="41168" xr:uid="{00000000-0005-0000-0000-0000A7A00000}"/>
    <cellStyle name="Normal [0] 4 4 11" xfId="41169" xr:uid="{00000000-0005-0000-0000-0000A8A00000}"/>
    <cellStyle name="Normal [0] 4 4 11 2" xfId="41170" xr:uid="{00000000-0005-0000-0000-0000A9A00000}"/>
    <cellStyle name="Normal [0] 4 4 11 3" xfId="41171" xr:uid="{00000000-0005-0000-0000-0000AAA00000}"/>
    <cellStyle name="Normal [0] 4 4 12" xfId="41172" xr:uid="{00000000-0005-0000-0000-0000ABA00000}"/>
    <cellStyle name="Normal [0] 4 4 12 2" xfId="41173" xr:uid="{00000000-0005-0000-0000-0000ACA00000}"/>
    <cellStyle name="Normal [0] 4 4 12 3" xfId="41174" xr:uid="{00000000-0005-0000-0000-0000ADA00000}"/>
    <cellStyle name="Normal [0] 4 4 13" xfId="41175" xr:uid="{00000000-0005-0000-0000-0000AEA00000}"/>
    <cellStyle name="Normal [0] 4 4 14" xfId="41176" xr:uid="{00000000-0005-0000-0000-0000AFA00000}"/>
    <cellStyle name="Normal [0] 4 4 2" xfId="41177" xr:uid="{00000000-0005-0000-0000-0000B0A00000}"/>
    <cellStyle name="Normal [0] 4 4 2 2" xfId="41178" xr:uid="{00000000-0005-0000-0000-0000B1A00000}"/>
    <cellStyle name="Normal [0] 4 4 2 3" xfId="41179" xr:uid="{00000000-0005-0000-0000-0000B2A00000}"/>
    <cellStyle name="Normal [0] 4 4 3" xfId="41180" xr:uid="{00000000-0005-0000-0000-0000B3A00000}"/>
    <cellStyle name="Normal [0] 4 4 3 2" xfId="41181" xr:uid="{00000000-0005-0000-0000-0000B4A00000}"/>
    <cellStyle name="Normal [0] 4 4 3 3" xfId="41182" xr:uid="{00000000-0005-0000-0000-0000B5A00000}"/>
    <cellStyle name="Normal [0] 4 4 4" xfId="41183" xr:uid="{00000000-0005-0000-0000-0000B6A00000}"/>
    <cellStyle name="Normal [0] 4 4 4 2" xfId="41184" xr:uid="{00000000-0005-0000-0000-0000B7A00000}"/>
    <cellStyle name="Normal [0] 4 4 4 3" xfId="41185" xr:uid="{00000000-0005-0000-0000-0000B8A00000}"/>
    <cellStyle name="Normal [0] 4 4 5" xfId="41186" xr:uid="{00000000-0005-0000-0000-0000B9A00000}"/>
    <cellStyle name="Normal [0] 4 4 5 2" xfId="41187" xr:uid="{00000000-0005-0000-0000-0000BAA00000}"/>
    <cellStyle name="Normal [0] 4 4 5 3" xfId="41188" xr:uid="{00000000-0005-0000-0000-0000BBA00000}"/>
    <cellStyle name="Normal [0] 4 4 6" xfId="41189" xr:uid="{00000000-0005-0000-0000-0000BCA00000}"/>
    <cellStyle name="Normal [0] 4 4 6 2" xfId="41190" xr:uid="{00000000-0005-0000-0000-0000BDA00000}"/>
    <cellStyle name="Normal [0] 4 4 6 3" xfId="41191" xr:uid="{00000000-0005-0000-0000-0000BEA00000}"/>
    <cellStyle name="Normal [0] 4 4 7" xfId="41192" xr:uid="{00000000-0005-0000-0000-0000BFA00000}"/>
    <cellStyle name="Normal [0] 4 4 7 2" xfId="41193" xr:uid="{00000000-0005-0000-0000-0000C0A00000}"/>
    <cellStyle name="Normal [0] 4 4 7 3" xfId="41194" xr:uid="{00000000-0005-0000-0000-0000C1A00000}"/>
    <cellStyle name="Normal [0] 4 4 8" xfId="41195" xr:uid="{00000000-0005-0000-0000-0000C2A00000}"/>
    <cellStyle name="Normal [0] 4 4 8 2" xfId="41196" xr:uid="{00000000-0005-0000-0000-0000C3A00000}"/>
    <cellStyle name="Normal [0] 4 4 8 3" xfId="41197" xr:uid="{00000000-0005-0000-0000-0000C4A00000}"/>
    <cellStyle name="Normal [0] 4 4 9" xfId="41198" xr:uid="{00000000-0005-0000-0000-0000C5A00000}"/>
    <cellStyle name="Normal [0] 4 4 9 2" xfId="41199" xr:uid="{00000000-0005-0000-0000-0000C6A00000}"/>
    <cellStyle name="Normal [0] 4 4 9 3" xfId="41200" xr:uid="{00000000-0005-0000-0000-0000C7A00000}"/>
    <cellStyle name="Normal [0] 4 5" xfId="41201" xr:uid="{00000000-0005-0000-0000-0000C8A00000}"/>
    <cellStyle name="Normal [0] 4 5 10" xfId="41202" xr:uid="{00000000-0005-0000-0000-0000C9A00000}"/>
    <cellStyle name="Normal [0] 4 5 10 2" xfId="41203" xr:uid="{00000000-0005-0000-0000-0000CAA00000}"/>
    <cellStyle name="Normal [0] 4 5 10 3" xfId="41204" xr:uid="{00000000-0005-0000-0000-0000CBA00000}"/>
    <cellStyle name="Normal [0] 4 5 11" xfId="41205" xr:uid="{00000000-0005-0000-0000-0000CCA00000}"/>
    <cellStyle name="Normal [0] 4 5 11 2" xfId="41206" xr:uid="{00000000-0005-0000-0000-0000CDA00000}"/>
    <cellStyle name="Normal [0] 4 5 11 3" xfId="41207" xr:uid="{00000000-0005-0000-0000-0000CEA00000}"/>
    <cellStyle name="Normal [0] 4 5 12" xfId="41208" xr:uid="{00000000-0005-0000-0000-0000CFA00000}"/>
    <cellStyle name="Normal [0] 4 5 13" xfId="41209" xr:uid="{00000000-0005-0000-0000-0000D0A00000}"/>
    <cellStyle name="Normal [0] 4 5 2" xfId="41210" xr:uid="{00000000-0005-0000-0000-0000D1A00000}"/>
    <cellStyle name="Normal [0] 4 5 2 2" xfId="41211" xr:uid="{00000000-0005-0000-0000-0000D2A00000}"/>
    <cellStyle name="Normal [0] 4 5 2 3" xfId="41212" xr:uid="{00000000-0005-0000-0000-0000D3A00000}"/>
    <cellStyle name="Normal [0] 4 5 3" xfId="41213" xr:uid="{00000000-0005-0000-0000-0000D4A00000}"/>
    <cellStyle name="Normal [0] 4 5 3 2" xfId="41214" xr:uid="{00000000-0005-0000-0000-0000D5A00000}"/>
    <cellStyle name="Normal [0] 4 5 3 3" xfId="41215" xr:uid="{00000000-0005-0000-0000-0000D6A00000}"/>
    <cellStyle name="Normal [0] 4 5 4" xfId="41216" xr:uid="{00000000-0005-0000-0000-0000D7A00000}"/>
    <cellStyle name="Normal [0] 4 5 4 2" xfId="41217" xr:uid="{00000000-0005-0000-0000-0000D8A00000}"/>
    <cellStyle name="Normal [0] 4 5 4 3" xfId="41218" xr:uid="{00000000-0005-0000-0000-0000D9A00000}"/>
    <cellStyle name="Normal [0] 4 5 5" xfId="41219" xr:uid="{00000000-0005-0000-0000-0000DAA00000}"/>
    <cellStyle name="Normal [0] 4 5 5 2" xfId="41220" xr:uid="{00000000-0005-0000-0000-0000DBA00000}"/>
    <cellStyle name="Normal [0] 4 5 5 3" xfId="41221" xr:uid="{00000000-0005-0000-0000-0000DCA00000}"/>
    <cellStyle name="Normal [0] 4 5 6" xfId="41222" xr:uid="{00000000-0005-0000-0000-0000DDA00000}"/>
    <cellStyle name="Normal [0] 4 5 6 2" xfId="41223" xr:uid="{00000000-0005-0000-0000-0000DEA00000}"/>
    <cellStyle name="Normal [0] 4 5 6 3" xfId="41224" xr:uid="{00000000-0005-0000-0000-0000DFA00000}"/>
    <cellStyle name="Normal [0] 4 5 7" xfId="41225" xr:uid="{00000000-0005-0000-0000-0000E0A00000}"/>
    <cellStyle name="Normal [0] 4 5 7 2" xfId="41226" xr:uid="{00000000-0005-0000-0000-0000E1A00000}"/>
    <cellStyle name="Normal [0] 4 5 7 3" xfId="41227" xr:uid="{00000000-0005-0000-0000-0000E2A00000}"/>
    <cellStyle name="Normal [0] 4 5 8" xfId="41228" xr:uid="{00000000-0005-0000-0000-0000E3A00000}"/>
    <cellStyle name="Normal [0] 4 5 8 2" xfId="41229" xr:uid="{00000000-0005-0000-0000-0000E4A00000}"/>
    <cellStyle name="Normal [0] 4 5 8 3" xfId="41230" xr:uid="{00000000-0005-0000-0000-0000E5A00000}"/>
    <cellStyle name="Normal [0] 4 5 9" xfId="41231" xr:uid="{00000000-0005-0000-0000-0000E6A00000}"/>
    <cellStyle name="Normal [0] 4 5 9 2" xfId="41232" xr:uid="{00000000-0005-0000-0000-0000E7A00000}"/>
    <cellStyle name="Normal [0] 4 5 9 3" xfId="41233" xr:uid="{00000000-0005-0000-0000-0000E8A00000}"/>
    <cellStyle name="Normal [0] 4 6" xfId="41234" xr:uid="{00000000-0005-0000-0000-0000E9A00000}"/>
    <cellStyle name="Normal [0] 4 6 10" xfId="41235" xr:uid="{00000000-0005-0000-0000-0000EAA00000}"/>
    <cellStyle name="Normal [0] 4 6 10 2" xfId="41236" xr:uid="{00000000-0005-0000-0000-0000EBA00000}"/>
    <cellStyle name="Normal [0] 4 6 10 3" xfId="41237" xr:uid="{00000000-0005-0000-0000-0000ECA00000}"/>
    <cellStyle name="Normal [0] 4 6 11" xfId="41238" xr:uid="{00000000-0005-0000-0000-0000EDA00000}"/>
    <cellStyle name="Normal [0] 4 6 11 2" xfId="41239" xr:uid="{00000000-0005-0000-0000-0000EEA00000}"/>
    <cellStyle name="Normal [0] 4 6 11 3" xfId="41240" xr:uid="{00000000-0005-0000-0000-0000EFA00000}"/>
    <cellStyle name="Normal [0] 4 6 12" xfId="41241" xr:uid="{00000000-0005-0000-0000-0000F0A00000}"/>
    <cellStyle name="Normal [0] 4 6 13" xfId="41242" xr:uid="{00000000-0005-0000-0000-0000F1A00000}"/>
    <cellStyle name="Normal [0] 4 6 2" xfId="41243" xr:uid="{00000000-0005-0000-0000-0000F2A00000}"/>
    <cellStyle name="Normal [0] 4 6 2 2" xfId="41244" xr:uid="{00000000-0005-0000-0000-0000F3A00000}"/>
    <cellStyle name="Normal [0] 4 6 2 3" xfId="41245" xr:uid="{00000000-0005-0000-0000-0000F4A00000}"/>
    <cellStyle name="Normal [0] 4 6 3" xfId="41246" xr:uid="{00000000-0005-0000-0000-0000F5A00000}"/>
    <cellStyle name="Normal [0] 4 6 3 2" xfId="41247" xr:uid="{00000000-0005-0000-0000-0000F6A00000}"/>
    <cellStyle name="Normal [0] 4 6 3 3" xfId="41248" xr:uid="{00000000-0005-0000-0000-0000F7A00000}"/>
    <cellStyle name="Normal [0] 4 6 4" xfId="41249" xr:uid="{00000000-0005-0000-0000-0000F8A00000}"/>
    <cellStyle name="Normal [0] 4 6 4 2" xfId="41250" xr:uid="{00000000-0005-0000-0000-0000F9A00000}"/>
    <cellStyle name="Normal [0] 4 6 4 3" xfId="41251" xr:uid="{00000000-0005-0000-0000-0000FAA00000}"/>
    <cellStyle name="Normal [0] 4 6 5" xfId="41252" xr:uid="{00000000-0005-0000-0000-0000FBA00000}"/>
    <cellStyle name="Normal [0] 4 6 5 2" xfId="41253" xr:uid="{00000000-0005-0000-0000-0000FCA00000}"/>
    <cellStyle name="Normal [0] 4 6 5 3" xfId="41254" xr:uid="{00000000-0005-0000-0000-0000FDA00000}"/>
    <cellStyle name="Normal [0] 4 6 6" xfId="41255" xr:uid="{00000000-0005-0000-0000-0000FEA00000}"/>
    <cellStyle name="Normal [0] 4 6 6 2" xfId="41256" xr:uid="{00000000-0005-0000-0000-0000FFA00000}"/>
    <cellStyle name="Normal [0] 4 6 6 3" xfId="41257" xr:uid="{00000000-0005-0000-0000-000000A10000}"/>
    <cellStyle name="Normal [0] 4 6 7" xfId="41258" xr:uid="{00000000-0005-0000-0000-000001A10000}"/>
    <cellStyle name="Normal [0] 4 6 7 2" xfId="41259" xr:uid="{00000000-0005-0000-0000-000002A10000}"/>
    <cellStyle name="Normal [0] 4 6 7 3" xfId="41260" xr:uid="{00000000-0005-0000-0000-000003A10000}"/>
    <cellStyle name="Normal [0] 4 6 8" xfId="41261" xr:uid="{00000000-0005-0000-0000-000004A10000}"/>
    <cellStyle name="Normal [0] 4 6 8 2" xfId="41262" xr:uid="{00000000-0005-0000-0000-000005A10000}"/>
    <cellStyle name="Normal [0] 4 6 8 3" xfId="41263" xr:uid="{00000000-0005-0000-0000-000006A10000}"/>
    <cellStyle name="Normal [0] 4 6 9" xfId="41264" xr:uid="{00000000-0005-0000-0000-000007A10000}"/>
    <cellStyle name="Normal [0] 4 6 9 2" xfId="41265" xr:uid="{00000000-0005-0000-0000-000008A10000}"/>
    <cellStyle name="Normal [0] 4 6 9 3" xfId="41266" xr:uid="{00000000-0005-0000-0000-000009A10000}"/>
    <cellStyle name="Normal [0] 4 7" xfId="41267" xr:uid="{00000000-0005-0000-0000-00000AA10000}"/>
    <cellStyle name="Normal [0] 4 7 2" xfId="41268" xr:uid="{00000000-0005-0000-0000-00000BA10000}"/>
    <cellStyle name="Normal [0] 4 7 3" xfId="41269" xr:uid="{00000000-0005-0000-0000-00000CA10000}"/>
    <cellStyle name="Normal [0] 4 8" xfId="41270" xr:uid="{00000000-0005-0000-0000-00000DA10000}"/>
    <cellStyle name="Normal [0] 4 8 2" xfId="41271" xr:uid="{00000000-0005-0000-0000-00000EA10000}"/>
    <cellStyle name="Normal [0] 4 8 3" xfId="41272" xr:uid="{00000000-0005-0000-0000-00000FA10000}"/>
    <cellStyle name="Normal [0] 4 9" xfId="41273" xr:uid="{00000000-0005-0000-0000-000010A10000}"/>
    <cellStyle name="Normal [0] 4 9 2" xfId="41274" xr:uid="{00000000-0005-0000-0000-000011A10000}"/>
    <cellStyle name="Normal [0] 4 9 3" xfId="41275" xr:uid="{00000000-0005-0000-0000-000012A10000}"/>
    <cellStyle name="Normal [0] 5" xfId="41276" xr:uid="{00000000-0005-0000-0000-000013A10000}"/>
    <cellStyle name="Normal [0] 5 10" xfId="41277" xr:uid="{00000000-0005-0000-0000-000014A10000}"/>
    <cellStyle name="Normal [0] 5 10 2" xfId="41278" xr:uid="{00000000-0005-0000-0000-000015A10000}"/>
    <cellStyle name="Normal [0] 5 10 3" xfId="41279" xr:uid="{00000000-0005-0000-0000-000016A10000}"/>
    <cellStyle name="Normal [0] 5 11" xfId="41280" xr:uid="{00000000-0005-0000-0000-000017A10000}"/>
    <cellStyle name="Normal [0] 5 11 2" xfId="41281" xr:uid="{00000000-0005-0000-0000-000018A10000}"/>
    <cellStyle name="Normal [0] 5 11 3" xfId="41282" xr:uid="{00000000-0005-0000-0000-000019A10000}"/>
    <cellStyle name="Normal [0] 5 12" xfId="41283" xr:uid="{00000000-0005-0000-0000-00001AA10000}"/>
    <cellStyle name="Normal [0] 5 12 2" xfId="41284" xr:uid="{00000000-0005-0000-0000-00001BA10000}"/>
    <cellStyle name="Normal [0] 5 12 3" xfId="41285" xr:uid="{00000000-0005-0000-0000-00001CA10000}"/>
    <cellStyle name="Normal [0] 5 13" xfId="41286" xr:uid="{00000000-0005-0000-0000-00001DA10000}"/>
    <cellStyle name="Normal [0] 5 13 2" xfId="41287" xr:uid="{00000000-0005-0000-0000-00001EA10000}"/>
    <cellStyle name="Normal [0] 5 13 3" xfId="41288" xr:uid="{00000000-0005-0000-0000-00001FA10000}"/>
    <cellStyle name="Normal [0] 5 14" xfId="41289" xr:uid="{00000000-0005-0000-0000-000020A10000}"/>
    <cellStyle name="Normal [0] 5 14 2" xfId="41290" xr:uid="{00000000-0005-0000-0000-000021A10000}"/>
    <cellStyle name="Normal [0] 5 14 3" xfId="41291" xr:uid="{00000000-0005-0000-0000-000022A10000}"/>
    <cellStyle name="Normal [0] 5 15" xfId="41292" xr:uid="{00000000-0005-0000-0000-000023A10000}"/>
    <cellStyle name="Normal [0] 5 15 2" xfId="41293" xr:uid="{00000000-0005-0000-0000-000024A10000}"/>
    <cellStyle name="Normal [0] 5 15 3" xfId="41294" xr:uid="{00000000-0005-0000-0000-000025A10000}"/>
    <cellStyle name="Normal [0] 5 16" xfId="41295" xr:uid="{00000000-0005-0000-0000-000026A10000}"/>
    <cellStyle name="Normal [0] 5 16 2" xfId="41296" xr:uid="{00000000-0005-0000-0000-000027A10000}"/>
    <cellStyle name="Normal [0] 5 16 3" xfId="41297" xr:uid="{00000000-0005-0000-0000-000028A10000}"/>
    <cellStyle name="Normal [0] 5 17" xfId="41298" xr:uid="{00000000-0005-0000-0000-000029A10000}"/>
    <cellStyle name="Normal [0] 5 17 2" xfId="41299" xr:uid="{00000000-0005-0000-0000-00002AA10000}"/>
    <cellStyle name="Normal [0] 5 17 3" xfId="41300" xr:uid="{00000000-0005-0000-0000-00002BA10000}"/>
    <cellStyle name="Normal [0] 5 18" xfId="41301" xr:uid="{00000000-0005-0000-0000-00002CA10000}"/>
    <cellStyle name="Normal [0] 5 18 2" xfId="41302" xr:uid="{00000000-0005-0000-0000-00002DA10000}"/>
    <cellStyle name="Normal [0] 5 18 3" xfId="41303" xr:uid="{00000000-0005-0000-0000-00002EA10000}"/>
    <cellStyle name="Normal [0] 5 19" xfId="41304" xr:uid="{00000000-0005-0000-0000-00002FA10000}"/>
    <cellStyle name="Normal [0] 5 2" xfId="41305" xr:uid="{00000000-0005-0000-0000-000030A10000}"/>
    <cellStyle name="Normal [0] 5 2 10" xfId="41306" xr:uid="{00000000-0005-0000-0000-000031A10000}"/>
    <cellStyle name="Normal [0] 5 2 10 2" xfId="41307" xr:uid="{00000000-0005-0000-0000-000032A10000}"/>
    <cellStyle name="Normal [0] 5 2 10 3" xfId="41308" xr:uid="{00000000-0005-0000-0000-000033A10000}"/>
    <cellStyle name="Normal [0] 5 2 11" xfId="41309" xr:uid="{00000000-0005-0000-0000-000034A10000}"/>
    <cellStyle name="Normal [0] 5 2 11 2" xfId="41310" xr:uid="{00000000-0005-0000-0000-000035A10000}"/>
    <cellStyle name="Normal [0] 5 2 11 3" xfId="41311" xr:uid="{00000000-0005-0000-0000-000036A10000}"/>
    <cellStyle name="Normal [0] 5 2 12" xfId="41312" xr:uid="{00000000-0005-0000-0000-000037A10000}"/>
    <cellStyle name="Normal [0] 5 2 12 2" xfId="41313" xr:uid="{00000000-0005-0000-0000-000038A10000}"/>
    <cellStyle name="Normal [0] 5 2 12 3" xfId="41314" xr:uid="{00000000-0005-0000-0000-000039A10000}"/>
    <cellStyle name="Normal [0] 5 2 13" xfId="41315" xr:uid="{00000000-0005-0000-0000-00003AA10000}"/>
    <cellStyle name="Normal [0] 5 2 14" xfId="41316" xr:uid="{00000000-0005-0000-0000-00003BA10000}"/>
    <cellStyle name="Normal [0] 5 2 2" xfId="41317" xr:uid="{00000000-0005-0000-0000-00003CA10000}"/>
    <cellStyle name="Normal [0] 5 2 2 2" xfId="41318" xr:uid="{00000000-0005-0000-0000-00003DA10000}"/>
    <cellStyle name="Normal [0] 5 2 2 3" xfId="41319" xr:uid="{00000000-0005-0000-0000-00003EA10000}"/>
    <cellStyle name="Normal [0] 5 2 3" xfId="41320" xr:uid="{00000000-0005-0000-0000-00003FA10000}"/>
    <cellStyle name="Normal [0] 5 2 3 2" xfId="41321" xr:uid="{00000000-0005-0000-0000-000040A10000}"/>
    <cellStyle name="Normal [0] 5 2 3 3" xfId="41322" xr:uid="{00000000-0005-0000-0000-000041A10000}"/>
    <cellStyle name="Normal [0] 5 2 4" xfId="41323" xr:uid="{00000000-0005-0000-0000-000042A10000}"/>
    <cellStyle name="Normal [0] 5 2 4 2" xfId="41324" xr:uid="{00000000-0005-0000-0000-000043A10000}"/>
    <cellStyle name="Normal [0] 5 2 4 3" xfId="41325" xr:uid="{00000000-0005-0000-0000-000044A10000}"/>
    <cellStyle name="Normal [0] 5 2 5" xfId="41326" xr:uid="{00000000-0005-0000-0000-000045A10000}"/>
    <cellStyle name="Normal [0] 5 2 5 2" xfId="41327" xr:uid="{00000000-0005-0000-0000-000046A10000}"/>
    <cellStyle name="Normal [0] 5 2 5 3" xfId="41328" xr:uid="{00000000-0005-0000-0000-000047A10000}"/>
    <cellStyle name="Normal [0] 5 2 6" xfId="41329" xr:uid="{00000000-0005-0000-0000-000048A10000}"/>
    <cellStyle name="Normal [0] 5 2 6 2" xfId="41330" xr:uid="{00000000-0005-0000-0000-000049A10000}"/>
    <cellStyle name="Normal [0] 5 2 6 3" xfId="41331" xr:uid="{00000000-0005-0000-0000-00004AA10000}"/>
    <cellStyle name="Normal [0] 5 2 7" xfId="41332" xr:uid="{00000000-0005-0000-0000-00004BA10000}"/>
    <cellStyle name="Normal [0] 5 2 7 2" xfId="41333" xr:uid="{00000000-0005-0000-0000-00004CA10000}"/>
    <cellStyle name="Normal [0] 5 2 7 3" xfId="41334" xr:uid="{00000000-0005-0000-0000-00004DA10000}"/>
    <cellStyle name="Normal [0] 5 2 8" xfId="41335" xr:uid="{00000000-0005-0000-0000-00004EA10000}"/>
    <cellStyle name="Normal [0] 5 2 8 2" xfId="41336" xr:uid="{00000000-0005-0000-0000-00004FA10000}"/>
    <cellStyle name="Normal [0] 5 2 8 3" xfId="41337" xr:uid="{00000000-0005-0000-0000-000050A10000}"/>
    <cellStyle name="Normal [0] 5 2 9" xfId="41338" xr:uid="{00000000-0005-0000-0000-000051A10000}"/>
    <cellStyle name="Normal [0] 5 2 9 2" xfId="41339" xr:uid="{00000000-0005-0000-0000-000052A10000}"/>
    <cellStyle name="Normal [0] 5 2 9 3" xfId="41340" xr:uid="{00000000-0005-0000-0000-000053A10000}"/>
    <cellStyle name="Normal [0] 5 20" xfId="41341" xr:uid="{00000000-0005-0000-0000-000054A10000}"/>
    <cellStyle name="Normal [0] 5 3" xfId="41342" xr:uid="{00000000-0005-0000-0000-000055A10000}"/>
    <cellStyle name="Normal [0] 5 3 10" xfId="41343" xr:uid="{00000000-0005-0000-0000-000056A10000}"/>
    <cellStyle name="Normal [0] 5 3 10 2" xfId="41344" xr:uid="{00000000-0005-0000-0000-000057A10000}"/>
    <cellStyle name="Normal [0] 5 3 10 3" xfId="41345" xr:uid="{00000000-0005-0000-0000-000058A10000}"/>
    <cellStyle name="Normal [0] 5 3 11" xfId="41346" xr:uid="{00000000-0005-0000-0000-000059A10000}"/>
    <cellStyle name="Normal [0] 5 3 11 2" xfId="41347" xr:uid="{00000000-0005-0000-0000-00005AA10000}"/>
    <cellStyle name="Normal [0] 5 3 11 3" xfId="41348" xr:uid="{00000000-0005-0000-0000-00005BA10000}"/>
    <cellStyle name="Normal [0] 5 3 12" xfId="41349" xr:uid="{00000000-0005-0000-0000-00005CA10000}"/>
    <cellStyle name="Normal [0] 5 3 12 2" xfId="41350" xr:uid="{00000000-0005-0000-0000-00005DA10000}"/>
    <cellStyle name="Normal [0] 5 3 12 3" xfId="41351" xr:uid="{00000000-0005-0000-0000-00005EA10000}"/>
    <cellStyle name="Normal [0] 5 3 13" xfId="41352" xr:uid="{00000000-0005-0000-0000-00005FA10000}"/>
    <cellStyle name="Normal [0] 5 3 14" xfId="41353" xr:uid="{00000000-0005-0000-0000-000060A10000}"/>
    <cellStyle name="Normal [0] 5 3 2" xfId="41354" xr:uid="{00000000-0005-0000-0000-000061A10000}"/>
    <cellStyle name="Normal [0] 5 3 2 2" xfId="41355" xr:uid="{00000000-0005-0000-0000-000062A10000}"/>
    <cellStyle name="Normal [0] 5 3 2 3" xfId="41356" xr:uid="{00000000-0005-0000-0000-000063A10000}"/>
    <cellStyle name="Normal [0] 5 3 3" xfId="41357" xr:uid="{00000000-0005-0000-0000-000064A10000}"/>
    <cellStyle name="Normal [0] 5 3 3 2" xfId="41358" xr:uid="{00000000-0005-0000-0000-000065A10000}"/>
    <cellStyle name="Normal [0] 5 3 3 3" xfId="41359" xr:uid="{00000000-0005-0000-0000-000066A10000}"/>
    <cellStyle name="Normal [0] 5 3 4" xfId="41360" xr:uid="{00000000-0005-0000-0000-000067A10000}"/>
    <cellStyle name="Normal [0] 5 3 4 2" xfId="41361" xr:uid="{00000000-0005-0000-0000-000068A10000}"/>
    <cellStyle name="Normal [0] 5 3 4 3" xfId="41362" xr:uid="{00000000-0005-0000-0000-000069A10000}"/>
    <cellStyle name="Normal [0] 5 3 5" xfId="41363" xr:uid="{00000000-0005-0000-0000-00006AA10000}"/>
    <cellStyle name="Normal [0] 5 3 5 2" xfId="41364" xr:uid="{00000000-0005-0000-0000-00006BA10000}"/>
    <cellStyle name="Normal [0] 5 3 5 3" xfId="41365" xr:uid="{00000000-0005-0000-0000-00006CA10000}"/>
    <cellStyle name="Normal [0] 5 3 6" xfId="41366" xr:uid="{00000000-0005-0000-0000-00006DA10000}"/>
    <cellStyle name="Normal [0] 5 3 6 2" xfId="41367" xr:uid="{00000000-0005-0000-0000-00006EA10000}"/>
    <cellStyle name="Normal [0] 5 3 6 3" xfId="41368" xr:uid="{00000000-0005-0000-0000-00006FA10000}"/>
    <cellStyle name="Normal [0] 5 3 7" xfId="41369" xr:uid="{00000000-0005-0000-0000-000070A10000}"/>
    <cellStyle name="Normal [0] 5 3 7 2" xfId="41370" xr:uid="{00000000-0005-0000-0000-000071A10000}"/>
    <cellStyle name="Normal [0] 5 3 7 3" xfId="41371" xr:uid="{00000000-0005-0000-0000-000072A10000}"/>
    <cellStyle name="Normal [0] 5 3 8" xfId="41372" xr:uid="{00000000-0005-0000-0000-000073A10000}"/>
    <cellStyle name="Normal [0] 5 3 8 2" xfId="41373" xr:uid="{00000000-0005-0000-0000-000074A10000}"/>
    <cellStyle name="Normal [0] 5 3 8 3" xfId="41374" xr:uid="{00000000-0005-0000-0000-000075A10000}"/>
    <cellStyle name="Normal [0] 5 3 9" xfId="41375" xr:uid="{00000000-0005-0000-0000-000076A10000}"/>
    <cellStyle name="Normal [0] 5 3 9 2" xfId="41376" xr:uid="{00000000-0005-0000-0000-000077A10000}"/>
    <cellStyle name="Normal [0] 5 3 9 3" xfId="41377" xr:uid="{00000000-0005-0000-0000-000078A10000}"/>
    <cellStyle name="Normal [0] 5 4" xfId="41378" xr:uid="{00000000-0005-0000-0000-000079A10000}"/>
    <cellStyle name="Normal [0] 5 4 10" xfId="41379" xr:uid="{00000000-0005-0000-0000-00007AA10000}"/>
    <cellStyle name="Normal [0] 5 4 10 2" xfId="41380" xr:uid="{00000000-0005-0000-0000-00007BA10000}"/>
    <cellStyle name="Normal [0] 5 4 10 3" xfId="41381" xr:uid="{00000000-0005-0000-0000-00007CA10000}"/>
    <cellStyle name="Normal [0] 5 4 11" xfId="41382" xr:uid="{00000000-0005-0000-0000-00007DA10000}"/>
    <cellStyle name="Normal [0] 5 4 11 2" xfId="41383" xr:uid="{00000000-0005-0000-0000-00007EA10000}"/>
    <cellStyle name="Normal [0] 5 4 11 3" xfId="41384" xr:uid="{00000000-0005-0000-0000-00007FA10000}"/>
    <cellStyle name="Normal [0] 5 4 12" xfId="41385" xr:uid="{00000000-0005-0000-0000-000080A10000}"/>
    <cellStyle name="Normal [0] 5 4 13" xfId="41386" xr:uid="{00000000-0005-0000-0000-000081A10000}"/>
    <cellStyle name="Normal [0] 5 4 2" xfId="41387" xr:uid="{00000000-0005-0000-0000-000082A10000}"/>
    <cellStyle name="Normal [0] 5 4 2 2" xfId="41388" xr:uid="{00000000-0005-0000-0000-000083A10000}"/>
    <cellStyle name="Normal [0] 5 4 2 3" xfId="41389" xr:uid="{00000000-0005-0000-0000-000084A10000}"/>
    <cellStyle name="Normal [0] 5 4 3" xfId="41390" xr:uid="{00000000-0005-0000-0000-000085A10000}"/>
    <cellStyle name="Normal [0] 5 4 3 2" xfId="41391" xr:uid="{00000000-0005-0000-0000-000086A10000}"/>
    <cellStyle name="Normal [0] 5 4 3 3" xfId="41392" xr:uid="{00000000-0005-0000-0000-000087A10000}"/>
    <cellStyle name="Normal [0] 5 4 4" xfId="41393" xr:uid="{00000000-0005-0000-0000-000088A10000}"/>
    <cellStyle name="Normal [0] 5 4 4 2" xfId="41394" xr:uid="{00000000-0005-0000-0000-000089A10000}"/>
    <cellStyle name="Normal [0] 5 4 4 3" xfId="41395" xr:uid="{00000000-0005-0000-0000-00008AA10000}"/>
    <cellStyle name="Normal [0] 5 4 5" xfId="41396" xr:uid="{00000000-0005-0000-0000-00008BA10000}"/>
    <cellStyle name="Normal [0] 5 4 5 2" xfId="41397" xr:uid="{00000000-0005-0000-0000-00008CA10000}"/>
    <cellStyle name="Normal [0] 5 4 5 3" xfId="41398" xr:uid="{00000000-0005-0000-0000-00008DA10000}"/>
    <cellStyle name="Normal [0] 5 4 6" xfId="41399" xr:uid="{00000000-0005-0000-0000-00008EA10000}"/>
    <cellStyle name="Normal [0] 5 4 6 2" xfId="41400" xr:uid="{00000000-0005-0000-0000-00008FA10000}"/>
    <cellStyle name="Normal [0] 5 4 6 3" xfId="41401" xr:uid="{00000000-0005-0000-0000-000090A10000}"/>
    <cellStyle name="Normal [0] 5 4 7" xfId="41402" xr:uid="{00000000-0005-0000-0000-000091A10000}"/>
    <cellStyle name="Normal [0] 5 4 7 2" xfId="41403" xr:uid="{00000000-0005-0000-0000-000092A10000}"/>
    <cellStyle name="Normal [0] 5 4 7 3" xfId="41404" xr:uid="{00000000-0005-0000-0000-000093A10000}"/>
    <cellStyle name="Normal [0] 5 4 8" xfId="41405" xr:uid="{00000000-0005-0000-0000-000094A10000}"/>
    <cellStyle name="Normal [0] 5 4 8 2" xfId="41406" xr:uid="{00000000-0005-0000-0000-000095A10000}"/>
    <cellStyle name="Normal [0] 5 4 8 3" xfId="41407" xr:uid="{00000000-0005-0000-0000-000096A10000}"/>
    <cellStyle name="Normal [0] 5 4 9" xfId="41408" xr:uid="{00000000-0005-0000-0000-000097A10000}"/>
    <cellStyle name="Normal [0] 5 4 9 2" xfId="41409" xr:uid="{00000000-0005-0000-0000-000098A10000}"/>
    <cellStyle name="Normal [0] 5 4 9 3" xfId="41410" xr:uid="{00000000-0005-0000-0000-000099A10000}"/>
    <cellStyle name="Normal [0] 5 5" xfId="41411" xr:uid="{00000000-0005-0000-0000-00009AA10000}"/>
    <cellStyle name="Normal [0] 5 5 10" xfId="41412" xr:uid="{00000000-0005-0000-0000-00009BA10000}"/>
    <cellStyle name="Normal [0] 5 5 10 2" xfId="41413" xr:uid="{00000000-0005-0000-0000-00009CA10000}"/>
    <cellStyle name="Normal [0] 5 5 10 3" xfId="41414" xr:uid="{00000000-0005-0000-0000-00009DA10000}"/>
    <cellStyle name="Normal [0] 5 5 11" xfId="41415" xr:uid="{00000000-0005-0000-0000-00009EA10000}"/>
    <cellStyle name="Normal [0] 5 5 11 2" xfId="41416" xr:uid="{00000000-0005-0000-0000-00009FA10000}"/>
    <cellStyle name="Normal [0] 5 5 11 3" xfId="41417" xr:uid="{00000000-0005-0000-0000-0000A0A10000}"/>
    <cellStyle name="Normal [0] 5 5 12" xfId="41418" xr:uid="{00000000-0005-0000-0000-0000A1A10000}"/>
    <cellStyle name="Normal [0] 5 5 13" xfId="41419" xr:uid="{00000000-0005-0000-0000-0000A2A10000}"/>
    <cellStyle name="Normal [0] 5 5 2" xfId="41420" xr:uid="{00000000-0005-0000-0000-0000A3A10000}"/>
    <cellStyle name="Normal [0] 5 5 2 2" xfId="41421" xr:uid="{00000000-0005-0000-0000-0000A4A10000}"/>
    <cellStyle name="Normal [0] 5 5 2 3" xfId="41422" xr:uid="{00000000-0005-0000-0000-0000A5A10000}"/>
    <cellStyle name="Normal [0] 5 5 3" xfId="41423" xr:uid="{00000000-0005-0000-0000-0000A6A10000}"/>
    <cellStyle name="Normal [0] 5 5 3 2" xfId="41424" xr:uid="{00000000-0005-0000-0000-0000A7A10000}"/>
    <cellStyle name="Normal [0] 5 5 3 3" xfId="41425" xr:uid="{00000000-0005-0000-0000-0000A8A10000}"/>
    <cellStyle name="Normal [0] 5 5 4" xfId="41426" xr:uid="{00000000-0005-0000-0000-0000A9A10000}"/>
    <cellStyle name="Normal [0] 5 5 4 2" xfId="41427" xr:uid="{00000000-0005-0000-0000-0000AAA10000}"/>
    <cellStyle name="Normal [0] 5 5 4 3" xfId="41428" xr:uid="{00000000-0005-0000-0000-0000ABA10000}"/>
    <cellStyle name="Normal [0] 5 5 5" xfId="41429" xr:uid="{00000000-0005-0000-0000-0000ACA10000}"/>
    <cellStyle name="Normal [0] 5 5 5 2" xfId="41430" xr:uid="{00000000-0005-0000-0000-0000ADA10000}"/>
    <cellStyle name="Normal [0] 5 5 5 3" xfId="41431" xr:uid="{00000000-0005-0000-0000-0000AEA10000}"/>
    <cellStyle name="Normal [0] 5 5 6" xfId="41432" xr:uid="{00000000-0005-0000-0000-0000AFA10000}"/>
    <cellStyle name="Normal [0] 5 5 6 2" xfId="41433" xr:uid="{00000000-0005-0000-0000-0000B0A10000}"/>
    <cellStyle name="Normal [0] 5 5 6 3" xfId="41434" xr:uid="{00000000-0005-0000-0000-0000B1A10000}"/>
    <cellStyle name="Normal [0] 5 5 7" xfId="41435" xr:uid="{00000000-0005-0000-0000-0000B2A10000}"/>
    <cellStyle name="Normal [0] 5 5 7 2" xfId="41436" xr:uid="{00000000-0005-0000-0000-0000B3A10000}"/>
    <cellStyle name="Normal [0] 5 5 7 3" xfId="41437" xr:uid="{00000000-0005-0000-0000-0000B4A10000}"/>
    <cellStyle name="Normal [0] 5 5 8" xfId="41438" xr:uid="{00000000-0005-0000-0000-0000B5A10000}"/>
    <cellStyle name="Normal [0] 5 5 8 2" xfId="41439" xr:uid="{00000000-0005-0000-0000-0000B6A10000}"/>
    <cellStyle name="Normal [0] 5 5 8 3" xfId="41440" xr:uid="{00000000-0005-0000-0000-0000B7A10000}"/>
    <cellStyle name="Normal [0] 5 5 9" xfId="41441" xr:uid="{00000000-0005-0000-0000-0000B8A10000}"/>
    <cellStyle name="Normal [0] 5 5 9 2" xfId="41442" xr:uid="{00000000-0005-0000-0000-0000B9A10000}"/>
    <cellStyle name="Normal [0] 5 5 9 3" xfId="41443" xr:uid="{00000000-0005-0000-0000-0000BAA10000}"/>
    <cellStyle name="Normal [0] 5 6" xfId="41444" xr:uid="{00000000-0005-0000-0000-0000BBA10000}"/>
    <cellStyle name="Normal [0] 5 6 10" xfId="41445" xr:uid="{00000000-0005-0000-0000-0000BCA10000}"/>
    <cellStyle name="Normal [0] 5 6 10 2" xfId="41446" xr:uid="{00000000-0005-0000-0000-0000BDA10000}"/>
    <cellStyle name="Normal [0] 5 6 10 3" xfId="41447" xr:uid="{00000000-0005-0000-0000-0000BEA10000}"/>
    <cellStyle name="Normal [0] 5 6 11" xfId="41448" xr:uid="{00000000-0005-0000-0000-0000BFA10000}"/>
    <cellStyle name="Normal [0] 5 6 11 2" xfId="41449" xr:uid="{00000000-0005-0000-0000-0000C0A10000}"/>
    <cellStyle name="Normal [0] 5 6 11 3" xfId="41450" xr:uid="{00000000-0005-0000-0000-0000C1A10000}"/>
    <cellStyle name="Normal [0] 5 6 12" xfId="41451" xr:uid="{00000000-0005-0000-0000-0000C2A10000}"/>
    <cellStyle name="Normal [0] 5 6 13" xfId="41452" xr:uid="{00000000-0005-0000-0000-0000C3A10000}"/>
    <cellStyle name="Normal [0] 5 6 2" xfId="41453" xr:uid="{00000000-0005-0000-0000-0000C4A10000}"/>
    <cellStyle name="Normal [0] 5 6 2 2" xfId="41454" xr:uid="{00000000-0005-0000-0000-0000C5A10000}"/>
    <cellStyle name="Normal [0] 5 6 2 3" xfId="41455" xr:uid="{00000000-0005-0000-0000-0000C6A10000}"/>
    <cellStyle name="Normal [0] 5 6 3" xfId="41456" xr:uid="{00000000-0005-0000-0000-0000C7A10000}"/>
    <cellStyle name="Normal [0] 5 6 3 2" xfId="41457" xr:uid="{00000000-0005-0000-0000-0000C8A10000}"/>
    <cellStyle name="Normal [0] 5 6 3 3" xfId="41458" xr:uid="{00000000-0005-0000-0000-0000C9A10000}"/>
    <cellStyle name="Normal [0] 5 6 4" xfId="41459" xr:uid="{00000000-0005-0000-0000-0000CAA10000}"/>
    <cellStyle name="Normal [0] 5 6 4 2" xfId="41460" xr:uid="{00000000-0005-0000-0000-0000CBA10000}"/>
    <cellStyle name="Normal [0] 5 6 4 3" xfId="41461" xr:uid="{00000000-0005-0000-0000-0000CCA10000}"/>
    <cellStyle name="Normal [0] 5 6 5" xfId="41462" xr:uid="{00000000-0005-0000-0000-0000CDA10000}"/>
    <cellStyle name="Normal [0] 5 6 5 2" xfId="41463" xr:uid="{00000000-0005-0000-0000-0000CEA10000}"/>
    <cellStyle name="Normal [0] 5 6 5 3" xfId="41464" xr:uid="{00000000-0005-0000-0000-0000CFA10000}"/>
    <cellStyle name="Normal [0] 5 6 6" xfId="41465" xr:uid="{00000000-0005-0000-0000-0000D0A10000}"/>
    <cellStyle name="Normal [0] 5 6 6 2" xfId="41466" xr:uid="{00000000-0005-0000-0000-0000D1A10000}"/>
    <cellStyle name="Normal [0] 5 6 6 3" xfId="41467" xr:uid="{00000000-0005-0000-0000-0000D2A10000}"/>
    <cellStyle name="Normal [0] 5 6 7" xfId="41468" xr:uid="{00000000-0005-0000-0000-0000D3A10000}"/>
    <cellStyle name="Normal [0] 5 6 7 2" xfId="41469" xr:uid="{00000000-0005-0000-0000-0000D4A10000}"/>
    <cellStyle name="Normal [0] 5 6 7 3" xfId="41470" xr:uid="{00000000-0005-0000-0000-0000D5A10000}"/>
    <cellStyle name="Normal [0] 5 6 8" xfId="41471" xr:uid="{00000000-0005-0000-0000-0000D6A10000}"/>
    <cellStyle name="Normal [0] 5 6 8 2" xfId="41472" xr:uid="{00000000-0005-0000-0000-0000D7A10000}"/>
    <cellStyle name="Normal [0] 5 6 8 3" xfId="41473" xr:uid="{00000000-0005-0000-0000-0000D8A10000}"/>
    <cellStyle name="Normal [0] 5 6 9" xfId="41474" xr:uid="{00000000-0005-0000-0000-0000D9A10000}"/>
    <cellStyle name="Normal [0] 5 6 9 2" xfId="41475" xr:uid="{00000000-0005-0000-0000-0000DAA10000}"/>
    <cellStyle name="Normal [0] 5 6 9 3" xfId="41476" xr:uid="{00000000-0005-0000-0000-0000DBA10000}"/>
    <cellStyle name="Normal [0] 5 7" xfId="41477" xr:uid="{00000000-0005-0000-0000-0000DCA10000}"/>
    <cellStyle name="Normal [0] 5 7 10" xfId="41478" xr:uid="{00000000-0005-0000-0000-0000DDA10000}"/>
    <cellStyle name="Normal [0] 5 7 10 2" xfId="41479" xr:uid="{00000000-0005-0000-0000-0000DEA10000}"/>
    <cellStyle name="Normal [0] 5 7 10 3" xfId="41480" xr:uid="{00000000-0005-0000-0000-0000DFA10000}"/>
    <cellStyle name="Normal [0] 5 7 11" xfId="41481" xr:uid="{00000000-0005-0000-0000-0000E0A10000}"/>
    <cellStyle name="Normal [0] 5 7 11 2" xfId="41482" xr:uid="{00000000-0005-0000-0000-0000E1A10000}"/>
    <cellStyle name="Normal [0] 5 7 11 3" xfId="41483" xr:uid="{00000000-0005-0000-0000-0000E2A10000}"/>
    <cellStyle name="Normal [0] 5 7 12" xfId="41484" xr:uid="{00000000-0005-0000-0000-0000E3A10000}"/>
    <cellStyle name="Normal [0] 5 7 13" xfId="41485" xr:uid="{00000000-0005-0000-0000-0000E4A10000}"/>
    <cellStyle name="Normal [0] 5 7 2" xfId="41486" xr:uid="{00000000-0005-0000-0000-0000E5A10000}"/>
    <cellStyle name="Normal [0] 5 7 2 2" xfId="41487" xr:uid="{00000000-0005-0000-0000-0000E6A10000}"/>
    <cellStyle name="Normal [0] 5 7 2 3" xfId="41488" xr:uid="{00000000-0005-0000-0000-0000E7A10000}"/>
    <cellStyle name="Normal [0] 5 7 3" xfId="41489" xr:uid="{00000000-0005-0000-0000-0000E8A10000}"/>
    <cellStyle name="Normal [0] 5 7 3 2" xfId="41490" xr:uid="{00000000-0005-0000-0000-0000E9A10000}"/>
    <cellStyle name="Normal [0] 5 7 3 3" xfId="41491" xr:uid="{00000000-0005-0000-0000-0000EAA10000}"/>
    <cellStyle name="Normal [0] 5 7 4" xfId="41492" xr:uid="{00000000-0005-0000-0000-0000EBA10000}"/>
    <cellStyle name="Normal [0] 5 7 4 2" xfId="41493" xr:uid="{00000000-0005-0000-0000-0000ECA10000}"/>
    <cellStyle name="Normal [0] 5 7 4 3" xfId="41494" xr:uid="{00000000-0005-0000-0000-0000EDA10000}"/>
    <cellStyle name="Normal [0] 5 7 5" xfId="41495" xr:uid="{00000000-0005-0000-0000-0000EEA10000}"/>
    <cellStyle name="Normal [0] 5 7 5 2" xfId="41496" xr:uid="{00000000-0005-0000-0000-0000EFA10000}"/>
    <cellStyle name="Normal [0] 5 7 5 3" xfId="41497" xr:uid="{00000000-0005-0000-0000-0000F0A10000}"/>
    <cellStyle name="Normal [0] 5 7 6" xfId="41498" xr:uid="{00000000-0005-0000-0000-0000F1A10000}"/>
    <cellStyle name="Normal [0] 5 7 6 2" xfId="41499" xr:uid="{00000000-0005-0000-0000-0000F2A10000}"/>
    <cellStyle name="Normal [0] 5 7 6 3" xfId="41500" xr:uid="{00000000-0005-0000-0000-0000F3A10000}"/>
    <cellStyle name="Normal [0] 5 7 7" xfId="41501" xr:uid="{00000000-0005-0000-0000-0000F4A10000}"/>
    <cellStyle name="Normal [0] 5 7 7 2" xfId="41502" xr:uid="{00000000-0005-0000-0000-0000F5A10000}"/>
    <cellStyle name="Normal [0] 5 7 7 3" xfId="41503" xr:uid="{00000000-0005-0000-0000-0000F6A10000}"/>
    <cellStyle name="Normal [0] 5 7 8" xfId="41504" xr:uid="{00000000-0005-0000-0000-0000F7A10000}"/>
    <cellStyle name="Normal [0] 5 7 8 2" xfId="41505" xr:uid="{00000000-0005-0000-0000-0000F8A10000}"/>
    <cellStyle name="Normal [0] 5 7 8 3" xfId="41506" xr:uid="{00000000-0005-0000-0000-0000F9A10000}"/>
    <cellStyle name="Normal [0] 5 7 9" xfId="41507" xr:uid="{00000000-0005-0000-0000-0000FAA10000}"/>
    <cellStyle name="Normal [0] 5 7 9 2" xfId="41508" xr:uid="{00000000-0005-0000-0000-0000FBA10000}"/>
    <cellStyle name="Normal [0] 5 7 9 3" xfId="41509" xr:uid="{00000000-0005-0000-0000-0000FCA10000}"/>
    <cellStyle name="Normal [0] 5 8" xfId="41510" xr:uid="{00000000-0005-0000-0000-0000FDA10000}"/>
    <cellStyle name="Normal [0] 5 8 2" xfId="41511" xr:uid="{00000000-0005-0000-0000-0000FEA10000}"/>
    <cellStyle name="Normal [0] 5 8 3" xfId="41512" xr:uid="{00000000-0005-0000-0000-0000FFA10000}"/>
    <cellStyle name="Normal [0] 5 9" xfId="41513" xr:uid="{00000000-0005-0000-0000-000000A20000}"/>
    <cellStyle name="Normal [0] 5 9 2" xfId="41514" xr:uid="{00000000-0005-0000-0000-000001A20000}"/>
    <cellStyle name="Normal [0] 5 9 3" xfId="41515" xr:uid="{00000000-0005-0000-0000-000002A20000}"/>
    <cellStyle name="Normal [0] 6" xfId="41516" xr:uid="{00000000-0005-0000-0000-000003A20000}"/>
    <cellStyle name="Normal [0] 6 2" xfId="41517" xr:uid="{00000000-0005-0000-0000-000004A20000}"/>
    <cellStyle name="Normal [0] 6 3" xfId="41518" xr:uid="{00000000-0005-0000-0000-000005A20000}"/>
    <cellStyle name="Normal [0] 7" xfId="41519" xr:uid="{00000000-0005-0000-0000-000006A20000}"/>
    <cellStyle name="Normal [0] 7 2" xfId="41520" xr:uid="{00000000-0005-0000-0000-000007A20000}"/>
    <cellStyle name="Normal [0] 7 3" xfId="41521" xr:uid="{00000000-0005-0000-0000-000008A20000}"/>
    <cellStyle name="Normal [0] 8" xfId="41522" xr:uid="{00000000-0005-0000-0000-000009A20000}"/>
    <cellStyle name="Normal [0] 9" xfId="41523" xr:uid="{00000000-0005-0000-0000-00000AA20000}"/>
    <cellStyle name="Normal [3]" xfId="41524" xr:uid="{00000000-0005-0000-0000-00000BA20000}"/>
    <cellStyle name="Normal 10" xfId="41525" xr:uid="{00000000-0005-0000-0000-00000CA20000}"/>
    <cellStyle name="Normal 10 2" xfId="41526" xr:uid="{00000000-0005-0000-0000-00000DA20000}"/>
    <cellStyle name="Normal 10 3" xfId="86" xr:uid="{00000000-0005-0000-0000-00000EA20000}"/>
    <cellStyle name="Normal 10 4" xfId="41527" xr:uid="{00000000-0005-0000-0000-00000FA20000}"/>
    <cellStyle name="Normal 10 4 2" xfId="65" xr:uid="{00000000-0005-0000-0000-000010A20000}"/>
    <cellStyle name="Normal 10 5" xfId="41528" xr:uid="{00000000-0005-0000-0000-000011A20000}"/>
    <cellStyle name="Normal 11" xfId="87" xr:uid="{00000000-0005-0000-0000-000012A20000}"/>
    <cellStyle name="Normal 11 2" xfId="41529" xr:uid="{00000000-0005-0000-0000-000013A20000}"/>
    <cellStyle name="Normal 11 2 2" xfId="41530" xr:uid="{00000000-0005-0000-0000-000014A20000}"/>
    <cellStyle name="Normal 11 2 3" xfId="41531" xr:uid="{00000000-0005-0000-0000-000015A20000}"/>
    <cellStyle name="Normal 11 2 4" xfId="41532" xr:uid="{00000000-0005-0000-0000-000016A20000}"/>
    <cellStyle name="Normal 11 3" xfId="41533" xr:uid="{00000000-0005-0000-0000-000017A20000}"/>
    <cellStyle name="Normal 11 4" xfId="41534" xr:uid="{00000000-0005-0000-0000-000018A20000}"/>
    <cellStyle name="Normal 11 5" xfId="41535" xr:uid="{00000000-0005-0000-0000-000019A20000}"/>
    <cellStyle name="Normal 11 6" xfId="41536" xr:uid="{00000000-0005-0000-0000-00001AA20000}"/>
    <cellStyle name="Normal 11 7" xfId="41537" xr:uid="{00000000-0005-0000-0000-00001BA20000}"/>
    <cellStyle name="Normal 11 8" xfId="41538" xr:uid="{00000000-0005-0000-0000-00001CA20000}"/>
    <cellStyle name="Normal 12" xfId="57" xr:uid="{00000000-0005-0000-0000-00001DA20000}"/>
    <cellStyle name="Normal 12 2" xfId="41539" xr:uid="{00000000-0005-0000-0000-00001EA20000}"/>
    <cellStyle name="Normal 12 2 2" xfId="41540" xr:uid="{00000000-0005-0000-0000-00001FA20000}"/>
    <cellStyle name="Normal 12 2 3" xfId="41541" xr:uid="{00000000-0005-0000-0000-000020A20000}"/>
    <cellStyle name="Normal 12 2 4" xfId="41542" xr:uid="{00000000-0005-0000-0000-000021A20000}"/>
    <cellStyle name="Normal 12 3" xfId="41543" xr:uid="{00000000-0005-0000-0000-000022A20000}"/>
    <cellStyle name="Normal 12 4" xfId="41544" xr:uid="{00000000-0005-0000-0000-000023A20000}"/>
    <cellStyle name="Normal 12 5" xfId="41545" xr:uid="{00000000-0005-0000-0000-000024A20000}"/>
    <cellStyle name="Normal 12 6" xfId="41546" xr:uid="{00000000-0005-0000-0000-000025A20000}"/>
    <cellStyle name="Normal 12 7" xfId="41547" xr:uid="{00000000-0005-0000-0000-000026A20000}"/>
    <cellStyle name="Normal 12 8" xfId="41548" xr:uid="{00000000-0005-0000-0000-000027A20000}"/>
    <cellStyle name="Normal 12 9" xfId="41549" xr:uid="{00000000-0005-0000-0000-000028A20000}"/>
    <cellStyle name="Normal 13" xfId="55" xr:uid="{00000000-0005-0000-0000-000029A20000}"/>
    <cellStyle name="Normal 13 2" xfId="41550" xr:uid="{00000000-0005-0000-0000-00002AA20000}"/>
    <cellStyle name="Normal 13 2 2" xfId="41551" xr:uid="{00000000-0005-0000-0000-00002BA20000}"/>
    <cellStyle name="Normal 13 2 3" xfId="41552" xr:uid="{00000000-0005-0000-0000-00002CA20000}"/>
    <cellStyle name="Normal 13 2 4" xfId="41553" xr:uid="{00000000-0005-0000-0000-00002DA20000}"/>
    <cellStyle name="Normal 13 3" xfId="41554" xr:uid="{00000000-0005-0000-0000-00002EA20000}"/>
    <cellStyle name="Normal 13 4" xfId="41555" xr:uid="{00000000-0005-0000-0000-00002FA20000}"/>
    <cellStyle name="Normal 13 5" xfId="41556" xr:uid="{00000000-0005-0000-0000-000030A20000}"/>
    <cellStyle name="Normal 13 6" xfId="41557" xr:uid="{00000000-0005-0000-0000-000031A20000}"/>
    <cellStyle name="Normal 13 7" xfId="41558" xr:uid="{00000000-0005-0000-0000-000032A20000}"/>
    <cellStyle name="Normal 13 8" xfId="41559" xr:uid="{00000000-0005-0000-0000-000033A20000}"/>
    <cellStyle name="Normal 13 9" xfId="41560" xr:uid="{00000000-0005-0000-0000-000034A20000}"/>
    <cellStyle name="Normal 14" xfId="41561" xr:uid="{00000000-0005-0000-0000-000035A20000}"/>
    <cellStyle name="Normal 14 2" xfId="41562" xr:uid="{00000000-0005-0000-0000-000036A20000}"/>
    <cellStyle name="Normal 14 3" xfId="41563" xr:uid="{00000000-0005-0000-0000-000037A20000}"/>
    <cellStyle name="Normal 14 4" xfId="41564" xr:uid="{00000000-0005-0000-0000-000038A20000}"/>
    <cellStyle name="Normal 15" xfId="41565" xr:uid="{00000000-0005-0000-0000-000039A20000}"/>
    <cellStyle name="Normal 15 2" xfId="41566" xr:uid="{00000000-0005-0000-0000-00003AA20000}"/>
    <cellStyle name="Normal 15 3" xfId="41567" xr:uid="{00000000-0005-0000-0000-00003BA20000}"/>
    <cellStyle name="Normal 15 4" xfId="41568" xr:uid="{00000000-0005-0000-0000-00003CA20000}"/>
    <cellStyle name="Normal 16" xfId="41569" xr:uid="{00000000-0005-0000-0000-00003DA20000}"/>
    <cellStyle name="Normal 16 2" xfId="41570" xr:uid="{00000000-0005-0000-0000-00003EA20000}"/>
    <cellStyle name="Normal 16 3" xfId="41571" xr:uid="{00000000-0005-0000-0000-00003FA20000}"/>
    <cellStyle name="Normal 16 4" xfId="41572" xr:uid="{00000000-0005-0000-0000-000040A20000}"/>
    <cellStyle name="Normal 17" xfId="41573" xr:uid="{00000000-0005-0000-0000-000041A20000}"/>
    <cellStyle name="Normal 17 2" xfId="41574" xr:uid="{00000000-0005-0000-0000-000042A20000}"/>
    <cellStyle name="Normal 17 3" xfId="41575" xr:uid="{00000000-0005-0000-0000-000043A20000}"/>
    <cellStyle name="Normal 17 4" xfId="41576" xr:uid="{00000000-0005-0000-0000-000044A20000}"/>
    <cellStyle name="Normal 18" xfId="41577" xr:uid="{00000000-0005-0000-0000-000045A20000}"/>
    <cellStyle name="Normal 18 2" xfId="41578" xr:uid="{00000000-0005-0000-0000-000046A20000}"/>
    <cellStyle name="Normal 18 3" xfId="41579" xr:uid="{00000000-0005-0000-0000-000047A20000}"/>
    <cellStyle name="Normal 18 4" xfId="41580" xr:uid="{00000000-0005-0000-0000-000048A20000}"/>
    <cellStyle name="Normal 19" xfId="41581" xr:uid="{00000000-0005-0000-0000-000049A20000}"/>
    <cellStyle name="Normal 19 2" xfId="41582" xr:uid="{00000000-0005-0000-0000-00004AA20000}"/>
    <cellStyle name="Normal 19 3" xfId="41583" xr:uid="{00000000-0005-0000-0000-00004BA20000}"/>
    <cellStyle name="Normal 19 4" xfId="41584" xr:uid="{00000000-0005-0000-0000-00004CA20000}"/>
    <cellStyle name="Normal 2" xfId="53" xr:uid="{00000000-0005-0000-0000-00004DA20000}"/>
    <cellStyle name="Normal 2 10" xfId="41585" xr:uid="{00000000-0005-0000-0000-00004EA20000}"/>
    <cellStyle name="Normal 2 11" xfId="60" xr:uid="{00000000-0005-0000-0000-00004FA20000}"/>
    <cellStyle name="Normal 2 2" xfId="63" xr:uid="{00000000-0005-0000-0000-000050A20000}"/>
    <cellStyle name="Normal 2 2 2" xfId="41586" xr:uid="{00000000-0005-0000-0000-000051A20000}"/>
    <cellStyle name="Normal 2 2 2 2" xfId="41587" xr:uid="{00000000-0005-0000-0000-000052A20000}"/>
    <cellStyle name="Normal 2 2 2 2 2" xfId="41588" xr:uid="{00000000-0005-0000-0000-000053A20000}"/>
    <cellStyle name="Normal 2 2 2 2 2 2" xfId="41589" xr:uid="{00000000-0005-0000-0000-000054A20000}"/>
    <cellStyle name="Normal 2 2 2 2 2 2 2" xfId="41590" xr:uid="{00000000-0005-0000-0000-000055A20000}"/>
    <cellStyle name="Normal 2 2 2 3" xfId="41591" xr:uid="{00000000-0005-0000-0000-000056A20000}"/>
    <cellStyle name="Normal 2 2 3" xfId="41592" xr:uid="{00000000-0005-0000-0000-000057A20000}"/>
    <cellStyle name="Normal 2 2 3 2" xfId="41593" xr:uid="{00000000-0005-0000-0000-000058A20000}"/>
    <cellStyle name="Normal 2 2 4" xfId="41594" xr:uid="{00000000-0005-0000-0000-000059A20000}"/>
    <cellStyle name="Normal 2 2 5" xfId="41595" xr:uid="{00000000-0005-0000-0000-00005AA20000}"/>
    <cellStyle name="Normal 2 3" xfId="41596" xr:uid="{00000000-0005-0000-0000-00005BA20000}"/>
    <cellStyle name="Normal 2 3 2" xfId="61" xr:uid="{00000000-0005-0000-0000-00005CA20000}"/>
    <cellStyle name="Normal 2 3 2 2" xfId="41597" xr:uid="{00000000-0005-0000-0000-00005DA20000}"/>
    <cellStyle name="Normal 2 3 2 2 2" xfId="41598" xr:uid="{00000000-0005-0000-0000-00005EA20000}"/>
    <cellStyle name="Normal 2 3 2 2 2 2" xfId="41599" xr:uid="{00000000-0005-0000-0000-00005FA20000}"/>
    <cellStyle name="Normal 2 3 2 2 3" xfId="41600" xr:uid="{00000000-0005-0000-0000-000060A20000}"/>
    <cellStyle name="Normal 2 3 2 3" xfId="41601" xr:uid="{00000000-0005-0000-0000-000061A20000}"/>
    <cellStyle name="Normal 2 3 2 3 2" xfId="41602" xr:uid="{00000000-0005-0000-0000-000062A20000}"/>
    <cellStyle name="Normal 2 3 2 4" xfId="41603" xr:uid="{00000000-0005-0000-0000-000063A20000}"/>
    <cellStyle name="Normal 2 3 3" xfId="56" xr:uid="{00000000-0005-0000-0000-000064A20000}"/>
    <cellStyle name="Normal 2 3 3 2" xfId="41604" xr:uid="{00000000-0005-0000-0000-000065A20000}"/>
    <cellStyle name="Normal 2 3 3 3" xfId="41605" xr:uid="{00000000-0005-0000-0000-000066A20000}"/>
    <cellStyle name="Normal 2 3 3 3 2" xfId="41606" xr:uid="{00000000-0005-0000-0000-000067A20000}"/>
    <cellStyle name="Normal 2 3 3 4" xfId="41607" xr:uid="{00000000-0005-0000-0000-000068A20000}"/>
    <cellStyle name="Normal 2 3 4" xfId="41608" xr:uid="{00000000-0005-0000-0000-000069A20000}"/>
    <cellStyle name="Normal 2 3 4 2" xfId="41609" xr:uid="{00000000-0005-0000-0000-00006AA20000}"/>
    <cellStyle name="Normal 2 3 4 2 2" xfId="41610" xr:uid="{00000000-0005-0000-0000-00006BA20000}"/>
    <cellStyle name="Normal 2 3 4 3" xfId="41611" xr:uid="{00000000-0005-0000-0000-00006CA20000}"/>
    <cellStyle name="Normal 2 3 5" xfId="41612" xr:uid="{00000000-0005-0000-0000-00006DA20000}"/>
    <cellStyle name="Normal 2 3 6" xfId="41613" xr:uid="{00000000-0005-0000-0000-00006EA20000}"/>
    <cellStyle name="Normal 2 4" xfId="41614" xr:uid="{00000000-0005-0000-0000-00006FA20000}"/>
    <cellStyle name="Normal 2 4 2" xfId="41615" xr:uid="{00000000-0005-0000-0000-000070A20000}"/>
    <cellStyle name="Normal 2 4 2 2" xfId="41616" xr:uid="{00000000-0005-0000-0000-000071A20000}"/>
    <cellStyle name="Normal 2 4 2 2 2" xfId="41617" xr:uid="{00000000-0005-0000-0000-000072A20000}"/>
    <cellStyle name="Normal 2 4 2 3" xfId="41618" xr:uid="{00000000-0005-0000-0000-000073A20000}"/>
    <cellStyle name="Normal 2 4 3" xfId="41619" xr:uid="{00000000-0005-0000-0000-000074A20000}"/>
    <cellStyle name="Normal 2 5" xfId="41620" xr:uid="{00000000-0005-0000-0000-000075A20000}"/>
    <cellStyle name="Normal 2 5 2" xfId="41621" xr:uid="{00000000-0005-0000-0000-000076A20000}"/>
    <cellStyle name="Normal 2 6" xfId="41622" xr:uid="{00000000-0005-0000-0000-000077A20000}"/>
    <cellStyle name="Normal 2 7" xfId="41623" xr:uid="{00000000-0005-0000-0000-000078A20000}"/>
    <cellStyle name="Normal 2 8" xfId="41624" xr:uid="{00000000-0005-0000-0000-000079A20000}"/>
    <cellStyle name="Normal 2 9" xfId="41625" xr:uid="{00000000-0005-0000-0000-00007AA20000}"/>
    <cellStyle name="Normal 2_FTE v Budget - October 2012 V2" xfId="41626" xr:uid="{00000000-0005-0000-0000-00007BA20000}"/>
    <cellStyle name="Normal 20" xfId="41627" xr:uid="{00000000-0005-0000-0000-00007CA20000}"/>
    <cellStyle name="Normal 20 2" xfId="41628" xr:uid="{00000000-0005-0000-0000-00007DA20000}"/>
    <cellStyle name="Normal 21" xfId="41629" xr:uid="{00000000-0005-0000-0000-00007EA20000}"/>
    <cellStyle name="Normal 21 2" xfId="41630" xr:uid="{00000000-0005-0000-0000-00007FA20000}"/>
    <cellStyle name="Normal 22" xfId="41631" xr:uid="{00000000-0005-0000-0000-000080A20000}"/>
    <cellStyle name="Normal 22 2" xfId="41632" xr:uid="{00000000-0005-0000-0000-000081A20000}"/>
    <cellStyle name="Normal 23" xfId="41633" xr:uid="{00000000-0005-0000-0000-000082A20000}"/>
    <cellStyle name="Normal 23 2" xfId="41634" xr:uid="{00000000-0005-0000-0000-000083A20000}"/>
    <cellStyle name="Normal 24" xfId="41635" xr:uid="{00000000-0005-0000-0000-000084A20000}"/>
    <cellStyle name="Normal 24 2" xfId="73" xr:uid="{00000000-0005-0000-0000-000085A20000}"/>
    <cellStyle name="Normal 24 2 2" xfId="41636" xr:uid="{00000000-0005-0000-0000-000086A20000}"/>
    <cellStyle name="Normal 24 3" xfId="80" xr:uid="{00000000-0005-0000-0000-000087A20000}"/>
    <cellStyle name="Normal 24 3 2" xfId="41637" xr:uid="{00000000-0005-0000-0000-000088A20000}"/>
    <cellStyle name="Normal 25" xfId="41638" xr:uid="{00000000-0005-0000-0000-000089A20000}"/>
    <cellStyle name="Normal 25 2" xfId="41639" xr:uid="{00000000-0005-0000-0000-00008AA20000}"/>
    <cellStyle name="Normal 26" xfId="41640" xr:uid="{00000000-0005-0000-0000-00008BA20000}"/>
    <cellStyle name="Normal 26 2" xfId="41641" xr:uid="{00000000-0005-0000-0000-00008CA20000}"/>
    <cellStyle name="Normal 26 2 2" xfId="41642" xr:uid="{00000000-0005-0000-0000-00008DA20000}"/>
    <cellStyle name="Normal 26 3" xfId="41643" xr:uid="{00000000-0005-0000-0000-00008EA20000}"/>
    <cellStyle name="Normal 27" xfId="41644" xr:uid="{00000000-0005-0000-0000-00008FA20000}"/>
    <cellStyle name="Normal 27 2" xfId="41645" xr:uid="{00000000-0005-0000-0000-000090A20000}"/>
    <cellStyle name="Normal 28" xfId="41646" xr:uid="{00000000-0005-0000-0000-000091A20000}"/>
    <cellStyle name="Normal 28 2" xfId="41647" xr:uid="{00000000-0005-0000-0000-000092A20000}"/>
    <cellStyle name="Normal 28 3" xfId="41648" xr:uid="{00000000-0005-0000-0000-000093A20000}"/>
    <cellStyle name="Normal 29" xfId="41649" xr:uid="{00000000-0005-0000-0000-000094A20000}"/>
    <cellStyle name="Normal 29 2" xfId="41650" xr:uid="{00000000-0005-0000-0000-000095A20000}"/>
    <cellStyle name="Normal 3" xfId="59" xr:uid="{00000000-0005-0000-0000-000096A20000}"/>
    <cellStyle name="Normal 3 2" xfId="62" xr:uid="{00000000-0005-0000-0000-000097A20000}"/>
    <cellStyle name="Normal 3 2 2" xfId="66" xr:uid="{00000000-0005-0000-0000-000098A20000}"/>
    <cellStyle name="Normal 3 2 3" xfId="41651" xr:uid="{00000000-0005-0000-0000-000099A20000}"/>
    <cellStyle name="Normal 3 3" xfId="41652" xr:uid="{00000000-0005-0000-0000-00009AA20000}"/>
    <cellStyle name="Normal 3 3 2" xfId="71" xr:uid="{00000000-0005-0000-0000-00009BA20000}"/>
    <cellStyle name="Normal 3 4" xfId="41653" xr:uid="{00000000-0005-0000-0000-00009CA20000}"/>
    <cellStyle name="Normal 3 5" xfId="90" xr:uid="{00000000-0005-0000-0000-00009DA20000}"/>
    <cellStyle name="Normal 3 6" xfId="41654" xr:uid="{00000000-0005-0000-0000-00009EA20000}"/>
    <cellStyle name="Normal 3 7" xfId="41655" xr:uid="{00000000-0005-0000-0000-00009FA20000}"/>
    <cellStyle name="Normal 3 7 2" xfId="41656" xr:uid="{00000000-0005-0000-0000-0000A0A20000}"/>
    <cellStyle name="Normal 3 7 3" xfId="70" xr:uid="{00000000-0005-0000-0000-0000A1A20000}"/>
    <cellStyle name="Normal 3 7 4" xfId="41657" xr:uid="{00000000-0005-0000-0000-0000A2A20000}"/>
    <cellStyle name="Normal 3 8" xfId="91" xr:uid="{00000000-0005-0000-0000-0000A3A20000}"/>
    <cellStyle name="Normal 30" xfId="41658" xr:uid="{00000000-0005-0000-0000-0000A4A20000}"/>
    <cellStyle name="Normal 30 2" xfId="41659" xr:uid="{00000000-0005-0000-0000-0000A5A20000}"/>
    <cellStyle name="Normal 31" xfId="41660" xr:uid="{00000000-0005-0000-0000-0000A6A20000}"/>
    <cellStyle name="Normal 31 2" xfId="41661" xr:uid="{00000000-0005-0000-0000-0000A7A20000}"/>
    <cellStyle name="Normal 32" xfId="41662" xr:uid="{00000000-0005-0000-0000-0000A8A20000}"/>
    <cellStyle name="Normal 32 2" xfId="41663" xr:uid="{00000000-0005-0000-0000-0000A9A20000}"/>
    <cellStyle name="Normal 33" xfId="41664" xr:uid="{00000000-0005-0000-0000-0000AAA20000}"/>
    <cellStyle name="Normal 33 2" xfId="41665" xr:uid="{00000000-0005-0000-0000-0000ABA20000}"/>
    <cellStyle name="Normal 34" xfId="41666" xr:uid="{00000000-0005-0000-0000-0000ACA20000}"/>
    <cellStyle name="Normal 34 2" xfId="41667" xr:uid="{00000000-0005-0000-0000-0000ADA20000}"/>
    <cellStyle name="Normal 35" xfId="41668" xr:uid="{00000000-0005-0000-0000-0000AEA20000}"/>
    <cellStyle name="Normal 35 2" xfId="41669" xr:uid="{00000000-0005-0000-0000-0000AFA20000}"/>
    <cellStyle name="Normal 35 2 2" xfId="41670" xr:uid="{00000000-0005-0000-0000-0000B0A20000}"/>
    <cellStyle name="Normal 36" xfId="41671" xr:uid="{00000000-0005-0000-0000-0000B1A20000}"/>
    <cellStyle name="Normal 36 2" xfId="41672" xr:uid="{00000000-0005-0000-0000-0000B2A20000}"/>
    <cellStyle name="Normal 37" xfId="41673" xr:uid="{00000000-0005-0000-0000-0000B3A20000}"/>
    <cellStyle name="Normal 37 2" xfId="41674" xr:uid="{00000000-0005-0000-0000-0000B4A20000}"/>
    <cellStyle name="Normal 38" xfId="41675" xr:uid="{00000000-0005-0000-0000-0000B5A20000}"/>
    <cellStyle name="Normal 38 2" xfId="41676" xr:uid="{00000000-0005-0000-0000-0000B6A20000}"/>
    <cellStyle name="Normal 39" xfId="41677" xr:uid="{00000000-0005-0000-0000-0000B7A20000}"/>
    <cellStyle name="Normal 39 2" xfId="41678" xr:uid="{00000000-0005-0000-0000-0000B8A20000}"/>
    <cellStyle name="Normal 4" xfId="54" xr:uid="{00000000-0005-0000-0000-0000B9A20000}"/>
    <cellStyle name="Normal 4 2" xfId="41679" xr:uid="{00000000-0005-0000-0000-0000BAA20000}"/>
    <cellStyle name="Normal 4 2 2" xfId="58" xr:uid="{00000000-0005-0000-0000-0000BBA20000}"/>
    <cellStyle name="Normal 4 2 2 2" xfId="41680" xr:uid="{00000000-0005-0000-0000-0000BCA20000}"/>
    <cellStyle name="Normal 4 2 2 3" xfId="83" xr:uid="{00000000-0005-0000-0000-0000BDA20000}"/>
    <cellStyle name="Normal 4 2 3" xfId="69" xr:uid="{00000000-0005-0000-0000-0000BEA20000}"/>
    <cellStyle name="Normal 4 2 3 2" xfId="41681" xr:uid="{00000000-0005-0000-0000-0000BFA20000}"/>
    <cellStyle name="Normal 4 2 3 3" xfId="41682" xr:uid="{00000000-0005-0000-0000-0000C0A20000}"/>
    <cellStyle name="Normal 4 3" xfId="41683" xr:uid="{00000000-0005-0000-0000-0000C1A20000}"/>
    <cellStyle name="Normal 4 4" xfId="41684" xr:uid="{00000000-0005-0000-0000-0000C2A20000}"/>
    <cellStyle name="Normal 4 5" xfId="41685" xr:uid="{00000000-0005-0000-0000-0000C3A20000}"/>
    <cellStyle name="Normal 40" xfId="41686" xr:uid="{00000000-0005-0000-0000-0000C4A20000}"/>
    <cellStyle name="Normal 40 2" xfId="41687" xr:uid="{00000000-0005-0000-0000-0000C5A20000}"/>
    <cellStyle name="Normal 41" xfId="41688" xr:uid="{00000000-0005-0000-0000-0000C6A20000}"/>
    <cellStyle name="Normal 41 2" xfId="41689" xr:uid="{00000000-0005-0000-0000-0000C7A20000}"/>
    <cellStyle name="Normal 42" xfId="41690" xr:uid="{00000000-0005-0000-0000-0000C8A20000}"/>
    <cellStyle name="Normal 42 2" xfId="41691" xr:uid="{00000000-0005-0000-0000-0000C9A20000}"/>
    <cellStyle name="Normal 43" xfId="41692" xr:uid="{00000000-0005-0000-0000-0000CAA20000}"/>
    <cellStyle name="Normal 43 2" xfId="41693" xr:uid="{00000000-0005-0000-0000-0000CBA20000}"/>
    <cellStyle name="Normal 44" xfId="41694" xr:uid="{00000000-0005-0000-0000-0000CCA20000}"/>
    <cellStyle name="Normal 44 2" xfId="41695" xr:uid="{00000000-0005-0000-0000-0000CDA20000}"/>
    <cellStyle name="Normal 45" xfId="41696" xr:uid="{00000000-0005-0000-0000-0000CEA20000}"/>
    <cellStyle name="Normal 45 2" xfId="41697" xr:uid="{00000000-0005-0000-0000-0000CFA20000}"/>
    <cellStyle name="Normal 46" xfId="41698" xr:uid="{00000000-0005-0000-0000-0000D0A20000}"/>
    <cellStyle name="Normal 46 2" xfId="41699" xr:uid="{00000000-0005-0000-0000-0000D1A20000}"/>
    <cellStyle name="Normal 47" xfId="81" xr:uid="{00000000-0005-0000-0000-0000D2A20000}"/>
    <cellStyle name="Normal 47 2" xfId="41700" xr:uid="{00000000-0005-0000-0000-0000D3A20000}"/>
    <cellStyle name="Normal 48" xfId="89" xr:uid="{00000000-0005-0000-0000-0000D4A20000}"/>
    <cellStyle name="Normal 48 2" xfId="41701" xr:uid="{00000000-0005-0000-0000-0000D5A20000}"/>
    <cellStyle name="Normal 49" xfId="41702" xr:uid="{00000000-0005-0000-0000-0000D6A20000}"/>
    <cellStyle name="Normal 49 2" xfId="41703" xr:uid="{00000000-0005-0000-0000-0000D7A20000}"/>
    <cellStyle name="Normal 5" xfId="85" xr:uid="{00000000-0005-0000-0000-0000D8A20000}"/>
    <cellStyle name="Normal 5 2" xfId="41704" xr:uid="{00000000-0005-0000-0000-0000D9A20000}"/>
    <cellStyle name="Normal 5 2 2" xfId="41705" xr:uid="{00000000-0005-0000-0000-0000DAA20000}"/>
    <cellStyle name="Normal 5 2 2 2" xfId="41706" xr:uid="{00000000-0005-0000-0000-0000DBA20000}"/>
    <cellStyle name="Normal 5 2 2 2 2" xfId="41707" xr:uid="{00000000-0005-0000-0000-0000DCA20000}"/>
    <cellStyle name="Normal 5 2 2 3" xfId="41708" xr:uid="{00000000-0005-0000-0000-0000DDA20000}"/>
    <cellStyle name="Normal 5 2 3" xfId="41709" xr:uid="{00000000-0005-0000-0000-0000DEA20000}"/>
    <cellStyle name="Normal 5 2 3 2" xfId="41710" xr:uid="{00000000-0005-0000-0000-0000DFA20000}"/>
    <cellStyle name="Normal 5 2 4" xfId="41711" xr:uid="{00000000-0005-0000-0000-0000E0A20000}"/>
    <cellStyle name="Normal 5 3" xfId="41712" xr:uid="{00000000-0005-0000-0000-0000E1A20000}"/>
    <cellStyle name="Normal 5 3 2" xfId="41713" xr:uid="{00000000-0005-0000-0000-0000E2A20000}"/>
    <cellStyle name="Normal 5 3 3" xfId="41714" xr:uid="{00000000-0005-0000-0000-0000E3A20000}"/>
    <cellStyle name="Normal 5 3 3 2" xfId="41715" xr:uid="{00000000-0005-0000-0000-0000E4A20000}"/>
    <cellStyle name="Normal 5 3 4" xfId="41716" xr:uid="{00000000-0005-0000-0000-0000E5A20000}"/>
    <cellStyle name="Normal 5 4" xfId="41717" xr:uid="{00000000-0005-0000-0000-0000E6A20000}"/>
    <cellStyle name="Normal 5 4 2" xfId="41718" xr:uid="{00000000-0005-0000-0000-0000E7A20000}"/>
    <cellStyle name="Normal 5 4 2 2" xfId="41719" xr:uid="{00000000-0005-0000-0000-0000E8A20000}"/>
    <cellStyle name="Normal 5 4 3" xfId="41720" xr:uid="{00000000-0005-0000-0000-0000E9A20000}"/>
    <cellStyle name="Normal 5 5" xfId="41721" xr:uid="{00000000-0005-0000-0000-0000EAA20000}"/>
    <cellStyle name="Normal 5 6" xfId="41722" xr:uid="{00000000-0005-0000-0000-0000EBA20000}"/>
    <cellStyle name="Normal 50" xfId="41723" xr:uid="{00000000-0005-0000-0000-0000ECA20000}"/>
    <cellStyle name="Normal 50 2" xfId="41724" xr:uid="{00000000-0005-0000-0000-0000EDA20000}"/>
    <cellStyle name="Normal 51" xfId="41725" xr:uid="{00000000-0005-0000-0000-0000EEA20000}"/>
    <cellStyle name="Normal 51 2" xfId="41726" xr:uid="{00000000-0005-0000-0000-0000EFA20000}"/>
    <cellStyle name="Normal 52" xfId="41727" xr:uid="{00000000-0005-0000-0000-0000F0A20000}"/>
    <cellStyle name="Normal 52 2" xfId="41728" xr:uid="{00000000-0005-0000-0000-0000F1A20000}"/>
    <cellStyle name="Normal 53" xfId="41729" xr:uid="{00000000-0005-0000-0000-0000F2A20000}"/>
    <cellStyle name="Normal 54" xfId="41730" xr:uid="{00000000-0005-0000-0000-0000F3A20000}"/>
    <cellStyle name="Normal 55" xfId="41731" xr:uid="{00000000-0005-0000-0000-0000F4A20000}"/>
    <cellStyle name="Normal 56" xfId="41732" xr:uid="{00000000-0005-0000-0000-0000F5A20000}"/>
    <cellStyle name="Normal 57" xfId="41733" xr:uid="{00000000-0005-0000-0000-0000F6A20000}"/>
    <cellStyle name="Normal 58" xfId="41734" xr:uid="{00000000-0005-0000-0000-0000F7A20000}"/>
    <cellStyle name="Normal 59" xfId="41735" xr:uid="{00000000-0005-0000-0000-0000F8A20000}"/>
    <cellStyle name="Normal 6" xfId="41736" xr:uid="{00000000-0005-0000-0000-0000F9A20000}"/>
    <cellStyle name="Normal 6 2" xfId="41737" xr:uid="{00000000-0005-0000-0000-0000FAA20000}"/>
    <cellStyle name="Normal 6 2 2" xfId="41738" xr:uid="{00000000-0005-0000-0000-0000FBA20000}"/>
    <cellStyle name="Normal 6 3" xfId="41739" xr:uid="{00000000-0005-0000-0000-0000FCA20000}"/>
    <cellStyle name="Normal 6 3 2" xfId="41740" xr:uid="{00000000-0005-0000-0000-0000FDA20000}"/>
    <cellStyle name="Normal 6 4" xfId="41741" xr:uid="{00000000-0005-0000-0000-0000FEA20000}"/>
    <cellStyle name="Normal 6 5" xfId="41742" xr:uid="{00000000-0005-0000-0000-0000FFA20000}"/>
    <cellStyle name="Normal 6 6" xfId="41743" xr:uid="{00000000-0005-0000-0000-000000A30000}"/>
    <cellStyle name="Normal 6 7" xfId="41744" xr:uid="{00000000-0005-0000-0000-000001A30000}"/>
    <cellStyle name="Normal 60" xfId="41745" xr:uid="{00000000-0005-0000-0000-000002A30000}"/>
    <cellStyle name="Normal 61" xfId="41746" xr:uid="{00000000-0005-0000-0000-000003A30000}"/>
    <cellStyle name="Normal 62" xfId="41747" xr:uid="{00000000-0005-0000-0000-000004A30000}"/>
    <cellStyle name="Normal 65" xfId="41748" xr:uid="{00000000-0005-0000-0000-000005A30000}"/>
    <cellStyle name="Normal 7" xfId="41749" xr:uid="{00000000-0005-0000-0000-000006A30000}"/>
    <cellStyle name="Normal 7 2" xfId="41750" xr:uid="{00000000-0005-0000-0000-000007A30000}"/>
    <cellStyle name="Normal 7 2 2" xfId="41751" xr:uid="{00000000-0005-0000-0000-000008A30000}"/>
    <cellStyle name="Normal 7 2 2 2" xfId="41752" xr:uid="{00000000-0005-0000-0000-000009A30000}"/>
    <cellStyle name="Normal 7 2 3" xfId="41753" xr:uid="{00000000-0005-0000-0000-00000AA30000}"/>
    <cellStyle name="Normal 7 3" xfId="41754" xr:uid="{00000000-0005-0000-0000-00000BA30000}"/>
    <cellStyle name="Normal 7 4" xfId="41755" xr:uid="{00000000-0005-0000-0000-00000CA30000}"/>
    <cellStyle name="Normal 7 5" xfId="41756" xr:uid="{00000000-0005-0000-0000-00000DA30000}"/>
    <cellStyle name="Normal 8" xfId="64" xr:uid="{00000000-0005-0000-0000-00000EA30000}"/>
    <cellStyle name="Normal 8 2" xfId="75" xr:uid="{00000000-0005-0000-0000-00000FA30000}"/>
    <cellStyle name="Normal 8 2 2" xfId="41757" xr:uid="{00000000-0005-0000-0000-000010A30000}"/>
    <cellStyle name="Normal 8 2 2 2" xfId="41758" xr:uid="{00000000-0005-0000-0000-000011A30000}"/>
    <cellStyle name="Normal 8 2 3" xfId="41759" xr:uid="{00000000-0005-0000-0000-000012A30000}"/>
    <cellStyle name="Normal 8 3" xfId="41760" xr:uid="{00000000-0005-0000-0000-000013A30000}"/>
    <cellStyle name="Normal 8 3 2" xfId="41761" xr:uid="{00000000-0005-0000-0000-000014A30000}"/>
    <cellStyle name="Normal 8 4" xfId="41762" xr:uid="{00000000-0005-0000-0000-000015A30000}"/>
    <cellStyle name="Normal 8 5" xfId="41763" xr:uid="{00000000-0005-0000-0000-000016A30000}"/>
    <cellStyle name="Normal 8 6" xfId="41764" xr:uid="{00000000-0005-0000-0000-000017A30000}"/>
    <cellStyle name="Normal 8 7" xfId="41765" xr:uid="{00000000-0005-0000-0000-000018A30000}"/>
    <cellStyle name="Normal 9" xfId="41766" xr:uid="{00000000-0005-0000-0000-000019A30000}"/>
    <cellStyle name="Normal 9 2" xfId="41767" xr:uid="{00000000-0005-0000-0000-00001AA30000}"/>
    <cellStyle name="Normal 9 2 2" xfId="41768" xr:uid="{00000000-0005-0000-0000-00001BA30000}"/>
    <cellStyle name="Normal 9 2 3" xfId="41769" xr:uid="{00000000-0005-0000-0000-00001CA30000}"/>
    <cellStyle name="Normal 9 2 4" xfId="41770" xr:uid="{00000000-0005-0000-0000-00001DA30000}"/>
    <cellStyle name="Normal 9 3" xfId="41771" xr:uid="{00000000-0005-0000-0000-00001EA30000}"/>
    <cellStyle name="Normal 9 4" xfId="41772" xr:uid="{00000000-0005-0000-0000-00001FA30000}"/>
    <cellStyle name="Normal 9 5" xfId="41773" xr:uid="{00000000-0005-0000-0000-000020A30000}"/>
    <cellStyle name="Normal 9 6" xfId="41774" xr:uid="{00000000-0005-0000-0000-000021A30000}"/>
    <cellStyle name="Normal 9 7" xfId="41775" xr:uid="{00000000-0005-0000-0000-000022A30000}"/>
    <cellStyle name="Normal 9 8" xfId="41776" xr:uid="{00000000-0005-0000-0000-000023A30000}"/>
    <cellStyle name="Normal 9 9" xfId="41777" xr:uid="{00000000-0005-0000-0000-000024A30000}"/>
    <cellStyle name="Normal 93" xfId="41778" xr:uid="{00000000-0005-0000-0000-000025A30000}"/>
    <cellStyle name="Normal2" xfId="41779" xr:uid="{00000000-0005-0000-0000-000026A30000}"/>
    <cellStyle name="Note" xfId="23" builtinId="10" customBuiltin="1"/>
    <cellStyle name="Note 2" xfId="41780" xr:uid="{00000000-0005-0000-0000-000028A30000}"/>
    <cellStyle name="Note 2 10" xfId="41781" xr:uid="{00000000-0005-0000-0000-000029A30000}"/>
    <cellStyle name="Note 2 10 2" xfId="41782" xr:uid="{00000000-0005-0000-0000-00002AA30000}"/>
    <cellStyle name="Note 2 10 3" xfId="41783" xr:uid="{00000000-0005-0000-0000-00002BA30000}"/>
    <cellStyle name="Note 2 11" xfId="41784" xr:uid="{00000000-0005-0000-0000-00002CA30000}"/>
    <cellStyle name="Note 2 11 2" xfId="41785" xr:uid="{00000000-0005-0000-0000-00002DA30000}"/>
    <cellStyle name="Note 2 11 3" xfId="41786" xr:uid="{00000000-0005-0000-0000-00002EA30000}"/>
    <cellStyle name="Note 2 12" xfId="41787" xr:uid="{00000000-0005-0000-0000-00002FA30000}"/>
    <cellStyle name="Note 2 12 2" xfId="41788" xr:uid="{00000000-0005-0000-0000-000030A30000}"/>
    <cellStyle name="Note 2 12 3" xfId="41789" xr:uid="{00000000-0005-0000-0000-000031A30000}"/>
    <cellStyle name="Note 2 13" xfId="41790" xr:uid="{00000000-0005-0000-0000-000032A30000}"/>
    <cellStyle name="Note 2 13 2" xfId="41791" xr:uid="{00000000-0005-0000-0000-000033A30000}"/>
    <cellStyle name="Note 2 13 3" xfId="41792" xr:uid="{00000000-0005-0000-0000-000034A30000}"/>
    <cellStyle name="Note 2 14" xfId="41793" xr:uid="{00000000-0005-0000-0000-000035A30000}"/>
    <cellStyle name="Note 2 14 2" xfId="41794" xr:uid="{00000000-0005-0000-0000-000036A30000}"/>
    <cellStyle name="Note 2 14 3" xfId="41795" xr:uid="{00000000-0005-0000-0000-000037A30000}"/>
    <cellStyle name="Note 2 15" xfId="41796" xr:uid="{00000000-0005-0000-0000-000038A30000}"/>
    <cellStyle name="Note 2 16" xfId="41797" xr:uid="{00000000-0005-0000-0000-000039A30000}"/>
    <cellStyle name="Note 2 17" xfId="41798" xr:uid="{00000000-0005-0000-0000-00003AA30000}"/>
    <cellStyle name="Note 2 2" xfId="41799" xr:uid="{00000000-0005-0000-0000-00003BA30000}"/>
    <cellStyle name="Note 2 2 10" xfId="41800" xr:uid="{00000000-0005-0000-0000-00003CA30000}"/>
    <cellStyle name="Note 2 2 10 2" xfId="41801" xr:uid="{00000000-0005-0000-0000-00003DA30000}"/>
    <cellStyle name="Note 2 2 10 3" xfId="41802" xr:uid="{00000000-0005-0000-0000-00003EA30000}"/>
    <cellStyle name="Note 2 2 11" xfId="41803" xr:uid="{00000000-0005-0000-0000-00003FA30000}"/>
    <cellStyle name="Note 2 2 11 2" xfId="41804" xr:uid="{00000000-0005-0000-0000-000040A30000}"/>
    <cellStyle name="Note 2 2 11 3" xfId="41805" xr:uid="{00000000-0005-0000-0000-000041A30000}"/>
    <cellStyle name="Note 2 2 12" xfId="41806" xr:uid="{00000000-0005-0000-0000-000042A30000}"/>
    <cellStyle name="Note 2 2 12 2" xfId="41807" xr:uid="{00000000-0005-0000-0000-000043A30000}"/>
    <cellStyle name="Note 2 2 12 3" xfId="41808" xr:uid="{00000000-0005-0000-0000-000044A30000}"/>
    <cellStyle name="Note 2 2 13" xfId="41809" xr:uid="{00000000-0005-0000-0000-000045A30000}"/>
    <cellStyle name="Note 2 2 13 2" xfId="41810" xr:uid="{00000000-0005-0000-0000-000046A30000}"/>
    <cellStyle name="Note 2 2 13 3" xfId="41811" xr:uid="{00000000-0005-0000-0000-000047A30000}"/>
    <cellStyle name="Note 2 2 14" xfId="41812" xr:uid="{00000000-0005-0000-0000-000048A30000}"/>
    <cellStyle name="Note 2 2 15" xfId="41813" xr:uid="{00000000-0005-0000-0000-000049A30000}"/>
    <cellStyle name="Note 2 2 16" xfId="41814" xr:uid="{00000000-0005-0000-0000-00004AA30000}"/>
    <cellStyle name="Note 2 2 2" xfId="41815" xr:uid="{00000000-0005-0000-0000-00004BA30000}"/>
    <cellStyle name="Note 2 2 2 10" xfId="41816" xr:uid="{00000000-0005-0000-0000-00004CA30000}"/>
    <cellStyle name="Note 2 2 2 10 2" xfId="41817" xr:uid="{00000000-0005-0000-0000-00004DA30000}"/>
    <cellStyle name="Note 2 2 2 10 3" xfId="41818" xr:uid="{00000000-0005-0000-0000-00004EA30000}"/>
    <cellStyle name="Note 2 2 2 11" xfId="41819" xr:uid="{00000000-0005-0000-0000-00004FA30000}"/>
    <cellStyle name="Note 2 2 2 11 2" xfId="41820" xr:uid="{00000000-0005-0000-0000-000050A30000}"/>
    <cellStyle name="Note 2 2 2 11 3" xfId="41821" xr:uid="{00000000-0005-0000-0000-000051A30000}"/>
    <cellStyle name="Note 2 2 2 12" xfId="41822" xr:uid="{00000000-0005-0000-0000-000052A30000}"/>
    <cellStyle name="Note 2 2 2 12 2" xfId="41823" xr:uid="{00000000-0005-0000-0000-000053A30000}"/>
    <cellStyle name="Note 2 2 2 12 3" xfId="41824" xr:uid="{00000000-0005-0000-0000-000054A30000}"/>
    <cellStyle name="Note 2 2 2 13" xfId="41825" xr:uid="{00000000-0005-0000-0000-000055A30000}"/>
    <cellStyle name="Note 2 2 2 13 2" xfId="41826" xr:uid="{00000000-0005-0000-0000-000056A30000}"/>
    <cellStyle name="Note 2 2 2 13 3" xfId="41827" xr:uid="{00000000-0005-0000-0000-000057A30000}"/>
    <cellStyle name="Note 2 2 2 14" xfId="41828" xr:uid="{00000000-0005-0000-0000-000058A30000}"/>
    <cellStyle name="Note 2 2 2 14 2" xfId="41829" xr:uid="{00000000-0005-0000-0000-000059A30000}"/>
    <cellStyle name="Note 2 2 2 14 3" xfId="41830" xr:uid="{00000000-0005-0000-0000-00005AA30000}"/>
    <cellStyle name="Note 2 2 2 15" xfId="41831" xr:uid="{00000000-0005-0000-0000-00005BA30000}"/>
    <cellStyle name="Note 2 2 2 15 2" xfId="41832" xr:uid="{00000000-0005-0000-0000-00005CA30000}"/>
    <cellStyle name="Note 2 2 2 15 3" xfId="41833" xr:uid="{00000000-0005-0000-0000-00005DA30000}"/>
    <cellStyle name="Note 2 2 2 16" xfId="41834" xr:uid="{00000000-0005-0000-0000-00005EA30000}"/>
    <cellStyle name="Note 2 2 2 16 2" xfId="41835" xr:uid="{00000000-0005-0000-0000-00005FA30000}"/>
    <cellStyle name="Note 2 2 2 16 3" xfId="41836" xr:uid="{00000000-0005-0000-0000-000060A30000}"/>
    <cellStyle name="Note 2 2 2 17" xfId="41837" xr:uid="{00000000-0005-0000-0000-000061A30000}"/>
    <cellStyle name="Note 2 2 2 17 2" xfId="41838" xr:uid="{00000000-0005-0000-0000-000062A30000}"/>
    <cellStyle name="Note 2 2 2 17 3" xfId="41839" xr:uid="{00000000-0005-0000-0000-000063A30000}"/>
    <cellStyle name="Note 2 2 2 18" xfId="41840" xr:uid="{00000000-0005-0000-0000-000064A30000}"/>
    <cellStyle name="Note 2 2 2 18 2" xfId="41841" xr:uid="{00000000-0005-0000-0000-000065A30000}"/>
    <cellStyle name="Note 2 2 2 18 3" xfId="41842" xr:uid="{00000000-0005-0000-0000-000066A30000}"/>
    <cellStyle name="Note 2 2 2 19" xfId="41843" xr:uid="{00000000-0005-0000-0000-000067A30000}"/>
    <cellStyle name="Note 2 2 2 2" xfId="41844" xr:uid="{00000000-0005-0000-0000-000068A30000}"/>
    <cellStyle name="Note 2 2 2 2 10" xfId="41845" xr:uid="{00000000-0005-0000-0000-000069A30000}"/>
    <cellStyle name="Note 2 2 2 2 10 2" xfId="41846" xr:uid="{00000000-0005-0000-0000-00006AA30000}"/>
    <cellStyle name="Note 2 2 2 2 10 3" xfId="41847" xr:uid="{00000000-0005-0000-0000-00006BA30000}"/>
    <cellStyle name="Note 2 2 2 2 11" xfId="41848" xr:uid="{00000000-0005-0000-0000-00006CA30000}"/>
    <cellStyle name="Note 2 2 2 2 11 2" xfId="41849" xr:uid="{00000000-0005-0000-0000-00006DA30000}"/>
    <cellStyle name="Note 2 2 2 2 11 3" xfId="41850" xr:uid="{00000000-0005-0000-0000-00006EA30000}"/>
    <cellStyle name="Note 2 2 2 2 12" xfId="41851" xr:uid="{00000000-0005-0000-0000-00006FA30000}"/>
    <cellStyle name="Note 2 2 2 2 12 2" xfId="41852" xr:uid="{00000000-0005-0000-0000-000070A30000}"/>
    <cellStyle name="Note 2 2 2 2 12 3" xfId="41853" xr:uid="{00000000-0005-0000-0000-000071A30000}"/>
    <cellStyle name="Note 2 2 2 2 13" xfId="41854" xr:uid="{00000000-0005-0000-0000-000072A30000}"/>
    <cellStyle name="Note 2 2 2 2 13 2" xfId="41855" xr:uid="{00000000-0005-0000-0000-000073A30000}"/>
    <cellStyle name="Note 2 2 2 2 13 3" xfId="41856" xr:uid="{00000000-0005-0000-0000-000074A30000}"/>
    <cellStyle name="Note 2 2 2 2 14" xfId="41857" xr:uid="{00000000-0005-0000-0000-000075A30000}"/>
    <cellStyle name="Note 2 2 2 2 14 2" xfId="41858" xr:uid="{00000000-0005-0000-0000-000076A30000}"/>
    <cellStyle name="Note 2 2 2 2 14 3" xfId="41859" xr:uid="{00000000-0005-0000-0000-000077A30000}"/>
    <cellStyle name="Note 2 2 2 2 15" xfId="41860" xr:uid="{00000000-0005-0000-0000-000078A30000}"/>
    <cellStyle name="Note 2 2 2 2 15 2" xfId="41861" xr:uid="{00000000-0005-0000-0000-000079A30000}"/>
    <cellStyle name="Note 2 2 2 2 15 3" xfId="41862" xr:uid="{00000000-0005-0000-0000-00007AA30000}"/>
    <cellStyle name="Note 2 2 2 2 16" xfId="41863" xr:uid="{00000000-0005-0000-0000-00007BA30000}"/>
    <cellStyle name="Note 2 2 2 2 16 2" xfId="41864" xr:uid="{00000000-0005-0000-0000-00007CA30000}"/>
    <cellStyle name="Note 2 2 2 2 16 3" xfId="41865" xr:uid="{00000000-0005-0000-0000-00007DA30000}"/>
    <cellStyle name="Note 2 2 2 2 17" xfId="41866" xr:uid="{00000000-0005-0000-0000-00007EA30000}"/>
    <cellStyle name="Note 2 2 2 2 17 2" xfId="41867" xr:uid="{00000000-0005-0000-0000-00007FA30000}"/>
    <cellStyle name="Note 2 2 2 2 17 3" xfId="41868" xr:uid="{00000000-0005-0000-0000-000080A30000}"/>
    <cellStyle name="Note 2 2 2 2 18" xfId="41869" xr:uid="{00000000-0005-0000-0000-000081A30000}"/>
    <cellStyle name="Note 2 2 2 2 18 2" xfId="41870" xr:uid="{00000000-0005-0000-0000-000082A30000}"/>
    <cellStyle name="Note 2 2 2 2 18 3" xfId="41871" xr:uid="{00000000-0005-0000-0000-000083A30000}"/>
    <cellStyle name="Note 2 2 2 2 19" xfId="41872" xr:uid="{00000000-0005-0000-0000-000084A30000}"/>
    <cellStyle name="Note 2 2 2 2 2" xfId="41873" xr:uid="{00000000-0005-0000-0000-000085A30000}"/>
    <cellStyle name="Note 2 2 2 2 2 10" xfId="41874" xr:uid="{00000000-0005-0000-0000-000086A30000}"/>
    <cellStyle name="Note 2 2 2 2 2 10 2" xfId="41875" xr:uid="{00000000-0005-0000-0000-000087A30000}"/>
    <cellStyle name="Note 2 2 2 2 2 10 3" xfId="41876" xr:uid="{00000000-0005-0000-0000-000088A30000}"/>
    <cellStyle name="Note 2 2 2 2 2 11" xfId="41877" xr:uid="{00000000-0005-0000-0000-000089A30000}"/>
    <cellStyle name="Note 2 2 2 2 2 11 2" xfId="41878" xr:uid="{00000000-0005-0000-0000-00008AA30000}"/>
    <cellStyle name="Note 2 2 2 2 2 11 3" xfId="41879" xr:uid="{00000000-0005-0000-0000-00008BA30000}"/>
    <cellStyle name="Note 2 2 2 2 2 12" xfId="41880" xr:uid="{00000000-0005-0000-0000-00008CA30000}"/>
    <cellStyle name="Note 2 2 2 2 2 12 2" xfId="41881" xr:uid="{00000000-0005-0000-0000-00008DA30000}"/>
    <cellStyle name="Note 2 2 2 2 2 12 3" xfId="41882" xr:uid="{00000000-0005-0000-0000-00008EA30000}"/>
    <cellStyle name="Note 2 2 2 2 2 13" xfId="41883" xr:uid="{00000000-0005-0000-0000-00008FA30000}"/>
    <cellStyle name="Note 2 2 2 2 2 14" xfId="41884" xr:uid="{00000000-0005-0000-0000-000090A30000}"/>
    <cellStyle name="Note 2 2 2 2 2 2" xfId="41885" xr:uid="{00000000-0005-0000-0000-000091A30000}"/>
    <cellStyle name="Note 2 2 2 2 2 2 2" xfId="41886" xr:uid="{00000000-0005-0000-0000-000092A30000}"/>
    <cellStyle name="Note 2 2 2 2 2 2 3" xfId="41887" xr:uid="{00000000-0005-0000-0000-000093A30000}"/>
    <cellStyle name="Note 2 2 2 2 2 3" xfId="41888" xr:uid="{00000000-0005-0000-0000-000094A30000}"/>
    <cellStyle name="Note 2 2 2 2 2 3 2" xfId="41889" xr:uid="{00000000-0005-0000-0000-000095A30000}"/>
    <cellStyle name="Note 2 2 2 2 2 3 3" xfId="41890" xr:uid="{00000000-0005-0000-0000-000096A30000}"/>
    <cellStyle name="Note 2 2 2 2 2 4" xfId="41891" xr:uid="{00000000-0005-0000-0000-000097A30000}"/>
    <cellStyle name="Note 2 2 2 2 2 4 2" xfId="41892" xr:uid="{00000000-0005-0000-0000-000098A30000}"/>
    <cellStyle name="Note 2 2 2 2 2 4 3" xfId="41893" xr:uid="{00000000-0005-0000-0000-000099A30000}"/>
    <cellStyle name="Note 2 2 2 2 2 5" xfId="41894" xr:uid="{00000000-0005-0000-0000-00009AA30000}"/>
    <cellStyle name="Note 2 2 2 2 2 5 2" xfId="41895" xr:uid="{00000000-0005-0000-0000-00009BA30000}"/>
    <cellStyle name="Note 2 2 2 2 2 5 3" xfId="41896" xr:uid="{00000000-0005-0000-0000-00009CA30000}"/>
    <cellStyle name="Note 2 2 2 2 2 6" xfId="41897" xr:uid="{00000000-0005-0000-0000-00009DA30000}"/>
    <cellStyle name="Note 2 2 2 2 2 6 2" xfId="41898" xr:uid="{00000000-0005-0000-0000-00009EA30000}"/>
    <cellStyle name="Note 2 2 2 2 2 6 3" xfId="41899" xr:uid="{00000000-0005-0000-0000-00009FA30000}"/>
    <cellStyle name="Note 2 2 2 2 2 7" xfId="41900" xr:uid="{00000000-0005-0000-0000-0000A0A30000}"/>
    <cellStyle name="Note 2 2 2 2 2 7 2" xfId="41901" xr:uid="{00000000-0005-0000-0000-0000A1A30000}"/>
    <cellStyle name="Note 2 2 2 2 2 7 3" xfId="41902" xr:uid="{00000000-0005-0000-0000-0000A2A30000}"/>
    <cellStyle name="Note 2 2 2 2 2 8" xfId="41903" xr:uid="{00000000-0005-0000-0000-0000A3A30000}"/>
    <cellStyle name="Note 2 2 2 2 2 8 2" xfId="41904" xr:uid="{00000000-0005-0000-0000-0000A4A30000}"/>
    <cellStyle name="Note 2 2 2 2 2 8 3" xfId="41905" xr:uid="{00000000-0005-0000-0000-0000A5A30000}"/>
    <cellStyle name="Note 2 2 2 2 2 9" xfId="41906" xr:uid="{00000000-0005-0000-0000-0000A6A30000}"/>
    <cellStyle name="Note 2 2 2 2 2 9 2" xfId="41907" xr:uid="{00000000-0005-0000-0000-0000A7A30000}"/>
    <cellStyle name="Note 2 2 2 2 2 9 3" xfId="41908" xr:uid="{00000000-0005-0000-0000-0000A8A30000}"/>
    <cellStyle name="Note 2 2 2 2 20" xfId="41909" xr:uid="{00000000-0005-0000-0000-0000A9A30000}"/>
    <cellStyle name="Note 2 2 2 2 3" xfId="41910" xr:uid="{00000000-0005-0000-0000-0000AAA30000}"/>
    <cellStyle name="Note 2 2 2 2 3 10" xfId="41911" xr:uid="{00000000-0005-0000-0000-0000ABA30000}"/>
    <cellStyle name="Note 2 2 2 2 3 10 2" xfId="41912" xr:uid="{00000000-0005-0000-0000-0000ACA30000}"/>
    <cellStyle name="Note 2 2 2 2 3 10 3" xfId="41913" xr:uid="{00000000-0005-0000-0000-0000ADA30000}"/>
    <cellStyle name="Note 2 2 2 2 3 11" xfId="41914" xr:uid="{00000000-0005-0000-0000-0000AEA30000}"/>
    <cellStyle name="Note 2 2 2 2 3 11 2" xfId="41915" xr:uid="{00000000-0005-0000-0000-0000AFA30000}"/>
    <cellStyle name="Note 2 2 2 2 3 11 3" xfId="41916" xr:uid="{00000000-0005-0000-0000-0000B0A30000}"/>
    <cellStyle name="Note 2 2 2 2 3 12" xfId="41917" xr:uid="{00000000-0005-0000-0000-0000B1A30000}"/>
    <cellStyle name="Note 2 2 2 2 3 12 2" xfId="41918" xr:uid="{00000000-0005-0000-0000-0000B2A30000}"/>
    <cellStyle name="Note 2 2 2 2 3 12 3" xfId="41919" xr:uid="{00000000-0005-0000-0000-0000B3A30000}"/>
    <cellStyle name="Note 2 2 2 2 3 13" xfId="41920" xr:uid="{00000000-0005-0000-0000-0000B4A30000}"/>
    <cellStyle name="Note 2 2 2 2 3 14" xfId="41921" xr:uid="{00000000-0005-0000-0000-0000B5A30000}"/>
    <cellStyle name="Note 2 2 2 2 3 2" xfId="41922" xr:uid="{00000000-0005-0000-0000-0000B6A30000}"/>
    <cellStyle name="Note 2 2 2 2 3 2 2" xfId="41923" xr:uid="{00000000-0005-0000-0000-0000B7A30000}"/>
    <cellStyle name="Note 2 2 2 2 3 2 3" xfId="41924" xr:uid="{00000000-0005-0000-0000-0000B8A30000}"/>
    <cellStyle name="Note 2 2 2 2 3 3" xfId="41925" xr:uid="{00000000-0005-0000-0000-0000B9A30000}"/>
    <cellStyle name="Note 2 2 2 2 3 3 2" xfId="41926" xr:uid="{00000000-0005-0000-0000-0000BAA30000}"/>
    <cellStyle name="Note 2 2 2 2 3 3 3" xfId="41927" xr:uid="{00000000-0005-0000-0000-0000BBA30000}"/>
    <cellStyle name="Note 2 2 2 2 3 4" xfId="41928" xr:uid="{00000000-0005-0000-0000-0000BCA30000}"/>
    <cellStyle name="Note 2 2 2 2 3 4 2" xfId="41929" xr:uid="{00000000-0005-0000-0000-0000BDA30000}"/>
    <cellStyle name="Note 2 2 2 2 3 4 3" xfId="41930" xr:uid="{00000000-0005-0000-0000-0000BEA30000}"/>
    <cellStyle name="Note 2 2 2 2 3 5" xfId="41931" xr:uid="{00000000-0005-0000-0000-0000BFA30000}"/>
    <cellStyle name="Note 2 2 2 2 3 5 2" xfId="41932" xr:uid="{00000000-0005-0000-0000-0000C0A30000}"/>
    <cellStyle name="Note 2 2 2 2 3 5 3" xfId="41933" xr:uid="{00000000-0005-0000-0000-0000C1A30000}"/>
    <cellStyle name="Note 2 2 2 2 3 6" xfId="41934" xr:uid="{00000000-0005-0000-0000-0000C2A30000}"/>
    <cellStyle name="Note 2 2 2 2 3 6 2" xfId="41935" xr:uid="{00000000-0005-0000-0000-0000C3A30000}"/>
    <cellStyle name="Note 2 2 2 2 3 6 3" xfId="41936" xr:uid="{00000000-0005-0000-0000-0000C4A30000}"/>
    <cellStyle name="Note 2 2 2 2 3 7" xfId="41937" xr:uid="{00000000-0005-0000-0000-0000C5A30000}"/>
    <cellStyle name="Note 2 2 2 2 3 7 2" xfId="41938" xr:uid="{00000000-0005-0000-0000-0000C6A30000}"/>
    <cellStyle name="Note 2 2 2 2 3 7 3" xfId="41939" xr:uid="{00000000-0005-0000-0000-0000C7A30000}"/>
    <cellStyle name="Note 2 2 2 2 3 8" xfId="41940" xr:uid="{00000000-0005-0000-0000-0000C8A30000}"/>
    <cellStyle name="Note 2 2 2 2 3 8 2" xfId="41941" xr:uid="{00000000-0005-0000-0000-0000C9A30000}"/>
    <cellStyle name="Note 2 2 2 2 3 8 3" xfId="41942" xr:uid="{00000000-0005-0000-0000-0000CAA30000}"/>
    <cellStyle name="Note 2 2 2 2 3 9" xfId="41943" xr:uid="{00000000-0005-0000-0000-0000CBA30000}"/>
    <cellStyle name="Note 2 2 2 2 3 9 2" xfId="41944" xr:uid="{00000000-0005-0000-0000-0000CCA30000}"/>
    <cellStyle name="Note 2 2 2 2 3 9 3" xfId="41945" xr:uid="{00000000-0005-0000-0000-0000CDA30000}"/>
    <cellStyle name="Note 2 2 2 2 4" xfId="41946" xr:uid="{00000000-0005-0000-0000-0000CEA30000}"/>
    <cellStyle name="Note 2 2 2 2 4 10" xfId="41947" xr:uid="{00000000-0005-0000-0000-0000CFA30000}"/>
    <cellStyle name="Note 2 2 2 2 4 10 2" xfId="41948" xr:uid="{00000000-0005-0000-0000-0000D0A30000}"/>
    <cellStyle name="Note 2 2 2 2 4 10 3" xfId="41949" xr:uid="{00000000-0005-0000-0000-0000D1A30000}"/>
    <cellStyle name="Note 2 2 2 2 4 11" xfId="41950" xr:uid="{00000000-0005-0000-0000-0000D2A30000}"/>
    <cellStyle name="Note 2 2 2 2 4 11 2" xfId="41951" xr:uid="{00000000-0005-0000-0000-0000D3A30000}"/>
    <cellStyle name="Note 2 2 2 2 4 11 3" xfId="41952" xr:uid="{00000000-0005-0000-0000-0000D4A30000}"/>
    <cellStyle name="Note 2 2 2 2 4 12" xfId="41953" xr:uid="{00000000-0005-0000-0000-0000D5A30000}"/>
    <cellStyle name="Note 2 2 2 2 4 13" xfId="41954" xr:uid="{00000000-0005-0000-0000-0000D6A30000}"/>
    <cellStyle name="Note 2 2 2 2 4 2" xfId="41955" xr:uid="{00000000-0005-0000-0000-0000D7A30000}"/>
    <cellStyle name="Note 2 2 2 2 4 2 2" xfId="41956" xr:uid="{00000000-0005-0000-0000-0000D8A30000}"/>
    <cellStyle name="Note 2 2 2 2 4 2 3" xfId="41957" xr:uid="{00000000-0005-0000-0000-0000D9A30000}"/>
    <cellStyle name="Note 2 2 2 2 4 3" xfId="41958" xr:uid="{00000000-0005-0000-0000-0000DAA30000}"/>
    <cellStyle name="Note 2 2 2 2 4 3 2" xfId="41959" xr:uid="{00000000-0005-0000-0000-0000DBA30000}"/>
    <cellStyle name="Note 2 2 2 2 4 3 3" xfId="41960" xr:uid="{00000000-0005-0000-0000-0000DCA30000}"/>
    <cellStyle name="Note 2 2 2 2 4 4" xfId="41961" xr:uid="{00000000-0005-0000-0000-0000DDA30000}"/>
    <cellStyle name="Note 2 2 2 2 4 4 2" xfId="41962" xr:uid="{00000000-0005-0000-0000-0000DEA30000}"/>
    <cellStyle name="Note 2 2 2 2 4 4 3" xfId="41963" xr:uid="{00000000-0005-0000-0000-0000DFA30000}"/>
    <cellStyle name="Note 2 2 2 2 4 5" xfId="41964" xr:uid="{00000000-0005-0000-0000-0000E0A30000}"/>
    <cellStyle name="Note 2 2 2 2 4 5 2" xfId="41965" xr:uid="{00000000-0005-0000-0000-0000E1A30000}"/>
    <cellStyle name="Note 2 2 2 2 4 5 3" xfId="41966" xr:uid="{00000000-0005-0000-0000-0000E2A30000}"/>
    <cellStyle name="Note 2 2 2 2 4 6" xfId="41967" xr:uid="{00000000-0005-0000-0000-0000E3A30000}"/>
    <cellStyle name="Note 2 2 2 2 4 6 2" xfId="41968" xr:uid="{00000000-0005-0000-0000-0000E4A30000}"/>
    <cellStyle name="Note 2 2 2 2 4 6 3" xfId="41969" xr:uid="{00000000-0005-0000-0000-0000E5A30000}"/>
    <cellStyle name="Note 2 2 2 2 4 7" xfId="41970" xr:uid="{00000000-0005-0000-0000-0000E6A30000}"/>
    <cellStyle name="Note 2 2 2 2 4 7 2" xfId="41971" xr:uid="{00000000-0005-0000-0000-0000E7A30000}"/>
    <cellStyle name="Note 2 2 2 2 4 7 3" xfId="41972" xr:uid="{00000000-0005-0000-0000-0000E8A30000}"/>
    <cellStyle name="Note 2 2 2 2 4 8" xfId="41973" xr:uid="{00000000-0005-0000-0000-0000E9A30000}"/>
    <cellStyle name="Note 2 2 2 2 4 8 2" xfId="41974" xr:uid="{00000000-0005-0000-0000-0000EAA30000}"/>
    <cellStyle name="Note 2 2 2 2 4 8 3" xfId="41975" xr:uid="{00000000-0005-0000-0000-0000EBA30000}"/>
    <cellStyle name="Note 2 2 2 2 4 9" xfId="41976" xr:uid="{00000000-0005-0000-0000-0000ECA30000}"/>
    <cellStyle name="Note 2 2 2 2 4 9 2" xfId="41977" xr:uid="{00000000-0005-0000-0000-0000EDA30000}"/>
    <cellStyle name="Note 2 2 2 2 4 9 3" xfId="41978" xr:uid="{00000000-0005-0000-0000-0000EEA30000}"/>
    <cellStyle name="Note 2 2 2 2 5" xfId="41979" xr:uid="{00000000-0005-0000-0000-0000EFA30000}"/>
    <cellStyle name="Note 2 2 2 2 5 10" xfId="41980" xr:uid="{00000000-0005-0000-0000-0000F0A30000}"/>
    <cellStyle name="Note 2 2 2 2 5 10 2" xfId="41981" xr:uid="{00000000-0005-0000-0000-0000F1A30000}"/>
    <cellStyle name="Note 2 2 2 2 5 10 3" xfId="41982" xr:uid="{00000000-0005-0000-0000-0000F2A30000}"/>
    <cellStyle name="Note 2 2 2 2 5 11" xfId="41983" xr:uid="{00000000-0005-0000-0000-0000F3A30000}"/>
    <cellStyle name="Note 2 2 2 2 5 11 2" xfId="41984" xr:uid="{00000000-0005-0000-0000-0000F4A30000}"/>
    <cellStyle name="Note 2 2 2 2 5 11 3" xfId="41985" xr:uid="{00000000-0005-0000-0000-0000F5A30000}"/>
    <cellStyle name="Note 2 2 2 2 5 12" xfId="41986" xr:uid="{00000000-0005-0000-0000-0000F6A30000}"/>
    <cellStyle name="Note 2 2 2 2 5 13" xfId="41987" xr:uid="{00000000-0005-0000-0000-0000F7A30000}"/>
    <cellStyle name="Note 2 2 2 2 5 2" xfId="41988" xr:uid="{00000000-0005-0000-0000-0000F8A30000}"/>
    <cellStyle name="Note 2 2 2 2 5 2 2" xfId="41989" xr:uid="{00000000-0005-0000-0000-0000F9A30000}"/>
    <cellStyle name="Note 2 2 2 2 5 2 3" xfId="41990" xr:uid="{00000000-0005-0000-0000-0000FAA30000}"/>
    <cellStyle name="Note 2 2 2 2 5 3" xfId="41991" xr:uid="{00000000-0005-0000-0000-0000FBA30000}"/>
    <cellStyle name="Note 2 2 2 2 5 3 2" xfId="41992" xr:uid="{00000000-0005-0000-0000-0000FCA30000}"/>
    <cellStyle name="Note 2 2 2 2 5 3 3" xfId="41993" xr:uid="{00000000-0005-0000-0000-0000FDA30000}"/>
    <cellStyle name="Note 2 2 2 2 5 4" xfId="41994" xr:uid="{00000000-0005-0000-0000-0000FEA30000}"/>
    <cellStyle name="Note 2 2 2 2 5 4 2" xfId="41995" xr:uid="{00000000-0005-0000-0000-0000FFA30000}"/>
    <cellStyle name="Note 2 2 2 2 5 4 3" xfId="41996" xr:uid="{00000000-0005-0000-0000-000000A40000}"/>
    <cellStyle name="Note 2 2 2 2 5 5" xfId="41997" xr:uid="{00000000-0005-0000-0000-000001A40000}"/>
    <cellStyle name="Note 2 2 2 2 5 5 2" xfId="41998" xr:uid="{00000000-0005-0000-0000-000002A40000}"/>
    <cellStyle name="Note 2 2 2 2 5 5 3" xfId="41999" xr:uid="{00000000-0005-0000-0000-000003A40000}"/>
    <cellStyle name="Note 2 2 2 2 5 6" xfId="42000" xr:uid="{00000000-0005-0000-0000-000004A40000}"/>
    <cellStyle name="Note 2 2 2 2 5 6 2" xfId="42001" xr:uid="{00000000-0005-0000-0000-000005A40000}"/>
    <cellStyle name="Note 2 2 2 2 5 6 3" xfId="42002" xr:uid="{00000000-0005-0000-0000-000006A40000}"/>
    <cellStyle name="Note 2 2 2 2 5 7" xfId="42003" xr:uid="{00000000-0005-0000-0000-000007A40000}"/>
    <cellStyle name="Note 2 2 2 2 5 7 2" xfId="42004" xr:uid="{00000000-0005-0000-0000-000008A40000}"/>
    <cellStyle name="Note 2 2 2 2 5 7 3" xfId="42005" xr:uid="{00000000-0005-0000-0000-000009A40000}"/>
    <cellStyle name="Note 2 2 2 2 5 8" xfId="42006" xr:uid="{00000000-0005-0000-0000-00000AA40000}"/>
    <cellStyle name="Note 2 2 2 2 5 8 2" xfId="42007" xr:uid="{00000000-0005-0000-0000-00000BA40000}"/>
    <cellStyle name="Note 2 2 2 2 5 8 3" xfId="42008" xr:uid="{00000000-0005-0000-0000-00000CA40000}"/>
    <cellStyle name="Note 2 2 2 2 5 9" xfId="42009" xr:uid="{00000000-0005-0000-0000-00000DA40000}"/>
    <cellStyle name="Note 2 2 2 2 5 9 2" xfId="42010" xr:uid="{00000000-0005-0000-0000-00000EA40000}"/>
    <cellStyle name="Note 2 2 2 2 5 9 3" xfId="42011" xr:uid="{00000000-0005-0000-0000-00000FA40000}"/>
    <cellStyle name="Note 2 2 2 2 6" xfId="42012" xr:uid="{00000000-0005-0000-0000-000010A40000}"/>
    <cellStyle name="Note 2 2 2 2 6 10" xfId="42013" xr:uid="{00000000-0005-0000-0000-000011A40000}"/>
    <cellStyle name="Note 2 2 2 2 6 10 2" xfId="42014" xr:uid="{00000000-0005-0000-0000-000012A40000}"/>
    <cellStyle name="Note 2 2 2 2 6 10 3" xfId="42015" xr:uid="{00000000-0005-0000-0000-000013A40000}"/>
    <cellStyle name="Note 2 2 2 2 6 11" xfId="42016" xr:uid="{00000000-0005-0000-0000-000014A40000}"/>
    <cellStyle name="Note 2 2 2 2 6 11 2" xfId="42017" xr:uid="{00000000-0005-0000-0000-000015A40000}"/>
    <cellStyle name="Note 2 2 2 2 6 11 3" xfId="42018" xr:uid="{00000000-0005-0000-0000-000016A40000}"/>
    <cellStyle name="Note 2 2 2 2 6 12" xfId="42019" xr:uid="{00000000-0005-0000-0000-000017A40000}"/>
    <cellStyle name="Note 2 2 2 2 6 13" xfId="42020" xr:uid="{00000000-0005-0000-0000-000018A40000}"/>
    <cellStyle name="Note 2 2 2 2 6 2" xfId="42021" xr:uid="{00000000-0005-0000-0000-000019A40000}"/>
    <cellStyle name="Note 2 2 2 2 6 2 2" xfId="42022" xr:uid="{00000000-0005-0000-0000-00001AA40000}"/>
    <cellStyle name="Note 2 2 2 2 6 2 3" xfId="42023" xr:uid="{00000000-0005-0000-0000-00001BA40000}"/>
    <cellStyle name="Note 2 2 2 2 6 3" xfId="42024" xr:uid="{00000000-0005-0000-0000-00001CA40000}"/>
    <cellStyle name="Note 2 2 2 2 6 3 2" xfId="42025" xr:uid="{00000000-0005-0000-0000-00001DA40000}"/>
    <cellStyle name="Note 2 2 2 2 6 3 3" xfId="42026" xr:uid="{00000000-0005-0000-0000-00001EA40000}"/>
    <cellStyle name="Note 2 2 2 2 6 4" xfId="42027" xr:uid="{00000000-0005-0000-0000-00001FA40000}"/>
    <cellStyle name="Note 2 2 2 2 6 4 2" xfId="42028" xr:uid="{00000000-0005-0000-0000-000020A40000}"/>
    <cellStyle name="Note 2 2 2 2 6 4 3" xfId="42029" xr:uid="{00000000-0005-0000-0000-000021A40000}"/>
    <cellStyle name="Note 2 2 2 2 6 5" xfId="42030" xr:uid="{00000000-0005-0000-0000-000022A40000}"/>
    <cellStyle name="Note 2 2 2 2 6 5 2" xfId="42031" xr:uid="{00000000-0005-0000-0000-000023A40000}"/>
    <cellStyle name="Note 2 2 2 2 6 5 3" xfId="42032" xr:uid="{00000000-0005-0000-0000-000024A40000}"/>
    <cellStyle name="Note 2 2 2 2 6 6" xfId="42033" xr:uid="{00000000-0005-0000-0000-000025A40000}"/>
    <cellStyle name="Note 2 2 2 2 6 6 2" xfId="42034" xr:uid="{00000000-0005-0000-0000-000026A40000}"/>
    <cellStyle name="Note 2 2 2 2 6 6 3" xfId="42035" xr:uid="{00000000-0005-0000-0000-000027A40000}"/>
    <cellStyle name="Note 2 2 2 2 6 7" xfId="42036" xr:uid="{00000000-0005-0000-0000-000028A40000}"/>
    <cellStyle name="Note 2 2 2 2 6 7 2" xfId="42037" xr:uid="{00000000-0005-0000-0000-000029A40000}"/>
    <cellStyle name="Note 2 2 2 2 6 7 3" xfId="42038" xr:uid="{00000000-0005-0000-0000-00002AA40000}"/>
    <cellStyle name="Note 2 2 2 2 6 8" xfId="42039" xr:uid="{00000000-0005-0000-0000-00002BA40000}"/>
    <cellStyle name="Note 2 2 2 2 6 8 2" xfId="42040" xr:uid="{00000000-0005-0000-0000-00002CA40000}"/>
    <cellStyle name="Note 2 2 2 2 6 8 3" xfId="42041" xr:uid="{00000000-0005-0000-0000-00002DA40000}"/>
    <cellStyle name="Note 2 2 2 2 6 9" xfId="42042" xr:uid="{00000000-0005-0000-0000-00002EA40000}"/>
    <cellStyle name="Note 2 2 2 2 6 9 2" xfId="42043" xr:uid="{00000000-0005-0000-0000-00002FA40000}"/>
    <cellStyle name="Note 2 2 2 2 6 9 3" xfId="42044" xr:uid="{00000000-0005-0000-0000-000030A40000}"/>
    <cellStyle name="Note 2 2 2 2 7" xfId="42045" xr:uid="{00000000-0005-0000-0000-000031A40000}"/>
    <cellStyle name="Note 2 2 2 2 7 10" xfId="42046" xr:uid="{00000000-0005-0000-0000-000032A40000}"/>
    <cellStyle name="Note 2 2 2 2 7 10 2" xfId="42047" xr:uid="{00000000-0005-0000-0000-000033A40000}"/>
    <cellStyle name="Note 2 2 2 2 7 10 3" xfId="42048" xr:uid="{00000000-0005-0000-0000-000034A40000}"/>
    <cellStyle name="Note 2 2 2 2 7 11" xfId="42049" xr:uid="{00000000-0005-0000-0000-000035A40000}"/>
    <cellStyle name="Note 2 2 2 2 7 11 2" xfId="42050" xr:uid="{00000000-0005-0000-0000-000036A40000}"/>
    <cellStyle name="Note 2 2 2 2 7 11 3" xfId="42051" xr:uid="{00000000-0005-0000-0000-000037A40000}"/>
    <cellStyle name="Note 2 2 2 2 7 12" xfId="42052" xr:uid="{00000000-0005-0000-0000-000038A40000}"/>
    <cellStyle name="Note 2 2 2 2 7 13" xfId="42053" xr:uid="{00000000-0005-0000-0000-000039A40000}"/>
    <cellStyle name="Note 2 2 2 2 7 2" xfId="42054" xr:uid="{00000000-0005-0000-0000-00003AA40000}"/>
    <cellStyle name="Note 2 2 2 2 7 2 2" xfId="42055" xr:uid="{00000000-0005-0000-0000-00003BA40000}"/>
    <cellStyle name="Note 2 2 2 2 7 2 3" xfId="42056" xr:uid="{00000000-0005-0000-0000-00003CA40000}"/>
    <cellStyle name="Note 2 2 2 2 7 3" xfId="42057" xr:uid="{00000000-0005-0000-0000-00003DA40000}"/>
    <cellStyle name="Note 2 2 2 2 7 3 2" xfId="42058" xr:uid="{00000000-0005-0000-0000-00003EA40000}"/>
    <cellStyle name="Note 2 2 2 2 7 3 3" xfId="42059" xr:uid="{00000000-0005-0000-0000-00003FA40000}"/>
    <cellStyle name="Note 2 2 2 2 7 4" xfId="42060" xr:uid="{00000000-0005-0000-0000-000040A40000}"/>
    <cellStyle name="Note 2 2 2 2 7 4 2" xfId="42061" xr:uid="{00000000-0005-0000-0000-000041A40000}"/>
    <cellStyle name="Note 2 2 2 2 7 4 3" xfId="42062" xr:uid="{00000000-0005-0000-0000-000042A40000}"/>
    <cellStyle name="Note 2 2 2 2 7 5" xfId="42063" xr:uid="{00000000-0005-0000-0000-000043A40000}"/>
    <cellStyle name="Note 2 2 2 2 7 5 2" xfId="42064" xr:uid="{00000000-0005-0000-0000-000044A40000}"/>
    <cellStyle name="Note 2 2 2 2 7 5 3" xfId="42065" xr:uid="{00000000-0005-0000-0000-000045A40000}"/>
    <cellStyle name="Note 2 2 2 2 7 6" xfId="42066" xr:uid="{00000000-0005-0000-0000-000046A40000}"/>
    <cellStyle name="Note 2 2 2 2 7 6 2" xfId="42067" xr:uid="{00000000-0005-0000-0000-000047A40000}"/>
    <cellStyle name="Note 2 2 2 2 7 6 3" xfId="42068" xr:uid="{00000000-0005-0000-0000-000048A40000}"/>
    <cellStyle name="Note 2 2 2 2 7 7" xfId="42069" xr:uid="{00000000-0005-0000-0000-000049A40000}"/>
    <cellStyle name="Note 2 2 2 2 7 7 2" xfId="42070" xr:uid="{00000000-0005-0000-0000-00004AA40000}"/>
    <cellStyle name="Note 2 2 2 2 7 7 3" xfId="42071" xr:uid="{00000000-0005-0000-0000-00004BA40000}"/>
    <cellStyle name="Note 2 2 2 2 7 8" xfId="42072" xr:uid="{00000000-0005-0000-0000-00004CA40000}"/>
    <cellStyle name="Note 2 2 2 2 7 8 2" xfId="42073" xr:uid="{00000000-0005-0000-0000-00004DA40000}"/>
    <cellStyle name="Note 2 2 2 2 7 8 3" xfId="42074" xr:uid="{00000000-0005-0000-0000-00004EA40000}"/>
    <cellStyle name="Note 2 2 2 2 7 9" xfId="42075" xr:uid="{00000000-0005-0000-0000-00004FA40000}"/>
    <cellStyle name="Note 2 2 2 2 7 9 2" xfId="42076" xr:uid="{00000000-0005-0000-0000-000050A40000}"/>
    <cellStyle name="Note 2 2 2 2 7 9 3" xfId="42077" xr:uid="{00000000-0005-0000-0000-000051A40000}"/>
    <cellStyle name="Note 2 2 2 2 8" xfId="42078" xr:uid="{00000000-0005-0000-0000-000052A40000}"/>
    <cellStyle name="Note 2 2 2 2 8 2" xfId="42079" xr:uid="{00000000-0005-0000-0000-000053A40000}"/>
    <cellStyle name="Note 2 2 2 2 8 3" xfId="42080" xr:uid="{00000000-0005-0000-0000-000054A40000}"/>
    <cellStyle name="Note 2 2 2 2 9" xfId="42081" xr:uid="{00000000-0005-0000-0000-000055A40000}"/>
    <cellStyle name="Note 2 2 2 2 9 2" xfId="42082" xr:uid="{00000000-0005-0000-0000-000056A40000}"/>
    <cellStyle name="Note 2 2 2 2 9 3" xfId="42083" xr:uid="{00000000-0005-0000-0000-000057A40000}"/>
    <cellStyle name="Note 2 2 2 20" xfId="42084" xr:uid="{00000000-0005-0000-0000-000058A40000}"/>
    <cellStyle name="Note 2 2 2 3" xfId="42085" xr:uid="{00000000-0005-0000-0000-000059A40000}"/>
    <cellStyle name="Note 2 2 2 3 10" xfId="42086" xr:uid="{00000000-0005-0000-0000-00005AA40000}"/>
    <cellStyle name="Note 2 2 2 3 10 2" xfId="42087" xr:uid="{00000000-0005-0000-0000-00005BA40000}"/>
    <cellStyle name="Note 2 2 2 3 10 3" xfId="42088" xr:uid="{00000000-0005-0000-0000-00005CA40000}"/>
    <cellStyle name="Note 2 2 2 3 11" xfId="42089" xr:uid="{00000000-0005-0000-0000-00005DA40000}"/>
    <cellStyle name="Note 2 2 2 3 11 2" xfId="42090" xr:uid="{00000000-0005-0000-0000-00005EA40000}"/>
    <cellStyle name="Note 2 2 2 3 11 3" xfId="42091" xr:uid="{00000000-0005-0000-0000-00005FA40000}"/>
    <cellStyle name="Note 2 2 2 3 12" xfId="42092" xr:uid="{00000000-0005-0000-0000-000060A40000}"/>
    <cellStyle name="Note 2 2 2 3 12 2" xfId="42093" xr:uid="{00000000-0005-0000-0000-000061A40000}"/>
    <cellStyle name="Note 2 2 2 3 12 3" xfId="42094" xr:uid="{00000000-0005-0000-0000-000062A40000}"/>
    <cellStyle name="Note 2 2 2 3 13" xfId="42095" xr:uid="{00000000-0005-0000-0000-000063A40000}"/>
    <cellStyle name="Note 2 2 2 3 14" xfId="42096" xr:uid="{00000000-0005-0000-0000-000064A40000}"/>
    <cellStyle name="Note 2 2 2 3 2" xfId="42097" xr:uid="{00000000-0005-0000-0000-000065A40000}"/>
    <cellStyle name="Note 2 2 2 3 2 2" xfId="42098" xr:uid="{00000000-0005-0000-0000-000066A40000}"/>
    <cellStyle name="Note 2 2 2 3 2 3" xfId="42099" xr:uid="{00000000-0005-0000-0000-000067A40000}"/>
    <cellStyle name="Note 2 2 2 3 3" xfId="42100" xr:uid="{00000000-0005-0000-0000-000068A40000}"/>
    <cellStyle name="Note 2 2 2 3 3 2" xfId="42101" xr:uid="{00000000-0005-0000-0000-000069A40000}"/>
    <cellStyle name="Note 2 2 2 3 3 3" xfId="42102" xr:uid="{00000000-0005-0000-0000-00006AA40000}"/>
    <cellStyle name="Note 2 2 2 3 4" xfId="42103" xr:uid="{00000000-0005-0000-0000-00006BA40000}"/>
    <cellStyle name="Note 2 2 2 3 4 2" xfId="42104" xr:uid="{00000000-0005-0000-0000-00006CA40000}"/>
    <cellStyle name="Note 2 2 2 3 4 3" xfId="42105" xr:uid="{00000000-0005-0000-0000-00006DA40000}"/>
    <cellStyle name="Note 2 2 2 3 5" xfId="42106" xr:uid="{00000000-0005-0000-0000-00006EA40000}"/>
    <cellStyle name="Note 2 2 2 3 5 2" xfId="42107" xr:uid="{00000000-0005-0000-0000-00006FA40000}"/>
    <cellStyle name="Note 2 2 2 3 5 3" xfId="42108" xr:uid="{00000000-0005-0000-0000-000070A40000}"/>
    <cellStyle name="Note 2 2 2 3 6" xfId="42109" xr:uid="{00000000-0005-0000-0000-000071A40000}"/>
    <cellStyle name="Note 2 2 2 3 6 2" xfId="42110" xr:uid="{00000000-0005-0000-0000-000072A40000}"/>
    <cellStyle name="Note 2 2 2 3 6 3" xfId="42111" xr:uid="{00000000-0005-0000-0000-000073A40000}"/>
    <cellStyle name="Note 2 2 2 3 7" xfId="42112" xr:uid="{00000000-0005-0000-0000-000074A40000}"/>
    <cellStyle name="Note 2 2 2 3 7 2" xfId="42113" xr:uid="{00000000-0005-0000-0000-000075A40000}"/>
    <cellStyle name="Note 2 2 2 3 7 3" xfId="42114" xr:uid="{00000000-0005-0000-0000-000076A40000}"/>
    <cellStyle name="Note 2 2 2 3 8" xfId="42115" xr:uid="{00000000-0005-0000-0000-000077A40000}"/>
    <cellStyle name="Note 2 2 2 3 8 2" xfId="42116" xr:uid="{00000000-0005-0000-0000-000078A40000}"/>
    <cellStyle name="Note 2 2 2 3 8 3" xfId="42117" xr:uid="{00000000-0005-0000-0000-000079A40000}"/>
    <cellStyle name="Note 2 2 2 3 9" xfId="42118" xr:uid="{00000000-0005-0000-0000-00007AA40000}"/>
    <cellStyle name="Note 2 2 2 3 9 2" xfId="42119" xr:uid="{00000000-0005-0000-0000-00007BA40000}"/>
    <cellStyle name="Note 2 2 2 3 9 3" xfId="42120" xr:uid="{00000000-0005-0000-0000-00007CA40000}"/>
    <cellStyle name="Note 2 2 2 4" xfId="42121" xr:uid="{00000000-0005-0000-0000-00007DA40000}"/>
    <cellStyle name="Note 2 2 2 4 10" xfId="42122" xr:uid="{00000000-0005-0000-0000-00007EA40000}"/>
    <cellStyle name="Note 2 2 2 4 10 2" xfId="42123" xr:uid="{00000000-0005-0000-0000-00007FA40000}"/>
    <cellStyle name="Note 2 2 2 4 10 3" xfId="42124" xr:uid="{00000000-0005-0000-0000-000080A40000}"/>
    <cellStyle name="Note 2 2 2 4 11" xfId="42125" xr:uid="{00000000-0005-0000-0000-000081A40000}"/>
    <cellStyle name="Note 2 2 2 4 11 2" xfId="42126" xr:uid="{00000000-0005-0000-0000-000082A40000}"/>
    <cellStyle name="Note 2 2 2 4 11 3" xfId="42127" xr:uid="{00000000-0005-0000-0000-000083A40000}"/>
    <cellStyle name="Note 2 2 2 4 12" xfId="42128" xr:uid="{00000000-0005-0000-0000-000084A40000}"/>
    <cellStyle name="Note 2 2 2 4 13" xfId="42129" xr:uid="{00000000-0005-0000-0000-000085A40000}"/>
    <cellStyle name="Note 2 2 2 4 2" xfId="42130" xr:uid="{00000000-0005-0000-0000-000086A40000}"/>
    <cellStyle name="Note 2 2 2 4 2 2" xfId="42131" xr:uid="{00000000-0005-0000-0000-000087A40000}"/>
    <cellStyle name="Note 2 2 2 4 2 3" xfId="42132" xr:uid="{00000000-0005-0000-0000-000088A40000}"/>
    <cellStyle name="Note 2 2 2 4 3" xfId="42133" xr:uid="{00000000-0005-0000-0000-000089A40000}"/>
    <cellStyle name="Note 2 2 2 4 3 2" xfId="42134" xr:uid="{00000000-0005-0000-0000-00008AA40000}"/>
    <cellStyle name="Note 2 2 2 4 3 3" xfId="42135" xr:uid="{00000000-0005-0000-0000-00008BA40000}"/>
    <cellStyle name="Note 2 2 2 4 4" xfId="42136" xr:uid="{00000000-0005-0000-0000-00008CA40000}"/>
    <cellStyle name="Note 2 2 2 4 4 2" xfId="42137" xr:uid="{00000000-0005-0000-0000-00008DA40000}"/>
    <cellStyle name="Note 2 2 2 4 4 3" xfId="42138" xr:uid="{00000000-0005-0000-0000-00008EA40000}"/>
    <cellStyle name="Note 2 2 2 4 5" xfId="42139" xr:uid="{00000000-0005-0000-0000-00008FA40000}"/>
    <cellStyle name="Note 2 2 2 4 5 2" xfId="42140" xr:uid="{00000000-0005-0000-0000-000090A40000}"/>
    <cellStyle name="Note 2 2 2 4 5 3" xfId="42141" xr:uid="{00000000-0005-0000-0000-000091A40000}"/>
    <cellStyle name="Note 2 2 2 4 6" xfId="42142" xr:uid="{00000000-0005-0000-0000-000092A40000}"/>
    <cellStyle name="Note 2 2 2 4 6 2" xfId="42143" xr:uid="{00000000-0005-0000-0000-000093A40000}"/>
    <cellStyle name="Note 2 2 2 4 6 3" xfId="42144" xr:uid="{00000000-0005-0000-0000-000094A40000}"/>
    <cellStyle name="Note 2 2 2 4 7" xfId="42145" xr:uid="{00000000-0005-0000-0000-000095A40000}"/>
    <cellStyle name="Note 2 2 2 4 7 2" xfId="42146" xr:uid="{00000000-0005-0000-0000-000096A40000}"/>
    <cellStyle name="Note 2 2 2 4 7 3" xfId="42147" xr:uid="{00000000-0005-0000-0000-000097A40000}"/>
    <cellStyle name="Note 2 2 2 4 8" xfId="42148" xr:uid="{00000000-0005-0000-0000-000098A40000}"/>
    <cellStyle name="Note 2 2 2 4 8 2" xfId="42149" xr:uid="{00000000-0005-0000-0000-000099A40000}"/>
    <cellStyle name="Note 2 2 2 4 8 3" xfId="42150" xr:uid="{00000000-0005-0000-0000-00009AA40000}"/>
    <cellStyle name="Note 2 2 2 4 9" xfId="42151" xr:uid="{00000000-0005-0000-0000-00009BA40000}"/>
    <cellStyle name="Note 2 2 2 4 9 2" xfId="42152" xr:uid="{00000000-0005-0000-0000-00009CA40000}"/>
    <cellStyle name="Note 2 2 2 4 9 3" xfId="42153" xr:uid="{00000000-0005-0000-0000-00009DA40000}"/>
    <cellStyle name="Note 2 2 2 5" xfId="42154" xr:uid="{00000000-0005-0000-0000-00009EA40000}"/>
    <cellStyle name="Note 2 2 2 5 10" xfId="42155" xr:uid="{00000000-0005-0000-0000-00009FA40000}"/>
    <cellStyle name="Note 2 2 2 5 10 2" xfId="42156" xr:uid="{00000000-0005-0000-0000-0000A0A40000}"/>
    <cellStyle name="Note 2 2 2 5 10 3" xfId="42157" xr:uid="{00000000-0005-0000-0000-0000A1A40000}"/>
    <cellStyle name="Note 2 2 2 5 11" xfId="42158" xr:uid="{00000000-0005-0000-0000-0000A2A40000}"/>
    <cellStyle name="Note 2 2 2 5 11 2" xfId="42159" xr:uid="{00000000-0005-0000-0000-0000A3A40000}"/>
    <cellStyle name="Note 2 2 2 5 11 3" xfId="42160" xr:uid="{00000000-0005-0000-0000-0000A4A40000}"/>
    <cellStyle name="Note 2 2 2 5 12" xfId="42161" xr:uid="{00000000-0005-0000-0000-0000A5A40000}"/>
    <cellStyle name="Note 2 2 2 5 13" xfId="42162" xr:uid="{00000000-0005-0000-0000-0000A6A40000}"/>
    <cellStyle name="Note 2 2 2 5 2" xfId="42163" xr:uid="{00000000-0005-0000-0000-0000A7A40000}"/>
    <cellStyle name="Note 2 2 2 5 2 2" xfId="42164" xr:uid="{00000000-0005-0000-0000-0000A8A40000}"/>
    <cellStyle name="Note 2 2 2 5 2 3" xfId="42165" xr:uid="{00000000-0005-0000-0000-0000A9A40000}"/>
    <cellStyle name="Note 2 2 2 5 3" xfId="42166" xr:uid="{00000000-0005-0000-0000-0000AAA40000}"/>
    <cellStyle name="Note 2 2 2 5 3 2" xfId="42167" xr:uid="{00000000-0005-0000-0000-0000ABA40000}"/>
    <cellStyle name="Note 2 2 2 5 3 3" xfId="42168" xr:uid="{00000000-0005-0000-0000-0000ACA40000}"/>
    <cellStyle name="Note 2 2 2 5 4" xfId="42169" xr:uid="{00000000-0005-0000-0000-0000ADA40000}"/>
    <cellStyle name="Note 2 2 2 5 4 2" xfId="42170" xr:uid="{00000000-0005-0000-0000-0000AEA40000}"/>
    <cellStyle name="Note 2 2 2 5 4 3" xfId="42171" xr:uid="{00000000-0005-0000-0000-0000AFA40000}"/>
    <cellStyle name="Note 2 2 2 5 5" xfId="42172" xr:uid="{00000000-0005-0000-0000-0000B0A40000}"/>
    <cellStyle name="Note 2 2 2 5 5 2" xfId="42173" xr:uid="{00000000-0005-0000-0000-0000B1A40000}"/>
    <cellStyle name="Note 2 2 2 5 5 3" xfId="42174" xr:uid="{00000000-0005-0000-0000-0000B2A40000}"/>
    <cellStyle name="Note 2 2 2 5 6" xfId="42175" xr:uid="{00000000-0005-0000-0000-0000B3A40000}"/>
    <cellStyle name="Note 2 2 2 5 6 2" xfId="42176" xr:uid="{00000000-0005-0000-0000-0000B4A40000}"/>
    <cellStyle name="Note 2 2 2 5 6 3" xfId="42177" xr:uid="{00000000-0005-0000-0000-0000B5A40000}"/>
    <cellStyle name="Note 2 2 2 5 7" xfId="42178" xr:uid="{00000000-0005-0000-0000-0000B6A40000}"/>
    <cellStyle name="Note 2 2 2 5 7 2" xfId="42179" xr:uid="{00000000-0005-0000-0000-0000B7A40000}"/>
    <cellStyle name="Note 2 2 2 5 7 3" xfId="42180" xr:uid="{00000000-0005-0000-0000-0000B8A40000}"/>
    <cellStyle name="Note 2 2 2 5 8" xfId="42181" xr:uid="{00000000-0005-0000-0000-0000B9A40000}"/>
    <cellStyle name="Note 2 2 2 5 8 2" xfId="42182" xr:uid="{00000000-0005-0000-0000-0000BAA40000}"/>
    <cellStyle name="Note 2 2 2 5 8 3" xfId="42183" xr:uid="{00000000-0005-0000-0000-0000BBA40000}"/>
    <cellStyle name="Note 2 2 2 5 9" xfId="42184" xr:uid="{00000000-0005-0000-0000-0000BCA40000}"/>
    <cellStyle name="Note 2 2 2 5 9 2" xfId="42185" xr:uid="{00000000-0005-0000-0000-0000BDA40000}"/>
    <cellStyle name="Note 2 2 2 5 9 3" xfId="42186" xr:uid="{00000000-0005-0000-0000-0000BEA40000}"/>
    <cellStyle name="Note 2 2 2 6" xfId="42187" xr:uid="{00000000-0005-0000-0000-0000BFA40000}"/>
    <cellStyle name="Note 2 2 2 6 10" xfId="42188" xr:uid="{00000000-0005-0000-0000-0000C0A40000}"/>
    <cellStyle name="Note 2 2 2 6 10 2" xfId="42189" xr:uid="{00000000-0005-0000-0000-0000C1A40000}"/>
    <cellStyle name="Note 2 2 2 6 10 3" xfId="42190" xr:uid="{00000000-0005-0000-0000-0000C2A40000}"/>
    <cellStyle name="Note 2 2 2 6 11" xfId="42191" xr:uid="{00000000-0005-0000-0000-0000C3A40000}"/>
    <cellStyle name="Note 2 2 2 6 11 2" xfId="42192" xr:uid="{00000000-0005-0000-0000-0000C4A40000}"/>
    <cellStyle name="Note 2 2 2 6 11 3" xfId="42193" xr:uid="{00000000-0005-0000-0000-0000C5A40000}"/>
    <cellStyle name="Note 2 2 2 6 12" xfId="42194" xr:uid="{00000000-0005-0000-0000-0000C6A40000}"/>
    <cellStyle name="Note 2 2 2 6 13" xfId="42195" xr:uid="{00000000-0005-0000-0000-0000C7A40000}"/>
    <cellStyle name="Note 2 2 2 6 2" xfId="42196" xr:uid="{00000000-0005-0000-0000-0000C8A40000}"/>
    <cellStyle name="Note 2 2 2 6 2 2" xfId="42197" xr:uid="{00000000-0005-0000-0000-0000C9A40000}"/>
    <cellStyle name="Note 2 2 2 6 2 3" xfId="42198" xr:uid="{00000000-0005-0000-0000-0000CAA40000}"/>
    <cellStyle name="Note 2 2 2 6 3" xfId="42199" xr:uid="{00000000-0005-0000-0000-0000CBA40000}"/>
    <cellStyle name="Note 2 2 2 6 3 2" xfId="42200" xr:uid="{00000000-0005-0000-0000-0000CCA40000}"/>
    <cellStyle name="Note 2 2 2 6 3 3" xfId="42201" xr:uid="{00000000-0005-0000-0000-0000CDA40000}"/>
    <cellStyle name="Note 2 2 2 6 4" xfId="42202" xr:uid="{00000000-0005-0000-0000-0000CEA40000}"/>
    <cellStyle name="Note 2 2 2 6 4 2" xfId="42203" xr:uid="{00000000-0005-0000-0000-0000CFA40000}"/>
    <cellStyle name="Note 2 2 2 6 4 3" xfId="42204" xr:uid="{00000000-0005-0000-0000-0000D0A40000}"/>
    <cellStyle name="Note 2 2 2 6 5" xfId="42205" xr:uid="{00000000-0005-0000-0000-0000D1A40000}"/>
    <cellStyle name="Note 2 2 2 6 5 2" xfId="42206" xr:uid="{00000000-0005-0000-0000-0000D2A40000}"/>
    <cellStyle name="Note 2 2 2 6 5 3" xfId="42207" xr:uid="{00000000-0005-0000-0000-0000D3A40000}"/>
    <cellStyle name="Note 2 2 2 6 6" xfId="42208" xr:uid="{00000000-0005-0000-0000-0000D4A40000}"/>
    <cellStyle name="Note 2 2 2 6 6 2" xfId="42209" xr:uid="{00000000-0005-0000-0000-0000D5A40000}"/>
    <cellStyle name="Note 2 2 2 6 6 3" xfId="42210" xr:uid="{00000000-0005-0000-0000-0000D6A40000}"/>
    <cellStyle name="Note 2 2 2 6 7" xfId="42211" xr:uid="{00000000-0005-0000-0000-0000D7A40000}"/>
    <cellStyle name="Note 2 2 2 6 7 2" xfId="42212" xr:uid="{00000000-0005-0000-0000-0000D8A40000}"/>
    <cellStyle name="Note 2 2 2 6 7 3" xfId="42213" xr:uid="{00000000-0005-0000-0000-0000D9A40000}"/>
    <cellStyle name="Note 2 2 2 6 8" xfId="42214" xr:uid="{00000000-0005-0000-0000-0000DAA40000}"/>
    <cellStyle name="Note 2 2 2 6 8 2" xfId="42215" xr:uid="{00000000-0005-0000-0000-0000DBA40000}"/>
    <cellStyle name="Note 2 2 2 6 8 3" xfId="42216" xr:uid="{00000000-0005-0000-0000-0000DCA40000}"/>
    <cellStyle name="Note 2 2 2 6 9" xfId="42217" xr:uid="{00000000-0005-0000-0000-0000DDA40000}"/>
    <cellStyle name="Note 2 2 2 6 9 2" xfId="42218" xr:uid="{00000000-0005-0000-0000-0000DEA40000}"/>
    <cellStyle name="Note 2 2 2 6 9 3" xfId="42219" xr:uid="{00000000-0005-0000-0000-0000DFA40000}"/>
    <cellStyle name="Note 2 2 2 7" xfId="42220" xr:uid="{00000000-0005-0000-0000-0000E0A40000}"/>
    <cellStyle name="Note 2 2 2 7 10" xfId="42221" xr:uid="{00000000-0005-0000-0000-0000E1A40000}"/>
    <cellStyle name="Note 2 2 2 7 10 2" xfId="42222" xr:uid="{00000000-0005-0000-0000-0000E2A40000}"/>
    <cellStyle name="Note 2 2 2 7 10 3" xfId="42223" xr:uid="{00000000-0005-0000-0000-0000E3A40000}"/>
    <cellStyle name="Note 2 2 2 7 11" xfId="42224" xr:uid="{00000000-0005-0000-0000-0000E4A40000}"/>
    <cellStyle name="Note 2 2 2 7 11 2" xfId="42225" xr:uid="{00000000-0005-0000-0000-0000E5A40000}"/>
    <cellStyle name="Note 2 2 2 7 11 3" xfId="42226" xr:uid="{00000000-0005-0000-0000-0000E6A40000}"/>
    <cellStyle name="Note 2 2 2 7 12" xfId="42227" xr:uid="{00000000-0005-0000-0000-0000E7A40000}"/>
    <cellStyle name="Note 2 2 2 7 13" xfId="42228" xr:uid="{00000000-0005-0000-0000-0000E8A40000}"/>
    <cellStyle name="Note 2 2 2 7 2" xfId="42229" xr:uid="{00000000-0005-0000-0000-0000E9A40000}"/>
    <cellStyle name="Note 2 2 2 7 2 2" xfId="42230" xr:uid="{00000000-0005-0000-0000-0000EAA40000}"/>
    <cellStyle name="Note 2 2 2 7 2 3" xfId="42231" xr:uid="{00000000-0005-0000-0000-0000EBA40000}"/>
    <cellStyle name="Note 2 2 2 7 3" xfId="42232" xr:uid="{00000000-0005-0000-0000-0000ECA40000}"/>
    <cellStyle name="Note 2 2 2 7 3 2" xfId="42233" xr:uid="{00000000-0005-0000-0000-0000EDA40000}"/>
    <cellStyle name="Note 2 2 2 7 3 3" xfId="42234" xr:uid="{00000000-0005-0000-0000-0000EEA40000}"/>
    <cellStyle name="Note 2 2 2 7 4" xfId="42235" xr:uid="{00000000-0005-0000-0000-0000EFA40000}"/>
    <cellStyle name="Note 2 2 2 7 4 2" xfId="42236" xr:uid="{00000000-0005-0000-0000-0000F0A40000}"/>
    <cellStyle name="Note 2 2 2 7 4 3" xfId="42237" xr:uid="{00000000-0005-0000-0000-0000F1A40000}"/>
    <cellStyle name="Note 2 2 2 7 5" xfId="42238" xr:uid="{00000000-0005-0000-0000-0000F2A40000}"/>
    <cellStyle name="Note 2 2 2 7 5 2" xfId="42239" xr:uid="{00000000-0005-0000-0000-0000F3A40000}"/>
    <cellStyle name="Note 2 2 2 7 5 3" xfId="42240" xr:uid="{00000000-0005-0000-0000-0000F4A40000}"/>
    <cellStyle name="Note 2 2 2 7 6" xfId="42241" xr:uid="{00000000-0005-0000-0000-0000F5A40000}"/>
    <cellStyle name="Note 2 2 2 7 6 2" xfId="42242" xr:uid="{00000000-0005-0000-0000-0000F6A40000}"/>
    <cellStyle name="Note 2 2 2 7 6 3" xfId="42243" xr:uid="{00000000-0005-0000-0000-0000F7A40000}"/>
    <cellStyle name="Note 2 2 2 7 7" xfId="42244" xr:uid="{00000000-0005-0000-0000-0000F8A40000}"/>
    <cellStyle name="Note 2 2 2 7 7 2" xfId="42245" xr:uid="{00000000-0005-0000-0000-0000F9A40000}"/>
    <cellStyle name="Note 2 2 2 7 7 3" xfId="42246" xr:uid="{00000000-0005-0000-0000-0000FAA40000}"/>
    <cellStyle name="Note 2 2 2 7 8" xfId="42247" xr:uid="{00000000-0005-0000-0000-0000FBA40000}"/>
    <cellStyle name="Note 2 2 2 7 8 2" xfId="42248" xr:uid="{00000000-0005-0000-0000-0000FCA40000}"/>
    <cellStyle name="Note 2 2 2 7 8 3" xfId="42249" xr:uid="{00000000-0005-0000-0000-0000FDA40000}"/>
    <cellStyle name="Note 2 2 2 7 9" xfId="42250" xr:uid="{00000000-0005-0000-0000-0000FEA40000}"/>
    <cellStyle name="Note 2 2 2 7 9 2" xfId="42251" xr:uid="{00000000-0005-0000-0000-0000FFA40000}"/>
    <cellStyle name="Note 2 2 2 7 9 3" xfId="42252" xr:uid="{00000000-0005-0000-0000-000000A50000}"/>
    <cellStyle name="Note 2 2 2 8" xfId="42253" xr:uid="{00000000-0005-0000-0000-000001A50000}"/>
    <cellStyle name="Note 2 2 2 8 2" xfId="42254" xr:uid="{00000000-0005-0000-0000-000002A50000}"/>
    <cellStyle name="Note 2 2 2 8 3" xfId="42255" xr:uid="{00000000-0005-0000-0000-000003A50000}"/>
    <cellStyle name="Note 2 2 2 9" xfId="42256" xr:uid="{00000000-0005-0000-0000-000004A50000}"/>
    <cellStyle name="Note 2 2 2 9 2" xfId="42257" xr:uid="{00000000-0005-0000-0000-000005A50000}"/>
    <cellStyle name="Note 2 2 2 9 3" xfId="42258" xr:uid="{00000000-0005-0000-0000-000006A50000}"/>
    <cellStyle name="Note 2 2 3" xfId="42259" xr:uid="{00000000-0005-0000-0000-000007A50000}"/>
    <cellStyle name="Note 2 2 3 10" xfId="42260" xr:uid="{00000000-0005-0000-0000-000008A50000}"/>
    <cellStyle name="Note 2 2 3 10 2" xfId="42261" xr:uid="{00000000-0005-0000-0000-000009A50000}"/>
    <cellStyle name="Note 2 2 3 10 3" xfId="42262" xr:uid="{00000000-0005-0000-0000-00000AA50000}"/>
    <cellStyle name="Note 2 2 3 11" xfId="42263" xr:uid="{00000000-0005-0000-0000-00000BA50000}"/>
    <cellStyle name="Note 2 2 3 11 2" xfId="42264" xr:uid="{00000000-0005-0000-0000-00000CA50000}"/>
    <cellStyle name="Note 2 2 3 11 3" xfId="42265" xr:uid="{00000000-0005-0000-0000-00000DA50000}"/>
    <cellStyle name="Note 2 2 3 12" xfId="42266" xr:uid="{00000000-0005-0000-0000-00000EA50000}"/>
    <cellStyle name="Note 2 2 3 12 2" xfId="42267" xr:uid="{00000000-0005-0000-0000-00000FA50000}"/>
    <cellStyle name="Note 2 2 3 12 3" xfId="42268" xr:uid="{00000000-0005-0000-0000-000010A50000}"/>
    <cellStyle name="Note 2 2 3 13" xfId="42269" xr:uid="{00000000-0005-0000-0000-000011A50000}"/>
    <cellStyle name="Note 2 2 3 13 2" xfId="42270" xr:uid="{00000000-0005-0000-0000-000012A50000}"/>
    <cellStyle name="Note 2 2 3 13 3" xfId="42271" xr:uid="{00000000-0005-0000-0000-000013A50000}"/>
    <cellStyle name="Note 2 2 3 14" xfId="42272" xr:uid="{00000000-0005-0000-0000-000014A50000}"/>
    <cellStyle name="Note 2 2 3 14 2" xfId="42273" xr:uid="{00000000-0005-0000-0000-000015A50000}"/>
    <cellStyle name="Note 2 2 3 14 3" xfId="42274" xr:uid="{00000000-0005-0000-0000-000016A50000}"/>
    <cellStyle name="Note 2 2 3 15" xfId="42275" xr:uid="{00000000-0005-0000-0000-000017A50000}"/>
    <cellStyle name="Note 2 2 3 15 2" xfId="42276" xr:uid="{00000000-0005-0000-0000-000018A50000}"/>
    <cellStyle name="Note 2 2 3 15 3" xfId="42277" xr:uid="{00000000-0005-0000-0000-000019A50000}"/>
    <cellStyle name="Note 2 2 3 16" xfId="42278" xr:uid="{00000000-0005-0000-0000-00001AA50000}"/>
    <cellStyle name="Note 2 2 3 16 2" xfId="42279" xr:uid="{00000000-0005-0000-0000-00001BA50000}"/>
    <cellStyle name="Note 2 2 3 16 3" xfId="42280" xr:uid="{00000000-0005-0000-0000-00001CA50000}"/>
    <cellStyle name="Note 2 2 3 17" xfId="42281" xr:uid="{00000000-0005-0000-0000-00001DA50000}"/>
    <cellStyle name="Note 2 2 3 17 2" xfId="42282" xr:uid="{00000000-0005-0000-0000-00001EA50000}"/>
    <cellStyle name="Note 2 2 3 17 3" xfId="42283" xr:uid="{00000000-0005-0000-0000-00001FA50000}"/>
    <cellStyle name="Note 2 2 3 18" xfId="42284" xr:uid="{00000000-0005-0000-0000-000020A50000}"/>
    <cellStyle name="Note 2 2 3 18 2" xfId="42285" xr:uid="{00000000-0005-0000-0000-000021A50000}"/>
    <cellStyle name="Note 2 2 3 18 3" xfId="42286" xr:uid="{00000000-0005-0000-0000-000022A50000}"/>
    <cellStyle name="Note 2 2 3 19" xfId="42287" xr:uid="{00000000-0005-0000-0000-000023A50000}"/>
    <cellStyle name="Note 2 2 3 2" xfId="42288" xr:uid="{00000000-0005-0000-0000-000024A50000}"/>
    <cellStyle name="Note 2 2 3 2 10" xfId="42289" xr:uid="{00000000-0005-0000-0000-000025A50000}"/>
    <cellStyle name="Note 2 2 3 2 10 2" xfId="42290" xr:uid="{00000000-0005-0000-0000-000026A50000}"/>
    <cellStyle name="Note 2 2 3 2 10 3" xfId="42291" xr:uid="{00000000-0005-0000-0000-000027A50000}"/>
    <cellStyle name="Note 2 2 3 2 11" xfId="42292" xr:uid="{00000000-0005-0000-0000-000028A50000}"/>
    <cellStyle name="Note 2 2 3 2 11 2" xfId="42293" xr:uid="{00000000-0005-0000-0000-000029A50000}"/>
    <cellStyle name="Note 2 2 3 2 11 3" xfId="42294" xr:uid="{00000000-0005-0000-0000-00002AA50000}"/>
    <cellStyle name="Note 2 2 3 2 12" xfId="42295" xr:uid="{00000000-0005-0000-0000-00002BA50000}"/>
    <cellStyle name="Note 2 2 3 2 12 2" xfId="42296" xr:uid="{00000000-0005-0000-0000-00002CA50000}"/>
    <cellStyle name="Note 2 2 3 2 12 3" xfId="42297" xr:uid="{00000000-0005-0000-0000-00002DA50000}"/>
    <cellStyle name="Note 2 2 3 2 13" xfId="42298" xr:uid="{00000000-0005-0000-0000-00002EA50000}"/>
    <cellStyle name="Note 2 2 3 2 14" xfId="42299" xr:uid="{00000000-0005-0000-0000-00002FA50000}"/>
    <cellStyle name="Note 2 2 3 2 2" xfId="42300" xr:uid="{00000000-0005-0000-0000-000030A50000}"/>
    <cellStyle name="Note 2 2 3 2 2 2" xfId="42301" xr:uid="{00000000-0005-0000-0000-000031A50000}"/>
    <cellStyle name="Note 2 2 3 2 2 3" xfId="42302" xr:uid="{00000000-0005-0000-0000-000032A50000}"/>
    <cellStyle name="Note 2 2 3 2 3" xfId="42303" xr:uid="{00000000-0005-0000-0000-000033A50000}"/>
    <cellStyle name="Note 2 2 3 2 3 2" xfId="42304" xr:uid="{00000000-0005-0000-0000-000034A50000}"/>
    <cellStyle name="Note 2 2 3 2 3 3" xfId="42305" xr:uid="{00000000-0005-0000-0000-000035A50000}"/>
    <cellStyle name="Note 2 2 3 2 4" xfId="42306" xr:uid="{00000000-0005-0000-0000-000036A50000}"/>
    <cellStyle name="Note 2 2 3 2 4 2" xfId="42307" xr:uid="{00000000-0005-0000-0000-000037A50000}"/>
    <cellStyle name="Note 2 2 3 2 4 3" xfId="42308" xr:uid="{00000000-0005-0000-0000-000038A50000}"/>
    <cellStyle name="Note 2 2 3 2 5" xfId="42309" xr:uid="{00000000-0005-0000-0000-000039A50000}"/>
    <cellStyle name="Note 2 2 3 2 5 2" xfId="42310" xr:uid="{00000000-0005-0000-0000-00003AA50000}"/>
    <cellStyle name="Note 2 2 3 2 5 3" xfId="42311" xr:uid="{00000000-0005-0000-0000-00003BA50000}"/>
    <cellStyle name="Note 2 2 3 2 6" xfId="42312" xr:uid="{00000000-0005-0000-0000-00003CA50000}"/>
    <cellStyle name="Note 2 2 3 2 6 2" xfId="42313" xr:uid="{00000000-0005-0000-0000-00003DA50000}"/>
    <cellStyle name="Note 2 2 3 2 6 3" xfId="42314" xr:uid="{00000000-0005-0000-0000-00003EA50000}"/>
    <cellStyle name="Note 2 2 3 2 7" xfId="42315" xr:uid="{00000000-0005-0000-0000-00003FA50000}"/>
    <cellStyle name="Note 2 2 3 2 7 2" xfId="42316" xr:uid="{00000000-0005-0000-0000-000040A50000}"/>
    <cellStyle name="Note 2 2 3 2 7 3" xfId="42317" xr:uid="{00000000-0005-0000-0000-000041A50000}"/>
    <cellStyle name="Note 2 2 3 2 8" xfId="42318" xr:uid="{00000000-0005-0000-0000-000042A50000}"/>
    <cellStyle name="Note 2 2 3 2 8 2" xfId="42319" xr:uid="{00000000-0005-0000-0000-000043A50000}"/>
    <cellStyle name="Note 2 2 3 2 8 3" xfId="42320" xr:uid="{00000000-0005-0000-0000-000044A50000}"/>
    <cellStyle name="Note 2 2 3 2 9" xfId="42321" xr:uid="{00000000-0005-0000-0000-000045A50000}"/>
    <cellStyle name="Note 2 2 3 2 9 2" xfId="42322" xr:uid="{00000000-0005-0000-0000-000046A50000}"/>
    <cellStyle name="Note 2 2 3 2 9 3" xfId="42323" xr:uid="{00000000-0005-0000-0000-000047A50000}"/>
    <cellStyle name="Note 2 2 3 20" xfId="42324" xr:uid="{00000000-0005-0000-0000-000048A50000}"/>
    <cellStyle name="Note 2 2 3 3" xfId="42325" xr:uid="{00000000-0005-0000-0000-000049A50000}"/>
    <cellStyle name="Note 2 2 3 3 10" xfId="42326" xr:uid="{00000000-0005-0000-0000-00004AA50000}"/>
    <cellStyle name="Note 2 2 3 3 10 2" xfId="42327" xr:uid="{00000000-0005-0000-0000-00004BA50000}"/>
    <cellStyle name="Note 2 2 3 3 10 3" xfId="42328" xr:uid="{00000000-0005-0000-0000-00004CA50000}"/>
    <cellStyle name="Note 2 2 3 3 11" xfId="42329" xr:uid="{00000000-0005-0000-0000-00004DA50000}"/>
    <cellStyle name="Note 2 2 3 3 11 2" xfId="42330" xr:uid="{00000000-0005-0000-0000-00004EA50000}"/>
    <cellStyle name="Note 2 2 3 3 11 3" xfId="42331" xr:uid="{00000000-0005-0000-0000-00004FA50000}"/>
    <cellStyle name="Note 2 2 3 3 12" xfId="42332" xr:uid="{00000000-0005-0000-0000-000050A50000}"/>
    <cellStyle name="Note 2 2 3 3 12 2" xfId="42333" xr:uid="{00000000-0005-0000-0000-000051A50000}"/>
    <cellStyle name="Note 2 2 3 3 12 3" xfId="42334" xr:uid="{00000000-0005-0000-0000-000052A50000}"/>
    <cellStyle name="Note 2 2 3 3 13" xfId="42335" xr:uid="{00000000-0005-0000-0000-000053A50000}"/>
    <cellStyle name="Note 2 2 3 3 14" xfId="42336" xr:uid="{00000000-0005-0000-0000-000054A50000}"/>
    <cellStyle name="Note 2 2 3 3 2" xfId="42337" xr:uid="{00000000-0005-0000-0000-000055A50000}"/>
    <cellStyle name="Note 2 2 3 3 2 2" xfId="42338" xr:uid="{00000000-0005-0000-0000-000056A50000}"/>
    <cellStyle name="Note 2 2 3 3 2 3" xfId="42339" xr:uid="{00000000-0005-0000-0000-000057A50000}"/>
    <cellStyle name="Note 2 2 3 3 3" xfId="42340" xr:uid="{00000000-0005-0000-0000-000058A50000}"/>
    <cellStyle name="Note 2 2 3 3 3 2" xfId="42341" xr:uid="{00000000-0005-0000-0000-000059A50000}"/>
    <cellStyle name="Note 2 2 3 3 3 3" xfId="42342" xr:uid="{00000000-0005-0000-0000-00005AA50000}"/>
    <cellStyle name="Note 2 2 3 3 4" xfId="42343" xr:uid="{00000000-0005-0000-0000-00005BA50000}"/>
    <cellStyle name="Note 2 2 3 3 4 2" xfId="42344" xr:uid="{00000000-0005-0000-0000-00005CA50000}"/>
    <cellStyle name="Note 2 2 3 3 4 3" xfId="42345" xr:uid="{00000000-0005-0000-0000-00005DA50000}"/>
    <cellStyle name="Note 2 2 3 3 5" xfId="42346" xr:uid="{00000000-0005-0000-0000-00005EA50000}"/>
    <cellStyle name="Note 2 2 3 3 5 2" xfId="42347" xr:uid="{00000000-0005-0000-0000-00005FA50000}"/>
    <cellStyle name="Note 2 2 3 3 5 3" xfId="42348" xr:uid="{00000000-0005-0000-0000-000060A50000}"/>
    <cellStyle name="Note 2 2 3 3 6" xfId="42349" xr:uid="{00000000-0005-0000-0000-000061A50000}"/>
    <cellStyle name="Note 2 2 3 3 6 2" xfId="42350" xr:uid="{00000000-0005-0000-0000-000062A50000}"/>
    <cellStyle name="Note 2 2 3 3 6 3" xfId="42351" xr:uid="{00000000-0005-0000-0000-000063A50000}"/>
    <cellStyle name="Note 2 2 3 3 7" xfId="42352" xr:uid="{00000000-0005-0000-0000-000064A50000}"/>
    <cellStyle name="Note 2 2 3 3 7 2" xfId="42353" xr:uid="{00000000-0005-0000-0000-000065A50000}"/>
    <cellStyle name="Note 2 2 3 3 7 3" xfId="42354" xr:uid="{00000000-0005-0000-0000-000066A50000}"/>
    <cellStyle name="Note 2 2 3 3 8" xfId="42355" xr:uid="{00000000-0005-0000-0000-000067A50000}"/>
    <cellStyle name="Note 2 2 3 3 8 2" xfId="42356" xr:uid="{00000000-0005-0000-0000-000068A50000}"/>
    <cellStyle name="Note 2 2 3 3 8 3" xfId="42357" xr:uid="{00000000-0005-0000-0000-000069A50000}"/>
    <cellStyle name="Note 2 2 3 3 9" xfId="42358" xr:uid="{00000000-0005-0000-0000-00006AA50000}"/>
    <cellStyle name="Note 2 2 3 3 9 2" xfId="42359" xr:uid="{00000000-0005-0000-0000-00006BA50000}"/>
    <cellStyle name="Note 2 2 3 3 9 3" xfId="42360" xr:uid="{00000000-0005-0000-0000-00006CA50000}"/>
    <cellStyle name="Note 2 2 3 4" xfId="42361" xr:uid="{00000000-0005-0000-0000-00006DA50000}"/>
    <cellStyle name="Note 2 2 3 4 10" xfId="42362" xr:uid="{00000000-0005-0000-0000-00006EA50000}"/>
    <cellStyle name="Note 2 2 3 4 10 2" xfId="42363" xr:uid="{00000000-0005-0000-0000-00006FA50000}"/>
    <cellStyle name="Note 2 2 3 4 10 3" xfId="42364" xr:uid="{00000000-0005-0000-0000-000070A50000}"/>
    <cellStyle name="Note 2 2 3 4 11" xfId="42365" xr:uid="{00000000-0005-0000-0000-000071A50000}"/>
    <cellStyle name="Note 2 2 3 4 11 2" xfId="42366" xr:uid="{00000000-0005-0000-0000-000072A50000}"/>
    <cellStyle name="Note 2 2 3 4 11 3" xfId="42367" xr:uid="{00000000-0005-0000-0000-000073A50000}"/>
    <cellStyle name="Note 2 2 3 4 12" xfId="42368" xr:uid="{00000000-0005-0000-0000-000074A50000}"/>
    <cellStyle name="Note 2 2 3 4 13" xfId="42369" xr:uid="{00000000-0005-0000-0000-000075A50000}"/>
    <cellStyle name="Note 2 2 3 4 2" xfId="42370" xr:uid="{00000000-0005-0000-0000-000076A50000}"/>
    <cellStyle name="Note 2 2 3 4 2 2" xfId="42371" xr:uid="{00000000-0005-0000-0000-000077A50000}"/>
    <cellStyle name="Note 2 2 3 4 2 3" xfId="42372" xr:uid="{00000000-0005-0000-0000-000078A50000}"/>
    <cellStyle name="Note 2 2 3 4 3" xfId="42373" xr:uid="{00000000-0005-0000-0000-000079A50000}"/>
    <cellStyle name="Note 2 2 3 4 3 2" xfId="42374" xr:uid="{00000000-0005-0000-0000-00007AA50000}"/>
    <cellStyle name="Note 2 2 3 4 3 3" xfId="42375" xr:uid="{00000000-0005-0000-0000-00007BA50000}"/>
    <cellStyle name="Note 2 2 3 4 4" xfId="42376" xr:uid="{00000000-0005-0000-0000-00007CA50000}"/>
    <cellStyle name="Note 2 2 3 4 4 2" xfId="42377" xr:uid="{00000000-0005-0000-0000-00007DA50000}"/>
    <cellStyle name="Note 2 2 3 4 4 3" xfId="42378" xr:uid="{00000000-0005-0000-0000-00007EA50000}"/>
    <cellStyle name="Note 2 2 3 4 5" xfId="42379" xr:uid="{00000000-0005-0000-0000-00007FA50000}"/>
    <cellStyle name="Note 2 2 3 4 5 2" xfId="42380" xr:uid="{00000000-0005-0000-0000-000080A50000}"/>
    <cellStyle name="Note 2 2 3 4 5 3" xfId="42381" xr:uid="{00000000-0005-0000-0000-000081A50000}"/>
    <cellStyle name="Note 2 2 3 4 6" xfId="42382" xr:uid="{00000000-0005-0000-0000-000082A50000}"/>
    <cellStyle name="Note 2 2 3 4 6 2" xfId="42383" xr:uid="{00000000-0005-0000-0000-000083A50000}"/>
    <cellStyle name="Note 2 2 3 4 6 3" xfId="42384" xr:uid="{00000000-0005-0000-0000-000084A50000}"/>
    <cellStyle name="Note 2 2 3 4 7" xfId="42385" xr:uid="{00000000-0005-0000-0000-000085A50000}"/>
    <cellStyle name="Note 2 2 3 4 7 2" xfId="42386" xr:uid="{00000000-0005-0000-0000-000086A50000}"/>
    <cellStyle name="Note 2 2 3 4 7 3" xfId="42387" xr:uid="{00000000-0005-0000-0000-000087A50000}"/>
    <cellStyle name="Note 2 2 3 4 8" xfId="42388" xr:uid="{00000000-0005-0000-0000-000088A50000}"/>
    <cellStyle name="Note 2 2 3 4 8 2" xfId="42389" xr:uid="{00000000-0005-0000-0000-000089A50000}"/>
    <cellStyle name="Note 2 2 3 4 8 3" xfId="42390" xr:uid="{00000000-0005-0000-0000-00008AA50000}"/>
    <cellStyle name="Note 2 2 3 4 9" xfId="42391" xr:uid="{00000000-0005-0000-0000-00008BA50000}"/>
    <cellStyle name="Note 2 2 3 4 9 2" xfId="42392" xr:uid="{00000000-0005-0000-0000-00008CA50000}"/>
    <cellStyle name="Note 2 2 3 4 9 3" xfId="42393" xr:uid="{00000000-0005-0000-0000-00008DA50000}"/>
    <cellStyle name="Note 2 2 3 5" xfId="42394" xr:uid="{00000000-0005-0000-0000-00008EA50000}"/>
    <cellStyle name="Note 2 2 3 5 10" xfId="42395" xr:uid="{00000000-0005-0000-0000-00008FA50000}"/>
    <cellStyle name="Note 2 2 3 5 10 2" xfId="42396" xr:uid="{00000000-0005-0000-0000-000090A50000}"/>
    <cellStyle name="Note 2 2 3 5 10 3" xfId="42397" xr:uid="{00000000-0005-0000-0000-000091A50000}"/>
    <cellStyle name="Note 2 2 3 5 11" xfId="42398" xr:uid="{00000000-0005-0000-0000-000092A50000}"/>
    <cellStyle name="Note 2 2 3 5 11 2" xfId="42399" xr:uid="{00000000-0005-0000-0000-000093A50000}"/>
    <cellStyle name="Note 2 2 3 5 11 3" xfId="42400" xr:uid="{00000000-0005-0000-0000-000094A50000}"/>
    <cellStyle name="Note 2 2 3 5 12" xfId="42401" xr:uid="{00000000-0005-0000-0000-000095A50000}"/>
    <cellStyle name="Note 2 2 3 5 13" xfId="42402" xr:uid="{00000000-0005-0000-0000-000096A50000}"/>
    <cellStyle name="Note 2 2 3 5 2" xfId="42403" xr:uid="{00000000-0005-0000-0000-000097A50000}"/>
    <cellStyle name="Note 2 2 3 5 2 2" xfId="42404" xr:uid="{00000000-0005-0000-0000-000098A50000}"/>
    <cellStyle name="Note 2 2 3 5 2 3" xfId="42405" xr:uid="{00000000-0005-0000-0000-000099A50000}"/>
    <cellStyle name="Note 2 2 3 5 3" xfId="42406" xr:uid="{00000000-0005-0000-0000-00009AA50000}"/>
    <cellStyle name="Note 2 2 3 5 3 2" xfId="42407" xr:uid="{00000000-0005-0000-0000-00009BA50000}"/>
    <cellStyle name="Note 2 2 3 5 3 3" xfId="42408" xr:uid="{00000000-0005-0000-0000-00009CA50000}"/>
    <cellStyle name="Note 2 2 3 5 4" xfId="42409" xr:uid="{00000000-0005-0000-0000-00009DA50000}"/>
    <cellStyle name="Note 2 2 3 5 4 2" xfId="42410" xr:uid="{00000000-0005-0000-0000-00009EA50000}"/>
    <cellStyle name="Note 2 2 3 5 4 3" xfId="42411" xr:uid="{00000000-0005-0000-0000-00009FA50000}"/>
    <cellStyle name="Note 2 2 3 5 5" xfId="42412" xr:uid="{00000000-0005-0000-0000-0000A0A50000}"/>
    <cellStyle name="Note 2 2 3 5 5 2" xfId="42413" xr:uid="{00000000-0005-0000-0000-0000A1A50000}"/>
    <cellStyle name="Note 2 2 3 5 5 3" xfId="42414" xr:uid="{00000000-0005-0000-0000-0000A2A50000}"/>
    <cellStyle name="Note 2 2 3 5 6" xfId="42415" xr:uid="{00000000-0005-0000-0000-0000A3A50000}"/>
    <cellStyle name="Note 2 2 3 5 6 2" xfId="42416" xr:uid="{00000000-0005-0000-0000-0000A4A50000}"/>
    <cellStyle name="Note 2 2 3 5 6 3" xfId="42417" xr:uid="{00000000-0005-0000-0000-0000A5A50000}"/>
    <cellStyle name="Note 2 2 3 5 7" xfId="42418" xr:uid="{00000000-0005-0000-0000-0000A6A50000}"/>
    <cellStyle name="Note 2 2 3 5 7 2" xfId="42419" xr:uid="{00000000-0005-0000-0000-0000A7A50000}"/>
    <cellStyle name="Note 2 2 3 5 7 3" xfId="42420" xr:uid="{00000000-0005-0000-0000-0000A8A50000}"/>
    <cellStyle name="Note 2 2 3 5 8" xfId="42421" xr:uid="{00000000-0005-0000-0000-0000A9A50000}"/>
    <cellStyle name="Note 2 2 3 5 8 2" xfId="42422" xr:uid="{00000000-0005-0000-0000-0000AAA50000}"/>
    <cellStyle name="Note 2 2 3 5 8 3" xfId="42423" xr:uid="{00000000-0005-0000-0000-0000ABA50000}"/>
    <cellStyle name="Note 2 2 3 5 9" xfId="42424" xr:uid="{00000000-0005-0000-0000-0000ACA50000}"/>
    <cellStyle name="Note 2 2 3 5 9 2" xfId="42425" xr:uid="{00000000-0005-0000-0000-0000ADA50000}"/>
    <cellStyle name="Note 2 2 3 5 9 3" xfId="42426" xr:uid="{00000000-0005-0000-0000-0000AEA50000}"/>
    <cellStyle name="Note 2 2 3 6" xfId="42427" xr:uid="{00000000-0005-0000-0000-0000AFA50000}"/>
    <cellStyle name="Note 2 2 3 6 10" xfId="42428" xr:uid="{00000000-0005-0000-0000-0000B0A50000}"/>
    <cellStyle name="Note 2 2 3 6 10 2" xfId="42429" xr:uid="{00000000-0005-0000-0000-0000B1A50000}"/>
    <cellStyle name="Note 2 2 3 6 10 3" xfId="42430" xr:uid="{00000000-0005-0000-0000-0000B2A50000}"/>
    <cellStyle name="Note 2 2 3 6 11" xfId="42431" xr:uid="{00000000-0005-0000-0000-0000B3A50000}"/>
    <cellStyle name="Note 2 2 3 6 11 2" xfId="42432" xr:uid="{00000000-0005-0000-0000-0000B4A50000}"/>
    <cellStyle name="Note 2 2 3 6 11 3" xfId="42433" xr:uid="{00000000-0005-0000-0000-0000B5A50000}"/>
    <cellStyle name="Note 2 2 3 6 12" xfId="42434" xr:uid="{00000000-0005-0000-0000-0000B6A50000}"/>
    <cellStyle name="Note 2 2 3 6 13" xfId="42435" xr:uid="{00000000-0005-0000-0000-0000B7A50000}"/>
    <cellStyle name="Note 2 2 3 6 2" xfId="42436" xr:uid="{00000000-0005-0000-0000-0000B8A50000}"/>
    <cellStyle name="Note 2 2 3 6 2 2" xfId="42437" xr:uid="{00000000-0005-0000-0000-0000B9A50000}"/>
    <cellStyle name="Note 2 2 3 6 2 3" xfId="42438" xr:uid="{00000000-0005-0000-0000-0000BAA50000}"/>
    <cellStyle name="Note 2 2 3 6 3" xfId="42439" xr:uid="{00000000-0005-0000-0000-0000BBA50000}"/>
    <cellStyle name="Note 2 2 3 6 3 2" xfId="42440" xr:uid="{00000000-0005-0000-0000-0000BCA50000}"/>
    <cellStyle name="Note 2 2 3 6 3 3" xfId="42441" xr:uid="{00000000-0005-0000-0000-0000BDA50000}"/>
    <cellStyle name="Note 2 2 3 6 4" xfId="42442" xr:uid="{00000000-0005-0000-0000-0000BEA50000}"/>
    <cellStyle name="Note 2 2 3 6 4 2" xfId="42443" xr:uid="{00000000-0005-0000-0000-0000BFA50000}"/>
    <cellStyle name="Note 2 2 3 6 4 3" xfId="42444" xr:uid="{00000000-0005-0000-0000-0000C0A50000}"/>
    <cellStyle name="Note 2 2 3 6 5" xfId="42445" xr:uid="{00000000-0005-0000-0000-0000C1A50000}"/>
    <cellStyle name="Note 2 2 3 6 5 2" xfId="42446" xr:uid="{00000000-0005-0000-0000-0000C2A50000}"/>
    <cellStyle name="Note 2 2 3 6 5 3" xfId="42447" xr:uid="{00000000-0005-0000-0000-0000C3A50000}"/>
    <cellStyle name="Note 2 2 3 6 6" xfId="42448" xr:uid="{00000000-0005-0000-0000-0000C4A50000}"/>
    <cellStyle name="Note 2 2 3 6 6 2" xfId="42449" xr:uid="{00000000-0005-0000-0000-0000C5A50000}"/>
    <cellStyle name="Note 2 2 3 6 6 3" xfId="42450" xr:uid="{00000000-0005-0000-0000-0000C6A50000}"/>
    <cellStyle name="Note 2 2 3 6 7" xfId="42451" xr:uid="{00000000-0005-0000-0000-0000C7A50000}"/>
    <cellStyle name="Note 2 2 3 6 7 2" xfId="42452" xr:uid="{00000000-0005-0000-0000-0000C8A50000}"/>
    <cellStyle name="Note 2 2 3 6 7 3" xfId="42453" xr:uid="{00000000-0005-0000-0000-0000C9A50000}"/>
    <cellStyle name="Note 2 2 3 6 8" xfId="42454" xr:uid="{00000000-0005-0000-0000-0000CAA50000}"/>
    <cellStyle name="Note 2 2 3 6 8 2" xfId="42455" xr:uid="{00000000-0005-0000-0000-0000CBA50000}"/>
    <cellStyle name="Note 2 2 3 6 8 3" xfId="42456" xr:uid="{00000000-0005-0000-0000-0000CCA50000}"/>
    <cellStyle name="Note 2 2 3 6 9" xfId="42457" xr:uid="{00000000-0005-0000-0000-0000CDA50000}"/>
    <cellStyle name="Note 2 2 3 6 9 2" xfId="42458" xr:uid="{00000000-0005-0000-0000-0000CEA50000}"/>
    <cellStyle name="Note 2 2 3 6 9 3" xfId="42459" xr:uid="{00000000-0005-0000-0000-0000CFA50000}"/>
    <cellStyle name="Note 2 2 3 7" xfId="42460" xr:uid="{00000000-0005-0000-0000-0000D0A50000}"/>
    <cellStyle name="Note 2 2 3 7 10" xfId="42461" xr:uid="{00000000-0005-0000-0000-0000D1A50000}"/>
    <cellStyle name="Note 2 2 3 7 10 2" xfId="42462" xr:uid="{00000000-0005-0000-0000-0000D2A50000}"/>
    <cellStyle name="Note 2 2 3 7 10 3" xfId="42463" xr:uid="{00000000-0005-0000-0000-0000D3A50000}"/>
    <cellStyle name="Note 2 2 3 7 11" xfId="42464" xr:uid="{00000000-0005-0000-0000-0000D4A50000}"/>
    <cellStyle name="Note 2 2 3 7 11 2" xfId="42465" xr:uid="{00000000-0005-0000-0000-0000D5A50000}"/>
    <cellStyle name="Note 2 2 3 7 11 3" xfId="42466" xr:uid="{00000000-0005-0000-0000-0000D6A50000}"/>
    <cellStyle name="Note 2 2 3 7 12" xfId="42467" xr:uid="{00000000-0005-0000-0000-0000D7A50000}"/>
    <cellStyle name="Note 2 2 3 7 13" xfId="42468" xr:uid="{00000000-0005-0000-0000-0000D8A50000}"/>
    <cellStyle name="Note 2 2 3 7 2" xfId="42469" xr:uid="{00000000-0005-0000-0000-0000D9A50000}"/>
    <cellStyle name="Note 2 2 3 7 2 2" xfId="42470" xr:uid="{00000000-0005-0000-0000-0000DAA50000}"/>
    <cellStyle name="Note 2 2 3 7 2 3" xfId="42471" xr:uid="{00000000-0005-0000-0000-0000DBA50000}"/>
    <cellStyle name="Note 2 2 3 7 3" xfId="42472" xr:uid="{00000000-0005-0000-0000-0000DCA50000}"/>
    <cellStyle name="Note 2 2 3 7 3 2" xfId="42473" xr:uid="{00000000-0005-0000-0000-0000DDA50000}"/>
    <cellStyle name="Note 2 2 3 7 3 3" xfId="42474" xr:uid="{00000000-0005-0000-0000-0000DEA50000}"/>
    <cellStyle name="Note 2 2 3 7 4" xfId="42475" xr:uid="{00000000-0005-0000-0000-0000DFA50000}"/>
    <cellStyle name="Note 2 2 3 7 4 2" xfId="42476" xr:uid="{00000000-0005-0000-0000-0000E0A50000}"/>
    <cellStyle name="Note 2 2 3 7 4 3" xfId="42477" xr:uid="{00000000-0005-0000-0000-0000E1A50000}"/>
    <cellStyle name="Note 2 2 3 7 5" xfId="42478" xr:uid="{00000000-0005-0000-0000-0000E2A50000}"/>
    <cellStyle name="Note 2 2 3 7 5 2" xfId="42479" xr:uid="{00000000-0005-0000-0000-0000E3A50000}"/>
    <cellStyle name="Note 2 2 3 7 5 3" xfId="42480" xr:uid="{00000000-0005-0000-0000-0000E4A50000}"/>
    <cellStyle name="Note 2 2 3 7 6" xfId="42481" xr:uid="{00000000-0005-0000-0000-0000E5A50000}"/>
    <cellStyle name="Note 2 2 3 7 6 2" xfId="42482" xr:uid="{00000000-0005-0000-0000-0000E6A50000}"/>
    <cellStyle name="Note 2 2 3 7 6 3" xfId="42483" xr:uid="{00000000-0005-0000-0000-0000E7A50000}"/>
    <cellStyle name="Note 2 2 3 7 7" xfId="42484" xr:uid="{00000000-0005-0000-0000-0000E8A50000}"/>
    <cellStyle name="Note 2 2 3 7 7 2" xfId="42485" xr:uid="{00000000-0005-0000-0000-0000E9A50000}"/>
    <cellStyle name="Note 2 2 3 7 7 3" xfId="42486" xr:uid="{00000000-0005-0000-0000-0000EAA50000}"/>
    <cellStyle name="Note 2 2 3 7 8" xfId="42487" xr:uid="{00000000-0005-0000-0000-0000EBA50000}"/>
    <cellStyle name="Note 2 2 3 7 8 2" xfId="42488" xr:uid="{00000000-0005-0000-0000-0000ECA50000}"/>
    <cellStyle name="Note 2 2 3 7 8 3" xfId="42489" xr:uid="{00000000-0005-0000-0000-0000EDA50000}"/>
    <cellStyle name="Note 2 2 3 7 9" xfId="42490" xr:uid="{00000000-0005-0000-0000-0000EEA50000}"/>
    <cellStyle name="Note 2 2 3 7 9 2" xfId="42491" xr:uid="{00000000-0005-0000-0000-0000EFA50000}"/>
    <cellStyle name="Note 2 2 3 7 9 3" xfId="42492" xr:uid="{00000000-0005-0000-0000-0000F0A50000}"/>
    <cellStyle name="Note 2 2 3 8" xfId="42493" xr:uid="{00000000-0005-0000-0000-0000F1A50000}"/>
    <cellStyle name="Note 2 2 3 8 2" xfId="42494" xr:uid="{00000000-0005-0000-0000-0000F2A50000}"/>
    <cellStyle name="Note 2 2 3 8 3" xfId="42495" xr:uid="{00000000-0005-0000-0000-0000F3A50000}"/>
    <cellStyle name="Note 2 2 3 9" xfId="42496" xr:uid="{00000000-0005-0000-0000-0000F4A50000}"/>
    <cellStyle name="Note 2 2 3 9 2" xfId="42497" xr:uid="{00000000-0005-0000-0000-0000F5A50000}"/>
    <cellStyle name="Note 2 2 3 9 3" xfId="42498" xr:uid="{00000000-0005-0000-0000-0000F6A50000}"/>
    <cellStyle name="Note 2 2 4" xfId="42499" xr:uid="{00000000-0005-0000-0000-0000F7A50000}"/>
    <cellStyle name="Note 2 2 4 10" xfId="42500" xr:uid="{00000000-0005-0000-0000-0000F8A50000}"/>
    <cellStyle name="Note 2 2 4 10 2" xfId="42501" xr:uid="{00000000-0005-0000-0000-0000F9A50000}"/>
    <cellStyle name="Note 2 2 4 10 3" xfId="42502" xr:uid="{00000000-0005-0000-0000-0000FAA50000}"/>
    <cellStyle name="Note 2 2 4 11" xfId="42503" xr:uid="{00000000-0005-0000-0000-0000FBA50000}"/>
    <cellStyle name="Note 2 2 4 11 2" xfId="42504" xr:uid="{00000000-0005-0000-0000-0000FCA50000}"/>
    <cellStyle name="Note 2 2 4 11 3" xfId="42505" xr:uid="{00000000-0005-0000-0000-0000FDA50000}"/>
    <cellStyle name="Note 2 2 4 12" xfId="42506" xr:uid="{00000000-0005-0000-0000-0000FEA50000}"/>
    <cellStyle name="Note 2 2 4 12 2" xfId="42507" xr:uid="{00000000-0005-0000-0000-0000FFA50000}"/>
    <cellStyle name="Note 2 2 4 12 3" xfId="42508" xr:uid="{00000000-0005-0000-0000-000000A60000}"/>
    <cellStyle name="Note 2 2 4 13" xfId="42509" xr:uid="{00000000-0005-0000-0000-000001A60000}"/>
    <cellStyle name="Note 2 2 4 13 2" xfId="42510" xr:uid="{00000000-0005-0000-0000-000002A60000}"/>
    <cellStyle name="Note 2 2 4 13 3" xfId="42511" xr:uid="{00000000-0005-0000-0000-000003A60000}"/>
    <cellStyle name="Note 2 2 4 14" xfId="42512" xr:uid="{00000000-0005-0000-0000-000004A60000}"/>
    <cellStyle name="Note 2 2 4 14 2" xfId="42513" xr:uid="{00000000-0005-0000-0000-000005A60000}"/>
    <cellStyle name="Note 2 2 4 14 3" xfId="42514" xr:uid="{00000000-0005-0000-0000-000006A60000}"/>
    <cellStyle name="Note 2 2 4 15" xfId="42515" xr:uid="{00000000-0005-0000-0000-000007A60000}"/>
    <cellStyle name="Note 2 2 4 15 2" xfId="42516" xr:uid="{00000000-0005-0000-0000-000008A60000}"/>
    <cellStyle name="Note 2 2 4 15 3" xfId="42517" xr:uid="{00000000-0005-0000-0000-000009A60000}"/>
    <cellStyle name="Note 2 2 4 16" xfId="42518" xr:uid="{00000000-0005-0000-0000-00000AA60000}"/>
    <cellStyle name="Note 2 2 4 16 2" xfId="42519" xr:uid="{00000000-0005-0000-0000-00000BA60000}"/>
    <cellStyle name="Note 2 2 4 16 3" xfId="42520" xr:uid="{00000000-0005-0000-0000-00000CA60000}"/>
    <cellStyle name="Note 2 2 4 17" xfId="42521" xr:uid="{00000000-0005-0000-0000-00000DA60000}"/>
    <cellStyle name="Note 2 2 4 17 2" xfId="42522" xr:uid="{00000000-0005-0000-0000-00000EA60000}"/>
    <cellStyle name="Note 2 2 4 17 3" xfId="42523" xr:uid="{00000000-0005-0000-0000-00000FA60000}"/>
    <cellStyle name="Note 2 2 4 18" xfId="42524" xr:uid="{00000000-0005-0000-0000-000010A60000}"/>
    <cellStyle name="Note 2 2 4 18 2" xfId="42525" xr:uid="{00000000-0005-0000-0000-000011A60000}"/>
    <cellStyle name="Note 2 2 4 18 3" xfId="42526" xr:uid="{00000000-0005-0000-0000-000012A60000}"/>
    <cellStyle name="Note 2 2 4 19" xfId="42527" xr:uid="{00000000-0005-0000-0000-000013A60000}"/>
    <cellStyle name="Note 2 2 4 2" xfId="42528" xr:uid="{00000000-0005-0000-0000-000014A60000}"/>
    <cellStyle name="Note 2 2 4 2 10" xfId="42529" xr:uid="{00000000-0005-0000-0000-000015A60000}"/>
    <cellStyle name="Note 2 2 4 2 10 2" xfId="42530" xr:uid="{00000000-0005-0000-0000-000016A60000}"/>
    <cellStyle name="Note 2 2 4 2 10 3" xfId="42531" xr:uid="{00000000-0005-0000-0000-000017A60000}"/>
    <cellStyle name="Note 2 2 4 2 11" xfId="42532" xr:uid="{00000000-0005-0000-0000-000018A60000}"/>
    <cellStyle name="Note 2 2 4 2 11 2" xfId="42533" xr:uid="{00000000-0005-0000-0000-000019A60000}"/>
    <cellStyle name="Note 2 2 4 2 11 3" xfId="42534" xr:uid="{00000000-0005-0000-0000-00001AA60000}"/>
    <cellStyle name="Note 2 2 4 2 12" xfId="42535" xr:uid="{00000000-0005-0000-0000-00001BA60000}"/>
    <cellStyle name="Note 2 2 4 2 12 2" xfId="42536" xr:uid="{00000000-0005-0000-0000-00001CA60000}"/>
    <cellStyle name="Note 2 2 4 2 12 3" xfId="42537" xr:uid="{00000000-0005-0000-0000-00001DA60000}"/>
    <cellStyle name="Note 2 2 4 2 13" xfId="42538" xr:uid="{00000000-0005-0000-0000-00001EA60000}"/>
    <cellStyle name="Note 2 2 4 2 14" xfId="42539" xr:uid="{00000000-0005-0000-0000-00001FA60000}"/>
    <cellStyle name="Note 2 2 4 2 2" xfId="42540" xr:uid="{00000000-0005-0000-0000-000020A60000}"/>
    <cellStyle name="Note 2 2 4 2 2 2" xfId="42541" xr:uid="{00000000-0005-0000-0000-000021A60000}"/>
    <cellStyle name="Note 2 2 4 2 2 3" xfId="42542" xr:uid="{00000000-0005-0000-0000-000022A60000}"/>
    <cellStyle name="Note 2 2 4 2 3" xfId="42543" xr:uid="{00000000-0005-0000-0000-000023A60000}"/>
    <cellStyle name="Note 2 2 4 2 3 2" xfId="42544" xr:uid="{00000000-0005-0000-0000-000024A60000}"/>
    <cellStyle name="Note 2 2 4 2 3 3" xfId="42545" xr:uid="{00000000-0005-0000-0000-000025A60000}"/>
    <cellStyle name="Note 2 2 4 2 4" xfId="42546" xr:uid="{00000000-0005-0000-0000-000026A60000}"/>
    <cellStyle name="Note 2 2 4 2 4 2" xfId="42547" xr:uid="{00000000-0005-0000-0000-000027A60000}"/>
    <cellStyle name="Note 2 2 4 2 4 3" xfId="42548" xr:uid="{00000000-0005-0000-0000-000028A60000}"/>
    <cellStyle name="Note 2 2 4 2 5" xfId="42549" xr:uid="{00000000-0005-0000-0000-000029A60000}"/>
    <cellStyle name="Note 2 2 4 2 5 2" xfId="42550" xr:uid="{00000000-0005-0000-0000-00002AA60000}"/>
    <cellStyle name="Note 2 2 4 2 5 3" xfId="42551" xr:uid="{00000000-0005-0000-0000-00002BA60000}"/>
    <cellStyle name="Note 2 2 4 2 6" xfId="42552" xr:uid="{00000000-0005-0000-0000-00002CA60000}"/>
    <cellStyle name="Note 2 2 4 2 6 2" xfId="42553" xr:uid="{00000000-0005-0000-0000-00002DA60000}"/>
    <cellStyle name="Note 2 2 4 2 6 3" xfId="42554" xr:uid="{00000000-0005-0000-0000-00002EA60000}"/>
    <cellStyle name="Note 2 2 4 2 7" xfId="42555" xr:uid="{00000000-0005-0000-0000-00002FA60000}"/>
    <cellStyle name="Note 2 2 4 2 7 2" xfId="42556" xr:uid="{00000000-0005-0000-0000-000030A60000}"/>
    <cellStyle name="Note 2 2 4 2 7 3" xfId="42557" xr:uid="{00000000-0005-0000-0000-000031A60000}"/>
    <cellStyle name="Note 2 2 4 2 8" xfId="42558" xr:uid="{00000000-0005-0000-0000-000032A60000}"/>
    <cellStyle name="Note 2 2 4 2 8 2" xfId="42559" xr:uid="{00000000-0005-0000-0000-000033A60000}"/>
    <cellStyle name="Note 2 2 4 2 8 3" xfId="42560" xr:uid="{00000000-0005-0000-0000-000034A60000}"/>
    <cellStyle name="Note 2 2 4 2 9" xfId="42561" xr:uid="{00000000-0005-0000-0000-000035A60000}"/>
    <cellStyle name="Note 2 2 4 2 9 2" xfId="42562" xr:uid="{00000000-0005-0000-0000-000036A60000}"/>
    <cellStyle name="Note 2 2 4 2 9 3" xfId="42563" xr:uid="{00000000-0005-0000-0000-000037A60000}"/>
    <cellStyle name="Note 2 2 4 20" xfId="42564" xr:uid="{00000000-0005-0000-0000-000038A60000}"/>
    <cellStyle name="Note 2 2 4 3" xfId="42565" xr:uid="{00000000-0005-0000-0000-000039A60000}"/>
    <cellStyle name="Note 2 2 4 3 10" xfId="42566" xr:uid="{00000000-0005-0000-0000-00003AA60000}"/>
    <cellStyle name="Note 2 2 4 3 10 2" xfId="42567" xr:uid="{00000000-0005-0000-0000-00003BA60000}"/>
    <cellStyle name="Note 2 2 4 3 10 3" xfId="42568" xr:uid="{00000000-0005-0000-0000-00003CA60000}"/>
    <cellStyle name="Note 2 2 4 3 11" xfId="42569" xr:uid="{00000000-0005-0000-0000-00003DA60000}"/>
    <cellStyle name="Note 2 2 4 3 11 2" xfId="42570" xr:uid="{00000000-0005-0000-0000-00003EA60000}"/>
    <cellStyle name="Note 2 2 4 3 11 3" xfId="42571" xr:uid="{00000000-0005-0000-0000-00003FA60000}"/>
    <cellStyle name="Note 2 2 4 3 12" xfId="42572" xr:uid="{00000000-0005-0000-0000-000040A60000}"/>
    <cellStyle name="Note 2 2 4 3 12 2" xfId="42573" xr:uid="{00000000-0005-0000-0000-000041A60000}"/>
    <cellStyle name="Note 2 2 4 3 12 3" xfId="42574" xr:uid="{00000000-0005-0000-0000-000042A60000}"/>
    <cellStyle name="Note 2 2 4 3 13" xfId="42575" xr:uid="{00000000-0005-0000-0000-000043A60000}"/>
    <cellStyle name="Note 2 2 4 3 14" xfId="42576" xr:uid="{00000000-0005-0000-0000-000044A60000}"/>
    <cellStyle name="Note 2 2 4 3 2" xfId="42577" xr:uid="{00000000-0005-0000-0000-000045A60000}"/>
    <cellStyle name="Note 2 2 4 3 2 2" xfId="42578" xr:uid="{00000000-0005-0000-0000-000046A60000}"/>
    <cellStyle name="Note 2 2 4 3 2 3" xfId="42579" xr:uid="{00000000-0005-0000-0000-000047A60000}"/>
    <cellStyle name="Note 2 2 4 3 3" xfId="42580" xr:uid="{00000000-0005-0000-0000-000048A60000}"/>
    <cellStyle name="Note 2 2 4 3 3 2" xfId="42581" xr:uid="{00000000-0005-0000-0000-000049A60000}"/>
    <cellStyle name="Note 2 2 4 3 3 3" xfId="42582" xr:uid="{00000000-0005-0000-0000-00004AA60000}"/>
    <cellStyle name="Note 2 2 4 3 4" xfId="42583" xr:uid="{00000000-0005-0000-0000-00004BA60000}"/>
    <cellStyle name="Note 2 2 4 3 4 2" xfId="42584" xr:uid="{00000000-0005-0000-0000-00004CA60000}"/>
    <cellStyle name="Note 2 2 4 3 4 3" xfId="42585" xr:uid="{00000000-0005-0000-0000-00004DA60000}"/>
    <cellStyle name="Note 2 2 4 3 5" xfId="42586" xr:uid="{00000000-0005-0000-0000-00004EA60000}"/>
    <cellStyle name="Note 2 2 4 3 5 2" xfId="42587" xr:uid="{00000000-0005-0000-0000-00004FA60000}"/>
    <cellStyle name="Note 2 2 4 3 5 3" xfId="42588" xr:uid="{00000000-0005-0000-0000-000050A60000}"/>
    <cellStyle name="Note 2 2 4 3 6" xfId="42589" xr:uid="{00000000-0005-0000-0000-000051A60000}"/>
    <cellStyle name="Note 2 2 4 3 6 2" xfId="42590" xr:uid="{00000000-0005-0000-0000-000052A60000}"/>
    <cellStyle name="Note 2 2 4 3 6 3" xfId="42591" xr:uid="{00000000-0005-0000-0000-000053A60000}"/>
    <cellStyle name="Note 2 2 4 3 7" xfId="42592" xr:uid="{00000000-0005-0000-0000-000054A60000}"/>
    <cellStyle name="Note 2 2 4 3 7 2" xfId="42593" xr:uid="{00000000-0005-0000-0000-000055A60000}"/>
    <cellStyle name="Note 2 2 4 3 7 3" xfId="42594" xr:uid="{00000000-0005-0000-0000-000056A60000}"/>
    <cellStyle name="Note 2 2 4 3 8" xfId="42595" xr:uid="{00000000-0005-0000-0000-000057A60000}"/>
    <cellStyle name="Note 2 2 4 3 8 2" xfId="42596" xr:uid="{00000000-0005-0000-0000-000058A60000}"/>
    <cellStyle name="Note 2 2 4 3 8 3" xfId="42597" xr:uid="{00000000-0005-0000-0000-000059A60000}"/>
    <cellStyle name="Note 2 2 4 3 9" xfId="42598" xr:uid="{00000000-0005-0000-0000-00005AA60000}"/>
    <cellStyle name="Note 2 2 4 3 9 2" xfId="42599" xr:uid="{00000000-0005-0000-0000-00005BA60000}"/>
    <cellStyle name="Note 2 2 4 3 9 3" xfId="42600" xr:uid="{00000000-0005-0000-0000-00005CA60000}"/>
    <cellStyle name="Note 2 2 4 4" xfId="42601" xr:uid="{00000000-0005-0000-0000-00005DA60000}"/>
    <cellStyle name="Note 2 2 4 4 10" xfId="42602" xr:uid="{00000000-0005-0000-0000-00005EA60000}"/>
    <cellStyle name="Note 2 2 4 4 10 2" xfId="42603" xr:uid="{00000000-0005-0000-0000-00005FA60000}"/>
    <cellStyle name="Note 2 2 4 4 10 3" xfId="42604" xr:uid="{00000000-0005-0000-0000-000060A60000}"/>
    <cellStyle name="Note 2 2 4 4 11" xfId="42605" xr:uid="{00000000-0005-0000-0000-000061A60000}"/>
    <cellStyle name="Note 2 2 4 4 11 2" xfId="42606" xr:uid="{00000000-0005-0000-0000-000062A60000}"/>
    <cellStyle name="Note 2 2 4 4 11 3" xfId="42607" xr:uid="{00000000-0005-0000-0000-000063A60000}"/>
    <cellStyle name="Note 2 2 4 4 12" xfId="42608" xr:uid="{00000000-0005-0000-0000-000064A60000}"/>
    <cellStyle name="Note 2 2 4 4 13" xfId="42609" xr:uid="{00000000-0005-0000-0000-000065A60000}"/>
    <cellStyle name="Note 2 2 4 4 2" xfId="42610" xr:uid="{00000000-0005-0000-0000-000066A60000}"/>
    <cellStyle name="Note 2 2 4 4 2 2" xfId="42611" xr:uid="{00000000-0005-0000-0000-000067A60000}"/>
    <cellStyle name="Note 2 2 4 4 2 3" xfId="42612" xr:uid="{00000000-0005-0000-0000-000068A60000}"/>
    <cellStyle name="Note 2 2 4 4 3" xfId="42613" xr:uid="{00000000-0005-0000-0000-000069A60000}"/>
    <cellStyle name="Note 2 2 4 4 3 2" xfId="42614" xr:uid="{00000000-0005-0000-0000-00006AA60000}"/>
    <cellStyle name="Note 2 2 4 4 3 3" xfId="42615" xr:uid="{00000000-0005-0000-0000-00006BA60000}"/>
    <cellStyle name="Note 2 2 4 4 4" xfId="42616" xr:uid="{00000000-0005-0000-0000-00006CA60000}"/>
    <cellStyle name="Note 2 2 4 4 4 2" xfId="42617" xr:uid="{00000000-0005-0000-0000-00006DA60000}"/>
    <cellStyle name="Note 2 2 4 4 4 3" xfId="42618" xr:uid="{00000000-0005-0000-0000-00006EA60000}"/>
    <cellStyle name="Note 2 2 4 4 5" xfId="42619" xr:uid="{00000000-0005-0000-0000-00006FA60000}"/>
    <cellStyle name="Note 2 2 4 4 5 2" xfId="42620" xr:uid="{00000000-0005-0000-0000-000070A60000}"/>
    <cellStyle name="Note 2 2 4 4 5 3" xfId="42621" xr:uid="{00000000-0005-0000-0000-000071A60000}"/>
    <cellStyle name="Note 2 2 4 4 6" xfId="42622" xr:uid="{00000000-0005-0000-0000-000072A60000}"/>
    <cellStyle name="Note 2 2 4 4 6 2" xfId="42623" xr:uid="{00000000-0005-0000-0000-000073A60000}"/>
    <cellStyle name="Note 2 2 4 4 6 3" xfId="42624" xr:uid="{00000000-0005-0000-0000-000074A60000}"/>
    <cellStyle name="Note 2 2 4 4 7" xfId="42625" xr:uid="{00000000-0005-0000-0000-000075A60000}"/>
    <cellStyle name="Note 2 2 4 4 7 2" xfId="42626" xr:uid="{00000000-0005-0000-0000-000076A60000}"/>
    <cellStyle name="Note 2 2 4 4 7 3" xfId="42627" xr:uid="{00000000-0005-0000-0000-000077A60000}"/>
    <cellStyle name="Note 2 2 4 4 8" xfId="42628" xr:uid="{00000000-0005-0000-0000-000078A60000}"/>
    <cellStyle name="Note 2 2 4 4 8 2" xfId="42629" xr:uid="{00000000-0005-0000-0000-000079A60000}"/>
    <cellStyle name="Note 2 2 4 4 8 3" xfId="42630" xr:uid="{00000000-0005-0000-0000-00007AA60000}"/>
    <cellStyle name="Note 2 2 4 4 9" xfId="42631" xr:uid="{00000000-0005-0000-0000-00007BA60000}"/>
    <cellStyle name="Note 2 2 4 4 9 2" xfId="42632" xr:uid="{00000000-0005-0000-0000-00007CA60000}"/>
    <cellStyle name="Note 2 2 4 4 9 3" xfId="42633" xr:uid="{00000000-0005-0000-0000-00007DA60000}"/>
    <cellStyle name="Note 2 2 4 5" xfId="42634" xr:uid="{00000000-0005-0000-0000-00007EA60000}"/>
    <cellStyle name="Note 2 2 4 5 10" xfId="42635" xr:uid="{00000000-0005-0000-0000-00007FA60000}"/>
    <cellStyle name="Note 2 2 4 5 10 2" xfId="42636" xr:uid="{00000000-0005-0000-0000-000080A60000}"/>
    <cellStyle name="Note 2 2 4 5 10 3" xfId="42637" xr:uid="{00000000-0005-0000-0000-000081A60000}"/>
    <cellStyle name="Note 2 2 4 5 11" xfId="42638" xr:uid="{00000000-0005-0000-0000-000082A60000}"/>
    <cellStyle name="Note 2 2 4 5 11 2" xfId="42639" xr:uid="{00000000-0005-0000-0000-000083A60000}"/>
    <cellStyle name="Note 2 2 4 5 11 3" xfId="42640" xr:uid="{00000000-0005-0000-0000-000084A60000}"/>
    <cellStyle name="Note 2 2 4 5 12" xfId="42641" xr:uid="{00000000-0005-0000-0000-000085A60000}"/>
    <cellStyle name="Note 2 2 4 5 13" xfId="42642" xr:uid="{00000000-0005-0000-0000-000086A60000}"/>
    <cellStyle name="Note 2 2 4 5 2" xfId="42643" xr:uid="{00000000-0005-0000-0000-000087A60000}"/>
    <cellStyle name="Note 2 2 4 5 2 2" xfId="42644" xr:uid="{00000000-0005-0000-0000-000088A60000}"/>
    <cellStyle name="Note 2 2 4 5 2 3" xfId="42645" xr:uid="{00000000-0005-0000-0000-000089A60000}"/>
    <cellStyle name="Note 2 2 4 5 3" xfId="42646" xr:uid="{00000000-0005-0000-0000-00008AA60000}"/>
    <cellStyle name="Note 2 2 4 5 3 2" xfId="42647" xr:uid="{00000000-0005-0000-0000-00008BA60000}"/>
    <cellStyle name="Note 2 2 4 5 3 3" xfId="42648" xr:uid="{00000000-0005-0000-0000-00008CA60000}"/>
    <cellStyle name="Note 2 2 4 5 4" xfId="42649" xr:uid="{00000000-0005-0000-0000-00008DA60000}"/>
    <cellStyle name="Note 2 2 4 5 4 2" xfId="42650" xr:uid="{00000000-0005-0000-0000-00008EA60000}"/>
    <cellStyle name="Note 2 2 4 5 4 3" xfId="42651" xr:uid="{00000000-0005-0000-0000-00008FA60000}"/>
    <cellStyle name="Note 2 2 4 5 5" xfId="42652" xr:uid="{00000000-0005-0000-0000-000090A60000}"/>
    <cellStyle name="Note 2 2 4 5 5 2" xfId="42653" xr:uid="{00000000-0005-0000-0000-000091A60000}"/>
    <cellStyle name="Note 2 2 4 5 5 3" xfId="42654" xr:uid="{00000000-0005-0000-0000-000092A60000}"/>
    <cellStyle name="Note 2 2 4 5 6" xfId="42655" xr:uid="{00000000-0005-0000-0000-000093A60000}"/>
    <cellStyle name="Note 2 2 4 5 6 2" xfId="42656" xr:uid="{00000000-0005-0000-0000-000094A60000}"/>
    <cellStyle name="Note 2 2 4 5 6 3" xfId="42657" xr:uid="{00000000-0005-0000-0000-000095A60000}"/>
    <cellStyle name="Note 2 2 4 5 7" xfId="42658" xr:uid="{00000000-0005-0000-0000-000096A60000}"/>
    <cellStyle name="Note 2 2 4 5 7 2" xfId="42659" xr:uid="{00000000-0005-0000-0000-000097A60000}"/>
    <cellStyle name="Note 2 2 4 5 7 3" xfId="42660" xr:uid="{00000000-0005-0000-0000-000098A60000}"/>
    <cellStyle name="Note 2 2 4 5 8" xfId="42661" xr:uid="{00000000-0005-0000-0000-000099A60000}"/>
    <cellStyle name="Note 2 2 4 5 8 2" xfId="42662" xr:uid="{00000000-0005-0000-0000-00009AA60000}"/>
    <cellStyle name="Note 2 2 4 5 8 3" xfId="42663" xr:uid="{00000000-0005-0000-0000-00009BA60000}"/>
    <cellStyle name="Note 2 2 4 5 9" xfId="42664" xr:uid="{00000000-0005-0000-0000-00009CA60000}"/>
    <cellStyle name="Note 2 2 4 5 9 2" xfId="42665" xr:uid="{00000000-0005-0000-0000-00009DA60000}"/>
    <cellStyle name="Note 2 2 4 5 9 3" xfId="42666" xr:uid="{00000000-0005-0000-0000-00009EA60000}"/>
    <cellStyle name="Note 2 2 4 6" xfId="42667" xr:uid="{00000000-0005-0000-0000-00009FA60000}"/>
    <cellStyle name="Note 2 2 4 6 10" xfId="42668" xr:uid="{00000000-0005-0000-0000-0000A0A60000}"/>
    <cellStyle name="Note 2 2 4 6 10 2" xfId="42669" xr:uid="{00000000-0005-0000-0000-0000A1A60000}"/>
    <cellStyle name="Note 2 2 4 6 10 3" xfId="42670" xr:uid="{00000000-0005-0000-0000-0000A2A60000}"/>
    <cellStyle name="Note 2 2 4 6 11" xfId="42671" xr:uid="{00000000-0005-0000-0000-0000A3A60000}"/>
    <cellStyle name="Note 2 2 4 6 11 2" xfId="42672" xr:uid="{00000000-0005-0000-0000-0000A4A60000}"/>
    <cellStyle name="Note 2 2 4 6 11 3" xfId="42673" xr:uid="{00000000-0005-0000-0000-0000A5A60000}"/>
    <cellStyle name="Note 2 2 4 6 12" xfId="42674" xr:uid="{00000000-0005-0000-0000-0000A6A60000}"/>
    <cellStyle name="Note 2 2 4 6 13" xfId="42675" xr:uid="{00000000-0005-0000-0000-0000A7A60000}"/>
    <cellStyle name="Note 2 2 4 6 2" xfId="42676" xr:uid="{00000000-0005-0000-0000-0000A8A60000}"/>
    <cellStyle name="Note 2 2 4 6 2 2" xfId="42677" xr:uid="{00000000-0005-0000-0000-0000A9A60000}"/>
    <cellStyle name="Note 2 2 4 6 2 3" xfId="42678" xr:uid="{00000000-0005-0000-0000-0000AAA60000}"/>
    <cellStyle name="Note 2 2 4 6 3" xfId="42679" xr:uid="{00000000-0005-0000-0000-0000ABA60000}"/>
    <cellStyle name="Note 2 2 4 6 3 2" xfId="42680" xr:uid="{00000000-0005-0000-0000-0000ACA60000}"/>
    <cellStyle name="Note 2 2 4 6 3 3" xfId="42681" xr:uid="{00000000-0005-0000-0000-0000ADA60000}"/>
    <cellStyle name="Note 2 2 4 6 4" xfId="42682" xr:uid="{00000000-0005-0000-0000-0000AEA60000}"/>
    <cellStyle name="Note 2 2 4 6 4 2" xfId="42683" xr:uid="{00000000-0005-0000-0000-0000AFA60000}"/>
    <cellStyle name="Note 2 2 4 6 4 3" xfId="42684" xr:uid="{00000000-0005-0000-0000-0000B0A60000}"/>
    <cellStyle name="Note 2 2 4 6 5" xfId="42685" xr:uid="{00000000-0005-0000-0000-0000B1A60000}"/>
    <cellStyle name="Note 2 2 4 6 5 2" xfId="42686" xr:uid="{00000000-0005-0000-0000-0000B2A60000}"/>
    <cellStyle name="Note 2 2 4 6 5 3" xfId="42687" xr:uid="{00000000-0005-0000-0000-0000B3A60000}"/>
    <cellStyle name="Note 2 2 4 6 6" xfId="42688" xr:uid="{00000000-0005-0000-0000-0000B4A60000}"/>
    <cellStyle name="Note 2 2 4 6 6 2" xfId="42689" xr:uid="{00000000-0005-0000-0000-0000B5A60000}"/>
    <cellStyle name="Note 2 2 4 6 6 3" xfId="42690" xr:uid="{00000000-0005-0000-0000-0000B6A60000}"/>
    <cellStyle name="Note 2 2 4 6 7" xfId="42691" xr:uid="{00000000-0005-0000-0000-0000B7A60000}"/>
    <cellStyle name="Note 2 2 4 6 7 2" xfId="42692" xr:uid="{00000000-0005-0000-0000-0000B8A60000}"/>
    <cellStyle name="Note 2 2 4 6 7 3" xfId="42693" xr:uid="{00000000-0005-0000-0000-0000B9A60000}"/>
    <cellStyle name="Note 2 2 4 6 8" xfId="42694" xr:uid="{00000000-0005-0000-0000-0000BAA60000}"/>
    <cellStyle name="Note 2 2 4 6 8 2" xfId="42695" xr:uid="{00000000-0005-0000-0000-0000BBA60000}"/>
    <cellStyle name="Note 2 2 4 6 8 3" xfId="42696" xr:uid="{00000000-0005-0000-0000-0000BCA60000}"/>
    <cellStyle name="Note 2 2 4 6 9" xfId="42697" xr:uid="{00000000-0005-0000-0000-0000BDA60000}"/>
    <cellStyle name="Note 2 2 4 6 9 2" xfId="42698" xr:uid="{00000000-0005-0000-0000-0000BEA60000}"/>
    <cellStyle name="Note 2 2 4 6 9 3" xfId="42699" xr:uid="{00000000-0005-0000-0000-0000BFA60000}"/>
    <cellStyle name="Note 2 2 4 7" xfId="42700" xr:uid="{00000000-0005-0000-0000-0000C0A60000}"/>
    <cellStyle name="Note 2 2 4 7 10" xfId="42701" xr:uid="{00000000-0005-0000-0000-0000C1A60000}"/>
    <cellStyle name="Note 2 2 4 7 10 2" xfId="42702" xr:uid="{00000000-0005-0000-0000-0000C2A60000}"/>
    <cellStyle name="Note 2 2 4 7 10 3" xfId="42703" xr:uid="{00000000-0005-0000-0000-0000C3A60000}"/>
    <cellStyle name="Note 2 2 4 7 11" xfId="42704" xr:uid="{00000000-0005-0000-0000-0000C4A60000}"/>
    <cellStyle name="Note 2 2 4 7 11 2" xfId="42705" xr:uid="{00000000-0005-0000-0000-0000C5A60000}"/>
    <cellStyle name="Note 2 2 4 7 11 3" xfId="42706" xr:uid="{00000000-0005-0000-0000-0000C6A60000}"/>
    <cellStyle name="Note 2 2 4 7 12" xfId="42707" xr:uid="{00000000-0005-0000-0000-0000C7A60000}"/>
    <cellStyle name="Note 2 2 4 7 13" xfId="42708" xr:uid="{00000000-0005-0000-0000-0000C8A60000}"/>
    <cellStyle name="Note 2 2 4 7 2" xfId="42709" xr:uid="{00000000-0005-0000-0000-0000C9A60000}"/>
    <cellStyle name="Note 2 2 4 7 2 2" xfId="42710" xr:uid="{00000000-0005-0000-0000-0000CAA60000}"/>
    <cellStyle name="Note 2 2 4 7 2 3" xfId="42711" xr:uid="{00000000-0005-0000-0000-0000CBA60000}"/>
    <cellStyle name="Note 2 2 4 7 3" xfId="42712" xr:uid="{00000000-0005-0000-0000-0000CCA60000}"/>
    <cellStyle name="Note 2 2 4 7 3 2" xfId="42713" xr:uid="{00000000-0005-0000-0000-0000CDA60000}"/>
    <cellStyle name="Note 2 2 4 7 3 3" xfId="42714" xr:uid="{00000000-0005-0000-0000-0000CEA60000}"/>
    <cellStyle name="Note 2 2 4 7 4" xfId="42715" xr:uid="{00000000-0005-0000-0000-0000CFA60000}"/>
    <cellStyle name="Note 2 2 4 7 4 2" xfId="42716" xr:uid="{00000000-0005-0000-0000-0000D0A60000}"/>
    <cellStyle name="Note 2 2 4 7 4 3" xfId="42717" xr:uid="{00000000-0005-0000-0000-0000D1A60000}"/>
    <cellStyle name="Note 2 2 4 7 5" xfId="42718" xr:uid="{00000000-0005-0000-0000-0000D2A60000}"/>
    <cellStyle name="Note 2 2 4 7 5 2" xfId="42719" xr:uid="{00000000-0005-0000-0000-0000D3A60000}"/>
    <cellStyle name="Note 2 2 4 7 5 3" xfId="42720" xr:uid="{00000000-0005-0000-0000-0000D4A60000}"/>
    <cellStyle name="Note 2 2 4 7 6" xfId="42721" xr:uid="{00000000-0005-0000-0000-0000D5A60000}"/>
    <cellStyle name="Note 2 2 4 7 6 2" xfId="42722" xr:uid="{00000000-0005-0000-0000-0000D6A60000}"/>
    <cellStyle name="Note 2 2 4 7 6 3" xfId="42723" xr:uid="{00000000-0005-0000-0000-0000D7A60000}"/>
    <cellStyle name="Note 2 2 4 7 7" xfId="42724" xr:uid="{00000000-0005-0000-0000-0000D8A60000}"/>
    <cellStyle name="Note 2 2 4 7 7 2" xfId="42725" xr:uid="{00000000-0005-0000-0000-0000D9A60000}"/>
    <cellStyle name="Note 2 2 4 7 7 3" xfId="42726" xr:uid="{00000000-0005-0000-0000-0000DAA60000}"/>
    <cellStyle name="Note 2 2 4 7 8" xfId="42727" xr:uid="{00000000-0005-0000-0000-0000DBA60000}"/>
    <cellStyle name="Note 2 2 4 7 8 2" xfId="42728" xr:uid="{00000000-0005-0000-0000-0000DCA60000}"/>
    <cellStyle name="Note 2 2 4 7 8 3" xfId="42729" xr:uid="{00000000-0005-0000-0000-0000DDA60000}"/>
    <cellStyle name="Note 2 2 4 7 9" xfId="42730" xr:uid="{00000000-0005-0000-0000-0000DEA60000}"/>
    <cellStyle name="Note 2 2 4 7 9 2" xfId="42731" xr:uid="{00000000-0005-0000-0000-0000DFA60000}"/>
    <cellStyle name="Note 2 2 4 7 9 3" xfId="42732" xr:uid="{00000000-0005-0000-0000-0000E0A60000}"/>
    <cellStyle name="Note 2 2 4 8" xfId="42733" xr:uid="{00000000-0005-0000-0000-0000E1A60000}"/>
    <cellStyle name="Note 2 2 4 8 2" xfId="42734" xr:uid="{00000000-0005-0000-0000-0000E2A60000}"/>
    <cellStyle name="Note 2 2 4 8 3" xfId="42735" xr:uid="{00000000-0005-0000-0000-0000E3A60000}"/>
    <cellStyle name="Note 2 2 4 9" xfId="42736" xr:uid="{00000000-0005-0000-0000-0000E4A60000}"/>
    <cellStyle name="Note 2 2 4 9 2" xfId="42737" xr:uid="{00000000-0005-0000-0000-0000E5A60000}"/>
    <cellStyle name="Note 2 2 4 9 3" xfId="42738" xr:uid="{00000000-0005-0000-0000-0000E6A60000}"/>
    <cellStyle name="Note 2 2 5" xfId="42739" xr:uid="{00000000-0005-0000-0000-0000E7A60000}"/>
    <cellStyle name="Note 2 2 5 10" xfId="42740" xr:uid="{00000000-0005-0000-0000-0000E8A60000}"/>
    <cellStyle name="Note 2 2 5 10 2" xfId="42741" xr:uid="{00000000-0005-0000-0000-0000E9A60000}"/>
    <cellStyle name="Note 2 2 5 10 3" xfId="42742" xr:uid="{00000000-0005-0000-0000-0000EAA60000}"/>
    <cellStyle name="Note 2 2 5 11" xfId="42743" xr:uid="{00000000-0005-0000-0000-0000EBA60000}"/>
    <cellStyle name="Note 2 2 5 11 2" xfId="42744" xr:uid="{00000000-0005-0000-0000-0000ECA60000}"/>
    <cellStyle name="Note 2 2 5 11 3" xfId="42745" xr:uid="{00000000-0005-0000-0000-0000EDA60000}"/>
    <cellStyle name="Note 2 2 5 12" xfId="42746" xr:uid="{00000000-0005-0000-0000-0000EEA60000}"/>
    <cellStyle name="Note 2 2 5 12 2" xfId="42747" xr:uid="{00000000-0005-0000-0000-0000EFA60000}"/>
    <cellStyle name="Note 2 2 5 12 3" xfId="42748" xr:uid="{00000000-0005-0000-0000-0000F0A60000}"/>
    <cellStyle name="Note 2 2 5 13" xfId="42749" xr:uid="{00000000-0005-0000-0000-0000F1A60000}"/>
    <cellStyle name="Note 2 2 5 13 2" xfId="42750" xr:uid="{00000000-0005-0000-0000-0000F2A60000}"/>
    <cellStyle name="Note 2 2 5 13 3" xfId="42751" xr:uid="{00000000-0005-0000-0000-0000F3A60000}"/>
    <cellStyle name="Note 2 2 5 14" xfId="42752" xr:uid="{00000000-0005-0000-0000-0000F4A60000}"/>
    <cellStyle name="Note 2 2 5 14 2" xfId="42753" xr:uid="{00000000-0005-0000-0000-0000F5A60000}"/>
    <cellStyle name="Note 2 2 5 14 3" xfId="42754" xr:uid="{00000000-0005-0000-0000-0000F6A60000}"/>
    <cellStyle name="Note 2 2 5 15" xfId="42755" xr:uid="{00000000-0005-0000-0000-0000F7A60000}"/>
    <cellStyle name="Note 2 2 5 15 2" xfId="42756" xr:uid="{00000000-0005-0000-0000-0000F8A60000}"/>
    <cellStyle name="Note 2 2 5 15 3" xfId="42757" xr:uid="{00000000-0005-0000-0000-0000F9A60000}"/>
    <cellStyle name="Note 2 2 5 16" xfId="42758" xr:uid="{00000000-0005-0000-0000-0000FAA60000}"/>
    <cellStyle name="Note 2 2 5 16 2" xfId="42759" xr:uid="{00000000-0005-0000-0000-0000FBA60000}"/>
    <cellStyle name="Note 2 2 5 16 3" xfId="42760" xr:uid="{00000000-0005-0000-0000-0000FCA60000}"/>
    <cellStyle name="Note 2 2 5 17" xfId="42761" xr:uid="{00000000-0005-0000-0000-0000FDA60000}"/>
    <cellStyle name="Note 2 2 5 17 2" xfId="42762" xr:uid="{00000000-0005-0000-0000-0000FEA60000}"/>
    <cellStyle name="Note 2 2 5 17 3" xfId="42763" xr:uid="{00000000-0005-0000-0000-0000FFA60000}"/>
    <cellStyle name="Note 2 2 5 18" xfId="42764" xr:uid="{00000000-0005-0000-0000-000000A70000}"/>
    <cellStyle name="Note 2 2 5 18 2" xfId="42765" xr:uid="{00000000-0005-0000-0000-000001A70000}"/>
    <cellStyle name="Note 2 2 5 18 3" xfId="42766" xr:uid="{00000000-0005-0000-0000-000002A70000}"/>
    <cellStyle name="Note 2 2 5 19" xfId="42767" xr:uid="{00000000-0005-0000-0000-000003A70000}"/>
    <cellStyle name="Note 2 2 5 2" xfId="42768" xr:uid="{00000000-0005-0000-0000-000004A70000}"/>
    <cellStyle name="Note 2 2 5 2 10" xfId="42769" xr:uid="{00000000-0005-0000-0000-000005A70000}"/>
    <cellStyle name="Note 2 2 5 2 10 2" xfId="42770" xr:uid="{00000000-0005-0000-0000-000006A70000}"/>
    <cellStyle name="Note 2 2 5 2 10 3" xfId="42771" xr:uid="{00000000-0005-0000-0000-000007A70000}"/>
    <cellStyle name="Note 2 2 5 2 11" xfId="42772" xr:uid="{00000000-0005-0000-0000-000008A70000}"/>
    <cellStyle name="Note 2 2 5 2 11 2" xfId="42773" xr:uid="{00000000-0005-0000-0000-000009A70000}"/>
    <cellStyle name="Note 2 2 5 2 11 3" xfId="42774" xr:uid="{00000000-0005-0000-0000-00000AA70000}"/>
    <cellStyle name="Note 2 2 5 2 12" xfId="42775" xr:uid="{00000000-0005-0000-0000-00000BA70000}"/>
    <cellStyle name="Note 2 2 5 2 12 2" xfId="42776" xr:uid="{00000000-0005-0000-0000-00000CA70000}"/>
    <cellStyle name="Note 2 2 5 2 12 3" xfId="42777" xr:uid="{00000000-0005-0000-0000-00000DA70000}"/>
    <cellStyle name="Note 2 2 5 2 13" xfId="42778" xr:uid="{00000000-0005-0000-0000-00000EA70000}"/>
    <cellStyle name="Note 2 2 5 2 14" xfId="42779" xr:uid="{00000000-0005-0000-0000-00000FA70000}"/>
    <cellStyle name="Note 2 2 5 2 2" xfId="42780" xr:uid="{00000000-0005-0000-0000-000010A70000}"/>
    <cellStyle name="Note 2 2 5 2 2 2" xfId="42781" xr:uid="{00000000-0005-0000-0000-000011A70000}"/>
    <cellStyle name="Note 2 2 5 2 2 3" xfId="42782" xr:uid="{00000000-0005-0000-0000-000012A70000}"/>
    <cellStyle name="Note 2 2 5 2 3" xfId="42783" xr:uid="{00000000-0005-0000-0000-000013A70000}"/>
    <cellStyle name="Note 2 2 5 2 3 2" xfId="42784" xr:uid="{00000000-0005-0000-0000-000014A70000}"/>
    <cellStyle name="Note 2 2 5 2 3 3" xfId="42785" xr:uid="{00000000-0005-0000-0000-000015A70000}"/>
    <cellStyle name="Note 2 2 5 2 4" xfId="42786" xr:uid="{00000000-0005-0000-0000-000016A70000}"/>
    <cellStyle name="Note 2 2 5 2 4 2" xfId="42787" xr:uid="{00000000-0005-0000-0000-000017A70000}"/>
    <cellStyle name="Note 2 2 5 2 4 3" xfId="42788" xr:uid="{00000000-0005-0000-0000-000018A70000}"/>
    <cellStyle name="Note 2 2 5 2 5" xfId="42789" xr:uid="{00000000-0005-0000-0000-000019A70000}"/>
    <cellStyle name="Note 2 2 5 2 5 2" xfId="42790" xr:uid="{00000000-0005-0000-0000-00001AA70000}"/>
    <cellStyle name="Note 2 2 5 2 5 3" xfId="42791" xr:uid="{00000000-0005-0000-0000-00001BA70000}"/>
    <cellStyle name="Note 2 2 5 2 6" xfId="42792" xr:uid="{00000000-0005-0000-0000-00001CA70000}"/>
    <cellStyle name="Note 2 2 5 2 6 2" xfId="42793" xr:uid="{00000000-0005-0000-0000-00001DA70000}"/>
    <cellStyle name="Note 2 2 5 2 6 3" xfId="42794" xr:uid="{00000000-0005-0000-0000-00001EA70000}"/>
    <cellStyle name="Note 2 2 5 2 7" xfId="42795" xr:uid="{00000000-0005-0000-0000-00001FA70000}"/>
    <cellStyle name="Note 2 2 5 2 7 2" xfId="42796" xr:uid="{00000000-0005-0000-0000-000020A70000}"/>
    <cellStyle name="Note 2 2 5 2 7 3" xfId="42797" xr:uid="{00000000-0005-0000-0000-000021A70000}"/>
    <cellStyle name="Note 2 2 5 2 8" xfId="42798" xr:uid="{00000000-0005-0000-0000-000022A70000}"/>
    <cellStyle name="Note 2 2 5 2 8 2" xfId="42799" xr:uid="{00000000-0005-0000-0000-000023A70000}"/>
    <cellStyle name="Note 2 2 5 2 8 3" xfId="42800" xr:uid="{00000000-0005-0000-0000-000024A70000}"/>
    <cellStyle name="Note 2 2 5 2 9" xfId="42801" xr:uid="{00000000-0005-0000-0000-000025A70000}"/>
    <cellStyle name="Note 2 2 5 2 9 2" xfId="42802" xr:uid="{00000000-0005-0000-0000-000026A70000}"/>
    <cellStyle name="Note 2 2 5 2 9 3" xfId="42803" xr:uid="{00000000-0005-0000-0000-000027A70000}"/>
    <cellStyle name="Note 2 2 5 20" xfId="42804" xr:uid="{00000000-0005-0000-0000-000028A70000}"/>
    <cellStyle name="Note 2 2 5 3" xfId="42805" xr:uid="{00000000-0005-0000-0000-000029A70000}"/>
    <cellStyle name="Note 2 2 5 3 10" xfId="42806" xr:uid="{00000000-0005-0000-0000-00002AA70000}"/>
    <cellStyle name="Note 2 2 5 3 10 2" xfId="42807" xr:uid="{00000000-0005-0000-0000-00002BA70000}"/>
    <cellStyle name="Note 2 2 5 3 10 3" xfId="42808" xr:uid="{00000000-0005-0000-0000-00002CA70000}"/>
    <cellStyle name="Note 2 2 5 3 11" xfId="42809" xr:uid="{00000000-0005-0000-0000-00002DA70000}"/>
    <cellStyle name="Note 2 2 5 3 11 2" xfId="42810" xr:uid="{00000000-0005-0000-0000-00002EA70000}"/>
    <cellStyle name="Note 2 2 5 3 11 3" xfId="42811" xr:uid="{00000000-0005-0000-0000-00002FA70000}"/>
    <cellStyle name="Note 2 2 5 3 12" xfId="42812" xr:uid="{00000000-0005-0000-0000-000030A70000}"/>
    <cellStyle name="Note 2 2 5 3 12 2" xfId="42813" xr:uid="{00000000-0005-0000-0000-000031A70000}"/>
    <cellStyle name="Note 2 2 5 3 12 3" xfId="42814" xr:uid="{00000000-0005-0000-0000-000032A70000}"/>
    <cellStyle name="Note 2 2 5 3 13" xfId="42815" xr:uid="{00000000-0005-0000-0000-000033A70000}"/>
    <cellStyle name="Note 2 2 5 3 14" xfId="42816" xr:uid="{00000000-0005-0000-0000-000034A70000}"/>
    <cellStyle name="Note 2 2 5 3 2" xfId="42817" xr:uid="{00000000-0005-0000-0000-000035A70000}"/>
    <cellStyle name="Note 2 2 5 3 2 2" xfId="42818" xr:uid="{00000000-0005-0000-0000-000036A70000}"/>
    <cellStyle name="Note 2 2 5 3 2 3" xfId="42819" xr:uid="{00000000-0005-0000-0000-000037A70000}"/>
    <cellStyle name="Note 2 2 5 3 3" xfId="42820" xr:uid="{00000000-0005-0000-0000-000038A70000}"/>
    <cellStyle name="Note 2 2 5 3 3 2" xfId="42821" xr:uid="{00000000-0005-0000-0000-000039A70000}"/>
    <cellStyle name="Note 2 2 5 3 3 3" xfId="42822" xr:uid="{00000000-0005-0000-0000-00003AA70000}"/>
    <cellStyle name="Note 2 2 5 3 4" xfId="42823" xr:uid="{00000000-0005-0000-0000-00003BA70000}"/>
    <cellStyle name="Note 2 2 5 3 4 2" xfId="42824" xr:uid="{00000000-0005-0000-0000-00003CA70000}"/>
    <cellStyle name="Note 2 2 5 3 4 3" xfId="42825" xr:uid="{00000000-0005-0000-0000-00003DA70000}"/>
    <cellStyle name="Note 2 2 5 3 5" xfId="42826" xr:uid="{00000000-0005-0000-0000-00003EA70000}"/>
    <cellStyle name="Note 2 2 5 3 5 2" xfId="42827" xr:uid="{00000000-0005-0000-0000-00003FA70000}"/>
    <cellStyle name="Note 2 2 5 3 5 3" xfId="42828" xr:uid="{00000000-0005-0000-0000-000040A70000}"/>
    <cellStyle name="Note 2 2 5 3 6" xfId="42829" xr:uid="{00000000-0005-0000-0000-000041A70000}"/>
    <cellStyle name="Note 2 2 5 3 6 2" xfId="42830" xr:uid="{00000000-0005-0000-0000-000042A70000}"/>
    <cellStyle name="Note 2 2 5 3 6 3" xfId="42831" xr:uid="{00000000-0005-0000-0000-000043A70000}"/>
    <cellStyle name="Note 2 2 5 3 7" xfId="42832" xr:uid="{00000000-0005-0000-0000-000044A70000}"/>
    <cellStyle name="Note 2 2 5 3 7 2" xfId="42833" xr:uid="{00000000-0005-0000-0000-000045A70000}"/>
    <cellStyle name="Note 2 2 5 3 7 3" xfId="42834" xr:uid="{00000000-0005-0000-0000-000046A70000}"/>
    <cellStyle name="Note 2 2 5 3 8" xfId="42835" xr:uid="{00000000-0005-0000-0000-000047A70000}"/>
    <cellStyle name="Note 2 2 5 3 8 2" xfId="42836" xr:uid="{00000000-0005-0000-0000-000048A70000}"/>
    <cellStyle name="Note 2 2 5 3 8 3" xfId="42837" xr:uid="{00000000-0005-0000-0000-000049A70000}"/>
    <cellStyle name="Note 2 2 5 3 9" xfId="42838" xr:uid="{00000000-0005-0000-0000-00004AA70000}"/>
    <cellStyle name="Note 2 2 5 3 9 2" xfId="42839" xr:uid="{00000000-0005-0000-0000-00004BA70000}"/>
    <cellStyle name="Note 2 2 5 3 9 3" xfId="42840" xr:uid="{00000000-0005-0000-0000-00004CA70000}"/>
    <cellStyle name="Note 2 2 5 4" xfId="42841" xr:uid="{00000000-0005-0000-0000-00004DA70000}"/>
    <cellStyle name="Note 2 2 5 4 10" xfId="42842" xr:uid="{00000000-0005-0000-0000-00004EA70000}"/>
    <cellStyle name="Note 2 2 5 4 10 2" xfId="42843" xr:uid="{00000000-0005-0000-0000-00004FA70000}"/>
    <cellStyle name="Note 2 2 5 4 10 3" xfId="42844" xr:uid="{00000000-0005-0000-0000-000050A70000}"/>
    <cellStyle name="Note 2 2 5 4 11" xfId="42845" xr:uid="{00000000-0005-0000-0000-000051A70000}"/>
    <cellStyle name="Note 2 2 5 4 11 2" xfId="42846" xr:uid="{00000000-0005-0000-0000-000052A70000}"/>
    <cellStyle name="Note 2 2 5 4 11 3" xfId="42847" xr:uid="{00000000-0005-0000-0000-000053A70000}"/>
    <cellStyle name="Note 2 2 5 4 12" xfId="42848" xr:uid="{00000000-0005-0000-0000-000054A70000}"/>
    <cellStyle name="Note 2 2 5 4 13" xfId="42849" xr:uid="{00000000-0005-0000-0000-000055A70000}"/>
    <cellStyle name="Note 2 2 5 4 2" xfId="42850" xr:uid="{00000000-0005-0000-0000-000056A70000}"/>
    <cellStyle name="Note 2 2 5 4 2 2" xfId="42851" xr:uid="{00000000-0005-0000-0000-000057A70000}"/>
    <cellStyle name="Note 2 2 5 4 2 3" xfId="42852" xr:uid="{00000000-0005-0000-0000-000058A70000}"/>
    <cellStyle name="Note 2 2 5 4 3" xfId="42853" xr:uid="{00000000-0005-0000-0000-000059A70000}"/>
    <cellStyle name="Note 2 2 5 4 3 2" xfId="42854" xr:uid="{00000000-0005-0000-0000-00005AA70000}"/>
    <cellStyle name="Note 2 2 5 4 3 3" xfId="42855" xr:uid="{00000000-0005-0000-0000-00005BA70000}"/>
    <cellStyle name="Note 2 2 5 4 4" xfId="42856" xr:uid="{00000000-0005-0000-0000-00005CA70000}"/>
    <cellStyle name="Note 2 2 5 4 4 2" xfId="42857" xr:uid="{00000000-0005-0000-0000-00005DA70000}"/>
    <cellStyle name="Note 2 2 5 4 4 3" xfId="42858" xr:uid="{00000000-0005-0000-0000-00005EA70000}"/>
    <cellStyle name="Note 2 2 5 4 5" xfId="42859" xr:uid="{00000000-0005-0000-0000-00005FA70000}"/>
    <cellStyle name="Note 2 2 5 4 5 2" xfId="42860" xr:uid="{00000000-0005-0000-0000-000060A70000}"/>
    <cellStyle name="Note 2 2 5 4 5 3" xfId="42861" xr:uid="{00000000-0005-0000-0000-000061A70000}"/>
    <cellStyle name="Note 2 2 5 4 6" xfId="42862" xr:uid="{00000000-0005-0000-0000-000062A70000}"/>
    <cellStyle name="Note 2 2 5 4 6 2" xfId="42863" xr:uid="{00000000-0005-0000-0000-000063A70000}"/>
    <cellStyle name="Note 2 2 5 4 6 3" xfId="42864" xr:uid="{00000000-0005-0000-0000-000064A70000}"/>
    <cellStyle name="Note 2 2 5 4 7" xfId="42865" xr:uid="{00000000-0005-0000-0000-000065A70000}"/>
    <cellStyle name="Note 2 2 5 4 7 2" xfId="42866" xr:uid="{00000000-0005-0000-0000-000066A70000}"/>
    <cellStyle name="Note 2 2 5 4 7 3" xfId="42867" xr:uid="{00000000-0005-0000-0000-000067A70000}"/>
    <cellStyle name="Note 2 2 5 4 8" xfId="42868" xr:uid="{00000000-0005-0000-0000-000068A70000}"/>
    <cellStyle name="Note 2 2 5 4 8 2" xfId="42869" xr:uid="{00000000-0005-0000-0000-000069A70000}"/>
    <cellStyle name="Note 2 2 5 4 8 3" xfId="42870" xr:uid="{00000000-0005-0000-0000-00006AA70000}"/>
    <cellStyle name="Note 2 2 5 4 9" xfId="42871" xr:uid="{00000000-0005-0000-0000-00006BA70000}"/>
    <cellStyle name="Note 2 2 5 4 9 2" xfId="42872" xr:uid="{00000000-0005-0000-0000-00006CA70000}"/>
    <cellStyle name="Note 2 2 5 4 9 3" xfId="42873" xr:uid="{00000000-0005-0000-0000-00006DA70000}"/>
    <cellStyle name="Note 2 2 5 5" xfId="42874" xr:uid="{00000000-0005-0000-0000-00006EA70000}"/>
    <cellStyle name="Note 2 2 5 5 10" xfId="42875" xr:uid="{00000000-0005-0000-0000-00006FA70000}"/>
    <cellStyle name="Note 2 2 5 5 10 2" xfId="42876" xr:uid="{00000000-0005-0000-0000-000070A70000}"/>
    <cellStyle name="Note 2 2 5 5 10 3" xfId="42877" xr:uid="{00000000-0005-0000-0000-000071A70000}"/>
    <cellStyle name="Note 2 2 5 5 11" xfId="42878" xr:uid="{00000000-0005-0000-0000-000072A70000}"/>
    <cellStyle name="Note 2 2 5 5 11 2" xfId="42879" xr:uid="{00000000-0005-0000-0000-000073A70000}"/>
    <cellStyle name="Note 2 2 5 5 11 3" xfId="42880" xr:uid="{00000000-0005-0000-0000-000074A70000}"/>
    <cellStyle name="Note 2 2 5 5 12" xfId="42881" xr:uid="{00000000-0005-0000-0000-000075A70000}"/>
    <cellStyle name="Note 2 2 5 5 13" xfId="42882" xr:uid="{00000000-0005-0000-0000-000076A70000}"/>
    <cellStyle name="Note 2 2 5 5 2" xfId="42883" xr:uid="{00000000-0005-0000-0000-000077A70000}"/>
    <cellStyle name="Note 2 2 5 5 2 2" xfId="42884" xr:uid="{00000000-0005-0000-0000-000078A70000}"/>
    <cellStyle name="Note 2 2 5 5 2 3" xfId="42885" xr:uid="{00000000-0005-0000-0000-000079A70000}"/>
    <cellStyle name="Note 2 2 5 5 3" xfId="42886" xr:uid="{00000000-0005-0000-0000-00007AA70000}"/>
    <cellStyle name="Note 2 2 5 5 3 2" xfId="42887" xr:uid="{00000000-0005-0000-0000-00007BA70000}"/>
    <cellStyle name="Note 2 2 5 5 3 3" xfId="42888" xr:uid="{00000000-0005-0000-0000-00007CA70000}"/>
    <cellStyle name="Note 2 2 5 5 4" xfId="42889" xr:uid="{00000000-0005-0000-0000-00007DA70000}"/>
    <cellStyle name="Note 2 2 5 5 4 2" xfId="42890" xr:uid="{00000000-0005-0000-0000-00007EA70000}"/>
    <cellStyle name="Note 2 2 5 5 4 3" xfId="42891" xr:uid="{00000000-0005-0000-0000-00007FA70000}"/>
    <cellStyle name="Note 2 2 5 5 5" xfId="42892" xr:uid="{00000000-0005-0000-0000-000080A70000}"/>
    <cellStyle name="Note 2 2 5 5 5 2" xfId="42893" xr:uid="{00000000-0005-0000-0000-000081A70000}"/>
    <cellStyle name="Note 2 2 5 5 5 3" xfId="42894" xr:uid="{00000000-0005-0000-0000-000082A70000}"/>
    <cellStyle name="Note 2 2 5 5 6" xfId="42895" xr:uid="{00000000-0005-0000-0000-000083A70000}"/>
    <cellStyle name="Note 2 2 5 5 6 2" xfId="42896" xr:uid="{00000000-0005-0000-0000-000084A70000}"/>
    <cellStyle name="Note 2 2 5 5 6 3" xfId="42897" xr:uid="{00000000-0005-0000-0000-000085A70000}"/>
    <cellStyle name="Note 2 2 5 5 7" xfId="42898" xr:uid="{00000000-0005-0000-0000-000086A70000}"/>
    <cellStyle name="Note 2 2 5 5 7 2" xfId="42899" xr:uid="{00000000-0005-0000-0000-000087A70000}"/>
    <cellStyle name="Note 2 2 5 5 7 3" xfId="42900" xr:uid="{00000000-0005-0000-0000-000088A70000}"/>
    <cellStyle name="Note 2 2 5 5 8" xfId="42901" xr:uid="{00000000-0005-0000-0000-000089A70000}"/>
    <cellStyle name="Note 2 2 5 5 8 2" xfId="42902" xr:uid="{00000000-0005-0000-0000-00008AA70000}"/>
    <cellStyle name="Note 2 2 5 5 8 3" xfId="42903" xr:uid="{00000000-0005-0000-0000-00008BA70000}"/>
    <cellStyle name="Note 2 2 5 5 9" xfId="42904" xr:uid="{00000000-0005-0000-0000-00008CA70000}"/>
    <cellStyle name="Note 2 2 5 5 9 2" xfId="42905" xr:uid="{00000000-0005-0000-0000-00008DA70000}"/>
    <cellStyle name="Note 2 2 5 5 9 3" xfId="42906" xr:uid="{00000000-0005-0000-0000-00008EA70000}"/>
    <cellStyle name="Note 2 2 5 6" xfId="42907" xr:uid="{00000000-0005-0000-0000-00008FA70000}"/>
    <cellStyle name="Note 2 2 5 6 10" xfId="42908" xr:uid="{00000000-0005-0000-0000-000090A70000}"/>
    <cellStyle name="Note 2 2 5 6 10 2" xfId="42909" xr:uid="{00000000-0005-0000-0000-000091A70000}"/>
    <cellStyle name="Note 2 2 5 6 10 3" xfId="42910" xr:uid="{00000000-0005-0000-0000-000092A70000}"/>
    <cellStyle name="Note 2 2 5 6 11" xfId="42911" xr:uid="{00000000-0005-0000-0000-000093A70000}"/>
    <cellStyle name="Note 2 2 5 6 11 2" xfId="42912" xr:uid="{00000000-0005-0000-0000-000094A70000}"/>
    <cellStyle name="Note 2 2 5 6 11 3" xfId="42913" xr:uid="{00000000-0005-0000-0000-000095A70000}"/>
    <cellStyle name="Note 2 2 5 6 12" xfId="42914" xr:uid="{00000000-0005-0000-0000-000096A70000}"/>
    <cellStyle name="Note 2 2 5 6 13" xfId="42915" xr:uid="{00000000-0005-0000-0000-000097A70000}"/>
    <cellStyle name="Note 2 2 5 6 2" xfId="42916" xr:uid="{00000000-0005-0000-0000-000098A70000}"/>
    <cellStyle name="Note 2 2 5 6 2 2" xfId="42917" xr:uid="{00000000-0005-0000-0000-000099A70000}"/>
    <cellStyle name="Note 2 2 5 6 2 3" xfId="42918" xr:uid="{00000000-0005-0000-0000-00009AA70000}"/>
    <cellStyle name="Note 2 2 5 6 3" xfId="42919" xr:uid="{00000000-0005-0000-0000-00009BA70000}"/>
    <cellStyle name="Note 2 2 5 6 3 2" xfId="42920" xr:uid="{00000000-0005-0000-0000-00009CA70000}"/>
    <cellStyle name="Note 2 2 5 6 3 3" xfId="42921" xr:uid="{00000000-0005-0000-0000-00009DA70000}"/>
    <cellStyle name="Note 2 2 5 6 4" xfId="42922" xr:uid="{00000000-0005-0000-0000-00009EA70000}"/>
    <cellStyle name="Note 2 2 5 6 4 2" xfId="42923" xr:uid="{00000000-0005-0000-0000-00009FA70000}"/>
    <cellStyle name="Note 2 2 5 6 4 3" xfId="42924" xr:uid="{00000000-0005-0000-0000-0000A0A70000}"/>
    <cellStyle name="Note 2 2 5 6 5" xfId="42925" xr:uid="{00000000-0005-0000-0000-0000A1A70000}"/>
    <cellStyle name="Note 2 2 5 6 5 2" xfId="42926" xr:uid="{00000000-0005-0000-0000-0000A2A70000}"/>
    <cellStyle name="Note 2 2 5 6 5 3" xfId="42927" xr:uid="{00000000-0005-0000-0000-0000A3A70000}"/>
    <cellStyle name="Note 2 2 5 6 6" xfId="42928" xr:uid="{00000000-0005-0000-0000-0000A4A70000}"/>
    <cellStyle name="Note 2 2 5 6 6 2" xfId="42929" xr:uid="{00000000-0005-0000-0000-0000A5A70000}"/>
    <cellStyle name="Note 2 2 5 6 6 3" xfId="42930" xr:uid="{00000000-0005-0000-0000-0000A6A70000}"/>
    <cellStyle name="Note 2 2 5 6 7" xfId="42931" xr:uid="{00000000-0005-0000-0000-0000A7A70000}"/>
    <cellStyle name="Note 2 2 5 6 7 2" xfId="42932" xr:uid="{00000000-0005-0000-0000-0000A8A70000}"/>
    <cellStyle name="Note 2 2 5 6 7 3" xfId="42933" xr:uid="{00000000-0005-0000-0000-0000A9A70000}"/>
    <cellStyle name="Note 2 2 5 6 8" xfId="42934" xr:uid="{00000000-0005-0000-0000-0000AAA70000}"/>
    <cellStyle name="Note 2 2 5 6 8 2" xfId="42935" xr:uid="{00000000-0005-0000-0000-0000ABA70000}"/>
    <cellStyle name="Note 2 2 5 6 8 3" xfId="42936" xr:uid="{00000000-0005-0000-0000-0000ACA70000}"/>
    <cellStyle name="Note 2 2 5 6 9" xfId="42937" xr:uid="{00000000-0005-0000-0000-0000ADA70000}"/>
    <cellStyle name="Note 2 2 5 6 9 2" xfId="42938" xr:uid="{00000000-0005-0000-0000-0000AEA70000}"/>
    <cellStyle name="Note 2 2 5 6 9 3" xfId="42939" xr:uid="{00000000-0005-0000-0000-0000AFA70000}"/>
    <cellStyle name="Note 2 2 5 7" xfId="42940" xr:uid="{00000000-0005-0000-0000-0000B0A70000}"/>
    <cellStyle name="Note 2 2 5 7 10" xfId="42941" xr:uid="{00000000-0005-0000-0000-0000B1A70000}"/>
    <cellStyle name="Note 2 2 5 7 10 2" xfId="42942" xr:uid="{00000000-0005-0000-0000-0000B2A70000}"/>
    <cellStyle name="Note 2 2 5 7 10 3" xfId="42943" xr:uid="{00000000-0005-0000-0000-0000B3A70000}"/>
    <cellStyle name="Note 2 2 5 7 11" xfId="42944" xr:uid="{00000000-0005-0000-0000-0000B4A70000}"/>
    <cellStyle name="Note 2 2 5 7 11 2" xfId="42945" xr:uid="{00000000-0005-0000-0000-0000B5A70000}"/>
    <cellStyle name="Note 2 2 5 7 11 3" xfId="42946" xr:uid="{00000000-0005-0000-0000-0000B6A70000}"/>
    <cellStyle name="Note 2 2 5 7 12" xfId="42947" xr:uid="{00000000-0005-0000-0000-0000B7A70000}"/>
    <cellStyle name="Note 2 2 5 7 13" xfId="42948" xr:uid="{00000000-0005-0000-0000-0000B8A70000}"/>
    <cellStyle name="Note 2 2 5 7 2" xfId="42949" xr:uid="{00000000-0005-0000-0000-0000B9A70000}"/>
    <cellStyle name="Note 2 2 5 7 2 2" xfId="42950" xr:uid="{00000000-0005-0000-0000-0000BAA70000}"/>
    <cellStyle name="Note 2 2 5 7 2 3" xfId="42951" xr:uid="{00000000-0005-0000-0000-0000BBA70000}"/>
    <cellStyle name="Note 2 2 5 7 3" xfId="42952" xr:uid="{00000000-0005-0000-0000-0000BCA70000}"/>
    <cellStyle name="Note 2 2 5 7 3 2" xfId="42953" xr:uid="{00000000-0005-0000-0000-0000BDA70000}"/>
    <cellStyle name="Note 2 2 5 7 3 3" xfId="42954" xr:uid="{00000000-0005-0000-0000-0000BEA70000}"/>
    <cellStyle name="Note 2 2 5 7 4" xfId="42955" xr:uid="{00000000-0005-0000-0000-0000BFA70000}"/>
    <cellStyle name="Note 2 2 5 7 4 2" xfId="42956" xr:uid="{00000000-0005-0000-0000-0000C0A70000}"/>
    <cellStyle name="Note 2 2 5 7 4 3" xfId="42957" xr:uid="{00000000-0005-0000-0000-0000C1A70000}"/>
    <cellStyle name="Note 2 2 5 7 5" xfId="42958" xr:uid="{00000000-0005-0000-0000-0000C2A70000}"/>
    <cellStyle name="Note 2 2 5 7 5 2" xfId="42959" xr:uid="{00000000-0005-0000-0000-0000C3A70000}"/>
    <cellStyle name="Note 2 2 5 7 5 3" xfId="42960" xr:uid="{00000000-0005-0000-0000-0000C4A70000}"/>
    <cellStyle name="Note 2 2 5 7 6" xfId="42961" xr:uid="{00000000-0005-0000-0000-0000C5A70000}"/>
    <cellStyle name="Note 2 2 5 7 6 2" xfId="42962" xr:uid="{00000000-0005-0000-0000-0000C6A70000}"/>
    <cellStyle name="Note 2 2 5 7 6 3" xfId="42963" xr:uid="{00000000-0005-0000-0000-0000C7A70000}"/>
    <cellStyle name="Note 2 2 5 7 7" xfId="42964" xr:uid="{00000000-0005-0000-0000-0000C8A70000}"/>
    <cellStyle name="Note 2 2 5 7 7 2" xfId="42965" xr:uid="{00000000-0005-0000-0000-0000C9A70000}"/>
    <cellStyle name="Note 2 2 5 7 7 3" xfId="42966" xr:uid="{00000000-0005-0000-0000-0000CAA70000}"/>
    <cellStyle name="Note 2 2 5 7 8" xfId="42967" xr:uid="{00000000-0005-0000-0000-0000CBA70000}"/>
    <cellStyle name="Note 2 2 5 7 8 2" xfId="42968" xr:uid="{00000000-0005-0000-0000-0000CCA70000}"/>
    <cellStyle name="Note 2 2 5 7 8 3" xfId="42969" xr:uid="{00000000-0005-0000-0000-0000CDA70000}"/>
    <cellStyle name="Note 2 2 5 7 9" xfId="42970" xr:uid="{00000000-0005-0000-0000-0000CEA70000}"/>
    <cellStyle name="Note 2 2 5 7 9 2" xfId="42971" xr:uid="{00000000-0005-0000-0000-0000CFA70000}"/>
    <cellStyle name="Note 2 2 5 7 9 3" xfId="42972" xr:uid="{00000000-0005-0000-0000-0000D0A70000}"/>
    <cellStyle name="Note 2 2 5 8" xfId="42973" xr:uid="{00000000-0005-0000-0000-0000D1A70000}"/>
    <cellStyle name="Note 2 2 5 8 2" xfId="42974" xr:uid="{00000000-0005-0000-0000-0000D2A70000}"/>
    <cellStyle name="Note 2 2 5 8 3" xfId="42975" xr:uid="{00000000-0005-0000-0000-0000D3A70000}"/>
    <cellStyle name="Note 2 2 5 9" xfId="42976" xr:uid="{00000000-0005-0000-0000-0000D4A70000}"/>
    <cellStyle name="Note 2 2 5 9 2" xfId="42977" xr:uid="{00000000-0005-0000-0000-0000D5A70000}"/>
    <cellStyle name="Note 2 2 5 9 3" xfId="42978" xr:uid="{00000000-0005-0000-0000-0000D6A70000}"/>
    <cellStyle name="Note 2 2 6" xfId="42979" xr:uid="{00000000-0005-0000-0000-0000D7A70000}"/>
    <cellStyle name="Note 2 2 6 10" xfId="42980" xr:uid="{00000000-0005-0000-0000-0000D8A70000}"/>
    <cellStyle name="Note 2 2 6 10 2" xfId="42981" xr:uid="{00000000-0005-0000-0000-0000D9A70000}"/>
    <cellStyle name="Note 2 2 6 10 3" xfId="42982" xr:uid="{00000000-0005-0000-0000-0000DAA70000}"/>
    <cellStyle name="Note 2 2 6 11" xfId="42983" xr:uid="{00000000-0005-0000-0000-0000DBA70000}"/>
    <cellStyle name="Note 2 2 6 11 2" xfId="42984" xr:uid="{00000000-0005-0000-0000-0000DCA70000}"/>
    <cellStyle name="Note 2 2 6 11 3" xfId="42985" xr:uid="{00000000-0005-0000-0000-0000DDA70000}"/>
    <cellStyle name="Note 2 2 6 12" xfId="42986" xr:uid="{00000000-0005-0000-0000-0000DEA70000}"/>
    <cellStyle name="Note 2 2 6 13" xfId="42987" xr:uid="{00000000-0005-0000-0000-0000DFA70000}"/>
    <cellStyle name="Note 2 2 6 2" xfId="42988" xr:uid="{00000000-0005-0000-0000-0000E0A70000}"/>
    <cellStyle name="Note 2 2 6 2 2" xfId="42989" xr:uid="{00000000-0005-0000-0000-0000E1A70000}"/>
    <cellStyle name="Note 2 2 6 2 3" xfId="42990" xr:uid="{00000000-0005-0000-0000-0000E2A70000}"/>
    <cellStyle name="Note 2 2 6 3" xfId="42991" xr:uid="{00000000-0005-0000-0000-0000E3A70000}"/>
    <cellStyle name="Note 2 2 6 3 2" xfId="42992" xr:uid="{00000000-0005-0000-0000-0000E4A70000}"/>
    <cellStyle name="Note 2 2 6 3 3" xfId="42993" xr:uid="{00000000-0005-0000-0000-0000E5A70000}"/>
    <cellStyle name="Note 2 2 6 4" xfId="42994" xr:uid="{00000000-0005-0000-0000-0000E6A70000}"/>
    <cellStyle name="Note 2 2 6 4 2" xfId="42995" xr:uid="{00000000-0005-0000-0000-0000E7A70000}"/>
    <cellStyle name="Note 2 2 6 4 3" xfId="42996" xr:uid="{00000000-0005-0000-0000-0000E8A70000}"/>
    <cellStyle name="Note 2 2 6 5" xfId="42997" xr:uid="{00000000-0005-0000-0000-0000E9A70000}"/>
    <cellStyle name="Note 2 2 6 5 2" xfId="42998" xr:uid="{00000000-0005-0000-0000-0000EAA70000}"/>
    <cellStyle name="Note 2 2 6 5 3" xfId="42999" xr:uid="{00000000-0005-0000-0000-0000EBA70000}"/>
    <cellStyle name="Note 2 2 6 6" xfId="43000" xr:uid="{00000000-0005-0000-0000-0000ECA70000}"/>
    <cellStyle name="Note 2 2 6 6 2" xfId="43001" xr:uid="{00000000-0005-0000-0000-0000EDA70000}"/>
    <cellStyle name="Note 2 2 6 6 3" xfId="43002" xr:uid="{00000000-0005-0000-0000-0000EEA70000}"/>
    <cellStyle name="Note 2 2 6 7" xfId="43003" xr:uid="{00000000-0005-0000-0000-0000EFA70000}"/>
    <cellStyle name="Note 2 2 6 7 2" xfId="43004" xr:uid="{00000000-0005-0000-0000-0000F0A70000}"/>
    <cellStyle name="Note 2 2 6 7 3" xfId="43005" xr:uid="{00000000-0005-0000-0000-0000F1A70000}"/>
    <cellStyle name="Note 2 2 6 8" xfId="43006" xr:uid="{00000000-0005-0000-0000-0000F2A70000}"/>
    <cellStyle name="Note 2 2 6 8 2" xfId="43007" xr:uid="{00000000-0005-0000-0000-0000F3A70000}"/>
    <cellStyle name="Note 2 2 6 8 3" xfId="43008" xr:uid="{00000000-0005-0000-0000-0000F4A70000}"/>
    <cellStyle name="Note 2 2 6 9" xfId="43009" xr:uid="{00000000-0005-0000-0000-0000F5A70000}"/>
    <cellStyle name="Note 2 2 6 9 2" xfId="43010" xr:uid="{00000000-0005-0000-0000-0000F6A70000}"/>
    <cellStyle name="Note 2 2 6 9 3" xfId="43011" xr:uid="{00000000-0005-0000-0000-0000F7A70000}"/>
    <cellStyle name="Note 2 2 7" xfId="43012" xr:uid="{00000000-0005-0000-0000-0000F8A70000}"/>
    <cellStyle name="Note 2 2 7 2" xfId="43013" xr:uid="{00000000-0005-0000-0000-0000F9A70000}"/>
    <cellStyle name="Note 2 2 7 3" xfId="43014" xr:uid="{00000000-0005-0000-0000-0000FAA70000}"/>
    <cellStyle name="Note 2 2 8" xfId="43015" xr:uid="{00000000-0005-0000-0000-0000FBA70000}"/>
    <cellStyle name="Note 2 2 8 2" xfId="43016" xr:uid="{00000000-0005-0000-0000-0000FCA70000}"/>
    <cellStyle name="Note 2 2 8 3" xfId="43017" xr:uid="{00000000-0005-0000-0000-0000FDA70000}"/>
    <cellStyle name="Note 2 2 9" xfId="43018" xr:uid="{00000000-0005-0000-0000-0000FEA70000}"/>
    <cellStyle name="Note 2 2 9 2" xfId="43019" xr:uid="{00000000-0005-0000-0000-0000FFA70000}"/>
    <cellStyle name="Note 2 2 9 3" xfId="43020" xr:uid="{00000000-0005-0000-0000-000000A80000}"/>
    <cellStyle name="Note 2 3" xfId="43021" xr:uid="{00000000-0005-0000-0000-000001A80000}"/>
    <cellStyle name="Note 2 3 10" xfId="43022" xr:uid="{00000000-0005-0000-0000-000002A80000}"/>
    <cellStyle name="Note 2 3 10 2" xfId="43023" xr:uid="{00000000-0005-0000-0000-000003A80000}"/>
    <cellStyle name="Note 2 3 10 3" xfId="43024" xr:uid="{00000000-0005-0000-0000-000004A80000}"/>
    <cellStyle name="Note 2 3 11" xfId="43025" xr:uid="{00000000-0005-0000-0000-000005A80000}"/>
    <cellStyle name="Note 2 3 11 2" xfId="43026" xr:uid="{00000000-0005-0000-0000-000006A80000}"/>
    <cellStyle name="Note 2 3 11 3" xfId="43027" xr:uid="{00000000-0005-0000-0000-000007A80000}"/>
    <cellStyle name="Note 2 3 12" xfId="43028" xr:uid="{00000000-0005-0000-0000-000008A80000}"/>
    <cellStyle name="Note 2 3 12 2" xfId="43029" xr:uid="{00000000-0005-0000-0000-000009A80000}"/>
    <cellStyle name="Note 2 3 12 3" xfId="43030" xr:uid="{00000000-0005-0000-0000-00000AA80000}"/>
    <cellStyle name="Note 2 3 13" xfId="43031" xr:uid="{00000000-0005-0000-0000-00000BA80000}"/>
    <cellStyle name="Note 2 3 13 2" xfId="43032" xr:uid="{00000000-0005-0000-0000-00000CA80000}"/>
    <cellStyle name="Note 2 3 13 3" xfId="43033" xr:uid="{00000000-0005-0000-0000-00000DA80000}"/>
    <cellStyle name="Note 2 3 14" xfId="43034" xr:uid="{00000000-0005-0000-0000-00000EA80000}"/>
    <cellStyle name="Note 2 3 14 2" xfId="43035" xr:uid="{00000000-0005-0000-0000-00000FA80000}"/>
    <cellStyle name="Note 2 3 14 3" xfId="43036" xr:uid="{00000000-0005-0000-0000-000010A80000}"/>
    <cellStyle name="Note 2 3 15" xfId="43037" xr:uid="{00000000-0005-0000-0000-000011A80000}"/>
    <cellStyle name="Note 2 3 15 2" xfId="43038" xr:uid="{00000000-0005-0000-0000-000012A80000}"/>
    <cellStyle name="Note 2 3 15 3" xfId="43039" xr:uid="{00000000-0005-0000-0000-000013A80000}"/>
    <cellStyle name="Note 2 3 16" xfId="43040" xr:uid="{00000000-0005-0000-0000-000014A80000}"/>
    <cellStyle name="Note 2 3 16 2" xfId="43041" xr:uid="{00000000-0005-0000-0000-000015A80000}"/>
    <cellStyle name="Note 2 3 16 3" xfId="43042" xr:uid="{00000000-0005-0000-0000-000016A80000}"/>
    <cellStyle name="Note 2 3 17" xfId="43043" xr:uid="{00000000-0005-0000-0000-000017A80000}"/>
    <cellStyle name="Note 2 3 17 2" xfId="43044" xr:uid="{00000000-0005-0000-0000-000018A80000}"/>
    <cellStyle name="Note 2 3 17 3" xfId="43045" xr:uid="{00000000-0005-0000-0000-000019A80000}"/>
    <cellStyle name="Note 2 3 18" xfId="43046" xr:uid="{00000000-0005-0000-0000-00001AA80000}"/>
    <cellStyle name="Note 2 3 18 2" xfId="43047" xr:uid="{00000000-0005-0000-0000-00001BA80000}"/>
    <cellStyle name="Note 2 3 18 3" xfId="43048" xr:uid="{00000000-0005-0000-0000-00001CA80000}"/>
    <cellStyle name="Note 2 3 19" xfId="43049" xr:uid="{00000000-0005-0000-0000-00001DA80000}"/>
    <cellStyle name="Note 2 3 2" xfId="43050" xr:uid="{00000000-0005-0000-0000-00001EA80000}"/>
    <cellStyle name="Note 2 3 2 10" xfId="43051" xr:uid="{00000000-0005-0000-0000-00001FA80000}"/>
    <cellStyle name="Note 2 3 2 10 2" xfId="43052" xr:uid="{00000000-0005-0000-0000-000020A80000}"/>
    <cellStyle name="Note 2 3 2 10 3" xfId="43053" xr:uid="{00000000-0005-0000-0000-000021A80000}"/>
    <cellStyle name="Note 2 3 2 11" xfId="43054" xr:uid="{00000000-0005-0000-0000-000022A80000}"/>
    <cellStyle name="Note 2 3 2 11 2" xfId="43055" xr:uid="{00000000-0005-0000-0000-000023A80000}"/>
    <cellStyle name="Note 2 3 2 11 3" xfId="43056" xr:uid="{00000000-0005-0000-0000-000024A80000}"/>
    <cellStyle name="Note 2 3 2 12" xfId="43057" xr:uid="{00000000-0005-0000-0000-000025A80000}"/>
    <cellStyle name="Note 2 3 2 12 2" xfId="43058" xr:uid="{00000000-0005-0000-0000-000026A80000}"/>
    <cellStyle name="Note 2 3 2 12 3" xfId="43059" xr:uid="{00000000-0005-0000-0000-000027A80000}"/>
    <cellStyle name="Note 2 3 2 13" xfId="43060" xr:uid="{00000000-0005-0000-0000-000028A80000}"/>
    <cellStyle name="Note 2 3 2 13 2" xfId="43061" xr:uid="{00000000-0005-0000-0000-000029A80000}"/>
    <cellStyle name="Note 2 3 2 13 3" xfId="43062" xr:uid="{00000000-0005-0000-0000-00002AA80000}"/>
    <cellStyle name="Note 2 3 2 14" xfId="43063" xr:uid="{00000000-0005-0000-0000-00002BA80000}"/>
    <cellStyle name="Note 2 3 2 14 2" xfId="43064" xr:uid="{00000000-0005-0000-0000-00002CA80000}"/>
    <cellStyle name="Note 2 3 2 14 3" xfId="43065" xr:uid="{00000000-0005-0000-0000-00002DA80000}"/>
    <cellStyle name="Note 2 3 2 15" xfId="43066" xr:uid="{00000000-0005-0000-0000-00002EA80000}"/>
    <cellStyle name="Note 2 3 2 15 2" xfId="43067" xr:uid="{00000000-0005-0000-0000-00002FA80000}"/>
    <cellStyle name="Note 2 3 2 15 3" xfId="43068" xr:uid="{00000000-0005-0000-0000-000030A80000}"/>
    <cellStyle name="Note 2 3 2 16" xfId="43069" xr:uid="{00000000-0005-0000-0000-000031A80000}"/>
    <cellStyle name="Note 2 3 2 16 2" xfId="43070" xr:uid="{00000000-0005-0000-0000-000032A80000}"/>
    <cellStyle name="Note 2 3 2 16 3" xfId="43071" xr:uid="{00000000-0005-0000-0000-000033A80000}"/>
    <cellStyle name="Note 2 3 2 17" xfId="43072" xr:uid="{00000000-0005-0000-0000-000034A80000}"/>
    <cellStyle name="Note 2 3 2 17 2" xfId="43073" xr:uid="{00000000-0005-0000-0000-000035A80000}"/>
    <cellStyle name="Note 2 3 2 17 3" xfId="43074" xr:uid="{00000000-0005-0000-0000-000036A80000}"/>
    <cellStyle name="Note 2 3 2 18" xfId="43075" xr:uid="{00000000-0005-0000-0000-000037A80000}"/>
    <cellStyle name="Note 2 3 2 18 2" xfId="43076" xr:uid="{00000000-0005-0000-0000-000038A80000}"/>
    <cellStyle name="Note 2 3 2 18 3" xfId="43077" xr:uid="{00000000-0005-0000-0000-000039A80000}"/>
    <cellStyle name="Note 2 3 2 19" xfId="43078" xr:uid="{00000000-0005-0000-0000-00003AA80000}"/>
    <cellStyle name="Note 2 3 2 2" xfId="43079" xr:uid="{00000000-0005-0000-0000-00003BA80000}"/>
    <cellStyle name="Note 2 3 2 2 10" xfId="43080" xr:uid="{00000000-0005-0000-0000-00003CA80000}"/>
    <cellStyle name="Note 2 3 2 2 10 2" xfId="43081" xr:uid="{00000000-0005-0000-0000-00003DA80000}"/>
    <cellStyle name="Note 2 3 2 2 10 3" xfId="43082" xr:uid="{00000000-0005-0000-0000-00003EA80000}"/>
    <cellStyle name="Note 2 3 2 2 11" xfId="43083" xr:uid="{00000000-0005-0000-0000-00003FA80000}"/>
    <cellStyle name="Note 2 3 2 2 11 2" xfId="43084" xr:uid="{00000000-0005-0000-0000-000040A80000}"/>
    <cellStyle name="Note 2 3 2 2 11 3" xfId="43085" xr:uid="{00000000-0005-0000-0000-000041A80000}"/>
    <cellStyle name="Note 2 3 2 2 12" xfId="43086" xr:uid="{00000000-0005-0000-0000-000042A80000}"/>
    <cellStyle name="Note 2 3 2 2 12 2" xfId="43087" xr:uid="{00000000-0005-0000-0000-000043A80000}"/>
    <cellStyle name="Note 2 3 2 2 12 3" xfId="43088" xr:uid="{00000000-0005-0000-0000-000044A80000}"/>
    <cellStyle name="Note 2 3 2 2 13" xfId="43089" xr:uid="{00000000-0005-0000-0000-000045A80000}"/>
    <cellStyle name="Note 2 3 2 2 14" xfId="43090" xr:uid="{00000000-0005-0000-0000-000046A80000}"/>
    <cellStyle name="Note 2 3 2 2 2" xfId="43091" xr:uid="{00000000-0005-0000-0000-000047A80000}"/>
    <cellStyle name="Note 2 3 2 2 2 2" xfId="43092" xr:uid="{00000000-0005-0000-0000-000048A80000}"/>
    <cellStyle name="Note 2 3 2 2 2 3" xfId="43093" xr:uid="{00000000-0005-0000-0000-000049A80000}"/>
    <cellStyle name="Note 2 3 2 2 3" xfId="43094" xr:uid="{00000000-0005-0000-0000-00004AA80000}"/>
    <cellStyle name="Note 2 3 2 2 3 2" xfId="43095" xr:uid="{00000000-0005-0000-0000-00004BA80000}"/>
    <cellStyle name="Note 2 3 2 2 3 3" xfId="43096" xr:uid="{00000000-0005-0000-0000-00004CA80000}"/>
    <cellStyle name="Note 2 3 2 2 4" xfId="43097" xr:uid="{00000000-0005-0000-0000-00004DA80000}"/>
    <cellStyle name="Note 2 3 2 2 4 2" xfId="43098" xr:uid="{00000000-0005-0000-0000-00004EA80000}"/>
    <cellStyle name="Note 2 3 2 2 4 3" xfId="43099" xr:uid="{00000000-0005-0000-0000-00004FA80000}"/>
    <cellStyle name="Note 2 3 2 2 5" xfId="43100" xr:uid="{00000000-0005-0000-0000-000050A80000}"/>
    <cellStyle name="Note 2 3 2 2 5 2" xfId="43101" xr:uid="{00000000-0005-0000-0000-000051A80000}"/>
    <cellStyle name="Note 2 3 2 2 5 3" xfId="43102" xr:uid="{00000000-0005-0000-0000-000052A80000}"/>
    <cellStyle name="Note 2 3 2 2 6" xfId="43103" xr:uid="{00000000-0005-0000-0000-000053A80000}"/>
    <cellStyle name="Note 2 3 2 2 6 2" xfId="43104" xr:uid="{00000000-0005-0000-0000-000054A80000}"/>
    <cellStyle name="Note 2 3 2 2 6 3" xfId="43105" xr:uid="{00000000-0005-0000-0000-000055A80000}"/>
    <cellStyle name="Note 2 3 2 2 7" xfId="43106" xr:uid="{00000000-0005-0000-0000-000056A80000}"/>
    <cellStyle name="Note 2 3 2 2 7 2" xfId="43107" xr:uid="{00000000-0005-0000-0000-000057A80000}"/>
    <cellStyle name="Note 2 3 2 2 7 3" xfId="43108" xr:uid="{00000000-0005-0000-0000-000058A80000}"/>
    <cellStyle name="Note 2 3 2 2 8" xfId="43109" xr:uid="{00000000-0005-0000-0000-000059A80000}"/>
    <cellStyle name="Note 2 3 2 2 8 2" xfId="43110" xr:uid="{00000000-0005-0000-0000-00005AA80000}"/>
    <cellStyle name="Note 2 3 2 2 8 3" xfId="43111" xr:uid="{00000000-0005-0000-0000-00005BA80000}"/>
    <cellStyle name="Note 2 3 2 2 9" xfId="43112" xr:uid="{00000000-0005-0000-0000-00005CA80000}"/>
    <cellStyle name="Note 2 3 2 2 9 2" xfId="43113" xr:uid="{00000000-0005-0000-0000-00005DA80000}"/>
    <cellStyle name="Note 2 3 2 2 9 3" xfId="43114" xr:uid="{00000000-0005-0000-0000-00005EA80000}"/>
    <cellStyle name="Note 2 3 2 20" xfId="43115" xr:uid="{00000000-0005-0000-0000-00005FA80000}"/>
    <cellStyle name="Note 2 3 2 3" xfId="43116" xr:uid="{00000000-0005-0000-0000-000060A80000}"/>
    <cellStyle name="Note 2 3 2 3 10" xfId="43117" xr:uid="{00000000-0005-0000-0000-000061A80000}"/>
    <cellStyle name="Note 2 3 2 3 10 2" xfId="43118" xr:uid="{00000000-0005-0000-0000-000062A80000}"/>
    <cellStyle name="Note 2 3 2 3 10 3" xfId="43119" xr:uid="{00000000-0005-0000-0000-000063A80000}"/>
    <cellStyle name="Note 2 3 2 3 11" xfId="43120" xr:uid="{00000000-0005-0000-0000-000064A80000}"/>
    <cellStyle name="Note 2 3 2 3 11 2" xfId="43121" xr:uid="{00000000-0005-0000-0000-000065A80000}"/>
    <cellStyle name="Note 2 3 2 3 11 3" xfId="43122" xr:uid="{00000000-0005-0000-0000-000066A80000}"/>
    <cellStyle name="Note 2 3 2 3 12" xfId="43123" xr:uid="{00000000-0005-0000-0000-000067A80000}"/>
    <cellStyle name="Note 2 3 2 3 12 2" xfId="43124" xr:uid="{00000000-0005-0000-0000-000068A80000}"/>
    <cellStyle name="Note 2 3 2 3 12 3" xfId="43125" xr:uid="{00000000-0005-0000-0000-000069A80000}"/>
    <cellStyle name="Note 2 3 2 3 13" xfId="43126" xr:uid="{00000000-0005-0000-0000-00006AA80000}"/>
    <cellStyle name="Note 2 3 2 3 14" xfId="43127" xr:uid="{00000000-0005-0000-0000-00006BA80000}"/>
    <cellStyle name="Note 2 3 2 3 2" xfId="43128" xr:uid="{00000000-0005-0000-0000-00006CA80000}"/>
    <cellStyle name="Note 2 3 2 3 2 2" xfId="43129" xr:uid="{00000000-0005-0000-0000-00006DA80000}"/>
    <cellStyle name="Note 2 3 2 3 2 3" xfId="43130" xr:uid="{00000000-0005-0000-0000-00006EA80000}"/>
    <cellStyle name="Note 2 3 2 3 3" xfId="43131" xr:uid="{00000000-0005-0000-0000-00006FA80000}"/>
    <cellStyle name="Note 2 3 2 3 3 2" xfId="43132" xr:uid="{00000000-0005-0000-0000-000070A80000}"/>
    <cellStyle name="Note 2 3 2 3 3 3" xfId="43133" xr:uid="{00000000-0005-0000-0000-000071A80000}"/>
    <cellStyle name="Note 2 3 2 3 4" xfId="43134" xr:uid="{00000000-0005-0000-0000-000072A80000}"/>
    <cellStyle name="Note 2 3 2 3 4 2" xfId="43135" xr:uid="{00000000-0005-0000-0000-000073A80000}"/>
    <cellStyle name="Note 2 3 2 3 4 3" xfId="43136" xr:uid="{00000000-0005-0000-0000-000074A80000}"/>
    <cellStyle name="Note 2 3 2 3 5" xfId="43137" xr:uid="{00000000-0005-0000-0000-000075A80000}"/>
    <cellStyle name="Note 2 3 2 3 5 2" xfId="43138" xr:uid="{00000000-0005-0000-0000-000076A80000}"/>
    <cellStyle name="Note 2 3 2 3 5 3" xfId="43139" xr:uid="{00000000-0005-0000-0000-000077A80000}"/>
    <cellStyle name="Note 2 3 2 3 6" xfId="43140" xr:uid="{00000000-0005-0000-0000-000078A80000}"/>
    <cellStyle name="Note 2 3 2 3 6 2" xfId="43141" xr:uid="{00000000-0005-0000-0000-000079A80000}"/>
    <cellStyle name="Note 2 3 2 3 6 3" xfId="43142" xr:uid="{00000000-0005-0000-0000-00007AA80000}"/>
    <cellStyle name="Note 2 3 2 3 7" xfId="43143" xr:uid="{00000000-0005-0000-0000-00007BA80000}"/>
    <cellStyle name="Note 2 3 2 3 7 2" xfId="43144" xr:uid="{00000000-0005-0000-0000-00007CA80000}"/>
    <cellStyle name="Note 2 3 2 3 7 3" xfId="43145" xr:uid="{00000000-0005-0000-0000-00007DA80000}"/>
    <cellStyle name="Note 2 3 2 3 8" xfId="43146" xr:uid="{00000000-0005-0000-0000-00007EA80000}"/>
    <cellStyle name="Note 2 3 2 3 8 2" xfId="43147" xr:uid="{00000000-0005-0000-0000-00007FA80000}"/>
    <cellStyle name="Note 2 3 2 3 8 3" xfId="43148" xr:uid="{00000000-0005-0000-0000-000080A80000}"/>
    <cellStyle name="Note 2 3 2 3 9" xfId="43149" xr:uid="{00000000-0005-0000-0000-000081A80000}"/>
    <cellStyle name="Note 2 3 2 3 9 2" xfId="43150" xr:uid="{00000000-0005-0000-0000-000082A80000}"/>
    <cellStyle name="Note 2 3 2 3 9 3" xfId="43151" xr:uid="{00000000-0005-0000-0000-000083A80000}"/>
    <cellStyle name="Note 2 3 2 4" xfId="43152" xr:uid="{00000000-0005-0000-0000-000084A80000}"/>
    <cellStyle name="Note 2 3 2 4 10" xfId="43153" xr:uid="{00000000-0005-0000-0000-000085A80000}"/>
    <cellStyle name="Note 2 3 2 4 10 2" xfId="43154" xr:uid="{00000000-0005-0000-0000-000086A80000}"/>
    <cellStyle name="Note 2 3 2 4 10 3" xfId="43155" xr:uid="{00000000-0005-0000-0000-000087A80000}"/>
    <cellStyle name="Note 2 3 2 4 11" xfId="43156" xr:uid="{00000000-0005-0000-0000-000088A80000}"/>
    <cellStyle name="Note 2 3 2 4 11 2" xfId="43157" xr:uid="{00000000-0005-0000-0000-000089A80000}"/>
    <cellStyle name="Note 2 3 2 4 11 3" xfId="43158" xr:uid="{00000000-0005-0000-0000-00008AA80000}"/>
    <cellStyle name="Note 2 3 2 4 12" xfId="43159" xr:uid="{00000000-0005-0000-0000-00008BA80000}"/>
    <cellStyle name="Note 2 3 2 4 13" xfId="43160" xr:uid="{00000000-0005-0000-0000-00008CA80000}"/>
    <cellStyle name="Note 2 3 2 4 2" xfId="43161" xr:uid="{00000000-0005-0000-0000-00008DA80000}"/>
    <cellStyle name="Note 2 3 2 4 2 2" xfId="43162" xr:uid="{00000000-0005-0000-0000-00008EA80000}"/>
    <cellStyle name="Note 2 3 2 4 2 3" xfId="43163" xr:uid="{00000000-0005-0000-0000-00008FA80000}"/>
    <cellStyle name="Note 2 3 2 4 3" xfId="43164" xr:uid="{00000000-0005-0000-0000-000090A80000}"/>
    <cellStyle name="Note 2 3 2 4 3 2" xfId="43165" xr:uid="{00000000-0005-0000-0000-000091A80000}"/>
    <cellStyle name="Note 2 3 2 4 3 3" xfId="43166" xr:uid="{00000000-0005-0000-0000-000092A80000}"/>
    <cellStyle name="Note 2 3 2 4 4" xfId="43167" xr:uid="{00000000-0005-0000-0000-000093A80000}"/>
    <cellStyle name="Note 2 3 2 4 4 2" xfId="43168" xr:uid="{00000000-0005-0000-0000-000094A80000}"/>
    <cellStyle name="Note 2 3 2 4 4 3" xfId="43169" xr:uid="{00000000-0005-0000-0000-000095A80000}"/>
    <cellStyle name="Note 2 3 2 4 5" xfId="43170" xr:uid="{00000000-0005-0000-0000-000096A80000}"/>
    <cellStyle name="Note 2 3 2 4 5 2" xfId="43171" xr:uid="{00000000-0005-0000-0000-000097A80000}"/>
    <cellStyle name="Note 2 3 2 4 5 3" xfId="43172" xr:uid="{00000000-0005-0000-0000-000098A80000}"/>
    <cellStyle name="Note 2 3 2 4 6" xfId="43173" xr:uid="{00000000-0005-0000-0000-000099A80000}"/>
    <cellStyle name="Note 2 3 2 4 6 2" xfId="43174" xr:uid="{00000000-0005-0000-0000-00009AA80000}"/>
    <cellStyle name="Note 2 3 2 4 6 3" xfId="43175" xr:uid="{00000000-0005-0000-0000-00009BA80000}"/>
    <cellStyle name="Note 2 3 2 4 7" xfId="43176" xr:uid="{00000000-0005-0000-0000-00009CA80000}"/>
    <cellStyle name="Note 2 3 2 4 7 2" xfId="43177" xr:uid="{00000000-0005-0000-0000-00009DA80000}"/>
    <cellStyle name="Note 2 3 2 4 7 3" xfId="43178" xr:uid="{00000000-0005-0000-0000-00009EA80000}"/>
    <cellStyle name="Note 2 3 2 4 8" xfId="43179" xr:uid="{00000000-0005-0000-0000-00009FA80000}"/>
    <cellStyle name="Note 2 3 2 4 8 2" xfId="43180" xr:uid="{00000000-0005-0000-0000-0000A0A80000}"/>
    <cellStyle name="Note 2 3 2 4 8 3" xfId="43181" xr:uid="{00000000-0005-0000-0000-0000A1A80000}"/>
    <cellStyle name="Note 2 3 2 4 9" xfId="43182" xr:uid="{00000000-0005-0000-0000-0000A2A80000}"/>
    <cellStyle name="Note 2 3 2 4 9 2" xfId="43183" xr:uid="{00000000-0005-0000-0000-0000A3A80000}"/>
    <cellStyle name="Note 2 3 2 4 9 3" xfId="43184" xr:uid="{00000000-0005-0000-0000-0000A4A80000}"/>
    <cellStyle name="Note 2 3 2 5" xfId="43185" xr:uid="{00000000-0005-0000-0000-0000A5A80000}"/>
    <cellStyle name="Note 2 3 2 5 10" xfId="43186" xr:uid="{00000000-0005-0000-0000-0000A6A80000}"/>
    <cellStyle name="Note 2 3 2 5 10 2" xfId="43187" xr:uid="{00000000-0005-0000-0000-0000A7A80000}"/>
    <cellStyle name="Note 2 3 2 5 10 3" xfId="43188" xr:uid="{00000000-0005-0000-0000-0000A8A80000}"/>
    <cellStyle name="Note 2 3 2 5 11" xfId="43189" xr:uid="{00000000-0005-0000-0000-0000A9A80000}"/>
    <cellStyle name="Note 2 3 2 5 11 2" xfId="43190" xr:uid="{00000000-0005-0000-0000-0000AAA80000}"/>
    <cellStyle name="Note 2 3 2 5 11 3" xfId="43191" xr:uid="{00000000-0005-0000-0000-0000ABA80000}"/>
    <cellStyle name="Note 2 3 2 5 12" xfId="43192" xr:uid="{00000000-0005-0000-0000-0000ACA80000}"/>
    <cellStyle name="Note 2 3 2 5 13" xfId="43193" xr:uid="{00000000-0005-0000-0000-0000ADA80000}"/>
    <cellStyle name="Note 2 3 2 5 2" xfId="43194" xr:uid="{00000000-0005-0000-0000-0000AEA80000}"/>
    <cellStyle name="Note 2 3 2 5 2 2" xfId="43195" xr:uid="{00000000-0005-0000-0000-0000AFA80000}"/>
    <cellStyle name="Note 2 3 2 5 2 3" xfId="43196" xr:uid="{00000000-0005-0000-0000-0000B0A80000}"/>
    <cellStyle name="Note 2 3 2 5 3" xfId="43197" xr:uid="{00000000-0005-0000-0000-0000B1A80000}"/>
    <cellStyle name="Note 2 3 2 5 3 2" xfId="43198" xr:uid="{00000000-0005-0000-0000-0000B2A80000}"/>
    <cellStyle name="Note 2 3 2 5 3 3" xfId="43199" xr:uid="{00000000-0005-0000-0000-0000B3A80000}"/>
    <cellStyle name="Note 2 3 2 5 4" xfId="43200" xr:uid="{00000000-0005-0000-0000-0000B4A80000}"/>
    <cellStyle name="Note 2 3 2 5 4 2" xfId="43201" xr:uid="{00000000-0005-0000-0000-0000B5A80000}"/>
    <cellStyle name="Note 2 3 2 5 4 3" xfId="43202" xr:uid="{00000000-0005-0000-0000-0000B6A80000}"/>
    <cellStyle name="Note 2 3 2 5 5" xfId="43203" xr:uid="{00000000-0005-0000-0000-0000B7A80000}"/>
    <cellStyle name="Note 2 3 2 5 5 2" xfId="43204" xr:uid="{00000000-0005-0000-0000-0000B8A80000}"/>
    <cellStyle name="Note 2 3 2 5 5 3" xfId="43205" xr:uid="{00000000-0005-0000-0000-0000B9A80000}"/>
    <cellStyle name="Note 2 3 2 5 6" xfId="43206" xr:uid="{00000000-0005-0000-0000-0000BAA80000}"/>
    <cellStyle name="Note 2 3 2 5 6 2" xfId="43207" xr:uid="{00000000-0005-0000-0000-0000BBA80000}"/>
    <cellStyle name="Note 2 3 2 5 6 3" xfId="43208" xr:uid="{00000000-0005-0000-0000-0000BCA80000}"/>
    <cellStyle name="Note 2 3 2 5 7" xfId="43209" xr:uid="{00000000-0005-0000-0000-0000BDA80000}"/>
    <cellStyle name="Note 2 3 2 5 7 2" xfId="43210" xr:uid="{00000000-0005-0000-0000-0000BEA80000}"/>
    <cellStyle name="Note 2 3 2 5 7 3" xfId="43211" xr:uid="{00000000-0005-0000-0000-0000BFA80000}"/>
    <cellStyle name="Note 2 3 2 5 8" xfId="43212" xr:uid="{00000000-0005-0000-0000-0000C0A80000}"/>
    <cellStyle name="Note 2 3 2 5 8 2" xfId="43213" xr:uid="{00000000-0005-0000-0000-0000C1A80000}"/>
    <cellStyle name="Note 2 3 2 5 8 3" xfId="43214" xr:uid="{00000000-0005-0000-0000-0000C2A80000}"/>
    <cellStyle name="Note 2 3 2 5 9" xfId="43215" xr:uid="{00000000-0005-0000-0000-0000C3A80000}"/>
    <cellStyle name="Note 2 3 2 5 9 2" xfId="43216" xr:uid="{00000000-0005-0000-0000-0000C4A80000}"/>
    <cellStyle name="Note 2 3 2 5 9 3" xfId="43217" xr:uid="{00000000-0005-0000-0000-0000C5A80000}"/>
    <cellStyle name="Note 2 3 2 6" xfId="43218" xr:uid="{00000000-0005-0000-0000-0000C6A80000}"/>
    <cellStyle name="Note 2 3 2 6 10" xfId="43219" xr:uid="{00000000-0005-0000-0000-0000C7A80000}"/>
    <cellStyle name="Note 2 3 2 6 10 2" xfId="43220" xr:uid="{00000000-0005-0000-0000-0000C8A80000}"/>
    <cellStyle name="Note 2 3 2 6 10 3" xfId="43221" xr:uid="{00000000-0005-0000-0000-0000C9A80000}"/>
    <cellStyle name="Note 2 3 2 6 11" xfId="43222" xr:uid="{00000000-0005-0000-0000-0000CAA80000}"/>
    <cellStyle name="Note 2 3 2 6 11 2" xfId="43223" xr:uid="{00000000-0005-0000-0000-0000CBA80000}"/>
    <cellStyle name="Note 2 3 2 6 11 3" xfId="43224" xr:uid="{00000000-0005-0000-0000-0000CCA80000}"/>
    <cellStyle name="Note 2 3 2 6 12" xfId="43225" xr:uid="{00000000-0005-0000-0000-0000CDA80000}"/>
    <cellStyle name="Note 2 3 2 6 13" xfId="43226" xr:uid="{00000000-0005-0000-0000-0000CEA80000}"/>
    <cellStyle name="Note 2 3 2 6 2" xfId="43227" xr:uid="{00000000-0005-0000-0000-0000CFA80000}"/>
    <cellStyle name="Note 2 3 2 6 2 2" xfId="43228" xr:uid="{00000000-0005-0000-0000-0000D0A80000}"/>
    <cellStyle name="Note 2 3 2 6 2 3" xfId="43229" xr:uid="{00000000-0005-0000-0000-0000D1A80000}"/>
    <cellStyle name="Note 2 3 2 6 3" xfId="43230" xr:uid="{00000000-0005-0000-0000-0000D2A80000}"/>
    <cellStyle name="Note 2 3 2 6 3 2" xfId="43231" xr:uid="{00000000-0005-0000-0000-0000D3A80000}"/>
    <cellStyle name="Note 2 3 2 6 3 3" xfId="43232" xr:uid="{00000000-0005-0000-0000-0000D4A80000}"/>
    <cellStyle name="Note 2 3 2 6 4" xfId="43233" xr:uid="{00000000-0005-0000-0000-0000D5A80000}"/>
    <cellStyle name="Note 2 3 2 6 4 2" xfId="43234" xr:uid="{00000000-0005-0000-0000-0000D6A80000}"/>
    <cellStyle name="Note 2 3 2 6 4 3" xfId="43235" xr:uid="{00000000-0005-0000-0000-0000D7A80000}"/>
    <cellStyle name="Note 2 3 2 6 5" xfId="43236" xr:uid="{00000000-0005-0000-0000-0000D8A80000}"/>
    <cellStyle name="Note 2 3 2 6 5 2" xfId="43237" xr:uid="{00000000-0005-0000-0000-0000D9A80000}"/>
    <cellStyle name="Note 2 3 2 6 5 3" xfId="43238" xr:uid="{00000000-0005-0000-0000-0000DAA80000}"/>
    <cellStyle name="Note 2 3 2 6 6" xfId="43239" xr:uid="{00000000-0005-0000-0000-0000DBA80000}"/>
    <cellStyle name="Note 2 3 2 6 6 2" xfId="43240" xr:uid="{00000000-0005-0000-0000-0000DCA80000}"/>
    <cellStyle name="Note 2 3 2 6 6 3" xfId="43241" xr:uid="{00000000-0005-0000-0000-0000DDA80000}"/>
    <cellStyle name="Note 2 3 2 6 7" xfId="43242" xr:uid="{00000000-0005-0000-0000-0000DEA80000}"/>
    <cellStyle name="Note 2 3 2 6 7 2" xfId="43243" xr:uid="{00000000-0005-0000-0000-0000DFA80000}"/>
    <cellStyle name="Note 2 3 2 6 7 3" xfId="43244" xr:uid="{00000000-0005-0000-0000-0000E0A80000}"/>
    <cellStyle name="Note 2 3 2 6 8" xfId="43245" xr:uid="{00000000-0005-0000-0000-0000E1A80000}"/>
    <cellStyle name="Note 2 3 2 6 8 2" xfId="43246" xr:uid="{00000000-0005-0000-0000-0000E2A80000}"/>
    <cellStyle name="Note 2 3 2 6 8 3" xfId="43247" xr:uid="{00000000-0005-0000-0000-0000E3A80000}"/>
    <cellStyle name="Note 2 3 2 6 9" xfId="43248" xr:uid="{00000000-0005-0000-0000-0000E4A80000}"/>
    <cellStyle name="Note 2 3 2 6 9 2" xfId="43249" xr:uid="{00000000-0005-0000-0000-0000E5A80000}"/>
    <cellStyle name="Note 2 3 2 6 9 3" xfId="43250" xr:uid="{00000000-0005-0000-0000-0000E6A80000}"/>
    <cellStyle name="Note 2 3 2 7" xfId="43251" xr:uid="{00000000-0005-0000-0000-0000E7A80000}"/>
    <cellStyle name="Note 2 3 2 7 10" xfId="43252" xr:uid="{00000000-0005-0000-0000-0000E8A80000}"/>
    <cellStyle name="Note 2 3 2 7 10 2" xfId="43253" xr:uid="{00000000-0005-0000-0000-0000E9A80000}"/>
    <cellStyle name="Note 2 3 2 7 10 3" xfId="43254" xr:uid="{00000000-0005-0000-0000-0000EAA80000}"/>
    <cellStyle name="Note 2 3 2 7 11" xfId="43255" xr:uid="{00000000-0005-0000-0000-0000EBA80000}"/>
    <cellStyle name="Note 2 3 2 7 11 2" xfId="43256" xr:uid="{00000000-0005-0000-0000-0000ECA80000}"/>
    <cellStyle name="Note 2 3 2 7 11 3" xfId="43257" xr:uid="{00000000-0005-0000-0000-0000EDA80000}"/>
    <cellStyle name="Note 2 3 2 7 12" xfId="43258" xr:uid="{00000000-0005-0000-0000-0000EEA80000}"/>
    <cellStyle name="Note 2 3 2 7 13" xfId="43259" xr:uid="{00000000-0005-0000-0000-0000EFA80000}"/>
    <cellStyle name="Note 2 3 2 7 2" xfId="43260" xr:uid="{00000000-0005-0000-0000-0000F0A80000}"/>
    <cellStyle name="Note 2 3 2 7 2 2" xfId="43261" xr:uid="{00000000-0005-0000-0000-0000F1A80000}"/>
    <cellStyle name="Note 2 3 2 7 2 3" xfId="43262" xr:uid="{00000000-0005-0000-0000-0000F2A80000}"/>
    <cellStyle name="Note 2 3 2 7 3" xfId="43263" xr:uid="{00000000-0005-0000-0000-0000F3A80000}"/>
    <cellStyle name="Note 2 3 2 7 3 2" xfId="43264" xr:uid="{00000000-0005-0000-0000-0000F4A80000}"/>
    <cellStyle name="Note 2 3 2 7 3 3" xfId="43265" xr:uid="{00000000-0005-0000-0000-0000F5A80000}"/>
    <cellStyle name="Note 2 3 2 7 4" xfId="43266" xr:uid="{00000000-0005-0000-0000-0000F6A80000}"/>
    <cellStyle name="Note 2 3 2 7 4 2" xfId="43267" xr:uid="{00000000-0005-0000-0000-0000F7A80000}"/>
    <cellStyle name="Note 2 3 2 7 4 3" xfId="43268" xr:uid="{00000000-0005-0000-0000-0000F8A80000}"/>
    <cellStyle name="Note 2 3 2 7 5" xfId="43269" xr:uid="{00000000-0005-0000-0000-0000F9A80000}"/>
    <cellStyle name="Note 2 3 2 7 5 2" xfId="43270" xr:uid="{00000000-0005-0000-0000-0000FAA80000}"/>
    <cellStyle name="Note 2 3 2 7 5 3" xfId="43271" xr:uid="{00000000-0005-0000-0000-0000FBA80000}"/>
    <cellStyle name="Note 2 3 2 7 6" xfId="43272" xr:uid="{00000000-0005-0000-0000-0000FCA80000}"/>
    <cellStyle name="Note 2 3 2 7 6 2" xfId="43273" xr:uid="{00000000-0005-0000-0000-0000FDA80000}"/>
    <cellStyle name="Note 2 3 2 7 6 3" xfId="43274" xr:uid="{00000000-0005-0000-0000-0000FEA80000}"/>
    <cellStyle name="Note 2 3 2 7 7" xfId="43275" xr:uid="{00000000-0005-0000-0000-0000FFA80000}"/>
    <cellStyle name="Note 2 3 2 7 7 2" xfId="43276" xr:uid="{00000000-0005-0000-0000-000000A90000}"/>
    <cellStyle name="Note 2 3 2 7 7 3" xfId="43277" xr:uid="{00000000-0005-0000-0000-000001A90000}"/>
    <cellStyle name="Note 2 3 2 7 8" xfId="43278" xr:uid="{00000000-0005-0000-0000-000002A90000}"/>
    <cellStyle name="Note 2 3 2 7 8 2" xfId="43279" xr:uid="{00000000-0005-0000-0000-000003A90000}"/>
    <cellStyle name="Note 2 3 2 7 8 3" xfId="43280" xr:uid="{00000000-0005-0000-0000-000004A90000}"/>
    <cellStyle name="Note 2 3 2 7 9" xfId="43281" xr:uid="{00000000-0005-0000-0000-000005A90000}"/>
    <cellStyle name="Note 2 3 2 7 9 2" xfId="43282" xr:uid="{00000000-0005-0000-0000-000006A90000}"/>
    <cellStyle name="Note 2 3 2 7 9 3" xfId="43283" xr:uid="{00000000-0005-0000-0000-000007A90000}"/>
    <cellStyle name="Note 2 3 2 8" xfId="43284" xr:uid="{00000000-0005-0000-0000-000008A90000}"/>
    <cellStyle name="Note 2 3 2 8 2" xfId="43285" xr:uid="{00000000-0005-0000-0000-000009A90000}"/>
    <cellStyle name="Note 2 3 2 8 3" xfId="43286" xr:uid="{00000000-0005-0000-0000-00000AA90000}"/>
    <cellStyle name="Note 2 3 2 9" xfId="43287" xr:uid="{00000000-0005-0000-0000-00000BA90000}"/>
    <cellStyle name="Note 2 3 2 9 2" xfId="43288" xr:uid="{00000000-0005-0000-0000-00000CA90000}"/>
    <cellStyle name="Note 2 3 2 9 3" xfId="43289" xr:uid="{00000000-0005-0000-0000-00000DA90000}"/>
    <cellStyle name="Note 2 3 20" xfId="43290" xr:uid="{00000000-0005-0000-0000-00000EA90000}"/>
    <cellStyle name="Note 2 3 3" xfId="43291" xr:uid="{00000000-0005-0000-0000-00000FA90000}"/>
    <cellStyle name="Note 2 3 3 10" xfId="43292" xr:uid="{00000000-0005-0000-0000-000010A90000}"/>
    <cellStyle name="Note 2 3 3 10 2" xfId="43293" xr:uid="{00000000-0005-0000-0000-000011A90000}"/>
    <cellStyle name="Note 2 3 3 10 3" xfId="43294" xr:uid="{00000000-0005-0000-0000-000012A90000}"/>
    <cellStyle name="Note 2 3 3 11" xfId="43295" xr:uid="{00000000-0005-0000-0000-000013A90000}"/>
    <cellStyle name="Note 2 3 3 11 2" xfId="43296" xr:uid="{00000000-0005-0000-0000-000014A90000}"/>
    <cellStyle name="Note 2 3 3 11 3" xfId="43297" xr:uid="{00000000-0005-0000-0000-000015A90000}"/>
    <cellStyle name="Note 2 3 3 12" xfId="43298" xr:uid="{00000000-0005-0000-0000-000016A90000}"/>
    <cellStyle name="Note 2 3 3 12 2" xfId="43299" xr:uid="{00000000-0005-0000-0000-000017A90000}"/>
    <cellStyle name="Note 2 3 3 12 3" xfId="43300" xr:uid="{00000000-0005-0000-0000-000018A90000}"/>
    <cellStyle name="Note 2 3 3 13" xfId="43301" xr:uid="{00000000-0005-0000-0000-000019A90000}"/>
    <cellStyle name="Note 2 3 3 14" xfId="43302" xr:uid="{00000000-0005-0000-0000-00001AA90000}"/>
    <cellStyle name="Note 2 3 3 2" xfId="43303" xr:uid="{00000000-0005-0000-0000-00001BA90000}"/>
    <cellStyle name="Note 2 3 3 2 2" xfId="43304" xr:uid="{00000000-0005-0000-0000-00001CA90000}"/>
    <cellStyle name="Note 2 3 3 2 3" xfId="43305" xr:uid="{00000000-0005-0000-0000-00001DA90000}"/>
    <cellStyle name="Note 2 3 3 3" xfId="43306" xr:uid="{00000000-0005-0000-0000-00001EA90000}"/>
    <cellStyle name="Note 2 3 3 3 2" xfId="43307" xr:uid="{00000000-0005-0000-0000-00001FA90000}"/>
    <cellStyle name="Note 2 3 3 3 3" xfId="43308" xr:uid="{00000000-0005-0000-0000-000020A90000}"/>
    <cellStyle name="Note 2 3 3 4" xfId="43309" xr:uid="{00000000-0005-0000-0000-000021A90000}"/>
    <cellStyle name="Note 2 3 3 4 2" xfId="43310" xr:uid="{00000000-0005-0000-0000-000022A90000}"/>
    <cellStyle name="Note 2 3 3 4 3" xfId="43311" xr:uid="{00000000-0005-0000-0000-000023A90000}"/>
    <cellStyle name="Note 2 3 3 5" xfId="43312" xr:uid="{00000000-0005-0000-0000-000024A90000}"/>
    <cellStyle name="Note 2 3 3 5 2" xfId="43313" xr:uid="{00000000-0005-0000-0000-000025A90000}"/>
    <cellStyle name="Note 2 3 3 5 3" xfId="43314" xr:uid="{00000000-0005-0000-0000-000026A90000}"/>
    <cellStyle name="Note 2 3 3 6" xfId="43315" xr:uid="{00000000-0005-0000-0000-000027A90000}"/>
    <cellStyle name="Note 2 3 3 6 2" xfId="43316" xr:uid="{00000000-0005-0000-0000-000028A90000}"/>
    <cellStyle name="Note 2 3 3 6 3" xfId="43317" xr:uid="{00000000-0005-0000-0000-000029A90000}"/>
    <cellStyle name="Note 2 3 3 7" xfId="43318" xr:uid="{00000000-0005-0000-0000-00002AA90000}"/>
    <cellStyle name="Note 2 3 3 7 2" xfId="43319" xr:uid="{00000000-0005-0000-0000-00002BA90000}"/>
    <cellStyle name="Note 2 3 3 7 3" xfId="43320" xr:uid="{00000000-0005-0000-0000-00002CA90000}"/>
    <cellStyle name="Note 2 3 3 8" xfId="43321" xr:uid="{00000000-0005-0000-0000-00002DA90000}"/>
    <cellStyle name="Note 2 3 3 8 2" xfId="43322" xr:uid="{00000000-0005-0000-0000-00002EA90000}"/>
    <cellStyle name="Note 2 3 3 8 3" xfId="43323" xr:uid="{00000000-0005-0000-0000-00002FA90000}"/>
    <cellStyle name="Note 2 3 3 9" xfId="43324" xr:uid="{00000000-0005-0000-0000-000030A90000}"/>
    <cellStyle name="Note 2 3 3 9 2" xfId="43325" xr:uid="{00000000-0005-0000-0000-000031A90000}"/>
    <cellStyle name="Note 2 3 3 9 3" xfId="43326" xr:uid="{00000000-0005-0000-0000-000032A90000}"/>
    <cellStyle name="Note 2 3 4" xfId="43327" xr:uid="{00000000-0005-0000-0000-000033A90000}"/>
    <cellStyle name="Note 2 3 4 10" xfId="43328" xr:uid="{00000000-0005-0000-0000-000034A90000}"/>
    <cellStyle name="Note 2 3 4 10 2" xfId="43329" xr:uid="{00000000-0005-0000-0000-000035A90000}"/>
    <cellStyle name="Note 2 3 4 10 3" xfId="43330" xr:uid="{00000000-0005-0000-0000-000036A90000}"/>
    <cellStyle name="Note 2 3 4 11" xfId="43331" xr:uid="{00000000-0005-0000-0000-000037A90000}"/>
    <cellStyle name="Note 2 3 4 11 2" xfId="43332" xr:uid="{00000000-0005-0000-0000-000038A90000}"/>
    <cellStyle name="Note 2 3 4 11 3" xfId="43333" xr:uid="{00000000-0005-0000-0000-000039A90000}"/>
    <cellStyle name="Note 2 3 4 12" xfId="43334" xr:uid="{00000000-0005-0000-0000-00003AA90000}"/>
    <cellStyle name="Note 2 3 4 13" xfId="43335" xr:uid="{00000000-0005-0000-0000-00003BA90000}"/>
    <cellStyle name="Note 2 3 4 2" xfId="43336" xr:uid="{00000000-0005-0000-0000-00003CA90000}"/>
    <cellStyle name="Note 2 3 4 2 2" xfId="43337" xr:uid="{00000000-0005-0000-0000-00003DA90000}"/>
    <cellStyle name="Note 2 3 4 2 3" xfId="43338" xr:uid="{00000000-0005-0000-0000-00003EA90000}"/>
    <cellStyle name="Note 2 3 4 3" xfId="43339" xr:uid="{00000000-0005-0000-0000-00003FA90000}"/>
    <cellStyle name="Note 2 3 4 3 2" xfId="43340" xr:uid="{00000000-0005-0000-0000-000040A90000}"/>
    <cellStyle name="Note 2 3 4 3 3" xfId="43341" xr:uid="{00000000-0005-0000-0000-000041A90000}"/>
    <cellStyle name="Note 2 3 4 4" xfId="43342" xr:uid="{00000000-0005-0000-0000-000042A90000}"/>
    <cellStyle name="Note 2 3 4 4 2" xfId="43343" xr:uid="{00000000-0005-0000-0000-000043A90000}"/>
    <cellStyle name="Note 2 3 4 4 3" xfId="43344" xr:uid="{00000000-0005-0000-0000-000044A90000}"/>
    <cellStyle name="Note 2 3 4 5" xfId="43345" xr:uid="{00000000-0005-0000-0000-000045A90000}"/>
    <cellStyle name="Note 2 3 4 5 2" xfId="43346" xr:uid="{00000000-0005-0000-0000-000046A90000}"/>
    <cellStyle name="Note 2 3 4 5 3" xfId="43347" xr:uid="{00000000-0005-0000-0000-000047A90000}"/>
    <cellStyle name="Note 2 3 4 6" xfId="43348" xr:uid="{00000000-0005-0000-0000-000048A90000}"/>
    <cellStyle name="Note 2 3 4 6 2" xfId="43349" xr:uid="{00000000-0005-0000-0000-000049A90000}"/>
    <cellStyle name="Note 2 3 4 6 3" xfId="43350" xr:uid="{00000000-0005-0000-0000-00004AA90000}"/>
    <cellStyle name="Note 2 3 4 7" xfId="43351" xr:uid="{00000000-0005-0000-0000-00004BA90000}"/>
    <cellStyle name="Note 2 3 4 7 2" xfId="43352" xr:uid="{00000000-0005-0000-0000-00004CA90000}"/>
    <cellStyle name="Note 2 3 4 7 3" xfId="43353" xr:uid="{00000000-0005-0000-0000-00004DA90000}"/>
    <cellStyle name="Note 2 3 4 8" xfId="43354" xr:uid="{00000000-0005-0000-0000-00004EA90000}"/>
    <cellStyle name="Note 2 3 4 8 2" xfId="43355" xr:uid="{00000000-0005-0000-0000-00004FA90000}"/>
    <cellStyle name="Note 2 3 4 8 3" xfId="43356" xr:uid="{00000000-0005-0000-0000-000050A90000}"/>
    <cellStyle name="Note 2 3 4 9" xfId="43357" xr:uid="{00000000-0005-0000-0000-000051A90000}"/>
    <cellStyle name="Note 2 3 4 9 2" xfId="43358" xr:uid="{00000000-0005-0000-0000-000052A90000}"/>
    <cellStyle name="Note 2 3 4 9 3" xfId="43359" xr:uid="{00000000-0005-0000-0000-000053A90000}"/>
    <cellStyle name="Note 2 3 5" xfId="43360" xr:uid="{00000000-0005-0000-0000-000054A90000}"/>
    <cellStyle name="Note 2 3 5 10" xfId="43361" xr:uid="{00000000-0005-0000-0000-000055A90000}"/>
    <cellStyle name="Note 2 3 5 10 2" xfId="43362" xr:uid="{00000000-0005-0000-0000-000056A90000}"/>
    <cellStyle name="Note 2 3 5 10 3" xfId="43363" xr:uid="{00000000-0005-0000-0000-000057A90000}"/>
    <cellStyle name="Note 2 3 5 11" xfId="43364" xr:uid="{00000000-0005-0000-0000-000058A90000}"/>
    <cellStyle name="Note 2 3 5 11 2" xfId="43365" xr:uid="{00000000-0005-0000-0000-000059A90000}"/>
    <cellStyle name="Note 2 3 5 11 3" xfId="43366" xr:uid="{00000000-0005-0000-0000-00005AA90000}"/>
    <cellStyle name="Note 2 3 5 12" xfId="43367" xr:uid="{00000000-0005-0000-0000-00005BA90000}"/>
    <cellStyle name="Note 2 3 5 13" xfId="43368" xr:uid="{00000000-0005-0000-0000-00005CA90000}"/>
    <cellStyle name="Note 2 3 5 2" xfId="43369" xr:uid="{00000000-0005-0000-0000-00005DA90000}"/>
    <cellStyle name="Note 2 3 5 2 2" xfId="43370" xr:uid="{00000000-0005-0000-0000-00005EA90000}"/>
    <cellStyle name="Note 2 3 5 2 3" xfId="43371" xr:uid="{00000000-0005-0000-0000-00005FA90000}"/>
    <cellStyle name="Note 2 3 5 3" xfId="43372" xr:uid="{00000000-0005-0000-0000-000060A90000}"/>
    <cellStyle name="Note 2 3 5 3 2" xfId="43373" xr:uid="{00000000-0005-0000-0000-000061A90000}"/>
    <cellStyle name="Note 2 3 5 3 3" xfId="43374" xr:uid="{00000000-0005-0000-0000-000062A90000}"/>
    <cellStyle name="Note 2 3 5 4" xfId="43375" xr:uid="{00000000-0005-0000-0000-000063A90000}"/>
    <cellStyle name="Note 2 3 5 4 2" xfId="43376" xr:uid="{00000000-0005-0000-0000-000064A90000}"/>
    <cellStyle name="Note 2 3 5 4 3" xfId="43377" xr:uid="{00000000-0005-0000-0000-000065A90000}"/>
    <cellStyle name="Note 2 3 5 5" xfId="43378" xr:uid="{00000000-0005-0000-0000-000066A90000}"/>
    <cellStyle name="Note 2 3 5 5 2" xfId="43379" xr:uid="{00000000-0005-0000-0000-000067A90000}"/>
    <cellStyle name="Note 2 3 5 5 3" xfId="43380" xr:uid="{00000000-0005-0000-0000-000068A90000}"/>
    <cellStyle name="Note 2 3 5 6" xfId="43381" xr:uid="{00000000-0005-0000-0000-000069A90000}"/>
    <cellStyle name="Note 2 3 5 6 2" xfId="43382" xr:uid="{00000000-0005-0000-0000-00006AA90000}"/>
    <cellStyle name="Note 2 3 5 6 3" xfId="43383" xr:uid="{00000000-0005-0000-0000-00006BA90000}"/>
    <cellStyle name="Note 2 3 5 7" xfId="43384" xr:uid="{00000000-0005-0000-0000-00006CA90000}"/>
    <cellStyle name="Note 2 3 5 7 2" xfId="43385" xr:uid="{00000000-0005-0000-0000-00006DA90000}"/>
    <cellStyle name="Note 2 3 5 7 3" xfId="43386" xr:uid="{00000000-0005-0000-0000-00006EA90000}"/>
    <cellStyle name="Note 2 3 5 8" xfId="43387" xr:uid="{00000000-0005-0000-0000-00006FA90000}"/>
    <cellStyle name="Note 2 3 5 8 2" xfId="43388" xr:uid="{00000000-0005-0000-0000-000070A90000}"/>
    <cellStyle name="Note 2 3 5 8 3" xfId="43389" xr:uid="{00000000-0005-0000-0000-000071A90000}"/>
    <cellStyle name="Note 2 3 5 9" xfId="43390" xr:uid="{00000000-0005-0000-0000-000072A90000}"/>
    <cellStyle name="Note 2 3 5 9 2" xfId="43391" xr:uid="{00000000-0005-0000-0000-000073A90000}"/>
    <cellStyle name="Note 2 3 5 9 3" xfId="43392" xr:uid="{00000000-0005-0000-0000-000074A90000}"/>
    <cellStyle name="Note 2 3 6" xfId="43393" xr:uid="{00000000-0005-0000-0000-000075A90000}"/>
    <cellStyle name="Note 2 3 6 10" xfId="43394" xr:uid="{00000000-0005-0000-0000-000076A90000}"/>
    <cellStyle name="Note 2 3 6 10 2" xfId="43395" xr:uid="{00000000-0005-0000-0000-000077A90000}"/>
    <cellStyle name="Note 2 3 6 10 3" xfId="43396" xr:uid="{00000000-0005-0000-0000-000078A90000}"/>
    <cellStyle name="Note 2 3 6 11" xfId="43397" xr:uid="{00000000-0005-0000-0000-000079A90000}"/>
    <cellStyle name="Note 2 3 6 11 2" xfId="43398" xr:uid="{00000000-0005-0000-0000-00007AA90000}"/>
    <cellStyle name="Note 2 3 6 11 3" xfId="43399" xr:uid="{00000000-0005-0000-0000-00007BA90000}"/>
    <cellStyle name="Note 2 3 6 12" xfId="43400" xr:uid="{00000000-0005-0000-0000-00007CA90000}"/>
    <cellStyle name="Note 2 3 6 13" xfId="43401" xr:uid="{00000000-0005-0000-0000-00007DA90000}"/>
    <cellStyle name="Note 2 3 6 2" xfId="43402" xr:uid="{00000000-0005-0000-0000-00007EA90000}"/>
    <cellStyle name="Note 2 3 6 2 2" xfId="43403" xr:uid="{00000000-0005-0000-0000-00007FA90000}"/>
    <cellStyle name="Note 2 3 6 2 3" xfId="43404" xr:uid="{00000000-0005-0000-0000-000080A90000}"/>
    <cellStyle name="Note 2 3 6 3" xfId="43405" xr:uid="{00000000-0005-0000-0000-000081A90000}"/>
    <cellStyle name="Note 2 3 6 3 2" xfId="43406" xr:uid="{00000000-0005-0000-0000-000082A90000}"/>
    <cellStyle name="Note 2 3 6 3 3" xfId="43407" xr:uid="{00000000-0005-0000-0000-000083A90000}"/>
    <cellStyle name="Note 2 3 6 4" xfId="43408" xr:uid="{00000000-0005-0000-0000-000084A90000}"/>
    <cellStyle name="Note 2 3 6 4 2" xfId="43409" xr:uid="{00000000-0005-0000-0000-000085A90000}"/>
    <cellStyle name="Note 2 3 6 4 3" xfId="43410" xr:uid="{00000000-0005-0000-0000-000086A90000}"/>
    <cellStyle name="Note 2 3 6 5" xfId="43411" xr:uid="{00000000-0005-0000-0000-000087A90000}"/>
    <cellStyle name="Note 2 3 6 5 2" xfId="43412" xr:uid="{00000000-0005-0000-0000-000088A90000}"/>
    <cellStyle name="Note 2 3 6 5 3" xfId="43413" xr:uid="{00000000-0005-0000-0000-000089A90000}"/>
    <cellStyle name="Note 2 3 6 6" xfId="43414" xr:uid="{00000000-0005-0000-0000-00008AA90000}"/>
    <cellStyle name="Note 2 3 6 6 2" xfId="43415" xr:uid="{00000000-0005-0000-0000-00008BA90000}"/>
    <cellStyle name="Note 2 3 6 6 3" xfId="43416" xr:uid="{00000000-0005-0000-0000-00008CA90000}"/>
    <cellStyle name="Note 2 3 6 7" xfId="43417" xr:uid="{00000000-0005-0000-0000-00008DA90000}"/>
    <cellStyle name="Note 2 3 6 7 2" xfId="43418" xr:uid="{00000000-0005-0000-0000-00008EA90000}"/>
    <cellStyle name="Note 2 3 6 7 3" xfId="43419" xr:uid="{00000000-0005-0000-0000-00008FA90000}"/>
    <cellStyle name="Note 2 3 6 8" xfId="43420" xr:uid="{00000000-0005-0000-0000-000090A90000}"/>
    <cellStyle name="Note 2 3 6 8 2" xfId="43421" xr:uid="{00000000-0005-0000-0000-000091A90000}"/>
    <cellStyle name="Note 2 3 6 8 3" xfId="43422" xr:uid="{00000000-0005-0000-0000-000092A90000}"/>
    <cellStyle name="Note 2 3 6 9" xfId="43423" xr:uid="{00000000-0005-0000-0000-000093A90000}"/>
    <cellStyle name="Note 2 3 6 9 2" xfId="43424" xr:uid="{00000000-0005-0000-0000-000094A90000}"/>
    <cellStyle name="Note 2 3 6 9 3" xfId="43425" xr:uid="{00000000-0005-0000-0000-000095A90000}"/>
    <cellStyle name="Note 2 3 7" xfId="43426" xr:uid="{00000000-0005-0000-0000-000096A90000}"/>
    <cellStyle name="Note 2 3 7 10" xfId="43427" xr:uid="{00000000-0005-0000-0000-000097A90000}"/>
    <cellStyle name="Note 2 3 7 10 2" xfId="43428" xr:uid="{00000000-0005-0000-0000-000098A90000}"/>
    <cellStyle name="Note 2 3 7 10 3" xfId="43429" xr:uid="{00000000-0005-0000-0000-000099A90000}"/>
    <cellStyle name="Note 2 3 7 11" xfId="43430" xr:uid="{00000000-0005-0000-0000-00009AA90000}"/>
    <cellStyle name="Note 2 3 7 11 2" xfId="43431" xr:uid="{00000000-0005-0000-0000-00009BA90000}"/>
    <cellStyle name="Note 2 3 7 11 3" xfId="43432" xr:uid="{00000000-0005-0000-0000-00009CA90000}"/>
    <cellStyle name="Note 2 3 7 12" xfId="43433" xr:uid="{00000000-0005-0000-0000-00009DA90000}"/>
    <cellStyle name="Note 2 3 7 13" xfId="43434" xr:uid="{00000000-0005-0000-0000-00009EA90000}"/>
    <cellStyle name="Note 2 3 7 2" xfId="43435" xr:uid="{00000000-0005-0000-0000-00009FA90000}"/>
    <cellStyle name="Note 2 3 7 2 2" xfId="43436" xr:uid="{00000000-0005-0000-0000-0000A0A90000}"/>
    <cellStyle name="Note 2 3 7 2 3" xfId="43437" xr:uid="{00000000-0005-0000-0000-0000A1A90000}"/>
    <cellStyle name="Note 2 3 7 3" xfId="43438" xr:uid="{00000000-0005-0000-0000-0000A2A90000}"/>
    <cellStyle name="Note 2 3 7 3 2" xfId="43439" xr:uid="{00000000-0005-0000-0000-0000A3A90000}"/>
    <cellStyle name="Note 2 3 7 3 3" xfId="43440" xr:uid="{00000000-0005-0000-0000-0000A4A90000}"/>
    <cellStyle name="Note 2 3 7 4" xfId="43441" xr:uid="{00000000-0005-0000-0000-0000A5A90000}"/>
    <cellStyle name="Note 2 3 7 4 2" xfId="43442" xr:uid="{00000000-0005-0000-0000-0000A6A90000}"/>
    <cellStyle name="Note 2 3 7 4 3" xfId="43443" xr:uid="{00000000-0005-0000-0000-0000A7A90000}"/>
    <cellStyle name="Note 2 3 7 5" xfId="43444" xr:uid="{00000000-0005-0000-0000-0000A8A90000}"/>
    <cellStyle name="Note 2 3 7 5 2" xfId="43445" xr:uid="{00000000-0005-0000-0000-0000A9A90000}"/>
    <cellStyle name="Note 2 3 7 5 3" xfId="43446" xr:uid="{00000000-0005-0000-0000-0000AAA90000}"/>
    <cellStyle name="Note 2 3 7 6" xfId="43447" xr:uid="{00000000-0005-0000-0000-0000ABA90000}"/>
    <cellStyle name="Note 2 3 7 6 2" xfId="43448" xr:uid="{00000000-0005-0000-0000-0000ACA90000}"/>
    <cellStyle name="Note 2 3 7 6 3" xfId="43449" xr:uid="{00000000-0005-0000-0000-0000ADA90000}"/>
    <cellStyle name="Note 2 3 7 7" xfId="43450" xr:uid="{00000000-0005-0000-0000-0000AEA90000}"/>
    <cellStyle name="Note 2 3 7 7 2" xfId="43451" xr:uid="{00000000-0005-0000-0000-0000AFA90000}"/>
    <cellStyle name="Note 2 3 7 7 3" xfId="43452" xr:uid="{00000000-0005-0000-0000-0000B0A90000}"/>
    <cellStyle name="Note 2 3 7 8" xfId="43453" xr:uid="{00000000-0005-0000-0000-0000B1A90000}"/>
    <cellStyle name="Note 2 3 7 8 2" xfId="43454" xr:uid="{00000000-0005-0000-0000-0000B2A90000}"/>
    <cellStyle name="Note 2 3 7 8 3" xfId="43455" xr:uid="{00000000-0005-0000-0000-0000B3A90000}"/>
    <cellStyle name="Note 2 3 7 9" xfId="43456" xr:uid="{00000000-0005-0000-0000-0000B4A90000}"/>
    <cellStyle name="Note 2 3 7 9 2" xfId="43457" xr:uid="{00000000-0005-0000-0000-0000B5A90000}"/>
    <cellStyle name="Note 2 3 7 9 3" xfId="43458" xr:uid="{00000000-0005-0000-0000-0000B6A90000}"/>
    <cellStyle name="Note 2 3 8" xfId="43459" xr:uid="{00000000-0005-0000-0000-0000B7A90000}"/>
    <cellStyle name="Note 2 3 8 2" xfId="43460" xr:uid="{00000000-0005-0000-0000-0000B8A90000}"/>
    <cellStyle name="Note 2 3 8 3" xfId="43461" xr:uid="{00000000-0005-0000-0000-0000B9A90000}"/>
    <cellStyle name="Note 2 3 9" xfId="43462" xr:uid="{00000000-0005-0000-0000-0000BAA90000}"/>
    <cellStyle name="Note 2 3 9 2" xfId="43463" xr:uid="{00000000-0005-0000-0000-0000BBA90000}"/>
    <cellStyle name="Note 2 3 9 3" xfId="43464" xr:uid="{00000000-0005-0000-0000-0000BCA90000}"/>
    <cellStyle name="Note 2 4" xfId="43465" xr:uid="{00000000-0005-0000-0000-0000BDA90000}"/>
    <cellStyle name="Note 2 4 10" xfId="43466" xr:uid="{00000000-0005-0000-0000-0000BEA90000}"/>
    <cellStyle name="Note 2 4 10 2" xfId="43467" xr:uid="{00000000-0005-0000-0000-0000BFA90000}"/>
    <cellStyle name="Note 2 4 10 3" xfId="43468" xr:uid="{00000000-0005-0000-0000-0000C0A90000}"/>
    <cellStyle name="Note 2 4 11" xfId="43469" xr:uid="{00000000-0005-0000-0000-0000C1A90000}"/>
    <cellStyle name="Note 2 4 11 2" xfId="43470" xr:uid="{00000000-0005-0000-0000-0000C2A90000}"/>
    <cellStyle name="Note 2 4 11 3" xfId="43471" xr:uid="{00000000-0005-0000-0000-0000C3A90000}"/>
    <cellStyle name="Note 2 4 12" xfId="43472" xr:uid="{00000000-0005-0000-0000-0000C4A90000}"/>
    <cellStyle name="Note 2 4 12 2" xfId="43473" xr:uid="{00000000-0005-0000-0000-0000C5A90000}"/>
    <cellStyle name="Note 2 4 12 3" xfId="43474" xr:uid="{00000000-0005-0000-0000-0000C6A90000}"/>
    <cellStyle name="Note 2 4 13" xfId="43475" xr:uid="{00000000-0005-0000-0000-0000C7A90000}"/>
    <cellStyle name="Note 2 4 13 2" xfId="43476" xr:uid="{00000000-0005-0000-0000-0000C8A90000}"/>
    <cellStyle name="Note 2 4 13 3" xfId="43477" xr:uid="{00000000-0005-0000-0000-0000C9A90000}"/>
    <cellStyle name="Note 2 4 14" xfId="43478" xr:uid="{00000000-0005-0000-0000-0000CAA90000}"/>
    <cellStyle name="Note 2 4 14 2" xfId="43479" xr:uid="{00000000-0005-0000-0000-0000CBA90000}"/>
    <cellStyle name="Note 2 4 14 3" xfId="43480" xr:uid="{00000000-0005-0000-0000-0000CCA90000}"/>
    <cellStyle name="Note 2 4 15" xfId="43481" xr:uid="{00000000-0005-0000-0000-0000CDA90000}"/>
    <cellStyle name="Note 2 4 15 2" xfId="43482" xr:uid="{00000000-0005-0000-0000-0000CEA90000}"/>
    <cellStyle name="Note 2 4 15 3" xfId="43483" xr:uid="{00000000-0005-0000-0000-0000CFA90000}"/>
    <cellStyle name="Note 2 4 16" xfId="43484" xr:uid="{00000000-0005-0000-0000-0000D0A90000}"/>
    <cellStyle name="Note 2 4 16 2" xfId="43485" xr:uid="{00000000-0005-0000-0000-0000D1A90000}"/>
    <cellStyle name="Note 2 4 16 3" xfId="43486" xr:uid="{00000000-0005-0000-0000-0000D2A90000}"/>
    <cellStyle name="Note 2 4 17" xfId="43487" xr:uid="{00000000-0005-0000-0000-0000D3A90000}"/>
    <cellStyle name="Note 2 4 17 2" xfId="43488" xr:uid="{00000000-0005-0000-0000-0000D4A90000}"/>
    <cellStyle name="Note 2 4 17 3" xfId="43489" xr:uid="{00000000-0005-0000-0000-0000D5A90000}"/>
    <cellStyle name="Note 2 4 18" xfId="43490" xr:uid="{00000000-0005-0000-0000-0000D6A90000}"/>
    <cellStyle name="Note 2 4 18 2" xfId="43491" xr:uid="{00000000-0005-0000-0000-0000D7A90000}"/>
    <cellStyle name="Note 2 4 18 3" xfId="43492" xr:uid="{00000000-0005-0000-0000-0000D8A90000}"/>
    <cellStyle name="Note 2 4 19" xfId="43493" xr:uid="{00000000-0005-0000-0000-0000D9A90000}"/>
    <cellStyle name="Note 2 4 2" xfId="43494" xr:uid="{00000000-0005-0000-0000-0000DAA90000}"/>
    <cellStyle name="Note 2 4 2 10" xfId="43495" xr:uid="{00000000-0005-0000-0000-0000DBA90000}"/>
    <cellStyle name="Note 2 4 2 10 2" xfId="43496" xr:uid="{00000000-0005-0000-0000-0000DCA90000}"/>
    <cellStyle name="Note 2 4 2 10 3" xfId="43497" xr:uid="{00000000-0005-0000-0000-0000DDA90000}"/>
    <cellStyle name="Note 2 4 2 11" xfId="43498" xr:uid="{00000000-0005-0000-0000-0000DEA90000}"/>
    <cellStyle name="Note 2 4 2 11 2" xfId="43499" xr:uid="{00000000-0005-0000-0000-0000DFA90000}"/>
    <cellStyle name="Note 2 4 2 11 3" xfId="43500" xr:uid="{00000000-0005-0000-0000-0000E0A90000}"/>
    <cellStyle name="Note 2 4 2 12" xfId="43501" xr:uid="{00000000-0005-0000-0000-0000E1A90000}"/>
    <cellStyle name="Note 2 4 2 12 2" xfId="43502" xr:uid="{00000000-0005-0000-0000-0000E2A90000}"/>
    <cellStyle name="Note 2 4 2 12 3" xfId="43503" xr:uid="{00000000-0005-0000-0000-0000E3A90000}"/>
    <cellStyle name="Note 2 4 2 13" xfId="43504" xr:uid="{00000000-0005-0000-0000-0000E4A90000}"/>
    <cellStyle name="Note 2 4 2 14" xfId="43505" xr:uid="{00000000-0005-0000-0000-0000E5A90000}"/>
    <cellStyle name="Note 2 4 2 2" xfId="43506" xr:uid="{00000000-0005-0000-0000-0000E6A90000}"/>
    <cellStyle name="Note 2 4 2 2 2" xfId="43507" xr:uid="{00000000-0005-0000-0000-0000E7A90000}"/>
    <cellStyle name="Note 2 4 2 2 3" xfId="43508" xr:uid="{00000000-0005-0000-0000-0000E8A90000}"/>
    <cellStyle name="Note 2 4 2 3" xfId="43509" xr:uid="{00000000-0005-0000-0000-0000E9A90000}"/>
    <cellStyle name="Note 2 4 2 3 2" xfId="43510" xr:uid="{00000000-0005-0000-0000-0000EAA90000}"/>
    <cellStyle name="Note 2 4 2 3 3" xfId="43511" xr:uid="{00000000-0005-0000-0000-0000EBA90000}"/>
    <cellStyle name="Note 2 4 2 4" xfId="43512" xr:uid="{00000000-0005-0000-0000-0000ECA90000}"/>
    <cellStyle name="Note 2 4 2 4 2" xfId="43513" xr:uid="{00000000-0005-0000-0000-0000EDA90000}"/>
    <cellStyle name="Note 2 4 2 4 3" xfId="43514" xr:uid="{00000000-0005-0000-0000-0000EEA90000}"/>
    <cellStyle name="Note 2 4 2 5" xfId="43515" xr:uid="{00000000-0005-0000-0000-0000EFA90000}"/>
    <cellStyle name="Note 2 4 2 5 2" xfId="43516" xr:uid="{00000000-0005-0000-0000-0000F0A90000}"/>
    <cellStyle name="Note 2 4 2 5 3" xfId="43517" xr:uid="{00000000-0005-0000-0000-0000F1A90000}"/>
    <cellStyle name="Note 2 4 2 6" xfId="43518" xr:uid="{00000000-0005-0000-0000-0000F2A90000}"/>
    <cellStyle name="Note 2 4 2 6 2" xfId="43519" xr:uid="{00000000-0005-0000-0000-0000F3A90000}"/>
    <cellStyle name="Note 2 4 2 6 3" xfId="43520" xr:uid="{00000000-0005-0000-0000-0000F4A90000}"/>
    <cellStyle name="Note 2 4 2 7" xfId="43521" xr:uid="{00000000-0005-0000-0000-0000F5A90000}"/>
    <cellStyle name="Note 2 4 2 7 2" xfId="43522" xr:uid="{00000000-0005-0000-0000-0000F6A90000}"/>
    <cellStyle name="Note 2 4 2 7 3" xfId="43523" xr:uid="{00000000-0005-0000-0000-0000F7A90000}"/>
    <cellStyle name="Note 2 4 2 8" xfId="43524" xr:uid="{00000000-0005-0000-0000-0000F8A90000}"/>
    <cellStyle name="Note 2 4 2 8 2" xfId="43525" xr:uid="{00000000-0005-0000-0000-0000F9A90000}"/>
    <cellStyle name="Note 2 4 2 8 3" xfId="43526" xr:uid="{00000000-0005-0000-0000-0000FAA90000}"/>
    <cellStyle name="Note 2 4 2 9" xfId="43527" xr:uid="{00000000-0005-0000-0000-0000FBA90000}"/>
    <cellStyle name="Note 2 4 2 9 2" xfId="43528" xr:uid="{00000000-0005-0000-0000-0000FCA90000}"/>
    <cellStyle name="Note 2 4 2 9 3" xfId="43529" xr:uid="{00000000-0005-0000-0000-0000FDA90000}"/>
    <cellStyle name="Note 2 4 20" xfId="43530" xr:uid="{00000000-0005-0000-0000-0000FEA90000}"/>
    <cellStyle name="Note 2 4 3" xfId="43531" xr:uid="{00000000-0005-0000-0000-0000FFA90000}"/>
    <cellStyle name="Note 2 4 3 10" xfId="43532" xr:uid="{00000000-0005-0000-0000-000000AA0000}"/>
    <cellStyle name="Note 2 4 3 10 2" xfId="43533" xr:uid="{00000000-0005-0000-0000-000001AA0000}"/>
    <cellStyle name="Note 2 4 3 10 3" xfId="43534" xr:uid="{00000000-0005-0000-0000-000002AA0000}"/>
    <cellStyle name="Note 2 4 3 11" xfId="43535" xr:uid="{00000000-0005-0000-0000-000003AA0000}"/>
    <cellStyle name="Note 2 4 3 11 2" xfId="43536" xr:uid="{00000000-0005-0000-0000-000004AA0000}"/>
    <cellStyle name="Note 2 4 3 11 3" xfId="43537" xr:uid="{00000000-0005-0000-0000-000005AA0000}"/>
    <cellStyle name="Note 2 4 3 12" xfId="43538" xr:uid="{00000000-0005-0000-0000-000006AA0000}"/>
    <cellStyle name="Note 2 4 3 12 2" xfId="43539" xr:uid="{00000000-0005-0000-0000-000007AA0000}"/>
    <cellStyle name="Note 2 4 3 12 3" xfId="43540" xr:uid="{00000000-0005-0000-0000-000008AA0000}"/>
    <cellStyle name="Note 2 4 3 13" xfId="43541" xr:uid="{00000000-0005-0000-0000-000009AA0000}"/>
    <cellStyle name="Note 2 4 3 14" xfId="43542" xr:uid="{00000000-0005-0000-0000-00000AAA0000}"/>
    <cellStyle name="Note 2 4 3 2" xfId="43543" xr:uid="{00000000-0005-0000-0000-00000BAA0000}"/>
    <cellStyle name="Note 2 4 3 2 2" xfId="43544" xr:uid="{00000000-0005-0000-0000-00000CAA0000}"/>
    <cellStyle name="Note 2 4 3 2 3" xfId="43545" xr:uid="{00000000-0005-0000-0000-00000DAA0000}"/>
    <cellStyle name="Note 2 4 3 3" xfId="43546" xr:uid="{00000000-0005-0000-0000-00000EAA0000}"/>
    <cellStyle name="Note 2 4 3 3 2" xfId="43547" xr:uid="{00000000-0005-0000-0000-00000FAA0000}"/>
    <cellStyle name="Note 2 4 3 3 3" xfId="43548" xr:uid="{00000000-0005-0000-0000-000010AA0000}"/>
    <cellStyle name="Note 2 4 3 4" xfId="43549" xr:uid="{00000000-0005-0000-0000-000011AA0000}"/>
    <cellStyle name="Note 2 4 3 4 2" xfId="43550" xr:uid="{00000000-0005-0000-0000-000012AA0000}"/>
    <cellStyle name="Note 2 4 3 4 3" xfId="43551" xr:uid="{00000000-0005-0000-0000-000013AA0000}"/>
    <cellStyle name="Note 2 4 3 5" xfId="43552" xr:uid="{00000000-0005-0000-0000-000014AA0000}"/>
    <cellStyle name="Note 2 4 3 5 2" xfId="43553" xr:uid="{00000000-0005-0000-0000-000015AA0000}"/>
    <cellStyle name="Note 2 4 3 5 3" xfId="43554" xr:uid="{00000000-0005-0000-0000-000016AA0000}"/>
    <cellStyle name="Note 2 4 3 6" xfId="43555" xr:uid="{00000000-0005-0000-0000-000017AA0000}"/>
    <cellStyle name="Note 2 4 3 6 2" xfId="43556" xr:uid="{00000000-0005-0000-0000-000018AA0000}"/>
    <cellStyle name="Note 2 4 3 6 3" xfId="43557" xr:uid="{00000000-0005-0000-0000-000019AA0000}"/>
    <cellStyle name="Note 2 4 3 7" xfId="43558" xr:uid="{00000000-0005-0000-0000-00001AAA0000}"/>
    <cellStyle name="Note 2 4 3 7 2" xfId="43559" xr:uid="{00000000-0005-0000-0000-00001BAA0000}"/>
    <cellStyle name="Note 2 4 3 7 3" xfId="43560" xr:uid="{00000000-0005-0000-0000-00001CAA0000}"/>
    <cellStyle name="Note 2 4 3 8" xfId="43561" xr:uid="{00000000-0005-0000-0000-00001DAA0000}"/>
    <cellStyle name="Note 2 4 3 8 2" xfId="43562" xr:uid="{00000000-0005-0000-0000-00001EAA0000}"/>
    <cellStyle name="Note 2 4 3 8 3" xfId="43563" xr:uid="{00000000-0005-0000-0000-00001FAA0000}"/>
    <cellStyle name="Note 2 4 3 9" xfId="43564" xr:uid="{00000000-0005-0000-0000-000020AA0000}"/>
    <cellStyle name="Note 2 4 3 9 2" xfId="43565" xr:uid="{00000000-0005-0000-0000-000021AA0000}"/>
    <cellStyle name="Note 2 4 3 9 3" xfId="43566" xr:uid="{00000000-0005-0000-0000-000022AA0000}"/>
    <cellStyle name="Note 2 4 4" xfId="43567" xr:uid="{00000000-0005-0000-0000-000023AA0000}"/>
    <cellStyle name="Note 2 4 4 10" xfId="43568" xr:uid="{00000000-0005-0000-0000-000024AA0000}"/>
    <cellStyle name="Note 2 4 4 10 2" xfId="43569" xr:uid="{00000000-0005-0000-0000-000025AA0000}"/>
    <cellStyle name="Note 2 4 4 10 3" xfId="43570" xr:uid="{00000000-0005-0000-0000-000026AA0000}"/>
    <cellStyle name="Note 2 4 4 11" xfId="43571" xr:uid="{00000000-0005-0000-0000-000027AA0000}"/>
    <cellStyle name="Note 2 4 4 11 2" xfId="43572" xr:uid="{00000000-0005-0000-0000-000028AA0000}"/>
    <cellStyle name="Note 2 4 4 11 3" xfId="43573" xr:uid="{00000000-0005-0000-0000-000029AA0000}"/>
    <cellStyle name="Note 2 4 4 12" xfId="43574" xr:uid="{00000000-0005-0000-0000-00002AAA0000}"/>
    <cellStyle name="Note 2 4 4 13" xfId="43575" xr:uid="{00000000-0005-0000-0000-00002BAA0000}"/>
    <cellStyle name="Note 2 4 4 2" xfId="43576" xr:uid="{00000000-0005-0000-0000-00002CAA0000}"/>
    <cellStyle name="Note 2 4 4 2 2" xfId="43577" xr:uid="{00000000-0005-0000-0000-00002DAA0000}"/>
    <cellStyle name="Note 2 4 4 2 3" xfId="43578" xr:uid="{00000000-0005-0000-0000-00002EAA0000}"/>
    <cellStyle name="Note 2 4 4 3" xfId="43579" xr:uid="{00000000-0005-0000-0000-00002FAA0000}"/>
    <cellStyle name="Note 2 4 4 3 2" xfId="43580" xr:uid="{00000000-0005-0000-0000-000030AA0000}"/>
    <cellStyle name="Note 2 4 4 3 3" xfId="43581" xr:uid="{00000000-0005-0000-0000-000031AA0000}"/>
    <cellStyle name="Note 2 4 4 4" xfId="43582" xr:uid="{00000000-0005-0000-0000-000032AA0000}"/>
    <cellStyle name="Note 2 4 4 4 2" xfId="43583" xr:uid="{00000000-0005-0000-0000-000033AA0000}"/>
    <cellStyle name="Note 2 4 4 4 3" xfId="43584" xr:uid="{00000000-0005-0000-0000-000034AA0000}"/>
    <cellStyle name="Note 2 4 4 5" xfId="43585" xr:uid="{00000000-0005-0000-0000-000035AA0000}"/>
    <cellStyle name="Note 2 4 4 5 2" xfId="43586" xr:uid="{00000000-0005-0000-0000-000036AA0000}"/>
    <cellStyle name="Note 2 4 4 5 3" xfId="43587" xr:uid="{00000000-0005-0000-0000-000037AA0000}"/>
    <cellStyle name="Note 2 4 4 6" xfId="43588" xr:uid="{00000000-0005-0000-0000-000038AA0000}"/>
    <cellStyle name="Note 2 4 4 6 2" xfId="43589" xr:uid="{00000000-0005-0000-0000-000039AA0000}"/>
    <cellStyle name="Note 2 4 4 6 3" xfId="43590" xr:uid="{00000000-0005-0000-0000-00003AAA0000}"/>
    <cellStyle name="Note 2 4 4 7" xfId="43591" xr:uid="{00000000-0005-0000-0000-00003BAA0000}"/>
    <cellStyle name="Note 2 4 4 7 2" xfId="43592" xr:uid="{00000000-0005-0000-0000-00003CAA0000}"/>
    <cellStyle name="Note 2 4 4 7 3" xfId="43593" xr:uid="{00000000-0005-0000-0000-00003DAA0000}"/>
    <cellStyle name="Note 2 4 4 8" xfId="43594" xr:uid="{00000000-0005-0000-0000-00003EAA0000}"/>
    <cellStyle name="Note 2 4 4 8 2" xfId="43595" xr:uid="{00000000-0005-0000-0000-00003FAA0000}"/>
    <cellStyle name="Note 2 4 4 8 3" xfId="43596" xr:uid="{00000000-0005-0000-0000-000040AA0000}"/>
    <cellStyle name="Note 2 4 4 9" xfId="43597" xr:uid="{00000000-0005-0000-0000-000041AA0000}"/>
    <cellStyle name="Note 2 4 4 9 2" xfId="43598" xr:uid="{00000000-0005-0000-0000-000042AA0000}"/>
    <cellStyle name="Note 2 4 4 9 3" xfId="43599" xr:uid="{00000000-0005-0000-0000-000043AA0000}"/>
    <cellStyle name="Note 2 4 5" xfId="43600" xr:uid="{00000000-0005-0000-0000-000044AA0000}"/>
    <cellStyle name="Note 2 4 5 10" xfId="43601" xr:uid="{00000000-0005-0000-0000-000045AA0000}"/>
    <cellStyle name="Note 2 4 5 10 2" xfId="43602" xr:uid="{00000000-0005-0000-0000-000046AA0000}"/>
    <cellStyle name="Note 2 4 5 10 3" xfId="43603" xr:uid="{00000000-0005-0000-0000-000047AA0000}"/>
    <cellStyle name="Note 2 4 5 11" xfId="43604" xr:uid="{00000000-0005-0000-0000-000048AA0000}"/>
    <cellStyle name="Note 2 4 5 11 2" xfId="43605" xr:uid="{00000000-0005-0000-0000-000049AA0000}"/>
    <cellStyle name="Note 2 4 5 11 3" xfId="43606" xr:uid="{00000000-0005-0000-0000-00004AAA0000}"/>
    <cellStyle name="Note 2 4 5 12" xfId="43607" xr:uid="{00000000-0005-0000-0000-00004BAA0000}"/>
    <cellStyle name="Note 2 4 5 13" xfId="43608" xr:uid="{00000000-0005-0000-0000-00004CAA0000}"/>
    <cellStyle name="Note 2 4 5 2" xfId="43609" xr:uid="{00000000-0005-0000-0000-00004DAA0000}"/>
    <cellStyle name="Note 2 4 5 2 2" xfId="43610" xr:uid="{00000000-0005-0000-0000-00004EAA0000}"/>
    <cellStyle name="Note 2 4 5 2 3" xfId="43611" xr:uid="{00000000-0005-0000-0000-00004FAA0000}"/>
    <cellStyle name="Note 2 4 5 3" xfId="43612" xr:uid="{00000000-0005-0000-0000-000050AA0000}"/>
    <cellStyle name="Note 2 4 5 3 2" xfId="43613" xr:uid="{00000000-0005-0000-0000-000051AA0000}"/>
    <cellStyle name="Note 2 4 5 3 3" xfId="43614" xr:uid="{00000000-0005-0000-0000-000052AA0000}"/>
    <cellStyle name="Note 2 4 5 4" xfId="43615" xr:uid="{00000000-0005-0000-0000-000053AA0000}"/>
    <cellStyle name="Note 2 4 5 4 2" xfId="43616" xr:uid="{00000000-0005-0000-0000-000054AA0000}"/>
    <cellStyle name="Note 2 4 5 4 3" xfId="43617" xr:uid="{00000000-0005-0000-0000-000055AA0000}"/>
    <cellStyle name="Note 2 4 5 5" xfId="43618" xr:uid="{00000000-0005-0000-0000-000056AA0000}"/>
    <cellStyle name="Note 2 4 5 5 2" xfId="43619" xr:uid="{00000000-0005-0000-0000-000057AA0000}"/>
    <cellStyle name="Note 2 4 5 5 3" xfId="43620" xr:uid="{00000000-0005-0000-0000-000058AA0000}"/>
    <cellStyle name="Note 2 4 5 6" xfId="43621" xr:uid="{00000000-0005-0000-0000-000059AA0000}"/>
    <cellStyle name="Note 2 4 5 6 2" xfId="43622" xr:uid="{00000000-0005-0000-0000-00005AAA0000}"/>
    <cellStyle name="Note 2 4 5 6 3" xfId="43623" xr:uid="{00000000-0005-0000-0000-00005BAA0000}"/>
    <cellStyle name="Note 2 4 5 7" xfId="43624" xr:uid="{00000000-0005-0000-0000-00005CAA0000}"/>
    <cellStyle name="Note 2 4 5 7 2" xfId="43625" xr:uid="{00000000-0005-0000-0000-00005DAA0000}"/>
    <cellStyle name="Note 2 4 5 7 3" xfId="43626" xr:uid="{00000000-0005-0000-0000-00005EAA0000}"/>
    <cellStyle name="Note 2 4 5 8" xfId="43627" xr:uid="{00000000-0005-0000-0000-00005FAA0000}"/>
    <cellStyle name="Note 2 4 5 8 2" xfId="43628" xr:uid="{00000000-0005-0000-0000-000060AA0000}"/>
    <cellStyle name="Note 2 4 5 8 3" xfId="43629" xr:uid="{00000000-0005-0000-0000-000061AA0000}"/>
    <cellStyle name="Note 2 4 5 9" xfId="43630" xr:uid="{00000000-0005-0000-0000-000062AA0000}"/>
    <cellStyle name="Note 2 4 5 9 2" xfId="43631" xr:uid="{00000000-0005-0000-0000-000063AA0000}"/>
    <cellStyle name="Note 2 4 5 9 3" xfId="43632" xr:uid="{00000000-0005-0000-0000-000064AA0000}"/>
    <cellStyle name="Note 2 4 6" xfId="43633" xr:uid="{00000000-0005-0000-0000-000065AA0000}"/>
    <cellStyle name="Note 2 4 6 10" xfId="43634" xr:uid="{00000000-0005-0000-0000-000066AA0000}"/>
    <cellStyle name="Note 2 4 6 10 2" xfId="43635" xr:uid="{00000000-0005-0000-0000-000067AA0000}"/>
    <cellStyle name="Note 2 4 6 10 3" xfId="43636" xr:uid="{00000000-0005-0000-0000-000068AA0000}"/>
    <cellStyle name="Note 2 4 6 11" xfId="43637" xr:uid="{00000000-0005-0000-0000-000069AA0000}"/>
    <cellStyle name="Note 2 4 6 11 2" xfId="43638" xr:uid="{00000000-0005-0000-0000-00006AAA0000}"/>
    <cellStyle name="Note 2 4 6 11 3" xfId="43639" xr:uid="{00000000-0005-0000-0000-00006BAA0000}"/>
    <cellStyle name="Note 2 4 6 12" xfId="43640" xr:uid="{00000000-0005-0000-0000-00006CAA0000}"/>
    <cellStyle name="Note 2 4 6 13" xfId="43641" xr:uid="{00000000-0005-0000-0000-00006DAA0000}"/>
    <cellStyle name="Note 2 4 6 2" xfId="43642" xr:uid="{00000000-0005-0000-0000-00006EAA0000}"/>
    <cellStyle name="Note 2 4 6 2 2" xfId="43643" xr:uid="{00000000-0005-0000-0000-00006FAA0000}"/>
    <cellStyle name="Note 2 4 6 2 3" xfId="43644" xr:uid="{00000000-0005-0000-0000-000070AA0000}"/>
    <cellStyle name="Note 2 4 6 3" xfId="43645" xr:uid="{00000000-0005-0000-0000-000071AA0000}"/>
    <cellStyle name="Note 2 4 6 3 2" xfId="43646" xr:uid="{00000000-0005-0000-0000-000072AA0000}"/>
    <cellStyle name="Note 2 4 6 3 3" xfId="43647" xr:uid="{00000000-0005-0000-0000-000073AA0000}"/>
    <cellStyle name="Note 2 4 6 4" xfId="43648" xr:uid="{00000000-0005-0000-0000-000074AA0000}"/>
    <cellStyle name="Note 2 4 6 4 2" xfId="43649" xr:uid="{00000000-0005-0000-0000-000075AA0000}"/>
    <cellStyle name="Note 2 4 6 4 3" xfId="43650" xr:uid="{00000000-0005-0000-0000-000076AA0000}"/>
    <cellStyle name="Note 2 4 6 5" xfId="43651" xr:uid="{00000000-0005-0000-0000-000077AA0000}"/>
    <cellStyle name="Note 2 4 6 5 2" xfId="43652" xr:uid="{00000000-0005-0000-0000-000078AA0000}"/>
    <cellStyle name="Note 2 4 6 5 3" xfId="43653" xr:uid="{00000000-0005-0000-0000-000079AA0000}"/>
    <cellStyle name="Note 2 4 6 6" xfId="43654" xr:uid="{00000000-0005-0000-0000-00007AAA0000}"/>
    <cellStyle name="Note 2 4 6 6 2" xfId="43655" xr:uid="{00000000-0005-0000-0000-00007BAA0000}"/>
    <cellStyle name="Note 2 4 6 6 3" xfId="43656" xr:uid="{00000000-0005-0000-0000-00007CAA0000}"/>
    <cellStyle name="Note 2 4 6 7" xfId="43657" xr:uid="{00000000-0005-0000-0000-00007DAA0000}"/>
    <cellStyle name="Note 2 4 6 7 2" xfId="43658" xr:uid="{00000000-0005-0000-0000-00007EAA0000}"/>
    <cellStyle name="Note 2 4 6 7 3" xfId="43659" xr:uid="{00000000-0005-0000-0000-00007FAA0000}"/>
    <cellStyle name="Note 2 4 6 8" xfId="43660" xr:uid="{00000000-0005-0000-0000-000080AA0000}"/>
    <cellStyle name="Note 2 4 6 8 2" xfId="43661" xr:uid="{00000000-0005-0000-0000-000081AA0000}"/>
    <cellStyle name="Note 2 4 6 8 3" xfId="43662" xr:uid="{00000000-0005-0000-0000-000082AA0000}"/>
    <cellStyle name="Note 2 4 6 9" xfId="43663" xr:uid="{00000000-0005-0000-0000-000083AA0000}"/>
    <cellStyle name="Note 2 4 6 9 2" xfId="43664" xr:uid="{00000000-0005-0000-0000-000084AA0000}"/>
    <cellStyle name="Note 2 4 6 9 3" xfId="43665" xr:uid="{00000000-0005-0000-0000-000085AA0000}"/>
    <cellStyle name="Note 2 4 7" xfId="43666" xr:uid="{00000000-0005-0000-0000-000086AA0000}"/>
    <cellStyle name="Note 2 4 7 10" xfId="43667" xr:uid="{00000000-0005-0000-0000-000087AA0000}"/>
    <cellStyle name="Note 2 4 7 10 2" xfId="43668" xr:uid="{00000000-0005-0000-0000-000088AA0000}"/>
    <cellStyle name="Note 2 4 7 10 3" xfId="43669" xr:uid="{00000000-0005-0000-0000-000089AA0000}"/>
    <cellStyle name="Note 2 4 7 11" xfId="43670" xr:uid="{00000000-0005-0000-0000-00008AAA0000}"/>
    <cellStyle name="Note 2 4 7 11 2" xfId="43671" xr:uid="{00000000-0005-0000-0000-00008BAA0000}"/>
    <cellStyle name="Note 2 4 7 11 3" xfId="43672" xr:uid="{00000000-0005-0000-0000-00008CAA0000}"/>
    <cellStyle name="Note 2 4 7 12" xfId="43673" xr:uid="{00000000-0005-0000-0000-00008DAA0000}"/>
    <cellStyle name="Note 2 4 7 13" xfId="43674" xr:uid="{00000000-0005-0000-0000-00008EAA0000}"/>
    <cellStyle name="Note 2 4 7 2" xfId="43675" xr:uid="{00000000-0005-0000-0000-00008FAA0000}"/>
    <cellStyle name="Note 2 4 7 2 2" xfId="43676" xr:uid="{00000000-0005-0000-0000-000090AA0000}"/>
    <cellStyle name="Note 2 4 7 2 3" xfId="43677" xr:uid="{00000000-0005-0000-0000-000091AA0000}"/>
    <cellStyle name="Note 2 4 7 3" xfId="43678" xr:uid="{00000000-0005-0000-0000-000092AA0000}"/>
    <cellStyle name="Note 2 4 7 3 2" xfId="43679" xr:uid="{00000000-0005-0000-0000-000093AA0000}"/>
    <cellStyle name="Note 2 4 7 3 3" xfId="43680" xr:uid="{00000000-0005-0000-0000-000094AA0000}"/>
    <cellStyle name="Note 2 4 7 4" xfId="43681" xr:uid="{00000000-0005-0000-0000-000095AA0000}"/>
    <cellStyle name="Note 2 4 7 4 2" xfId="43682" xr:uid="{00000000-0005-0000-0000-000096AA0000}"/>
    <cellStyle name="Note 2 4 7 4 3" xfId="43683" xr:uid="{00000000-0005-0000-0000-000097AA0000}"/>
    <cellStyle name="Note 2 4 7 5" xfId="43684" xr:uid="{00000000-0005-0000-0000-000098AA0000}"/>
    <cellStyle name="Note 2 4 7 5 2" xfId="43685" xr:uid="{00000000-0005-0000-0000-000099AA0000}"/>
    <cellStyle name="Note 2 4 7 5 3" xfId="43686" xr:uid="{00000000-0005-0000-0000-00009AAA0000}"/>
    <cellStyle name="Note 2 4 7 6" xfId="43687" xr:uid="{00000000-0005-0000-0000-00009BAA0000}"/>
    <cellStyle name="Note 2 4 7 6 2" xfId="43688" xr:uid="{00000000-0005-0000-0000-00009CAA0000}"/>
    <cellStyle name="Note 2 4 7 6 3" xfId="43689" xr:uid="{00000000-0005-0000-0000-00009DAA0000}"/>
    <cellStyle name="Note 2 4 7 7" xfId="43690" xr:uid="{00000000-0005-0000-0000-00009EAA0000}"/>
    <cellStyle name="Note 2 4 7 7 2" xfId="43691" xr:uid="{00000000-0005-0000-0000-00009FAA0000}"/>
    <cellStyle name="Note 2 4 7 7 3" xfId="43692" xr:uid="{00000000-0005-0000-0000-0000A0AA0000}"/>
    <cellStyle name="Note 2 4 7 8" xfId="43693" xr:uid="{00000000-0005-0000-0000-0000A1AA0000}"/>
    <cellStyle name="Note 2 4 7 8 2" xfId="43694" xr:uid="{00000000-0005-0000-0000-0000A2AA0000}"/>
    <cellStyle name="Note 2 4 7 8 3" xfId="43695" xr:uid="{00000000-0005-0000-0000-0000A3AA0000}"/>
    <cellStyle name="Note 2 4 7 9" xfId="43696" xr:uid="{00000000-0005-0000-0000-0000A4AA0000}"/>
    <cellStyle name="Note 2 4 7 9 2" xfId="43697" xr:uid="{00000000-0005-0000-0000-0000A5AA0000}"/>
    <cellStyle name="Note 2 4 7 9 3" xfId="43698" xr:uid="{00000000-0005-0000-0000-0000A6AA0000}"/>
    <cellStyle name="Note 2 4 8" xfId="43699" xr:uid="{00000000-0005-0000-0000-0000A7AA0000}"/>
    <cellStyle name="Note 2 4 8 2" xfId="43700" xr:uid="{00000000-0005-0000-0000-0000A8AA0000}"/>
    <cellStyle name="Note 2 4 8 3" xfId="43701" xr:uid="{00000000-0005-0000-0000-0000A9AA0000}"/>
    <cellStyle name="Note 2 4 9" xfId="43702" xr:uid="{00000000-0005-0000-0000-0000AAAA0000}"/>
    <cellStyle name="Note 2 4 9 2" xfId="43703" xr:uid="{00000000-0005-0000-0000-0000ABAA0000}"/>
    <cellStyle name="Note 2 4 9 3" xfId="43704" xr:uid="{00000000-0005-0000-0000-0000ACAA0000}"/>
    <cellStyle name="Note 2 5" xfId="43705" xr:uid="{00000000-0005-0000-0000-0000ADAA0000}"/>
    <cellStyle name="Note 2 5 10" xfId="43706" xr:uid="{00000000-0005-0000-0000-0000AEAA0000}"/>
    <cellStyle name="Note 2 5 10 2" xfId="43707" xr:uid="{00000000-0005-0000-0000-0000AFAA0000}"/>
    <cellStyle name="Note 2 5 10 3" xfId="43708" xr:uid="{00000000-0005-0000-0000-0000B0AA0000}"/>
    <cellStyle name="Note 2 5 11" xfId="43709" xr:uid="{00000000-0005-0000-0000-0000B1AA0000}"/>
    <cellStyle name="Note 2 5 11 2" xfId="43710" xr:uid="{00000000-0005-0000-0000-0000B2AA0000}"/>
    <cellStyle name="Note 2 5 11 3" xfId="43711" xr:uid="{00000000-0005-0000-0000-0000B3AA0000}"/>
    <cellStyle name="Note 2 5 12" xfId="43712" xr:uid="{00000000-0005-0000-0000-0000B4AA0000}"/>
    <cellStyle name="Note 2 5 12 2" xfId="43713" xr:uid="{00000000-0005-0000-0000-0000B5AA0000}"/>
    <cellStyle name="Note 2 5 12 3" xfId="43714" xr:uid="{00000000-0005-0000-0000-0000B6AA0000}"/>
    <cellStyle name="Note 2 5 13" xfId="43715" xr:uid="{00000000-0005-0000-0000-0000B7AA0000}"/>
    <cellStyle name="Note 2 5 13 2" xfId="43716" xr:uid="{00000000-0005-0000-0000-0000B8AA0000}"/>
    <cellStyle name="Note 2 5 13 3" xfId="43717" xr:uid="{00000000-0005-0000-0000-0000B9AA0000}"/>
    <cellStyle name="Note 2 5 14" xfId="43718" xr:uid="{00000000-0005-0000-0000-0000BAAA0000}"/>
    <cellStyle name="Note 2 5 14 2" xfId="43719" xr:uid="{00000000-0005-0000-0000-0000BBAA0000}"/>
    <cellStyle name="Note 2 5 14 3" xfId="43720" xr:uid="{00000000-0005-0000-0000-0000BCAA0000}"/>
    <cellStyle name="Note 2 5 15" xfId="43721" xr:uid="{00000000-0005-0000-0000-0000BDAA0000}"/>
    <cellStyle name="Note 2 5 15 2" xfId="43722" xr:uid="{00000000-0005-0000-0000-0000BEAA0000}"/>
    <cellStyle name="Note 2 5 15 3" xfId="43723" xr:uid="{00000000-0005-0000-0000-0000BFAA0000}"/>
    <cellStyle name="Note 2 5 16" xfId="43724" xr:uid="{00000000-0005-0000-0000-0000C0AA0000}"/>
    <cellStyle name="Note 2 5 16 2" xfId="43725" xr:uid="{00000000-0005-0000-0000-0000C1AA0000}"/>
    <cellStyle name="Note 2 5 16 3" xfId="43726" xr:uid="{00000000-0005-0000-0000-0000C2AA0000}"/>
    <cellStyle name="Note 2 5 17" xfId="43727" xr:uid="{00000000-0005-0000-0000-0000C3AA0000}"/>
    <cellStyle name="Note 2 5 17 2" xfId="43728" xr:uid="{00000000-0005-0000-0000-0000C4AA0000}"/>
    <cellStyle name="Note 2 5 17 3" xfId="43729" xr:uid="{00000000-0005-0000-0000-0000C5AA0000}"/>
    <cellStyle name="Note 2 5 18" xfId="43730" xr:uid="{00000000-0005-0000-0000-0000C6AA0000}"/>
    <cellStyle name="Note 2 5 18 2" xfId="43731" xr:uid="{00000000-0005-0000-0000-0000C7AA0000}"/>
    <cellStyle name="Note 2 5 18 3" xfId="43732" xr:uid="{00000000-0005-0000-0000-0000C8AA0000}"/>
    <cellStyle name="Note 2 5 19" xfId="43733" xr:uid="{00000000-0005-0000-0000-0000C9AA0000}"/>
    <cellStyle name="Note 2 5 2" xfId="43734" xr:uid="{00000000-0005-0000-0000-0000CAAA0000}"/>
    <cellStyle name="Note 2 5 2 10" xfId="43735" xr:uid="{00000000-0005-0000-0000-0000CBAA0000}"/>
    <cellStyle name="Note 2 5 2 10 2" xfId="43736" xr:uid="{00000000-0005-0000-0000-0000CCAA0000}"/>
    <cellStyle name="Note 2 5 2 10 3" xfId="43737" xr:uid="{00000000-0005-0000-0000-0000CDAA0000}"/>
    <cellStyle name="Note 2 5 2 11" xfId="43738" xr:uid="{00000000-0005-0000-0000-0000CEAA0000}"/>
    <cellStyle name="Note 2 5 2 11 2" xfId="43739" xr:uid="{00000000-0005-0000-0000-0000CFAA0000}"/>
    <cellStyle name="Note 2 5 2 11 3" xfId="43740" xr:uid="{00000000-0005-0000-0000-0000D0AA0000}"/>
    <cellStyle name="Note 2 5 2 12" xfId="43741" xr:uid="{00000000-0005-0000-0000-0000D1AA0000}"/>
    <cellStyle name="Note 2 5 2 12 2" xfId="43742" xr:uid="{00000000-0005-0000-0000-0000D2AA0000}"/>
    <cellStyle name="Note 2 5 2 12 3" xfId="43743" xr:uid="{00000000-0005-0000-0000-0000D3AA0000}"/>
    <cellStyle name="Note 2 5 2 13" xfId="43744" xr:uid="{00000000-0005-0000-0000-0000D4AA0000}"/>
    <cellStyle name="Note 2 5 2 14" xfId="43745" xr:uid="{00000000-0005-0000-0000-0000D5AA0000}"/>
    <cellStyle name="Note 2 5 2 2" xfId="43746" xr:uid="{00000000-0005-0000-0000-0000D6AA0000}"/>
    <cellStyle name="Note 2 5 2 2 2" xfId="43747" xr:uid="{00000000-0005-0000-0000-0000D7AA0000}"/>
    <cellStyle name="Note 2 5 2 2 3" xfId="43748" xr:uid="{00000000-0005-0000-0000-0000D8AA0000}"/>
    <cellStyle name="Note 2 5 2 3" xfId="43749" xr:uid="{00000000-0005-0000-0000-0000D9AA0000}"/>
    <cellStyle name="Note 2 5 2 3 2" xfId="43750" xr:uid="{00000000-0005-0000-0000-0000DAAA0000}"/>
    <cellStyle name="Note 2 5 2 3 3" xfId="43751" xr:uid="{00000000-0005-0000-0000-0000DBAA0000}"/>
    <cellStyle name="Note 2 5 2 4" xfId="43752" xr:uid="{00000000-0005-0000-0000-0000DCAA0000}"/>
    <cellStyle name="Note 2 5 2 4 2" xfId="43753" xr:uid="{00000000-0005-0000-0000-0000DDAA0000}"/>
    <cellStyle name="Note 2 5 2 4 3" xfId="43754" xr:uid="{00000000-0005-0000-0000-0000DEAA0000}"/>
    <cellStyle name="Note 2 5 2 5" xfId="43755" xr:uid="{00000000-0005-0000-0000-0000DFAA0000}"/>
    <cellStyle name="Note 2 5 2 5 2" xfId="43756" xr:uid="{00000000-0005-0000-0000-0000E0AA0000}"/>
    <cellStyle name="Note 2 5 2 5 3" xfId="43757" xr:uid="{00000000-0005-0000-0000-0000E1AA0000}"/>
    <cellStyle name="Note 2 5 2 6" xfId="43758" xr:uid="{00000000-0005-0000-0000-0000E2AA0000}"/>
    <cellStyle name="Note 2 5 2 6 2" xfId="43759" xr:uid="{00000000-0005-0000-0000-0000E3AA0000}"/>
    <cellStyle name="Note 2 5 2 6 3" xfId="43760" xr:uid="{00000000-0005-0000-0000-0000E4AA0000}"/>
    <cellStyle name="Note 2 5 2 7" xfId="43761" xr:uid="{00000000-0005-0000-0000-0000E5AA0000}"/>
    <cellStyle name="Note 2 5 2 7 2" xfId="43762" xr:uid="{00000000-0005-0000-0000-0000E6AA0000}"/>
    <cellStyle name="Note 2 5 2 7 3" xfId="43763" xr:uid="{00000000-0005-0000-0000-0000E7AA0000}"/>
    <cellStyle name="Note 2 5 2 8" xfId="43764" xr:uid="{00000000-0005-0000-0000-0000E8AA0000}"/>
    <cellStyle name="Note 2 5 2 8 2" xfId="43765" xr:uid="{00000000-0005-0000-0000-0000E9AA0000}"/>
    <cellStyle name="Note 2 5 2 8 3" xfId="43766" xr:uid="{00000000-0005-0000-0000-0000EAAA0000}"/>
    <cellStyle name="Note 2 5 2 9" xfId="43767" xr:uid="{00000000-0005-0000-0000-0000EBAA0000}"/>
    <cellStyle name="Note 2 5 2 9 2" xfId="43768" xr:uid="{00000000-0005-0000-0000-0000ECAA0000}"/>
    <cellStyle name="Note 2 5 2 9 3" xfId="43769" xr:uid="{00000000-0005-0000-0000-0000EDAA0000}"/>
    <cellStyle name="Note 2 5 20" xfId="43770" xr:uid="{00000000-0005-0000-0000-0000EEAA0000}"/>
    <cellStyle name="Note 2 5 3" xfId="43771" xr:uid="{00000000-0005-0000-0000-0000EFAA0000}"/>
    <cellStyle name="Note 2 5 3 10" xfId="43772" xr:uid="{00000000-0005-0000-0000-0000F0AA0000}"/>
    <cellStyle name="Note 2 5 3 10 2" xfId="43773" xr:uid="{00000000-0005-0000-0000-0000F1AA0000}"/>
    <cellStyle name="Note 2 5 3 10 3" xfId="43774" xr:uid="{00000000-0005-0000-0000-0000F2AA0000}"/>
    <cellStyle name="Note 2 5 3 11" xfId="43775" xr:uid="{00000000-0005-0000-0000-0000F3AA0000}"/>
    <cellStyle name="Note 2 5 3 11 2" xfId="43776" xr:uid="{00000000-0005-0000-0000-0000F4AA0000}"/>
    <cellStyle name="Note 2 5 3 11 3" xfId="43777" xr:uid="{00000000-0005-0000-0000-0000F5AA0000}"/>
    <cellStyle name="Note 2 5 3 12" xfId="43778" xr:uid="{00000000-0005-0000-0000-0000F6AA0000}"/>
    <cellStyle name="Note 2 5 3 12 2" xfId="43779" xr:uid="{00000000-0005-0000-0000-0000F7AA0000}"/>
    <cellStyle name="Note 2 5 3 12 3" xfId="43780" xr:uid="{00000000-0005-0000-0000-0000F8AA0000}"/>
    <cellStyle name="Note 2 5 3 13" xfId="43781" xr:uid="{00000000-0005-0000-0000-0000F9AA0000}"/>
    <cellStyle name="Note 2 5 3 14" xfId="43782" xr:uid="{00000000-0005-0000-0000-0000FAAA0000}"/>
    <cellStyle name="Note 2 5 3 2" xfId="43783" xr:uid="{00000000-0005-0000-0000-0000FBAA0000}"/>
    <cellStyle name="Note 2 5 3 2 2" xfId="43784" xr:uid="{00000000-0005-0000-0000-0000FCAA0000}"/>
    <cellStyle name="Note 2 5 3 2 3" xfId="43785" xr:uid="{00000000-0005-0000-0000-0000FDAA0000}"/>
    <cellStyle name="Note 2 5 3 3" xfId="43786" xr:uid="{00000000-0005-0000-0000-0000FEAA0000}"/>
    <cellStyle name="Note 2 5 3 3 2" xfId="43787" xr:uid="{00000000-0005-0000-0000-0000FFAA0000}"/>
    <cellStyle name="Note 2 5 3 3 3" xfId="43788" xr:uid="{00000000-0005-0000-0000-000000AB0000}"/>
    <cellStyle name="Note 2 5 3 4" xfId="43789" xr:uid="{00000000-0005-0000-0000-000001AB0000}"/>
    <cellStyle name="Note 2 5 3 4 2" xfId="43790" xr:uid="{00000000-0005-0000-0000-000002AB0000}"/>
    <cellStyle name="Note 2 5 3 4 3" xfId="43791" xr:uid="{00000000-0005-0000-0000-000003AB0000}"/>
    <cellStyle name="Note 2 5 3 5" xfId="43792" xr:uid="{00000000-0005-0000-0000-000004AB0000}"/>
    <cellStyle name="Note 2 5 3 5 2" xfId="43793" xr:uid="{00000000-0005-0000-0000-000005AB0000}"/>
    <cellStyle name="Note 2 5 3 5 3" xfId="43794" xr:uid="{00000000-0005-0000-0000-000006AB0000}"/>
    <cellStyle name="Note 2 5 3 6" xfId="43795" xr:uid="{00000000-0005-0000-0000-000007AB0000}"/>
    <cellStyle name="Note 2 5 3 6 2" xfId="43796" xr:uid="{00000000-0005-0000-0000-000008AB0000}"/>
    <cellStyle name="Note 2 5 3 6 3" xfId="43797" xr:uid="{00000000-0005-0000-0000-000009AB0000}"/>
    <cellStyle name="Note 2 5 3 7" xfId="43798" xr:uid="{00000000-0005-0000-0000-00000AAB0000}"/>
    <cellStyle name="Note 2 5 3 7 2" xfId="43799" xr:uid="{00000000-0005-0000-0000-00000BAB0000}"/>
    <cellStyle name="Note 2 5 3 7 3" xfId="43800" xr:uid="{00000000-0005-0000-0000-00000CAB0000}"/>
    <cellStyle name="Note 2 5 3 8" xfId="43801" xr:uid="{00000000-0005-0000-0000-00000DAB0000}"/>
    <cellStyle name="Note 2 5 3 8 2" xfId="43802" xr:uid="{00000000-0005-0000-0000-00000EAB0000}"/>
    <cellStyle name="Note 2 5 3 8 3" xfId="43803" xr:uid="{00000000-0005-0000-0000-00000FAB0000}"/>
    <cellStyle name="Note 2 5 3 9" xfId="43804" xr:uid="{00000000-0005-0000-0000-000010AB0000}"/>
    <cellStyle name="Note 2 5 3 9 2" xfId="43805" xr:uid="{00000000-0005-0000-0000-000011AB0000}"/>
    <cellStyle name="Note 2 5 3 9 3" xfId="43806" xr:uid="{00000000-0005-0000-0000-000012AB0000}"/>
    <cellStyle name="Note 2 5 4" xfId="43807" xr:uid="{00000000-0005-0000-0000-000013AB0000}"/>
    <cellStyle name="Note 2 5 4 10" xfId="43808" xr:uid="{00000000-0005-0000-0000-000014AB0000}"/>
    <cellStyle name="Note 2 5 4 10 2" xfId="43809" xr:uid="{00000000-0005-0000-0000-000015AB0000}"/>
    <cellStyle name="Note 2 5 4 10 3" xfId="43810" xr:uid="{00000000-0005-0000-0000-000016AB0000}"/>
    <cellStyle name="Note 2 5 4 11" xfId="43811" xr:uid="{00000000-0005-0000-0000-000017AB0000}"/>
    <cellStyle name="Note 2 5 4 11 2" xfId="43812" xr:uid="{00000000-0005-0000-0000-000018AB0000}"/>
    <cellStyle name="Note 2 5 4 11 3" xfId="43813" xr:uid="{00000000-0005-0000-0000-000019AB0000}"/>
    <cellStyle name="Note 2 5 4 12" xfId="43814" xr:uid="{00000000-0005-0000-0000-00001AAB0000}"/>
    <cellStyle name="Note 2 5 4 13" xfId="43815" xr:uid="{00000000-0005-0000-0000-00001BAB0000}"/>
    <cellStyle name="Note 2 5 4 2" xfId="43816" xr:uid="{00000000-0005-0000-0000-00001CAB0000}"/>
    <cellStyle name="Note 2 5 4 2 2" xfId="43817" xr:uid="{00000000-0005-0000-0000-00001DAB0000}"/>
    <cellStyle name="Note 2 5 4 2 3" xfId="43818" xr:uid="{00000000-0005-0000-0000-00001EAB0000}"/>
    <cellStyle name="Note 2 5 4 3" xfId="43819" xr:uid="{00000000-0005-0000-0000-00001FAB0000}"/>
    <cellStyle name="Note 2 5 4 3 2" xfId="43820" xr:uid="{00000000-0005-0000-0000-000020AB0000}"/>
    <cellStyle name="Note 2 5 4 3 3" xfId="43821" xr:uid="{00000000-0005-0000-0000-000021AB0000}"/>
    <cellStyle name="Note 2 5 4 4" xfId="43822" xr:uid="{00000000-0005-0000-0000-000022AB0000}"/>
    <cellStyle name="Note 2 5 4 4 2" xfId="43823" xr:uid="{00000000-0005-0000-0000-000023AB0000}"/>
    <cellStyle name="Note 2 5 4 4 3" xfId="43824" xr:uid="{00000000-0005-0000-0000-000024AB0000}"/>
    <cellStyle name="Note 2 5 4 5" xfId="43825" xr:uid="{00000000-0005-0000-0000-000025AB0000}"/>
    <cellStyle name="Note 2 5 4 5 2" xfId="43826" xr:uid="{00000000-0005-0000-0000-000026AB0000}"/>
    <cellStyle name="Note 2 5 4 5 3" xfId="43827" xr:uid="{00000000-0005-0000-0000-000027AB0000}"/>
    <cellStyle name="Note 2 5 4 6" xfId="43828" xr:uid="{00000000-0005-0000-0000-000028AB0000}"/>
    <cellStyle name="Note 2 5 4 6 2" xfId="43829" xr:uid="{00000000-0005-0000-0000-000029AB0000}"/>
    <cellStyle name="Note 2 5 4 6 3" xfId="43830" xr:uid="{00000000-0005-0000-0000-00002AAB0000}"/>
    <cellStyle name="Note 2 5 4 7" xfId="43831" xr:uid="{00000000-0005-0000-0000-00002BAB0000}"/>
    <cellStyle name="Note 2 5 4 7 2" xfId="43832" xr:uid="{00000000-0005-0000-0000-00002CAB0000}"/>
    <cellStyle name="Note 2 5 4 7 3" xfId="43833" xr:uid="{00000000-0005-0000-0000-00002DAB0000}"/>
    <cellStyle name="Note 2 5 4 8" xfId="43834" xr:uid="{00000000-0005-0000-0000-00002EAB0000}"/>
    <cellStyle name="Note 2 5 4 8 2" xfId="43835" xr:uid="{00000000-0005-0000-0000-00002FAB0000}"/>
    <cellStyle name="Note 2 5 4 8 3" xfId="43836" xr:uid="{00000000-0005-0000-0000-000030AB0000}"/>
    <cellStyle name="Note 2 5 4 9" xfId="43837" xr:uid="{00000000-0005-0000-0000-000031AB0000}"/>
    <cellStyle name="Note 2 5 4 9 2" xfId="43838" xr:uid="{00000000-0005-0000-0000-000032AB0000}"/>
    <cellStyle name="Note 2 5 4 9 3" xfId="43839" xr:uid="{00000000-0005-0000-0000-000033AB0000}"/>
    <cellStyle name="Note 2 5 5" xfId="43840" xr:uid="{00000000-0005-0000-0000-000034AB0000}"/>
    <cellStyle name="Note 2 5 5 10" xfId="43841" xr:uid="{00000000-0005-0000-0000-000035AB0000}"/>
    <cellStyle name="Note 2 5 5 10 2" xfId="43842" xr:uid="{00000000-0005-0000-0000-000036AB0000}"/>
    <cellStyle name="Note 2 5 5 10 3" xfId="43843" xr:uid="{00000000-0005-0000-0000-000037AB0000}"/>
    <cellStyle name="Note 2 5 5 11" xfId="43844" xr:uid="{00000000-0005-0000-0000-000038AB0000}"/>
    <cellStyle name="Note 2 5 5 11 2" xfId="43845" xr:uid="{00000000-0005-0000-0000-000039AB0000}"/>
    <cellStyle name="Note 2 5 5 11 3" xfId="43846" xr:uid="{00000000-0005-0000-0000-00003AAB0000}"/>
    <cellStyle name="Note 2 5 5 12" xfId="43847" xr:uid="{00000000-0005-0000-0000-00003BAB0000}"/>
    <cellStyle name="Note 2 5 5 13" xfId="43848" xr:uid="{00000000-0005-0000-0000-00003CAB0000}"/>
    <cellStyle name="Note 2 5 5 2" xfId="43849" xr:uid="{00000000-0005-0000-0000-00003DAB0000}"/>
    <cellStyle name="Note 2 5 5 2 2" xfId="43850" xr:uid="{00000000-0005-0000-0000-00003EAB0000}"/>
    <cellStyle name="Note 2 5 5 2 3" xfId="43851" xr:uid="{00000000-0005-0000-0000-00003FAB0000}"/>
    <cellStyle name="Note 2 5 5 3" xfId="43852" xr:uid="{00000000-0005-0000-0000-000040AB0000}"/>
    <cellStyle name="Note 2 5 5 3 2" xfId="43853" xr:uid="{00000000-0005-0000-0000-000041AB0000}"/>
    <cellStyle name="Note 2 5 5 3 3" xfId="43854" xr:uid="{00000000-0005-0000-0000-000042AB0000}"/>
    <cellStyle name="Note 2 5 5 4" xfId="43855" xr:uid="{00000000-0005-0000-0000-000043AB0000}"/>
    <cellStyle name="Note 2 5 5 4 2" xfId="43856" xr:uid="{00000000-0005-0000-0000-000044AB0000}"/>
    <cellStyle name="Note 2 5 5 4 3" xfId="43857" xr:uid="{00000000-0005-0000-0000-000045AB0000}"/>
    <cellStyle name="Note 2 5 5 5" xfId="43858" xr:uid="{00000000-0005-0000-0000-000046AB0000}"/>
    <cellStyle name="Note 2 5 5 5 2" xfId="43859" xr:uid="{00000000-0005-0000-0000-000047AB0000}"/>
    <cellStyle name="Note 2 5 5 5 3" xfId="43860" xr:uid="{00000000-0005-0000-0000-000048AB0000}"/>
    <cellStyle name="Note 2 5 5 6" xfId="43861" xr:uid="{00000000-0005-0000-0000-000049AB0000}"/>
    <cellStyle name="Note 2 5 5 6 2" xfId="43862" xr:uid="{00000000-0005-0000-0000-00004AAB0000}"/>
    <cellStyle name="Note 2 5 5 6 3" xfId="43863" xr:uid="{00000000-0005-0000-0000-00004BAB0000}"/>
    <cellStyle name="Note 2 5 5 7" xfId="43864" xr:uid="{00000000-0005-0000-0000-00004CAB0000}"/>
    <cellStyle name="Note 2 5 5 7 2" xfId="43865" xr:uid="{00000000-0005-0000-0000-00004DAB0000}"/>
    <cellStyle name="Note 2 5 5 7 3" xfId="43866" xr:uid="{00000000-0005-0000-0000-00004EAB0000}"/>
    <cellStyle name="Note 2 5 5 8" xfId="43867" xr:uid="{00000000-0005-0000-0000-00004FAB0000}"/>
    <cellStyle name="Note 2 5 5 8 2" xfId="43868" xr:uid="{00000000-0005-0000-0000-000050AB0000}"/>
    <cellStyle name="Note 2 5 5 8 3" xfId="43869" xr:uid="{00000000-0005-0000-0000-000051AB0000}"/>
    <cellStyle name="Note 2 5 5 9" xfId="43870" xr:uid="{00000000-0005-0000-0000-000052AB0000}"/>
    <cellStyle name="Note 2 5 5 9 2" xfId="43871" xr:uid="{00000000-0005-0000-0000-000053AB0000}"/>
    <cellStyle name="Note 2 5 5 9 3" xfId="43872" xr:uid="{00000000-0005-0000-0000-000054AB0000}"/>
    <cellStyle name="Note 2 5 6" xfId="43873" xr:uid="{00000000-0005-0000-0000-000055AB0000}"/>
    <cellStyle name="Note 2 5 6 10" xfId="43874" xr:uid="{00000000-0005-0000-0000-000056AB0000}"/>
    <cellStyle name="Note 2 5 6 10 2" xfId="43875" xr:uid="{00000000-0005-0000-0000-000057AB0000}"/>
    <cellStyle name="Note 2 5 6 10 3" xfId="43876" xr:uid="{00000000-0005-0000-0000-000058AB0000}"/>
    <cellStyle name="Note 2 5 6 11" xfId="43877" xr:uid="{00000000-0005-0000-0000-000059AB0000}"/>
    <cellStyle name="Note 2 5 6 11 2" xfId="43878" xr:uid="{00000000-0005-0000-0000-00005AAB0000}"/>
    <cellStyle name="Note 2 5 6 11 3" xfId="43879" xr:uid="{00000000-0005-0000-0000-00005BAB0000}"/>
    <cellStyle name="Note 2 5 6 12" xfId="43880" xr:uid="{00000000-0005-0000-0000-00005CAB0000}"/>
    <cellStyle name="Note 2 5 6 13" xfId="43881" xr:uid="{00000000-0005-0000-0000-00005DAB0000}"/>
    <cellStyle name="Note 2 5 6 2" xfId="43882" xr:uid="{00000000-0005-0000-0000-00005EAB0000}"/>
    <cellStyle name="Note 2 5 6 2 2" xfId="43883" xr:uid="{00000000-0005-0000-0000-00005FAB0000}"/>
    <cellStyle name="Note 2 5 6 2 3" xfId="43884" xr:uid="{00000000-0005-0000-0000-000060AB0000}"/>
    <cellStyle name="Note 2 5 6 3" xfId="43885" xr:uid="{00000000-0005-0000-0000-000061AB0000}"/>
    <cellStyle name="Note 2 5 6 3 2" xfId="43886" xr:uid="{00000000-0005-0000-0000-000062AB0000}"/>
    <cellStyle name="Note 2 5 6 3 3" xfId="43887" xr:uid="{00000000-0005-0000-0000-000063AB0000}"/>
    <cellStyle name="Note 2 5 6 4" xfId="43888" xr:uid="{00000000-0005-0000-0000-000064AB0000}"/>
    <cellStyle name="Note 2 5 6 4 2" xfId="43889" xr:uid="{00000000-0005-0000-0000-000065AB0000}"/>
    <cellStyle name="Note 2 5 6 4 3" xfId="43890" xr:uid="{00000000-0005-0000-0000-000066AB0000}"/>
    <cellStyle name="Note 2 5 6 5" xfId="43891" xr:uid="{00000000-0005-0000-0000-000067AB0000}"/>
    <cellStyle name="Note 2 5 6 5 2" xfId="43892" xr:uid="{00000000-0005-0000-0000-000068AB0000}"/>
    <cellStyle name="Note 2 5 6 5 3" xfId="43893" xr:uid="{00000000-0005-0000-0000-000069AB0000}"/>
    <cellStyle name="Note 2 5 6 6" xfId="43894" xr:uid="{00000000-0005-0000-0000-00006AAB0000}"/>
    <cellStyle name="Note 2 5 6 6 2" xfId="43895" xr:uid="{00000000-0005-0000-0000-00006BAB0000}"/>
    <cellStyle name="Note 2 5 6 6 3" xfId="43896" xr:uid="{00000000-0005-0000-0000-00006CAB0000}"/>
    <cellStyle name="Note 2 5 6 7" xfId="43897" xr:uid="{00000000-0005-0000-0000-00006DAB0000}"/>
    <cellStyle name="Note 2 5 6 7 2" xfId="43898" xr:uid="{00000000-0005-0000-0000-00006EAB0000}"/>
    <cellStyle name="Note 2 5 6 7 3" xfId="43899" xr:uid="{00000000-0005-0000-0000-00006FAB0000}"/>
    <cellStyle name="Note 2 5 6 8" xfId="43900" xr:uid="{00000000-0005-0000-0000-000070AB0000}"/>
    <cellStyle name="Note 2 5 6 8 2" xfId="43901" xr:uid="{00000000-0005-0000-0000-000071AB0000}"/>
    <cellStyle name="Note 2 5 6 8 3" xfId="43902" xr:uid="{00000000-0005-0000-0000-000072AB0000}"/>
    <cellStyle name="Note 2 5 6 9" xfId="43903" xr:uid="{00000000-0005-0000-0000-000073AB0000}"/>
    <cellStyle name="Note 2 5 6 9 2" xfId="43904" xr:uid="{00000000-0005-0000-0000-000074AB0000}"/>
    <cellStyle name="Note 2 5 6 9 3" xfId="43905" xr:uid="{00000000-0005-0000-0000-000075AB0000}"/>
    <cellStyle name="Note 2 5 7" xfId="43906" xr:uid="{00000000-0005-0000-0000-000076AB0000}"/>
    <cellStyle name="Note 2 5 7 10" xfId="43907" xr:uid="{00000000-0005-0000-0000-000077AB0000}"/>
    <cellStyle name="Note 2 5 7 10 2" xfId="43908" xr:uid="{00000000-0005-0000-0000-000078AB0000}"/>
    <cellStyle name="Note 2 5 7 10 3" xfId="43909" xr:uid="{00000000-0005-0000-0000-000079AB0000}"/>
    <cellStyle name="Note 2 5 7 11" xfId="43910" xr:uid="{00000000-0005-0000-0000-00007AAB0000}"/>
    <cellStyle name="Note 2 5 7 11 2" xfId="43911" xr:uid="{00000000-0005-0000-0000-00007BAB0000}"/>
    <cellStyle name="Note 2 5 7 11 3" xfId="43912" xr:uid="{00000000-0005-0000-0000-00007CAB0000}"/>
    <cellStyle name="Note 2 5 7 12" xfId="43913" xr:uid="{00000000-0005-0000-0000-00007DAB0000}"/>
    <cellStyle name="Note 2 5 7 13" xfId="43914" xr:uid="{00000000-0005-0000-0000-00007EAB0000}"/>
    <cellStyle name="Note 2 5 7 2" xfId="43915" xr:uid="{00000000-0005-0000-0000-00007FAB0000}"/>
    <cellStyle name="Note 2 5 7 2 2" xfId="43916" xr:uid="{00000000-0005-0000-0000-000080AB0000}"/>
    <cellStyle name="Note 2 5 7 2 3" xfId="43917" xr:uid="{00000000-0005-0000-0000-000081AB0000}"/>
    <cellStyle name="Note 2 5 7 3" xfId="43918" xr:uid="{00000000-0005-0000-0000-000082AB0000}"/>
    <cellStyle name="Note 2 5 7 3 2" xfId="43919" xr:uid="{00000000-0005-0000-0000-000083AB0000}"/>
    <cellStyle name="Note 2 5 7 3 3" xfId="43920" xr:uid="{00000000-0005-0000-0000-000084AB0000}"/>
    <cellStyle name="Note 2 5 7 4" xfId="43921" xr:uid="{00000000-0005-0000-0000-000085AB0000}"/>
    <cellStyle name="Note 2 5 7 4 2" xfId="43922" xr:uid="{00000000-0005-0000-0000-000086AB0000}"/>
    <cellStyle name="Note 2 5 7 4 3" xfId="43923" xr:uid="{00000000-0005-0000-0000-000087AB0000}"/>
    <cellStyle name="Note 2 5 7 5" xfId="43924" xr:uid="{00000000-0005-0000-0000-000088AB0000}"/>
    <cellStyle name="Note 2 5 7 5 2" xfId="43925" xr:uid="{00000000-0005-0000-0000-000089AB0000}"/>
    <cellStyle name="Note 2 5 7 5 3" xfId="43926" xr:uid="{00000000-0005-0000-0000-00008AAB0000}"/>
    <cellStyle name="Note 2 5 7 6" xfId="43927" xr:uid="{00000000-0005-0000-0000-00008BAB0000}"/>
    <cellStyle name="Note 2 5 7 6 2" xfId="43928" xr:uid="{00000000-0005-0000-0000-00008CAB0000}"/>
    <cellStyle name="Note 2 5 7 6 3" xfId="43929" xr:uid="{00000000-0005-0000-0000-00008DAB0000}"/>
    <cellStyle name="Note 2 5 7 7" xfId="43930" xr:uid="{00000000-0005-0000-0000-00008EAB0000}"/>
    <cellStyle name="Note 2 5 7 7 2" xfId="43931" xr:uid="{00000000-0005-0000-0000-00008FAB0000}"/>
    <cellStyle name="Note 2 5 7 7 3" xfId="43932" xr:uid="{00000000-0005-0000-0000-000090AB0000}"/>
    <cellStyle name="Note 2 5 7 8" xfId="43933" xr:uid="{00000000-0005-0000-0000-000091AB0000}"/>
    <cellStyle name="Note 2 5 7 8 2" xfId="43934" xr:uid="{00000000-0005-0000-0000-000092AB0000}"/>
    <cellStyle name="Note 2 5 7 8 3" xfId="43935" xr:uid="{00000000-0005-0000-0000-000093AB0000}"/>
    <cellStyle name="Note 2 5 7 9" xfId="43936" xr:uid="{00000000-0005-0000-0000-000094AB0000}"/>
    <cellStyle name="Note 2 5 7 9 2" xfId="43937" xr:uid="{00000000-0005-0000-0000-000095AB0000}"/>
    <cellStyle name="Note 2 5 7 9 3" xfId="43938" xr:uid="{00000000-0005-0000-0000-000096AB0000}"/>
    <cellStyle name="Note 2 5 8" xfId="43939" xr:uid="{00000000-0005-0000-0000-000097AB0000}"/>
    <cellStyle name="Note 2 5 8 2" xfId="43940" xr:uid="{00000000-0005-0000-0000-000098AB0000}"/>
    <cellStyle name="Note 2 5 8 3" xfId="43941" xr:uid="{00000000-0005-0000-0000-000099AB0000}"/>
    <cellStyle name="Note 2 5 9" xfId="43942" xr:uid="{00000000-0005-0000-0000-00009AAB0000}"/>
    <cellStyle name="Note 2 5 9 2" xfId="43943" xr:uid="{00000000-0005-0000-0000-00009BAB0000}"/>
    <cellStyle name="Note 2 5 9 3" xfId="43944" xr:uid="{00000000-0005-0000-0000-00009CAB0000}"/>
    <cellStyle name="Note 2 6" xfId="43945" xr:uid="{00000000-0005-0000-0000-00009DAB0000}"/>
    <cellStyle name="Note 2 6 10" xfId="43946" xr:uid="{00000000-0005-0000-0000-00009EAB0000}"/>
    <cellStyle name="Note 2 6 10 2" xfId="43947" xr:uid="{00000000-0005-0000-0000-00009FAB0000}"/>
    <cellStyle name="Note 2 6 10 3" xfId="43948" xr:uid="{00000000-0005-0000-0000-0000A0AB0000}"/>
    <cellStyle name="Note 2 6 11" xfId="43949" xr:uid="{00000000-0005-0000-0000-0000A1AB0000}"/>
    <cellStyle name="Note 2 6 11 2" xfId="43950" xr:uid="{00000000-0005-0000-0000-0000A2AB0000}"/>
    <cellStyle name="Note 2 6 11 3" xfId="43951" xr:uid="{00000000-0005-0000-0000-0000A3AB0000}"/>
    <cellStyle name="Note 2 6 12" xfId="43952" xr:uid="{00000000-0005-0000-0000-0000A4AB0000}"/>
    <cellStyle name="Note 2 6 12 2" xfId="43953" xr:uid="{00000000-0005-0000-0000-0000A5AB0000}"/>
    <cellStyle name="Note 2 6 12 3" xfId="43954" xr:uid="{00000000-0005-0000-0000-0000A6AB0000}"/>
    <cellStyle name="Note 2 6 13" xfId="43955" xr:uid="{00000000-0005-0000-0000-0000A7AB0000}"/>
    <cellStyle name="Note 2 6 13 2" xfId="43956" xr:uid="{00000000-0005-0000-0000-0000A8AB0000}"/>
    <cellStyle name="Note 2 6 13 3" xfId="43957" xr:uid="{00000000-0005-0000-0000-0000A9AB0000}"/>
    <cellStyle name="Note 2 6 14" xfId="43958" xr:uid="{00000000-0005-0000-0000-0000AAAB0000}"/>
    <cellStyle name="Note 2 6 14 2" xfId="43959" xr:uid="{00000000-0005-0000-0000-0000ABAB0000}"/>
    <cellStyle name="Note 2 6 14 3" xfId="43960" xr:uid="{00000000-0005-0000-0000-0000ACAB0000}"/>
    <cellStyle name="Note 2 6 15" xfId="43961" xr:uid="{00000000-0005-0000-0000-0000ADAB0000}"/>
    <cellStyle name="Note 2 6 15 2" xfId="43962" xr:uid="{00000000-0005-0000-0000-0000AEAB0000}"/>
    <cellStyle name="Note 2 6 15 3" xfId="43963" xr:uid="{00000000-0005-0000-0000-0000AFAB0000}"/>
    <cellStyle name="Note 2 6 16" xfId="43964" xr:uid="{00000000-0005-0000-0000-0000B0AB0000}"/>
    <cellStyle name="Note 2 6 16 2" xfId="43965" xr:uid="{00000000-0005-0000-0000-0000B1AB0000}"/>
    <cellStyle name="Note 2 6 16 3" xfId="43966" xr:uid="{00000000-0005-0000-0000-0000B2AB0000}"/>
    <cellStyle name="Note 2 6 17" xfId="43967" xr:uid="{00000000-0005-0000-0000-0000B3AB0000}"/>
    <cellStyle name="Note 2 6 17 2" xfId="43968" xr:uid="{00000000-0005-0000-0000-0000B4AB0000}"/>
    <cellStyle name="Note 2 6 17 3" xfId="43969" xr:uid="{00000000-0005-0000-0000-0000B5AB0000}"/>
    <cellStyle name="Note 2 6 18" xfId="43970" xr:uid="{00000000-0005-0000-0000-0000B6AB0000}"/>
    <cellStyle name="Note 2 6 18 2" xfId="43971" xr:uid="{00000000-0005-0000-0000-0000B7AB0000}"/>
    <cellStyle name="Note 2 6 18 3" xfId="43972" xr:uid="{00000000-0005-0000-0000-0000B8AB0000}"/>
    <cellStyle name="Note 2 6 19" xfId="43973" xr:uid="{00000000-0005-0000-0000-0000B9AB0000}"/>
    <cellStyle name="Note 2 6 2" xfId="43974" xr:uid="{00000000-0005-0000-0000-0000BAAB0000}"/>
    <cellStyle name="Note 2 6 2 10" xfId="43975" xr:uid="{00000000-0005-0000-0000-0000BBAB0000}"/>
    <cellStyle name="Note 2 6 2 10 2" xfId="43976" xr:uid="{00000000-0005-0000-0000-0000BCAB0000}"/>
    <cellStyle name="Note 2 6 2 10 3" xfId="43977" xr:uid="{00000000-0005-0000-0000-0000BDAB0000}"/>
    <cellStyle name="Note 2 6 2 11" xfId="43978" xr:uid="{00000000-0005-0000-0000-0000BEAB0000}"/>
    <cellStyle name="Note 2 6 2 11 2" xfId="43979" xr:uid="{00000000-0005-0000-0000-0000BFAB0000}"/>
    <cellStyle name="Note 2 6 2 11 3" xfId="43980" xr:uid="{00000000-0005-0000-0000-0000C0AB0000}"/>
    <cellStyle name="Note 2 6 2 12" xfId="43981" xr:uid="{00000000-0005-0000-0000-0000C1AB0000}"/>
    <cellStyle name="Note 2 6 2 12 2" xfId="43982" xr:uid="{00000000-0005-0000-0000-0000C2AB0000}"/>
    <cellStyle name="Note 2 6 2 12 3" xfId="43983" xr:uid="{00000000-0005-0000-0000-0000C3AB0000}"/>
    <cellStyle name="Note 2 6 2 13" xfId="43984" xr:uid="{00000000-0005-0000-0000-0000C4AB0000}"/>
    <cellStyle name="Note 2 6 2 14" xfId="43985" xr:uid="{00000000-0005-0000-0000-0000C5AB0000}"/>
    <cellStyle name="Note 2 6 2 2" xfId="43986" xr:uid="{00000000-0005-0000-0000-0000C6AB0000}"/>
    <cellStyle name="Note 2 6 2 2 2" xfId="43987" xr:uid="{00000000-0005-0000-0000-0000C7AB0000}"/>
    <cellStyle name="Note 2 6 2 2 3" xfId="43988" xr:uid="{00000000-0005-0000-0000-0000C8AB0000}"/>
    <cellStyle name="Note 2 6 2 3" xfId="43989" xr:uid="{00000000-0005-0000-0000-0000C9AB0000}"/>
    <cellStyle name="Note 2 6 2 3 2" xfId="43990" xr:uid="{00000000-0005-0000-0000-0000CAAB0000}"/>
    <cellStyle name="Note 2 6 2 3 3" xfId="43991" xr:uid="{00000000-0005-0000-0000-0000CBAB0000}"/>
    <cellStyle name="Note 2 6 2 4" xfId="43992" xr:uid="{00000000-0005-0000-0000-0000CCAB0000}"/>
    <cellStyle name="Note 2 6 2 4 2" xfId="43993" xr:uid="{00000000-0005-0000-0000-0000CDAB0000}"/>
    <cellStyle name="Note 2 6 2 4 3" xfId="43994" xr:uid="{00000000-0005-0000-0000-0000CEAB0000}"/>
    <cellStyle name="Note 2 6 2 5" xfId="43995" xr:uid="{00000000-0005-0000-0000-0000CFAB0000}"/>
    <cellStyle name="Note 2 6 2 5 2" xfId="43996" xr:uid="{00000000-0005-0000-0000-0000D0AB0000}"/>
    <cellStyle name="Note 2 6 2 5 3" xfId="43997" xr:uid="{00000000-0005-0000-0000-0000D1AB0000}"/>
    <cellStyle name="Note 2 6 2 6" xfId="43998" xr:uid="{00000000-0005-0000-0000-0000D2AB0000}"/>
    <cellStyle name="Note 2 6 2 6 2" xfId="43999" xr:uid="{00000000-0005-0000-0000-0000D3AB0000}"/>
    <cellStyle name="Note 2 6 2 6 3" xfId="44000" xr:uid="{00000000-0005-0000-0000-0000D4AB0000}"/>
    <cellStyle name="Note 2 6 2 7" xfId="44001" xr:uid="{00000000-0005-0000-0000-0000D5AB0000}"/>
    <cellStyle name="Note 2 6 2 7 2" xfId="44002" xr:uid="{00000000-0005-0000-0000-0000D6AB0000}"/>
    <cellStyle name="Note 2 6 2 7 3" xfId="44003" xr:uid="{00000000-0005-0000-0000-0000D7AB0000}"/>
    <cellStyle name="Note 2 6 2 8" xfId="44004" xr:uid="{00000000-0005-0000-0000-0000D8AB0000}"/>
    <cellStyle name="Note 2 6 2 8 2" xfId="44005" xr:uid="{00000000-0005-0000-0000-0000D9AB0000}"/>
    <cellStyle name="Note 2 6 2 8 3" xfId="44006" xr:uid="{00000000-0005-0000-0000-0000DAAB0000}"/>
    <cellStyle name="Note 2 6 2 9" xfId="44007" xr:uid="{00000000-0005-0000-0000-0000DBAB0000}"/>
    <cellStyle name="Note 2 6 2 9 2" xfId="44008" xr:uid="{00000000-0005-0000-0000-0000DCAB0000}"/>
    <cellStyle name="Note 2 6 2 9 3" xfId="44009" xr:uid="{00000000-0005-0000-0000-0000DDAB0000}"/>
    <cellStyle name="Note 2 6 20" xfId="44010" xr:uid="{00000000-0005-0000-0000-0000DEAB0000}"/>
    <cellStyle name="Note 2 6 3" xfId="44011" xr:uid="{00000000-0005-0000-0000-0000DFAB0000}"/>
    <cellStyle name="Note 2 6 3 10" xfId="44012" xr:uid="{00000000-0005-0000-0000-0000E0AB0000}"/>
    <cellStyle name="Note 2 6 3 10 2" xfId="44013" xr:uid="{00000000-0005-0000-0000-0000E1AB0000}"/>
    <cellStyle name="Note 2 6 3 10 3" xfId="44014" xr:uid="{00000000-0005-0000-0000-0000E2AB0000}"/>
    <cellStyle name="Note 2 6 3 11" xfId="44015" xr:uid="{00000000-0005-0000-0000-0000E3AB0000}"/>
    <cellStyle name="Note 2 6 3 11 2" xfId="44016" xr:uid="{00000000-0005-0000-0000-0000E4AB0000}"/>
    <cellStyle name="Note 2 6 3 11 3" xfId="44017" xr:uid="{00000000-0005-0000-0000-0000E5AB0000}"/>
    <cellStyle name="Note 2 6 3 12" xfId="44018" xr:uid="{00000000-0005-0000-0000-0000E6AB0000}"/>
    <cellStyle name="Note 2 6 3 12 2" xfId="44019" xr:uid="{00000000-0005-0000-0000-0000E7AB0000}"/>
    <cellStyle name="Note 2 6 3 12 3" xfId="44020" xr:uid="{00000000-0005-0000-0000-0000E8AB0000}"/>
    <cellStyle name="Note 2 6 3 13" xfId="44021" xr:uid="{00000000-0005-0000-0000-0000E9AB0000}"/>
    <cellStyle name="Note 2 6 3 14" xfId="44022" xr:uid="{00000000-0005-0000-0000-0000EAAB0000}"/>
    <cellStyle name="Note 2 6 3 2" xfId="44023" xr:uid="{00000000-0005-0000-0000-0000EBAB0000}"/>
    <cellStyle name="Note 2 6 3 2 2" xfId="44024" xr:uid="{00000000-0005-0000-0000-0000ECAB0000}"/>
    <cellStyle name="Note 2 6 3 2 3" xfId="44025" xr:uid="{00000000-0005-0000-0000-0000EDAB0000}"/>
    <cellStyle name="Note 2 6 3 3" xfId="44026" xr:uid="{00000000-0005-0000-0000-0000EEAB0000}"/>
    <cellStyle name="Note 2 6 3 3 2" xfId="44027" xr:uid="{00000000-0005-0000-0000-0000EFAB0000}"/>
    <cellStyle name="Note 2 6 3 3 3" xfId="44028" xr:uid="{00000000-0005-0000-0000-0000F0AB0000}"/>
    <cellStyle name="Note 2 6 3 4" xfId="44029" xr:uid="{00000000-0005-0000-0000-0000F1AB0000}"/>
    <cellStyle name="Note 2 6 3 4 2" xfId="44030" xr:uid="{00000000-0005-0000-0000-0000F2AB0000}"/>
    <cellStyle name="Note 2 6 3 4 3" xfId="44031" xr:uid="{00000000-0005-0000-0000-0000F3AB0000}"/>
    <cellStyle name="Note 2 6 3 5" xfId="44032" xr:uid="{00000000-0005-0000-0000-0000F4AB0000}"/>
    <cellStyle name="Note 2 6 3 5 2" xfId="44033" xr:uid="{00000000-0005-0000-0000-0000F5AB0000}"/>
    <cellStyle name="Note 2 6 3 5 3" xfId="44034" xr:uid="{00000000-0005-0000-0000-0000F6AB0000}"/>
    <cellStyle name="Note 2 6 3 6" xfId="44035" xr:uid="{00000000-0005-0000-0000-0000F7AB0000}"/>
    <cellStyle name="Note 2 6 3 6 2" xfId="44036" xr:uid="{00000000-0005-0000-0000-0000F8AB0000}"/>
    <cellStyle name="Note 2 6 3 6 3" xfId="44037" xr:uid="{00000000-0005-0000-0000-0000F9AB0000}"/>
    <cellStyle name="Note 2 6 3 7" xfId="44038" xr:uid="{00000000-0005-0000-0000-0000FAAB0000}"/>
    <cellStyle name="Note 2 6 3 7 2" xfId="44039" xr:uid="{00000000-0005-0000-0000-0000FBAB0000}"/>
    <cellStyle name="Note 2 6 3 7 3" xfId="44040" xr:uid="{00000000-0005-0000-0000-0000FCAB0000}"/>
    <cellStyle name="Note 2 6 3 8" xfId="44041" xr:uid="{00000000-0005-0000-0000-0000FDAB0000}"/>
    <cellStyle name="Note 2 6 3 8 2" xfId="44042" xr:uid="{00000000-0005-0000-0000-0000FEAB0000}"/>
    <cellStyle name="Note 2 6 3 8 3" xfId="44043" xr:uid="{00000000-0005-0000-0000-0000FFAB0000}"/>
    <cellStyle name="Note 2 6 3 9" xfId="44044" xr:uid="{00000000-0005-0000-0000-000000AC0000}"/>
    <cellStyle name="Note 2 6 3 9 2" xfId="44045" xr:uid="{00000000-0005-0000-0000-000001AC0000}"/>
    <cellStyle name="Note 2 6 3 9 3" xfId="44046" xr:uid="{00000000-0005-0000-0000-000002AC0000}"/>
    <cellStyle name="Note 2 6 4" xfId="44047" xr:uid="{00000000-0005-0000-0000-000003AC0000}"/>
    <cellStyle name="Note 2 6 4 10" xfId="44048" xr:uid="{00000000-0005-0000-0000-000004AC0000}"/>
    <cellStyle name="Note 2 6 4 10 2" xfId="44049" xr:uid="{00000000-0005-0000-0000-000005AC0000}"/>
    <cellStyle name="Note 2 6 4 10 3" xfId="44050" xr:uid="{00000000-0005-0000-0000-000006AC0000}"/>
    <cellStyle name="Note 2 6 4 11" xfId="44051" xr:uid="{00000000-0005-0000-0000-000007AC0000}"/>
    <cellStyle name="Note 2 6 4 11 2" xfId="44052" xr:uid="{00000000-0005-0000-0000-000008AC0000}"/>
    <cellStyle name="Note 2 6 4 11 3" xfId="44053" xr:uid="{00000000-0005-0000-0000-000009AC0000}"/>
    <cellStyle name="Note 2 6 4 12" xfId="44054" xr:uid="{00000000-0005-0000-0000-00000AAC0000}"/>
    <cellStyle name="Note 2 6 4 13" xfId="44055" xr:uid="{00000000-0005-0000-0000-00000BAC0000}"/>
    <cellStyle name="Note 2 6 4 2" xfId="44056" xr:uid="{00000000-0005-0000-0000-00000CAC0000}"/>
    <cellStyle name="Note 2 6 4 2 2" xfId="44057" xr:uid="{00000000-0005-0000-0000-00000DAC0000}"/>
    <cellStyle name="Note 2 6 4 2 3" xfId="44058" xr:uid="{00000000-0005-0000-0000-00000EAC0000}"/>
    <cellStyle name="Note 2 6 4 3" xfId="44059" xr:uid="{00000000-0005-0000-0000-00000FAC0000}"/>
    <cellStyle name="Note 2 6 4 3 2" xfId="44060" xr:uid="{00000000-0005-0000-0000-000010AC0000}"/>
    <cellStyle name="Note 2 6 4 3 3" xfId="44061" xr:uid="{00000000-0005-0000-0000-000011AC0000}"/>
    <cellStyle name="Note 2 6 4 4" xfId="44062" xr:uid="{00000000-0005-0000-0000-000012AC0000}"/>
    <cellStyle name="Note 2 6 4 4 2" xfId="44063" xr:uid="{00000000-0005-0000-0000-000013AC0000}"/>
    <cellStyle name="Note 2 6 4 4 3" xfId="44064" xr:uid="{00000000-0005-0000-0000-000014AC0000}"/>
    <cellStyle name="Note 2 6 4 5" xfId="44065" xr:uid="{00000000-0005-0000-0000-000015AC0000}"/>
    <cellStyle name="Note 2 6 4 5 2" xfId="44066" xr:uid="{00000000-0005-0000-0000-000016AC0000}"/>
    <cellStyle name="Note 2 6 4 5 3" xfId="44067" xr:uid="{00000000-0005-0000-0000-000017AC0000}"/>
    <cellStyle name="Note 2 6 4 6" xfId="44068" xr:uid="{00000000-0005-0000-0000-000018AC0000}"/>
    <cellStyle name="Note 2 6 4 6 2" xfId="44069" xr:uid="{00000000-0005-0000-0000-000019AC0000}"/>
    <cellStyle name="Note 2 6 4 6 3" xfId="44070" xr:uid="{00000000-0005-0000-0000-00001AAC0000}"/>
    <cellStyle name="Note 2 6 4 7" xfId="44071" xr:uid="{00000000-0005-0000-0000-00001BAC0000}"/>
    <cellStyle name="Note 2 6 4 7 2" xfId="44072" xr:uid="{00000000-0005-0000-0000-00001CAC0000}"/>
    <cellStyle name="Note 2 6 4 7 3" xfId="44073" xr:uid="{00000000-0005-0000-0000-00001DAC0000}"/>
    <cellStyle name="Note 2 6 4 8" xfId="44074" xr:uid="{00000000-0005-0000-0000-00001EAC0000}"/>
    <cellStyle name="Note 2 6 4 8 2" xfId="44075" xr:uid="{00000000-0005-0000-0000-00001FAC0000}"/>
    <cellStyle name="Note 2 6 4 8 3" xfId="44076" xr:uid="{00000000-0005-0000-0000-000020AC0000}"/>
    <cellStyle name="Note 2 6 4 9" xfId="44077" xr:uid="{00000000-0005-0000-0000-000021AC0000}"/>
    <cellStyle name="Note 2 6 4 9 2" xfId="44078" xr:uid="{00000000-0005-0000-0000-000022AC0000}"/>
    <cellStyle name="Note 2 6 4 9 3" xfId="44079" xr:uid="{00000000-0005-0000-0000-000023AC0000}"/>
    <cellStyle name="Note 2 6 5" xfId="44080" xr:uid="{00000000-0005-0000-0000-000024AC0000}"/>
    <cellStyle name="Note 2 6 5 10" xfId="44081" xr:uid="{00000000-0005-0000-0000-000025AC0000}"/>
    <cellStyle name="Note 2 6 5 10 2" xfId="44082" xr:uid="{00000000-0005-0000-0000-000026AC0000}"/>
    <cellStyle name="Note 2 6 5 10 3" xfId="44083" xr:uid="{00000000-0005-0000-0000-000027AC0000}"/>
    <cellStyle name="Note 2 6 5 11" xfId="44084" xr:uid="{00000000-0005-0000-0000-000028AC0000}"/>
    <cellStyle name="Note 2 6 5 11 2" xfId="44085" xr:uid="{00000000-0005-0000-0000-000029AC0000}"/>
    <cellStyle name="Note 2 6 5 11 3" xfId="44086" xr:uid="{00000000-0005-0000-0000-00002AAC0000}"/>
    <cellStyle name="Note 2 6 5 12" xfId="44087" xr:uid="{00000000-0005-0000-0000-00002BAC0000}"/>
    <cellStyle name="Note 2 6 5 13" xfId="44088" xr:uid="{00000000-0005-0000-0000-00002CAC0000}"/>
    <cellStyle name="Note 2 6 5 2" xfId="44089" xr:uid="{00000000-0005-0000-0000-00002DAC0000}"/>
    <cellStyle name="Note 2 6 5 2 2" xfId="44090" xr:uid="{00000000-0005-0000-0000-00002EAC0000}"/>
    <cellStyle name="Note 2 6 5 2 3" xfId="44091" xr:uid="{00000000-0005-0000-0000-00002FAC0000}"/>
    <cellStyle name="Note 2 6 5 3" xfId="44092" xr:uid="{00000000-0005-0000-0000-000030AC0000}"/>
    <cellStyle name="Note 2 6 5 3 2" xfId="44093" xr:uid="{00000000-0005-0000-0000-000031AC0000}"/>
    <cellStyle name="Note 2 6 5 3 3" xfId="44094" xr:uid="{00000000-0005-0000-0000-000032AC0000}"/>
    <cellStyle name="Note 2 6 5 4" xfId="44095" xr:uid="{00000000-0005-0000-0000-000033AC0000}"/>
    <cellStyle name="Note 2 6 5 4 2" xfId="44096" xr:uid="{00000000-0005-0000-0000-000034AC0000}"/>
    <cellStyle name="Note 2 6 5 4 3" xfId="44097" xr:uid="{00000000-0005-0000-0000-000035AC0000}"/>
    <cellStyle name="Note 2 6 5 5" xfId="44098" xr:uid="{00000000-0005-0000-0000-000036AC0000}"/>
    <cellStyle name="Note 2 6 5 5 2" xfId="44099" xr:uid="{00000000-0005-0000-0000-000037AC0000}"/>
    <cellStyle name="Note 2 6 5 5 3" xfId="44100" xr:uid="{00000000-0005-0000-0000-000038AC0000}"/>
    <cellStyle name="Note 2 6 5 6" xfId="44101" xr:uid="{00000000-0005-0000-0000-000039AC0000}"/>
    <cellStyle name="Note 2 6 5 6 2" xfId="44102" xr:uid="{00000000-0005-0000-0000-00003AAC0000}"/>
    <cellStyle name="Note 2 6 5 6 3" xfId="44103" xr:uid="{00000000-0005-0000-0000-00003BAC0000}"/>
    <cellStyle name="Note 2 6 5 7" xfId="44104" xr:uid="{00000000-0005-0000-0000-00003CAC0000}"/>
    <cellStyle name="Note 2 6 5 7 2" xfId="44105" xr:uid="{00000000-0005-0000-0000-00003DAC0000}"/>
    <cellStyle name="Note 2 6 5 7 3" xfId="44106" xr:uid="{00000000-0005-0000-0000-00003EAC0000}"/>
    <cellStyle name="Note 2 6 5 8" xfId="44107" xr:uid="{00000000-0005-0000-0000-00003FAC0000}"/>
    <cellStyle name="Note 2 6 5 8 2" xfId="44108" xr:uid="{00000000-0005-0000-0000-000040AC0000}"/>
    <cellStyle name="Note 2 6 5 8 3" xfId="44109" xr:uid="{00000000-0005-0000-0000-000041AC0000}"/>
    <cellStyle name="Note 2 6 5 9" xfId="44110" xr:uid="{00000000-0005-0000-0000-000042AC0000}"/>
    <cellStyle name="Note 2 6 5 9 2" xfId="44111" xr:uid="{00000000-0005-0000-0000-000043AC0000}"/>
    <cellStyle name="Note 2 6 5 9 3" xfId="44112" xr:uid="{00000000-0005-0000-0000-000044AC0000}"/>
    <cellStyle name="Note 2 6 6" xfId="44113" xr:uid="{00000000-0005-0000-0000-000045AC0000}"/>
    <cellStyle name="Note 2 6 6 10" xfId="44114" xr:uid="{00000000-0005-0000-0000-000046AC0000}"/>
    <cellStyle name="Note 2 6 6 10 2" xfId="44115" xr:uid="{00000000-0005-0000-0000-000047AC0000}"/>
    <cellStyle name="Note 2 6 6 10 3" xfId="44116" xr:uid="{00000000-0005-0000-0000-000048AC0000}"/>
    <cellStyle name="Note 2 6 6 11" xfId="44117" xr:uid="{00000000-0005-0000-0000-000049AC0000}"/>
    <cellStyle name="Note 2 6 6 11 2" xfId="44118" xr:uid="{00000000-0005-0000-0000-00004AAC0000}"/>
    <cellStyle name="Note 2 6 6 11 3" xfId="44119" xr:uid="{00000000-0005-0000-0000-00004BAC0000}"/>
    <cellStyle name="Note 2 6 6 12" xfId="44120" xr:uid="{00000000-0005-0000-0000-00004CAC0000}"/>
    <cellStyle name="Note 2 6 6 13" xfId="44121" xr:uid="{00000000-0005-0000-0000-00004DAC0000}"/>
    <cellStyle name="Note 2 6 6 2" xfId="44122" xr:uid="{00000000-0005-0000-0000-00004EAC0000}"/>
    <cellStyle name="Note 2 6 6 2 2" xfId="44123" xr:uid="{00000000-0005-0000-0000-00004FAC0000}"/>
    <cellStyle name="Note 2 6 6 2 3" xfId="44124" xr:uid="{00000000-0005-0000-0000-000050AC0000}"/>
    <cellStyle name="Note 2 6 6 3" xfId="44125" xr:uid="{00000000-0005-0000-0000-000051AC0000}"/>
    <cellStyle name="Note 2 6 6 3 2" xfId="44126" xr:uid="{00000000-0005-0000-0000-000052AC0000}"/>
    <cellStyle name="Note 2 6 6 3 3" xfId="44127" xr:uid="{00000000-0005-0000-0000-000053AC0000}"/>
    <cellStyle name="Note 2 6 6 4" xfId="44128" xr:uid="{00000000-0005-0000-0000-000054AC0000}"/>
    <cellStyle name="Note 2 6 6 4 2" xfId="44129" xr:uid="{00000000-0005-0000-0000-000055AC0000}"/>
    <cellStyle name="Note 2 6 6 4 3" xfId="44130" xr:uid="{00000000-0005-0000-0000-000056AC0000}"/>
    <cellStyle name="Note 2 6 6 5" xfId="44131" xr:uid="{00000000-0005-0000-0000-000057AC0000}"/>
    <cellStyle name="Note 2 6 6 5 2" xfId="44132" xr:uid="{00000000-0005-0000-0000-000058AC0000}"/>
    <cellStyle name="Note 2 6 6 5 3" xfId="44133" xr:uid="{00000000-0005-0000-0000-000059AC0000}"/>
    <cellStyle name="Note 2 6 6 6" xfId="44134" xr:uid="{00000000-0005-0000-0000-00005AAC0000}"/>
    <cellStyle name="Note 2 6 6 6 2" xfId="44135" xr:uid="{00000000-0005-0000-0000-00005BAC0000}"/>
    <cellStyle name="Note 2 6 6 6 3" xfId="44136" xr:uid="{00000000-0005-0000-0000-00005CAC0000}"/>
    <cellStyle name="Note 2 6 6 7" xfId="44137" xr:uid="{00000000-0005-0000-0000-00005DAC0000}"/>
    <cellStyle name="Note 2 6 6 7 2" xfId="44138" xr:uid="{00000000-0005-0000-0000-00005EAC0000}"/>
    <cellStyle name="Note 2 6 6 7 3" xfId="44139" xr:uid="{00000000-0005-0000-0000-00005FAC0000}"/>
    <cellStyle name="Note 2 6 6 8" xfId="44140" xr:uid="{00000000-0005-0000-0000-000060AC0000}"/>
    <cellStyle name="Note 2 6 6 8 2" xfId="44141" xr:uid="{00000000-0005-0000-0000-000061AC0000}"/>
    <cellStyle name="Note 2 6 6 8 3" xfId="44142" xr:uid="{00000000-0005-0000-0000-000062AC0000}"/>
    <cellStyle name="Note 2 6 6 9" xfId="44143" xr:uid="{00000000-0005-0000-0000-000063AC0000}"/>
    <cellStyle name="Note 2 6 6 9 2" xfId="44144" xr:uid="{00000000-0005-0000-0000-000064AC0000}"/>
    <cellStyle name="Note 2 6 6 9 3" xfId="44145" xr:uid="{00000000-0005-0000-0000-000065AC0000}"/>
    <cellStyle name="Note 2 6 7" xfId="44146" xr:uid="{00000000-0005-0000-0000-000066AC0000}"/>
    <cellStyle name="Note 2 6 7 10" xfId="44147" xr:uid="{00000000-0005-0000-0000-000067AC0000}"/>
    <cellStyle name="Note 2 6 7 10 2" xfId="44148" xr:uid="{00000000-0005-0000-0000-000068AC0000}"/>
    <cellStyle name="Note 2 6 7 10 3" xfId="44149" xr:uid="{00000000-0005-0000-0000-000069AC0000}"/>
    <cellStyle name="Note 2 6 7 11" xfId="44150" xr:uid="{00000000-0005-0000-0000-00006AAC0000}"/>
    <cellStyle name="Note 2 6 7 11 2" xfId="44151" xr:uid="{00000000-0005-0000-0000-00006BAC0000}"/>
    <cellStyle name="Note 2 6 7 11 3" xfId="44152" xr:uid="{00000000-0005-0000-0000-00006CAC0000}"/>
    <cellStyle name="Note 2 6 7 12" xfId="44153" xr:uid="{00000000-0005-0000-0000-00006DAC0000}"/>
    <cellStyle name="Note 2 6 7 13" xfId="44154" xr:uid="{00000000-0005-0000-0000-00006EAC0000}"/>
    <cellStyle name="Note 2 6 7 2" xfId="44155" xr:uid="{00000000-0005-0000-0000-00006FAC0000}"/>
    <cellStyle name="Note 2 6 7 2 2" xfId="44156" xr:uid="{00000000-0005-0000-0000-000070AC0000}"/>
    <cellStyle name="Note 2 6 7 2 3" xfId="44157" xr:uid="{00000000-0005-0000-0000-000071AC0000}"/>
    <cellStyle name="Note 2 6 7 3" xfId="44158" xr:uid="{00000000-0005-0000-0000-000072AC0000}"/>
    <cellStyle name="Note 2 6 7 3 2" xfId="44159" xr:uid="{00000000-0005-0000-0000-000073AC0000}"/>
    <cellStyle name="Note 2 6 7 3 3" xfId="44160" xr:uid="{00000000-0005-0000-0000-000074AC0000}"/>
    <cellStyle name="Note 2 6 7 4" xfId="44161" xr:uid="{00000000-0005-0000-0000-000075AC0000}"/>
    <cellStyle name="Note 2 6 7 4 2" xfId="44162" xr:uid="{00000000-0005-0000-0000-000076AC0000}"/>
    <cellStyle name="Note 2 6 7 4 3" xfId="44163" xr:uid="{00000000-0005-0000-0000-000077AC0000}"/>
    <cellStyle name="Note 2 6 7 5" xfId="44164" xr:uid="{00000000-0005-0000-0000-000078AC0000}"/>
    <cellStyle name="Note 2 6 7 5 2" xfId="44165" xr:uid="{00000000-0005-0000-0000-000079AC0000}"/>
    <cellStyle name="Note 2 6 7 5 3" xfId="44166" xr:uid="{00000000-0005-0000-0000-00007AAC0000}"/>
    <cellStyle name="Note 2 6 7 6" xfId="44167" xr:uid="{00000000-0005-0000-0000-00007BAC0000}"/>
    <cellStyle name="Note 2 6 7 6 2" xfId="44168" xr:uid="{00000000-0005-0000-0000-00007CAC0000}"/>
    <cellStyle name="Note 2 6 7 6 3" xfId="44169" xr:uid="{00000000-0005-0000-0000-00007DAC0000}"/>
    <cellStyle name="Note 2 6 7 7" xfId="44170" xr:uid="{00000000-0005-0000-0000-00007EAC0000}"/>
    <cellStyle name="Note 2 6 7 7 2" xfId="44171" xr:uid="{00000000-0005-0000-0000-00007FAC0000}"/>
    <cellStyle name="Note 2 6 7 7 3" xfId="44172" xr:uid="{00000000-0005-0000-0000-000080AC0000}"/>
    <cellStyle name="Note 2 6 7 8" xfId="44173" xr:uid="{00000000-0005-0000-0000-000081AC0000}"/>
    <cellStyle name="Note 2 6 7 8 2" xfId="44174" xr:uid="{00000000-0005-0000-0000-000082AC0000}"/>
    <cellStyle name="Note 2 6 7 8 3" xfId="44175" xr:uid="{00000000-0005-0000-0000-000083AC0000}"/>
    <cellStyle name="Note 2 6 7 9" xfId="44176" xr:uid="{00000000-0005-0000-0000-000084AC0000}"/>
    <cellStyle name="Note 2 6 7 9 2" xfId="44177" xr:uid="{00000000-0005-0000-0000-000085AC0000}"/>
    <cellStyle name="Note 2 6 7 9 3" xfId="44178" xr:uid="{00000000-0005-0000-0000-000086AC0000}"/>
    <cellStyle name="Note 2 6 8" xfId="44179" xr:uid="{00000000-0005-0000-0000-000087AC0000}"/>
    <cellStyle name="Note 2 6 8 2" xfId="44180" xr:uid="{00000000-0005-0000-0000-000088AC0000}"/>
    <cellStyle name="Note 2 6 8 3" xfId="44181" xr:uid="{00000000-0005-0000-0000-000089AC0000}"/>
    <cellStyle name="Note 2 6 9" xfId="44182" xr:uid="{00000000-0005-0000-0000-00008AAC0000}"/>
    <cellStyle name="Note 2 6 9 2" xfId="44183" xr:uid="{00000000-0005-0000-0000-00008BAC0000}"/>
    <cellStyle name="Note 2 6 9 3" xfId="44184" xr:uid="{00000000-0005-0000-0000-00008CAC0000}"/>
    <cellStyle name="Note 2 7" xfId="44185" xr:uid="{00000000-0005-0000-0000-00008DAC0000}"/>
    <cellStyle name="Note 2 7 10" xfId="44186" xr:uid="{00000000-0005-0000-0000-00008EAC0000}"/>
    <cellStyle name="Note 2 7 10 2" xfId="44187" xr:uid="{00000000-0005-0000-0000-00008FAC0000}"/>
    <cellStyle name="Note 2 7 10 3" xfId="44188" xr:uid="{00000000-0005-0000-0000-000090AC0000}"/>
    <cellStyle name="Note 2 7 11" xfId="44189" xr:uid="{00000000-0005-0000-0000-000091AC0000}"/>
    <cellStyle name="Note 2 7 11 2" xfId="44190" xr:uid="{00000000-0005-0000-0000-000092AC0000}"/>
    <cellStyle name="Note 2 7 11 3" xfId="44191" xr:uid="{00000000-0005-0000-0000-000093AC0000}"/>
    <cellStyle name="Note 2 7 12" xfId="44192" xr:uid="{00000000-0005-0000-0000-000094AC0000}"/>
    <cellStyle name="Note 2 7 13" xfId="44193" xr:uid="{00000000-0005-0000-0000-000095AC0000}"/>
    <cellStyle name="Note 2 7 2" xfId="44194" xr:uid="{00000000-0005-0000-0000-000096AC0000}"/>
    <cellStyle name="Note 2 7 2 2" xfId="44195" xr:uid="{00000000-0005-0000-0000-000097AC0000}"/>
    <cellStyle name="Note 2 7 2 3" xfId="44196" xr:uid="{00000000-0005-0000-0000-000098AC0000}"/>
    <cellStyle name="Note 2 7 3" xfId="44197" xr:uid="{00000000-0005-0000-0000-000099AC0000}"/>
    <cellStyle name="Note 2 7 3 2" xfId="44198" xr:uid="{00000000-0005-0000-0000-00009AAC0000}"/>
    <cellStyle name="Note 2 7 3 3" xfId="44199" xr:uid="{00000000-0005-0000-0000-00009BAC0000}"/>
    <cellStyle name="Note 2 7 4" xfId="44200" xr:uid="{00000000-0005-0000-0000-00009CAC0000}"/>
    <cellStyle name="Note 2 7 4 2" xfId="44201" xr:uid="{00000000-0005-0000-0000-00009DAC0000}"/>
    <cellStyle name="Note 2 7 4 3" xfId="44202" xr:uid="{00000000-0005-0000-0000-00009EAC0000}"/>
    <cellStyle name="Note 2 7 5" xfId="44203" xr:uid="{00000000-0005-0000-0000-00009FAC0000}"/>
    <cellStyle name="Note 2 7 5 2" xfId="44204" xr:uid="{00000000-0005-0000-0000-0000A0AC0000}"/>
    <cellStyle name="Note 2 7 5 3" xfId="44205" xr:uid="{00000000-0005-0000-0000-0000A1AC0000}"/>
    <cellStyle name="Note 2 7 6" xfId="44206" xr:uid="{00000000-0005-0000-0000-0000A2AC0000}"/>
    <cellStyle name="Note 2 7 6 2" xfId="44207" xr:uid="{00000000-0005-0000-0000-0000A3AC0000}"/>
    <cellStyle name="Note 2 7 6 3" xfId="44208" xr:uid="{00000000-0005-0000-0000-0000A4AC0000}"/>
    <cellStyle name="Note 2 7 7" xfId="44209" xr:uid="{00000000-0005-0000-0000-0000A5AC0000}"/>
    <cellStyle name="Note 2 7 7 2" xfId="44210" xr:uid="{00000000-0005-0000-0000-0000A6AC0000}"/>
    <cellStyle name="Note 2 7 7 3" xfId="44211" xr:uid="{00000000-0005-0000-0000-0000A7AC0000}"/>
    <cellStyle name="Note 2 7 8" xfId="44212" xr:uid="{00000000-0005-0000-0000-0000A8AC0000}"/>
    <cellStyle name="Note 2 7 8 2" xfId="44213" xr:uid="{00000000-0005-0000-0000-0000A9AC0000}"/>
    <cellStyle name="Note 2 7 8 3" xfId="44214" xr:uid="{00000000-0005-0000-0000-0000AAAC0000}"/>
    <cellStyle name="Note 2 7 9" xfId="44215" xr:uid="{00000000-0005-0000-0000-0000ABAC0000}"/>
    <cellStyle name="Note 2 7 9 2" xfId="44216" xr:uid="{00000000-0005-0000-0000-0000ACAC0000}"/>
    <cellStyle name="Note 2 7 9 3" xfId="44217" xr:uid="{00000000-0005-0000-0000-0000ADAC0000}"/>
    <cellStyle name="Note 2 8" xfId="44218" xr:uid="{00000000-0005-0000-0000-0000AEAC0000}"/>
    <cellStyle name="Note 2 8 2" xfId="44219" xr:uid="{00000000-0005-0000-0000-0000AFAC0000}"/>
    <cellStyle name="Note 2 8 3" xfId="44220" xr:uid="{00000000-0005-0000-0000-0000B0AC0000}"/>
    <cellStyle name="Note 2 9" xfId="44221" xr:uid="{00000000-0005-0000-0000-0000B1AC0000}"/>
    <cellStyle name="Note 2 9 2" xfId="44222" xr:uid="{00000000-0005-0000-0000-0000B2AC0000}"/>
    <cellStyle name="Note 2 9 3" xfId="44223" xr:uid="{00000000-0005-0000-0000-0000B3AC0000}"/>
    <cellStyle name="Note 3" xfId="44224" xr:uid="{00000000-0005-0000-0000-0000B4AC0000}"/>
    <cellStyle name="Note 3 10" xfId="44225" xr:uid="{00000000-0005-0000-0000-0000B5AC0000}"/>
    <cellStyle name="Note 3 10 2" xfId="44226" xr:uid="{00000000-0005-0000-0000-0000B6AC0000}"/>
    <cellStyle name="Note 3 10 3" xfId="44227" xr:uid="{00000000-0005-0000-0000-0000B7AC0000}"/>
    <cellStyle name="Note 3 11" xfId="44228" xr:uid="{00000000-0005-0000-0000-0000B8AC0000}"/>
    <cellStyle name="Note 3 11 2" xfId="44229" xr:uid="{00000000-0005-0000-0000-0000B9AC0000}"/>
    <cellStyle name="Note 3 11 3" xfId="44230" xr:uid="{00000000-0005-0000-0000-0000BAAC0000}"/>
    <cellStyle name="Note 3 12" xfId="44231" xr:uid="{00000000-0005-0000-0000-0000BBAC0000}"/>
    <cellStyle name="Note 3 12 2" xfId="44232" xr:uid="{00000000-0005-0000-0000-0000BCAC0000}"/>
    <cellStyle name="Note 3 12 3" xfId="44233" xr:uid="{00000000-0005-0000-0000-0000BDAC0000}"/>
    <cellStyle name="Note 3 13" xfId="44234" xr:uid="{00000000-0005-0000-0000-0000BEAC0000}"/>
    <cellStyle name="Note 3 13 2" xfId="44235" xr:uid="{00000000-0005-0000-0000-0000BFAC0000}"/>
    <cellStyle name="Note 3 13 3" xfId="44236" xr:uid="{00000000-0005-0000-0000-0000C0AC0000}"/>
    <cellStyle name="Note 3 14" xfId="44237" xr:uid="{00000000-0005-0000-0000-0000C1AC0000}"/>
    <cellStyle name="Note 3 14 2" xfId="44238" xr:uid="{00000000-0005-0000-0000-0000C2AC0000}"/>
    <cellStyle name="Note 3 14 3" xfId="44239" xr:uid="{00000000-0005-0000-0000-0000C3AC0000}"/>
    <cellStyle name="Note 3 15" xfId="44240" xr:uid="{00000000-0005-0000-0000-0000C4AC0000}"/>
    <cellStyle name="Note 3 16" xfId="44241" xr:uid="{00000000-0005-0000-0000-0000C5AC0000}"/>
    <cellStyle name="Note 3 17" xfId="44242" xr:uid="{00000000-0005-0000-0000-0000C6AC0000}"/>
    <cellStyle name="Note 3 2" xfId="44243" xr:uid="{00000000-0005-0000-0000-0000C7AC0000}"/>
    <cellStyle name="Note 3 2 10" xfId="44244" xr:uid="{00000000-0005-0000-0000-0000C8AC0000}"/>
    <cellStyle name="Note 3 2 10 2" xfId="44245" xr:uid="{00000000-0005-0000-0000-0000C9AC0000}"/>
    <cellStyle name="Note 3 2 10 3" xfId="44246" xr:uid="{00000000-0005-0000-0000-0000CAAC0000}"/>
    <cellStyle name="Note 3 2 11" xfId="44247" xr:uid="{00000000-0005-0000-0000-0000CBAC0000}"/>
    <cellStyle name="Note 3 2 11 2" xfId="44248" xr:uid="{00000000-0005-0000-0000-0000CCAC0000}"/>
    <cellStyle name="Note 3 2 11 3" xfId="44249" xr:uid="{00000000-0005-0000-0000-0000CDAC0000}"/>
    <cellStyle name="Note 3 2 12" xfId="44250" xr:uid="{00000000-0005-0000-0000-0000CEAC0000}"/>
    <cellStyle name="Note 3 2 12 2" xfId="44251" xr:uid="{00000000-0005-0000-0000-0000CFAC0000}"/>
    <cellStyle name="Note 3 2 12 3" xfId="44252" xr:uid="{00000000-0005-0000-0000-0000D0AC0000}"/>
    <cellStyle name="Note 3 2 13" xfId="44253" xr:uid="{00000000-0005-0000-0000-0000D1AC0000}"/>
    <cellStyle name="Note 3 2 13 2" xfId="44254" xr:uid="{00000000-0005-0000-0000-0000D2AC0000}"/>
    <cellStyle name="Note 3 2 13 3" xfId="44255" xr:uid="{00000000-0005-0000-0000-0000D3AC0000}"/>
    <cellStyle name="Note 3 2 14" xfId="44256" xr:uid="{00000000-0005-0000-0000-0000D4AC0000}"/>
    <cellStyle name="Note 3 2 15" xfId="44257" xr:uid="{00000000-0005-0000-0000-0000D5AC0000}"/>
    <cellStyle name="Note 3 2 16" xfId="44258" xr:uid="{00000000-0005-0000-0000-0000D6AC0000}"/>
    <cellStyle name="Note 3 2 2" xfId="44259" xr:uid="{00000000-0005-0000-0000-0000D7AC0000}"/>
    <cellStyle name="Note 3 2 2 10" xfId="44260" xr:uid="{00000000-0005-0000-0000-0000D8AC0000}"/>
    <cellStyle name="Note 3 2 2 10 2" xfId="44261" xr:uid="{00000000-0005-0000-0000-0000D9AC0000}"/>
    <cellStyle name="Note 3 2 2 10 3" xfId="44262" xr:uid="{00000000-0005-0000-0000-0000DAAC0000}"/>
    <cellStyle name="Note 3 2 2 11" xfId="44263" xr:uid="{00000000-0005-0000-0000-0000DBAC0000}"/>
    <cellStyle name="Note 3 2 2 11 2" xfId="44264" xr:uid="{00000000-0005-0000-0000-0000DCAC0000}"/>
    <cellStyle name="Note 3 2 2 11 3" xfId="44265" xr:uid="{00000000-0005-0000-0000-0000DDAC0000}"/>
    <cellStyle name="Note 3 2 2 12" xfId="44266" xr:uid="{00000000-0005-0000-0000-0000DEAC0000}"/>
    <cellStyle name="Note 3 2 2 12 2" xfId="44267" xr:uid="{00000000-0005-0000-0000-0000DFAC0000}"/>
    <cellStyle name="Note 3 2 2 12 3" xfId="44268" xr:uid="{00000000-0005-0000-0000-0000E0AC0000}"/>
    <cellStyle name="Note 3 2 2 13" xfId="44269" xr:uid="{00000000-0005-0000-0000-0000E1AC0000}"/>
    <cellStyle name="Note 3 2 2 13 2" xfId="44270" xr:uid="{00000000-0005-0000-0000-0000E2AC0000}"/>
    <cellStyle name="Note 3 2 2 13 3" xfId="44271" xr:uid="{00000000-0005-0000-0000-0000E3AC0000}"/>
    <cellStyle name="Note 3 2 2 14" xfId="44272" xr:uid="{00000000-0005-0000-0000-0000E4AC0000}"/>
    <cellStyle name="Note 3 2 2 14 2" xfId="44273" xr:uid="{00000000-0005-0000-0000-0000E5AC0000}"/>
    <cellStyle name="Note 3 2 2 14 3" xfId="44274" xr:uid="{00000000-0005-0000-0000-0000E6AC0000}"/>
    <cellStyle name="Note 3 2 2 15" xfId="44275" xr:uid="{00000000-0005-0000-0000-0000E7AC0000}"/>
    <cellStyle name="Note 3 2 2 15 2" xfId="44276" xr:uid="{00000000-0005-0000-0000-0000E8AC0000}"/>
    <cellStyle name="Note 3 2 2 15 3" xfId="44277" xr:uid="{00000000-0005-0000-0000-0000E9AC0000}"/>
    <cellStyle name="Note 3 2 2 16" xfId="44278" xr:uid="{00000000-0005-0000-0000-0000EAAC0000}"/>
    <cellStyle name="Note 3 2 2 16 2" xfId="44279" xr:uid="{00000000-0005-0000-0000-0000EBAC0000}"/>
    <cellStyle name="Note 3 2 2 16 3" xfId="44280" xr:uid="{00000000-0005-0000-0000-0000ECAC0000}"/>
    <cellStyle name="Note 3 2 2 17" xfId="44281" xr:uid="{00000000-0005-0000-0000-0000EDAC0000}"/>
    <cellStyle name="Note 3 2 2 17 2" xfId="44282" xr:uid="{00000000-0005-0000-0000-0000EEAC0000}"/>
    <cellStyle name="Note 3 2 2 17 3" xfId="44283" xr:uid="{00000000-0005-0000-0000-0000EFAC0000}"/>
    <cellStyle name="Note 3 2 2 18" xfId="44284" xr:uid="{00000000-0005-0000-0000-0000F0AC0000}"/>
    <cellStyle name="Note 3 2 2 18 2" xfId="44285" xr:uid="{00000000-0005-0000-0000-0000F1AC0000}"/>
    <cellStyle name="Note 3 2 2 18 3" xfId="44286" xr:uid="{00000000-0005-0000-0000-0000F2AC0000}"/>
    <cellStyle name="Note 3 2 2 19" xfId="44287" xr:uid="{00000000-0005-0000-0000-0000F3AC0000}"/>
    <cellStyle name="Note 3 2 2 2" xfId="44288" xr:uid="{00000000-0005-0000-0000-0000F4AC0000}"/>
    <cellStyle name="Note 3 2 2 2 10" xfId="44289" xr:uid="{00000000-0005-0000-0000-0000F5AC0000}"/>
    <cellStyle name="Note 3 2 2 2 10 2" xfId="44290" xr:uid="{00000000-0005-0000-0000-0000F6AC0000}"/>
    <cellStyle name="Note 3 2 2 2 10 3" xfId="44291" xr:uid="{00000000-0005-0000-0000-0000F7AC0000}"/>
    <cellStyle name="Note 3 2 2 2 11" xfId="44292" xr:uid="{00000000-0005-0000-0000-0000F8AC0000}"/>
    <cellStyle name="Note 3 2 2 2 11 2" xfId="44293" xr:uid="{00000000-0005-0000-0000-0000F9AC0000}"/>
    <cellStyle name="Note 3 2 2 2 11 3" xfId="44294" xr:uid="{00000000-0005-0000-0000-0000FAAC0000}"/>
    <cellStyle name="Note 3 2 2 2 12" xfId="44295" xr:uid="{00000000-0005-0000-0000-0000FBAC0000}"/>
    <cellStyle name="Note 3 2 2 2 12 2" xfId="44296" xr:uid="{00000000-0005-0000-0000-0000FCAC0000}"/>
    <cellStyle name="Note 3 2 2 2 12 3" xfId="44297" xr:uid="{00000000-0005-0000-0000-0000FDAC0000}"/>
    <cellStyle name="Note 3 2 2 2 13" xfId="44298" xr:uid="{00000000-0005-0000-0000-0000FEAC0000}"/>
    <cellStyle name="Note 3 2 2 2 13 2" xfId="44299" xr:uid="{00000000-0005-0000-0000-0000FFAC0000}"/>
    <cellStyle name="Note 3 2 2 2 13 3" xfId="44300" xr:uid="{00000000-0005-0000-0000-000000AD0000}"/>
    <cellStyle name="Note 3 2 2 2 14" xfId="44301" xr:uid="{00000000-0005-0000-0000-000001AD0000}"/>
    <cellStyle name="Note 3 2 2 2 14 2" xfId="44302" xr:uid="{00000000-0005-0000-0000-000002AD0000}"/>
    <cellStyle name="Note 3 2 2 2 14 3" xfId="44303" xr:uid="{00000000-0005-0000-0000-000003AD0000}"/>
    <cellStyle name="Note 3 2 2 2 15" xfId="44304" xr:uid="{00000000-0005-0000-0000-000004AD0000}"/>
    <cellStyle name="Note 3 2 2 2 15 2" xfId="44305" xr:uid="{00000000-0005-0000-0000-000005AD0000}"/>
    <cellStyle name="Note 3 2 2 2 15 3" xfId="44306" xr:uid="{00000000-0005-0000-0000-000006AD0000}"/>
    <cellStyle name="Note 3 2 2 2 16" xfId="44307" xr:uid="{00000000-0005-0000-0000-000007AD0000}"/>
    <cellStyle name="Note 3 2 2 2 16 2" xfId="44308" xr:uid="{00000000-0005-0000-0000-000008AD0000}"/>
    <cellStyle name="Note 3 2 2 2 16 3" xfId="44309" xr:uid="{00000000-0005-0000-0000-000009AD0000}"/>
    <cellStyle name="Note 3 2 2 2 17" xfId="44310" xr:uid="{00000000-0005-0000-0000-00000AAD0000}"/>
    <cellStyle name="Note 3 2 2 2 17 2" xfId="44311" xr:uid="{00000000-0005-0000-0000-00000BAD0000}"/>
    <cellStyle name="Note 3 2 2 2 17 3" xfId="44312" xr:uid="{00000000-0005-0000-0000-00000CAD0000}"/>
    <cellStyle name="Note 3 2 2 2 18" xfId="44313" xr:uid="{00000000-0005-0000-0000-00000DAD0000}"/>
    <cellStyle name="Note 3 2 2 2 18 2" xfId="44314" xr:uid="{00000000-0005-0000-0000-00000EAD0000}"/>
    <cellStyle name="Note 3 2 2 2 18 3" xfId="44315" xr:uid="{00000000-0005-0000-0000-00000FAD0000}"/>
    <cellStyle name="Note 3 2 2 2 19" xfId="44316" xr:uid="{00000000-0005-0000-0000-000010AD0000}"/>
    <cellStyle name="Note 3 2 2 2 2" xfId="44317" xr:uid="{00000000-0005-0000-0000-000011AD0000}"/>
    <cellStyle name="Note 3 2 2 2 2 10" xfId="44318" xr:uid="{00000000-0005-0000-0000-000012AD0000}"/>
    <cellStyle name="Note 3 2 2 2 2 10 2" xfId="44319" xr:uid="{00000000-0005-0000-0000-000013AD0000}"/>
    <cellStyle name="Note 3 2 2 2 2 10 3" xfId="44320" xr:uid="{00000000-0005-0000-0000-000014AD0000}"/>
    <cellStyle name="Note 3 2 2 2 2 11" xfId="44321" xr:uid="{00000000-0005-0000-0000-000015AD0000}"/>
    <cellStyle name="Note 3 2 2 2 2 11 2" xfId="44322" xr:uid="{00000000-0005-0000-0000-000016AD0000}"/>
    <cellStyle name="Note 3 2 2 2 2 11 3" xfId="44323" xr:uid="{00000000-0005-0000-0000-000017AD0000}"/>
    <cellStyle name="Note 3 2 2 2 2 12" xfId="44324" xr:uid="{00000000-0005-0000-0000-000018AD0000}"/>
    <cellStyle name="Note 3 2 2 2 2 12 2" xfId="44325" xr:uid="{00000000-0005-0000-0000-000019AD0000}"/>
    <cellStyle name="Note 3 2 2 2 2 12 3" xfId="44326" xr:uid="{00000000-0005-0000-0000-00001AAD0000}"/>
    <cellStyle name="Note 3 2 2 2 2 13" xfId="44327" xr:uid="{00000000-0005-0000-0000-00001BAD0000}"/>
    <cellStyle name="Note 3 2 2 2 2 14" xfId="44328" xr:uid="{00000000-0005-0000-0000-00001CAD0000}"/>
    <cellStyle name="Note 3 2 2 2 2 2" xfId="44329" xr:uid="{00000000-0005-0000-0000-00001DAD0000}"/>
    <cellStyle name="Note 3 2 2 2 2 2 2" xfId="44330" xr:uid="{00000000-0005-0000-0000-00001EAD0000}"/>
    <cellStyle name="Note 3 2 2 2 2 2 3" xfId="44331" xr:uid="{00000000-0005-0000-0000-00001FAD0000}"/>
    <cellStyle name="Note 3 2 2 2 2 3" xfId="44332" xr:uid="{00000000-0005-0000-0000-000020AD0000}"/>
    <cellStyle name="Note 3 2 2 2 2 3 2" xfId="44333" xr:uid="{00000000-0005-0000-0000-000021AD0000}"/>
    <cellStyle name="Note 3 2 2 2 2 3 3" xfId="44334" xr:uid="{00000000-0005-0000-0000-000022AD0000}"/>
    <cellStyle name="Note 3 2 2 2 2 4" xfId="44335" xr:uid="{00000000-0005-0000-0000-000023AD0000}"/>
    <cellStyle name="Note 3 2 2 2 2 4 2" xfId="44336" xr:uid="{00000000-0005-0000-0000-000024AD0000}"/>
    <cellStyle name="Note 3 2 2 2 2 4 3" xfId="44337" xr:uid="{00000000-0005-0000-0000-000025AD0000}"/>
    <cellStyle name="Note 3 2 2 2 2 5" xfId="44338" xr:uid="{00000000-0005-0000-0000-000026AD0000}"/>
    <cellStyle name="Note 3 2 2 2 2 5 2" xfId="44339" xr:uid="{00000000-0005-0000-0000-000027AD0000}"/>
    <cellStyle name="Note 3 2 2 2 2 5 3" xfId="44340" xr:uid="{00000000-0005-0000-0000-000028AD0000}"/>
    <cellStyle name="Note 3 2 2 2 2 6" xfId="44341" xr:uid="{00000000-0005-0000-0000-000029AD0000}"/>
    <cellStyle name="Note 3 2 2 2 2 6 2" xfId="44342" xr:uid="{00000000-0005-0000-0000-00002AAD0000}"/>
    <cellStyle name="Note 3 2 2 2 2 6 3" xfId="44343" xr:uid="{00000000-0005-0000-0000-00002BAD0000}"/>
    <cellStyle name="Note 3 2 2 2 2 7" xfId="44344" xr:uid="{00000000-0005-0000-0000-00002CAD0000}"/>
    <cellStyle name="Note 3 2 2 2 2 7 2" xfId="44345" xr:uid="{00000000-0005-0000-0000-00002DAD0000}"/>
    <cellStyle name="Note 3 2 2 2 2 7 3" xfId="44346" xr:uid="{00000000-0005-0000-0000-00002EAD0000}"/>
    <cellStyle name="Note 3 2 2 2 2 8" xfId="44347" xr:uid="{00000000-0005-0000-0000-00002FAD0000}"/>
    <cellStyle name="Note 3 2 2 2 2 8 2" xfId="44348" xr:uid="{00000000-0005-0000-0000-000030AD0000}"/>
    <cellStyle name="Note 3 2 2 2 2 8 3" xfId="44349" xr:uid="{00000000-0005-0000-0000-000031AD0000}"/>
    <cellStyle name="Note 3 2 2 2 2 9" xfId="44350" xr:uid="{00000000-0005-0000-0000-000032AD0000}"/>
    <cellStyle name="Note 3 2 2 2 2 9 2" xfId="44351" xr:uid="{00000000-0005-0000-0000-000033AD0000}"/>
    <cellStyle name="Note 3 2 2 2 2 9 3" xfId="44352" xr:uid="{00000000-0005-0000-0000-000034AD0000}"/>
    <cellStyle name="Note 3 2 2 2 20" xfId="44353" xr:uid="{00000000-0005-0000-0000-000035AD0000}"/>
    <cellStyle name="Note 3 2 2 2 3" xfId="44354" xr:uid="{00000000-0005-0000-0000-000036AD0000}"/>
    <cellStyle name="Note 3 2 2 2 3 10" xfId="44355" xr:uid="{00000000-0005-0000-0000-000037AD0000}"/>
    <cellStyle name="Note 3 2 2 2 3 10 2" xfId="44356" xr:uid="{00000000-0005-0000-0000-000038AD0000}"/>
    <cellStyle name="Note 3 2 2 2 3 10 3" xfId="44357" xr:uid="{00000000-0005-0000-0000-000039AD0000}"/>
    <cellStyle name="Note 3 2 2 2 3 11" xfId="44358" xr:uid="{00000000-0005-0000-0000-00003AAD0000}"/>
    <cellStyle name="Note 3 2 2 2 3 11 2" xfId="44359" xr:uid="{00000000-0005-0000-0000-00003BAD0000}"/>
    <cellStyle name="Note 3 2 2 2 3 11 3" xfId="44360" xr:uid="{00000000-0005-0000-0000-00003CAD0000}"/>
    <cellStyle name="Note 3 2 2 2 3 12" xfId="44361" xr:uid="{00000000-0005-0000-0000-00003DAD0000}"/>
    <cellStyle name="Note 3 2 2 2 3 12 2" xfId="44362" xr:uid="{00000000-0005-0000-0000-00003EAD0000}"/>
    <cellStyle name="Note 3 2 2 2 3 12 3" xfId="44363" xr:uid="{00000000-0005-0000-0000-00003FAD0000}"/>
    <cellStyle name="Note 3 2 2 2 3 13" xfId="44364" xr:uid="{00000000-0005-0000-0000-000040AD0000}"/>
    <cellStyle name="Note 3 2 2 2 3 14" xfId="44365" xr:uid="{00000000-0005-0000-0000-000041AD0000}"/>
    <cellStyle name="Note 3 2 2 2 3 2" xfId="44366" xr:uid="{00000000-0005-0000-0000-000042AD0000}"/>
    <cellStyle name="Note 3 2 2 2 3 2 2" xfId="44367" xr:uid="{00000000-0005-0000-0000-000043AD0000}"/>
    <cellStyle name="Note 3 2 2 2 3 2 3" xfId="44368" xr:uid="{00000000-0005-0000-0000-000044AD0000}"/>
    <cellStyle name="Note 3 2 2 2 3 3" xfId="44369" xr:uid="{00000000-0005-0000-0000-000045AD0000}"/>
    <cellStyle name="Note 3 2 2 2 3 3 2" xfId="44370" xr:uid="{00000000-0005-0000-0000-000046AD0000}"/>
    <cellStyle name="Note 3 2 2 2 3 3 3" xfId="44371" xr:uid="{00000000-0005-0000-0000-000047AD0000}"/>
    <cellStyle name="Note 3 2 2 2 3 4" xfId="44372" xr:uid="{00000000-0005-0000-0000-000048AD0000}"/>
    <cellStyle name="Note 3 2 2 2 3 4 2" xfId="44373" xr:uid="{00000000-0005-0000-0000-000049AD0000}"/>
    <cellStyle name="Note 3 2 2 2 3 4 3" xfId="44374" xr:uid="{00000000-0005-0000-0000-00004AAD0000}"/>
    <cellStyle name="Note 3 2 2 2 3 5" xfId="44375" xr:uid="{00000000-0005-0000-0000-00004BAD0000}"/>
    <cellStyle name="Note 3 2 2 2 3 5 2" xfId="44376" xr:uid="{00000000-0005-0000-0000-00004CAD0000}"/>
    <cellStyle name="Note 3 2 2 2 3 5 3" xfId="44377" xr:uid="{00000000-0005-0000-0000-00004DAD0000}"/>
    <cellStyle name="Note 3 2 2 2 3 6" xfId="44378" xr:uid="{00000000-0005-0000-0000-00004EAD0000}"/>
    <cellStyle name="Note 3 2 2 2 3 6 2" xfId="44379" xr:uid="{00000000-0005-0000-0000-00004FAD0000}"/>
    <cellStyle name="Note 3 2 2 2 3 6 3" xfId="44380" xr:uid="{00000000-0005-0000-0000-000050AD0000}"/>
    <cellStyle name="Note 3 2 2 2 3 7" xfId="44381" xr:uid="{00000000-0005-0000-0000-000051AD0000}"/>
    <cellStyle name="Note 3 2 2 2 3 7 2" xfId="44382" xr:uid="{00000000-0005-0000-0000-000052AD0000}"/>
    <cellStyle name="Note 3 2 2 2 3 7 3" xfId="44383" xr:uid="{00000000-0005-0000-0000-000053AD0000}"/>
    <cellStyle name="Note 3 2 2 2 3 8" xfId="44384" xr:uid="{00000000-0005-0000-0000-000054AD0000}"/>
    <cellStyle name="Note 3 2 2 2 3 8 2" xfId="44385" xr:uid="{00000000-0005-0000-0000-000055AD0000}"/>
    <cellStyle name="Note 3 2 2 2 3 8 3" xfId="44386" xr:uid="{00000000-0005-0000-0000-000056AD0000}"/>
    <cellStyle name="Note 3 2 2 2 3 9" xfId="44387" xr:uid="{00000000-0005-0000-0000-000057AD0000}"/>
    <cellStyle name="Note 3 2 2 2 3 9 2" xfId="44388" xr:uid="{00000000-0005-0000-0000-000058AD0000}"/>
    <cellStyle name="Note 3 2 2 2 3 9 3" xfId="44389" xr:uid="{00000000-0005-0000-0000-000059AD0000}"/>
    <cellStyle name="Note 3 2 2 2 4" xfId="44390" xr:uid="{00000000-0005-0000-0000-00005AAD0000}"/>
    <cellStyle name="Note 3 2 2 2 4 10" xfId="44391" xr:uid="{00000000-0005-0000-0000-00005BAD0000}"/>
    <cellStyle name="Note 3 2 2 2 4 10 2" xfId="44392" xr:uid="{00000000-0005-0000-0000-00005CAD0000}"/>
    <cellStyle name="Note 3 2 2 2 4 10 3" xfId="44393" xr:uid="{00000000-0005-0000-0000-00005DAD0000}"/>
    <cellStyle name="Note 3 2 2 2 4 11" xfId="44394" xr:uid="{00000000-0005-0000-0000-00005EAD0000}"/>
    <cellStyle name="Note 3 2 2 2 4 11 2" xfId="44395" xr:uid="{00000000-0005-0000-0000-00005FAD0000}"/>
    <cellStyle name="Note 3 2 2 2 4 11 3" xfId="44396" xr:uid="{00000000-0005-0000-0000-000060AD0000}"/>
    <cellStyle name="Note 3 2 2 2 4 12" xfId="44397" xr:uid="{00000000-0005-0000-0000-000061AD0000}"/>
    <cellStyle name="Note 3 2 2 2 4 13" xfId="44398" xr:uid="{00000000-0005-0000-0000-000062AD0000}"/>
    <cellStyle name="Note 3 2 2 2 4 2" xfId="44399" xr:uid="{00000000-0005-0000-0000-000063AD0000}"/>
    <cellStyle name="Note 3 2 2 2 4 2 2" xfId="44400" xr:uid="{00000000-0005-0000-0000-000064AD0000}"/>
    <cellStyle name="Note 3 2 2 2 4 2 3" xfId="44401" xr:uid="{00000000-0005-0000-0000-000065AD0000}"/>
    <cellStyle name="Note 3 2 2 2 4 3" xfId="44402" xr:uid="{00000000-0005-0000-0000-000066AD0000}"/>
    <cellStyle name="Note 3 2 2 2 4 3 2" xfId="44403" xr:uid="{00000000-0005-0000-0000-000067AD0000}"/>
    <cellStyle name="Note 3 2 2 2 4 3 3" xfId="44404" xr:uid="{00000000-0005-0000-0000-000068AD0000}"/>
    <cellStyle name="Note 3 2 2 2 4 4" xfId="44405" xr:uid="{00000000-0005-0000-0000-000069AD0000}"/>
    <cellStyle name="Note 3 2 2 2 4 4 2" xfId="44406" xr:uid="{00000000-0005-0000-0000-00006AAD0000}"/>
    <cellStyle name="Note 3 2 2 2 4 4 3" xfId="44407" xr:uid="{00000000-0005-0000-0000-00006BAD0000}"/>
    <cellStyle name="Note 3 2 2 2 4 5" xfId="44408" xr:uid="{00000000-0005-0000-0000-00006CAD0000}"/>
    <cellStyle name="Note 3 2 2 2 4 5 2" xfId="44409" xr:uid="{00000000-0005-0000-0000-00006DAD0000}"/>
    <cellStyle name="Note 3 2 2 2 4 5 3" xfId="44410" xr:uid="{00000000-0005-0000-0000-00006EAD0000}"/>
    <cellStyle name="Note 3 2 2 2 4 6" xfId="44411" xr:uid="{00000000-0005-0000-0000-00006FAD0000}"/>
    <cellStyle name="Note 3 2 2 2 4 6 2" xfId="44412" xr:uid="{00000000-0005-0000-0000-000070AD0000}"/>
    <cellStyle name="Note 3 2 2 2 4 6 3" xfId="44413" xr:uid="{00000000-0005-0000-0000-000071AD0000}"/>
    <cellStyle name="Note 3 2 2 2 4 7" xfId="44414" xr:uid="{00000000-0005-0000-0000-000072AD0000}"/>
    <cellStyle name="Note 3 2 2 2 4 7 2" xfId="44415" xr:uid="{00000000-0005-0000-0000-000073AD0000}"/>
    <cellStyle name="Note 3 2 2 2 4 7 3" xfId="44416" xr:uid="{00000000-0005-0000-0000-000074AD0000}"/>
    <cellStyle name="Note 3 2 2 2 4 8" xfId="44417" xr:uid="{00000000-0005-0000-0000-000075AD0000}"/>
    <cellStyle name="Note 3 2 2 2 4 8 2" xfId="44418" xr:uid="{00000000-0005-0000-0000-000076AD0000}"/>
    <cellStyle name="Note 3 2 2 2 4 8 3" xfId="44419" xr:uid="{00000000-0005-0000-0000-000077AD0000}"/>
    <cellStyle name="Note 3 2 2 2 4 9" xfId="44420" xr:uid="{00000000-0005-0000-0000-000078AD0000}"/>
    <cellStyle name="Note 3 2 2 2 4 9 2" xfId="44421" xr:uid="{00000000-0005-0000-0000-000079AD0000}"/>
    <cellStyle name="Note 3 2 2 2 4 9 3" xfId="44422" xr:uid="{00000000-0005-0000-0000-00007AAD0000}"/>
    <cellStyle name="Note 3 2 2 2 5" xfId="44423" xr:uid="{00000000-0005-0000-0000-00007BAD0000}"/>
    <cellStyle name="Note 3 2 2 2 5 10" xfId="44424" xr:uid="{00000000-0005-0000-0000-00007CAD0000}"/>
    <cellStyle name="Note 3 2 2 2 5 10 2" xfId="44425" xr:uid="{00000000-0005-0000-0000-00007DAD0000}"/>
    <cellStyle name="Note 3 2 2 2 5 10 3" xfId="44426" xr:uid="{00000000-0005-0000-0000-00007EAD0000}"/>
    <cellStyle name="Note 3 2 2 2 5 11" xfId="44427" xr:uid="{00000000-0005-0000-0000-00007FAD0000}"/>
    <cellStyle name="Note 3 2 2 2 5 11 2" xfId="44428" xr:uid="{00000000-0005-0000-0000-000080AD0000}"/>
    <cellStyle name="Note 3 2 2 2 5 11 3" xfId="44429" xr:uid="{00000000-0005-0000-0000-000081AD0000}"/>
    <cellStyle name="Note 3 2 2 2 5 12" xfId="44430" xr:uid="{00000000-0005-0000-0000-000082AD0000}"/>
    <cellStyle name="Note 3 2 2 2 5 13" xfId="44431" xr:uid="{00000000-0005-0000-0000-000083AD0000}"/>
    <cellStyle name="Note 3 2 2 2 5 2" xfId="44432" xr:uid="{00000000-0005-0000-0000-000084AD0000}"/>
    <cellStyle name="Note 3 2 2 2 5 2 2" xfId="44433" xr:uid="{00000000-0005-0000-0000-000085AD0000}"/>
    <cellStyle name="Note 3 2 2 2 5 2 3" xfId="44434" xr:uid="{00000000-0005-0000-0000-000086AD0000}"/>
    <cellStyle name="Note 3 2 2 2 5 3" xfId="44435" xr:uid="{00000000-0005-0000-0000-000087AD0000}"/>
    <cellStyle name="Note 3 2 2 2 5 3 2" xfId="44436" xr:uid="{00000000-0005-0000-0000-000088AD0000}"/>
    <cellStyle name="Note 3 2 2 2 5 3 3" xfId="44437" xr:uid="{00000000-0005-0000-0000-000089AD0000}"/>
    <cellStyle name="Note 3 2 2 2 5 4" xfId="44438" xr:uid="{00000000-0005-0000-0000-00008AAD0000}"/>
    <cellStyle name="Note 3 2 2 2 5 4 2" xfId="44439" xr:uid="{00000000-0005-0000-0000-00008BAD0000}"/>
    <cellStyle name="Note 3 2 2 2 5 4 3" xfId="44440" xr:uid="{00000000-0005-0000-0000-00008CAD0000}"/>
    <cellStyle name="Note 3 2 2 2 5 5" xfId="44441" xr:uid="{00000000-0005-0000-0000-00008DAD0000}"/>
    <cellStyle name="Note 3 2 2 2 5 5 2" xfId="44442" xr:uid="{00000000-0005-0000-0000-00008EAD0000}"/>
    <cellStyle name="Note 3 2 2 2 5 5 3" xfId="44443" xr:uid="{00000000-0005-0000-0000-00008FAD0000}"/>
    <cellStyle name="Note 3 2 2 2 5 6" xfId="44444" xr:uid="{00000000-0005-0000-0000-000090AD0000}"/>
    <cellStyle name="Note 3 2 2 2 5 6 2" xfId="44445" xr:uid="{00000000-0005-0000-0000-000091AD0000}"/>
    <cellStyle name="Note 3 2 2 2 5 6 3" xfId="44446" xr:uid="{00000000-0005-0000-0000-000092AD0000}"/>
    <cellStyle name="Note 3 2 2 2 5 7" xfId="44447" xr:uid="{00000000-0005-0000-0000-000093AD0000}"/>
    <cellStyle name="Note 3 2 2 2 5 7 2" xfId="44448" xr:uid="{00000000-0005-0000-0000-000094AD0000}"/>
    <cellStyle name="Note 3 2 2 2 5 7 3" xfId="44449" xr:uid="{00000000-0005-0000-0000-000095AD0000}"/>
    <cellStyle name="Note 3 2 2 2 5 8" xfId="44450" xr:uid="{00000000-0005-0000-0000-000096AD0000}"/>
    <cellStyle name="Note 3 2 2 2 5 8 2" xfId="44451" xr:uid="{00000000-0005-0000-0000-000097AD0000}"/>
    <cellStyle name="Note 3 2 2 2 5 8 3" xfId="44452" xr:uid="{00000000-0005-0000-0000-000098AD0000}"/>
    <cellStyle name="Note 3 2 2 2 5 9" xfId="44453" xr:uid="{00000000-0005-0000-0000-000099AD0000}"/>
    <cellStyle name="Note 3 2 2 2 5 9 2" xfId="44454" xr:uid="{00000000-0005-0000-0000-00009AAD0000}"/>
    <cellStyle name="Note 3 2 2 2 5 9 3" xfId="44455" xr:uid="{00000000-0005-0000-0000-00009BAD0000}"/>
    <cellStyle name="Note 3 2 2 2 6" xfId="44456" xr:uid="{00000000-0005-0000-0000-00009CAD0000}"/>
    <cellStyle name="Note 3 2 2 2 6 10" xfId="44457" xr:uid="{00000000-0005-0000-0000-00009DAD0000}"/>
    <cellStyle name="Note 3 2 2 2 6 10 2" xfId="44458" xr:uid="{00000000-0005-0000-0000-00009EAD0000}"/>
    <cellStyle name="Note 3 2 2 2 6 10 3" xfId="44459" xr:uid="{00000000-0005-0000-0000-00009FAD0000}"/>
    <cellStyle name="Note 3 2 2 2 6 11" xfId="44460" xr:uid="{00000000-0005-0000-0000-0000A0AD0000}"/>
    <cellStyle name="Note 3 2 2 2 6 11 2" xfId="44461" xr:uid="{00000000-0005-0000-0000-0000A1AD0000}"/>
    <cellStyle name="Note 3 2 2 2 6 11 3" xfId="44462" xr:uid="{00000000-0005-0000-0000-0000A2AD0000}"/>
    <cellStyle name="Note 3 2 2 2 6 12" xfId="44463" xr:uid="{00000000-0005-0000-0000-0000A3AD0000}"/>
    <cellStyle name="Note 3 2 2 2 6 13" xfId="44464" xr:uid="{00000000-0005-0000-0000-0000A4AD0000}"/>
    <cellStyle name="Note 3 2 2 2 6 2" xfId="44465" xr:uid="{00000000-0005-0000-0000-0000A5AD0000}"/>
    <cellStyle name="Note 3 2 2 2 6 2 2" xfId="44466" xr:uid="{00000000-0005-0000-0000-0000A6AD0000}"/>
    <cellStyle name="Note 3 2 2 2 6 2 3" xfId="44467" xr:uid="{00000000-0005-0000-0000-0000A7AD0000}"/>
    <cellStyle name="Note 3 2 2 2 6 3" xfId="44468" xr:uid="{00000000-0005-0000-0000-0000A8AD0000}"/>
    <cellStyle name="Note 3 2 2 2 6 3 2" xfId="44469" xr:uid="{00000000-0005-0000-0000-0000A9AD0000}"/>
    <cellStyle name="Note 3 2 2 2 6 3 3" xfId="44470" xr:uid="{00000000-0005-0000-0000-0000AAAD0000}"/>
    <cellStyle name="Note 3 2 2 2 6 4" xfId="44471" xr:uid="{00000000-0005-0000-0000-0000ABAD0000}"/>
    <cellStyle name="Note 3 2 2 2 6 4 2" xfId="44472" xr:uid="{00000000-0005-0000-0000-0000ACAD0000}"/>
    <cellStyle name="Note 3 2 2 2 6 4 3" xfId="44473" xr:uid="{00000000-0005-0000-0000-0000ADAD0000}"/>
    <cellStyle name="Note 3 2 2 2 6 5" xfId="44474" xr:uid="{00000000-0005-0000-0000-0000AEAD0000}"/>
    <cellStyle name="Note 3 2 2 2 6 5 2" xfId="44475" xr:uid="{00000000-0005-0000-0000-0000AFAD0000}"/>
    <cellStyle name="Note 3 2 2 2 6 5 3" xfId="44476" xr:uid="{00000000-0005-0000-0000-0000B0AD0000}"/>
    <cellStyle name="Note 3 2 2 2 6 6" xfId="44477" xr:uid="{00000000-0005-0000-0000-0000B1AD0000}"/>
    <cellStyle name="Note 3 2 2 2 6 6 2" xfId="44478" xr:uid="{00000000-0005-0000-0000-0000B2AD0000}"/>
    <cellStyle name="Note 3 2 2 2 6 6 3" xfId="44479" xr:uid="{00000000-0005-0000-0000-0000B3AD0000}"/>
    <cellStyle name="Note 3 2 2 2 6 7" xfId="44480" xr:uid="{00000000-0005-0000-0000-0000B4AD0000}"/>
    <cellStyle name="Note 3 2 2 2 6 7 2" xfId="44481" xr:uid="{00000000-0005-0000-0000-0000B5AD0000}"/>
    <cellStyle name="Note 3 2 2 2 6 7 3" xfId="44482" xr:uid="{00000000-0005-0000-0000-0000B6AD0000}"/>
    <cellStyle name="Note 3 2 2 2 6 8" xfId="44483" xr:uid="{00000000-0005-0000-0000-0000B7AD0000}"/>
    <cellStyle name="Note 3 2 2 2 6 8 2" xfId="44484" xr:uid="{00000000-0005-0000-0000-0000B8AD0000}"/>
    <cellStyle name="Note 3 2 2 2 6 8 3" xfId="44485" xr:uid="{00000000-0005-0000-0000-0000B9AD0000}"/>
    <cellStyle name="Note 3 2 2 2 6 9" xfId="44486" xr:uid="{00000000-0005-0000-0000-0000BAAD0000}"/>
    <cellStyle name="Note 3 2 2 2 6 9 2" xfId="44487" xr:uid="{00000000-0005-0000-0000-0000BBAD0000}"/>
    <cellStyle name="Note 3 2 2 2 6 9 3" xfId="44488" xr:uid="{00000000-0005-0000-0000-0000BCAD0000}"/>
    <cellStyle name="Note 3 2 2 2 7" xfId="44489" xr:uid="{00000000-0005-0000-0000-0000BDAD0000}"/>
    <cellStyle name="Note 3 2 2 2 7 10" xfId="44490" xr:uid="{00000000-0005-0000-0000-0000BEAD0000}"/>
    <cellStyle name="Note 3 2 2 2 7 10 2" xfId="44491" xr:uid="{00000000-0005-0000-0000-0000BFAD0000}"/>
    <cellStyle name="Note 3 2 2 2 7 10 3" xfId="44492" xr:uid="{00000000-0005-0000-0000-0000C0AD0000}"/>
    <cellStyle name="Note 3 2 2 2 7 11" xfId="44493" xr:uid="{00000000-0005-0000-0000-0000C1AD0000}"/>
    <cellStyle name="Note 3 2 2 2 7 11 2" xfId="44494" xr:uid="{00000000-0005-0000-0000-0000C2AD0000}"/>
    <cellStyle name="Note 3 2 2 2 7 11 3" xfId="44495" xr:uid="{00000000-0005-0000-0000-0000C3AD0000}"/>
    <cellStyle name="Note 3 2 2 2 7 12" xfId="44496" xr:uid="{00000000-0005-0000-0000-0000C4AD0000}"/>
    <cellStyle name="Note 3 2 2 2 7 13" xfId="44497" xr:uid="{00000000-0005-0000-0000-0000C5AD0000}"/>
    <cellStyle name="Note 3 2 2 2 7 2" xfId="44498" xr:uid="{00000000-0005-0000-0000-0000C6AD0000}"/>
    <cellStyle name="Note 3 2 2 2 7 2 2" xfId="44499" xr:uid="{00000000-0005-0000-0000-0000C7AD0000}"/>
    <cellStyle name="Note 3 2 2 2 7 2 3" xfId="44500" xr:uid="{00000000-0005-0000-0000-0000C8AD0000}"/>
    <cellStyle name="Note 3 2 2 2 7 3" xfId="44501" xr:uid="{00000000-0005-0000-0000-0000C9AD0000}"/>
    <cellStyle name="Note 3 2 2 2 7 3 2" xfId="44502" xr:uid="{00000000-0005-0000-0000-0000CAAD0000}"/>
    <cellStyle name="Note 3 2 2 2 7 3 3" xfId="44503" xr:uid="{00000000-0005-0000-0000-0000CBAD0000}"/>
    <cellStyle name="Note 3 2 2 2 7 4" xfId="44504" xr:uid="{00000000-0005-0000-0000-0000CCAD0000}"/>
    <cellStyle name="Note 3 2 2 2 7 4 2" xfId="44505" xr:uid="{00000000-0005-0000-0000-0000CDAD0000}"/>
    <cellStyle name="Note 3 2 2 2 7 4 3" xfId="44506" xr:uid="{00000000-0005-0000-0000-0000CEAD0000}"/>
    <cellStyle name="Note 3 2 2 2 7 5" xfId="44507" xr:uid="{00000000-0005-0000-0000-0000CFAD0000}"/>
    <cellStyle name="Note 3 2 2 2 7 5 2" xfId="44508" xr:uid="{00000000-0005-0000-0000-0000D0AD0000}"/>
    <cellStyle name="Note 3 2 2 2 7 5 3" xfId="44509" xr:uid="{00000000-0005-0000-0000-0000D1AD0000}"/>
    <cellStyle name="Note 3 2 2 2 7 6" xfId="44510" xr:uid="{00000000-0005-0000-0000-0000D2AD0000}"/>
    <cellStyle name="Note 3 2 2 2 7 6 2" xfId="44511" xr:uid="{00000000-0005-0000-0000-0000D3AD0000}"/>
    <cellStyle name="Note 3 2 2 2 7 6 3" xfId="44512" xr:uid="{00000000-0005-0000-0000-0000D4AD0000}"/>
    <cellStyle name="Note 3 2 2 2 7 7" xfId="44513" xr:uid="{00000000-0005-0000-0000-0000D5AD0000}"/>
    <cellStyle name="Note 3 2 2 2 7 7 2" xfId="44514" xr:uid="{00000000-0005-0000-0000-0000D6AD0000}"/>
    <cellStyle name="Note 3 2 2 2 7 7 3" xfId="44515" xr:uid="{00000000-0005-0000-0000-0000D7AD0000}"/>
    <cellStyle name="Note 3 2 2 2 7 8" xfId="44516" xr:uid="{00000000-0005-0000-0000-0000D8AD0000}"/>
    <cellStyle name="Note 3 2 2 2 7 8 2" xfId="44517" xr:uid="{00000000-0005-0000-0000-0000D9AD0000}"/>
    <cellStyle name="Note 3 2 2 2 7 8 3" xfId="44518" xr:uid="{00000000-0005-0000-0000-0000DAAD0000}"/>
    <cellStyle name="Note 3 2 2 2 7 9" xfId="44519" xr:uid="{00000000-0005-0000-0000-0000DBAD0000}"/>
    <cellStyle name="Note 3 2 2 2 7 9 2" xfId="44520" xr:uid="{00000000-0005-0000-0000-0000DCAD0000}"/>
    <cellStyle name="Note 3 2 2 2 7 9 3" xfId="44521" xr:uid="{00000000-0005-0000-0000-0000DDAD0000}"/>
    <cellStyle name="Note 3 2 2 2 8" xfId="44522" xr:uid="{00000000-0005-0000-0000-0000DEAD0000}"/>
    <cellStyle name="Note 3 2 2 2 8 2" xfId="44523" xr:uid="{00000000-0005-0000-0000-0000DFAD0000}"/>
    <cellStyle name="Note 3 2 2 2 8 3" xfId="44524" xr:uid="{00000000-0005-0000-0000-0000E0AD0000}"/>
    <cellStyle name="Note 3 2 2 2 9" xfId="44525" xr:uid="{00000000-0005-0000-0000-0000E1AD0000}"/>
    <cellStyle name="Note 3 2 2 2 9 2" xfId="44526" xr:uid="{00000000-0005-0000-0000-0000E2AD0000}"/>
    <cellStyle name="Note 3 2 2 2 9 3" xfId="44527" xr:uid="{00000000-0005-0000-0000-0000E3AD0000}"/>
    <cellStyle name="Note 3 2 2 20" xfId="44528" xr:uid="{00000000-0005-0000-0000-0000E4AD0000}"/>
    <cellStyle name="Note 3 2 2 3" xfId="44529" xr:uid="{00000000-0005-0000-0000-0000E5AD0000}"/>
    <cellStyle name="Note 3 2 2 3 10" xfId="44530" xr:uid="{00000000-0005-0000-0000-0000E6AD0000}"/>
    <cellStyle name="Note 3 2 2 3 10 2" xfId="44531" xr:uid="{00000000-0005-0000-0000-0000E7AD0000}"/>
    <cellStyle name="Note 3 2 2 3 10 3" xfId="44532" xr:uid="{00000000-0005-0000-0000-0000E8AD0000}"/>
    <cellStyle name="Note 3 2 2 3 11" xfId="44533" xr:uid="{00000000-0005-0000-0000-0000E9AD0000}"/>
    <cellStyle name="Note 3 2 2 3 11 2" xfId="44534" xr:uid="{00000000-0005-0000-0000-0000EAAD0000}"/>
    <cellStyle name="Note 3 2 2 3 11 3" xfId="44535" xr:uid="{00000000-0005-0000-0000-0000EBAD0000}"/>
    <cellStyle name="Note 3 2 2 3 12" xfId="44536" xr:uid="{00000000-0005-0000-0000-0000ECAD0000}"/>
    <cellStyle name="Note 3 2 2 3 12 2" xfId="44537" xr:uid="{00000000-0005-0000-0000-0000EDAD0000}"/>
    <cellStyle name="Note 3 2 2 3 12 3" xfId="44538" xr:uid="{00000000-0005-0000-0000-0000EEAD0000}"/>
    <cellStyle name="Note 3 2 2 3 13" xfId="44539" xr:uid="{00000000-0005-0000-0000-0000EFAD0000}"/>
    <cellStyle name="Note 3 2 2 3 14" xfId="44540" xr:uid="{00000000-0005-0000-0000-0000F0AD0000}"/>
    <cellStyle name="Note 3 2 2 3 2" xfId="44541" xr:uid="{00000000-0005-0000-0000-0000F1AD0000}"/>
    <cellStyle name="Note 3 2 2 3 2 2" xfId="44542" xr:uid="{00000000-0005-0000-0000-0000F2AD0000}"/>
    <cellStyle name="Note 3 2 2 3 2 3" xfId="44543" xr:uid="{00000000-0005-0000-0000-0000F3AD0000}"/>
    <cellStyle name="Note 3 2 2 3 3" xfId="44544" xr:uid="{00000000-0005-0000-0000-0000F4AD0000}"/>
    <cellStyle name="Note 3 2 2 3 3 2" xfId="44545" xr:uid="{00000000-0005-0000-0000-0000F5AD0000}"/>
    <cellStyle name="Note 3 2 2 3 3 3" xfId="44546" xr:uid="{00000000-0005-0000-0000-0000F6AD0000}"/>
    <cellStyle name="Note 3 2 2 3 4" xfId="44547" xr:uid="{00000000-0005-0000-0000-0000F7AD0000}"/>
    <cellStyle name="Note 3 2 2 3 4 2" xfId="44548" xr:uid="{00000000-0005-0000-0000-0000F8AD0000}"/>
    <cellStyle name="Note 3 2 2 3 4 3" xfId="44549" xr:uid="{00000000-0005-0000-0000-0000F9AD0000}"/>
    <cellStyle name="Note 3 2 2 3 5" xfId="44550" xr:uid="{00000000-0005-0000-0000-0000FAAD0000}"/>
    <cellStyle name="Note 3 2 2 3 5 2" xfId="44551" xr:uid="{00000000-0005-0000-0000-0000FBAD0000}"/>
    <cellStyle name="Note 3 2 2 3 5 3" xfId="44552" xr:uid="{00000000-0005-0000-0000-0000FCAD0000}"/>
    <cellStyle name="Note 3 2 2 3 6" xfId="44553" xr:uid="{00000000-0005-0000-0000-0000FDAD0000}"/>
    <cellStyle name="Note 3 2 2 3 6 2" xfId="44554" xr:uid="{00000000-0005-0000-0000-0000FEAD0000}"/>
    <cellStyle name="Note 3 2 2 3 6 3" xfId="44555" xr:uid="{00000000-0005-0000-0000-0000FFAD0000}"/>
    <cellStyle name="Note 3 2 2 3 7" xfId="44556" xr:uid="{00000000-0005-0000-0000-000000AE0000}"/>
    <cellStyle name="Note 3 2 2 3 7 2" xfId="44557" xr:uid="{00000000-0005-0000-0000-000001AE0000}"/>
    <cellStyle name="Note 3 2 2 3 7 3" xfId="44558" xr:uid="{00000000-0005-0000-0000-000002AE0000}"/>
    <cellStyle name="Note 3 2 2 3 8" xfId="44559" xr:uid="{00000000-0005-0000-0000-000003AE0000}"/>
    <cellStyle name="Note 3 2 2 3 8 2" xfId="44560" xr:uid="{00000000-0005-0000-0000-000004AE0000}"/>
    <cellStyle name="Note 3 2 2 3 8 3" xfId="44561" xr:uid="{00000000-0005-0000-0000-000005AE0000}"/>
    <cellStyle name="Note 3 2 2 3 9" xfId="44562" xr:uid="{00000000-0005-0000-0000-000006AE0000}"/>
    <cellStyle name="Note 3 2 2 3 9 2" xfId="44563" xr:uid="{00000000-0005-0000-0000-000007AE0000}"/>
    <cellStyle name="Note 3 2 2 3 9 3" xfId="44564" xr:uid="{00000000-0005-0000-0000-000008AE0000}"/>
    <cellStyle name="Note 3 2 2 4" xfId="44565" xr:uid="{00000000-0005-0000-0000-000009AE0000}"/>
    <cellStyle name="Note 3 2 2 4 10" xfId="44566" xr:uid="{00000000-0005-0000-0000-00000AAE0000}"/>
    <cellStyle name="Note 3 2 2 4 10 2" xfId="44567" xr:uid="{00000000-0005-0000-0000-00000BAE0000}"/>
    <cellStyle name="Note 3 2 2 4 10 3" xfId="44568" xr:uid="{00000000-0005-0000-0000-00000CAE0000}"/>
    <cellStyle name="Note 3 2 2 4 11" xfId="44569" xr:uid="{00000000-0005-0000-0000-00000DAE0000}"/>
    <cellStyle name="Note 3 2 2 4 11 2" xfId="44570" xr:uid="{00000000-0005-0000-0000-00000EAE0000}"/>
    <cellStyle name="Note 3 2 2 4 11 3" xfId="44571" xr:uid="{00000000-0005-0000-0000-00000FAE0000}"/>
    <cellStyle name="Note 3 2 2 4 12" xfId="44572" xr:uid="{00000000-0005-0000-0000-000010AE0000}"/>
    <cellStyle name="Note 3 2 2 4 13" xfId="44573" xr:uid="{00000000-0005-0000-0000-000011AE0000}"/>
    <cellStyle name="Note 3 2 2 4 2" xfId="44574" xr:uid="{00000000-0005-0000-0000-000012AE0000}"/>
    <cellStyle name="Note 3 2 2 4 2 2" xfId="44575" xr:uid="{00000000-0005-0000-0000-000013AE0000}"/>
    <cellStyle name="Note 3 2 2 4 2 3" xfId="44576" xr:uid="{00000000-0005-0000-0000-000014AE0000}"/>
    <cellStyle name="Note 3 2 2 4 3" xfId="44577" xr:uid="{00000000-0005-0000-0000-000015AE0000}"/>
    <cellStyle name="Note 3 2 2 4 3 2" xfId="44578" xr:uid="{00000000-0005-0000-0000-000016AE0000}"/>
    <cellStyle name="Note 3 2 2 4 3 3" xfId="44579" xr:uid="{00000000-0005-0000-0000-000017AE0000}"/>
    <cellStyle name="Note 3 2 2 4 4" xfId="44580" xr:uid="{00000000-0005-0000-0000-000018AE0000}"/>
    <cellStyle name="Note 3 2 2 4 4 2" xfId="44581" xr:uid="{00000000-0005-0000-0000-000019AE0000}"/>
    <cellStyle name="Note 3 2 2 4 4 3" xfId="44582" xr:uid="{00000000-0005-0000-0000-00001AAE0000}"/>
    <cellStyle name="Note 3 2 2 4 5" xfId="44583" xr:uid="{00000000-0005-0000-0000-00001BAE0000}"/>
    <cellStyle name="Note 3 2 2 4 5 2" xfId="44584" xr:uid="{00000000-0005-0000-0000-00001CAE0000}"/>
    <cellStyle name="Note 3 2 2 4 5 3" xfId="44585" xr:uid="{00000000-0005-0000-0000-00001DAE0000}"/>
    <cellStyle name="Note 3 2 2 4 6" xfId="44586" xr:uid="{00000000-0005-0000-0000-00001EAE0000}"/>
    <cellStyle name="Note 3 2 2 4 6 2" xfId="44587" xr:uid="{00000000-0005-0000-0000-00001FAE0000}"/>
    <cellStyle name="Note 3 2 2 4 6 3" xfId="44588" xr:uid="{00000000-0005-0000-0000-000020AE0000}"/>
    <cellStyle name="Note 3 2 2 4 7" xfId="44589" xr:uid="{00000000-0005-0000-0000-000021AE0000}"/>
    <cellStyle name="Note 3 2 2 4 7 2" xfId="44590" xr:uid="{00000000-0005-0000-0000-000022AE0000}"/>
    <cellStyle name="Note 3 2 2 4 7 3" xfId="44591" xr:uid="{00000000-0005-0000-0000-000023AE0000}"/>
    <cellStyle name="Note 3 2 2 4 8" xfId="44592" xr:uid="{00000000-0005-0000-0000-000024AE0000}"/>
    <cellStyle name="Note 3 2 2 4 8 2" xfId="44593" xr:uid="{00000000-0005-0000-0000-000025AE0000}"/>
    <cellStyle name="Note 3 2 2 4 8 3" xfId="44594" xr:uid="{00000000-0005-0000-0000-000026AE0000}"/>
    <cellStyle name="Note 3 2 2 4 9" xfId="44595" xr:uid="{00000000-0005-0000-0000-000027AE0000}"/>
    <cellStyle name="Note 3 2 2 4 9 2" xfId="44596" xr:uid="{00000000-0005-0000-0000-000028AE0000}"/>
    <cellStyle name="Note 3 2 2 4 9 3" xfId="44597" xr:uid="{00000000-0005-0000-0000-000029AE0000}"/>
    <cellStyle name="Note 3 2 2 5" xfId="44598" xr:uid="{00000000-0005-0000-0000-00002AAE0000}"/>
    <cellStyle name="Note 3 2 2 5 10" xfId="44599" xr:uid="{00000000-0005-0000-0000-00002BAE0000}"/>
    <cellStyle name="Note 3 2 2 5 10 2" xfId="44600" xr:uid="{00000000-0005-0000-0000-00002CAE0000}"/>
    <cellStyle name="Note 3 2 2 5 10 3" xfId="44601" xr:uid="{00000000-0005-0000-0000-00002DAE0000}"/>
    <cellStyle name="Note 3 2 2 5 11" xfId="44602" xr:uid="{00000000-0005-0000-0000-00002EAE0000}"/>
    <cellStyle name="Note 3 2 2 5 11 2" xfId="44603" xr:uid="{00000000-0005-0000-0000-00002FAE0000}"/>
    <cellStyle name="Note 3 2 2 5 11 3" xfId="44604" xr:uid="{00000000-0005-0000-0000-000030AE0000}"/>
    <cellStyle name="Note 3 2 2 5 12" xfId="44605" xr:uid="{00000000-0005-0000-0000-000031AE0000}"/>
    <cellStyle name="Note 3 2 2 5 13" xfId="44606" xr:uid="{00000000-0005-0000-0000-000032AE0000}"/>
    <cellStyle name="Note 3 2 2 5 2" xfId="44607" xr:uid="{00000000-0005-0000-0000-000033AE0000}"/>
    <cellStyle name="Note 3 2 2 5 2 2" xfId="44608" xr:uid="{00000000-0005-0000-0000-000034AE0000}"/>
    <cellStyle name="Note 3 2 2 5 2 3" xfId="44609" xr:uid="{00000000-0005-0000-0000-000035AE0000}"/>
    <cellStyle name="Note 3 2 2 5 3" xfId="44610" xr:uid="{00000000-0005-0000-0000-000036AE0000}"/>
    <cellStyle name="Note 3 2 2 5 3 2" xfId="44611" xr:uid="{00000000-0005-0000-0000-000037AE0000}"/>
    <cellStyle name="Note 3 2 2 5 3 3" xfId="44612" xr:uid="{00000000-0005-0000-0000-000038AE0000}"/>
    <cellStyle name="Note 3 2 2 5 4" xfId="44613" xr:uid="{00000000-0005-0000-0000-000039AE0000}"/>
    <cellStyle name="Note 3 2 2 5 4 2" xfId="44614" xr:uid="{00000000-0005-0000-0000-00003AAE0000}"/>
    <cellStyle name="Note 3 2 2 5 4 3" xfId="44615" xr:uid="{00000000-0005-0000-0000-00003BAE0000}"/>
    <cellStyle name="Note 3 2 2 5 5" xfId="44616" xr:uid="{00000000-0005-0000-0000-00003CAE0000}"/>
    <cellStyle name="Note 3 2 2 5 5 2" xfId="44617" xr:uid="{00000000-0005-0000-0000-00003DAE0000}"/>
    <cellStyle name="Note 3 2 2 5 5 3" xfId="44618" xr:uid="{00000000-0005-0000-0000-00003EAE0000}"/>
    <cellStyle name="Note 3 2 2 5 6" xfId="44619" xr:uid="{00000000-0005-0000-0000-00003FAE0000}"/>
    <cellStyle name="Note 3 2 2 5 6 2" xfId="44620" xr:uid="{00000000-0005-0000-0000-000040AE0000}"/>
    <cellStyle name="Note 3 2 2 5 6 3" xfId="44621" xr:uid="{00000000-0005-0000-0000-000041AE0000}"/>
    <cellStyle name="Note 3 2 2 5 7" xfId="44622" xr:uid="{00000000-0005-0000-0000-000042AE0000}"/>
    <cellStyle name="Note 3 2 2 5 7 2" xfId="44623" xr:uid="{00000000-0005-0000-0000-000043AE0000}"/>
    <cellStyle name="Note 3 2 2 5 7 3" xfId="44624" xr:uid="{00000000-0005-0000-0000-000044AE0000}"/>
    <cellStyle name="Note 3 2 2 5 8" xfId="44625" xr:uid="{00000000-0005-0000-0000-000045AE0000}"/>
    <cellStyle name="Note 3 2 2 5 8 2" xfId="44626" xr:uid="{00000000-0005-0000-0000-000046AE0000}"/>
    <cellStyle name="Note 3 2 2 5 8 3" xfId="44627" xr:uid="{00000000-0005-0000-0000-000047AE0000}"/>
    <cellStyle name="Note 3 2 2 5 9" xfId="44628" xr:uid="{00000000-0005-0000-0000-000048AE0000}"/>
    <cellStyle name="Note 3 2 2 5 9 2" xfId="44629" xr:uid="{00000000-0005-0000-0000-000049AE0000}"/>
    <cellStyle name="Note 3 2 2 5 9 3" xfId="44630" xr:uid="{00000000-0005-0000-0000-00004AAE0000}"/>
    <cellStyle name="Note 3 2 2 6" xfId="44631" xr:uid="{00000000-0005-0000-0000-00004BAE0000}"/>
    <cellStyle name="Note 3 2 2 6 10" xfId="44632" xr:uid="{00000000-0005-0000-0000-00004CAE0000}"/>
    <cellStyle name="Note 3 2 2 6 10 2" xfId="44633" xr:uid="{00000000-0005-0000-0000-00004DAE0000}"/>
    <cellStyle name="Note 3 2 2 6 10 3" xfId="44634" xr:uid="{00000000-0005-0000-0000-00004EAE0000}"/>
    <cellStyle name="Note 3 2 2 6 11" xfId="44635" xr:uid="{00000000-0005-0000-0000-00004FAE0000}"/>
    <cellStyle name="Note 3 2 2 6 11 2" xfId="44636" xr:uid="{00000000-0005-0000-0000-000050AE0000}"/>
    <cellStyle name="Note 3 2 2 6 11 3" xfId="44637" xr:uid="{00000000-0005-0000-0000-000051AE0000}"/>
    <cellStyle name="Note 3 2 2 6 12" xfId="44638" xr:uid="{00000000-0005-0000-0000-000052AE0000}"/>
    <cellStyle name="Note 3 2 2 6 13" xfId="44639" xr:uid="{00000000-0005-0000-0000-000053AE0000}"/>
    <cellStyle name="Note 3 2 2 6 2" xfId="44640" xr:uid="{00000000-0005-0000-0000-000054AE0000}"/>
    <cellStyle name="Note 3 2 2 6 2 2" xfId="44641" xr:uid="{00000000-0005-0000-0000-000055AE0000}"/>
    <cellStyle name="Note 3 2 2 6 2 3" xfId="44642" xr:uid="{00000000-0005-0000-0000-000056AE0000}"/>
    <cellStyle name="Note 3 2 2 6 3" xfId="44643" xr:uid="{00000000-0005-0000-0000-000057AE0000}"/>
    <cellStyle name="Note 3 2 2 6 3 2" xfId="44644" xr:uid="{00000000-0005-0000-0000-000058AE0000}"/>
    <cellStyle name="Note 3 2 2 6 3 3" xfId="44645" xr:uid="{00000000-0005-0000-0000-000059AE0000}"/>
    <cellStyle name="Note 3 2 2 6 4" xfId="44646" xr:uid="{00000000-0005-0000-0000-00005AAE0000}"/>
    <cellStyle name="Note 3 2 2 6 4 2" xfId="44647" xr:uid="{00000000-0005-0000-0000-00005BAE0000}"/>
    <cellStyle name="Note 3 2 2 6 4 3" xfId="44648" xr:uid="{00000000-0005-0000-0000-00005CAE0000}"/>
    <cellStyle name="Note 3 2 2 6 5" xfId="44649" xr:uid="{00000000-0005-0000-0000-00005DAE0000}"/>
    <cellStyle name="Note 3 2 2 6 5 2" xfId="44650" xr:uid="{00000000-0005-0000-0000-00005EAE0000}"/>
    <cellStyle name="Note 3 2 2 6 5 3" xfId="44651" xr:uid="{00000000-0005-0000-0000-00005FAE0000}"/>
    <cellStyle name="Note 3 2 2 6 6" xfId="44652" xr:uid="{00000000-0005-0000-0000-000060AE0000}"/>
    <cellStyle name="Note 3 2 2 6 6 2" xfId="44653" xr:uid="{00000000-0005-0000-0000-000061AE0000}"/>
    <cellStyle name="Note 3 2 2 6 6 3" xfId="44654" xr:uid="{00000000-0005-0000-0000-000062AE0000}"/>
    <cellStyle name="Note 3 2 2 6 7" xfId="44655" xr:uid="{00000000-0005-0000-0000-000063AE0000}"/>
    <cellStyle name="Note 3 2 2 6 7 2" xfId="44656" xr:uid="{00000000-0005-0000-0000-000064AE0000}"/>
    <cellStyle name="Note 3 2 2 6 7 3" xfId="44657" xr:uid="{00000000-0005-0000-0000-000065AE0000}"/>
    <cellStyle name="Note 3 2 2 6 8" xfId="44658" xr:uid="{00000000-0005-0000-0000-000066AE0000}"/>
    <cellStyle name="Note 3 2 2 6 8 2" xfId="44659" xr:uid="{00000000-0005-0000-0000-000067AE0000}"/>
    <cellStyle name="Note 3 2 2 6 8 3" xfId="44660" xr:uid="{00000000-0005-0000-0000-000068AE0000}"/>
    <cellStyle name="Note 3 2 2 6 9" xfId="44661" xr:uid="{00000000-0005-0000-0000-000069AE0000}"/>
    <cellStyle name="Note 3 2 2 6 9 2" xfId="44662" xr:uid="{00000000-0005-0000-0000-00006AAE0000}"/>
    <cellStyle name="Note 3 2 2 6 9 3" xfId="44663" xr:uid="{00000000-0005-0000-0000-00006BAE0000}"/>
    <cellStyle name="Note 3 2 2 7" xfId="44664" xr:uid="{00000000-0005-0000-0000-00006CAE0000}"/>
    <cellStyle name="Note 3 2 2 7 10" xfId="44665" xr:uid="{00000000-0005-0000-0000-00006DAE0000}"/>
    <cellStyle name="Note 3 2 2 7 10 2" xfId="44666" xr:uid="{00000000-0005-0000-0000-00006EAE0000}"/>
    <cellStyle name="Note 3 2 2 7 10 3" xfId="44667" xr:uid="{00000000-0005-0000-0000-00006FAE0000}"/>
    <cellStyle name="Note 3 2 2 7 11" xfId="44668" xr:uid="{00000000-0005-0000-0000-000070AE0000}"/>
    <cellStyle name="Note 3 2 2 7 11 2" xfId="44669" xr:uid="{00000000-0005-0000-0000-000071AE0000}"/>
    <cellStyle name="Note 3 2 2 7 11 3" xfId="44670" xr:uid="{00000000-0005-0000-0000-000072AE0000}"/>
    <cellStyle name="Note 3 2 2 7 12" xfId="44671" xr:uid="{00000000-0005-0000-0000-000073AE0000}"/>
    <cellStyle name="Note 3 2 2 7 13" xfId="44672" xr:uid="{00000000-0005-0000-0000-000074AE0000}"/>
    <cellStyle name="Note 3 2 2 7 2" xfId="44673" xr:uid="{00000000-0005-0000-0000-000075AE0000}"/>
    <cellStyle name="Note 3 2 2 7 2 2" xfId="44674" xr:uid="{00000000-0005-0000-0000-000076AE0000}"/>
    <cellStyle name="Note 3 2 2 7 2 3" xfId="44675" xr:uid="{00000000-0005-0000-0000-000077AE0000}"/>
    <cellStyle name="Note 3 2 2 7 3" xfId="44676" xr:uid="{00000000-0005-0000-0000-000078AE0000}"/>
    <cellStyle name="Note 3 2 2 7 3 2" xfId="44677" xr:uid="{00000000-0005-0000-0000-000079AE0000}"/>
    <cellStyle name="Note 3 2 2 7 3 3" xfId="44678" xr:uid="{00000000-0005-0000-0000-00007AAE0000}"/>
    <cellStyle name="Note 3 2 2 7 4" xfId="44679" xr:uid="{00000000-0005-0000-0000-00007BAE0000}"/>
    <cellStyle name="Note 3 2 2 7 4 2" xfId="44680" xr:uid="{00000000-0005-0000-0000-00007CAE0000}"/>
    <cellStyle name="Note 3 2 2 7 4 3" xfId="44681" xr:uid="{00000000-0005-0000-0000-00007DAE0000}"/>
    <cellStyle name="Note 3 2 2 7 5" xfId="44682" xr:uid="{00000000-0005-0000-0000-00007EAE0000}"/>
    <cellStyle name="Note 3 2 2 7 5 2" xfId="44683" xr:uid="{00000000-0005-0000-0000-00007FAE0000}"/>
    <cellStyle name="Note 3 2 2 7 5 3" xfId="44684" xr:uid="{00000000-0005-0000-0000-000080AE0000}"/>
    <cellStyle name="Note 3 2 2 7 6" xfId="44685" xr:uid="{00000000-0005-0000-0000-000081AE0000}"/>
    <cellStyle name="Note 3 2 2 7 6 2" xfId="44686" xr:uid="{00000000-0005-0000-0000-000082AE0000}"/>
    <cellStyle name="Note 3 2 2 7 6 3" xfId="44687" xr:uid="{00000000-0005-0000-0000-000083AE0000}"/>
    <cellStyle name="Note 3 2 2 7 7" xfId="44688" xr:uid="{00000000-0005-0000-0000-000084AE0000}"/>
    <cellStyle name="Note 3 2 2 7 7 2" xfId="44689" xr:uid="{00000000-0005-0000-0000-000085AE0000}"/>
    <cellStyle name="Note 3 2 2 7 7 3" xfId="44690" xr:uid="{00000000-0005-0000-0000-000086AE0000}"/>
    <cellStyle name="Note 3 2 2 7 8" xfId="44691" xr:uid="{00000000-0005-0000-0000-000087AE0000}"/>
    <cellStyle name="Note 3 2 2 7 8 2" xfId="44692" xr:uid="{00000000-0005-0000-0000-000088AE0000}"/>
    <cellStyle name="Note 3 2 2 7 8 3" xfId="44693" xr:uid="{00000000-0005-0000-0000-000089AE0000}"/>
    <cellStyle name="Note 3 2 2 7 9" xfId="44694" xr:uid="{00000000-0005-0000-0000-00008AAE0000}"/>
    <cellStyle name="Note 3 2 2 7 9 2" xfId="44695" xr:uid="{00000000-0005-0000-0000-00008BAE0000}"/>
    <cellStyle name="Note 3 2 2 7 9 3" xfId="44696" xr:uid="{00000000-0005-0000-0000-00008CAE0000}"/>
    <cellStyle name="Note 3 2 2 8" xfId="44697" xr:uid="{00000000-0005-0000-0000-00008DAE0000}"/>
    <cellStyle name="Note 3 2 2 8 2" xfId="44698" xr:uid="{00000000-0005-0000-0000-00008EAE0000}"/>
    <cellStyle name="Note 3 2 2 8 3" xfId="44699" xr:uid="{00000000-0005-0000-0000-00008FAE0000}"/>
    <cellStyle name="Note 3 2 2 9" xfId="44700" xr:uid="{00000000-0005-0000-0000-000090AE0000}"/>
    <cellStyle name="Note 3 2 2 9 2" xfId="44701" xr:uid="{00000000-0005-0000-0000-000091AE0000}"/>
    <cellStyle name="Note 3 2 2 9 3" xfId="44702" xr:uid="{00000000-0005-0000-0000-000092AE0000}"/>
    <cellStyle name="Note 3 2 3" xfId="44703" xr:uid="{00000000-0005-0000-0000-000093AE0000}"/>
    <cellStyle name="Note 3 2 3 10" xfId="44704" xr:uid="{00000000-0005-0000-0000-000094AE0000}"/>
    <cellStyle name="Note 3 2 3 10 2" xfId="44705" xr:uid="{00000000-0005-0000-0000-000095AE0000}"/>
    <cellStyle name="Note 3 2 3 10 3" xfId="44706" xr:uid="{00000000-0005-0000-0000-000096AE0000}"/>
    <cellStyle name="Note 3 2 3 11" xfId="44707" xr:uid="{00000000-0005-0000-0000-000097AE0000}"/>
    <cellStyle name="Note 3 2 3 11 2" xfId="44708" xr:uid="{00000000-0005-0000-0000-000098AE0000}"/>
    <cellStyle name="Note 3 2 3 11 3" xfId="44709" xr:uid="{00000000-0005-0000-0000-000099AE0000}"/>
    <cellStyle name="Note 3 2 3 12" xfId="44710" xr:uid="{00000000-0005-0000-0000-00009AAE0000}"/>
    <cellStyle name="Note 3 2 3 12 2" xfId="44711" xr:uid="{00000000-0005-0000-0000-00009BAE0000}"/>
    <cellStyle name="Note 3 2 3 12 3" xfId="44712" xr:uid="{00000000-0005-0000-0000-00009CAE0000}"/>
    <cellStyle name="Note 3 2 3 13" xfId="44713" xr:uid="{00000000-0005-0000-0000-00009DAE0000}"/>
    <cellStyle name="Note 3 2 3 13 2" xfId="44714" xr:uid="{00000000-0005-0000-0000-00009EAE0000}"/>
    <cellStyle name="Note 3 2 3 13 3" xfId="44715" xr:uid="{00000000-0005-0000-0000-00009FAE0000}"/>
    <cellStyle name="Note 3 2 3 14" xfId="44716" xr:uid="{00000000-0005-0000-0000-0000A0AE0000}"/>
    <cellStyle name="Note 3 2 3 14 2" xfId="44717" xr:uid="{00000000-0005-0000-0000-0000A1AE0000}"/>
    <cellStyle name="Note 3 2 3 14 3" xfId="44718" xr:uid="{00000000-0005-0000-0000-0000A2AE0000}"/>
    <cellStyle name="Note 3 2 3 15" xfId="44719" xr:uid="{00000000-0005-0000-0000-0000A3AE0000}"/>
    <cellStyle name="Note 3 2 3 15 2" xfId="44720" xr:uid="{00000000-0005-0000-0000-0000A4AE0000}"/>
    <cellStyle name="Note 3 2 3 15 3" xfId="44721" xr:uid="{00000000-0005-0000-0000-0000A5AE0000}"/>
    <cellStyle name="Note 3 2 3 16" xfId="44722" xr:uid="{00000000-0005-0000-0000-0000A6AE0000}"/>
    <cellStyle name="Note 3 2 3 16 2" xfId="44723" xr:uid="{00000000-0005-0000-0000-0000A7AE0000}"/>
    <cellStyle name="Note 3 2 3 16 3" xfId="44724" xr:uid="{00000000-0005-0000-0000-0000A8AE0000}"/>
    <cellStyle name="Note 3 2 3 17" xfId="44725" xr:uid="{00000000-0005-0000-0000-0000A9AE0000}"/>
    <cellStyle name="Note 3 2 3 17 2" xfId="44726" xr:uid="{00000000-0005-0000-0000-0000AAAE0000}"/>
    <cellStyle name="Note 3 2 3 17 3" xfId="44727" xr:uid="{00000000-0005-0000-0000-0000ABAE0000}"/>
    <cellStyle name="Note 3 2 3 18" xfId="44728" xr:uid="{00000000-0005-0000-0000-0000ACAE0000}"/>
    <cellStyle name="Note 3 2 3 18 2" xfId="44729" xr:uid="{00000000-0005-0000-0000-0000ADAE0000}"/>
    <cellStyle name="Note 3 2 3 18 3" xfId="44730" xr:uid="{00000000-0005-0000-0000-0000AEAE0000}"/>
    <cellStyle name="Note 3 2 3 19" xfId="44731" xr:uid="{00000000-0005-0000-0000-0000AFAE0000}"/>
    <cellStyle name="Note 3 2 3 2" xfId="44732" xr:uid="{00000000-0005-0000-0000-0000B0AE0000}"/>
    <cellStyle name="Note 3 2 3 2 10" xfId="44733" xr:uid="{00000000-0005-0000-0000-0000B1AE0000}"/>
    <cellStyle name="Note 3 2 3 2 10 2" xfId="44734" xr:uid="{00000000-0005-0000-0000-0000B2AE0000}"/>
    <cellStyle name="Note 3 2 3 2 10 3" xfId="44735" xr:uid="{00000000-0005-0000-0000-0000B3AE0000}"/>
    <cellStyle name="Note 3 2 3 2 11" xfId="44736" xr:uid="{00000000-0005-0000-0000-0000B4AE0000}"/>
    <cellStyle name="Note 3 2 3 2 11 2" xfId="44737" xr:uid="{00000000-0005-0000-0000-0000B5AE0000}"/>
    <cellStyle name="Note 3 2 3 2 11 3" xfId="44738" xr:uid="{00000000-0005-0000-0000-0000B6AE0000}"/>
    <cellStyle name="Note 3 2 3 2 12" xfId="44739" xr:uid="{00000000-0005-0000-0000-0000B7AE0000}"/>
    <cellStyle name="Note 3 2 3 2 12 2" xfId="44740" xr:uid="{00000000-0005-0000-0000-0000B8AE0000}"/>
    <cellStyle name="Note 3 2 3 2 12 3" xfId="44741" xr:uid="{00000000-0005-0000-0000-0000B9AE0000}"/>
    <cellStyle name="Note 3 2 3 2 13" xfId="44742" xr:uid="{00000000-0005-0000-0000-0000BAAE0000}"/>
    <cellStyle name="Note 3 2 3 2 14" xfId="44743" xr:uid="{00000000-0005-0000-0000-0000BBAE0000}"/>
    <cellStyle name="Note 3 2 3 2 2" xfId="44744" xr:uid="{00000000-0005-0000-0000-0000BCAE0000}"/>
    <cellStyle name="Note 3 2 3 2 2 2" xfId="44745" xr:uid="{00000000-0005-0000-0000-0000BDAE0000}"/>
    <cellStyle name="Note 3 2 3 2 2 3" xfId="44746" xr:uid="{00000000-0005-0000-0000-0000BEAE0000}"/>
    <cellStyle name="Note 3 2 3 2 3" xfId="44747" xr:uid="{00000000-0005-0000-0000-0000BFAE0000}"/>
    <cellStyle name="Note 3 2 3 2 3 2" xfId="44748" xr:uid="{00000000-0005-0000-0000-0000C0AE0000}"/>
    <cellStyle name="Note 3 2 3 2 3 3" xfId="44749" xr:uid="{00000000-0005-0000-0000-0000C1AE0000}"/>
    <cellStyle name="Note 3 2 3 2 4" xfId="44750" xr:uid="{00000000-0005-0000-0000-0000C2AE0000}"/>
    <cellStyle name="Note 3 2 3 2 4 2" xfId="44751" xr:uid="{00000000-0005-0000-0000-0000C3AE0000}"/>
    <cellStyle name="Note 3 2 3 2 4 3" xfId="44752" xr:uid="{00000000-0005-0000-0000-0000C4AE0000}"/>
    <cellStyle name="Note 3 2 3 2 5" xfId="44753" xr:uid="{00000000-0005-0000-0000-0000C5AE0000}"/>
    <cellStyle name="Note 3 2 3 2 5 2" xfId="44754" xr:uid="{00000000-0005-0000-0000-0000C6AE0000}"/>
    <cellStyle name="Note 3 2 3 2 5 3" xfId="44755" xr:uid="{00000000-0005-0000-0000-0000C7AE0000}"/>
    <cellStyle name="Note 3 2 3 2 6" xfId="44756" xr:uid="{00000000-0005-0000-0000-0000C8AE0000}"/>
    <cellStyle name="Note 3 2 3 2 6 2" xfId="44757" xr:uid="{00000000-0005-0000-0000-0000C9AE0000}"/>
    <cellStyle name="Note 3 2 3 2 6 3" xfId="44758" xr:uid="{00000000-0005-0000-0000-0000CAAE0000}"/>
    <cellStyle name="Note 3 2 3 2 7" xfId="44759" xr:uid="{00000000-0005-0000-0000-0000CBAE0000}"/>
    <cellStyle name="Note 3 2 3 2 7 2" xfId="44760" xr:uid="{00000000-0005-0000-0000-0000CCAE0000}"/>
    <cellStyle name="Note 3 2 3 2 7 3" xfId="44761" xr:uid="{00000000-0005-0000-0000-0000CDAE0000}"/>
    <cellStyle name="Note 3 2 3 2 8" xfId="44762" xr:uid="{00000000-0005-0000-0000-0000CEAE0000}"/>
    <cellStyle name="Note 3 2 3 2 8 2" xfId="44763" xr:uid="{00000000-0005-0000-0000-0000CFAE0000}"/>
    <cellStyle name="Note 3 2 3 2 8 3" xfId="44764" xr:uid="{00000000-0005-0000-0000-0000D0AE0000}"/>
    <cellStyle name="Note 3 2 3 2 9" xfId="44765" xr:uid="{00000000-0005-0000-0000-0000D1AE0000}"/>
    <cellStyle name="Note 3 2 3 2 9 2" xfId="44766" xr:uid="{00000000-0005-0000-0000-0000D2AE0000}"/>
    <cellStyle name="Note 3 2 3 2 9 3" xfId="44767" xr:uid="{00000000-0005-0000-0000-0000D3AE0000}"/>
    <cellStyle name="Note 3 2 3 20" xfId="44768" xr:uid="{00000000-0005-0000-0000-0000D4AE0000}"/>
    <cellStyle name="Note 3 2 3 3" xfId="44769" xr:uid="{00000000-0005-0000-0000-0000D5AE0000}"/>
    <cellStyle name="Note 3 2 3 3 10" xfId="44770" xr:uid="{00000000-0005-0000-0000-0000D6AE0000}"/>
    <cellStyle name="Note 3 2 3 3 10 2" xfId="44771" xr:uid="{00000000-0005-0000-0000-0000D7AE0000}"/>
    <cellStyle name="Note 3 2 3 3 10 3" xfId="44772" xr:uid="{00000000-0005-0000-0000-0000D8AE0000}"/>
    <cellStyle name="Note 3 2 3 3 11" xfId="44773" xr:uid="{00000000-0005-0000-0000-0000D9AE0000}"/>
    <cellStyle name="Note 3 2 3 3 11 2" xfId="44774" xr:uid="{00000000-0005-0000-0000-0000DAAE0000}"/>
    <cellStyle name="Note 3 2 3 3 11 3" xfId="44775" xr:uid="{00000000-0005-0000-0000-0000DBAE0000}"/>
    <cellStyle name="Note 3 2 3 3 12" xfId="44776" xr:uid="{00000000-0005-0000-0000-0000DCAE0000}"/>
    <cellStyle name="Note 3 2 3 3 12 2" xfId="44777" xr:uid="{00000000-0005-0000-0000-0000DDAE0000}"/>
    <cellStyle name="Note 3 2 3 3 12 3" xfId="44778" xr:uid="{00000000-0005-0000-0000-0000DEAE0000}"/>
    <cellStyle name="Note 3 2 3 3 13" xfId="44779" xr:uid="{00000000-0005-0000-0000-0000DFAE0000}"/>
    <cellStyle name="Note 3 2 3 3 14" xfId="44780" xr:uid="{00000000-0005-0000-0000-0000E0AE0000}"/>
    <cellStyle name="Note 3 2 3 3 2" xfId="44781" xr:uid="{00000000-0005-0000-0000-0000E1AE0000}"/>
    <cellStyle name="Note 3 2 3 3 2 2" xfId="44782" xr:uid="{00000000-0005-0000-0000-0000E2AE0000}"/>
    <cellStyle name="Note 3 2 3 3 2 3" xfId="44783" xr:uid="{00000000-0005-0000-0000-0000E3AE0000}"/>
    <cellStyle name="Note 3 2 3 3 3" xfId="44784" xr:uid="{00000000-0005-0000-0000-0000E4AE0000}"/>
    <cellStyle name="Note 3 2 3 3 3 2" xfId="44785" xr:uid="{00000000-0005-0000-0000-0000E5AE0000}"/>
    <cellStyle name="Note 3 2 3 3 3 3" xfId="44786" xr:uid="{00000000-0005-0000-0000-0000E6AE0000}"/>
    <cellStyle name="Note 3 2 3 3 4" xfId="44787" xr:uid="{00000000-0005-0000-0000-0000E7AE0000}"/>
    <cellStyle name="Note 3 2 3 3 4 2" xfId="44788" xr:uid="{00000000-0005-0000-0000-0000E8AE0000}"/>
    <cellStyle name="Note 3 2 3 3 4 3" xfId="44789" xr:uid="{00000000-0005-0000-0000-0000E9AE0000}"/>
    <cellStyle name="Note 3 2 3 3 5" xfId="44790" xr:uid="{00000000-0005-0000-0000-0000EAAE0000}"/>
    <cellStyle name="Note 3 2 3 3 5 2" xfId="44791" xr:uid="{00000000-0005-0000-0000-0000EBAE0000}"/>
    <cellStyle name="Note 3 2 3 3 5 3" xfId="44792" xr:uid="{00000000-0005-0000-0000-0000ECAE0000}"/>
    <cellStyle name="Note 3 2 3 3 6" xfId="44793" xr:uid="{00000000-0005-0000-0000-0000EDAE0000}"/>
    <cellStyle name="Note 3 2 3 3 6 2" xfId="44794" xr:uid="{00000000-0005-0000-0000-0000EEAE0000}"/>
    <cellStyle name="Note 3 2 3 3 6 3" xfId="44795" xr:uid="{00000000-0005-0000-0000-0000EFAE0000}"/>
    <cellStyle name="Note 3 2 3 3 7" xfId="44796" xr:uid="{00000000-0005-0000-0000-0000F0AE0000}"/>
    <cellStyle name="Note 3 2 3 3 7 2" xfId="44797" xr:uid="{00000000-0005-0000-0000-0000F1AE0000}"/>
    <cellStyle name="Note 3 2 3 3 7 3" xfId="44798" xr:uid="{00000000-0005-0000-0000-0000F2AE0000}"/>
    <cellStyle name="Note 3 2 3 3 8" xfId="44799" xr:uid="{00000000-0005-0000-0000-0000F3AE0000}"/>
    <cellStyle name="Note 3 2 3 3 8 2" xfId="44800" xr:uid="{00000000-0005-0000-0000-0000F4AE0000}"/>
    <cellStyle name="Note 3 2 3 3 8 3" xfId="44801" xr:uid="{00000000-0005-0000-0000-0000F5AE0000}"/>
    <cellStyle name="Note 3 2 3 3 9" xfId="44802" xr:uid="{00000000-0005-0000-0000-0000F6AE0000}"/>
    <cellStyle name="Note 3 2 3 3 9 2" xfId="44803" xr:uid="{00000000-0005-0000-0000-0000F7AE0000}"/>
    <cellStyle name="Note 3 2 3 3 9 3" xfId="44804" xr:uid="{00000000-0005-0000-0000-0000F8AE0000}"/>
    <cellStyle name="Note 3 2 3 4" xfId="44805" xr:uid="{00000000-0005-0000-0000-0000F9AE0000}"/>
    <cellStyle name="Note 3 2 3 4 10" xfId="44806" xr:uid="{00000000-0005-0000-0000-0000FAAE0000}"/>
    <cellStyle name="Note 3 2 3 4 10 2" xfId="44807" xr:uid="{00000000-0005-0000-0000-0000FBAE0000}"/>
    <cellStyle name="Note 3 2 3 4 10 3" xfId="44808" xr:uid="{00000000-0005-0000-0000-0000FCAE0000}"/>
    <cellStyle name="Note 3 2 3 4 11" xfId="44809" xr:uid="{00000000-0005-0000-0000-0000FDAE0000}"/>
    <cellStyle name="Note 3 2 3 4 11 2" xfId="44810" xr:uid="{00000000-0005-0000-0000-0000FEAE0000}"/>
    <cellStyle name="Note 3 2 3 4 11 3" xfId="44811" xr:uid="{00000000-0005-0000-0000-0000FFAE0000}"/>
    <cellStyle name="Note 3 2 3 4 12" xfId="44812" xr:uid="{00000000-0005-0000-0000-000000AF0000}"/>
    <cellStyle name="Note 3 2 3 4 13" xfId="44813" xr:uid="{00000000-0005-0000-0000-000001AF0000}"/>
    <cellStyle name="Note 3 2 3 4 2" xfId="44814" xr:uid="{00000000-0005-0000-0000-000002AF0000}"/>
    <cellStyle name="Note 3 2 3 4 2 2" xfId="44815" xr:uid="{00000000-0005-0000-0000-000003AF0000}"/>
    <cellStyle name="Note 3 2 3 4 2 3" xfId="44816" xr:uid="{00000000-0005-0000-0000-000004AF0000}"/>
    <cellStyle name="Note 3 2 3 4 3" xfId="44817" xr:uid="{00000000-0005-0000-0000-000005AF0000}"/>
    <cellStyle name="Note 3 2 3 4 3 2" xfId="44818" xr:uid="{00000000-0005-0000-0000-000006AF0000}"/>
    <cellStyle name="Note 3 2 3 4 3 3" xfId="44819" xr:uid="{00000000-0005-0000-0000-000007AF0000}"/>
    <cellStyle name="Note 3 2 3 4 4" xfId="44820" xr:uid="{00000000-0005-0000-0000-000008AF0000}"/>
    <cellStyle name="Note 3 2 3 4 4 2" xfId="44821" xr:uid="{00000000-0005-0000-0000-000009AF0000}"/>
    <cellStyle name="Note 3 2 3 4 4 3" xfId="44822" xr:uid="{00000000-0005-0000-0000-00000AAF0000}"/>
    <cellStyle name="Note 3 2 3 4 5" xfId="44823" xr:uid="{00000000-0005-0000-0000-00000BAF0000}"/>
    <cellStyle name="Note 3 2 3 4 5 2" xfId="44824" xr:uid="{00000000-0005-0000-0000-00000CAF0000}"/>
    <cellStyle name="Note 3 2 3 4 5 3" xfId="44825" xr:uid="{00000000-0005-0000-0000-00000DAF0000}"/>
    <cellStyle name="Note 3 2 3 4 6" xfId="44826" xr:uid="{00000000-0005-0000-0000-00000EAF0000}"/>
    <cellStyle name="Note 3 2 3 4 6 2" xfId="44827" xr:uid="{00000000-0005-0000-0000-00000FAF0000}"/>
    <cellStyle name="Note 3 2 3 4 6 3" xfId="44828" xr:uid="{00000000-0005-0000-0000-000010AF0000}"/>
    <cellStyle name="Note 3 2 3 4 7" xfId="44829" xr:uid="{00000000-0005-0000-0000-000011AF0000}"/>
    <cellStyle name="Note 3 2 3 4 7 2" xfId="44830" xr:uid="{00000000-0005-0000-0000-000012AF0000}"/>
    <cellStyle name="Note 3 2 3 4 7 3" xfId="44831" xr:uid="{00000000-0005-0000-0000-000013AF0000}"/>
    <cellStyle name="Note 3 2 3 4 8" xfId="44832" xr:uid="{00000000-0005-0000-0000-000014AF0000}"/>
    <cellStyle name="Note 3 2 3 4 8 2" xfId="44833" xr:uid="{00000000-0005-0000-0000-000015AF0000}"/>
    <cellStyle name="Note 3 2 3 4 8 3" xfId="44834" xr:uid="{00000000-0005-0000-0000-000016AF0000}"/>
    <cellStyle name="Note 3 2 3 4 9" xfId="44835" xr:uid="{00000000-0005-0000-0000-000017AF0000}"/>
    <cellStyle name="Note 3 2 3 4 9 2" xfId="44836" xr:uid="{00000000-0005-0000-0000-000018AF0000}"/>
    <cellStyle name="Note 3 2 3 4 9 3" xfId="44837" xr:uid="{00000000-0005-0000-0000-000019AF0000}"/>
    <cellStyle name="Note 3 2 3 5" xfId="44838" xr:uid="{00000000-0005-0000-0000-00001AAF0000}"/>
    <cellStyle name="Note 3 2 3 5 10" xfId="44839" xr:uid="{00000000-0005-0000-0000-00001BAF0000}"/>
    <cellStyle name="Note 3 2 3 5 10 2" xfId="44840" xr:uid="{00000000-0005-0000-0000-00001CAF0000}"/>
    <cellStyle name="Note 3 2 3 5 10 3" xfId="44841" xr:uid="{00000000-0005-0000-0000-00001DAF0000}"/>
    <cellStyle name="Note 3 2 3 5 11" xfId="44842" xr:uid="{00000000-0005-0000-0000-00001EAF0000}"/>
    <cellStyle name="Note 3 2 3 5 11 2" xfId="44843" xr:uid="{00000000-0005-0000-0000-00001FAF0000}"/>
    <cellStyle name="Note 3 2 3 5 11 3" xfId="44844" xr:uid="{00000000-0005-0000-0000-000020AF0000}"/>
    <cellStyle name="Note 3 2 3 5 12" xfId="44845" xr:uid="{00000000-0005-0000-0000-000021AF0000}"/>
    <cellStyle name="Note 3 2 3 5 13" xfId="44846" xr:uid="{00000000-0005-0000-0000-000022AF0000}"/>
    <cellStyle name="Note 3 2 3 5 2" xfId="44847" xr:uid="{00000000-0005-0000-0000-000023AF0000}"/>
    <cellStyle name="Note 3 2 3 5 2 2" xfId="44848" xr:uid="{00000000-0005-0000-0000-000024AF0000}"/>
    <cellStyle name="Note 3 2 3 5 2 3" xfId="44849" xr:uid="{00000000-0005-0000-0000-000025AF0000}"/>
    <cellStyle name="Note 3 2 3 5 3" xfId="44850" xr:uid="{00000000-0005-0000-0000-000026AF0000}"/>
    <cellStyle name="Note 3 2 3 5 3 2" xfId="44851" xr:uid="{00000000-0005-0000-0000-000027AF0000}"/>
    <cellStyle name="Note 3 2 3 5 3 3" xfId="44852" xr:uid="{00000000-0005-0000-0000-000028AF0000}"/>
    <cellStyle name="Note 3 2 3 5 4" xfId="44853" xr:uid="{00000000-0005-0000-0000-000029AF0000}"/>
    <cellStyle name="Note 3 2 3 5 4 2" xfId="44854" xr:uid="{00000000-0005-0000-0000-00002AAF0000}"/>
    <cellStyle name="Note 3 2 3 5 4 3" xfId="44855" xr:uid="{00000000-0005-0000-0000-00002BAF0000}"/>
    <cellStyle name="Note 3 2 3 5 5" xfId="44856" xr:uid="{00000000-0005-0000-0000-00002CAF0000}"/>
    <cellStyle name="Note 3 2 3 5 5 2" xfId="44857" xr:uid="{00000000-0005-0000-0000-00002DAF0000}"/>
    <cellStyle name="Note 3 2 3 5 5 3" xfId="44858" xr:uid="{00000000-0005-0000-0000-00002EAF0000}"/>
    <cellStyle name="Note 3 2 3 5 6" xfId="44859" xr:uid="{00000000-0005-0000-0000-00002FAF0000}"/>
    <cellStyle name="Note 3 2 3 5 6 2" xfId="44860" xr:uid="{00000000-0005-0000-0000-000030AF0000}"/>
    <cellStyle name="Note 3 2 3 5 6 3" xfId="44861" xr:uid="{00000000-0005-0000-0000-000031AF0000}"/>
    <cellStyle name="Note 3 2 3 5 7" xfId="44862" xr:uid="{00000000-0005-0000-0000-000032AF0000}"/>
    <cellStyle name="Note 3 2 3 5 7 2" xfId="44863" xr:uid="{00000000-0005-0000-0000-000033AF0000}"/>
    <cellStyle name="Note 3 2 3 5 7 3" xfId="44864" xr:uid="{00000000-0005-0000-0000-000034AF0000}"/>
    <cellStyle name="Note 3 2 3 5 8" xfId="44865" xr:uid="{00000000-0005-0000-0000-000035AF0000}"/>
    <cellStyle name="Note 3 2 3 5 8 2" xfId="44866" xr:uid="{00000000-0005-0000-0000-000036AF0000}"/>
    <cellStyle name="Note 3 2 3 5 8 3" xfId="44867" xr:uid="{00000000-0005-0000-0000-000037AF0000}"/>
    <cellStyle name="Note 3 2 3 5 9" xfId="44868" xr:uid="{00000000-0005-0000-0000-000038AF0000}"/>
    <cellStyle name="Note 3 2 3 5 9 2" xfId="44869" xr:uid="{00000000-0005-0000-0000-000039AF0000}"/>
    <cellStyle name="Note 3 2 3 5 9 3" xfId="44870" xr:uid="{00000000-0005-0000-0000-00003AAF0000}"/>
    <cellStyle name="Note 3 2 3 6" xfId="44871" xr:uid="{00000000-0005-0000-0000-00003BAF0000}"/>
    <cellStyle name="Note 3 2 3 6 10" xfId="44872" xr:uid="{00000000-0005-0000-0000-00003CAF0000}"/>
    <cellStyle name="Note 3 2 3 6 10 2" xfId="44873" xr:uid="{00000000-0005-0000-0000-00003DAF0000}"/>
    <cellStyle name="Note 3 2 3 6 10 3" xfId="44874" xr:uid="{00000000-0005-0000-0000-00003EAF0000}"/>
    <cellStyle name="Note 3 2 3 6 11" xfId="44875" xr:uid="{00000000-0005-0000-0000-00003FAF0000}"/>
    <cellStyle name="Note 3 2 3 6 11 2" xfId="44876" xr:uid="{00000000-0005-0000-0000-000040AF0000}"/>
    <cellStyle name="Note 3 2 3 6 11 3" xfId="44877" xr:uid="{00000000-0005-0000-0000-000041AF0000}"/>
    <cellStyle name="Note 3 2 3 6 12" xfId="44878" xr:uid="{00000000-0005-0000-0000-000042AF0000}"/>
    <cellStyle name="Note 3 2 3 6 13" xfId="44879" xr:uid="{00000000-0005-0000-0000-000043AF0000}"/>
    <cellStyle name="Note 3 2 3 6 2" xfId="44880" xr:uid="{00000000-0005-0000-0000-000044AF0000}"/>
    <cellStyle name="Note 3 2 3 6 2 2" xfId="44881" xr:uid="{00000000-0005-0000-0000-000045AF0000}"/>
    <cellStyle name="Note 3 2 3 6 2 3" xfId="44882" xr:uid="{00000000-0005-0000-0000-000046AF0000}"/>
    <cellStyle name="Note 3 2 3 6 3" xfId="44883" xr:uid="{00000000-0005-0000-0000-000047AF0000}"/>
    <cellStyle name="Note 3 2 3 6 3 2" xfId="44884" xr:uid="{00000000-0005-0000-0000-000048AF0000}"/>
    <cellStyle name="Note 3 2 3 6 3 3" xfId="44885" xr:uid="{00000000-0005-0000-0000-000049AF0000}"/>
    <cellStyle name="Note 3 2 3 6 4" xfId="44886" xr:uid="{00000000-0005-0000-0000-00004AAF0000}"/>
    <cellStyle name="Note 3 2 3 6 4 2" xfId="44887" xr:uid="{00000000-0005-0000-0000-00004BAF0000}"/>
    <cellStyle name="Note 3 2 3 6 4 3" xfId="44888" xr:uid="{00000000-0005-0000-0000-00004CAF0000}"/>
    <cellStyle name="Note 3 2 3 6 5" xfId="44889" xr:uid="{00000000-0005-0000-0000-00004DAF0000}"/>
    <cellStyle name="Note 3 2 3 6 5 2" xfId="44890" xr:uid="{00000000-0005-0000-0000-00004EAF0000}"/>
    <cellStyle name="Note 3 2 3 6 5 3" xfId="44891" xr:uid="{00000000-0005-0000-0000-00004FAF0000}"/>
    <cellStyle name="Note 3 2 3 6 6" xfId="44892" xr:uid="{00000000-0005-0000-0000-000050AF0000}"/>
    <cellStyle name="Note 3 2 3 6 6 2" xfId="44893" xr:uid="{00000000-0005-0000-0000-000051AF0000}"/>
    <cellStyle name="Note 3 2 3 6 6 3" xfId="44894" xr:uid="{00000000-0005-0000-0000-000052AF0000}"/>
    <cellStyle name="Note 3 2 3 6 7" xfId="44895" xr:uid="{00000000-0005-0000-0000-000053AF0000}"/>
    <cellStyle name="Note 3 2 3 6 7 2" xfId="44896" xr:uid="{00000000-0005-0000-0000-000054AF0000}"/>
    <cellStyle name="Note 3 2 3 6 7 3" xfId="44897" xr:uid="{00000000-0005-0000-0000-000055AF0000}"/>
    <cellStyle name="Note 3 2 3 6 8" xfId="44898" xr:uid="{00000000-0005-0000-0000-000056AF0000}"/>
    <cellStyle name="Note 3 2 3 6 8 2" xfId="44899" xr:uid="{00000000-0005-0000-0000-000057AF0000}"/>
    <cellStyle name="Note 3 2 3 6 8 3" xfId="44900" xr:uid="{00000000-0005-0000-0000-000058AF0000}"/>
    <cellStyle name="Note 3 2 3 6 9" xfId="44901" xr:uid="{00000000-0005-0000-0000-000059AF0000}"/>
    <cellStyle name="Note 3 2 3 6 9 2" xfId="44902" xr:uid="{00000000-0005-0000-0000-00005AAF0000}"/>
    <cellStyle name="Note 3 2 3 6 9 3" xfId="44903" xr:uid="{00000000-0005-0000-0000-00005BAF0000}"/>
    <cellStyle name="Note 3 2 3 7" xfId="44904" xr:uid="{00000000-0005-0000-0000-00005CAF0000}"/>
    <cellStyle name="Note 3 2 3 7 10" xfId="44905" xr:uid="{00000000-0005-0000-0000-00005DAF0000}"/>
    <cellStyle name="Note 3 2 3 7 10 2" xfId="44906" xr:uid="{00000000-0005-0000-0000-00005EAF0000}"/>
    <cellStyle name="Note 3 2 3 7 10 3" xfId="44907" xr:uid="{00000000-0005-0000-0000-00005FAF0000}"/>
    <cellStyle name="Note 3 2 3 7 11" xfId="44908" xr:uid="{00000000-0005-0000-0000-000060AF0000}"/>
    <cellStyle name="Note 3 2 3 7 11 2" xfId="44909" xr:uid="{00000000-0005-0000-0000-000061AF0000}"/>
    <cellStyle name="Note 3 2 3 7 11 3" xfId="44910" xr:uid="{00000000-0005-0000-0000-000062AF0000}"/>
    <cellStyle name="Note 3 2 3 7 12" xfId="44911" xr:uid="{00000000-0005-0000-0000-000063AF0000}"/>
    <cellStyle name="Note 3 2 3 7 13" xfId="44912" xr:uid="{00000000-0005-0000-0000-000064AF0000}"/>
    <cellStyle name="Note 3 2 3 7 2" xfId="44913" xr:uid="{00000000-0005-0000-0000-000065AF0000}"/>
    <cellStyle name="Note 3 2 3 7 2 2" xfId="44914" xr:uid="{00000000-0005-0000-0000-000066AF0000}"/>
    <cellStyle name="Note 3 2 3 7 2 3" xfId="44915" xr:uid="{00000000-0005-0000-0000-000067AF0000}"/>
    <cellStyle name="Note 3 2 3 7 3" xfId="44916" xr:uid="{00000000-0005-0000-0000-000068AF0000}"/>
    <cellStyle name="Note 3 2 3 7 3 2" xfId="44917" xr:uid="{00000000-0005-0000-0000-000069AF0000}"/>
    <cellStyle name="Note 3 2 3 7 3 3" xfId="44918" xr:uid="{00000000-0005-0000-0000-00006AAF0000}"/>
    <cellStyle name="Note 3 2 3 7 4" xfId="44919" xr:uid="{00000000-0005-0000-0000-00006BAF0000}"/>
    <cellStyle name="Note 3 2 3 7 4 2" xfId="44920" xr:uid="{00000000-0005-0000-0000-00006CAF0000}"/>
    <cellStyle name="Note 3 2 3 7 4 3" xfId="44921" xr:uid="{00000000-0005-0000-0000-00006DAF0000}"/>
    <cellStyle name="Note 3 2 3 7 5" xfId="44922" xr:uid="{00000000-0005-0000-0000-00006EAF0000}"/>
    <cellStyle name="Note 3 2 3 7 5 2" xfId="44923" xr:uid="{00000000-0005-0000-0000-00006FAF0000}"/>
    <cellStyle name="Note 3 2 3 7 5 3" xfId="44924" xr:uid="{00000000-0005-0000-0000-000070AF0000}"/>
    <cellStyle name="Note 3 2 3 7 6" xfId="44925" xr:uid="{00000000-0005-0000-0000-000071AF0000}"/>
    <cellStyle name="Note 3 2 3 7 6 2" xfId="44926" xr:uid="{00000000-0005-0000-0000-000072AF0000}"/>
    <cellStyle name="Note 3 2 3 7 6 3" xfId="44927" xr:uid="{00000000-0005-0000-0000-000073AF0000}"/>
    <cellStyle name="Note 3 2 3 7 7" xfId="44928" xr:uid="{00000000-0005-0000-0000-000074AF0000}"/>
    <cellStyle name="Note 3 2 3 7 7 2" xfId="44929" xr:uid="{00000000-0005-0000-0000-000075AF0000}"/>
    <cellStyle name="Note 3 2 3 7 7 3" xfId="44930" xr:uid="{00000000-0005-0000-0000-000076AF0000}"/>
    <cellStyle name="Note 3 2 3 7 8" xfId="44931" xr:uid="{00000000-0005-0000-0000-000077AF0000}"/>
    <cellStyle name="Note 3 2 3 7 8 2" xfId="44932" xr:uid="{00000000-0005-0000-0000-000078AF0000}"/>
    <cellStyle name="Note 3 2 3 7 8 3" xfId="44933" xr:uid="{00000000-0005-0000-0000-000079AF0000}"/>
    <cellStyle name="Note 3 2 3 7 9" xfId="44934" xr:uid="{00000000-0005-0000-0000-00007AAF0000}"/>
    <cellStyle name="Note 3 2 3 7 9 2" xfId="44935" xr:uid="{00000000-0005-0000-0000-00007BAF0000}"/>
    <cellStyle name="Note 3 2 3 7 9 3" xfId="44936" xr:uid="{00000000-0005-0000-0000-00007CAF0000}"/>
    <cellStyle name="Note 3 2 3 8" xfId="44937" xr:uid="{00000000-0005-0000-0000-00007DAF0000}"/>
    <cellStyle name="Note 3 2 3 8 2" xfId="44938" xr:uid="{00000000-0005-0000-0000-00007EAF0000}"/>
    <cellStyle name="Note 3 2 3 8 3" xfId="44939" xr:uid="{00000000-0005-0000-0000-00007FAF0000}"/>
    <cellStyle name="Note 3 2 3 9" xfId="44940" xr:uid="{00000000-0005-0000-0000-000080AF0000}"/>
    <cellStyle name="Note 3 2 3 9 2" xfId="44941" xr:uid="{00000000-0005-0000-0000-000081AF0000}"/>
    <cellStyle name="Note 3 2 3 9 3" xfId="44942" xr:uid="{00000000-0005-0000-0000-000082AF0000}"/>
    <cellStyle name="Note 3 2 4" xfId="44943" xr:uid="{00000000-0005-0000-0000-000083AF0000}"/>
    <cellStyle name="Note 3 2 4 10" xfId="44944" xr:uid="{00000000-0005-0000-0000-000084AF0000}"/>
    <cellStyle name="Note 3 2 4 10 2" xfId="44945" xr:uid="{00000000-0005-0000-0000-000085AF0000}"/>
    <cellStyle name="Note 3 2 4 10 3" xfId="44946" xr:uid="{00000000-0005-0000-0000-000086AF0000}"/>
    <cellStyle name="Note 3 2 4 11" xfId="44947" xr:uid="{00000000-0005-0000-0000-000087AF0000}"/>
    <cellStyle name="Note 3 2 4 11 2" xfId="44948" xr:uid="{00000000-0005-0000-0000-000088AF0000}"/>
    <cellStyle name="Note 3 2 4 11 3" xfId="44949" xr:uid="{00000000-0005-0000-0000-000089AF0000}"/>
    <cellStyle name="Note 3 2 4 12" xfId="44950" xr:uid="{00000000-0005-0000-0000-00008AAF0000}"/>
    <cellStyle name="Note 3 2 4 12 2" xfId="44951" xr:uid="{00000000-0005-0000-0000-00008BAF0000}"/>
    <cellStyle name="Note 3 2 4 12 3" xfId="44952" xr:uid="{00000000-0005-0000-0000-00008CAF0000}"/>
    <cellStyle name="Note 3 2 4 13" xfId="44953" xr:uid="{00000000-0005-0000-0000-00008DAF0000}"/>
    <cellStyle name="Note 3 2 4 13 2" xfId="44954" xr:uid="{00000000-0005-0000-0000-00008EAF0000}"/>
    <cellStyle name="Note 3 2 4 13 3" xfId="44955" xr:uid="{00000000-0005-0000-0000-00008FAF0000}"/>
    <cellStyle name="Note 3 2 4 14" xfId="44956" xr:uid="{00000000-0005-0000-0000-000090AF0000}"/>
    <cellStyle name="Note 3 2 4 14 2" xfId="44957" xr:uid="{00000000-0005-0000-0000-000091AF0000}"/>
    <cellStyle name="Note 3 2 4 14 3" xfId="44958" xr:uid="{00000000-0005-0000-0000-000092AF0000}"/>
    <cellStyle name="Note 3 2 4 15" xfId="44959" xr:uid="{00000000-0005-0000-0000-000093AF0000}"/>
    <cellStyle name="Note 3 2 4 15 2" xfId="44960" xr:uid="{00000000-0005-0000-0000-000094AF0000}"/>
    <cellStyle name="Note 3 2 4 15 3" xfId="44961" xr:uid="{00000000-0005-0000-0000-000095AF0000}"/>
    <cellStyle name="Note 3 2 4 16" xfId="44962" xr:uid="{00000000-0005-0000-0000-000096AF0000}"/>
    <cellStyle name="Note 3 2 4 16 2" xfId="44963" xr:uid="{00000000-0005-0000-0000-000097AF0000}"/>
    <cellStyle name="Note 3 2 4 16 3" xfId="44964" xr:uid="{00000000-0005-0000-0000-000098AF0000}"/>
    <cellStyle name="Note 3 2 4 17" xfId="44965" xr:uid="{00000000-0005-0000-0000-000099AF0000}"/>
    <cellStyle name="Note 3 2 4 17 2" xfId="44966" xr:uid="{00000000-0005-0000-0000-00009AAF0000}"/>
    <cellStyle name="Note 3 2 4 17 3" xfId="44967" xr:uid="{00000000-0005-0000-0000-00009BAF0000}"/>
    <cellStyle name="Note 3 2 4 18" xfId="44968" xr:uid="{00000000-0005-0000-0000-00009CAF0000}"/>
    <cellStyle name="Note 3 2 4 18 2" xfId="44969" xr:uid="{00000000-0005-0000-0000-00009DAF0000}"/>
    <cellStyle name="Note 3 2 4 18 3" xfId="44970" xr:uid="{00000000-0005-0000-0000-00009EAF0000}"/>
    <cellStyle name="Note 3 2 4 19" xfId="44971" xr:uid="{00000000-0005-0000-0000-00009FAF0000}"/>
    <cellStyle name="Note 3 2 4 2" xfId="44972" xr:uid="{00000000-0005-0000-0000-0000A0AF0000}"/>
    <cellStyle name="Note 3 2 4 2 10" xfId="44973" xr:uid="{00000000-0005-0000-0000-0000A1AF0000}"/>
    <cellStyle name="Note 3 2 4 2 10 2" xfId="44974" xr:uid="{00000000-0005-0000-0000-0000A2AF0000}"/>
    <cellStyle name="Note 3 2 4 2 10 3" xfId="44975" xr:uid="{00000000-0005-0000-0000-0000A3AF0000}"/>
    <cellStyle name="Note 3 2 4 2 11" xfId="44976" xr:uid="{00000000-0005-0000-0000-0000A4AF0000}"/>
    <cellStyle name="Note 3 2 4 2 11 2" xfId="44977" xr:uid="{00000000-0005-0000-0000-0000A5AF0000}"/>
    <cellStyle name="Note 3 2 4 2 11 3" xfId="44978" xr:uid="{00000000-0005-0000-0000-0000A6AF0000}"/>
    <cellStyle name="Note 3 2 4 2 12" xfId="44979" xr:uid="{00000000-0005-0000-0000-0000A7AF0000}"/>
    <cellStyle name="Note 3 2 4 2 12 2" xfId="44980" xr:uid="{00000000-0005-0000-0000-0000A8AF0000}"/>
    <cellStyle name="Note 3 2 4 2 12 3" xfId="44981" xr:uid="{00000000-0005-0000-0000-0000A9AF0000}"/>
    <cellStyle name="Note 3 2 4 2 13" xfId="44982" xr:uid="{00000000-0005-0000-0000-0000AAAF0000}"/>
    <cellStyle name="Note 3 2 4 2 14" xfId="44983" xr:uid="{00000000-0005-0000-0000-0000ABAF0000}"/>
    <cellStyle name="Note 3 2 4 2 2" xfId="44984" xr:uid="{00000000-0005-0000-0000-0000ACAF0000}"/>
    <cellStyle name="Note 3 2 4 2 2 2" xfId="44985" xr:uid="{00000000-0005-0000-0000-0000ADAF0000}"/>
    <cellStyle name="Note 3 2 4 2 2 3" xfId="44986" xr:uid="{00000000-0005-0000-0000-0000AEAF0000}"/>
    <cellStyle name="Note 3 2 4 2 3" xfId="44987" xr:uid="{00000000-0005-0000-0000-0000AFAF0000}"/>
    <cellStyle name="Note 3 2 4 2 3 2" xfId="44988" xr:uid="{00000000-0005-0000-0000-0000B0AF0000}"/>
    <cellStyle name="Note 3 2 4 2 3 3" xfId="44989" xr:uid="{00000000-0005-0000-0000-0000B1AF0000}"/>
    <cellStyle name="Note 3 2 4 2 4" xfId="44990" xr:uid="{00000000-0005-0000-0000-0000B2AF0000}"/>
    <cellStyle name="Note 3 2 4 2 4 2" xfId="44991" xr:uid="{00000000-0005-0000-0000-0000B3AF0000}"/>
    <cellStyle name="Note 3 2 4 2 4 3" xfId="44992" xr:uid="{00000000-0005-0000-0000-0000B4AF0000}"/>
    <cellStyle name="Note 3 2 4 2 5" xfId="44993" xr:uid="{00000000-0005-0000-0000-0000B5AF0000}"/>
    <cellStyle name="Note 3 2 4 2 5 2" xfId="44994" xr:uid="{00000000-0005-0000-0000-0000B6AF0000}"/>
    <cellStyle name="Note 3 2 4 2 5 3" xfId="44995" xr:uid="{00000000-0005-0000-0000-0000B7AF0000}"/>
    <cellStyle name="Note 3 2 4 2 6" xfId="44996" xr:uid="{00000000-0005-0000-0000-0000B8AF0000}"/>
    <cellStyle name="Note 3 2 4 2 6 2" xfId="44997" xr:uid="{00000000-0005-0000-0000-0000B9AF0000}"/>
    <cellStyle name="Note 3 2 4 2 6 3" xfId="44998" xr:uid="{00000000-0005-0000-0000-0000BAAF0000}"/>
    <cellStyle name="Note 3 2 4 2 7" xfId="44999" xr:uid="{00000000-0005-0000-0000-0000BBAF0000}"/>
    <cellStyle name="Note 3 2 4 2 7 2" xfId="45000" xr:uid="{00000000-0005-0000-0000-0000BCAF0000}"/>
    <cellStyle name="Note 3 2 4 2 7 3" xfId="45001" xr:uid="{00000000-0005-0000-0000-0000BDAF0000}"/>
    <cellStyle name="Note 3 2 4 2 8" xfId="45002" xr:uid="{00000000-0005-0000-0000-0000BEAF0000}"/>
    <cellStyle name="Note 3 2 4 2 8 2" xfId="45003" xr:uid="{00000000-0005-0000-0000-0000BFAF0000}"/>
    <cellStyle name="Note 3 2 4 2 8 3" xfId="45004" xr:uid="{00000000-0005-0000-0000-0000C0AF0000}"/>
    <cellStyle name="Note 3 2 4 2 9" xfId="45005" xr:uid="{00000000-0005-0000-0000-0000C1AF0000}"/>
    <cellStyle name="Note 3 2 4 2 9 2" xfId="45006" xr:uid="{00000000-0005-0000-0000-0000C2AF0000}"/>
    <cellStyle name="Note 3 2 4 2 9 3" xfId="45007" xr:uid="{00000000-0005-0000-0000-0000C3AF0000}"/>
    <cellStyle name="Note 3 2 4 20" xfId="45008" xr:uid="{00000000-0005-0000-0000-0000C4AF0000}"/>
    <cellStyle name="Note 3 2 4 3" xfId="45009" xr:uid="{00000000-0005-0000-0000-0000C5AF0000}"/>
    <cellStyle name="Note 3 2 4 3 10" xfId="45010" xr:uid="{00000000-0005-0000-0000-0000C6AF0000}"/>
    <cellStyle name="Note 3 2 4 3 10 2" xfId="45011" xr:uid="{00000000-0005-0000-0000-0000C7AF0000}"/>
    <cellStyle name="Note 3 2 4 3 10 3" xfId="45012" xr:uid="{00000000-0005-0000-0000-0000C8AF0000}"/>
    <cellStyle name="Note 3 2 4 3 11" xfId="45013" xr:uid="{00000000-0005-0000-0000-0000C9AF0000}"/>
    <cellStyle name="Note 3 2 4 3 11 2" xfId="45014" xr:uid="{00000000-0005-0000-0000-0000CAAF0000}"/>
    <cellStyle name="Note 3 2 4 3 11 3" xfId="45015" xr:uid="{00000000-0005-0000-0000-0000CBAF0000}"/>
    <cellStyle name="Note 3 2 4 3 12" xfId="45016" xr:uid="{00000000-0005-0000-0000-0000CCAF0000}"/>
    <cellStyle name="Note 3 2 4 3 12 2" xfId="45017" xr:uid="{00000000-0005-0000-0000-0000CDAF0000}"/>
    <cellStyle name="Note 3 2 4 3 12 3" xfId="45018" xr:uid="{00000000-0005-0000-0000-0000CEAF0000}"/>
    <cellStyle name="Note 3 2 4 3 13" xfId="45019" xr:uid="{00000000-0005-0000-0000-0000CFAF0000}"/>
    <cellStyle name="Note 3 2 4 3 14" xfId="45020" xr:uid="{00000000-0005-0000-0000-0000D0AF0000}"/>
    <cellStyle name="Note 3 2 4 3 2" xfId="45021" xr:uid="{00000000-0005-0000-0000-0000D1AF0000}"/>
    <cellStyle name="Note 3 2 4 3 2 2" xfId="45022" xr:uid="{00000000-0005-0000-0000-0000D2AF0000}"/>
    <cellStyle name="Note 3 2 4 3 2 3" xfId="45023" xr:uid="{00000000-0005-0000-0000-0000D3AF0000}"/>
    <cellStyle name="Note 3 2 4 3 3" xfId="45024" xr:uid="{00000000-0005-0000-0000-0000D4AF0000}"/>
    <cellStyle name="Note 3 2 4 3 3 2" xfId="45025" xr:uid="{00000000-0005-0000-0000-0000D5AF0000}"/>
    <cellStyle name="Note 3 2 4 3 3 3" xfId="45026" xr:uid="{00000000-0005-0000-0000-0000D6AF0000}"/>
    <cellStyle name="Note 3 2 4 3 4" xfId="45027" xr:uid="{00000000-0005-0000-0000-0000D7AF0000}"/>
    <cellStyle name="Note 3 2 4 3 4 2" xfId="45028" xr:uid="{00000000-0005-0000-0000-0000D8AF0000}"/>
    <cellStyle name="Note 3 2 4 3 4 3" xfId="45029" xr:uid="{00000000-0005-0000-0000-0000D9AF0000}"/>
    <cellStyle name="Note 3 2 4 3 5" xfId="45030" xr:uid="{00000000-0005-0000-0000-0000DAAF0000}"/>
    <cellStyle name="Note 3 2 4 3 5 2" xfId="45031" xr:uid="{00000000-0005-0000-0000-0000DBAF0000}"/>
    <cellStyle name="Note 3 2 4 3 5 3" xfId="45032" xr:uid="{00000000-0005-0000-0000-0000DCAF0000}"/>
    <cellStyle name="Note 3 2 4 3 6" xfId="45033" xr:uid="{00000000-0005-0000-0000-0000DDAF0000}"/>
    <cellStyle name="Note 3 2 4 3 6 2" xfId="45034" xr:uid="{00000000-0005-0000-0000-0000DEAF0000}"/>
    <cellStyle name="Note 3 2 4 3 6 3" xfId="45035" xr:uid="{00000000-0005-0000-0000-0000DFAF0000}"/>
    <cellStyle name="Note 3 2 4 3 7" xfId="45036" xr:uid="{00000000-0005-0000-0000-0000E0AF0000}"/>
    <cellStyle name="Note 3 2 4 3 7 2" xfId="45037" xr:uid="{00000000-0005-0000-0000-0000E1AF0000}"/>
    <cellStyle name="Note 3 2 4 3 7 3" xfId="45038" xr:uid="{00000000-0005-0000-0000-0000E2AF0000}"/>
    <cellStyle name="Note 3 2 4 3 8" xfId="45039" xr:uid="{00000000-0005-0000-0000-0000E3AF0000}"/>
    <cellStyle name="Note 3 2 4 3 8 2" xfId="45040" xr:uid="{00000000-0005-0000-0000-0000E4AF0000}"/>
    <cellStyle name="Note 3 2 4 3 8 3" xfId="45041" xr:uid="{00000000-0005-0000-0000-0000E5AF0000}"/>
    <cellStyle name="Note 3 2 4 3 9" xfId="45042" xr:uid="{00000000-0005-0000-0000-0000E6AF0000}"/>
    <cellStyle name="Note 3 2 4 3 9 2" xfId="45043" xr:uid="{00000000-0005-0000-0000-0000E7AF0000}"/>
    <cellStyle name="Note 3 2 4 3 9 3" xfId="45044" xr:uid="{00000000-0005-0000-0000-0000E8AF0000}"/>
    <cellStyle name="Note 3 2 4 4" xfId="45045" xr:uid="{00000000-0005-0000-0000-0000E9AF0000}"/>
    <cellStyle name="Note 3 2 4 4 10" xfId="45046" xr:uid="{00000000-0005-0000-0000-0000EAAF0000}"/>
    <cellStyle name="Note 3 2 4 4 10 2" xfId="45047" xr:uid="{00000000-0005-0000-0000-0000EBAF0000}"/>
    <cellStyle name="Note 3 2 4 4 10 3" xfId="45048" xr:uid="{00000000-0005-0000-0000-0000ECAF0000}"/>
    <cellStyle name="Note 3 2 4 4 11" xfId="45049" xr:uid="{00000000-0005-0000-0000-0000EDAF0000}"/>
    <cellStyle name="Note 3 2 4 4 11 2" xfId="45050" xr:uid="{00000000-0005-0000-0000-0000EEAF0000}"/>
    <cellStyle name="Note 3 2 4 4 11 3" xfId="45051" xr:uid="{00000000-0005-0000-0000-0000EFAF0000}"/>
    <cellStyle name="Note 3 2 4 4 12" xfId="45052" xr:uid="{00000000-0005-0000-0000-0000F0AF0000}"/>
    <cellStyle name="Note 3 2 4 4 13" xfId="45053" xr:uid="{00000000-0005-0000-0000-0000F1AF0000}"/>
    <cellStyle name="Note 3 2 4 4 2" xfId="45054" xr:uid="{00000000-0005-0000-0000-0000F2AF0000}"/>
    <cellStyle name="Note 3 2 4 4 2 2" xfId="45055" xr:uid="{00000000-0005-0000-0000-0000F3AF0000}"/>
    <cellStyle name="Note 3 2 4 4 2 3" xfId="45056" xr:uid="{00000000-0005-0000-0000-0000F4AF0000}"/>
    <cellStyle name="Note 3 2 4 4 3" xfId="45057" xr:uid="{00000000-0005-0000-0000-0000F5AF0000}"/>
    <cellStyle name="Note 3 2 4 4 3 2" xfId="45058" xr:uid="{00000000-0005-0000-0000-0000F6AF0000}"/>
    <cellStyle name="Note 3 2 4 4 3 3" xfId="45059" xr:uid="{00000000-0005-0000-0000-0000F7AF0000}"/>
    <cellStyle name="Note 3 2 4 4 4" xfId="45060" xr:uid="{00000000-0005-0000-0000-0000F8AF0000}"/>
    <cellStyle name="Note 3 2 4 4 4 2" xfId="45061" xr:uid="{00000000-0005-0000-0000-0000F9AF0000}"/>
    <cellStyle name="Note 3 2 4 4 4 3" xfId="45062" xr:uid="{00000000-0005-0000-0000-0000FAAF0000}"/>
    <cellStyle name="Note 3 2 4 4 5" xfId="45063" xr:uid="{00000000-0005-0000-0000-0000FBAF0000}"/>
    <cellStyle name="Note 3 2 4 4 5 2" xfId="45064" xr:uid="{00000000-0005-0000-0000-0000FCAF0000}"/>
    <cellStyle name="Note 3 2 4 4 5 3" xfId="45065" xr:uid="{00000000-0005-0000-0000-0000FDAF0000}"/>
    <cellStyle name="Note 3 2 4 4 6" xfId="45066" xr:uid="{00000000-0005-0000-0000-0000FEAF0000}"/>
    <cellStyle name="Note 3 2 4 4 6 2" xfId="45067" xr:uid="{00000000-0005-0000-0000-0000FFAF0000}"/>
    <cellStyle name="Note 3 2 4 4 6 3" xfId="45068" xr:uid="{00000000-0005-0000-0000-000000B00000}"/>
    <cellStyle name="Note 3 2 4 4 7" xfId="45069" xr:uid="{00000000-0005-0000-0000-000001B00000}"/>
    <cellStyle name="Note 3 2 4 4 7 2" xfId="45070" xr:uid="{00000000-0005-0000-0000-000002B00000}"/>
    <cellStyle name="Note 3 2 4 4 7 3" xfId="45071" xr:uid="{00000000-0005-0000-0000-000003B00000}"/>
    <cellStyle name="Note 3 2 4 4 8" xfId="45072" xr:uid="{00000000-0005-0000-0000-000004B00000}"/>
    <cellStyle name="Note 3 2 4 4 8 2" xfId="45073" xr:uid="{00000000-0005-0000-0000-000005B00000}"/>
    <cellStyle name="Note 3 2 4 4 8 3" xfId="45074" xr:uid="{00000000-0005-0000-0000-000006B00000}"/>
    <cellStyle name="Note 3 2 4 4 9" xfId="45075" xr:uid="{00000000-0005-0000-0000-000007B00000}"/>
    <cellStyle name="Note 3 2 4 4 9 2" xfId="45076" xr:uid="{00000000-0005-0000-0000-000008B00000}"/>
    <cellStyle name="Note 3 2 4 4 9 3" xfId="45077" xr:uid="{00000000-0005-0000-0000-000009B00000}"/>
    <cellStyle name="Note 3 2 4 5" xfId="45078" xr:uid="{00000000-0005-0000-0000-00000AB00000}"/>
    <cellStyle name="Note 3 2 4 5 10" xfId="45079" xr:uid="{00000000-0005-0000-0000-00000BB00000}"/>
    <cellStyle name="Note 3 2 4 5 10 2" xfId="45080" xr:uid="{00000000-0005-0000-0000-00000CB00000}"/>
    <cellStyle name="Note 3 2 4 5 10 3" xfId="45081" xr:uid="{00000000-0005-0000-0000-00000DB00000}"/>
    <cellStyle name="Note 3 2 4 5 11" xfId="45082" xr:uid="{00000000-0005-0000-0000-00000EB00000}"/>
    <cellStyle name="Note 3 2 4 5 11 2" xfId="45083" xr:uid="{00000000-0005-0000-0000-00000FB00000}"/>
    <cellStyle name="Note 3 2 4 5 11 3" xfId="45084" xr:uid="{00000000-0005-0000-0000-000010B00000}"/>
    <cellStyle name="Note 3 2 4 5 12" xfId="45085" xr:uid="{00000000-0005-0000-0000-000011B00000}"/>
    <cellStyle name="Note 3 2 4 5 13" xfId="45086" xr:uid="{00000000-0005-0000-0000-000012B00000}"/>
    <cellStyle name="Note 3 2 4 5 2" xfId="45087" xr:uid="{00000000-0005-0000-0000-000013B00000}"/>
    <cellStyle name="Note 3 2 4 5 2 2" xfId="45088" xr:uid="{00000000-0005-0000-0000-000014B00000}"/>
    <cellStyle name="Note 3 2 4 5 2 3" xfId="45089" xr:uid="{00000000-0005-0000-0000-000015B00000}"/>
    <cellStyle name="Note 3 2 4 5 3" xfId="45090" xr:uid="{00000000-0005-0000-0000-000016B00000}"/>
    <cellStyle name="Note 3 2 4 5 3 2" xfId="45091" xr:uid="{00000000-0005-0000-0000-000017B00000}"/>
    <cellStyle name="Note 3 2 4 5 3 3" xfId="45092" xr:uid="{00000000-0005-0000-0000-000018B00000}"/>
    <cellStyle name="Note 3 2 4 5 4" xfId="45093" xr:uid="{00000000-0005-0000-0000-000019B00000}"/>
    <cellStyle name="Note 3 2 4 5 4 2" xfId="45094" xr:uid="{00000000-0005-0000-0000-00001AB00000}"/>
    <cellStyle name="Note 3 2 4 5 4 3" xfId="45095" xr:uid="{00000000-0005-0000-0000-00001BB00000}"/>
    <cellStyle name="Note 3 2 4 5 5" xfId="45096" xr:uid="{00000000-0005-0000-0000-00001CB00000}"/>
    <cellStyle name="Note 3 2 4 5 5 2" xfId="45097" xr:uid="{00000000-0005-0000-0000-00001DB00000}"/>
    <cellStyle name="Note 3 2 4 5 5 3" xfId="45098" xr:uid="{00000000-0005-0000-0000-00001EB00000}"/>
    <cellStyle name="Note 3 2 4 5 6" xfId="45099" xr:uid="{00000000-0005-0000-0000-00001FB00000}"/>
    <cellStyle name="Note 3 2 4 5 6 2" xfId="45100" xr:uid="{00000000-0005-0000-0000-000020B00000}"/>
    <cellStyle name="Note 3 2 4 5 6 3" xfId="45101" xr:uid="{00000000-0005-0000-0000-000021B00000}"/>
    <cellStyle name="Note 3 2 4 5 7" xfId="45102" xr:uid="{00000000-0005-0000-0000-000022B00000}"/>
    <cellStyle name="Note 3 2 4 5 7 2" xfId="45103" xr:uid="{00000000-0005-0000-0000-000023B00000}"/>
    <cellStyle name="Note 3 2 4 5 7 3" xfId="45104" xr:uid="{00000000-0005-0000-0000-000024B00000}"/>
    <cellStyle name="Note 3 2 4 5 8" xfId="45105" xr:uid="{00000000-0005-0000-0000-000025B00000}"/>
    <cellStyle name="Note 3 2 4 5 8 2" xfId="45106" xr:uid="{00000000-0005-0000-0000-000026B00000}"/>
    <cellStyle name="Note 3 2 4 5 8 3" xfId="45107" xr:uid="{00000000-0005-0000-0000-000027B00000}"/>
    <cellStyle name="Note 3 2 4 5 9" xfId="45108" xr:uid="{00000000-0005-0000-0000-000028B00000}"/>
    <cellStyle name="Note 3 2 4 5 9 2" xfId="45109" xr:uid="{00000000-0005-0000-0000-000029B00000}"/>
    <cellStyle name="Note 3 2 4 5 9 3" xfId="45110" xr:uid="{00000000-0005-0000-0000-00002AB00000}"/>
    <cellStyle name="Note 3 2 4 6" xfId="45111" xr:uid="{00000000-0005-0000-0000-00002BB00000}"/>
    <cellStyle name="Note 3 2 4 6 10" xfId="45112" xr:uid="{00000000-0005-0000-0000-00002CB00000}"/>
    <cellStyle name="Note 3 2 4 6 10 2" xfId="45113" xr:uid="{00000000-0005-0000-0000-00002DB00000}"/>
    <cellStyle name="Note 3 2 4 6 10 3" xfId="45114" xr:uid="{00000000-0005-0000-0000-00002EB00000}"/>
    <cellStyle name="Note 3 2 4 6 11" xfId="45115" xr:uid="{00000000-0005-0000-0000-00002FB00000}"/>
    <cellStyle name="Note 3 2 4 6 11 2" xfId="45116" xr:uid="{00000000-0005-0000-0000-000030B00000}"/>
    <cellStyle name="Note 3 2 4 6 11 3" xfId="45117" xr:uid="{00000000-0005-0000-0000-000031B00000}"/>
    <cellStyle name="Note 3 2 4 6 12" xfId="45118" xr:uid="{00000000-0005-0000-0000-000032B00000}"/>
    <cellStyle name="Note 3 2 4 6 13" xfId="45119" xr:uid="{00000000-0005-0000-0000-000033B00000}"/>
    <cellStyle name="Note 3 2 4 6 2" xfId="45120" xr:uid="{00000000-0005-0000-0000-000034B00000}"/>
    <cellStyle name="Note 3 2 4 6 2 2" xfId="45121" xr:uid="{00000000-0005-0000-0000-000035B00000}"/>
    <cellStyle name="Note 3 2 4 6 2 3" xfId="45122" xr:uid="{00000000-0005-0000-0000-000036B00000}"/>
    <cellStyle name="Note 3 2 4 6 3" xfId="45123" xr:uid="{00000000-0005-0000-0000-000037B00000}"/>
    <cellStyle name="Note 3 2 4 6 3 2" xfId="45124" xr:uid="{00000000-0005-0000-0000-000038B00000}"/>
    <cellStyle name="Note 3 2 4 6 3 3" xfId="45125" xr:uid="{00000000-0005-0000-0000-000039B00000}"/>
    <cellStyle name="Note 3 2 4 6 4" xfId="45126" xr:uid="{00000000-0005-0000-0000-00003AB00000}"/>
    <cellStyle name="Note 3 2 4 6 4 2" xfId="45127" xr:uid="{00000000-0005-0000-0000-00003BB00000}"/>
    <cellStyle name="Note 3 2 4 6 4 3" xfId="45128" xr:uid="{00000000-0005-0000-0000-00003CB00000}"/>
    <cellStyle name="Note 3 2 4 6 5" xfId="45129" xr:uid="{00000000-0005-0000-0000-00003DB00000}"/>
    <cellStyle name="Note 3 2 4 6 5 2" xfId="45130" xr:uid="{00000000-0005-0000-0000-00003EB00000}"/>
    <cellStyle name="Note 3 2 4 6 5 3" xfId="45131" xr:uid="{00000000-0005-0000-0000-00003FB00000}"/>
    <cellStyle name="Note 3 2 4 6 6" xfId="45132" xr:uid="{00000000-0005-0000-0000-000040B00000}"/>
    <cellStyle name="Note 3 2 4 6 6 2" xfId="45133" xr:uid="{00000000-0005-0000-0000-000041B00000}"/>
    <cellStyle name="Note 3 2 4 6 6 3" xfId="45134" xr:uid="{00000000-0005-0000-0000-000042B00000}"/>
    <cellStyle name="Note 3 2 4 6 7" xfId="45135" xr:uid="{00000000-0005-0000-0000-000043B00000}"/>
    <cellStyle name="Note 3 2 4 6 7 2" xfId="45136" xr:uid="{00000000-0005-0000-0000-000044B00000}"/>
    <cellStyle name="Note 3 2 4 6 7 3" xfId="45137" xr:uid="{00000000-0005-0000-0000-000045B00000}"/>
    <cellStyle name="Note 3 2 4 6 8" xfId="45138" xr:uid="{00000000-0005-0000-0000-000046B00000}"/>
    <cellStyle name="Note 3 2 4 6 8 2" xfId="45139" xr:uid="{00000000-0005-0000-0000-000047B00000}"/>
    <cellStyle name="Note 3 2 4 6 8 3" xfId="45140" xr:uid="{00000000-0005-0000-0000-000048B00000}"/>
    <cellStyle name="Note 3 2 4 6 9" xfId="45141" xr:uid="{00000000-0005-0000-0000-000049B00000}"/>
    <cellStyle name="Note 3 2 4 6 9 2" xfId="45142" xr:uid="{00000000-0005-0000-0000-00004AB00000}"/>
    <cellStyle name="Note 3 2 4 6 9 3" xfId="45143" xr:uid="{00000000-0005-0000-0000-00004BB00000}"/>
    <cellStyle name="Note 3 2 4 7" xfId="45144" xr:uid="{00000000-0005-0000-0000-00004CB00000}"/>
    <cellStyle name="Note 3 2 4 7 10" xfId="45145" xr:uid="{00000000-0005-0000-0000-00004DB00000}"/>
    <cellStyle name="Note 3 2 4 7 10 2" xfId="45146" xr:uid="{00000000-0005-0000-0000-00004EB00000}"/>
    <cellStyle name="Note 3 2 4 7 10 3" xfId="45147" xr:uid="{00000000-0005-0000-0000-00004FB00000}"/>
    <cellStyle name="Note 3 2 4 7 11" xfId="45148" xr:uid="{00000000-0005-0000-0000-000050B00000}"/>
    <cellStyle name="Note 3 2 4 7 11 2" xfId="45149" xr:uid="{00000000-0005-0000-0000-000051B00000}"/>
    <cellStyle name="Note 3 2 4 7 11 3" xfId="45150" xr:uid="{00000000-0005-0000-0000-000052B00000}"/>
    <cellStyle name="Note 3 2 4 7 12" xfId="45151" xr:uid="{00000000-0005-0000-0000-000053B00000}"/>
    <cellStyle name="Note 3 2 4 7 13" xfId="45152" xr:uid="{00000000-0005-0000-0000-000054B00000}"/>
    <cellStyle name="Note 3 2 4 7 2" xfId="45153" xr:uid="{00000000-0005-0000-0000-000055B00000}"/>
    <cellStyle name="Note 3 2 4 7 2 2" xfId="45154" xr:uid="{00000000-0005-0000-0000-000056B00000}"/>
    <cellStyle name="Note 3 2 4 7 2 3" xfId="45155" xr:uid="{00000000-0005-0000-0000-000057B00000}"/>
    <cellStyle name="Note 3 2 4 7 3" xfId="45156" xr:uid="{00000000-0005-0000-0000-000058B00000}"/>
    <cellStyle name="Note 3 2 4 7 3 2" xfId="45157" xr:uid="{00000000-0005-0000-0000-000059B00000}"/>
    <cellStyle name="Note 3 2 4 7 3 3" xfId="45158" xr:uid="{00000000-0005-0000-0000-00005AB00000}"/>
    <cellStyle name="Note 3 2 4 7 4" xfId="45159" xr:uid="{00000000-0005-0000-0000-00005BB00000}"/>
    <cellStyle name="Note 3 2 4 7 4 2" xfId="45160" xr:uid="{00000000-0005-0000-0000-00005CB00000}"/>
    <cellStyle name="Note 3 2 4 7 4 3" xfId="45161" xr:uid="{00000000-0005-0000-0000-00005DB00000}"/>
    <cellStyle name="Note 3 2 4 7 5" xfId="45162" xr:uid="{00000000-0005-0000-0000-00005EB00000}"/>
    <cellStyle name="Note 3 2 4 7 5 2" xfId="45163" xr:uid="{00000000-0005-0000-0000-00005FB00000}"/>
    <cellStyle name="Note 3 2 4 7 5 3" xfId="45164" xr:uid="{00000000-0005-0000-0000-000060B00000}"/>
    <cellStyle name="Note 3 2 4 7 6" xfId="45165" xr:uid="{00000000-0005-0000-0000-000061B00000}"/>
    <cellStyle name="Note 3 2 4 7 6 2" xfId="45166" xr:uid="{00000000-0005-0000-0000-000062B00000}"/>
    <cellStyle name="Note 3 2 4 7 6 3" xfId="45167" xr:uid="{00000000-0005-0000-0000-000063B00000}"/>
    <cellStyle name="Note 3 2 4 7 7" xfId="45168" xr:uid="{00000000-0005-0000-0000-000064B00000}"/>
    <cellStyle name="Note 3 2 4 7 7 2" xfId="45169" xr:uid="{00000000-0005-0000-0000-000065B00000}"/>
    <cellStyle name="Note 3 2 4 7 7 3" xfId="45170" xr:uid="{00000000-0005-0000-0000-000066B00000}"/>
    <cellStyle name="Note 3 2 4 7 8" xfId="45171" xr:uid="{00000000-0005-0000-0000-000067B00000}"/>
    <cellStyle name="Note 3 2 4 7 8 2" xfId="45172" xr:uid="{00000000-0005-0000-0000-000068B00000}"/>
    <cellStyle name="Note 3 2 4 7 8 3" xfId="45173" xr:uid="{00000000-0005-0000-0000-000069B00000}"/>
    <cellStyle name="Note 3 2 4 7 9" xfId="45174" xr:uid="{00000000-0005-0000-0000-00006AB00000}"/>
    <cellStyle name="Note 3 2 4 7 9 2" xfId="45175" xr:uid="{00000000-0005-0000-0000-00006BB00000}"/>
    <cellStyle name="Note 3 2 4 7 9 3" xfId="45176" xr:uid="{00000000-0005-0000-0000-00006CB00000}"/>
    <cellStyle name="Note 3 2 4 8" xfId="45177" xr:uid="{00000000-0005-0000-0000-00006DB00000}"/>
    <cellStyle name="Note 3 2 4 8 2" xfId="45178" xr:uid="{00000000-0005-0000-0000-00006EB00000}"/>
    <cellStyle name="Note 3 2 4 8 3" xfId="45179" xr:uid="{00000000-0005-0000-0000-00006FB00000}"/>
    <cellStyle name="Note 3 2 4 9" xfId="45180" xr:uid="{00000000-0005-0000-0000-000070B00000}"/>
    <cellStyle name="Note 3 2 4 9 2" xfId="45181" xr:uid="{00000000-0005-0000-0000-000071B00000}"/>
    <cellStyle name="Note 3 2 4 9 3" xfId="45182" xr:uid="{00000000-0005-0000-0000-000072B00000}"/>
    <cellStyle name="Note 3 2 5" xfId="45183" xr:uid="{00000000-0005-0000-0000-000073B00000}"/>
    <cellStyle name="Note 3 2 5 10" xfId="45184" xr:uid="{00000000-0005-0000-0000-000074B00000}"/>
    <cellStyle name="Note 3 2 5 10 2" xfId="45185" xr:uid="{00000000-0005-0000-0000-000075B00000}"/>
    <cellStyle name="Note 3 2 5 10 3" xfId="45186" xr:uid="{00000000-0005-0000-0000-000076B00000}"/>
    <cellStyle name="Note 3 2 5 11" xfId="45187" xr:uid="{00000000-0005-0000-0000-000077B00000}"/>
    <cellStyle name="Note 3 2 5 11 2" xfId="45188" xr:uid="{00000000-0005-0000-0000-000078B00000}"/>
    <cellStyle name="Note 3 2 5 11 3" xfId="45189" xr:uid="{00000000-0005-0000-0000-000079B00000}"/>
    <cellStyle name="Note 3 2 5 12" xfId="45190" xr:uid="{00000000-0005-0000-0000-00007AB00000}"/>
    <cellStyle name="Note 3 2 5 12 2" xfId="45191" xr:uid="{00000000-0005-0000-0000-00007BB00000}"/>
    <cellStyle name="Note 3 2 5 12 3" xfId="45192" xr:uid="{00000000-0005-0000-0000-00007CB00000}"/>
    <cellStyle name="Note 3 2 5 13" xfId="45193" xr:uid="{00000000-0005-0000-0000-00007DB00000}"/>
    <cellStyle name="Note 3 2 5 13 2" xfId="45194" xr:uid="{00000000-0005-0000-0000-00007EB00000}"/>
    <cellStyle name="Note 3 2 5 13 3" xfId="45195" xr:uid="{00000000-0005-0000-0000-00007FB00000}"/>
    <cellStyle name="Note 3 2 5 14" xfId="45196" xr:uid="{00000000-0005-0000-0000-000080B00000}"/>
    <cellStyle name="Note 3 2 5 14 2" xfId="45197" xr:uid="{00000000-0005-0000-0000-000081B00000}"/>
    <cellStyle name="Note 3 2 5 14 3" xfId="45198" xr:uid="{00000000-0005-0000-0000-000082B00000}"/>
    <cellStyle name="Note 3 2 5 15" xfId="45199" xr:uid="{00000000-0005-0000-0000-000083B00000}"/>
    <cellStyle name="Note 3 2 5 15 2" xfId="45200" xr:uid="{00000000-0005-0000-0000-000084B00000}"/>
    <cellStyle name="Note 3 2 5 15 3" xfId="45201" xr:uid="{00000000-0005-0000-0000-000085B00000}"/>
    <cellStyle name="Note 3 2 5 16" xfId="45202" xr:uid="{00000000-0005-0000-0000-000086B00000}"/>
    <cellStyle name="Note 3 2 5 16 2" xfId="45203" xr:uid="{00000000-0005-0000-0000-000087B00000}"/>
    <cellStyle name="Note 3 2 5 16 3" xfId="45204" xr:uid="{00000000-0005-0000-0000-000088B00000}"/>
    <cellStyle name="Note 3 2 5 17" xfId="45205" xr:uid="{00000000-0005-0000-0000-000089B00000}"/>
    <cellStyle name="Note 3 2 5 17 2" xfId="45206" xr:uid="{00000000-0005-0000-0000-00008AB00000}"/>
    <cellStyle name="Note 3 2 5 17 3" xfId="45207" xr:uid="{00000000-0005-0000-0000-00008BB00000}"/>
    <cellStyle name="Note 3 2 5 18" xfId="45208" xr:uid="{00000000-0005-0000-0000-00008CB00000}"/>
    <cellStyle name="Note 3 2 5 18 2" xfId="45209" xr:uid="{00000000-0005-0000-0000-00008DB00000}"/>
    <cellStyle name="Note 3 2 5 18 3" xfId="45210" xr:uid="{00000000-0005-0000-0000-00008EB00000}"/>
    <cellStyle name="Note 3 2 5 19" xfId="45211" xr:uid="{00000000-0005-0000-0000-00008FB00000}"/>
    <cellStyle name="Note 3 2 5 2" xfId="45212" xr:uid="{00000000-0005-0000-0000-000090B00000}"/>
    <cellStyle name="Note 3 2 5 2 10" xfId="45213" xr:uid="{00000000-0005-0000-0000-000091B00000}"/>
    <cellStyle name="Note 3 2 5 2 10 2" xfId="45214" xr:uid="{00000000-0005-0000-0000-000092B00000}"/>
    <cellStyle name="Note 3 2 5 2 10 3" xfId="45215" xr:uid="{00000000-0005-0000-0000-000093B00000}"/>
    <cellStyle name="Note 3 2 5 2 11" xfId="45216" xr:uid="{00000000-0005-0000-0000-000094B00000}"/>
    <cellStyle name="Note 3 2 5 2 11 2" xfId="45217" xr:uid="{00000000-0005-0000-0000-000095B00000}"/>
    <cellStyle name="Note 3 2 5 2 11 3" xfId="45218" xr:uid="{00000000-0005-0000-0000-000096B00000}"/>
    <cellStyle name="Note 3 2 5 2 12" xfId="45219" xr:uid="{00000000-0005-0000-0000-000097B00000}"/>
    <cellStyle name="Note 3 2 5 2 12 2" xfId="45220" xr:uid="{00000000-0005-0000-0000-000098B00000}"/>
    <cellStyle name="Note 3 2 5 2 12 3" xfId="45221" xr:uid="{00000000-0005-0000-0000-000099B00000}"/>
    <cellStyle name="Note 3 2 5 2 13" xfId="45222" xr:uid="{00000000-0005-0000-0000-00009AB00000}"/>
    <cellStyle name="Note 3 2 5 2 14" xfId="45223" xr:uid="{00000000-0005-0000-0000-00009BB00000}"/>
    <cellStyle name="Note 3 2 5 2 2" xfId="45224" xr:uid="{00000000-0005-0000-0000-00009CB00000}"/>
    <cellStyle name="Note 3 2 5 2 2 2" xfId="45225" xr:uid="{00000000-0005-0000-0000-00009DB00000}"/>
    <cellStyle name="Note 3 2 5 2 2 3" xfId="45226" xr:uid="{00000000-0005-0000-0000-00009EB00000}"/>
    <cellStyle name="Note 3 2 5 2 3" xfId="45227" xr:uid="{00000000-0005-0000-0000-00009FB00000}"/>
    <cellStyle name="Note 3 2 5 2 3 2" xfId="45228" xr:uid="{00000000-0005-0000-0000-0000A0B00000}"/>
    <cellStyle name="Note 3 2 5 2 3 3" xfId="45229" xr:uid="{00000000-0005-0000-0000-0000A1B00000}"/>
    <cellStyle name="Note 3 2 5 2 4" xfId="45230" xr:uid="{00000000-0005-0000-0000-0000A2B00000}"/>
    <cellStyle name="Note 3 2 5 2 4 2" xfId="45231" xr:uid="{00000000-0005-0000-0000-0000A3B00000}"/>
    <cellStyle name="Note 3 2 5 2 4 3" xfId="45232" xr:uid="{00000000-0005-0000-0000-0000A4B00000}"/>
    <cellStyle name="Note 3 2 5 2 5" xfId="45233" xr:uid="{00000000-0005-0000-0000-0000A5B00000}"/>
    <cellStyle name="Note 3 2 5 2 5 2" xfId="45234" xr:uid="{00000000-0005-0000-0000-0000A6B00000}"/>
    <cellStyle name="Note 3 2 5 2 5 3" xfId="45235" xr:uid="{00000000-0005-0000-0000-0000A7B00000}"/>
    <cellStyle name="Note 3 2 5 2 6" xfId="45236" xr:uid="{00000000-0005-0000-0000-0000A8B00000}"/>
    <cellStyle name="Note 3 2 5 2 6 2" xfId="45237" xr:uid="{00000000-0005-0000-0000-0000A9B00000}"/>
    <cellStyle name="Note 3 2 5 2 6 3" xfId="45238" xr:uid="{00000000-0005-0000-0000-0000AAB00000}"/>
    <cellStyle name="Note 3 2 5 2 7" xfId="45239" xr:uid="{00000000-0005-0000-0000-0000ABB00000}"/>
    <cellStyle name="Note 3 2 5 2 7 2" xfId="45240" xr:uid="{00000000-0005-0000-0000-0000ACB00000}"/>
    <cellStyle name="Note 3 2 5 2 7 3" xfId="45241" xr:uid="{00000000-0005-0000-0000-0000ADB00000}"/>
    <cellStyle name="Note 3 2 5 2 8" xfId="45242" xr:uid="{00000000-0005-0000-0000-0000AEB00000}"/>
    <cellStyle name="Note 3 2 5 2 8 2" xfId="45243" xr:uid="{00000000-0005-0000-0000-0000AFB00000}"/>
    <cellStyle name="Note 3 2 5 2 8 3" xfId="45244" xr:uid="{00000000-0005-0000-0000-0000B0B00000}"/>
    <cellStyle name="Note 3 2 5 2 9" xfId="45245" xr:uid="{00000000-0005-0000-0000-0000B1B00000}"/>
    <cellStyle name="Note 3 2 5 2 9 2" xfId="45246" xr:uid="{00000000-0005-0000-0000-0000B2B00000}"/>
    <cellStyle name="Note 3 2 5 2 9 3" xfId="45247" xr:uid="{00000000-0005-0000-0000-0000B3B00000}"/>
    <cellStyle name="Note 3 2 5 20" xfId="45248" xr:uid="{00000000-0005-0000-0000-0000B4B00000}"/>
    <cellStyle name="Note 3 2 5 3" xfId="45249" xr:uid="{00000000-0005-0000-0000-0000B5B00000}"/>
    <cellStyle name="Note 3 2 5 3 10" xfId="45250" xr:uid="{00000000-0005-0000-0000-0000B6B00000}"/>
    <cellStyle name="Note 3 2 5 3 10 2" xfId="45251" xr:uid="{00000000-0005-0000-0000-0000B7B00000}"/>
    <cellStyle name="Note 3 2 5 3 10 3" xfId="45252" xr:uid="{00000000-0005-0000-0000-0000B8B00000}"/>
    <cellStyle name="Note 3 2 5 3 11" xfId="45253" xr:uid="{00000000-0005-0000-0000-0000B9B00000}"/>
    <cellStyle name="Note 3 2 5 3 11 2" xfId="45254" xr:uid="{00000000-0005-0000-0000-0000BAB00000}"/>
    <cellStyle name="Note 3 2 5 3 11 3" xfId="45255" xr:uid="{00000000-0005-0000-0000-0000BBB00000}"/>
    <cellStyle name="Note 3 2 5 3 12" xfId="45256" xr:uid="{00000000-0005-0000-0000-0000BCB00000}"/>
    <cellStyle name="Note 3 2 5 3 12 2" xfId="45257" xr:uid="{00000000-0005-0000-0000-0000BDB00000}"/>
    <cellStyle name="Note 3 2 5 3 12 3" xfId="45258" xr:uid="{00000000-0005-0000-0000-0000BEB00000}"/>
    <cellStyle name="Note 3 2 5 3 13" xfId="45259" xr:uid="{00000000-0005-0000-0000-0000BFB00000}"/>
    <cellStyle name="Note 3 2 5 3 14" xfId="45260" xr:uid="{00000000-0005-0000-0000-0000C0B00000}"/>
    <cellStyle name="Note 3 2 5 3 2" xfId="45261" xr:uid="{00000000-0005-0000-0000-0000C1B00000}"/>
    <cellStyle name="Note 3 2 5 3 2 2" xfId="45262" xr:uid="{00000000-0005-0000-0000-0000C2B00000}"/>
    <cellStyle name="Note 3 2 5 3 2 3" xfId="45263" xr:uid="{00000000-0005-0000-0000-0000C3B00000}"/>
    <cellStyle name="Note 3 2 5 3 3" xfId="45264" xr:uid="{00000000-0005-0000-0000-0000C4B00000}"/>
    <cellStyle name="Note 3 2 5 3 3 2" xfId="45265" xr:uid="{00000000-0005-0000-0000-0000C5B00000}"/>
    <cellStyle name="Note 3 2 5 3 3 3" xfId="45266" xr:uid="{00000000-0005-0000-0000-0000C6B00000}"/>
    <cellStyle name="Note 3 2 5 3 4" xfId="45267" xr:uid="{00000000-0005-0000-0000-0000C7B00000}"/>
    <cellStyle name="Note 3 2 5 3 4 2" xfId="45268" xr:uid="{00000000-0005-0000-0000-0000C8B00000}"/>
    <cellStyle name="Note 3 2 5 3 4 3" xfId="45269" xr:uid="{00000000-0005-0000-0000-0000C9B00000}"/>
    <cellStyle name="Note 3 2 5 3 5" xfId="45270" xr:uid="{00000000-0005-0000-0000-0000CAB00000}"/>
    <cellStyle name="Note 3 2 5 3 5 2" xfId="45271" xr:uid="{00000000-0005-0000-0000-0000CBB00000}"/>
    <cellStyle name="Note 3 2 5 3 5 3" xfId="45272" xr:uid="{00000000-0005-0000-0000-0000CCB00000}"/>
    <cellStyle name="Note 3 2 5 3 6" xfId="45273" xr:uid="{00000000-0005-0000-0000-0000CDB00000}"/>
    <cellStyle name="Note 3 2 5 3 6 2" xfId="45274" xr:uid="{00000000-0005-0000-0000-0000CEB00000}"/>
    <cellStyle name="Note 3 2 5 3 6 3" xfId="45275" xr:uid="{00000000-0005-0000-0000-0000CFB00000}"/>
    <cellStyle name="Note 3 2 5 3 7" xfId="45276" xr:uid="{00000000-0005-0000-0000-0000D0B00000}"/>
    <cellStyle name="Note 3 2 5 3 7 2" xfId="45277" xr:uid="{00000000-0005-0000-0000-0000D1B00000}"/>
    <cellStyle name="Note 3 2 5 3 7 3" xfId="45278" xr:uid="{00000000-0005-0000-0000-0000D2B00000}"/>
    <cellStyle name="Note 3 2 5 3 8" xfId="45279" xr:uid="{00000000-0005-0000-0000-0000D3B00000}"/>
    <cellStyle name="Note 3 2 5 3 8 2" xfId="45280" xr:uid="{00000000-0005-0000-0000-0000D4B00000}"/>
    <cellStyle name="Note 3 2 5 3 8 3" xfId="45281" xr:uid="{00000000-0005-0000-0000-0000D5B00000}"/>
    <cellStyle name="Note 3 2 5 3 9" xfId="45282" xr:uid="{00000000-0005-0000-0000-0000D6B00000}"/>
    <cellStyle name="Note 3 2 5 3 9 2" xfId="45283" xr:uid="{00000000-0005-0000-0000-0000D7B00000}"/>
    <cellStyle name="Note 3 2 5 3 9 3" xfId="45284" xr:uid="{00000000-0005-0000-0000-0000D8B00000}"/>
    <cellStyle name="Note 3 2 5 4" xfId="45285" xr:uid="{00000000-0005-0000-0000-0000D9B00000}"/>
    <cellStyle name="Note 3 2 5 4 10" xfId="45286" xr:uid="{00000000-0005-0000-0000-0000DAB00000}"/>
    <cellStyle name="Note 3 2 5 4 10 2" xfId="45287" xr:uid="{00000000-0005-0000-0000-0000DBB00000}"/>
    <cellStyle name="Note 3 2 5 4 10 3" xfId="45288" xr:uid="{00000000-0005-0000-0000-0000DCB00000}"/>
    <cellStyle name="Note 3 2 5 4 11" xfId="45289" xr:uid="{00000000-0005-0000-0000-0000DDB00000}"/>
    <cellStyle name="Note 3 2 5 4 11 2" xfId="45290" xr:uid="{00000000-0005-0000-0000-0000DEB00000}"/>
    <cellStyle name="Note 3 2 5 4 11 3" xfId="45291" xr:uid="{00000000-0005-0000-0000-0000DFB00000}"/>
    <cellStyle name="Note 3 2 5 4 12" xfId="45292" xr:uid="{00000000-0005-0000-0000-0000E0B00000}"/>
    <cellStyle name="Note 3 2 5 4 13" xfId="45293" xr:uid="{00000000-0005-0000-0000-0000E1B00000}"/>
    <cellStyle name="Note 3 2 5 4 2" xfId="45294" xr:uid="{00000000-0005-0000-0000-0000E2B00000}"/>
    <cellStyle name="Note 3 2 5 4 2 2" xfId="45295" xr:uid="{00000000-0005-0000-0000-0000E3B00000}"/>
    <cellStyle name="Note 3 2 5 4 2 3" xfId="45296" xr:uid="{00000000-0005-0000-0000-0000E4B00000}"/>
    <cellStyle name="Note 3 2 5 4 3" xfId="45297" xr:uid="{00000000-0005-0000-0000-0000E5B00000}"/>
    <cellStyle name="Note 3 2 5 4 3 2" xfId="45298" xr:uid="{00000000-0005-0000-0000-0000E6B00000}"/>
    <cellStyle name="Note 3 2 5 4 3 3" xfId="45299" xr:uid="{00000000-0005-0000-0000-0000E7B00000}"/>
    <cellStyle name="Note 3 2 5 4 4" xfId="45300" xr:uid="{00000000-0005-0000-0000-0000E8B00000}"/>
    <cellStyle name="Note 3 2 5 4 4 2" xfId="45301" xr:uid="{00000000-0005-0000-0000-0000E9B00000}"/>
    <cellStyle name="Note 3 2 5 4 4 3" xfId="45302" xr:uid="{00000000-0005-0000-0000-0000EAB00000}"/>
    <cellStyle name="Note 3 2 5 4 5" xfId="45303" xr:uid="{00000000-0005-0000-0000-0000EBB00000}"/>
    <cellStyle name="Note 3 2 5 4 5 2" xfId="45304" xr:uid="{00000000-0005-0000-0000-0000ECB00000}"/>
    <cellStyle name="Note 3 2 5 4 5 3" xfId="45305" xr:uid="{00000000-0005-0000-0000-0000EDB00000}"/>
    <cellStyle name="Note 3 2 5 4 6" xfId="45306" xr:uid="{00000000-0005-0000-0000-0000EEB00000}"/>
    <cellStyle name="Note 3 2 5 4 6 2" xfId="45307" xr:uid="{00000000-0005-0000-0000-0000EFB00000}"/>
    <cellStyle name="Note 3 2 5 4 6 3" xfId="45308" xr:uid="{00000000-0005-0000-0000-0000F0B00000}"/>
    <cellStyle name="Note 3 2 5 4 7" xfId="45309" xr:uid="{00000000-0005-0000-0000-0000F1B00000}"/>
    <cellStyle name="Note 3 2 5 4 7 2" xfId="45310" xr:uid="{00000000-0005-0000-0000-0000F2B00000}"/>
    <cellStyle name="Note 3 2 5 4 7 3" xfId="45311" xr:uid="{00000000-0005-0000-0000-0000F3B00000}"/>
    <cellStyle name="Note 3 2 5 4 8" xfId="45312" xr:uid="{00000000-0005-0000-0000-0000F4B00000}"/>
    <cellStyle name="Note 3 2 5 4 8 2" xfId="45313" xr:uid="{00000000-0005-0000-0000-0000F5B00000}"/>
    <cellStyle name="Note 3 2 5 4 8 3" xfId="45314" xr:uid="{00000000-0005-0000-0000-0000F6B00000}"/>
    <cellStyle name="Note 3 2 5 4 9" xfId="45315" xr:uid="{00000000-0005-0000-0000-0000F7B00000}"/>
    <cellStyle name="Note 3 2 5 4 9 2" xfId="45316" xr:uid="{00000000-0005-0000-0000-0000F8B00000}"/>
    <cellStyle name="Note 3 2 5 4 9 3" xfId="45317" xr:uid="{00000000-0005-0000-0000-0000F9B00000}"/>
    <cellStyle name="Note 3 2 5 5" xfId="45318" xr:uid="{00000000-0005-0000-0000-0000FAB00000}"/>
    <cellStyle name="Note 3 2 5 5 10" xfId="45319" xr:uid="{00000000-0005-0000-0000-0000FBB00000}"/>
    <cellStyle name="Note 3 2 5 5 10 2" xfId="45320" xr:uid="{00000000-0005-0000-0000-0000FCB00000}"/>
    <cellStyle name="Note 3 2 5 5 10 3" xfId="45321" xr:uid="{00000000-0005-0000-0000-0000FDB00000}"/>
    <cellStyle name="Note 3 2 5 5 11" xfId="45322" xr:uid="{00000000-0005-0000-0000-0000FEB00000}"/>
    <cellStyle name="Note 3 2 5 5 11 2" xfId="45323" xr:uid="{00000000-0005-0000-0000-0000FFB00000}"/>
    <cellStyle name="Note 3 2 5 5 11 3" xfId="45324" xr:uid="{00000000-0005-0000-0000-000000B10000}"/>
    <cellStyle name="Note 3 2 5 5 12" xfId="45325" xr:uid="{00000000-0005-0000-0000-000001B10000}"/>
    <cellStyle name="Note 3 2 5 5 13" xfId="45326" xr:uid="{00000000-0005-0000-0000-000002B10000}"/>
    <cellStyle name="Note 3 2 5 5 2" xfId="45327" xr:uid="{00000000-0005-0000-0000-000003B10000}"/>
    <cellStyle name="Note 3 2 5 5 2 2" xfId="45328" xr:uid="{00000000-0005-0000-0000-000004B10000}"/>
    <cellStyle name="Note 3 2 5 5 2 3" xfId="45329" xr:uid="{00000000-0005-0000-0000-000005B10000}"/>
    <cellStyle name="Note 3 2 5 5 3" xfId="45330" xr:uid="{00000000-0005-0000-0000-000006B10000}"/>
    <cellStyle name="Note 3 2 5 5 3 2" xfId="45331" xr:uid="{00000000-0005-0000-0000-000007B10000}"/>
    <cellStyle name="Note 3 2 5 5 3 3" xfId="45332" xr:uid="{00000000-0005-0000-0000-000008B10000}"/>
    <cellStyle name="Note 3 2 5 5 4" xfId="45333" xr:uid="{00000000-0005-0000-0000-000009B10000}"/>
    <cellStyle name="Note 3 2 5 5 4 2" xfId="45334" xr:uid="{00000000-0005-0000-0000-00000AB10000}"/>
    <cellStyle name="Note 3 2 5 5 4 3" xfId="45335" xr:uid="{00000000-0005-0000-0000-00000BB10000}"/>
    <cellStyle name="Note 3 2 5 5 5" xfId="45336" xr:uid="{00000000-0005-0000-0000-00000CB10000}"/>
    <cellStyle name="Note 3 2 5 5 5 2" xfId="45337" xr:uid="{00000000-0005-0000-0000-00000DB10000}"/>
    <cellStyle name="Note 3 2 5 5 5 3" xfId="45338" xr:uid="{00000000-0005-0000-0000-00000EB10000}"/>
    <cellStyle name="Note 3 2 5 5 6" xfId="45339" xr:uid="{00000000-0005-0000-0000-00000FB10000}"/>
    <cellStyle name="Note 3 2 5 5 6 2" xfId="45340" xr:uid="{00000000-0005-0000-0000-000010B10000}"/>
    <cellStyle name="Note 3 2 5 5 6 3" xfId="45341" xr:uid="{00000000-0005-0000-0000-000011B10000}"/>
    <cellStyle name="Note 3 2 5 5 7" xfId="45342" xr:uid="{00000000-0005-0000-0000-000012B10000}"/>
    <cellStyle name="Note 3 2 5 5 7 2" xfId="45343" xr:uid="{00000000-0005-0000-0000-000013B10000}"/>
    <cellStyle name="Note 3 2 5 5 7 3" xfId="45344" xr:uid="{00000000-0005-0000-0000-000014B10000}"/>
    <cellStyle name="Note 3 2 5 5 8" xfId="45345" xr:uid="{00000000-0005-0000-0000-000015B10000}"/>
    <cellStyle name="Note 3 2 5 5 8 2" xfId="45346" xr:uid="{00000000-0005-0000-0000-000016B10000}"/>
    <cellStyle name="Note 3 2 5 5 8 3" xfId="45347" xr:uid="{00000000-0005-0000-0000-000017B10000}"/>
    <cellStyle name="Note 3 2 5 5 9" xfId="45348" xr:uid="{00000000-0005-0000-0000-000018B10000}"/>
    <cellStyle name="Note 3 2 5 5 9 2" xfId="45349" xr:uid="{00000000-0005-0000-0000-000019B10000}"/>
    <cellStyle name="Note 3 2 5 5 9 3" xfId="45350" xr:uid="{00000000-0005-0000-0000-00001AB10000}"/>
    <cellStyle name="Note 3 2 5 6" xfId="45351" xr:uid="{00000000-0005-0000-0000-00001BB10000}"/>
    <cellStyle name="Note 3 2 5 6 10" xfId="45352" xr:uid="{00000000-0005-0000-0000-00001CB10000}"/>
    <cellStyle name="Note 3 2 5 6 10 2" xfId="45353" xr:uid="{00000000-0005-0000-0000-00001DB10000}"/>
    <cellStyle name="Note 3 2 5 6 10 3" xfId="45354" xr:uid="{00000000-0005-0000-0000-00001EB10000}"/>
    <cellStyle name="Note 3 2 5 6 11" xfId="45355" xr:uid="{00000000-0005-0000-0000-00001FB10000}"/>
    <cellStyle name="Note 3 2 5 6 11 2" xfId="45356" xr:uid="{00000000-0005-0000-0000-000020B10000}"/>
    <cellStyle name="Note 3 2 5 6 11 3" xfId="45357" xr:uid="{00000000-0005-0000-0000-000021B10000}"/>
    <cellStyle name="Note 3 2 5 6 12" xfId="45358" xr:uid="{00000000-0005-0000-0000-000022B10000}"/>
    <cellStyle name="Note 3 2 5 6 13" xfId="45359" xr:uid="{00000000-0005-0000-0000-000023B10000}"/>
    <cellStyle name="Note 3 2 5 6 2" xfId="45360" xr:uid="{00000000-0005-0000-0000-000024B10000}"/>
    <cellStyle name="Note 3 2 5 6 2 2" xfId="45361" xr:uid="{00000000-0005-0000-0000-000025B10000}"/>
    <cellStyle name="Note 3 2 5 6 2 3" xfId="45362" xr:uid="{00000000-0005-0000-0000-000026B10000}"/>
    <cellStyle name="Note 3 2 5 6 3" xfId="45363" xr:uid="{00000000-0005-0000-0000-000027B10000}"/>
    <cellStyle name="Note 3 2 5 6 3 2" xfId="45364" xr:uid="{00000000-0005-0000-0000-000028B10000}"/>
    <cellStyle name="Note 3 2 5 6 3 3" xfId="45365" xr:uid="{00000000-0005-0000-0000-000029B10000}"/>
    <cellStyle name="Note 3 2 5 6 4" xfId="45366" xr:uid="{00000000-0005-0000-0000-00002AB10000}"/>
    <cellStyle name="Note 3 2 5 6 4 2" xfId="45367" xr:uid="{00000000-0005-0000-0000-00002BB10000}"/>
    <cellStyle name="Note 3 2 5 6 4 3" xfId="45368" xr:uid="{00000000-0005-0000-0000-00002CB10000}"/>
    <cellStyle name="Note 3 2 5 6 5" xfId="45369" xr:uid="{00000000-0005-0000-0000-00002DB10000}"/>
    <cellStyle name="Note 3 2 5 6 5 2" xfId="45370" xr:uid="{00000000-0005-0000-0000-00002EB10000}"/>
    <cellStyle name="Note 3 2 5 6 5 3" xfId="45371" xr:uid="{00000000-0005-0000-0000-00002FB10000}"/>
    <cellStyle name="Note 3 2 5 6 6" xfId="45372" xr:uid="{00000000-0005-0000-0000-000030B10000}"/>
    <cellStyle name="Note 3 2 5 6 6 2" xfId="45373" xr:uid="{00000000-0005-0000-0000-000031B10000}"/>
    <cellStyle name="Note 3 2 5 6 6 3" xfId="45374" xr:uid="{00000000-0005-0000-0000-000032B10000}"/>
    <cellStyle name="Note 3 2 5 6 7" xfId="45375" xr:uid="{00000000-0005-0000-0000-000033B10000}"/>
    <cellStyle name="Note 3 2 5 6 7 2" xfId="45376" xr:uid="{00000000-0005-0000-0000-000034B10000}"/>
    <cellStyle name="Note 3 2 5 6 7 3" xfId="45377" xr:uid="{00000000-0005-0000-0000-000035B10000}"/>
    <cellStyle name="Note 3 2 5 6 8" xfId="45378" xr:uid="{00000000-0005-0000-0000-000036B10000}"/>
    <cellStyle name="Note 3 2 5 6 8 2" xfId="45379" xr:uid="{00000000-0005-0000-0000-000037B10000}"/>
    <cellStyle name="Note 3 2 5 6 8 3" xfId="45380" xr:uid="{00000000-0005-0000-0000-000038B10000}"/>
    <cellStyle name="Note 3 2 5 6 9" xfId="45381" xr:uid="{00000000-0005-0000-0000-000039B10000}"/>
    <cellStyle name="Note 3 2 5 6 9 2" xfId="45382" xr:uid="{00000000-0005-0000-0000-00003AB10000}"/>
    <cellStyle name="Note 3 2 5 6 9 3" xfId="45383" xr:uid="{00000000-0005-0000-0000-00003BB10000}"/>
    <cellStyle name="Note 3 2 5 7" xfId="45384" xr:uid="{00000000-0005-0000-0000-00003CB10000}"/>
    <cellStyle name="Note 3 2 5 7 10" xfId="45385" xr:uid="{00000000-0005-0000-0000-00003DB10000}"/>
    <cellStyle name="Note 3 2 5 7 10 2" xfId="45386" xr:uid="{00000000-0005-0000-0000-00003EB10000}"/>
    <cellStyle name="Note 3 2 5 7 10 3" xfId="45387" xr:uid="{00000000-0005-0000-0000-00003FB10000}"/>
    <cellStyle name="Note 3 2 5 7 11" xfId="45388" xr:uid="{00000000-0005-0000-0000-000040B10000}"/>
    <cellStyle name="Note 3 2 5 7 11 2" xfId="45389" xr:uid="{00000000-0005-0000-0000-000041B10000}"/>
    <cellStyle name="Note 3 2 5 7 11 3" xfId="45390" xr:uid="{00000000-0005-0000-0000-000042B10000}"/>
    <cellStyle name="Note 3 2 5 7 12" xfId="45391" xr:uid="{00000000-0005-0000-0000-000043B10000}"/>
    <cellStyle name="Note 3 2 5 7 13" xfId="45392" xr:uid="{00000000-0005-0000-0000-000044B10000}"/>
    <cellStyle name="Note 3 2 5 7 2" xfId="45393" xr:uid="{00000000-0005-0000-0000-000045B10000}"/>
    <cellStyle name="Note 3 2 5 7 2 2" xfId="45394" xr:uid="{00000000-0005-0000-0000-000046B10000}"/>
    <cellStyle name="Note 3 2 5 7 2 3" xfId="45395" xr:uid="{00000000-0005-0000-0000-000047B10000}"/>
    <cellStyle name="Note 3 2 5 7 3" xfId="45396" xr:uid="{00000000-0005-0000-0000-000048B10000}"/>
    <cellStyle name="Note 3 2 5 7 3 2" xfId="45397" xr:uid="{00000000-0005-0000-0000-000049B10000}"/>
    <cellStyle name="Note 3 2 5 7 3 3" xfId="45398" xr:uid="{00000000-0005-0000-0000-00004AB10000}"/>
    <cellStyle name="Note 3 2 5 7 4" xfId="45399" xr:uid="{00000000-0005-0000-0000-00004BB10000}"/>
    <cellStyle name="Note 3 2 5 7 4 2" xfId="45400" xr:uid="{00000000-0005-0000-0000-00004CB10000}"/>
    <cellStyle name="Note 3 2 5 7 4 3" xfId="45401" xr:uid="{00000000-0005-0000-0000-00004DB10000}"/>
    <cellStyle name="Note 3 2 5 7 5" xfId="45402" xr:uid="{00000000-0005-0000-0000-00004EB10000}"/>
    <cellStyle name="Note 3 2 5 7 5 2" xfId="45403" xr:uid="{00000000-0005-0000-0000-00004FB10000}"/>
    <cellStyle name="Note 3 2 5 7 5 3" xfId="45404" xr:uid="{00000000-0005-0000-0000-000050B10000}"/>
    <cellStyle name="Note 3 2 5 7 6" xfId="45405" xr:uid="{00000000-0005-0000-0000-000051B10000}"/>
    <cellStyle name="Note 3 2 5 7 6 2" xfId="45406" xr:uid="{00000000-0005-0000-0000-000052B10000}"/>
    <cellStyle name="Note 3 2 5 7 6 3" xfId="45407" xr:uid="{00000000-0005-0000-0000-000053B10000}"/>
    <cellStyle name="Note 3 2 5 7 7" xfId="45408" xr:uid="{00000000-0005-0000-0000-000054B10000}"/>
    <cellStyle name="Note 3 2 5 7 7 2" xfId="45409" xr:uid="{00000000-0005-0000-0000-000055B10000}"/>
    <cellStyle name="Note 3 2 5 7 7 3" xfId="45410" xr:uid="{00000000-0005-0000-0000-000056B10000}"/>
    <cellStyle name="Note 3 2 5 7 8" xfId="45411" xr:uid="{00000000-0005-0000-0000-000057B10000}"/>
    <cellStyle name="Note 3 2 5 7 8 2" xfId="45412" xr:uid="{00000000-0005-0000-0000-000058B10000}"/>
    <cellStyle name="Note 3 2 5 7 8 3" xfId="45413" xr:uid="{00000000-0005-0000-0000-000059B10000}"/>
    <cellStyle name="Note 3 2 5 7 9" xfId="45414" xr:uid="{00000000-0005-0000-0000-00005AB10000}"/>
    <cellStyle name="Note 3 2 5 7 9 2" xfId="45415" xr:uid="{00000000-0005-0000-0000-00005BB10000}"/>
    <cellStyle name="Note 3 2 5 7 9 3" xfId="45416" xr:uid="{00000000-0005-0000-0000-00005CB10000}"/>
    <cellStyle name="Note 3 2 5 8" xfId="45417" xr:uid="{00000000-0005-0000-0000-00005DB10000}"/>
    <cellStyle name="Note 3 2 5 8 2" xfId="45418" xr:uid="{00000000-0005-0000-0000-00005EB10000}"/>
    <cellStyle name="Note 3 2 5 8 3" xfId="45419" xr:uid="{00000000-0005-0000-0000-00005FB10000}"/>
    <cellStyle name="Note 3 2 5 9" xfId="45420" xr:uid="{00000000-0005-0000-0000-000060B10000}"/>
    <cellStyle name="Note 3 2 5 9 2" xfId="45421" xr:uid="{00000000-0005-0000-0000-000061B10000}"/>
    <cellStyle name="Note 3 2 5 9 3" xfId="45422" xr:uid="{00000000-0005-0000-0000-000062B10000}"/>
    <cellStyle name="Note 3 2 6" xfId="45423" xr:uid="{00000000-0005-0000-0000-000063B10000}"/>
    <cellStyle name="Note 3 2 6 10" xfId="45424" xr:uid="{00000000-0005-0000-0000-000064B10000}"/>
    <cellStyle name="Note 3 2 6 10 2" xfId="45425" xr:uid="{00000000-0005-0000-0000-000065B10000}"/>
    <cellStyle name="Note 3 2 6 10 3" xfId="45426" xr:uid="{00000000-0005-0000-0000-000066B10000}"/>
    <cellStyle name="Note 3 2 6 11" xfId="45427" xr:uid="{00000000-0005-0000-0000-000067B10000}"/>
    <cellStyle name="Note 3 2 6 11 2" xfId="45428" xr:uid="{00000000-0005-0000-0000-000068B10000}"/>
    <cellStyle name="Note 3 2 6 11 3" xfId="45429" xr:uid="{00000000-0005-0000-0000-000069B10000}"/>
    <cellStyle name="Note 3 2 6 12" xfId="45430" xr:uid="{00000000-0005-0000-0000-00006AB10000}"/>
    <cellStyle name="Note 3 2 6 13" xfId="45431" xr:uid="{00000000-0005-0000-0000-00006BB10000}"/>
    <cellStyle name="Note 3 2 6 2" xfId="45432" xr:uid="{00000000-0005-0000-0000-00006CB10000}"/>
    <cellStyle name="Note 3 2 6 2 2" xfId="45433" xr:uid="{00000000-0005-0000-0000-00006DB10000}"/>
    <cellStyle name="Note 3 2 6 2 3" xfId="45434" xr:uid="{00000000-0005-0000-0000-00006EB10000}"/>
    <cellStyle name="Note 3 2 6 3" xfId="45435" xr:uid="{00000000-0005-0000-0000-00006FB10000}"/>
    <cellStyle name="Note 3 2 6 3 2" xfId="45436" xr:uid="{00000000-0005-0000-0000-000070B10000}"/>
    <cellStyle name="Note 3 2 6 3 3" xfId="45437" xr:uid="{00000000-0005-0000-0000-000071B10000}"/>
    <cellStyle name="Note 3 2 6 4" xfId="45438" xr:uid="{00000000-0005-0000-0000-000072B10000}"/>
    <cellStyle name="Note 3 2 6 4 2" xfId="45439" xr:uid="{00000000-0005-0000-0000-000073B10000}"/>
    <cellStyle name="Note 3 2 6 4 3" xfId="45440" xr:uid="{00000000-0005-0000-0000-000074B10000}"/>
    <cellStyle name="Note 3 2 6 5" xfId="45441" xr:uid="{00000000-0005-0000-0000-000075B10000}"/>
    <cellStyle name="Note 3 2 6 5 2" xfId="45442" xr:uid="{00000000-0005-0000-0000-000076B10000}"/>
    <cellStyle name="Note 3 2 6 5 3" xfId="45443" xr:uid="{00000000-0005-0000-0000-000077B10000}"/>
    <cellStyle name="Note 3 2 6 6" xfId="45444" xr:uid="{00000000-0005-0000-0000-000078B10000}"/>
    <cellStyle name="Note 3 2 6 6 2" xfId="45445" xr:uid="{00000000-0005-0000-0000-000079B10000}"/>
    <cellStyle name="Note 3 2 6 6 3" xfId="45446" xr:uid="{00000000-0005-0000-0000-00007AB10000}"/>
    <cellStyle name="Note 3 2 6 7" xfId="45447" xr:uid="{00000000-0005-0000-0000-00007BB10000}"/>
    <cellStyle name="Note 3 2 6 7 2" xfId="45448" xr:uid="{00000000-0005-0000-0000-00007CB10000}"/>
    <cellStyle name="Note 3 2 6 7 3" xfId="45449" xr:uid="{00000000-0005-0000-0000-00007DB10000}"/>
    <cellStyle name="Note 3 2 6 8" xfId="45450" xr:uid="{00000000-0005-0000-0000-00007EB10000}"/>
    <cellStyle name="Note 3 2 6 8 2" xfId="45451" xr:uid="{00000000-0005-0000-0000-00007FB10000}"/>
    <cellStyle name="Note 3 2 6 8 3" xfId="45452" xr:uid="{00000000-0005-0000-0000-000080B10000}"/>
    <cellStyle name="Note 3 2 6 9" xfId="45453" xr:uid="{00000000-0005-0000-0000-000081B10000}"/>
    <cellStyle name="Note 3 2 6 9 2" xfId="45454" xr:uid="{00000000-0005-0000-0000-000082B10000}"/>
    <cellStyle name="Note 3 2 6 9 3" xfId="45455" xr:uid="{00000000-0005-0000-0000-000083B10000}"/>
    <cellStyle name="Note 3 2 7" xfId="45456" xr:uid="{00000000-0005-0000-0000-000084B10000}"/>
    <cellStyle name="Note 3 2 7 2" xfId="45457" xr:uid="{00000000-0005-0000-0000-000085B10000}"/>
    <cellStyle name="Note 3 2 7 3" xfId="45458" xr:uid="{00000000-0005-0000-0000-000086B10000}"/>
    <cellStyle name="Note 3 2 8" xfId="45459" xr:uid="{00000000-0005-0000-0000-000087B10000}"/>
    <cellStyle name="Note 3 2 8 2" xfId="45460" xr:uid="{00000000-0005-0000-0000-000088B10000}"/>
    <cellStyle name="Note 3 2 8 3" xfId="45461" xr:uid="{00000000-0005-0000-0000-000089B10000}"/>
    <cellStyle name="Note 3 2 9" xfId="45462" xr:uid="{00000000-0005-0000-0000-00008AB10000}"/>
    <cellStyle name="Note 3 2 9 2" xfId="45463" xr:uid="{00000000-0005-0000-0000-00008BB10000}"/>
    <cellStyle name="Note 3 2 9 3" xfId="45464" xr:uid="{00000000-0005-0000-0000-00008CB10000}"/>
    <cellStyle name="Note 3 3" xfId="45465" xr:uid="{00000000-0005-0000-0000-00008DB10000}"/>
    <cellStyle name="Note 3 3 10" xfId="45466" xr:uid="{00000000-0005-0000-0000-00008EB10000}"/>
    <cellStyle name="Note 3 3 10 2" xfId="45467" xr:uid="{00000000-0005-0000-0000-00008FB10000}"/>
    <cellStyle name="Note 3 3 10 3" xfId="45468" xr:uid="{00000000-0005-0000-0000-000090B10000}"/>
    <cellStyle name="Note 3 3 11" xfId="45469" xr:uid="{00000000-0005-0000-0000-000091B10000}"/>
    <cellStyle name="Note 3 3 11 2" xfId="45470" xr:uid="{00000000-0005-0000-0000-000092B10000}"/>
    <cellStyle name="Note 3 3 11 3" xfId="45471" xr:uid="{00000000-0005-0000-0000-000093B10000}"/>
    <cellStyle name="Note 3 3 12" xfId="45472" xr:uid="{00000000-0005-0000-0000-000094B10000}"/>
    <cellStyle name="Note 3 3 12 2" xfId="45473" xr:uid="{00000000-0005-0000-0000-000095B10000}"/>
    <cellStyle name="Note 3 3 12 3" xfId="45474" xr:uid="{00000000-0005-0000-0000-000096B10000}"/>
    <cellStyle name="Note 3 3 13" xfId="45475" xr:uid="{00000000-0005-0000-0000-000097B10000}"/>
    <cellStyle name="Note 3 3 13 2" xfId="45476" xr:uid="{00000000-0005-0000-0000-000098B10000}"/>
    <cellStyle name="Note 3 3 13 3" xfId="45477" xr:uid="{00000000-0005-0000-0000-000099B10000}"/>
    <cellStyle name="Note 3 3 14" xfId="45478" xr:uid="{00000000-0005-0000-0000-00009AB10000}"/>
    <cellStyle name="Note 3 3 14 2" xfId="45479" xr:uid="{00000000-0005-0000-0000-00009BB10000}"/>
    <cellStyle name="Note 3 3 14 3" xfId="45480" xr:uid="{00000000-0005-0000-0000-00009CB10000}"/>
    <cellStyle name="Note 3 3 15" xfId="45481" xr:uid="{00000000-0005-0000-0000-00009DB10000}"/>
    <cellStyle name="Note 3 3 15 2" xfId="45482" xr:uid="{00000000-0005-0000-0000-00009EB10000}"/>
    <cellStyle name="Note 3 3 15 3" xfId="45483" xr:uid="{00000000-0005-0000-0000-00009FB10000}"/>
    <cellStyle name="Note 3 3 16" xfId="45484" xr:uid="{00000000-0005-0000-0000-0000A0B10000}"/>
    <cellStyle name="Note 3 3 16 2" xfId="45485" xr:uid="{00000000-0005-0000-0000-0000A1B10000}"/>
    <cellStyle name="Note 3 3 16 3" xfId="45486" xr:uid="{00000000-0005-0000-0000-0000A2B10000}"/>
    <cellStyle name="Note 3 3 17" xfId="45487" xr:uid="{00000000-0005-0000-0000-0000A3B10000}"/>
    <cellStyle name="Note 3 3 17 2" xfId="45488" xr:uid="{00000000-0005-0000-0000-0000A4B10000}"/>
    <cellStyle name="Note 3 3 17 3" xfId="45489" xr:uid="{00000000-0005-0000-0000-0000A5B10000}"/>
    <cellStyle name="Note 3 3 18" xfId="45490" xr:uid="{00000000-0005-0000-0000-0000A6B10000}"/>
    <cellStyle name="Note 3 3 18 2" xfId="45491" xr:uid="{00000000-0005-0000-0000-0000A7B10000}"/>
    <cellStyle name="Note 3 3 18 3" xfId="45492" xr:uid="{00000000-0005-0000-0000-0000A8B10000}"/>
    <cellStyle name="Note 3 3 19" xfId="45493" xr:uid="{00000000-0005-0000-0000-0000A9B10000}"/>
    <cellStyle name="Note 3 3 2" xfId="45494" xr:uid="{00000000-0005-0000-0000-0000AAB10000}"/>
    <cellStyle name="Note 3 3 2 10" xfId="45495" xr:uid="{00000000-0005-0000-0000-0000ABB10000}"/>
    <cellStyle name="Note 3 3 2 10 2" xfId="45496" xr:uid="{00000000-0005-0000-0000-0000ACB10000}"/>
    <cellStyle name="Note 3 3 2 10 3" xfId="45497" xr:uid="{00000000-0005-0000-0000-0000ADB10000}"/>
    <cellStyle name="Note 3 3 2 11" xfId="45498" xr:uid="{00000000-0005-0000-0000-0000AEB10000}"/>
    <cellStyle name="Note 3 3 2 11 2" xfId="45499" xr:uid="{00000000-0005-0000-0000-0000AFB10000}"/>
    <cellStyle name="Note 3 3 2 11 3" xfId="45500" xr:uid="{00000000-0005-0000-0000-0000B0B10000}"/>
    <cellStyle name="Note 3 3 2 12" xfId="45501" xr:uid="{00000000-0005-0000-0000-0000B1B10000}"/>
    <cellStyle name="Note 3 3 2 12 2" xfId="45502" xr:uid="{00000000-0005-0000-0000-0000B2B10000}"/>
    <cellStyle name="Note 3 3 2 12 3" xfId="45503" xr:uid="{00000000-0005-0000-0000-0000B3B10000}"/>
    <cellStyle name="Note 3 3 2 13" xfId="45504" xr:uid="{00000000-0005-0000-0000-0000B4B10000}"/>
    <cellStyle name="Note 3 3 2 13 2" xfId="45505" xr:uid="{00000000-0005-0000-0000-0000B5B10000}"/>
    <cellStyle name="Note 3 3 2 13 3" xfId="45506" xr:uid="{00000000-0005-0000-0000-0000B6B10000}"/>
    <cellStyle name="Note 3 3 2 14" xfId="45507" xr:uid="{00000000-0005-0000-0000-0000B7B10000}"/>
    <cellStyle name="Note 3 3 2 14 2" xfId="45508" xr:uid="{00000000-0005-0000-0000-0000B8B10000}"/>
    <cellStyle name="Note 3 3 2 14 3" xfId="45509" xr:uid="{00000000-0005-0000-0000-0000B9B10000}"/>
    <cellStyle name="Note 3 3 2 15" xfId="45510" xr:uid="{00000000-0005-0000-0000-0000BAB10000}"/>
    <cellStyle name="Note 3 3 2 15 2" xfId="45511" xr:uid="{00000000-0005-0000-0000-0000BBB10000}"/>
    <cellStyle name="Note 3 3 2 15 3" xfId="45512" xr:uid="{00000000-0005-0000-0000-0000BCB10000}"/>
    <cellStyle name="Note 3 3 2 16" xfId="45513" xr:uid="{00000000-0005-0000-0000-0000BDB10000}"/>
    <cellStyle name="Note 3 3 2 16 2" xfId="45514" xr:uid="{00000000-0005-0000-0000-0000BEB10000}"/>
    <cellStyle name="Note 3 3 2 16 3" xfId="45515" xr:uid="{00000000-0005-0000-0000-0000BFB10000}"/>
    <cellStyle name="Note 3 3 2 17" xfId="45516" xr:uid="{00000000-0005-0000-0000-0000C0B10000}"/>
    <cellStyle name="Note 3 3 2 17 2" xfId="45517" xr:uid="{00000000-0005-0000-0000-0000C1B10000}"/>
    <cellStyle name="Note 3 3 2 17 3" xfId="45518" xr:uid="{00000000-0005-0000-0000-0000C2B10000}"/>
    <cellStyle name="Note 3 3 2 18" xfId="45519" xr:uid="{00000000-0005-0000-0000-0000C3B10000}"/>
    <cellStyle name="Note 3 3 2 18 2" xfId="45520" xr:uid="{00000000-0005-0000-0000-0000C4B10000}"/>
    <cellStyle name="Note 3 3 2 18 3" xfId="45521" xr:uid="{00000000-0005-0000-0000-0000C5B10000}"/>
    <cellStyle name="Note 3 3 2 19" xfId="45522" xr:uid="{00000000-0005-0000-0000-0000C6B10000}"/>
    <cellStyle name="Note 3 3 2 2" xfId="45523" xr:uid="{00000000-0005-0000-0000-0000C7B10000}"/>
    <cellStyle name="Note 3 3 2 2 10" xfId="45524" xr:uid="{00000000-0005-0000-0000-0000C8B10000}"/>
    <cellStyle name="Note 3 3 2 2 10 2" xfId="45525" xr:uid="{00000000-0005-0000-0000-0000C9B10000}"/>
    <cellStyle name="Note 3 3 2 2 10 3" xfId="45526" xr:uid="{00000000-0005-0000-0000-0000CAB10000}"/>
    <cellStyle name="Note 3 3 2 2 11" xfId="45527" xr:uid="{00000000-0005-0000-0000-0000CBB10000}"/>
    <cellStyle name="Note 3 3 2 2 11 2" xfId="45528" xr:uid="{00000000-0005-0000-0000-0000CCB10000}"/>
    <cellStyle name="Note 3 3 2 2 11 3" xfId="45529" xr:uid="{00000000-0005-0000-0000-0000CDB10000}"/>
    <cellStyle name="Note 3 3 2 2 12" xfId="45530" xr:uid="{00000000-0005-0000-0000-0000CEB10000}"/>
    <cellStyle name="Note 3 3 2 2 12 2" xfId="45531" xr:uid="{00000000-0005-0000-0000-0000CFB10000}"/>
    <cellStyle name="Note 3 3 2 2 12 3" xfId="45532" xr:uid="{00000000-0005-0000-0000-0000D0B10000}"/>
    <cellStyle name="Note 3 3 2 2 13" xfId="45533" xr:uid="{00000000-0005-0000-0000-0000D1B10000}"/>
    <cellStyle name="Note 3 3 2 2 14" xfId="45534" xr:uid="{00000000-0005-0000-0000-0000D2B10000}"/>
    <cellStyle name="Note 3 3 2 2 2" xfId="45535" xr:uid="{00000000-0005-0000-0000-0000D3B10000}"/>
    <cellStyle name="Note 3 3 2 2 2 2" xfId="45536" xr:uid="{00000000-0005-0000-0000-0000D4B10000}"/>
    <cellStyle name="Note 3 3 2 2 2 3" xfId="45537" xr:uid="{00000000-0005-0000-0000-0000D5B10000}"/>
    <cellStyle name="Note 3 3 2 2 3" xfId="45538" xr:uid="{00000000-0005-0000-0000-0000D6B10000}"/>
    <cellStyle name="Note 3 3 2 2 3 2" xfId="45539" xr:uid="{00000000-0005-0000-0000-0000D7B10000}"/>
    <cellStyle name="Note 3 3 2 2 3 3" xfId="45540" xr:uid="{00000000-0005-0000-0000-0000D8B10000}"/>
    <cellStyle name="Note 3 3 2 2 4" xfId="45541" xr:uid="{00000000-0005-0000-0000-0000D9B10000}"/>
    <cellStyle name="Note 3 3 2 2 4 2" xfId="45542" xr:uid="{00000000-0005-0000-0000-0000DAB10000}"/>
    <cellStyle name="Note 3 3 2 2 4 3" xfId="45543" xr:uid="{00000000-0005-0000-0000-0000DBB10000}"/>
    <cellStyle name="Note 3 3 2 2 5" xfId="45544" xr:uid="{00000000-0005-0000-0000-0000DCB10000}"/>
    <cellStyle name="Note 3 3 2 2 5 2" xfId="45545" xr:uid="{00000000-0005-0000-0000-0000DDB10000}"/>
    <cellStyle name="Note 3 3 2 2 5 3" xfId="45546" xr:uid="{00000000-0005-0000-0000-0000DEB10000}"/>
    <cellStyle name="Note 3 3 2 2 6" xfId="45547" xr:uid="{00000000-0005-0000-0000-0000DFB10000}"/>
    <cellStyle name="Note 3 3 2 2 6 2" xfId="45548" xr:uid="{00000000-0005-0000-0000-0000E0B10000}"/>
    <cellStyle name="Note 3 3 2 2 6 3" xfId="45549" xr:uid="{00000000-0005-0000-0000-0000E1B10000}"/>
    <cellStyle name="Note 3 3 2 2 7" xfId="45550" xr:uid="{00000000-0005-0000-0000-0000E2B10000}"/>
    <cellStyle name="Note 3 3 2 2 7 2" xfId="45551" xr:uid="{00000000-0005-0000-0000-0000E3B10000}"/>
    <cellStyle name="Note 3 3 2 2 7 3" xfId="45552" xr:uid="{00000000-0005-0000-0000-0000E4B10000}"/>
    <cellStyle name="Note 3 3 2 2 8" xfId="45553" xr:uid="{00000000-0005-0000-0000-0000E5B10000}"/>
    <cellStyle name="Note 3 3 2 2 8 2" xfId="45554" xr:uid="{00000000-0005-0000-0000-0000E6B10000}"/>
    <cellStyle name="Note 3 3 2 2 8 3" xfId="45555" xr:uid="{00000000-0005-0000-0000-0000E7B10000}"/>
    <cellStyle name="Note 3 3 2 2 9" xfId="45556" xr:uid="{00000000-0005-0000-0000-0000E8B10000}"/>
    <cellStyle name="Note 3 3 2 2 9 2" xfId="45557" xr:uid="{00000000-0005-0000-0000-0000E9B10000}"/>
    <cellStyle name="Note 3 3 2 2 9 3" xfId="45558" xr:uid="{00000000-0005-0000-0000-0000EAB10000}"/>
    <cellStyle name="Note 3 3 2 20" xfId="45559" xr:uid="{00000000-0005-0000-0000-0000EBB10000}"/>
    <cellStyle name="Note 3 3 2 3" xfId="45560" xr:uid="{00000000-0005-0000-0000-0000ECB10000}"/>
    <cellStyle name="Note 3 3 2 3 10" xfId="45561" xr:uid="{00000000-0005-0000-0000-0000EDB10000}"/>
    <cellStyle name="Note 3 3 2 3 10 2" xfId="45562" xr:uid="{00000000-0005-0000-0000-0000EEB10000}"/>
    <cellStyle name="Note 3 3 2 3 10 3" xfId="45563" xr:uid="{00000000-0005-0000-0000-0000EFB10000}"/>
    <cellStyle name="Note 3 3 2 3 11" xfId="45564" xr:uid="{00000000-0005-0000-0000-0000F0B10000}"/>
    <cellStyle name="Note 3 3 2 3 11 2" xfId="45565" xr:uid="{00000000-0005-0000-0000-0000F1B10000}"/>
    <cellStyle name="Note 3 3 2 3 11 3" xfId="45566" xr:uid="{00000000-0005-0000-0000-0000F2B10000}"/>
    <cellStyle name="Note 3 3 2 3 12" xfId="45567" xr:uid="{00000000-0005-0000-0000-0000F3B10000}"/>
    <cellStyle name="Note 3 3 2 3 12 2" xfId="45568" xr:uid="{00000000-0005-0000-0000-0000F4B10000}"/>
    <cellStyle name="Note 3 3 2 3 12 3" xfId="45569" xr:uid="{00000000-0005-0000-0000-0000F5B10000}"/>
    <cellStyle name="Note 3 3 2 3 13" xfId="45570" xr:uid="{00000000-0005-0000-0000-0000F6B10000}"/>
    <cellStyle name="Note 3 3 2 3 14" xfId="45571" xr:uid="{00000000-0005-0000-0000-0000F7B10000}"/>
    <cellStyle name="Note 3 3 2 3 2" xfId="45572" xr:uid="{00000000-0005-0000-0000-0000F8B10000}"/>
    <cellStyle name="Note 3 3 2 3 2 2" xfId="45573" xr:uid="{00000000-0005-0000-0000-0000F9B10000}"/>
    <cellStyle name="Note 3 3 2 3 2 3" xfId="45574" xr:uid="{00000000-0005-0000-0000-0000FAB10000}"/>
    <cellStyle name="Note 3 3 2 3 3" xfId="45575" xr:uid="{00000000-0005-0000-0000-0000FBB10000}"/>
    <cellStyle name="Note 3 3 2 3 3 2" xfId="45576" xr:uid="{00000000-0005-0000-0000-0000FCB10000}"/>
    <cellStyle name="Note 3 3 2 3 3 3" xfId="45577" xr:uid="{00000000-0005-0000-0000-0000FDB10000}"/>
    <cellStyle name="Note 3 3 2 3 4" xfId="45578" xr:uid="{00000000-0005-0000-0000-0000FEB10000}"/>
    <cellStyle name="Note 3 3 2 3 4 2" xfId="45579" xr:uid="{00000000-0005-0000-0000-0000FFB10000}"/>
    <cellStyle name="Note 3 3 2 3 4 3" xfId="45580" xr:uid="{00000000-0005-0000-0000-000000B20000}"/>
    <cellStyle name="Note 3 3 2 3 5" xfId="45581" xr:uid="{00000000-0005-0000-0000-000001B20000}"/>
    <cellStyle name="Note 3 3 2 3 5 2" xfId="45582" xr:uid="{00000000-0005-0000-0000-000002B20000}"/>
    <cellStyle name="Note 3 3 2 3 5 3" xfId="45583" xr:uid="{00000000-0005-0000-0000-000003B20000}"/>
    <cellStyle name="Note 3 3 2 3 6" xfId="45584" xr:uid="{00000000-0005-0000-0000-000004B20000}"/>
    <cellStyle name="Note 3 3 2 3 6 2" xfId="45585" xr:uid="{00000000-0005-0000-0000-000005B20000}"/>
    <cellStyle name="Note 3 3 2 3 6 3" xfId="45586" xr:uid="{00000000-0005-0000-0000-000006B20000}"/>
    <cellStyle name="Note 3 3 2 3 7" xfId="45587" xr:uid="{00000000-0005-0000-0000-000007B20000}"/>
    <cellStyle name="Note 3 3 2 3 7 2" xfId="45588" xr:uid="{00000000-0005-0000-0000-000008B20000}"/>
    <cellStyle name="Note 3 3 2 3 7 3" xfId="45589" xr:uid="{00000000-0005-0000-0000-000009B20000}"/>
    <cellStyle name="Note 3 3 2 3 8" xfId="45590" xr:uid="{00000000-0005-0000-0000-00000AB20000}"/>
    <cellStyle name="Note 3 3 2 3 8 2" xfId="45591" xr:uid="{00000000-0005-0000-0000-00000BB20000}"/>
    <cellStyle name="Note 3 3 2 3 8 3" xfId="45592" xr:uid="{00000000-0005-0000-0000-00000CB20000}"/>
    <cellStyle name="Note 3 3 2 3 9" xfId="45593" xr:uid="{00000000-0005-0000-0000-00000DB20000}"/>
    <cellStyle name="Note 3 3 2 3 9 2" xfId="45594" xr:uid="{00000000-0005-0000-0000-00000EB20000}"/>
    <cellStyle name="Note 3 3 2 3 9 3" xfId="45595" xr:uid="{00000000-0005-0000-0000-00000FB20000}"/>
    <cellStyle name="Note 3 3 2 4" xfId="45596" xr:uid="{00000000-0005-0000-0000-000010B20000}"/>
    <cellStyle name="Note 3 3 2 4 10" xfId="45597" xr:uid="{00000000-0005-0000-0000-000011B20000}"/>
    <cellStyle name="Note 3 3 2 4 10 2" xfId="45598" xr:uid="{00000000-0005-0000-0000-000012B20000}"/>
    <cellStyle name="Note 3 3 2 4 10 3" xfId="45599" xr:uid="{00000000-0005-0000-0000-000013B20000}"/>
    <cellStyle name="Note 3 3 2 4 11" xfId="45600" xr:uid="{00000000-0005-0000-0000-000014B20000}"/>
    <cellStyle name="Note 3 3 2 4 11 2" xfId="45601" xr:uid="{00000000-0005-0000-0000-000015B20000}"/>
    <cellStyle name="Note 3 3 2 4 11 3" xfId="45602" xr:uid="{00000000-0005-0000-0000-000016B20000}"/>
    <cellStyle name="Note 3 3 2 4 12" xfId="45603" xr:uid="{00000000-0005-0000-0000-000017B20000}"/>
    <cellStyle name="Note 3 3 2 4 13" xfId="45604" xr:uid="{00000000-0005-0000-0000-000018B20000}"/>
    <cellStyle name="Note 3 3 2 4 2" xfId="45605" xr:uid="{00000000-0005-0000-0000-000019B20000}"/>
    <cellStyle name="Note 3 3 2 4 2 2" xfId="45606" xr:uid="{00000000-0005-0000-0000-00001AB20000}"/>
    <cellStyle name="Note 3 3 2 4 2 3" xfId="45607" xr:uid="{00000000-0005-0000-0000-00001BB20000}"/>
    <cellStyle name="Note 3 3 2 4 3" xfId="45608" xr:uid="{00000000-0005-0000-0000-00001CB20000}"/>
    <cellStyle name="Note 3 3 2 4 3 2" xfId="45609" xr:uid="{00000000-0005-0000-0000-00001DB20000}"/>
    <cellStyle name="Note 3 3 2 4 3 3" xfId="45610" xr:uid="{00000000-0005-0000-0000-00001EB20000}"/>
    <cellStyle name="Note 3 3 2 4 4" xfId="45611" xr:uid="{00000000-0005-0000-0000-00001FB20000}"/>
    <cellStyle name="Note 3 3 2 4 4 2" xfId="45612" xr:uid="{00000000-0005-0000-0000-000020B20000}"/>
    <cellStyle name="Note 3 3 2 4 4 3" xfId="45613" xr:uid="{00000000-0005-0000-0000-000021B20000}"/>
    <cellStyle name="Note 3 3 2 4 5" xfId="45614" xr:uid="{00000000-0005-0000-0000-000022B20000}"/>
    <cellStyle name="Note 3 3 2 4 5 2" xfId="45615" xr:uid="{00000000-0005-0000-0000-000023B20000}"/>
    <cellStyle name="Note 3 3 2 4 5 3" xfId="45616" xr:uid="{00000000-0005-0000-0000-000024B20000}"/>
    <cellStyle name="Note 3 3 2 4 6" xfId="45617" xr:uid="{00000000-0005-0000-0000-000025B20000}"/>
    <cellStyle name="Note 3 3 2 4 6 2" xfId="45618" xr:uid="{00000000-0005-0000-0000-000026B20000}"/>
    <cellStyle name="Note 3 3 2 4 6 3" xfId="45619" xr:uid="{00000000-0005-0000-0000-000027B20000}"/>
    <cellStyle name="Note 3 3 2 4 7" xfId="45620" xr:uid="{00000000-0005-0000-0000-000028B20000}"/>
    <cellStyle name="Note 3 3 2 4 7 2" xfId="45621" xr:uid="{00000000-0005-0000-0000-000029B20000}"/>
    <cellStyle name="Note 3 3 2 4 7 3" xfId="45622" xr:uid="{00000000-0005-0000-0000-00002AB20000}"/>
    <cellStyle name="Note 3 3 2 4 8" xfId="45623" xr:uid="{00000000-0005-0000-0000-00002BB20000}"/>
    <cellStyle name="Note 3 3 2 4 8 2" xfId="45624" xr:uid="{00000000-0005-0000-0000-00002CB20000}"/>
    <cellStyle name="Note 3 3 2 4 8 3" xfId="45625" xr:uid="{00000000-0005-0000-0000-00002DB20000}"/>
    <cellStyle name="Note 3 3 2 4 9" xfId="45626" xr:uid="{00000000-0005-0000-0000-00002EB20000}"/>
    <cellStyle name="Note 3 3 2 4 9 2" xfId="45627" xr:uid="{00000000-0005-0000-0000-00002FB20000}"/>
    <cellStyle name="Note 3 3 2 4 9 3" xfId="45628" xr:uid="{00000000-0005-0000-0000-000030B20000}"/>
    <cellStyle name="Note 3 3 2 5" xfId="45629" xr:uid="{00000000-0005-0000-0000-000031B20000}"/>
    <cellStyle name="Note 3 3 2 5 10" xfId="45630" xr:uid="{00000000-0005-0000-0000-000032B20000}"/>
    <cellStyle name="Note 3 3 2 5 10 2" xfId="45631" xr:uid="{00000000-0005-0000-0000-000033B20000}"/>
    <cellStyle name="Note 3 3 2 5 10 3" xfId="45632" xr:uid="{00000000-0005-0000-0000-000034B20000}"/>
    <cellStyle name="Note 3 3 2 5 11" xfId="45633" xr:uid="{00000000-0005-0000-0000-000035B20000}"/>
    <cellStyle name="Note 3 3 2 5 11 2" xfId="45634" xr:uid="{00000000-0005-0000-0000-000036B20000}"/>
    <cellStyle name="Note 3 3 2 5 11 3" xfId="45635" xr:uid="{00000000-0005-0000-0000-000037B20000}"/>
    <cellStyle name="Note 3 3 2 5 12" xfId="45636" xr:uid="{00000000-0005-0000-0000-000038B20000}"/>
    <cellStyle name="Note 3 3 2 5 13" xfId="45637" xr:uid="{00000000-0005-0000-0000-000039B20000}"/>
    <cellStyle name="Note 3 3 2 5 2" xfId="45638" xr:uid="{00000000-0005-0000-0000-00003AB20000}"/>
    <cellStyle name="Note 3 3 2 5 2 2" xfId="45639" xr:uid="{00000000-0005-0000-0000-00003BB20000}"/>
    <cellStyle name="Note 3 3 2 5 2 3" xfId="45640" xr:uid="{00000000-0005-0000-0000-00003CB20000}"/>
    <cellStyle name="Note 3 3 2 5 3" xfId="45641" xr:uid="{00000000-0005-0000-0000-00003DB20000}"/>
    <cellStyle name="Note 3 3 2 5 3 2" xfId="45642" xr:uid="{00000000-0005-0000-0000-00003EB20000}"/>
    <cellStyle name="Note 3 3 2 5 3 3" xfId="45643" xr:uid="{00000000-0005-0000-0000-00003FB20000}"/>
    <cellStyle name="Note 3 3 2 5 4" xfId="45644" xr:uid="{00000000-0005-0000-0000-000040B20000}"/>
    <cellStyle name="Note 3 3 2 5 4 2" xfId="45645" xr:uid="{00000000-0005-0000-0000-000041B20000}"/>
    <cellStyle name="Note 3 3 2 5 4 3" xfId="45646" xr:uid="{00000000-0005-0000-0000-000042B20000}"/>
    <cellStyle name="Note 3 3 2 5 5" xfId="45647" xr:uid="{00000000-0005-0000-0000-000043B20000}"/>
    <cellStyle name="Note 3 3 2 5 5 2" xfId="45648" xr:uid="{00000000-0005-0000-0000-000044B20000}"/>
    <cellStyle name="Note 3 3 2 5 5 3" xfId="45649" xr:uid="{00000000-0005-0000-0000-000045B20000}"/>
    <cellStyle name="Note 3 3 2 5 6" xfId="45650" xr:uid="{00000000-0005-0000-0000-000046B20000}"/>
    <cellStyle name="Note 3 3 2 5 6 2" xfId="45651" xr:uid="{00000000-0005-0000-0000-000047B20000}"/>
    <cellStyle name="Note 3 3 2 5 6 3" xfId="45652" xr:uid="{00000000-0005-0000-0000-000048B20000}"/>
    <cellStyle name="Note 3 3 2 5 7" xfId="45653" xr:uid="{00000000-0005-0000-0000-000049B20000}"/>
    <cellStyle name="Note 3 3 2 5 7 2" xfId="45654" xr:uid="{00000000-0005-0000-0000-00004AB20000}"/>
    <cellStyle name="Note 3 3 2 5 7 3" xfId="45655" xr:uid="{00000000-0005-0000-0000-00004BB20000}"/>
    <cellStyle name="Note 3 3 2 5 8" xfId="45656" xr:uid="{00000000-0005-0000-0000-00004CB20000}"/>
    <cellStyle name="Note 3 3 2 5 8 2" xfId="45657" xr:uid="{00000000-0005-0000-0000-00004DB20000}"/>
    <cellStyle name="Note 3 3 2 5 8 3" xfId="45658" xr:uid="{00000000-0005-0000-0000-00004EB20000}"/>
    <cellStyle name="Note 3 3 2 5 9" xfId="45659" xr:uid="{00000000-0005-0000-0000-00004FB20000}"/>
    <cellStyle name="Note 3 3 2 5 9 2" xfId="45660" xr:uid="{00000000-0005-0000-0000-000050B20000}"/>
    <cellStyle name="Note 3 3 2 5 9 3" xfId="45661" xr:uid="{00000000-0005-0000-0000-000051B20000}"/>
    <cellStyle name="Note 3 3 2 6" xfId="45662" xr:uid="{00000000-0005-0000-0000-000052B20000}"/>
    <cellStyle name="Note 3 3 2 6 10" xfId="45663" xr:uid="{00000000-0005-0000-0000-000053B20000}"/>
    <cellStyle name="Note 3 3 2 6 10 2" xfId="45664" xr:uid="{00000000-0005-0000-0000-000054B20000}"/>
    <cellStyle name="Note 3 3 2 6 10 3" xfId="45665" xr:uid="{00000000-0005-0000-0000-000055B20000}"/>
    <cellStyle name="Note 3 3 2 6 11" xfId="45666" xr:uid="{00000000-0005-0000-0000-000056B20000}"/>
    <cellStyle name="Note 3 3 2 6 11 2" xfId="45667" xr:uid="{00000000-0005-0000-0000-000057B20000}"/>
    <cellStyle name="Note 3 3 2 6 11 3" xfId="45668" xr:uid="{00000000-0005-0000-0000-000058B20000}"/>
    <cellStyle name="Note 3 3 2 6 12" xfId="45669" xr:uid="{00000000-0005-0000-0000-000059B20000}"/>
    <cellStyle name="Note 3 3 2 6 13" xfId="45670" xr:uid="{00000000-0005-0000-0000-00005AB20000}"/>
    <cellStyle name="Note 3 3 2 6 2" xfId="45671" xr:uid="{00000000-0005-0000-0000-00005BB20000}"/>
    <cellStyle name="Note 3 3 2 6 2 2" xfId="45672" xr:uid="{00000000-0005-0000-0000-00005CB20000}"/>
    <cellStyle name="Note 3 3 2 6 2 3" xfId="45673" xr:uid="{00000000-0005-0000-0000-00005DB20000}"/>
    <cellStyle name="Note 3 3 2 6 3" xfId="45674" xr:uid="{00000000-0005-0000-0000-00005EB20000}"/>
    <cellStyle name="Note 3 3 2 6 3 2" xfId="45675" xr:uid="{00000000-0005-0000-0000-00005FB20000}"/>
    <cellStyle name="Note 3 3 2 6 3 3" xfId="45676" xr:uid="{00000000-0005-0000-0000-000060B20000}"/>
    <cellStyle name="Note 3 3 2 6 4" xfId="45677" xr:uid="{00000000-0005-0000-0000-000061B20000}"/>
    <cellStyle name="Note 3 3 2 6 4 2" xfId="45678" xr:uid="{00000000-0005-0000-0000-000062B20000}"/>
    <cellStyle name="Note 3 3 2 6 4 3" xfId="45679" xr:uid="{00000000-0005-0000-0000-000063B20000}"/>
    <cellStyle name="Note 3 3 2 6 5" xfId="45680" xr:uid="{00000000-0005-0000-0000-000064B20000}"/>
    <cellStyle name="Note 3 3 2 6 5 2" xfId="45681" xr:uid="{00000000-0005-0000-0000-000065B20000}"/>
    <cellStyle name="Note 3 3 2 6 5 3" xfId="45682" xr:uid="{00000000-0005-0000-0000-000066B20000}"/>
    <cellStyle name="Note 3 3 2 6 6" xfId="45683" xr:uid="{00000000-0005-0000-0000-000067B20000}"/>
    <cellStyle name="Note 3 3 2 6 6 2" xfId="45684" xr:uid="{00000000-0005-0000-0000-000068B20000}"/>
    <cellStyle name="Note 3 3 2 6 6 3" xfId="45685" xr:uid="{00000000-0005-0000-0000-000069B20000}"/>
    <cellStyle name="Note 3 3 2 6 7" xfId="45686" xr:uid="{00000000-0005-0000-0000-00006AB20000}"/>
    <cellStyle name="Note 3 3 2 6 7 2" xfId="45687" xr:uid="{00000000-0005-0000-0000-00006BB20000}"/>
    <cellStyle name="Note 3 3 2 6 7 3" xfId="45688" xr:uid="{00000000-0005-0000-0000-00006CB20000}"/>
    <cellStyle name="Note 3 3 2 6 8" xfId="45689" xr:uid="{00000000-0005-0000-0000-00006DB20000}"/>
    <cellStyle name="Note 3 3 2 6 8 2" xfId="45690" xr:uid="{00000000-0005-0000-0000-00006EB20000}"/>
    <cellStyle name="Note 3 3 2 6 8 3" xfId="45691" xr:uid="{00000000-0005-0000-0000-00006FB20000}"/>
    <cellStyle name="Note 3 3 2 6 9" xfId="45692" xr:uid="{00000000-0005-0000-0000-000070B20000}"/>
    <cellStyle name="Note 3 3 2 6 9 2" xfId="45693" xr:uid="{00000000-0005-0000-0000-000071B20000}"/>
    <cellStyle name="Note 3 3 2 6 9 3" xfId="45694" xr:uid="{00000000-0005-0000-0000-000072B20000}"/>
    <cellStyle name="Note 3 3 2 7" xfId="45695" xr:uid="{00000000-0005-0000-0000-000073B20000}"/>
    <cellStyle name="Note 3 3 2 7 10" xfId="45696" xr:uid="{00000000-0005-0000-0000-000074B20000}"/>
    <cellStyle name="Note 3 3 2 7 10 2" xfId="45697" xr:uid="{00000000-0005-0000-0000-000075B20000}"/>
    <cellStyle name="Note 3 3 2 7 10 3" xfId="45698" xr:uid="{00000000-0005-0000-0000-000076B20000}"/>
    <cellStyle name="Note 3 3 2 7 11" xfId="45699" xr:uid="{00000000-0005-0000-0000-000077B20000}"/>
    <cellStyle name="Note 3 3 2 7 11 2" xfId="45700" xr:uid="{00000000-0005-0000-0000-000078B20000}"/>
    <cellStyle name="Note 3 3 2 7 11 3" xfId="45701" xr:uid="{00000000-0005-0000-0000-000079B20000}"/>
    <cellStyle name="Note 3 3 2 7 12" xfId="45702" xr:uid="{00000000-0005-0000-0000-00007AB20000}"/>
    <cellStyle name="Note 3 3 2 7 13" xfId="45703" xr:uid="{00000000-0005-0000-0000-00007BB20000}"/>
    <cellStyle name="Note 3 3 2 7 2" xfId="45704" xr:uid="{00000000-0005-0000-0000-00007CB20000}"/>
    <cellStyle name="Note 3 3 2 7 2 2" xfId="45705" xr:uid="{00000000-0005-0000-0000-00007DB20000}"/>
    <cellStyle name="Note 3 3 2 7 2 3" xfId="45706" xr:uid="{00000000-0005-0000-0000-00007EB20000}"/>
    <cellStyle name="Note 3 3 2 7 3" xfId="45707" xr:uid="{00000000-0005-0000-0000-00007FB20000}"/>
    <cellStyle name="Note 3 3 2 7 3 2" xfId="45708" xr:uid="{00000000-0005-0000-0000-000080B20000}"/>
    <cellStyle name="Note 3 3 2 7 3 3" xfId="45709" xr:uid="{00000000-0005-0000-0000-000081B20000}"/>
    <cellStyle name="Note 3 3 2 7 4" xfId="45710" xr:uid="{00000000-0005-0000-0000-000082B20000}"/>
    <cellStyle name="Note 3 3 2 7 4 2" xfId="45711" xr:uid="{00000000-0005-0000-0000-000083B20000}"/>
    <cellStyle name="Note 3 3 2 7 4 3" xfId="45712" xr:uid="{00000000-0005-0000-0000-000084B20000}"/>
    <cellStyle name="Note 3 3 2 7 5" xfId="45713" xr:uid="{00000000-0005-0000-0000-000085B20000}"/>
    <cellStyle name="Note 3 3 2 7 5 2" xfId="45714" xr:uid="{00000000-0005-0000-0000-000086B20000}"/>
    <cellStyle name="Note 3 3 2 7 5 3" xfId="45715" xr:uid="{00000000-0005-0000-0000-000087B20000}"/>
    <cellStyle name="Note 3 3 2 7 6" xfId="45716" xr:uid="{00000000-0005-0000-0000-000088B20000}"/>
    <cellStyle name="Note 3 3 2 7 6 2" xfId="45717" xr:uid="{00000000-0005-0000-0000-000089B20000}"/>
    <cellStyle name="Note 3 3 2 7 6 3" xfId="45718" xr:uid="{00000000-0005-0000-0000-00008AB20000}"/>
    <cellStyle name="Note 3 3 2 7 7" xfId="45719" xr:uid="{00000000-0005-0000-0000-00008BB20000}"/>
    <cellStyle name="Note 3 3 2 7 7 2" xfId="45720" xr:uid="{00000000-0005-0000-0000-00008CB20000}"/>
    <cellStyle name="Note 3 3 2 7 7 3" xfId="45721" xr:uid="{00000000-0005-0000-0000-00008DB20000}"/>
    <cellStyle name="Note 3 3 2 7 8" xfId="45722" xr:uid="{00000000-0005-0000-0000-00008EB20000}"/>
    <cellStyle name="Note 3 3 2 7 8 2" xfId="45723" xr:uid="{00000000-0005-0000-0000-00008FB20000}"/>
    <cellStyle name="Note 3 3 2 7 8 3" xfId="45724" xr:uid="{00000000-0005-0000-0000-000090B20000}"/>
    <cellStyle name="Note 3 3 2 7 9" xfId="45725" xr:uid="{00000000-0005-0000-0000-000091B20000}"/>
    <cellStyle name="Note 3 3 2 7 9 2" xfId="45726" xr:uid="{00000000-0005-0000-0000-000092B20000}"/>
    <cellStyle name="Note 3 3 2 7 9 3" xfId="45727" xr:uid="{00000000-0005-0000-0000-000093B20000}"/>
    <cellStyle name="Note 3 3 2 8" xfId="45728" xr:uid="{00000000-0005-0000-0000-000094B20000}"/>
    <cellStyle name="Note 3 3 2 8 2" xfId="45729" xr:uid="{00000000-0005-0000-0000-000095B20000}"/>
    <cellStyle name="Note 3 3 2 8 3" xfId="45730" xr:uid="{00000000-0005-0000-0000-000096B20000}"/>
    <cellStyle name="Note 3 3 2 9" xfId="45731" xr:uid="{00000000-0005-0000-0000-000097B20000}"/>
    <cellStyle name="Note 3 3 2 9 2" xfId="45732" xr:uid="{00000000-0005-0000-0000-000098B20000}"/>
    <cellStyle name="Note 3 3 2 9 3" xfId="45733" xr:uid="{00000000-0005-0000-0000-000099B20000}"/>
    <cellStyle name="Note 3 3 20" xfId="45734" xr:uid="{00000000-0005-0000-0000-00009AB20000}"/>
    <cellStyle name="Note 3 3 3" xfId="45735" xr:uid="{00000000-0005-0000-0000-00009BB20000}"/>
    <cellStyle name="Note 3 3 3 10" xfId="45736" xr:uid="{00000000-0005-0000-0000-00009CB20000}"/>
    <cellStyle name="Note 3 3 3 10 2" xfId="45737" xr:uid="{00000000-0005-0000-0000-00009DB20000}"/>
    <cellStyle name="Note 3 3 3 10 3" xfId="45738" xr:uid="{00000000-0005-0000-0000-00009EB20000}"/>
    <cellStyle name="Note 3 3 3 11" xfId="45739" xr:uid="{00000000-0005-0000-0000-00009FB20000}"/>
    <cellStyle name="Note 3 3 3 11 2" xfId="45740" xr:uid="{00000000-0005-0000-0000-0000A0B20000}"/>
    <cellStyle name="Note 3 3 3 11 3" xfId="45741" xr:uid="{00000000-0005-0000-0000-0000A1B20000}"/>
    <cellStyle name="Note 3 3 3 12" xfId="45742" xr:uid="{00000000-0005-0000-0000-0000A2B20000}"/>
    <cellStyle name="Note 3 3 3 12 2" xfId="45743" xr:uid="{00000000-0005-0000-0000-0000A3B20000}"/>
    <cellStyle name="Note 3 3 3 12 3" xfId="45744" xr:uid="{00000000-0005-0000-0000-0000A4B20000}"/>
    <cellStyle name="Note 3 3 3 13" xfId="45745" xr:uid="{00000000-0005-0000-0000-0000A5B20000}"/>
    <cellStyle name="Note 3 3 3 14" xfId="45746" xr:uid="{00000000-0005-0000-0000-0000A6B20000}"/>
    <cellStyle name="Note 3 3 3 2" xfId="45747" xr:uid="{00000000-0005-0000-0000-0000A7B20000}"/>
    <cellStyle name="Note 3 3 3 2 2" xfId="45748" xr:uid="{00000000-0005-0000-0000-0000A8B20000}"/>
    <cellStyle name="Note 3 3 3 2 3" xfId="45749" xr:uid="{00000000-0005-0000-0000-0000A9B20000}"/>
    <cellStyle name="Note 3 3 3 3" xfId="45750" xr:uid="{00000000-0005-0000-0000-0000AAB20000}"/>
    <cellStyle name="Note 3 3 3 3 2" xfId="45751" xr:uid="{00000000-0005-0000-0000-0000ABB20000}"/>
    <cellStyle name="Note 3 3 3 3 3" xfId="45752" xr:uid="{00000000-0005-0000-0000-0000ACB20000}"/>
    <cellStyle name="Note 3 3 3 4" xfId="45753" xr:uid="{00000000-0005-0000-0000-0000ADB20000}"/>
    <cellStyle name="Note 3 3 3 4 2" xfId="45754" xr:uid="{00000000-0005-0000-0000-0000AEB20000}"/>
    <cellStyle name="Note 3 3 3 4 3" xfId="45755" xr:uid="{00000000-0005-0000-0000-0000AFB20000}"/>
    <cellStyle name="Note 3 3 3 5" xfId="45756" xr:uid="{00000000-0005-0000-0000-0000B0B20000}"/>
    <cellStyle name="Note 3 3 3 5 2" xfId="45757" xr:uid="{00000000-0005-0000-0000-0000B1B20000}"/>
    <cellStyle name="Note 3 3 3 5 3" xfId="45758" xr:uid="{00000000-0005-0000-0000-0000B2B20000}"/>
    <cellStyle name="Note 3 3 3 6" xfId="45759" xr:uid="{00000000-0005-0000-0000-0000B3B20000}"/>
    <cellStyle name="Note 3 3 3 6 2" xfId="45760" xr:uid="{00000000-0005-0000-0000-0000B4B20000}"/>
    <cellStyle name="Note 3 3 3 6 3" xfId="45761" xr:uid="{00000000-0005-0000-0000-0000B5B20000}"/>
    <cellStyle name="Note 3 3 3 7" xfId="45762" xr:uid="{00000000-0005-0000-0000-0000B6B20000}"/>
    <cellStyle name="Note 3 3 3 7 2" xfId="45763" xr:uid="{00000000-0005-0000-0000-0000B7B20000}"/>
    <cellStyle name="Note 3 3 3 7 3" xfId="45764" xr:uid="{00000000-0005-0000-0000-0000B8B20000}"/>
    <cellStyle name="Note 3 3 3 8" xfId="45765" xr:uid="{00000000-0005-0000-0000-0000B9B20000}"/>
    <cellStyle name="Note 3 3 3 8 2" xfId="45766" xr:uid="{00000000-0005-0000-0000-0000BAB20000}"/>
    <cellStyle name="Note 3 3 3 8 3" xfId="45767" xr:uid="{00000000-0005-0000-0000-0000BBB20000}"/>
    <cellStyle name="Note 3 3 3 9" xfId="45768" xr:uid="{00000000-0005-0000-0000-0000BCB20000}"/>
    <cellStyle name="Note 3 3 3 9 2" xfId="45769" xr:uid="{00000000-0005-0000-0000-0000BDB20000}"/>
    <cellStyle name="Note 3 3 3 9 3" xfId="45770" xr:uid="{00000000-0005-0000-0000-0000BEB20000}"/>
    <cellStyle name="Note 3 3 4" xfId="45771" xr:uid="{00000000-0005-0000-0000-0000BFB20000}"/>
    <cellStyle name="Note 3 3 4 10" xfId="45772" xr:uid="{00000000-0005-0000-0000-0000C0B20000}"/>
    <cellStyle name="Note 3 3 4 10 2" xfId="45773" xr:uid="{00000000-0005-0000-0000-0000C1B20000}"/>
    <cellStyle name="Note 3 3 4 10 3" xfId="45774" xr:uid="{00000000-0005-0000-0000-0000C2B20000}"/>
    <cellStyle name="Note 3 3 4 11" xfId="45775" xr:uid="{00000000-0005-0000-0000-0000C3B20000}"/>
    <cellStyle name="Note 3 3 4 11 2" xfId="45776" xr:uid="{00000000-0005-0000-0000-0000C4B20000}"/>
    <cellStyle name="Note 3 3 4 11 3" xfId="45777" xr:uid="{00000000-0005-0000-0000-0000C5B20000}"/>
    <cellStyle name="Note 3 3 4 12" xfId="45778" xr:uid="{00000000-0005-0000-0000-0000C6B20000}"/>
    <cellStyle name="Note 3 3 4 13" xfId="45779" xr:uid="{00000000-0005-0000-0000-0000C7B20000}"/>
    <cellStyle name="Note 3 3 4 2" xfId="45780" xr:uid="{00000000-0005-0000-0000-0000C8B20000}"/>
    <cellStyle name="Note 3 3 4 2 2" xfId="45781" xr:uid="{00000000-0005-0000-0000-0000C9B20000}"/>
    <cellStyle name="Note 3 3 4 2 3" xfId="45782" xr:uid="{00000000-0005-0000-0000-0000CAB20000}"/>
    <cellStyle name="Note 3 3 4 3" xfId="45783" xr:uid="{00000000-0005-0000-0000-0000CBB20000}"/>
    <cellStyle name="Note 3 3 4 3 2" xfId="45784" xr:uid="{00000000-0005-0000-0000-0000CCB20000}"/>
    <cellStyle name="Note 3 3 4 3 3" xfId="45785" xr:uid="{00000000-0005-0000-0000-0000CDB20000}"/>
    <cellStyle name="Note 3 3 4 4" xfId="45786" xr:uid="{00000000-0005-0000-0000-0000CEB20000}"/>
    <cellStyle name="Note 3 3 4 4 2" xfId="45787" xr:uid="{00000000-0005-0000-0000-0000CFB20000}"/>
    <cellStyle name="Note 3 3 4 4 3" xfId="45788" xr:uid="{00000000-0005-0000-0000-0000D0B20000}"/>
    <cellStyle name="Note 3 3 4 5" xfId="45789" xr:uid="{00000000-0005-0000-0000-0000D1B20000}"/>
    <cellStyle name="Note 3 3 4 5 2" xfId="45790" xr:uid="{00000000-0005-0000-0000-0000D2B20000}"/>
    <cellStyle name="Note 3 3 4 5 3" xfId="45791" xr:uid="{00000000-0005-0000-0000-0000D3B20000}"/>
    <cellStyle name="Note 3 3 4 6" xfId="45792" xr:uid="{00000000-0005-0000-0000-0000D4B20000}"/>
    <cellStyle name="Note 3 3 4 6 2" xfId="45793" xr:uid="{00000000-0005-0000-0000-0000D5B20000}"/>
    <cellStyle name="Note 3 3 4 6 3" xfId="45794" xr:uid="{00000000-0005-0000-0000-0000D6B20000}"/>
    <cellStyle name="Note 3 3 4 7" xfId="45795" xr:uid="{00000000-0005-0000-0000-0000D7B20000}"/>
    <cellStyle name="Note 3 3 4 7 2" xfId="45796" xr:uid="{00000000-0005-0000-0000-0000D8B20000}"/>
    <cellStyle name="Note 3 3 4 7 3" xfId="45797" xr:uid="{00000000-0005-0000-0000-0000D9B20000}"/>
    <cellStyle name="Note 3 3 4 8" xfId="45798" xr:uid="{00000000-0005-0000-0000-0000DAB20000}"/>
    <cellStyle name="Note 3 3 4 8 2" xfId="45799" xr:uid="{00000000-0005-0000-0000-0000DBB20000}"/>
    <cellStyle name="Note 3 3 4 8 3" xfId="45800" xr:uid="{00000000-0005-0000-0000-0000DCB20000}"/>
    <cellStyle name="Note 3 3 4 9" xfId="45801" xr:uid="{00000000-0005-0000-0000-0000DDB20000}"/>
    <cellStyle name="Note 3 3 4 9 2" xfId="45802" xr:uid="{00000000-0005-0000-0000-0000DEB20000}"/>
    <cellStyle name="Note 3 3 4 9 3" xfId="45803" xr:uid="{00000000-0005-0000-0000-0000DFB20000}"/>
    <cellStyle name="Note 3 3 5" xfId="45804" xr:uid="{00000000-0005-0000-0000-0000E0B20000}"/>
    <cellStyle name="Note 3 3 5 10" xfId="45805" xr:uid="{00000000-0005-0000-0000-0000E1B20000}"/>
    <cellStyle name="Note 3 3 5 10 2" xfId="45806" xr:uid="{00000000-0005-0000-0000-0000E2B20000}"/>
    <cellStyle name="Note 3 3 5 10 3" xfId="45807" xr:uid="{00000000-0005-0000-0000-0000E3B20000}"/>
    <cellStyle name="Note 3 3 5 11" xfId="45808" xr:uid="{00000000-0005-0000-0000-0000E4B20000}"/>
    <cellStyle name="Note 3 3 5 11 2" xfId="45809" xr:uid="{00000000-0005-0000-0000-0000E5B20000}"/>
    <cellStyle name="Note 3 3 5 11 3" xfId="45810" xr:uid="{00000000-0005-0000-0000-0000E6B20000}"/>
    <cellStyle name="Note 3 3 5 12" xfId="45811" xr:uid="{00000000-0005-0000-0000-0000E7B20000}"/>
    <cellStyle name="Note 3 3 5 13" xfId="45812" xr:uid="{00000000-0005-0000-0000-0000E8B20000}"/>
    <cellStyle name="Note 3 3 5 2" xfId="45813" xr:uid="{00000000-0005-0000-0000-0000E9B20000}"/>
    <cellStyle name="Note 3 3 5 2 2" xfId="45814" xr:uid="{00000000-0005-0000-0000-0000EAB20000}"/>
    <cellStyle name="Note 3 3 5 2 3" xfId="45815" xr:uid="{00000000-0005-0000-0000-0000EBB20000}"/>
    <cellStyle name="Note 3 3 5 3" xfId="45816" xr:uid="{00000000-0005-0000-0000-0000ECB20000}"/>
    <cellStyle name="Note 3 3 5 3 2" xfId="45817" xr:uid="{00000000-0005-0000-0000-0000EDB20000}"/>
    <cellStyle name="Note 3 3 5 3 3" xfId="45818" xr:uid="{00000000-0005-0000-0000-0000EEB20000}"/>
    <cellStyle name="Note 3 3 5 4" xfId="45819" xr:uid="{00000000-0005-0000-0000-0000EFB20000}"/>
    <cellStyle name="Note 3 3 5 4 2" xfId="45820" xr:uid="{00000000-0005-0000-0000-0000F0B20000}"/>
    <cellStyle name="Note 3 3 5 4 3" xfId="45821" xr:uid="{00000000-0005-0000-0000-0000F1B20000}"/>
    <cellStyle name="Note 3 3 5 5" xfId="45822" xr:uid="{00000000-0005-0000-0000-0000F2B20000}"/>
    <cellStyle name="Note 3 3 5 5 2" xfId="45823" xr:uid="{00000000-0005-0000-0000-0000F3B20000}"/>
    <cellStyle name="Note 3 3 5 5 3" xfId="45824" xr:uid="{00000000-0005-0000-0000-0000F4B20000}"/>
    <cellStyle name="Note 3 3 5 6" xfId="45825" xr:uid="{00000000-0005-0000-0000-0000F5B20000}"/>
    <cellStyle name="Note 3 3 5 6 2" xfId="45826" xr:uid="{00000000-0005-0000-0000-0000F6B20000}"/>
    <cellStyle name="Note 3 3 5 6 3" xfId="45827" xr:uid="{00000000-0005-0000-0000-0000F7B20000}"/>
    <cellStyle name="Note 3 3 5 7" xfId="45828" xr:uid="{00000000-0005-0000-0000-0000F8B20000}"/>
    <cellStyle name="Note 3 3 5 7 2" xfId="45829" xr:uid="{00000000-0005-0000-0000-0000F9B20000}"/>
    <cellStyle name="Note 3 3 5 7 3" xfId="45830" xr:uid="{00000000-0005-0000-0000-0000FAB20000}"/>
    <cellStyle name="Note 3 3 5 8" xfId="45831" xr:uid="{00000000-0005-0000-0000-0000FBB20000}"/>
    <cellStyle name="Note 3 3 5 8 2" xfId="45832" xr:uid="{00000000-0005-0000-0000-0000FCB20000}"/>
    <cellStyle name="Note 3 3 5 8 3" xfId="45833" xr:uid="{00000000-0005-0000-0000-0000FDB20000}"/>
    <cellStyle name="Note 3 3 5 9" xfId="45834" xr:uid="{00000000-0005-0000-0000-0000FEB20000}"/>
    <cellStyle name="Note 3 3 5 9 2" xfId="45835" xr:uid="{00000000-0005-0000-0000-0000FFB20000}"/>
    <cellStyle name="Note 3 3 5 9 3" xfId="45836" xr:uid="{00000000-0005-0000-0000-000000B30000}"/>
    <cellStyle name="Note 3 3 6" xfId="45837" xr:uid="{00000000-0005-0000-0000-000001B30000}"/>
    <cellStyle name="Note 3 3 6 10" xfId="45838" xr:uid="{00000000-0005-0000-0000-000002B30000}"/>
    <cellStyle name="Note 3 3 6 10 2" xfId="45839" xr:uid="{00000000-0005-0000-0000-000003B30000}"/>
    <cellStyle name="Note 3 3 6 10 3" xfId="45840" xr:uid="{00000000-0005-0000-0000-000004B30000}"/>
    <cellStyle name="Note 3 3 6 11" xfId="45841" xr:uid="{00000000-0005-0000-0000-000005B30000}"/>
    <cellStyle name="Note 3 3 6 11 2" xfId="45842" xr:uid="{00000000-0005-0000-0000-000006B30000}"/>
    <cellStyle name="Note 3 3 6 11 3" xfId="45843" xr:uid="{00000000-0005-0000-0000-000007B30000}"/>
    <cellStyle name="Note 3 3 6 12" xfId="45844" xr:uid="{00000000-0005-0000-0000-000008B30000}"/>
    <cellStyle name="Note 3 3 6 13" xfId="45845" xr:uid="{00000000-0005-0000-0000-000009B30000}"/>
    <cellStyle name="Note 3 3 6 2" xfId="45846" xr:uid="{00000000-0005-0000-0000-00000AB30000}"/>
    <cellStyle name="Note 3 3 6 2 2" xfId="45847" xr:uid="{00000000-0005-0000-0000-00000BB30000}"/>
    <cellStyle name="Note 3 3 6 2 3" xfId="45848" xr:uid="{00000000-0005-0000-0000-00000CB30000}"/>
    <cellStyle name="Note 3 3 6 3" xfId="45849" xr:uid="{00000000-0005-0000-0000-00000DB30000}"/>
    <cellStyle name="Note 3 3 6 3 2" xfId="45850" xr:uid="{00000000-0005-0000-0000-00000EB30000}"/>
    <cellStyle name="Note 3 3 6 3 3" xfId="45851" xr:uid="{00000000-0005-0000-0000-00000FB30000}"/>
    <cellStyle name="Note 3 3 6 4" xfId="45852" xr:uid="{00000000-0005-0000-0000-000010B30000}"/>
    <cellStyle name="Note 3 3 6 4 2" xfId="45853" xr:uid="{00000000-0005-0000-0000-000011B30000}"/>
    <cellStyle name="Note 3 3 6 4 3" xfId="45854" xr:uid="{00000000-0005-0000-0000-000012B30000}"/>
    <cellStyle name="Note 3 3 6 5" xfId="45855" xr:uid="{00000000-0005-0000-0000-000013B30000}"/>
    <cellStyle name="Note 3 3 6 5 2" xfId="45856" xr:uid="{00000000-0005-0000-0000-000014B30000}"/>
    <cellStyle name="Note 3 3 6 5 3" xfId="45857" xr:uid="{00000000-0005-0000-0000-000015B30000}"/>
    <cellStyle name="Note 3 3 6 6" xfId="45858" xr:uid="{00000000-0005-0000-0000-000016B30000}"/>
    <cellStyle name="Note 3 3 6 6 2" xfId="45859" xr:uid="{00000000-0005-0000-0000-000017B30000}"/>
    <cellStyle name="Note 3 3 6 6 3" xfId="45860" xr:uid="{00000000-0005-0000-0000-000018B30000}"/>
    <cellStyle name="Note 3 3 6 7" xfId="45861" xr:uid="{00000000-0005-0000-0000-000019B30000}"/>
    <cellStyle name="Note 3 3 6 7 2" xfId="45862" xr:uid="{00000000-0005-0000-0000-00001AB30000}"/>
    <cellStyle name="Note 3 3 6 7 3" xfId="45863" xr:uid="{00000000-0005-0000-0000-00001BB30000}"/>
    <cellStyle name="Note 3 3 6 8" xfId="45864" xr:uid="{00000000-0005-0000-0000-00001CB30000}"/>
    <cellStyle name="Note 3 3 6 8 2" xfId="45865" xr:uid="{00000000-0005-0000-0000-00001DB30000}"/>
    <cellStyle name="Note 3 3 6 8 3" xfId="45866" xr:uid="{00000000-0005-0000-0000-00001EB30000}"/>
    <cellStyle name="Note 3 3 6 9" xfId="45867" xr:uid="{00000000-0005-0000-0000-00001FB30000}"/>
    <cellStyle name="Note 3 3 6 9 2" xfId="45868" xr:uid="{00000000-0005-0000-0000-000020B30000}"/>
    <cellStyle name="Note 3 3 6 9 3" xfId="45869" xr:uid="{00000000-0005-0000-0000-000021B30000}"/>
    <cellStyle name="Note 3 3 7" xfId="45870" xr:uid="{00000000-0005-0000-0000-000022B30000}"/>
    <cellStyle name="Note 3 3 7 10" xfId="45871" xr:uid="{00000000-0005-0000-0000-000023B30000}"/>
    <cellStyle name="Note 3 3 7 10 2" xfId="45872" xr:uid="{00000000-0005-0000-0000-000024B30000}"/>
    <cellStyle name="Note 3 3 7 10 3" xfId="45873" xr:uid="{00000000-0005-0000-0000-000025B30000}"/>
    <cellStyle name="Note 3 3 7 11" xfId="45874" xr:uid="{00000000-0005-0000-0000-000026B30000}"/>
    <cellStyle name="Note 3 3 7 11 2" xfId="45875" xr:uid="{00000000-0005-0000-0000-000027B30000}"/>
    <cellStyle name="Note 3 3 7 11 3" xfId="45876" xr:uid="{00000000-0005-0000-0000-000028B30000}"/>
    <cellStyle name="Note 3 3 7 12" xfId="45877" xr:uid="{00000000-0005-0000-0000-000029B30000}"/>
    <cellStyle name="Note 3 3 7 13" xfId="45878" xr:uid="{00000000-0005-0000-0000-00002AB30000}"/>
    <cellStyle name="Note 3 3 7 2" xfId="45879" xr:uid="{00000000-0005-0000-0000-00002BB30000}"/>
    <cellStyle name="Note 3 3 7 2 2" xfId="45880" xr:uid="{00000000-0005-0000-0000-00002CB30000}"/>
    <cellStyle name="Note 3 3 7 2 3" xfId="45881" xr:uid="{00000000-0005-0000-0000-00002DB30000}"/>
    <cellStyle name="Note 3 3 7 3" xfId="45882" xr:uid="{00000000-0005-0000-0000-00002EB30000}"/>
    <cellStyle name="Note 3 3 7 3 2" xfId="45883" xr:uid="{00000000-0005-0000-0000-00002FB30000}"/>
    <cellStyle name="Note 3 3 7 3 3" xfId="45884" xr:uid="{00000000-0005-0000-0000-000030B30000}"/>
    <cellStyle name="Note 3 3 7 4" xfId="45885" xr:uid="{00000000-0005-0000-0000-000031B30000}"/>
    <cellStyle name="Note 3 3 7 4 2" xfId="45886" xr:uid="{00000000-0005-0000-0000-000032B30000}"/>
    <cellStyle name="Note 3 3 7 4 3" xfId="45887" xr:uid="{00000000-0005-0000-0000-000033B30000}"/>
    <cellStyle name="Note 3 3 7 5" xfId="45888" xr:uid="{00000000-0005-0000-0000-000034B30000}"/>
    <cellStyle name="Note 3 3 7 5 2" xfId="45889" xr:uid="{00000000-0005-0000-0000-000035B30000}"/>
    <cellStyle name="Note 3 3 7 5 3" xfId="45890" xr:uid="{00000000-0005-0000-0000-000036B30000}"/>
    <cellStyle name="Note 3 3 7 6" xfId="45891" xr:uid="{00000000-0005-0000-0000-000037B30000}"/>
    <cellStyle name="Note 3 3 7 6 2" xfId="45892" xr:uid="{00000000-0005-0000-0000-000038B30000}"/>
    <cellStyle name="Note 3 3 7 6 3" xfId="45893" xr:uid="{00000000-0005-0000-0000-000039B30000}"/>
    <cellStyle name="Note 3 3 7 7" xfId="45894" xr:uid="{00000000-0005-0000-0000-00003AB30000}"/>
    <cellStyle name="Note 3 3 7 7 2" xfId="45895" xr:uid="{00000000-0005-0000-0000-00003BB30000}"/>
    <cellStyle name="Note 3 3 7 7 3" xfId="45896" xr:uid="{00000000-0005-0000-0000-00003CB30000}"/>
    <cellStyle name="Note 3 3 7 8" xfId="45897" xr:uid="{00000000-0005-0000-0000-00003DB30000}"/>
    <cellStyle name="Note 3 3 7 8 2" xfId="45898" xr:uid="{00000000-0005-0000-0000-00003EB30000}"/>
    <cellStyle name="Note 3 3 7 8 3" xfId="45899" xr:uid="{00000000-0005-0000-0000-00003FB30000}"/>
    <cellStyle name="Note 3 3 7 9" xfId="45900" xr:uid="{00000000-0005-0000-0000-000040B30000}"/>
    <cellStyle name="Note 3 3 7 9 2" xfId="45901" xr:uid="{00000000-0005-0000-0000-000041B30000}"/>
    <cellStyle name="Note 3 3 7 9 3" xfId="45902" xr:uid="{00000000-0005-0000-0000-000042B30000}"/>
    <cellStyle name="Note 3 3 8" xfId="45903" xr:uid="{00000000-0005-0000-0000-000043B30000}"/>
    <cellStyle name="Note 3 3 8 2" xfId="45904" xr:uid="{00000000-0005-0000-0000-000044B30000}"/>
    <cellStyle name="Note 3 3 8 3" xfId="45905" xr:uid="{00000000-0005-0000-0000-000045B30000}"/>
    <cellStyle name="Note 3 3 9" xfId="45906" xr:uid="{00000000-0005-0000-0000-000046B30000}"/>
    <cellStyle name="Note 3 3 9 2" xfId="45907" xr:uid="{00000000-0005-0000-0000-000047B30000}"/>
    <cellStyle name="Note 3 3 9 3" xfId="45908" xr:uid="{00000000-0005-0000-0000-000048B30000}"/>
    <cellStyle name="Note 3 4" xfId="45909" xr:uid="{00000000-0005-0000-0000-000049B30000}"/>
    <cellStyle name="Note 3 4 10" xfId="45910" xr:uid="{00000000-0005-0000-0000-00004AB30000}"/>
    <cellStyle name="Note 3 4 10 2" xfId="45911" xr:uid="{00000000-0005-0000-0000-00004BB30000}"/>
    <cellStyle name="Note 3 4 10 3" xfId="45912" xr:uid="{00000000-0005-0000-0000-00004CB30000}"/>
    <cellStyle name="Note 3 4 11" xfId="45913" xr:uid="{00000000-0005-0000-0000-00004DB30000}"/>
    <cellStyle name="Note 3 4 11 2" xfId="45914" xr:uid="{00000000-0005-0000-0000-00004EB30000}"/>
    <cellStyle name="Note 3 4 11 3" xfId="45915" xr:uid="{00000000-0005-0000-0000-00004FB30000}"/>
    <cellStyle name="Note 3 4 12" xfId="45916" xr:uid="{00000000-0005-0000-0000-000050B30000}"/>
    <cellStyle name="Note 3 4 12 2" xfId="45917" xr:uid="{00000000-0005-0000-0000-000051B30000}"/>
    <cellStyle name="Note 3 4 12 3" xfId="45918" xr:uid="{00000000-0005-0000-0000-000052B30000}"/>
    <cellStyle name="Note 3 4 13" xfId="45919" xr:uid="{00000000-0005-0000-0000-000053B30000}"/>
    <cellStyle name="Note 3 4 13 2" xfId="45920" xr:uid="{00000000-0005-0000-0000-000054B30000}"/>
    <cellStyle name="Note 3 4 13 3" xfId="45921" xr:uid="{00000000-0005-0000-0000-000055B30000}"/>
    <cellStyle name="Note 3 4 14" xfId="45922" xr:uid="{00000000-0005-0000-0000-000056B30000}"/>
    <cellStyle name="Note 3 4 14 2" xfId="45923" xr:uid="{00000000-0005-0000-0000-000057B30000}"/>
    <cellStyle name="Note 3 4 14 3" xfId="45924" xr:uid="{00000000-0005-0000-0000-000058B30000}"/>
    <cellStyle name="Note 3 4 15" xfId="45925" xr:uid="{00000000-0005-0000-0000-000059B30000}"/>
    <cellStyle name="Note 3 4 15 2" xfId="45926" xr:uid="{00000000-0005-0000-0000-00005AB30000}"/>
    <cellStyle name="Note 3 4 15 3" xfId="45927" xr:uid="{00000000-0005-0000-0000-00005BB30000}"/>
    <cellStyle name="Note 3 4 16" xfId="45928" xr:uid="{00000000-0005-0000-0000-00005CB30000}"/>
    <cellStyle name="Note 3 4 16 2" xfId="45929" xr:uid="{00000000-0005-0000-0000-00005DB30000}"/>
    <cellStyle name="Note 3 4 16 3" xfId="45930" xr:uid="{00000000-0005-0000-0000-00005EB30000}"/>
    <cellStyle name="Note 3 4 17" xfId="45931" xr:uid="{00000000-0005-0000-0000-00005FB30000}"/>
    <cellStyle name="Note 3 4 17 2" xfId="45932" xr:uid="{00000000-0005-0000-0000-000060B30000}"/>
    <cellStyle name="Note 3 4 17 3" xfId="45933" xr:uid="{00000000-0005-0000-0000-000061B30000}"/>
    <cellStyle name="Note 3 4 18" xfId="45934" xr:uid="{00000000-0005-0000-0000-000062B30000}"/>
    <cellStyle name="Note 3 4 18 2" xfId="45935" xr:uid="{00000000-0005-0000-0000-000063B30000}"/>
    <cellStyle name="Note 3 4 18 3" xfId="45936" xr:uid="{00000000-0005-0000-0000-000064B30000}"/>
    <cellStyle name="Note 3 4 19" xfId="45937" xr:uid="{00000000-0005-0000-0000-000065B30000}"/>
    <cellStyle name="Note 3 4 2" xfId="45938" xr:uid="{00000000-0005-0000-0000-000066B30000}"/>
    <cellStyle name="Note 3 4 2 10" xfId="45939" xr:uid="{00000000-0005-0000-0000-000067B30000}"/>
    <cellStyle name="Note 3 4 2 10 2" xfId="45940" xr:uid="{00000000-0005-0000-0000-000068B30000}"/>
    <cellStyle name="Note 3 4 2 10 3" xfId="45941" xr:uid="{00000000-0005-0000-0000-000069B30000}"/>
    <cellStyle name="Note 3 4 2 11" xfId="45942" xr:uid="{00000000-0005-0000-0000-00006AB30000}"/>
    <cellStyle name="Note 3 4 2 11 2" xfId="45943" xr:uid="{00000000-0005-0000-0000-00006BB30000}"/>
    <cellStyle name="Note 3 4 2 11 3" xfId="45944" xr:uid="{00000000-0005-0000-0000-00006CB30000}"/>
    <cellStyle name="Note 3 4 2 12" xfId="45945" xr:uid="{00000000-0005-0000-0000-00006DB30000}"/>
    <cellStyle name="Note 3 4 2 12 2" xfId="45946" xr:uid="{00000000-0005-0000-0000-00006EB30000}"/>
    <cellStyle name="Note 3 4 2 12 3" xfId="45947" xr:uid="{00000000-0005-0000-0000-00006FB30000}"/>
    <cellStyle name="Note 3 4 2 13" xfId="45948" xr:uid="{00000000-0005-0000-0000-000070B30000}"/>
    <cellStyle name="Note 3 4 2 14" xfId="45949" xr:uid="{00000000-0005-0000-0000-000071B30000}"/>
    <cellStyle name="Note 3 4 2 2" xfId="45950" xr:uid="{00000000-0005-0000-0000-000072B30000}"/>
    <cellStyle name="Note 3 4 2 2 2" xfId="45951" xr:uid="{00000000-0005-0000-0000-000073B30000}"/>
    <cellStyle name="Note 3 4 2 2 3" xfId="45952" xr:uid="{00000000-0005-0000-0000-000074B30000}"/>
    <cellStyle name="Note 3 4 2 3" xfId="45953" xr:uid="{00000000-0005-0000-0000-000075B30000}"/>
    <cellStyle name="Note 3 4 2 3 2" xfId="45954" xr:uid="{00000000-0005-0000-0000-000076B30000}"/>
    <cellStyle name="Note 3 4 2 3 3" xfId="45955" xr:uid="{00000000-0005-0000-0000-000077B30000}"/>
    <cellStyle name="Note 3 4 2 4" xfId="45956" xr:uid="{00000000-0005-0000-0000-000078B30000}"/>
    <cellStyle name="Note 3 4 2 4 2" xfId="45957" xr:uid="{00000000-0005-0000-0000-000079B30000}"/>
    <cellStyle name="Note 3 4 2 4 3" xfId="45958" xr:uid="{00000000-0005-0000-0000-00007AB30000}"/>
    <cellStyle name="Note 3 4 2 5" xfId="45959" xr:uid="{00000000-0005-0000-0000-00007BB30000}"/>
    <cellStyle name="Note 3 4 2 5 2" xfId="45960" xr:uid="{00000000-0005-0000-0000-00007CB30000}"/>
    <cellStyle name="Note 3 4 2 5 3" xfId="45961" xr:uid="{00000000-0005-0000-0000-00007DB30000}"/>
    <cellStyle name="Note 3 4 2 6" xfId="45962" xr:uid="{00000000-0005-0000-0000-00007EB30000}"/>
    <cellStyle name="Note 3 4 2 6 2" xfId="45963" xr:uid="{00000000-0005-0000-0000-00007FB30000}"/>
    <cellStyle name="Note 3 4 2 6 3" xfId="45964" xr:uid="{00000000-0005-0000-0000-000080B30000}"/>
    <cellStyle name="Note 3 4 2 7" xfId="45965" xr:uid="{00000000-0005-0000-0000-000081B30000}"/>
    <cellStyle name="Note 3 4 2 7 2" xfId="45966" xr:uid="{00000000-0005-0000-0000-000082B30000}"/>
    <cellStyle name="Note 3 4 2 7 3" xfId="45967" xr:uid="{00000000-0005-0000-0000-000083B30000}"/>
    <cellStyle name="Note 3 4 2 8" xfId="45968" xr:uid="{00000000-0005-0000-0000-000084B30000}"/>
    <cellStyle name="Note 3 4 2 8 2" xfId="45969" xr:uid="{00000000-0005-0000-0000-000085B30000}"/>
    <cellStyle name="Note 3 4 2 8 3" xfId="45970" xr:uid="{00000000-0005-0000-0000-000086B30000}"/>
    <cellStyle name="Note 3 4 2 9" xfId="45971" xr:uid="{00000000-0005-0000-0000-000087B30000}"/>
    <cellStyle name="Note 3 4 2 9 2" xfId="45972" xr:uid="{00000000-0005-0000-0000-000088B30000}"/>
    <cellStyle name="Note 3 4 2 9 3" xfId="45973" xr:uid="{00000000-0005-0000-0000-000089B30000}"/>
    <cellStyle name="Note 3 4 20" xfId="45974" xr:uid="{00000000-0005-0000-0000-00008AB30000}"/>
    <cellStyle name="Note 3 4 3" xfId="45975" xr:uid="{00000000-0005-0000-0000-00008BB30000}"/>
    <cellStyle name="Note 3 4 3 10" xfId="45976" xr:uid="{00000000-0005-0000-0000-00008CB30000}"/>
    <cellStyle name="Note 3 4 3 10 2" xfId="45977" xr:uid="{00000000-0005-0000-0000-00008DB30000}"/>
    <cellStyle name="Note 3 4 3 10 3" xfId="45978" xr:uid="{00000000-0005-0000-0000-00008EB30000}"/>
    <cellStyle name="Note 3 4 3 11" xfId="45979" xr:uid="{00000000-0005-0000-0000-00008FB30000}"/>
    <cellStyle name="Note 3 4 3 11 2" xfId="45980" xr:uid="{00000000-0005-0000-0000-000090B30000}"/>
    <cellStyle name="Note 3 4 3 11 3" xfId="45981" xr:uid="{00000000-0005-0000-0000-000091B30000}"/>
    <cellStyle name="Note 3 4 3 12" xfId="45982" xr:uid="{00000000-0005-0000-0000-000092B30000}"/>
    <cellStyle name="Note 3 4 3 12 2" xfId="45983" xr:uid="{00000000-0005-0000-0000-000093B30000}"/>
    <cellStyle name="Note 3 4 3 12 3" xfId="45984" xr:uid="{00000000-0005-0000-0000-000094B30000}"/>
    <cellStyle name="Note 3 4 3 13" xfId="45985" xr:uid="{00000000-0005-0000-0000-000095B30000}"/>
    <cellStyle name="Note 3 4 3 14" xfId="45986" xr:uid="{00000000-0005-0000-0000-000096B30000}"/>
    <cellStyle name="Note 3 4 3 2" xfId="45987" xr:uid="{00000000-0005-0000-0000-000097B30000}"/>
    <cellStyle name="Note 3 4 3 2 2" xfId="45988" xr:uid="{00000000-0005-0000-0000-000098B30000}"/>
    <cellStyle name="Note 3 4 3 2 3" xfId="45989" xr:uid="{00000000-0005-0000-0000-000099B30000}"/>
    <cellStyle name="Note 3 4 3 3" xfId="45990" xr:uid="{00000000-0005-0000-0000-00009AB30000}"/>
    <cellStyle name="Note 3 4 3 3 2" xfId="45991" xr:uid="{00000000-0005-0000-0000-00009BB30000}"/>
    <cellStyle name="Note 3 4 3 3 3" xfId="45992" xr:uid="{00000000-0005-0000-0000-00009CB30000}"/>
    <cellStyle name="Note 3 4 3 4" xfId="45993" xr:uid="{00000000-0005-0000-0000-00009DB30000}"/>
    <cellStyle name="Note 3 4 3 4 2" xfId="45994" xr:uid="{00000000-0005-0000-0000-00009EB30000}"/>
    <cellStyle name="Note 3 4 3 4 3" xfId="45995" xr:uid="{00000000-0005-0000-0000-00009FB30000}"/>
    <cellStyle name="Note 3 4 3 5" xfId="45996" xr:uid="{00000000-0005-0000-0000-0000A0B30000}"/>
    <cellStyle name="Note 3 4 3 5 2" xfId="45997" xr:uid="{00000000-0005-0000-0000-0000A1B30000}"/>
    <cellStyle name="Note 3 4 3 5 3" xfId="45998" xr:uid="{00000000-0005-0000-0000-0000A2B30000}"/>
    <cellStyle name="Note 3 4 3 6" xfId="45999" xr:uid="{00000000-0005-0000-0000-0000A3B30000}"/>
    <cellStyle name="Note 3 4 3 6 2" xfId="46000" xr:uid="{00000000-0005-0000-0000-0000A4B30000}"/>
    <cellStyle name="Note 3 4 3 6 3" xfId="46001" xr:uid="{00000000-0005-0000-0000-0000A5B30000}"/>
    <cellStyle name="Note 3 4 3 7" xfId="46002" xr:uid="{00000000-0005-0000-0000-0000A6B30000}"/>
    <cellStyle name="Note 3 4 3 7 2" xfId="46003" xr:uid="{00000000-0005-0000-0000-0000A7B30000}"/>
    <cellStyle name="Note 3 4 3 7 3" xfId="46004" xr:uid="{00000000-0005-0000-0000-0000A8B30000}"/>
    <cellStyle name="Note 3 4 3 8" xfId="46005" xr:uid="{00000000-0005-0000-0000-0000A9B30000}"/>
    <cellStyle name="Note 3 4 3 8 2" xfId="46006" xr:uid="{00000000-0005-0000-0000-0000AAB30000}"/>
    <cellStyle name="Note 3 4 3 8 3" xfId="46007" xr:uid="{00000000-0005-0000-0000-0000ABB30000}"/>
    <cellStyle name="Note 3 4 3 9" xfId="46008" xr:uid="{00000000-0005-0000-0000-0000ACB30000}"/>
    <cellStyle name="Note 3 4 3 9 2" xfId="46009" xr:uid="{00000000-0005-0000-0000-0000ADB30000}"/>
    <cellStyle name="Note 3 4 3 9 3" xfId="46010" xr:uid="{00000000-0005-0000-0000-0000AEB30000}"/>
    <cellStyle name="Note 3 4 4" xfId="46011" xr:uid="{00000000-0005-0000-0000-0000AFB30000}"/>
    <cellStyle name="Note 3 4 4 10" xfId="46012" xr:uid="{00000000-0005-0000-0000-0000B0B30000}"/>
    <cellStyle name="Note 3 4 4 10 2" xfId="46013" xr:uid="{00000000-0005-0000-0000-0000B1B30000}"/>
    <cellStyle name="Note 3 4 4 10 3" xfId="46014" xr:uid="{00000000-0005-0000-0000-0000B2B30000}"/>
    <cellStyle name="Note 3 4 4 11" xfId="46015" xr:uid="{00000000-0005-0000-0000-0000B3B30000}"/>
    <cellStyle name="Note 3 4 4 11 2" xfId="46016" xr:uid="{00000000-0005-0000-0000-0000B4B30000}"/>
    <cellStyle name="Note 3 4 4 11 3" xfId="46017" xr:uid="{00000000-0005-0000-0000-0000B5B30000}"/>
    <cellStyle name="Note 3 4 4 12" xfId="46018" xr:uid="{00000000-0005-0000-0000-0000B6B30000}"/>
    <cellStyle name="Note 3 4 4 13" xfId="46019" xr:uid="{00000000-0005-0000-0000-0000B7B30000}"/>
    <cellStyle name="Note 3 4 4 2" xfId="46020" xr:uid="{00000000-0005-0000-0000-0000B8B30000}"/>
    <cellStyle name="Note 3 4 4 2 2" xfId="46021" xr:uid="{00000000-0005-0000-0000-0000B9B30000}"/>
    <cellStyle name="Note 3 4 4 2 3" xfId="46022" xr:uid="{00000000-0005-0000-0000-0000BAB30000}"/>
    <cellStyle name="Note 3 4 4 3" xfId="46023" xr:uid="{00000000-0005-0000-0000-0000BBB30000}"/>
    <cellStyle name="Note 3 4 4 3 2" xfId="46024" xr:uid="{00000000-0005-0000-0000-0000BCB30000}"/>
    <cellStyle name="Note 3 4 4 3 3" xfId="46025" xr:uid="{00000000-0005-0000-0000-0000BDB30000}"/>
    <cellStyle name="Note 3 4 4 4" xfId="46026" xr:uid="{00000000-0005-0000-0000-0000BEB30000}"/>
    <cellStyle name="Note 3 4 4 4 2" xfId="46027" xr:uid="{00000000-0005-0000-0000-0000BFB30000}"/>
    <cellStyle name="Note 3 4 4 4 3" xfId="46028" xr:uid="{00000000-0005-0000-0000-0000C0B30000}"/>
    <cellStyle name="Note 3 4 4 5" xfId="46029" xr:uid="{00000000-0005-0000-0000-0000C1B30000}"/>
    <cellStyle name="Note 3 4 4 5 2" xfId="46030" xr:uid="{00000000-0005-0000-0000-0000C2B30000}"/>
    <cellStyle name="Note 3 4 4 5 3" xfId="46031" xr:uid="{00000000-0005-0000-0000-0000C3B30000}"/>
    <cellStyle name="Note 3 4 4 6" xfId="46032" xr:uid="{00000000-0005-0000-0000-0000C4B30000}"/>
    <cellStyle name="Note 3 4 4 6 2" xfId="46033" xr:uid="{00000000-0005-0000-0000-0000C5B30000}"/>
    <cellStyle name="Note 3 4 4 6 3" xfId="46034" xr:uid="{00000000-0005-0000-0000-0000C6B30000}"/>
    <cellStyle name="Note 3 4 4 7" xfId="46035" xr:uid="{00000000-0005-0000-0000-0000C7B30000}"/>
    <cellStyle name="Note 3 4 4 7 2" xfId="46036" xr:uid="{00000000-0005-0000-0000-0000C8B30000}"/>
    <cellStyle name="Note 3 4 4 7 3" xfId="46037" xr:uid="{00000000-0005-0000-0000-0000C9B30000}"/>
    <cellStyle name="Note 3 4 4 8" xfId="46038" xr:uid="{00000000-0005-0000-0000-0000CAB30000}"/>
    <cellStyle name="Note 3 4 4 8 2" xfId="46039" xr:uid="{00000000-0005-0000-0000-0000CBB30000}"/>
    <cellStyle name="Note 3 4 4 8 3" xfId="46040" xr:uid="{00000000-0005-0000-0000-0000CCB30000}"/>
    <cellStyle name="Note 3 4 4 9" xfId="46041" xr:uid="{00000000-0005-0000-0000-0000CDB30000}"/>
    <cellStyle name="Note 3 4 4 9 2" xfId="46042" xr:uid="{00000000-0005-0000-0000-0000CEB30000}"/>
    <cellStyle name="Note 3 4 4 9 3" xfId="46043" xr:uid="{00000000-0005-0000-0000-0000CFB30000}"/>
    <cellStyle name="Note 3 4 5" xfId="46044" xr:uid="{00000000-0005-0000-0000-0000D0B30000}"/>
    <cellStyle name="Note 3 4 5 10" xfId="46045" xr:uid="{00000000-0005-0000-0000-0000D1B30000}"/>
    <cellStyle name="Note 3 4 5 10 2" xfId="46046" xr:uid="{00000000-0005-0000-0000-0000D2B30000}"/>
    <cellStyle name="Note 3 4 5 10 3" xfId="46047" xr:uid="{00000000-0005-0000-0000-0000D3B30000}"/>
    <cellStyle name="Note 3 4 5 11" xfId="46048" xr:uid="{00000000-0005-0000-0000-0000D4B30000}"/>
    <cellStyle name="Note 3 4 5 11 2" xfId="46049" xr:uid="{00000000-0005-0000-0000-0000D5B30000}"/>
    <cellStyle name="Note 3 4 5 11 3" xfId="46050" xr:uid="{00000000-0005-0000-0000-0000D6B30000}"/>
    <cellStyle name="Note 3 4 5 12" xfId="46051" xr:uid="{00000000-0005-0000-0000-0000D7B30000}"/>
    <cellStyle name="Note 3 4 5 13" xfId="46052" xr:uid="{00000000-0005-0000-0000-0000D8B30000}"/>
    <cellStyle name="Note 3 4 5 2" xfId="46053" xr:uid="{00000000-0005-0000-0000-0000D9B30000}"/>
    <cellStyle name="Note 3 4 5 2 2" xfId="46054" xr:uid="{00000000-0005-0000-0000-0000DAB30000}"/>
    <cellStyle name="Note 3 4 5 2 3" xfId="46055" xr:uid="{00000000-0005-0000-0000-0000DBB30000}"/>
    <cellStyle name="Note 3 4 5 3" xfId="46056" xr:uid="{00000000-0005-0000-0000-0000DCB30000}"/>
    <cellStyle name="Note 3 4 5 3 2" xfId="46057" xr:uid="{00000000-0005-0000-0000-0000DDB30000}"/>
    <cellStyle name="Note 3 4 5 3 3" xfId="46058" xr:uid="{00000000-0005-0000-0000-0000DEB30000}"/>
    <cellStyle name="Note 3 4 5 4" xfId="46059" xr:uid="{00000000-0005-0000-0000-0000DFB30000}"/>
    <cellStyle name="Note 3 4 5 4 2" xfId="46060" xr:uid="{00000000-0005-0000-0000-0000E0B30000}"/>
    <cellStyle name="Note 3 4 5 4 3" xfId="46061" xr:uid="{00000000-0005-0000-0000-0000E1B30000}"/>
    <cellStyle name="Note 3 4 5 5" xfId="46062" xr:uid="{00000000-0005-0000-0000-0000E2B30000}"/>
    <cellStyle name="Note 3 4 5 5 2" xfId="46063" xr:uid="{00000000-0005-0000-0000-0000E3B30000}"/>
    <cellStyle name="Note 3 4 5 5 3" xfId="46064" xr:uid="{00000000-0005-0000-0000-0000E4B30000}"/>
    <cellStyle name="Note 3 4 5 6" xfId="46065" xr:uid="{00000000-0005-0000-0000-0000E5B30000}"/>
    <cellStyle name="Note 3 4 5 6 2" xfId="46066" xr:uid="{00000000-0005-0000-0000-0000E6B30000}"/>
    <cellStyle name="Note 3 4 5 6 3" xfId="46067" xr:uid="{00000000-0005-0000-0000-0000E7B30000}"/>
    <cellStyle name="Note 3 4 5 7" xfId="46068" xr:uid="{00000000-0005-0000-0000-0000E8B30000}"/>
    <cellStyle name="Note 3 4 5 7 2" xfId="46069" xr:uid="{00000000-0005-0000-0000-0000E9B30000}"/>
    <cellStyle name="Note 3 4 5 7 3" xfId="46070" xr:uid="{00000000-0005-0000-0000-0000EAB30000}"/>
    <cellStyle name="Note 3 4 5 8" xfId="46071" xr:uid="{00000000-0005-0000-0000-0000EBB30000}"/>
    <cellStyle name="Note 3 4 5 8 2" xfId="46072" xr:uid="{00000000-0005-0000-0000-0000ECB30000}"/>
    <cellStyle name="Note 3 4 5 8 3" xfId="46073" xr:uid="{00000000-0005-0000-0000-0000EDB30000}"/>
    <cellStyle name="Note 3 4 5 9" xfId="46074" xr:uid="{00000000-0005-0000-0000-0000EEB30000}"/>
    <cellStyle name="Note 3 4 5 9 2" xfId="46075" xr:uid="{00000000-0005-0000-0000-0000EFB30000}"/>
    <cellStyle name="Note 3 4 5 9 3" xfId="46076" xr:uid="{00000000-0005-0000-0000-0000F0B30000}"/>
    <cellStyle name="Note 3 4 6" xfId="46077" xr:uid="{00000000-0005-0000-0000-0000F1B30000}"/>
    <cellStyle name="Note 3 4 6 10" xfId="46078" xr:uid="{00000000-0005-0000-0000-0000F2B30000}"/>
    <cellStyle name="Note 3 4 6 10 2" xfId="46079" xr:uid="{00000000-0005-0000-0000-0000F3B30000}"/>
    <cellStyle name="Note 3 4 6 10 3" xfId="46080" xr:uid="{00000000-0005-0000-0000-0000F4B30000}"/>
    <cellStyle name="Note 3 4 6 11" xfId="46081" xr:uid="{00000000-0005-0000-0000-0000F5B30000}"/>
    <cellStyle name="Note 3 4 6 11 2" xfId="46082" xr:uid="{00000000-0005-0000-0000-0000F6B30000}"/>
    <cellStyle name="Note 3 4 6 11 3" xfId="46083" xr:uid="{00000000-0005-0000-0000-0000F7B30000}"/>
    <cellStyle name="Note 3 4 6 12" xfId="46084" xr:uid="{00000000-0005-0000-0000-0000F8B30000}"/>
    <cellStyle name="Note 3 4 6 13" xfId="46085" xr:uid="{00000000-0005-0000-0000-0000F9B30000}"/>
    <cellStyle name="Note 3 4 6 2" xfId="46086" xr:uid="{00000000-0005-0000-0000-0000FAB30000}"/>
    <cellStyle name="Note 3 4 6 2 2" xfId="46087" xr:uid="{00000000-0005-0000-0000-0000FBB30000}"/>
    <cellStyle name="Note 3 4 6 2 3" xfId="46088" xr:uid="{00000000-0005-0000-0000-0000FCB30000}"/>
    <cellStyle name="Note 3 4 6 3" xfId="46089" xr:uid="{00000000-0005-0000-0000-0000FDB30000}"/>
    <cellStyle name="Note 3 4 6 3 2" xfId="46090" xr:uid="{00000000-0005-0000-0000-0000FEB30000}"/>
    <cellStyle name="Note 3 4 6 3 3" xfId="46091" xr:uid="{00000000-0005-0000-0000-0000FFB30000}"/>
    <cellStyle name="Note 3 4 6 4" xfId="46092" xr:uid="{00000000-0005-0000-0000-000000B40000}"/>
    <cellStyle name="Note 3 4 6 4 2" xfId="46093" xr:uid="{00000000-0005-0000-0000-000001B40000}"/>
    <cellStyle name="Note 3 4 6 4 3" xfId="46094" xr:uid="{00000000-0005-0000-0000-000002B40000}"/>
    <cellStyle name="Note 3 4 6 5" xfId="46095" xr:uid="{00000000-0005-0000-0000-000003B40000}"/>
    <cellStyle name="Note 3 4 6 5 2" xfId="46096" xr:uid="{00000000-0005-0000-0000-000004B40000}"/>
    <cellStyle name="Note 3 4 6 5 3" xfId="46097" xr:uid="{00000000-0005-0000-0000-000005B40000}"/>
    <cellStyle name="Note 3 4 6 6" xfId="46098" xr:uid="{00000000-0005-0000-0000-000006B40000}"/>
    <cellStyle name="Note 3 4 6 6 2" xfId="46099" xr:uid="{00000000-0005-0000-0000-000007B40000}"/>
    <cellStyle name="Note 3 4 6 6 3" xfId="46100" xr:uid="{00000000-0005-0000-0000-000008B40000}"/>
    <cellStyle name="Note 3 4 6 7" xfId="46101" xr:uid="{00000000-0005-0000-0000-000009B40000}"/>
    <cellStyle name="Note 3 4 6 7 2" xfId="46102" xr:uid="{00000000-0005-0000-0000-00000AB40000}"/>
    <cellStyle name="Note 3 4 6 7 3" xfId="46103" xr:uid="{00000000-0005-0000-0000-00000BB40000}"/>
    <cellStyle name="Note 3 4 6 8" xfId="46104" xr:uid="{00000000-0005-0000-0000-00000CB40000}"/>
    <cellStyle name="Note 3 4 6 8 2" xfId="46105" xr:uid="{00000000-0005-0000-0000-00000DB40000}"/>
    <cellStyle name="Note 3 4 6 8 3" xfId="46106" xr:uid="{00000000-0005-0000-0000-00000EB40000}"/>
    <cellStyle name="Note 3 4 6 9" xfId="46107" xr:uid="{00000000-0005-0000-0000-00000FB40000}"/>
    <cellStyle name="Note 3 4 6 9 2" xfId="46108" xr:uid="{00000000-0005-0000-0000-000010B40000}"/>
    <cellStyle name="Note 3 4 6 9 3" xfId="46109" xr:uid="{00000000-0005-0000-0000-000011B40000}"/>
    <cellStyle name="Note 3 4 7" xfId="46110" xr:uid="{00000000-0005-0000-0000-000012B40000}"/>
    <cellStyle name="Note 3 4 7 10" xfId="46111" xr:uid="{00000000-0005-0000-0000-000013B40000}"/>
    <cellStyle name="Note 3 4 7 10 2" xfId="46112" xr:uid="{00000000-0005-0000-0000-000014B40000}"/>
    <cellStyle name="Note 3 4 7 10 3" xfId="46113" xr:uid="{00000000-0005-0000-0000-000015B40000}"/>
    <cellStyle name="Note 3 4 7 11" xfId="46114" xr:uid="{00000000-0005-0000-0000-000016B40000}"/>
    <cellStyle name="Note 3 4 7 11 2" xfId="46115" xr:uid="{00000000-0005-0000-0000-000017B40000}"/>
    <cellStyle name="Note 3 4 7 11 3" xfId="46116" xr:uid="{00000000-0005-0000-0000-000018B40000}"/>
    <cellStyle name="Note 3 4 7 12" xfId="46117" xr:uid="{00000000-0005-0000-0000-000019B40000}"/>
    <cellStyle name="Note 3 4 7 13" xfId="46118" xr:uid="{00000000-0005-0000-0000-00001AB40000}"/>
    <cellStyle name="Note 3 4 7 2" xfId="46119" xr:uid="{00000000-0005-0000-0000-00001BB40000}"/>
    <cellStyle name="Note 3 4 7 2 2" xfId="46120" xr:uid="{00000000-0005-0000-0000-00001CB40000}"/>
    <cellStyle name="Note 3 4 7 2 3" xfId="46121" xr:uid="{00000000-0005-0000-0000-00001DB40000}"/>
    <cellStyle name="Note 3 4 7 3" xfId="46122" xr:uid="{00000000-0005-0000-0000-00001EB40000}"/>
    <cellStyle name="Note 3 4 7 3 2" xfId="46123" xr:uid="{00000000-0005-0000-0000-00001FB40000}"/>
    <cellStyle name="Note 3 4 7 3 3" xfId="46124" xr:uid="{00000000-0005-0000-0000-000020B40000}"/>
    <cellStyle name="Note 3 4 7 4" xfId="46125" xr:uid="{00000000-0005-0000-0000-000021B40000}"/>
    <cellStyle name="Note 3 4 7 4 2" xfId="46126" xr:uid="{00000000-0005-0000-0000-000022B40000}"/>
    <cellStyle name="Note 3 4 7 4 3" xfId="46127" xr:uid="{00000000-0005-0000-0000-000023B40000}"/>
    <cellStyle name="Note 3 4 7 5" xfId="46128" xr:uid="{00000000-0005-0000-0000-000024B40000}"/>
    <cellStyle name="Note 3 4 7 5 2" xfId="46129" xr:uid="{00000000-0005-0000-0000-000025B40000}"/>
    <cellStyle name="Note 3 4 7 5 3" xfId="46130" xr:uid="{00000000-0005-0000-0000-000026B40000}"/>
    <cellStyle name="Note 3 4 7 6" xfId="46131" xr:uid="{00000000-0005-0000-0000-000027B40000}"/>
    <cellStyle name="Note 3 4 7 6 2" xfId="46132" xr:uid="{00000000-0005-0000-0000-000028B40000}"/>
    <cellStyle name="Note 3 4 7 6 3" xfId="46133" xr:uid="{00000000-0005-0000-0000-000029B40000}"/>
    <cellStyle name="Note 3 4 7 7" xfId="46134" xr:uid="{00000000-0005-0000-0000-00002AB40000}"/>
    <cellStyle name="Note 3 4 7 7 2" xfId="46135" xr:uid="{00000000-0005-0000-0000-00002BB40000}"/>
    <cellStyle name="Note 3 4 7 7 3" xfId="46136" xr:uid="{00000000-0005-0000-0000-00002CB40000}"/>
    <cellStyle name="Note 3 4 7 8" xfId="46137" xr:uid="{00000000-0005-0000-0000-00002DB40000}"/>
    <cellStyle name="Note 3 4 7 8 2" xfId="46138" xr:uid="{00000000-0005-0000-0000-00002EB40000}"/>
    <cellStyle name="Note 3 4 7 8 3" xfId="46139" xr:uid="{00000000-0005-0000-0000-00002FB40000}"/>
    <cellStyle name="Note 3 4 7 9" xfId="46140" xr:uid="{00000000-0005-0000-0000-000030B40000}"/>
    <cellStyle name="Note 3 4 7 9 2" xfId="46141" xr:uid="{00000000-0005-0000-0000-000031B40000}"/>
    <cellStyle name="Note 3 4 7 9 3" xfId="46142" xr:uid="{00000000-0005-0000-0000-000032B40000}"/>
    <cellStyle name="Note 3 4 8" xfId="46143" xr:uid="{00000000-0005-0000-0000-000033B40000}"/>
    <cellStyle name="Note 3 4 8 2" xfId="46144" xr:uid="{00000000-0005-0000-0000-000034B40000}"/>
    <cellStyle name="Note 3 4 8 3" xfId="46145" xr:uid="{00000000-0005-0000-0000-000035B40000}"/>
    <cellStyle name="Note 3 4 9" xfId="46146" xr:uid="{00000000-0005-0000-0000-000036B40000}"/>
    <cellStyle name="Note 3 4 9 2" xfId="46147" xr:uid="{00000000-0005-0000-0000-000037B40000}"/>
    <cellStyle name="Note 3 4 9 3" xfId="46148" xr:uid="{00000000-0005-0000-0000-000038B40000}"/>
    <cellStyle name="Note 3 5" xfId="46149" xr:uid="{00000000-0005-0000-0000-000039B40000}"/>
    <cellStyle name="Note 3 5 10" xfId="46150" xr:uid="{00000000-0005-0000-0000-00003AB40000}"/>
    <cellStyle name="Note 3 5 10 2" xfId="46151" xr:uid="{00000000-0005-0000-0000-00003BB40000}"/>
    <cellStyle name="Note 3 5 10 3" xfId="46152" xr:uid="{00000000-0005-0000-0000-00003CB40000}"/>
    <cellStyle name="Note 3 5 11" xfId="46153" xr:uid="{00000000-0005-0000-0000-00003DB40000}"/>
    <cellStyle name="Note 3 5 11 2" xfId="46154" xr:uid="{00000000-0005-0000-0000-00003EB40000}"/>
    <cellStyle name="Note 3 5 11 3" xfId="46155" xr:uid="{00000000-0005-0000-0000-00003FB40000}"/>
    <cellStyle name="Note 3 5 12" xfId="46156" xr:uid="{00000000-0005-0000-0000-000040B40000}"/>
    <cellStyle name="Note 3 5 12 2" xfId="46157" xr:uid="{00000000-0005-0000-0000-000041B40000}"/>
    <cellStyle name="Note 3 5 12 3" xfId="46158" xr:uid="{00000000-0005-0000-0000-000042B40000}"/>
    <cellStyle name="Note 3 5 13" xfId="46159" xr:uid="{00000000-0005-0000-0000-000043B40000}"/>
    <cellStyle name="Note 3 5 13 2" xfId="46160" xr:uid="{00000000-0005-0000-0000-000044B40000}"/>
    <cellStyle name="Note 3 5 13 3" xfId="46161" xr:uid="{00000000-0005-0000-0000-000045B40000}"/>
    <cellStyle name="Note 3 5 14" xfId="46162" xr:uid="{00000000-0005-0000-0000-000046B40000}"/>
    <cellStyle name="Note 3 5 14 2" xfId="46163" xr:uid="{00000000-0005-0000-0000-000047B40000}"/>
    <cellStyle name="Note 3 5 14 3" xfId="46164" xr:uid="{00000000-0005-0000-0000-000048B40000}"/>
    <cellStyle name="Note 3 5 15" xfId="46165" xr:uid="{00000000-0005-0000-0000-000049B40000}"/>
    <cellStyle name="Note 3 5 15 2" xfId="46166" xr:uid="{00000000-0005-0000-0000-00004AB40000}"/>
    <cellStyle name="Note 3 5 15 3" xfId="46167" xr:uid="{00000000-0005-0000-0000-00004BB40000}"/>
    <cellStyle name="Note 3 5 16" xfId="46168" xr:uid="{00000000-0005-0000-0000-00004CB40000}"/>
    <cellStyle name="Note 3 5 16 2" xfId="46169" xr:uid="{00000000-0005-0000-0000-00004DB40000}"/>
    <cellStyle name="Note 3 5 16 3" xfId="46170" xr:uid="{00000000-0005-0000-0000-00004EB40000}"/>
    <cellStyle name="Note 3 5 17" xfId="46171" xr:uid="{00000000-0005-0000-0000-00004FB40000}"/>
    <cellStyle name="Note 3 5 17 2" xfId="46172" xr:uid="{00000000-0005-0000-0000-000050B40000}"/>
    <cellStyle name="Note 3 5 17 3" xfId="46173" xr:uid="{00000000-0005-0000-0000-000051B40000}"/>
    <cellStyle name="Note 3 5 18" xfId="46174" xr:uid="{00000000-0005-0000-0000-000052B40000}"/>
    <cellStyle name="Note 3 5 18 2" xfId="46175" xr:uid="{00000000-0005-0000-0000-000053B40000}"/>
    <cellStyle name="Note 3 5 18 3" xfId="46176" xr:uid="{00000000-0005-0000-0000-000054B40000}"/>
    <cellStyle name="Note 3 5 19" xfId="46177" xr:uid="{00000000-0005-0000-0000-000055B40000}"/>
    <cellStyle name="Note 3 5 2" xfId="46178" xr:uid="{00000000-0005-0000-0000-000056B40000}"/>
    <cellStyle name="Note 3 5 2 10" xfId="46179" xr:uid="{00000000-0005-0000-0000-000057B40000}"/>
    <cellStyle name="Note 3 5 2 10 2" xfId="46180" xr:uid="{00000000-0005-0000-0000-000058B40000}"/>
    <cellStyle name="Note 3 5 2 10 3" xfId="46181" xr:uid="{00000000-0005-0000-0000-000059B40000}"/>
    <cellStyle name="Note 3 5 2 11" xfId="46182" xr:uid="{00000000-0005-0000-0000-00005AB40000}"/>
    <cellStyle name="Note 3 5 2 11 2" xfId="46183" xr:uid="{00000000-0005-0000-0000-00005BB40000}"/>
    <cellStyle name="Note 3 5 2 11 3" xfId="46184" xr:uid="{00000000-0005-0000-0000-00005CB40000}"/>
    <cellStyle name="Note 3 5 2 12" xfId="46185" xr:uid="{00000000-0005-0000-0000-00005DB40000}"/>
    <cellStyle name="Note 3 5 2 12 2" xfId="46186" xr:uid="{00000000-0005-0000-0000-00005EB40000}"/>
    <cellStyle name="Note 3 5 2 12 3" xfId="46187" xr:uid="{00000000-0005-0000-0000-00005FB40000}"/>
    <cellStyle name="Note 3 5 2 13" xfId="46188" xr:uid="{00000000-0005-0000-0000-000060B40000}"/>
    <cellStyle name="Note 3 5 2 14" xfId="46189" xr:uid="{00000000-0005-0000-0000-000061B40000}"/>
    <cellStyle name="Note 3 5 2 2" xfId="46190" xr:uid="{00000000-0005-0000-0000-000062B40000}"/>
    <cellStyle name="Note 3 5 2 2 2" xfId="46191" xr:uid="{00000000-0005-0000-0000-000063B40000}"/>
    <cellStyle name="Note 3 5 2 2 3" xfId="46192" xr:uid="{00000000-0005-0000-0000-000064B40000}"/>
    <cellStyle name="Note 3 5 2 3" xfId="46193" xr:uid="{00000000-0005-0000-0000-000065B40000}"/>
    <cellStyle name="Note 3 5 2 3 2" xfId="46194" xr:uid="{00000000-0005-0000-0000-000066B40000}"/>
    <cellStyle name="Note 3 5 2 3 3" xfId="46195" xr:uid="{00000000-0005-0000-0000-000067B40000}"/>
    <cellStyle name="Note 3 5 2 4" xfId="46196" xr:uid="{00000000-0005-0000-0000-000068B40000}"/>
    <cellStyle name="Note 3 5 2 4 2" xfId="46197" xr:uid="{00000000-0005-0000-0000-000069B40000}"/>
    <cellStyle name="Note 3 5 2 4 3" xfId="46198" xr:uid="{00000000-0005-0000-0000-00006AB40000}"/>
    <cellStyle name="Note 3 5 2 5" xfId="46199" xr:uid="{00000000-0005-0000-0000-00006BB40000}"/>
    <cellStyle name="Note 3 5 2 5 2" xfId="46200" xr:uid="{00000000-0005-0000-0000-00006CB40000}"/>
    <cellStyle name="Note 3 5 2 5 3" xfId="46201" xr:uid="{00000000-0005-0000-0000-00006DB40000}"/>
    <cellStyle name="Note 3 5 2 6" xfId="46202" xr:uid="{00000000-0005-0000-0000-00006EB40000}"/>
    <cellStyle name="Note 3 5 2 6 2" xfId="46203" xr:uid="{00000000-0005-0000-0000-00006FB40000}"/>
    <cellStyle name="Note 3 5 2 6 3" xfId="46204" xr:uid="{00000000-0005-0000-0000-000070B40000}"/>
    <cellStyle name="Note 3 5 2 7" xfId="46205" xr:uid="{00000000-0005-0000-0000-000071B40000}"/>
    <cellStyle name="Note 3 5 2 7 2" xfId="46206" xr:uid="{00000000-0005-0000-0000-000072B40000}"/>
    <cellStyle name="Note 3 5 2 7 3" xfId="46207" xr:uid="{00000000-0005-0000-0000-000073B40000}"/>
    <cellStyle name="Note 3 5 2 8" xfId="46208" xr:uid="{00000000-0005-0000-0000-000074B40000}"/>
    <cellStyle name="Note 3 5 2 8 2" xfId="46209" xr:uid="{00000000-0005-0000-0000-000075B40000}"/>
    <cellStyle name="Note 3 5 2 8 3" xfId="46210" xr:uid="{00000000-0005-0000-0000-000076B40000}"/>
    <cellStyle name="Note 3 5 2 9" xfId="46211" xr:uid="{00000000-0005-0000-0000-000077B40000}"/>
    <cellStyle name="Note 3 5 2 9 2" xfId="46212" xr:uid="{00000000-0005-0000-0000-000078B40000}"/>
    <cellStyle name="Note 3 5 2 9 3" xfId="46213" xr:uid="{00000000-0005-0000-0000-000079B40000}"/>
    <cellStyle name="Note 3 5 20" xfId="46214" xr:uid="{00000000-0005-0000-0000-00007AB40000}"/>
    <cellStyle name="Note 3 5 3" xfId="46215" xr:uid="{00000000-0005-0000-0000-00007BB40000}"/>
    <cellStyle name="Note 3 5 3 10" xfId="46216" xr:uid="{00000000-0005-0000-0000-00007CB40000}"/>
    <cellStyle name="Note 3 5 3 10 2" xfId="46217" xr:uid="{00000000-0005-0000-0000-00007DB40000}"/>
    <cellStyle name="Note 3 5 3 10 3" xfId="46218" xr:uid="{00000000-0005-0000-0000-00007EB40000}"/>
    <cellStyle name="Note 3 5 3 11" xfId="46219" xr:uid="{00000000-0005-0000-0000-00007FB40000}"/>
    <cellStyle name="Note 3 5 3 11 2" xfId="46220" xr:uid="{00000000-0005-0000-0000-000080B40000}"/>
    <cellStyle name="Note 3 5 3 11 3" xfId="46221" xr:uid="{00000000-0005-0000-0000-000081B40000}"/>
    <cellStyle name="Note 3 5 3 12" xfId="46222" xr:uid="{00000000-0005-0000-0000-000082B40000}"/>
    <cellStyle name="Note 3 5 3 12 2" xfId="46223" xr:uid="{00000000-0005-0000-0000-000083B40000}"/>
    <cellStyle name="Note 3 5 3 12 3" xfId="46224" xr:uid="{00000000-0005-0000-0000-000084B40000}"/>
    <cellStyle name="Note 3 5 3 13" xfId="46225" xr:uid="{00000000-0005-0000-0000-000085B40000}"/>
    <cellStyle name="Note 3 5 3 14" xfId="46226" xr:uid="{00000000-0005-0000-0000-000086B40000}"/>
    <cellStyle name="Note 3 5 3 2" xfId="46227" xr:uid="{00000000-0005-0000-0000-000087B40000}"/>
    <cellStyle name="Note 3 5 3 2 2" xfId="46228" xr:uid="{00000000-0005-0000-0000-000088B40000}"/>
    <cellStyle name="Note 3 5 3 2 3" xfId="46229" xr:uid="{00000000-0005-0000-0000-000089B40000}"/>
    <cellStyle name="Note 3 5 3 3" xfId="46230" xr:uid="{00000000-0005-0000-0000-00008AB40000}"/>
    <cellStyle name="Note 3 5 3 3 2" xfId="46231" xr:uid="{00000000-0005-0000-0000-00008BB40000}"/>
    <cellStyle name="Note 3 5 3 3 3" xfId="46232" xr:uid="{00000000-0005-0000-0000-00008CB40000}"/>
    <cellStyle name="Note 3 5 3 4" xfId="46233" xr:uid="{00000000-0005-0000-0000-00008DB40000}"/>
    <cellStyle name="Note 3 5 3 4 2" xfId="46234" xr:uid="{00000000-0005-0000-0000-00008EB40000}"/>
    <cellStyle name="Note 3 5 3 4 3" xfId="46235" xr:uid="{00000000-0005-0000-0000-00008FB40000}"/>
    <cellStyle name="Note 3 5 3 5" xfId="46236" xr:uid="{00000000-0005-0000-0000-000090B40000}"/>
    <cellStyle name="Note 3 5 3 5 2" xfId="46237" xr:uid="{00000000-0005-0000-0000-000091B40000}"/>
    <cellStyle name="Note 3 5 3 5 3" xfId="46238" xr:uid="{00000000-0005-0000-0000-000092B40000}"/>
    <cellStyle name="Note 3 5 3 6" xfId="46239" xr:uid="{00000000-0005-0000-0000-000093B40000}"/>
    <cellStyle name="Note 3 5 3 6 2" xfId="46240" xr:uid="{00000000-0005-0000-0000-000094B40000}"/>
    <cellStyle name="Note 3 5 3 6 3" xfId="46241" xr:uid="{00000000-0005-0000-0000-000095B40000}"/>
    <cellStyle name="Note 3 5 3 7" xfId="46242" xr:uid="{00000000-0005-0000-0000-000096B40000}"/>
    <cellStyle name="Note 3 5 3 7 2" xfId="46243" xr:uid="{00000000-0005-0000-0000-000097B40000}"/>
    <cellStyle name="Note 3 5 3 7 3" xfId="46244" xr:uid="{00000000-0005-0000-0000-000098B40000}"/>
    <cellStyle name="Note 3 5 3 8" xfId="46245" xr:uid="{00000000-0005-0000-0000-000099B40000}"/>
    <cellStyle name="Note 3 5 3 8 2" xfId="46246" xr:uid="{00000000-0005-0000-0000-00009AB40000}"/>
    <cellStyle name="Note 3 5 3 8 3" xfId="46247" xr:uid="{00000000-0005-0000-0000-00009BB40000}"/>
    <cellStyle name="Note 3 5 3 9" xfId="46248" xr:uid="{00000000-0005-0000-0000-00009CB40000}"/>
    <cellStyle name="Note 3 5 3 9 2" xfId="46249" xr:uid="{00000000-0005-0000-0000-00009DB40000}"/>
    <cellStyle name="Note 3 5 3 9 3" xfId="46250" xr:uid="{00000000-0005-0000-0000-00009EB40000}"/>
    <cellStyle name="Note 3 5 4" xfId="46251" xr:uid="{00000000-0005-0000-0000-00009FB40000}"/>
    <cellStyle name="Note 3 5 4 10" xfId="46252" xr:uid="{00000000-0005-0000-0000-0000A0B40000}"/>
    <cellStyle name="Note 3 5 4 10 2" xfId="46253" xr:uid="{00000000-0005-0000-0000-0000A1B40000}"/>
    <cellStyle name="Note 3 5 4 10 3" xfId="46254" xr:uid="{00000000-0005-0000-0000-0000A2B40000}"/>
    <cellStyle name="Note 3 5 4 11" xfId="46255" xr:uid="{00000000-0005-0000-0000-0000A3B40000}"/>
    <cellStyle name="Note 3 5 4 11 2" xfId="46256" xr:uid="{00000000-0005-0000-0000-0000A4B40000}"/>
    <cellStyle name="Note 3 5 4 11 3" xfId="46257" xr:uid="{00000000-0005-0000-0000-0000A5B40000}"/>
    <cellStyle name="Note 3 5 4 12" xfId="46258" xr:uid="{00000000-0005-0000-0000-0000A6B40000}"/>
    <cellStyle name="Note 3 5 4 13" xfId="46259" xr:uid="{00000000-0005-0000-0000-0000A7B40000}"/>
    <cellStyle name="Note 3 5 4 2" xfId="46260" xr:uid="{00000000-0005-0000-0000-0000A8B40000}"/>
    <cellStyle name="Note 3 5 4 2 2" xfId="46261" xr:uid="{00000000-0005-0000-0000-0000A9B40000}"/>
    <cellStyle name="Note 3 5 4 2 3" xfId="46262" xr:uid="{00000000-0005-0000-0000-0000AAB40000}"/>
    <cellStyle name="Note 3 5 4 3" xfId="46263" xr:uid="{00000000-0005-0000-0000-0000ABB40000}"/>
    <cellStyle name="Note 3 5 4 3 2" xfId="46264" xr:uid="{00000000-0005-0000-0000-0000ACB40000}"/>
    <cellStyle name="Note 3 5 4 3 3" xfId="46265" xr:uid="{00000000-0005-0000-0000-0000ADB40000}"/>
    <cellStyle name="Note 3 5 4 4" xfId="46266" xr:uid="{00000000-0005-0000-0000-0000AEB40000}"/>
    <cellStyle name="Note 3 5 4 4 2" xfId="46267" xr:uid="{00000000-0005-0000-0000-0000AFB40000}"/>
    <cellStyle name="Note 3 5 4 4 3" xfId="46268" xr:uid="{00000000-0005-0000-0000-0000B0B40000}"/>
    <cellStyle name="Note 3 5 4 5" xfId="46269" xr:uid="{00000000-0005-0000-0000-0000B1B40000}"/>
    <cellStyle name="Note 3 5 4 5 2" xfId="46270" xr:uid="{00000000-0005-0000-0000-0000B2B40000}"/>
    <cellStyle name="Note 3 5 4 5 3" xfId="46271" xr:uid="{00000000-0005-0000-0000-0000B3B40000}"/>
    <cellStyle name="Note 3 5 4 6" xfId="46272" xr:uid="{00000000-0005-0000-0000-0000B4B40000}"/>
    <cellStyle name="Note 3 5 4 6 2" xfId="46273" xr:uid="{00000000-0005-0000-0000-0000B5B40000}"/>
    <cellStyle name="Note 3 5 4 6 3" xfId="46274" xr:uid="{00000000-0005-0000-0000-0000B6B40000}"/>
    <cellStyle name="Note 3 5 4 7" xfId="46275" xr:uid="{00000000-0005-0000-0000-0000B7B40000}"/>
    <cellStyle name="Note 3 5 4 7 2" xfId="46276" xr:uid="{00000000-0005-0000-0000-0000B8B40000}"/>
    <cellStyle name="Note 3 5 4 7 3" xfId="46277" xr:uid="{00000000-0005-0000-0000-0000B9B40000}"/>
    <cellStyle name="Note 3 5 4 8" xfId="46278" xr:uid="{00000000-0005-0000-0000-0000BAB40000}"/>
    <cellStyle name="Note 3 5 4 8 2" xfId="46279" xr:uid="{00000000-0005-0000-0000-0000BBB40000}"/>
    <cellStyle name="Note 3 5 4 8 3" xfId="46280" xr:uid="{00000000-0005-0000-0000-0000BCB40000}"/>
    <cellStyle name="Note 3 5 4 9" xfId="46281" xr:uid="{00000000-0005-0000-0000-0000BDB40000}"/>
    <cellStyle name="Note 3 5 4 9 2" xfId="46282" xr:uid="{00000000-0005-0000-0000-0000BEB40000}"/>
    <cellStyle name="Note 3 5 4 9 3" xfId="46283" xr:uid="{00000000-0005-0000-0000-0000BFB40000}"/>
    <cellStyle name="Note 3 5 5" xfId="46284" xr:uid="{00000000-0005-0000-0000-0000C0B40000}"/>
    <cellStyle name="Note 3 5 5 10" xfId="46285" xr:uid="{00000000-0005-0000-0000-0000C1B40000}"/>
    <cellStyle name="Note 3 5 5 10 2" xfId="46286" xr:uid="{00000000-0005-0000-0000-0000C2B40000}"/>
    <cellStyle name="Note 3 5 5 10 3" xfId="46287" xr:uid="{00000000-0005-0000-0000-0000C3B40000}"/>
    <cellStyle name="Note 3 5 5 11" xfId="46288" xr:uid="{00000000-0005-0000-0000-0000C4B40000}"/>
    <cellStyle name="Note 3 5 5 11 2" xfId="46289" xr:uid="{00000000-0005-0000-0000-0000C5B40000}"/>
    <cellStyle name="Note 3 5 5 11 3" xfId="46290" xr:uid="{00000000-0005-0000-0000-0000C6B40000}"/>
    <cellStyle name="Note 3 5 5 12" xfId="46291" xr:uid="{00000000-0005-0000-0000-0000C7B40000}"/>
    <cellStyle name="Note 3 5 5 13" xfId="46292" xr:uid="{00000000-0005-0000-0000-0000C8B40000}"/>
    <cellStyle name="Note 3 5 5 2" xfId="46293" xr:uid="{00000000-0005-0000-0000-0000C9B40000}"/>
    <cellStyle name="Note 3 5 5 2 2" xfId="46294" xr:uid="{00000000-0005-0000-0000-0000CAB40000}"/>
    <cellStyle name="Note 3 5 5 2 3" xfId="46295" xr:uid="{00000000-0005-0000-0000-0000CBB40000}"/>
    <cellStyle name="Note 3 5 5 3" xfId="46296" xr:uid="{00000000-0005-0000-0000-0000CCB40000}"/>
    <cellStyle name="Note 3 5 5 3 2" xfId="46297" xr:uid="{00000000-0005-0000-0000-0000CDB40000}"/>
    <cellStyle name="Note 3 5 5 3 3" xfId="46298" xr:uid="{00000000-0005-0000-0000-0000CEB40000}"/>
    <cellStyle name="Note 3 5 5 4" xfId="46299" xr:uid="{00000000-0005-0000-0000-0000CFB40000}"/>
    <cellStyle name="Note 3 5 5 4 2" xfId="46300" xr:uid="{00000000-0005-0000-0000-0000D0B40000}"/>
    <cellStyle name="Note 3 5 5 4 3" xfId="46301" xr:uid="{00000000-0005-0000-0000-0000D1B40000}"/>
    <cellStyle name="Note 3 5 5 5" xfId="46302" xr:uid="{00000000-0005-0000-0000-0000D2B40000}"/>
    <cellStyle name="Note 3 5 5 5 2" xfId="46303" xr:uid="{00000000-0005-0000-0000-0000D3B40000}"/>
    <cellStyle name="Note 3 5 5 5 3" xfId="46304" xr:uid="{00000000-0005-0000-0000-0000D4B40000}"/>
    <cellStyle name="Note 3 5 5 6" xfId="46305" xr:uid="{00000000-0005-0000-0000-0000D5B40000}"/>
    <cellStyle name="Note 3 5 5 6 2" xfId="46306" xr:uid="{00000000-0005-0000-0000-0000D6B40000}"/>
    <cellStyle name="Note 3 5 5 6 3" xfId="46307" xr:uid="{00000000-0005-0000-0000-0000D7B40000}"/>
    <cellStyle name="Note 3 5 5 7" xfId="46308" xr:uid="{00000000-0005-0000-0000-0000D8B40000}"/>
    <cellStyle name="Note 3 5 5 7 2" xfId="46309" xr:uid="{00000000-0005-0000-0000-0000D9B40000}"/>
    <cellStyle name="Note 3 5 5 7 3" xfId="46310" xr:uid="{00000000-0005-0000-0000-0000DAB40000}"/>
    <cellStyle name="Note 3 5 5 8" xfId="46311" xr:uid="{00000000-0005-0000-0000-0000DBB40000}"/>
    <cellStyle name="Note 3 5 5 8 2" xfId="46312" xr:uid="{00000000-0005-0000-0000-0000DCB40000}"/>
    <cellStyle name="Note 3 5 5 8 3" xfId="46313" xr:uid="{00000000-0005-0000-0000-0000DDB40000}"/>
    <cellStyle name="Note 3 5 5 9" xfId="46314" xr:uid="{00000000-0005-0000-0000-0000DEB40000}"/>
    <cellStyle name="Note 3 5 5 9 2" xfId="46315" xr:uid="{00000000-0005-0000-0000-0000DFB40000}"/>
    <cellStyle name="Note 3 5 5 9 3" xfId="46316" xr:uid="{00000000-0005-0000-0000-0000E0B40000}"/>
    <cellStyle name="Note 3 5 6" xfId="46317" xr:uid="{00000000-0005-0000-0000-0000E1B40000}"/>
    <cellStyle name="Note 3 5 6 10" xfId="46318" xr:uid="{00000000-0005-0000-0000-0000E2B40000}"/>
    <cellStyle name="Note 3 5 6 10 2" xfId="46319" xr:uid="{00000000-0005-0000-0000-0000E3B40000}"/>
    <cellStyle name="Note 3 5 6 10 3" xfId="46320" xr:uid="{00000000-0005-0000-0000-0000E4B40000}"/>
    <cellStyle name="Note 3 5 6 11" xfId="46321" xr:uid="{00000000-0005-0000-0000-0000E5B40000}"/>
    <cellStyle name="Note 3 5 6 11 2" xfId="46322" xr:uid="{00000000-0005-0000-0000-0000E6B40000}"/>
    <cellStyle name="Note 3 5 6 11 3" xfId="46323" xr:uid="{00000000-0005-0000-0000-0000E7B40000}"/>
    <cellStyle name="Note 3 5 6 12" xfId="46324" xr:uid="{00000000-0005-0000-0000-0000E8B40000}"/>
    <cellStyle name="Note 3 5 6 13" xfId="46325" xr:uid="{00000000-0005-0000-0000-0000E9B40000}"/>
    <cellStyle name="Note 3 5 6 2" xfId="46326" xr:uid="{00000000-0005-0000-0000-0000EAB40000}"/>
    <cellStyle name="Note 3 5 6 2 2" xfId="46327" xr:uid="{00000000-0005-0000-0000-0000EBB40000}"/>
    <cellStyle name="Note 3 5 6 2 3" xfId="46328" xr:uid="{00000000-0005-0000-0000-0000ECB40000}"/>
    <cellStyle name="Note 3 5 6 3" xfId="46329" xr:uid="{00000000-0005-0000-0000-0000EDB40000}"/>
    <cellStyle name="Note 3 5 6 3 2" xfId="46330" xr:uid="{00000000-0005-0000-0000-0000EEB40000}"/>
    <cellStyle name="Note 3 5 6 3 3" xfId="46331" xr:uid="{00000000-0005-0000-0000-0000EFB40000}"/>
    <cellStyle name="Note 3 5 6 4" xfId="46332" xr:uid="{00000000-0005-0000-0000-0000F0B40000}"/>
    <cellStyle name="Note 3 5 6 4 2" xfId="46333" xr:uid="{00000000-0005-0000-0000-0000F1B40000}"/>
    <cellStyle name="Note 3 5 6 4 3" xfId="46334" xr:uid="{00000000-0005-0000-0000-0000F2B40000}"/>
    <cellStyle name="Note 3 5 6 5" xfId="46335" xr:uid="{00000000-0005-0000-0000-0000F3B40000}"/>
    <cellStyle name="Note 3 5 6 5 2" xfId="46336" xr:uid="{00000000-0005-0000-0000-0000F4B40000}"/>
    <cellStyle name="Note 3 5 6 5 3" xfId="46337" xr:uid="{00000000-0005-0000-0000-0000F5B40000}"/>
    <cellStyle name="Note 3 5 6 6" xfId="46338" xr:uid="{00000000-0005-0000-0000-0000F6B40000}"/>
    <cellStyle name="Note 3 5 6 6 2" xfId="46339" xr:uid="{00000000-0005-0000-0000-0000F7B40000}"/>
    <cellStyle name="Note 3 5 6 6 3" xfId="46340" xr:uid="{00000000-0005-0000-0000-0000F8B40000}"/>
    <cellStyle name="Note 3 5 6 7" xfId="46341" xr:uid="{00000000-0005-0000-0000-0000F9B40000}"/>
    <cellStyle name="Note 3 5 6 7 2" xfId="46342" xr:uid="{00000000-0005-0000-0000-0000FAB40000}"/>
    <cellStyle name="Note 3 5 6 7 3" xfId="46343" xr:uid="{00000000-0005-0000-0000-0000FBB40000}"/>
    <cellStyle name="Note 3 5 6 8" xfId="46344" xr:uid="{00000000-0005-0000-0000-0000FCB40000}"/>
    <cellStyle name="Note 3 5 6 8 2" xfId="46345" xr:uid="{00000000-0005-0000-0000-0000FDB40000}"/>
    <cellStyle name="Note 3 5 6 8 3" xfId="46346" xr:uid="{00000000-0005-0000-0000-0000FEB40000}"/>
    <cellStyle name="Note 3 5 6 9" xfId="46347" xr:uid="{00000000-0005-0000-0000-0000FFB40000}"/>
    <cellStyle name="Note 3 5 6 9 2" xfId="46348" xr:uid="{00000000-0005-0000-0000-000000B50000}"/>
    <cellStyle name="Note 3 5 6 9 3" xfId="46349" xr:uid="{00000000-0005-0000-0000-000001B50000}"/>
    <cellStyle name="Note 3 5 7" xfId="46350" xr:uid="{00000000-0005-0000-0000-000002B50000}"/>
    <cellStyle name="Note 3 5 7 10" xfId="46351" xr:uid="{00000000-0005-0000-0000-000003B50000}"/>
    <cellStyle name="Note 3 5 7 10 2" xfId="46352" xr:uid="{00000000-0005-0000-0000-000004B50000}"/>
    <cellStyle name="Note 3 5 7 10 3" xfId="46353" xr:uid="{00000000-0005-0000-0000-000005B50000}"/>
    <cellStyle name="Note 3 5 7 11" xfId="46354" xr:uid="{00000000-0005-0000-0000-000006B50000}"/>
    <cellStyle name="Note 3 5 7 11 2" xfId="46355" xr:uid="{00000000-0005-0000-0000-000007B50000}"/>
    <cellStyle name="Note 3 5 7 11 3" xfId="46356" xr:uid="{00000000-0005-0000-0000-000008B50000}"/>
    <cellStyle name="Note 3 5 7 12" xfId="46357" xr:uid="{00000000-0005-0000-0000-000009B50000}"/>
    <cellStyle name="Note 3 5 7 13" xfId="46358" xr:uid="{00000000-0005-0000-0000-00000AB50000}"/>
    <cellStyle name="Note 3 5 7 2" xfId="46359" xr:uid="{00000000-0005-0000-0000-00000BB50000}"/>
    <cellStyle name="Note 3 5 7 2 2" xfId="46360" xr:uid="{00000000-0005-0000-0000-00000CB50000}"/>
    <cellStyle name="Note 3 5 7 2 3" xfId="46361" xr:uid="{00000000-0005-0000-0000-00000DB50000}"/>
    <cellStyle name="Note 3 5 7 3" xfId="46362" xr:uid="{00000000-0005-0000-0000-00000EB50000}"/>
    <cellStyle name="Note 3 5 7 3 2" xfId="46363" xr:uid="{00000000-0005-0000-0000-00000FB50000}"/>
    <cellStyle name="Note 3 5 7 3 3" xfId="46364" xr:uid="{00000000-0005-0000-0000-000010B50000}"/>
    <cellStyle name="Note 3 5 7 4" xfId="46365" xr:uid="{00000000-0005-0000-0000-000011B50000}"/>
    <cellStyle name="Note 3 5 7 4 2" xfId="46366" xr:uid="{00000000-0005-0000-0000-000012B50000}"/>
    <cellStyle name="Note 3 5 7 4 3" xfId="46367" xr:uid="{00000000-0005-0000-0000-000013B50000}"/>
    <cellStyle name="Note 3 5 7 5" xfId="46368" xr:uid="{00000000-0005-0000-0000-000014B50000}"/>
    <cellStyle name="Note 3 5 7 5 2" xfId="46369" xr:uid="{00000000-0005-0000-0000-000015B50000}"/>
    <cellStyle name="Note 3 5 7 5 3" xfId="46370" xr:uid="{00000000-0005-0000-0000-000016B50000}"/>
    <cellStyle name="Note 3 5 7 6" xfId="46371" xr:uid="{00000000-0005-0000-0000-000017B50000}"/>
    <cellStyle name="Note 3 5 7 6 2" xfId="46372" xr:uid="{00000000-0005-0000-0000-000018B50000}"/>
    <cellStyle name="Note 3 5 7 6 3" xfId="46373" xr:uid="{00000000-0005-0000-0000-000019B50000}"/>
    <cellStyle name="Note 3 5 7 7" xfId="46374" xr:uid="{00000000-0005-0000-0000-00001AB50000}"/>
    <cellStyle name="Note 3 5 7 7 2" xfId="46375" xr:uid="{00000000-0005-0000-0000-00001BB50000}"/>
    <cellStyle name="Note 3 5 7 7 3" xfId="46376" xr:uid="{00000000-0005-0000-0000-00001CB50000}"/>
    <cellStyle name="Note 3 5 7 8" xfId="46377" xr:uid="{00000000-0005-0000-0000-00001DB50000}"/>
    <cellStyle name="Note 3 5 7 8 2" xfId="46378" xr:uid="{00000000-0005-0000-0000-00001EB50000}"/>
    <cellStyle name="Note 3 5 7 8 3" xfId="46379" xr:uid="{00000000-0005-0000-0000-00001FB50000}"/>
    <cellStyle name="Note 3 5 7 9" xfId="46380" xr:uid="{00000000-0005-0000-0000-000020B50000}"/>
    <cellStyle name="Note 3 5 7 9 2" xfId="46381" xr:uid="{00000000-0005-0000-0000-000021B50000}"/>
    <cellStyle name="Note 3 5 7 9 3" xfId="46382" xr:uid="{00000000-0005-0000-0000-000022B50000}"/>
    <cellStyle name="Note 3 5 8" xfId="46383" xr:uid="{00000000-0005-0000-0000-000023B50000}"/>
    <cellStyle name="Note 3 5 8 2" xfId="46384" xr:uid="{00000000-0005-0000-0000-000024B50000}"/>
    <cellStyle name="Note 3 5 8 3" xfId="46385" xr:uid="{00000000-0005-0000-0000-000025B50000}"/>
    <cellStyle name="Note 3 5 9" xfId="46386" xr:uid="{00000000-0005-0000-0000-000026B50000}"/>
    <cellStyle name="Note 3 5 9 2" xfId="46387" xr:uid="{00000000-0005-0000-0000-000027B50000}"/>
    <cellStyle name="Note 3 5 9 3" xfId="46388" xr:uid="{00000000-0005-0000-0000-000028B50000}"/>
    <cellStyle name="Note 3 6" xfId="46389" xr:uid="{00000000-0005-0000-0000-000029B50000}"/>
    <cellStyle name="Note 3 6 10" xfId="46390" xr:uid="{00000000-0005-0000-0000-00002AB50000}"/>
    <cellStyle name="Note 3 6 10 2" xfId="46391" xr:uid="{00000000-0005-0000-0000-00002BB50000}"/>
    <cellStyle name="Note 3 6 10 3" xfId="46392" xr:uid="{00000000-0005-0000-0000-00002CB50000}"/>
    <cellStyle name="Note 3 6 11" xfId="46393" xr:uid="{00000000-0005-0000-0000-00002DB50000}"/>
    <cellStyle name="Note 3 6 11 2" xfId="46394" xr:uid="{00000000-0005-0000-0000-00002EB50000}"/>
    <cellStyle name="Note 3 6 11 3" xfId="46395" xr:uid="{00000000-0005-0000-0000-00002FB50000}"/>
    <cellStyle name="Note 3 6 12" xfId="46396" xr:uid="{00000000-0005-0000-0000-000030B50000}"/>
    <cellStyle name="Note 3 6 12 2" xfId="46397" xr:uid="{00000000-0005-0000-0000-000031B50000}"/>
    <cellStyle name="Note 3 6 12 3" xfId="46398" xr:uid="{00000000-0005-0000-0000-000032B50000}"/>
    <cellStyle name="Note 3 6 13" xfId="46399" xr:uid="{00000000-0005-0000-0000-000033B50000}"/>
    <cellStyle name="Note 3 6 13 2" xfId="46400" xr:uid="{00000000-0005-0000-0000-000034B50000}"/>
    <cellStyle name="Note 3 6 13 3" xfId="46401" xr:uid="{00000000-0005-0000-0000-000035B50000}"/>
    <cellStyle name="Note 3 6 14" xfId="46402" xr:uid="{00000000-0005-0000-0000-000036B50000}"/>
    <cellStyle name="Note 3 6 14 2" xfId="46403" xr:uid="{00000000-0005-0000-0000-000037B50000}"/>
    <cellStyle name="Note 3 6 14 3" xfId="46404" xr:uid="{00000000-0005-0000-0000-000038B50000}"/>
    <cellStyle name="Note 3 6 15" xfId="46405" xr:uid="{00000000-0005-0000-0000-000039B50000}"/>
    <cellStyle name="Note 3 6 15 2" xfId="46406" xr:uid="{00000000-0005-0000-0000-00003AB50000}"/>
    <cellStyle name="Note 3 6 15 3" xfId="46407" xr:uid="{00000000-0005-0000-0000-00003BB50000}"/>
    <cellStyle name="Note 3 6 16" xfId="46408" xr:uid="{00000000-0005-0000-0000-00003CB50000}"/>
    <cellStyle name="Note 3 6 16 2" xfId="46409" xr:uid="{00000000-0005-0000-0000-00003DB50000}"/>
    <cellStyle name="Note 3 6 16 3" xfId="46410" xr:uid="{00000000-0005-0000-0000-00003EB50000}"/>
    <cellStyle name="Note 3 6 17" xfId="46411" xr:uid="{00000000-0005-0000-0000-00003FB50000}"/>
    <cellStyle name="Note 3 6 17 2" xfId="46412" xr:uid="{00000000-0005-0000-0000-000040B50000}"/>
    <cellStyle name="Note 3 6 17 3" xfId="46413" xr:uid="{00000000-0005-0000-0000-000041B50000}"/>
    <cellStyle name="Note 3 6 18" xfId="46414" xr:uid="{00000000-0005-0000-0000-000042B50000}"/>
    <cellStyle name="Note 3 6 18 2" xfId="46415" xr:uid="{00000000-0005-0000-0000-000043B50000}"/>
    <cellStyle name="Note 3 6 18 3" xfId="46416" xr:uid="{00000000-0005-0000-0000-000044B50000}"/>
    <cellStyle name="Note 3 6 19" xfId="46417" xr:uid="{00000000-0005-0000-0000-000045B50000}"/>
    <cellStyle name="Note 3 6 2" xfId="46418" xr:uid="{00000000-0005-0000-0000-000046B50000}"/>
    <cellStyle name="Note 3 6 2 10" xfId="46419" xr:uid="{00000000-0005-0000-0000-000047B50000}"/>
    <cellStyle name="Note 3 6 2 10 2" xfId="46420" xr:uid="{00000000-0005-0000-0000-000048B50000}"/>
    <cellStyle name="Note 3 6 2 10 3" xfId="46421" xr:uid="{00000000-0005-0000-0000-000049B50000}"/>
    <cellStyle name="Note 3 6 2 11" xfId="46422" xr:uid="{00000000-0005-0000-0000-00004AB50000}"/>
    <cellStyle name="Note 3 6 2 11 2" xfId="46423" xr:uid="{00000000-0005-0000-0000-00004BB50000}"/>
    <cellStyle name="Note 3 6 2 11 3" xfId="46424" xr:uid="{00000000-0005-0000-0000-00004CB50000}"/>
    <cellStyle name="Note 3 6 2 12" xfId="46425" xr:uid="{00000000-0005-0000-0000-00004DB50000}"/>
    <cellStyle name="Note 3 6 2 12 2" xfId="46426" xr:uid="{00000000-0005-0000-0000-00004EB50000}"/>
    <cellStyle name="Note 3 6 2 12 3" xfId="46427" xr:uid="{00000000-0005-0000-0000-00004FB50000}"/>
    <cellStyle name="Note 3 6 2 13" xfId="46428" xr:uid="{00000000-0005-0000-0000-000050B50000}"/>
    <cellStyle name="Note 3 6 2 14" xfId="46429" xr:uid="{00000000-0005-0000-0000-000051B50000}"/>
    <cellStyle name="Note 3 6 2 2" xfId="46430" xr:uid="{00000000-0005-0000-0000-000052B50000}"/>
    <cellStyle name="Note 3 6 2 2 2" xfId="46431" xr:uid="{00000000-0005-0000-0000-000053B50000}"/>
    <cellStyle name="Note 3 6 2 2 3" xfId="46432" xr:uid="{00000000-0005-0000-0000-000054B50000}"/>
    <cellStyle name="Note 3 6 2 3" xfId="46433" xr:uid="{00000000-0005-0000-0000-000055B50000}"/>
    <cellStyle name="Note 3 6 2 3 2" xfId="46434" xr:uid="{00000000-0005-0000-0000-000056B50000}"/>
    <cellStyle name="Note 3 6 2 3 3" xfId="46435" xr:uid="{00000000-0005-0000-0000-000057B50000}"/>
    <cellStyle name="Note 3 6 2 4" xfId="46436" xr:uid="{00000000-0005-0000-0000-000058B50000}"/>
    <cellStyle name="Note 3 6 2 4 2" xfId="46437" xr:uid="{00000000-0005-0000-0000-000059B50000}"/>
    <cellStyle name="Note 3 6 2 4 3" xfId="46438" xr:uid="{00000000-0005-0000-0000-00005AB50000}"/>
    <cellStyle name="Note 3 6 2 5" xfId="46439" xr:uid="{00000000-0005-0000-0000-00005BB50000}"/>
    <cellStyle name="Note 3 6 2 5 2" xfId="46440" xr:uid="{00000000-0005-0000-0000-00005CB50000}"/>
    <cellStyle name="Note 3 6 2 5 3" xfId="46441" xr:uid="{00000000-0005-0000-0000-00005DB50000}"/>
    <cellStyle name="Note 3 6 2 6" xfId="46442" xr:uid="{00000000-0005-0000-0000-00005EB50000}"/>
    <cellStyle name="Note 3 6 2 6 2" xfId="46443" xr:uid="{00000000-0005-0000-0000-00005FB50000}"/>
    <cellStyle name="Note 3 6 2 6 3" xfId="46444" xr:uid="{00000000-0005-0000-0000-000060B50000}"/>
    <cellStyle name="Note 3 6 2 7" xfId="46445" xr:uid="{00000000-0005-0000-0000-000061B50000}"/>
    <cellStyle name="Note 3 6 2 7 2" xfId="46446" xr:uid="{00000000-0005-0000-0000-000062B50000}"/>
    <cellStyle name="Note 3 6 2 7 3" xfId="46447" xr:uid="{00000000-0005-0000-0000-000063B50000}"/>
    <cellStyle name="Note 3 6 2 8" xfId="46448" xr:uid="{00000000-0005-0000-0000-000064B50000}"/>
    <cellStyle name="Note 3 6 2 8 2" xfId="46449" xr:uid="{00000000-0005-0000-0000-000065B50000}"/>
    <cellStyle name="Note 3 6 2 8 3" xfId="46450" xr:uid="{00000000-0005-0000-0000-000066B50000}"/>
    <cellStyle name="Note 3 6 2 9" xfId="46451" xr:uid="{00000000-0005-0000-0000-000067B50000}"/>
    <cellStyle name="Note 3 6 2 9 2" xfId="46452" xr:uid="{00000000-0005-0000-0000-000068B50000}"/>
    <cellStyle name="Note 3 6 2 9 3" xfId="46453" xr:uid="{00000000-0005-0000-0000-000069B50000}"/>
    <cellStyle name="Note 3 6 20" xfId="46454" xr:uid="{00000000-0005-0000-0000-00006AB50000}"/>
    <cellStyle name="Note 3 6 3" xfId="46455" xr:uid="{00000000-0005-0000-0000-00006BB50000}"/>
    <cellStyle name="Note 3 6 3 10" xfId="46456" xr:uid="{00000000-0005-0000-0000-00006CB50000}"/>
    <cellStyle name="Note 3 6 3 10 2" xfId="46457" xr:uid="{00000000-0005-0000-0000-00006DB50000}"/>
    <cellStyle name="Note 3 6 3 10 3" xfId="46458" xr:uid="{00000000-0005-0000-0000-00006EB50000}"/>
    <cellStyle name="Note 3 6 3 11" xfId="46459" xr:uid="{00000000-0005-0000-0000-00006FB50000}"/>
    <cellStyle name="Note 3 6 3 11 2" xfId="46460" xr:uid="{00000000-0005-0000-0000-000070B50000}"/>
    <cellStyle name="Note 3 6 3 11 3" xfId="46461" xr:uid="{00000000-0005-0000-0000-000071B50000}"/>
    <cellStyle name="Note 3 6 3 12" xfId="46462" xr:uid="{00000000-0005-0000-0000-000072B50000}"/>
    <cellStyle name="Note 3 6 3 12 2" xfId="46463" xr:uid="{00000000-0005-0000-0000-000073B50000}"/>
    <cellStyle name="Note 3 6 3 12 3" xfId="46464" xr:uid="{00000000-0005-0000-0000-000074B50000}"/>
    <cellStyle name="Note 3 6 3 13" xfId="46465" xr:uid="{00000000-0005-0000-0000-000075B50000}"/>
    <cellStyle name="Note 3 6 3 14" xfId="46466" xr:uid="{00000000-0005-0000-0000-000076B50000}"/>
    <cellStyle name="Note 3 6 3 2" xfId="46467" xr:uid="{00000000-0005-0000-0000-000077B50000}"/>
    <cellStyle name="Note 3 6 3 2 2" xfId="46468" xr:uid="{00000000-0005-0000-0000-000078B50000}"/>
    <cellStyle name="Note 3 6 3 2 3" xfId="46469" xr:uid="{00000000-0005-0000-0000-000079B50000}"/>
    <cellStyle name="Note 3 6 3 3" xfId="46470" xr:uid="{00000000-0005-0000-0000-00007AB50000}"/>
    <cellStyle name="Note 3 6 3 3 2" xfId="46471" xr:uid="{00000000-0005-0000-0000-00007BB50000}"/>
    <cellStyle name="Note 3 6 3 3 3" xfId="46472" xr:uid="{00000000-0005-0000-0000-00007CB50000}"/>
    <cellStyle name="Note 3 6 3 4" xfId="46473" xr:uid="{00000000-0005-0000-0000-00007DB50000}"/>
    <cellStyle name="Note 3 6 3 4 2" xfId="46474" xr:uid="{00000000-0005-0000-0000-00007EB50000}"/>
    <cellStyle name="Note 3 6 3 4 3" xfId="46475" xr:uid="{00000000-0005-0000-0000-00007FB50000}"/>
    <cellStyle name="Note 3 6 3 5" xfId="46476" xr:uid="{00000000-0005-0000-0000-000080B50000}"/>
    <cellStyle name="Note 3 6 3 5 2" xfId="46477" xr:uid="{00000000-0005-0000-0000-000081B50000}"/>
    <cellStyle name="Note 3 6 3 5 3" xfId="46478" xr:uid="{00000000-0005-0000-0000-000082B50000}"/>
    <cellStyle name="Note 3 6 3 6" xfId="46479" xr:uid="{00000000-0005-0000-0000-000083B50000}"/>
    <cellStyle name="Note 3 6 3 6 2" xfId="46480" xr:uid="{00000000-0005-0000-0000-000084B50000}"/>
    <cellStyle name="Note 3 6 3 6 3" xfId="46481" xr:uid="{00000000-0005-0000-0000-000085B50000}"/>
    <cellStyle name="Note 3 6 3 7" xfId="46482" xr:uid="{00000000-0005-0000-0000-000086B50000}"/>
    <cellStyle name="Note 3 6 3 7 2" xfId="46483" xr:uid="{00000000-0005-0000-0000-000087B50000}"/>
    <cellStyle name="Note 3 6 3 7 3" xfId="46484" xr:uid="{00000000-0005-0000-0000-000088B50000}"/>
    <cellStyle name="Note 3 6 3 8" xfId="46485" xr:uid="{00000000-0005-0000-0000-000089B50000}"/>
    <cellStyle name="Note 3 6 3 8 2" xfId="46486" xr:uid="{00000000-0005-0000-0000-00008AB50000}"/>
    <cellStyle name="Note 3 6 3 8 3" xfId="46487" xr:uid="{00000000-0005-0000-0000-00008BB50000}"/>
    <cellStyle name="Note 3 6 3 9" xfId="46488" xr:uid="{00000000-0005-0000-0000-00008CB50000}"/>
    <cellStyle name="Note 3 6 3 9 2" xfId="46489" xr:uid="{00000000-0005-0000-0000-00008DB50000}"/>
    <cellStyle name="Note 3 6 3 9 3" xfId="46490" xr:uid="{00000000-0005-0000-0000-00008EB50000}"/>
    <cellStyle name="Note 3 6 4" xfId="46491" xr:uid="{00000000-0005-0000-0000-00008FB50000}"/>
    <cellStyle name="Note 3 6 4 10" xfId="46492" xr:uid="{00000000-0005-0000-0000-000090B50000}"/>
    <cellStyle name="Note 3 6 4 10 2" xfId="46493" xr:uid="{00000000-0005-0000-0000-000091B50000}"/>
    <cellStyle name="Note 3 6 4 10 3" xfId="46494" xr:uid="{00000000-0005-0000-0000-000092B50000}"/>
    <cellStyle name="Note 3 6 4 11" xfId="46495" xr:uid="{00000000-0005-0000-0000-000093B50000}"/>
    <cellStyle name="Note 3 6 4 11 2" xfId="46496" xr:uid="{00000000-0005-0000-0000-000094B50000}"/>
    <cellStyle name="Note 3 6 4 11 3" xfId="46497" xr:uid="{00000000-0005-0000-0000-000095B50000}"/>
    <cellStyle name="Note 3 6 4 12" xfId="46498" xr:uid="{00000000-0005-0000-0000-000096B50000}"/>
    <cellStyle name="Note 3 6 4 13" xfId="46499" xr:uid="{00000000-0005-0000-0000-000097B50000}"/>
    <cellStyle name="Note 3 6 4 2" xfId="46500" xr:uid="{00000000-0005-0000-0000-000098B50000}"/>
    <cellStyle name="Note 3 6 4 2 2" xfId="46501" xr:uid="{00000000-0005-0000-0000-000099B50000}"/>
    <cellStyle name="Note 3 6 4 2 3" xfId="46502" xr:uid="{00000000-0005-0000-0000-00009AB50000}"/>
    <cellStyle name="Note 3 6 4 3" xfId="46503" xr:uid="{00000000-0005-0000-0000-00009BB50000}"/>
    <cellStyle name="Note 3 6 4 3 2" xfId="46504" xr:uid="{00000000-0005-0000-0000-00009CB50000}"/>
    <cellStyle name="Note 3 6 4 3 3" xfId="46505" xr:uid="{00000000-0005-0000-0000-00009DB50000}"/>
    <cellStyle name="Note 3 6 4 4" xfId="46506" xr:uid="{00000000-0005-0000-0000-00009EB50000}"/>
    <cellStyle name="Note 3 6 4 4 2" xfId="46507" xr:uid="{00000000-0005-0000-0000-00009FB50000}"/>
    <cellStyle name="Note 3 6 4 4 3" xfId="46508" xr:uid="{00000000-0005-0000-0000-0000A0B50000}"/>
    <cellStyle name="Note 3 6 4 5" xfId="46509" xr:uid="{00000000-0005-0000-0000-0000A1B50000}"/>
    <cellStyle name="Note 3 6 4 5 2" xfId="46510" xr:uid="{00000000-0005-0000-0000-0000A2B50000}"/>
    <cellStyle name="Note 3 6 4 5 3" xfId="46511" xr:uid="{00000000-0005-0000-0000-0000A3B50000}"/>
    <cellStyle name="Note 3 6 4 6" xfId="46512" xr:uid="{00000000-0005-0000-0000-0000A4B50000}"/>
    <cellStyle name="Note 3 6 4 6 2" xfId="46513" xr:uid="{00000000-0005-0000-0000-0000A5B50000}"/>
    <cellStyle name="Note 3 6 4 6 3" xfId="46514" xr:uid="{00000000-0005-0000-0000-0000A6B50000}"/>
    <cellStyle name="Note 3 6 4 7" xfId="46515" xr:uid="{00000000-0005-0000-0000-0000A7B50000}"/>
    <cellStyle name="Note 3 6 4 7 2" xfId="46516" xr:uid="{00000000-0005-0000-0000-0000A8B50000}"/>
    <cellStyle name="Note 3 6 4 7 3" xfId="46517" xr:uid="{00000000-0005-0000-0000-0000A9B50000}"/>
    <cellStyle name="Note 3 6 4 8" xfId="46518" xr:uid="{00000000-0005-0000-0000-0000AAB50000}"/>
    <cellStyle name="Note 3 6 4 8 2" xfId="46519" xr:uid="{00000000-0005-0000-0000-0000ABB50000}"/>
    <cellStyle name="Note 3 6 4 8 3" xfId="46520" xr:uid="{00000000-0005-0000-0000-0000ACB50000}"/>
    <cellStyle name="Note 3 6 4 9" xfId="46521" xr:uid="{00000000-0005-0000-0000-0000ADB50000}"/>
    <cellStyle name="Note 3 6 4 9 2" xfId="46522" xr:uid="{00000000-0005-0000-0000-0000AEB50000}"/>
    <cellStyle name="Note 3 6 4 9 3" xfId="46523" xr:uid="{00000000-0005-0000-0000-0000AFB50000}"/>
    <cellStyle name="Note 3 6 5" xfId="46524" xr:uid="{00000000-0005-0000-0000-0000B0B50000}"/>
    <cellStyle name="Note 3 6 5 10" xfId="46525" xr:uid="{00000000-0005-0000-0000-0000B1B50000}"/>
    <cellStyle name="Note 3 6 5 10 2" xfId="46526" xr:uid="{00000000-0005-0000-0000-0000B2B50000}"/>
    <cellStyle name="Note 3 6 5 10 3" xfId="46527" xr:uid="{00000000-0005-0000-0000-0000B3B50000}"/>
    <cellStyle name="Note 3 6 5 11" xfId="46528" xr:uid="{00000000-0005-0000-0000-0000B4B50000}"/>
    <cellStyle name="Note 3 6 5 11 2" xfId="46529" xr:uid="{00000000-0005-0000-0000-0000B5B50000}"/>
    <cellStyle name="Note 3 6 5 11 3" xfId="46530" xr:uid="{00000000-0005-0000-0000-0000B6B50000}"/>
    <cellStyle name="Note 3 6 5 12" xfId="46531" xr:uid="{00000000-0005-0000-0000-0000B7B50000}"/>
    <cellStyle name="Note 3 6 5 13" xfId="46532" xr:uid="{00000000-0005-0000-0000-0000B8B50000}"/>
    <cellStyle name="Note 3 6 5 2" xfId="46533" xr:uid="{00000000-0005-0000-0000-0000B9B50000}"/>
    <cellStyle name="Note 3 6 5 2 2" xfId="46534" xr:uid="{00000000-0005-0000-0000-0000BAB50000}"/>
    <cellStyle name="Note 3 6 5 2 3" xfId="46535" xr:uid="{00000000-0005-0000-0000-0000BBB50000}"/>
    <cellStyle name="Note 3 6 5 3" xfId="46536" xr:uid="{00000000-0005-0000-0000-0000BCB50000}"/>
    <cellStyle name="Note 3 6 5 3 2" xfId="46537" xr:uid="{00000000-0005-0000-0000-0000BDB50000}"/>
    <cellStyle name="Note 3 6 5 3 3" xfId="46538" xr:uid="{00000000-0005-0000-0000-0000BEB50000}"/>
    <cellStyle name="Note 3 6 5 4" xfId="46539" xr:uid="{00000000-0005-0000-0000-0000BFB50000}"/>
    <cellStyle name="Note 3 6 5 4 2" xfId="46540" xr:uid="{00000000-0005-0000-0000-0000C0B50000}"/>
    <cellStyle name="Note 3 6 5 4 3" xfId="46541" xr:uid="{00000000-0005-0000-0000-0000C1B50000}"/>
    <cellStyle name="Note 3 6 5 5" xfId="46542" xr:uid="{00000000-0005-0000-0000-0000C2B50000}"/>
    <cellStyle name="Note 3 6 5 5 2" xfId="46543" xr:uid="{00000000-0005-0000-0000-0000C3B50000}"/>
    <cellStyle name="Note 3 6 5 5 3" xfId="46544" xr:uid="{00000000-0005-0000-0000-0000C4B50000}"/>
    <cellStyle name="Note 3 6 5 6" xfId="46545" xr:uid="{00000000-0005-0000-0000-0000C5B50000}"/>
    <cellStyle name="Note 3 6 5 6 2" xfId="46546" xr:uid="{00000000-0005-0000-0000-0000C6B50000}"/>
    <cellStyle name="Note 3 6 5 6 3" xfId="46547" xr:uid="{00000000-0005-0000-0000-0000C7B50000}"/>
    <cellStyle name="Note 3 6 5 7" xfId="46548" xr:uid="{00000000-0005-0000-0000-0000C8B50000}"/>
    <cellStyle name="Note 3 6 5 7 2" xfId="46549" xr:uid="{00000000-0005-0000-0000-0000C9B50000}"/>
    <cellStyle name="Note 3 6 5 7 3" xfId="46550" xr:uid="{00000000-0005-0000-0000-0000CAB50000}"/>
    <cellStyle name="Note 3 6 5 8" xfId="46551" xr:uid="{00000000-0005-0000-0000-0000CBB50000}"/>
    <cellStyle name="Note 3 6 5 8 2" xfId="46552" xr:uid="{00000000-0005-0000-0000-0000CCB50000}"/>
    <cellStyle name="Note 3 6 5 8 3" xfId="46553" xr:uid="{00000000-0005-0000-0000-0000CDB50000}"/>
    <cellStyle name="Note 3 6 5 9" xfId="46554" xr:uid="{00000000-0005-0000-0000-0000CEB50000}"/>
    <cellStyle name="Note 3 6 5 9 2" xfId="46555" xr:uid="{00000000-0005-0000-0000-0000CFB50000}"/>
    <cellStyle name="Note 3 6 5 9 3" xfId="46556" xr:uid="{00000000-0005-0000-0000-0000D0B50000}"/>
    <cellStyle name="Note 3 6 6" xfId="46557" xr:uid="{00000000-0005-0000-0000-0000D1B50000}"/>
    <cellStyle name="Note 3 6 6 10" xfId="46558" xr:uid="{00000000-0005-0000-0000-0000D2B50000}"/>
    <cellStyle name="Note 3 6 6 10 2" xfId="46559" xr:uid="{00000000-0005-0000-0000-0000D3B50000}"/>
    <cellStyle name="Note 3 6 6 10 3" xfId="46560" xr:uid="{00000000-0005-0000-0000-0000D4B50000}"/>
    <cellStyle name="Note 3 6 6 11" xfId="46561" xr:uid="{00000000-0005-0000-0000-0000D5B50000}"/>
    <cellStyle name="Note 3 6 6 11 2" xfId="46562" xr:uid="{00000000-0005-0000-0000-0000D6B50000}"/>
    <cellStyle name="Note 3 6 6 11 3" xfId="46563" xr:uid="{00000000-0005-0000-0000-0000D7B50000}"/>
    <cellStyle name="Note 3 6 6 12" xfId="46564" xr:uid="{00000000-0005-0000-0000-0000D8B50000}"/>
    <cellStyle name="Note 3 6 6 13" xfId="46565" xr:uid="{00000000-0005-0000-0000-0000D9B50000}"/>
    <cellStyle name="Note 3 6 6 2" xfId="46566" xr:uid="{00000000-0005-0000-0000-0000DAB50000}"/>
    <cellStyle name="Note 3 6 6 2 2" xfId="46567" xr:uid="{00000000-0005-0000-0000-0000DBB50000}"/>
    <cellStyle name="Note 3 6 6 2 3" xfId="46568" xr:uid="{00000000-0005-0000-0000-0000DCB50000}"/>
    <cellStyle name="Note 3 6 6 3" xfId="46569" xr:uid="{00000000-0005-0000-0000-0000DDB50000}"/>
    <cellStyle name="Note 3 6 6 3 2" xfId="46570" xr:uid="{00000000-0005-0000-0000-0000DEB50000}"/>
    <cellStyle name="Note 3 6 6 3 3" xfId="46571" xr:uid="{00000000-0005-0000-0000-0000DFB50000}"/>
    <cellStyle name="Note 3 6 6 4" xfId="46572" xr:uid="{00000000-0005-0000-0000-0000E0B50000}"/>
    <cellStyle name="Note 3 6 6 4 2" xfId="46573" xr:uid="{00000000-0005-0000-0000-0000E1B50000}"/>
    <cellStyle name="Note 3 6 6 4 3" xfId="46574" xr:uid="{00000000-0005-0000-0000-0000E2B50000}"/>
    <cellStyle name="Note 3 6 6 5" xfId="46575" xr:uid="{00000000-0005-0000-0000-0000E3B50000}"/>
    <cellStyle name="Note 3 6 6 5 2" xfId="46576" xr:uid="{00000000-0005-0000-0000-0000E4B50000}"/>
    <cellStyle name="Note 3 6 6 5 3" xfId="46577" xr:uid="{00000000-0005-0000-0000-0000E5B50000}"/>
    <cellStyle name="Note 3 6 6 6" xfId="46578" xr:uid="{00000000-0005-0000-0000-0000E6B50000}"/>
    <cellStyle name="Note 3 6 6 6 2" xfId="46579" xr:uid="{00000000-0005-0000-0000-0000E7B50000}"/>
    <cellStyle name="Note 3 6 6 6 3" xfId="46580" xr:uid="{00000000-0005-0000-0000-0000E8B50000}"/>
    <cellStyle name="Note 3 6 6 7" xfId="46581" xr:uid="{00000000-0005-0000-0000-0000E9B50000}"/>
    <cellStyle name="Note 3 6 6 7 2" xfId="46582" xr:uid="{00000000-0005-0000-0000-0000EAB50000}"/>
    <cellStyle name="Note 3 6 6 7 3" xfId="46583" xr:uid="{00000000-0005-0000-0000-0000EBB50000}"/>
    <cellStyle name="Note 3 6 6 8" xfId="46584" xr:uid="{00000000-0005-0000-0000-0000ECB50000}"/>
    <cellStyle name="Note 3 6 6 8 2" xfId="46585" xr:uid="{00000000-0005-0000-0000-0000EDB50000}"/>
    <cellStyle name="Note 3 6 6 8 3" xfId="46586" xr:uid="{00000000-0005-0000-0000-0000EEB50000}"/>
    <cellStyle name="Note 3 6 6 9" xfId="46587" xr:uid="{00000000-0005-0000-0000-0000EFB50000}"/>
    <cellStyle name="Note 3 6 6 9 2" xfId="46588" xr:uid="{00000000-0005-0000-0000-0000F0B50000}"/>
    <cellStyle name="Note 3 6 6 9 3" xfId="46589" xr:uid="{00000000-0005-0000-0000-0000F1B50000}"/>
    <cellStyle name="Note 3 6 7" xfId="46590" xr:uid="{00000000-0005-0000-0000-0000F2B50000}"/>
    <cellStyle name="Note 3 6 7 10" xfId="46591" xr:uid="{00000000-0005-0000-0000-0000F3B50000}"/>
    <cellStyle name="Note 3 6 7 10 2" xfId="46592" xr:uid="{00000000-0005-0000-0000-0000F4B50000}"/>
    <cellStyle name="Note 3 6 7 10 3" xfId="46593" xr:uid="{00000000-0005-0000-0000-0000F5B50000}"/>
    <cellStyle name="Note 3 6 7 11" xfId="46594" xr:uid="{00000000-0005-0000-0000-0000F6B50000}"/>
    <cellStyle name="Note 3 6 7 11 2" xfId="46595" xr:uid="{00000000-0005-0000-0000-0000F7B50000}"/>
    <cellStyle name="Note 3 6 7 11 3" xfId="46596" xr:uid="{00000000-0005-0000-0000-0000F8B50000}"/>
    <cellStyle name="Note 3 6 7 12" xfId="46597" xr:uid="{00000000-0005-0000-0000-0000F9B50000}"/>
    <cellStyle name="Note 3 6 7 13" xfId="46598" xr:uid="{00000000-0005-0000-0000-0000FAB50000}"/>
    <cellStyle name="Note 3 6 7 2" xfId="46599" xr:uid="{00000000-0005-0000-0000-0000FBB50000}"/>
    <cellStyle name="Note 3 6 7 2 2" xfId="46600" xr:uid="{00000000-0005-0000-0000-0000FCB50000}"/>
    <cellStyle name="Note 3 6 7 2 3" xfId="46601" xr:uid="{00000000-0005-0000-0000-0000FDB50000}"/>
    <cellStyle name="Note 3 6 7 3" xfId="46602" xr:uid="{00000000-0005-0000-0000-0000FEB50000}"/>
    <cellStyle name="Note 3 6 7 3 2" xfId="46603" xr:uid="{00000000-0005-0000-0000-0000FFB50000}"/>
    <cellStyle name="Note 3 6 7 3 3" xfId="46604" xr:uid="{00000000-0005-0000-0000-000000B60000}"/>
    <cellStyle name="Note 3 6 7 4" xfId="46605" xr:uid="{00000000-0005-0000-0000-000001B60000}"/>
    <cellStyle name="Note 3 6 7 4 2" xfId="46606" xr:uid="{00000000-0005-0000-0000-000002B60000}"/>
    <cellStyle name="Note 3 6 7 4 3" xfId="46607" xr:uid="{00000000-0005-0000-0000-000003B60000}"/>
    <cellStyle name="Note 3 6 7 5" xfId="46608" xr:uid="{00000000-0005-0000-0000-000004B60000}"/>
    <cellStyle name="Note 3 6 7 5 2" xfId="46609" xr:uid="{00000000-0005-0000-0000-000005B60000}"/>
    <cellStyle name="Note 3 6 7 5 3" xfId="46610" xr:uid="{00000000-0005-0000-0000-000006B60000}"/>
    <cellStyle name="Note 3 6 7 6" xfId="46611" xr:uid="{00000000-0005-0000-0000-000007B60000}"/>
    <cellStyle name="Note 3 6 7 6 2" xfId="46612" xr:uid="{00000000-0005-0000-0000-000008B60000}"/>
    <cellStyle name="Note 3 6 7 6 3" xfId="46613" xr:uid="{00000000-0005-0000-0000-000009B60000}"/>
    <cellStyle name="Note 3 6 7 7" xfId="46614" xr:uid="{00000000-0005-0000-0000-00000AB60000}"/>
    <cellStyle name="Note 3 6 7 7 2" xfId="46615" xr:uid="{00000000-0005-0000-0000-00000BB60000}"/>
    <cellStyle name="Note 3 6 7 7 3" xfId="46616" xr:uid="{00000000-0005-0000-0000-00000CB60000}"/>
    <cellStyle name="Note 3 6 7 8" xfId="46617" xr:uid="{00000000-0005-0000-0000-00000DB60000}"/>
    <cellStyle name="Note 3 6 7 8 2" xfId="46618" xr:uid="{00000000-0005-0000-0000-00000EB60000}"/>
    <cellStyle name="Note 3 6 7 8 3" xfId="46619" xr:uid="{00000000-0005-0000-0000-00000FB60000}"/>
    <cellStyle name="Note 3 6 7 9" xfId="46620" xr:uid="{00000000-0005-0000-0000-000010B60000}"/>
    <cellStyle name="Note 3 6 7 9 2" xfId="46621" xr:uid="{00000000-0005-0000-0000-000011B60000}"/>
    <cellStyle name="Note 3 6 7 9 3" xfId="46622" xr:uid="{00000000-0005-0000-0000-000012B60000}"/>
    <cellStyle name="Note 3 6 8" xfId="46623" xr:uid="{00000000-0005-0000-0000-000013B60000}"/>
    <cellStyle name="Note 3 6 8 2" xfId="46624" xr:uid="{00000000-0005-0000-0000-000014B60000}"/>
    <cellStyle name="Note 3 6 8 3" xfId="46625" xr:uid="{00000000-0005-0000-0000-000015B60000}"/>
    <cellStyle name="Note 3 6 9" xfId="46626" xr:uid="{00000000-0005-0000-0000-000016B60000}"/>
    <cellStyle name="Note 3 6 9 2" xfId="46627" xr:uid="{00000000-0005-0000-0000-000017B60000}"/>
    <cellStyle name="Note 3 6 9 3" xfId="46628" xr:uid="{00000000-0005-0000-0000-000018B60000}"/>
    <cellStyle name="Note 3 7" xfId="46629" xr:uid="{00000000-0005-0000-0000-000019B60000}"/>
    <cellStyle name="Note 3 7 10" xfId="46630" xr:uid="{00000000-0005-0000-0000-00001AB60000}"/>
    <cellStyle name="Note 3 7 10 2" xfId="46631" xr:uid="{00000000-0005-0000-0000-00001BB60000}"/>
    <cellStyle name="Note 3 7 10 3" xfId="46632" xr:uid="{00000000-0005-0000-0000-00001CB60000}"/>
    <cellStyle name="Note 3 7 11" xfId="46633" xr:uid="{00000000-0005-0000-0000-00001DB60000}"/>
    <cellStyle name="Note 3 7 11 2" xfId="46634" xr:uid="{00000000-0005-0000-0000-00001EB60000}"/>
    <cellStyle name="Note 3 7 11 3" xfId="46635" xr:uid="{00000000-0005-0000-0000-00001FB60000}"/>
    <cellStyle name="Note 3 7 12" xfId="46636" xr:uid="{00000000-0005-0000-0000-000020B60000}"/>
    <cellStyle name="Note 3 7 13" xfId="46637" xr:uid="{00000000-0005-0000-0000-000021B60000}"/>
    <cellStyle name="Note 3 7 2" xfId="46638" xr:uid="{00000000-0005-0000-0000-000022B60000}"/>
    <cellStyle name="Note 3 7 2 2" xfId="46639" xr:uid="{00000000-0005-0000-0000-000023B60000}"/>
    <cellStyle name="Note 3 7 2 3" xfId="46640" xr:uid="{00000000-0005-0000-0000-000024B60000}"/>
    <cellStyle name="Note 3 7 3" xfId="46641" xr:uid="{00000000-0005-0000-0000-000025B60000}"/>
    <cellStyle name="Note 3 7 3 2" xfId="46642" xr:uid="{00000000-0005-0000-0000-000026B60000}"/>
    <cellStyle name="Note 3 7 3 3" xfId="46643" xr:uid="{00000000-0005-0000-0000-000027B60000}"/>
    <cellStyle name="Note 3 7 4" xfId="46644" xr:uid="{00000000-0005-0000-0000-000028B60000}"/>
    <cellStyle name="Note 3 7 4 2" xfId="46645" xr:uid="{00000000-0005-0000-0000-000029B60000}"/>
    <cellStyle name="Note 3 7 4 3" xfId="46646" xr:uid="{00000000-0005-0000-0000-00002AB60000}"/>
    <cellStyle name="Note 3 7 5" xfId="46647" xr:uid="{00000000-0005-0000-0000-00002BB60000}"/>
    <cellStyle name="Note 3 7 5 2" xfId="46648" xr:uid="{00000000-0005-0000-0000-00002CB60000}"/>
    <cellStyle name="Note 3 7 5 3" xfId="46649" xr:uid="{00000000-0005-0000-0000-00002DB60000}"/>
    <cellStyle name="Note 3 7 6" xfId="46650" xr:uid="{00000000-0005-0000-0000-00002EB60000}"/>
    <cellStyle name="Note 3 7 6 2" xfId="46651" xr:uid="{00000000-0005-0000-0000-00002FB60000}"/>
    <cellStyle name="Note 3 7 6 3" xfId="46652" xr:uid="{00000000-0005-0000-0000-000030B60000}"/>
    <cellStyle name="Note 3 7 7" xfId="46653" xr:uid="{00000000-0005-0000-0000-000031B60000}"/>
    <cellStyle name="Note 3 7 7 2" xfId="46654" xr:uid="{00000000-0005-0000-0000-000032B60000}"/>
    <cellStyle name="Note 3 7 7 3" xfId="46655" xr:uid="{00000000-0005-0000-0000-000033B60000}"/>
    <cellStyle name="Note 3 7 8" xfId="46656" xr:uid="{00000000-0005-0000-0000-000034B60000}"/>
    <cellStyle name="Note 3 7 8 2" xfId="46657" xr:uid="{00000000-0005-0000-0000-000035B60000}"/>
    <cellStyle name="Note 3 7 8 3" xfId="46658" xr:uid="{00000000-0005-0000-0000-000036B60000}"/>
    <cellStyle name="Note 3 7 9" xfId="46659" xr:uid="{00000000-0005-0000-0000-000037B60000}"/>
    <cellStyle name="Note 3 7 9 2" xfId="46660" xr:uid="{00000000-0005-0000-0000-000038B60000}"/>
    <cellStyle name="Note 3 7 9 3" xfId="46661" xr:uid="{00000000-0005-0000-0000-000039B60000}"/>
    <cellStyle name="Note 3 8" xfId="46662" xr:uid="{00000000-0005-0000-0000-00003AB60000}"/>
    <cellStyle name="Note 3 8 2" xfId="46663" xr:uid="{00000000-0005-0000-0000-00003BB60000}"/>
    <cellStyle name="Note 3 8 3" xfId="46664" xr:uid="{00000000-0005-0000-0000-00003CB60000}"/>
    <cellStyle name="Note 3 9" xfId="46665" xr:uid="{00000000-0005-0000-0000-00003DB60000}"/>
    <cellStyle name="Note 3 9 2" xfId="46666" xr:uid="{00000000-0005-0000-0000-00003EB60000}"/>
    <cellStyle name="Note 3 9 3" xfId="46667" xr:uid="{00000000-0005-0000-0000-00003FB60000}"/>
    <cellStyle name="nPlosion" xfId="46668" xr:uid="{00000000-0005-0000-0000-000040B60000}"/>
    <cellStyle name="Number" xfId="46669" xr:uid="{00000000-0005-0000-0000-000041B60000}"/>
    <cellStyle name="Numbering" xfId="46670" xr:uid="{00000000-0005-0000-0000-000042B60000}"/>
    <cellStyle name="Numbers" xfId="46671" xr:uid="{00000000-0005-0000-0000-000043B60000}"/>
    <cellStyle name="Numbers - Bold" xfId="46672" xr:uid="{00000000-0005-0000-0000-000044B60000}"/>
    <cellStyle name="Numbers - Large" xfId="46673" xr:uid="{00000000-0005-0000-0000-000045B60000}"/>
    <cellStyle name="Numbers_BD Assumptions 100113" xfId="46674" xr:uid="{00000000-0005-0000-0000-000046B60000}"/>
    <cellStyle name="nvision standard" xfId="46675" xr:uid="{00000000-0005-0000-0000-000047B60000}"/>
    <cellStyle name="nvision standard 2" xfId="46676" xr:uid="{00000000-0005-0000-0000-000048B60000}"/>
    <cellStyle name="Œ…‹æØ‚è [0.00]_Area" xfId="46677" xr:uid="{00000000-0005-0000-0000-000049B60000}"/>
    <cellStyle name="Œ…‹æØ‚è_Area" xfId="46678" xr:uid="{00000000-0005-0000-0000-00004AB60000}"/>
    <cellStyle name="OfwatAmber" xfId="46679" xr:uid="{00000000-0005-0000-0000-00004BB60000}"/>
    <cellStyle name="OfwatCalculation" xfId="72" xr:uid="{00000000-0005-0000-0000-00004CB60000}"/>
    <cellStyle name="OfwatCopy" xfId="46680" xr:uid="{00000000-0005-0000-0000-00004DB60000}"/>
    <cellStyle name="OfwatDescTxt" xfId="46681" xr:uid="{00000000-0005-0000-0000-00004EB60000}"/>
    <cellStyle name="OfwatEmphasis" xfId="46682" xr:uid="{00000000-0005-0000-0000-00004FB60000}"/>
    <cellStyle name="OfwatGreen" xfId="46683" xr:uid="{00000000-0005-0000-0000-000050B60000}"/>
    <cellStyle name="OfwatHeaderTxt" xfId="46684" xr:uid="{00000000-0005-0000-0000-000051B60000}"/>
    <cellStyle name="OfwatInput" xfId="46685" xr:uid="{00000000-0005-0000-0000-000052B60000}"/>
    <cellStyle name="OfwatINVALID" xfId="46686" xr:uid="{00000000-0005-0000-0000-000053B60000}"/>
    <cellStyle name="OfwatNormal" xfId="46687" xr:uid="{00000000-0005-0000-0000-000054B60000}"/>
    <cellStyle name="OfwatRedPurple" xfId="46688" xr:uid="{00000000-0005-0000-0000-000055B60000}"/>
    <cellStyle name="OLELink" xfId="46689" xr:uid="{00000000-0005-0000-0000-000056B60000}"/>
    <cellStyle name="Output" xfId="18" builtinId="21" customBuiltin="1"/>
    <cellStyle name="Output 2" xfId="46690" xr:uid="{00000000-0005-0000-0000-000058B60000}"/>
    <cellStyle name="Output 2 10" xfId="46691" xr:uid="{00000000-0005-0000-0000-000059B60000}"/>
    <cellStyle name="Output 2 10 2" xfId="46692" xr:uid="{00000000-0005-0000-0000-00005AB60000}"/>
    <cellStyle name="Output 2 10 3" xfId="46693" xr:uid="{00000000-0005-0000-0000-00005BB60000}"/>
    <cellStyle name="Output 2 11" xfId="46694" xr:uid="{00000000-0005-0000-0000-00005CB60000}"/>
    <cellStyle name="Output 2 11 2" xfId="46695" xr:uid="{00000000-0005-0000-0000-00005DB60000}"/>
    <cellStyle name="Output 2 11 3" xfId="46696" xr:uid="{00000000-0005-0000-0000-00005EB60000}"/>
    <cellStyle name="Output 2 12" xfId="46697" xr:uid="{00000000-0005-0000-0000-00005FB60000}"/>
    <cellStyle name="Output 2 12 2" xfId="46698" xr:uid="{00000000-0005-0000-0000-000060B60000}"/>
    <cellStyle name="Output 2 12 3" xfId="46699" xr:uid="{00000000-0005-0000-0000-000061B60000}"/>
    <cellStyle name="Output 2 13" xfId="46700" xr:uid="{00000000-0005-0000-0000-000062B60000}"/>
    <cellStyle name="Output 2 13 2" xfId="46701" xr:uid="{00000000-0005-0000-0000-000063B60000}"/>
    <cellStyle name="Output 2 13 3" xfId="46702" xr:uid="{00000000-0005-0000-0000-000064B60000}"/>
    <cellStyle name="Output 2 14" xfId="46703" xr:uid="{00000000-0005-0000-0000-000065B60000}"/>
    <cellStyle name="Output 2 14 2" xfId="46704" xr:uid="{00000000-0005-0000-0000-000066B60000}"/>
    <cellStyle name="Output 2 14 3" xfId="46705" xr:uid="{00000000-0005-0000-0000-000067B60000}"/>
    <cellStyle name="Output 2 15" xfId="46706" xr:uid="{00000000-0005-0000-0000-000068B60000}"/>
    <cellStyle name="Output 2 16" xfId="46707" xr:uid="{00000000-0005-0000-0000-000069B60000}"/>
    <cellStyle name="Output 2 2" xfId="46708" xr:uid="{00000000-0005-0000-0000-00006AB60000}"/>
    <cellStyle name="Output 2 2 10" xfId="46709" xr:uid="{00000000-0005-0000-0000-00006BB60000}"/>
    <cellStyle name="Output 2 2 10 2" xfId="46710" xr:uid="{00000000-0005-0000-0000-00006CB60000}"/>
    <cellStyle name="Output 2 2 10 3" xfId="46711" xr:uid="{00000000-0005-0000-0000-00006DB60000}"/>
    <cellStyle name="Output 2 2 11" xfId="46712" xr:uid="{00000000-0005-0000-0000-00006EB60000}"/>
    <cellStyle name="Output 2 2 11 2" xfId="46713" xr:uid="{00000000-0005-0000-0000-00006FB60000}"/>
    <cellStyle name="Output 2 2 11 3" xfId="46714" xr:uid="{00000000-0005-0000-0000-000070B60000}"/>
    <cellStyle name="Output 2 2 12" xfId="46715" xr:uid="{00000000-0005-0000-0000-000071B60000}"/>
    <cellStyle name="Output 2 2 12 2" xfId="46716" xr:uid="{00000000-0005-0000-0000-000072B60000}"/>
    <cellStyle name="Output 2 2 12 3" xfId="46717" xr:uid="{00000000-0005-0000-0000-000073B60000}"/>
    <cellStyle name="Output 2 2 13" xfId="46718" xr:uid="{00000000-0005-0000-0000-000074B60000}"/>
    <cellStyle name="Output 2 2 13 2" xfId="46719" xr:uid="{00000000-0005-0000-0000-000075B60000}"/>
    <cellStyle name="Output 2 2 13 3" xfId="46720" xr:uid="{00000000-0005-0000-0000-000076B60000}"/>
    <cellStyle name="Output 2 2 14" xfId="46721" xr:uid="{00000000-0005-0000-0000-000077B60000}"/>
    <cellStyle name="Output 2 2 15" xfId="46722" xr:uid="{00000000-0005-0000-0000-000078B60000}"/>
    <cellStyle name="Output 2 2 2" xfId="46723" xr:uid="{00000000-0005-0000-0000-000079B60000}"/>
    <cellStyle name="Output 2 2 2 10" xfId="46724" xr:uid="{00000000-0005-0000-0000-00007AB60000}"/>
    <cellStyle name="Output 2 2 2 10 2" xfId="46725" xr:uid="{00000000-0005-0000-0000-00007BB60000}"/>
    <cellStyle name="Output 2 2 2 10 3" xfId="46726" xr:uid="{00000000-0005-0000-0000-00007CB60000}"/>
    <cellStyle name="Output 2 2 2 11" xfId="46727" xr:uid="{00000000-0005-0000-0000-00007DB60000}"/>
    <cellStyle name="Output 2 2 2 11 2" xfId="46728" xr:uid="{00000000-0005-0000-0000-00007EB60000}"/>
    <cellStyle name="Output 2 2 2 11 3" xfId="46729" xr:uid="{00000000-0005-0000-0000-00007FB60000}"/>
    <cellStyle name="Output 2 2 2 12" xfId="46730" xr:uid="{00000000-0005-0000-0000-000080B60000}"/>
    <cellStyle name="Output 2 2 2 12 2" xfId="46731" xr:uid="{00000000-0005-0000-0000-000081B60000}"/>
    <cellStyle name="Output 2 2 2 12 3" xfId="46732" xr:uid="{00000000-0005-0000-0000-000082B60000}"/>
    <cellStyle name="Output 2 2 2 13" xfId="46733" xr:uid="{00000000-0005-0000-0000-000083B60000}"/>
    <cellStyle name="Output 2 2 2 13 2" xfId="46734" xr:uid="{00000000-0005-0000-0000-000084B60000}"/>
    <cellStyle name="Output 2 2 2 13 3" xfId="46735" xr:uid="{00000000-0005-0000-0000-000085B60000}"/>
    <cellStyle name="Output 2 2 2 14" xfId="46736" xr:uid="{00000000-0005-0000-0000-000086B60000}"/>
    <cellStyle name="Output 2 2 2 14 2" xfId="46737" xr:uid="{00000000-0005-0000-0000-000087B60000}"/>
    <cellStyle name="Output 2 2 2 14 3" xfId="46738" xr:uid="{00000000-0005-0000-0000-000088B60000}"/>
    <cellStyle name="Output 2 2 2 15" xfId="46739" xr:uid="{00000000-0005-0000-0000-000089B60000}"/>
    <cellStyle name="Output 2 2 2 15 2" xfId="46740" xr:uid="{00000000-0005-0000-0000-00008AB60000}"/>
    <cellStyle name="Output 2 2 2 15 3" xfId="46741" xr:uid="{00000000-0005-0000-0000-00008BB60000}"/>
    <cellStyle name="Output 2 2 2 16" xfId="46742" xr:uid="{00000000-0005-0000-0000-00008CB60000}"/>
    <cellStyle name="Output 2 2 2 2" xfId="46743" xr:uid="{00000000-0005-0000-0000-00008DB60000}"/>
    <cellStyle name="Output 2 2 2 2 10" xfId="46744" xr:uid="{00000000-0005-0000-0000-00008EB60000}"/>
    <cellStyle name="Output 2 2 2 2 10 2" xfId="46745" xr:uid="{00000000-0005-0000-0000-00008FB60000}"/>
    <cellStyle name="Output 2 2 2 2 10 3" xfId="46746" xr:uid="{00000000-0005-0000-0000-000090B60000}"/>
    <cellStyle name="Output 2 2 2 2 11" xfId="46747" xr:uid="{00000000-0005-0000-0000-000091B60000}"/>
    <cellStyle name="Output 2 2 2 2 11 2" xfId="46748" xr:uid="{00000000-0005-0000-0000-000092B60000}"/>
    <cellStyle name="Output 2 2 2 2 11 3" xfId="46749" xr:uid="{00000000-0005-0000-0000-000093B60000}"/>
    <cellStyle name="Output 2 2 2 2 12" xfId="46750" xr:uid="{00000000-0005-0000-0000-000094B60000}"/>
    <cellStyle name="Output 2 2 2 2 12 2" xfId="46751" xr:uid="{00000000-0005-0000-0000-000095B60000}"/>
    <cellStyle name="Output 2 2 2 2 12 3" xfId="46752" xr:uid="{00000000-0005-0000-0000-000096B60000}"/>
    <cellStyle name="Output 2 2 2 2 13" xfId="46753" xr:uid="{00000000-0005-0000-0000-000097B60000}"/>
    <cellStyle name="Output 2 2 2 2 13 2" xfId="46754" xr:uid="{00000000-0005-0000-0000-000098B60000}"/>
    <cellStyle name="Output 2 2 2 2 13 3" xfId="46755" xr:uid="{00000000-0005-0000-0000-000099B60000}"/>
    <cellStyle name="Output 2 2 2 2 14" xfId="46756" xr:uid="{00000000-0005-0000-0000-00009AB60000}"/>
    <cellStyle name="Output 2 2 2 2 14 2" xfId="46757" xr:uid="{00000000-0005-0000-0000-00009BB60000}"/>
    <cellStyle name="Output 2 2 2 2 14 3" xfId="46758" xr:uid="{00000000-0005-0000-0000-00009CB60000}"/>
    <cellStyle name="Output 2 2 2 2 15" xfId="46759" xr:uid="{00000000-0005-0000-0000-00009DB60000}"/>
    <cellStyle name="Output 2 2 2 2 15 2" xfId="46760" xr:uid="{00000000-0005-0000-0000-00009EB60000}"/>
    <cellStyle name="Output 2 2 2 2 15 3" xfId="46761" xr:uid="{00000000-0005-0000-0000-00009FB60000}"/>
    <cellStyle name="Output 2 2 2 2 16" xfId="46762" xr:uid="{00000000-0005-0000-0000-0000A0B60000}"/>
    <cellStyle name="Output 2 2 2 2 16 2" xfId="46763" xr:uid="{00000000-0005-0000-0000-0000A1B60000}"/>
    <cellStyle name="Output 2 2 2 2 16 3" xfId="46764" xr:uid="{00000000-0005-0000-0000-0000A2B60000}"/>
    <cellStyle name="Output 2 2 2 2 17" xfId="46765" xr:uid="{00000000-0005-0000-0000-0000A3B60000}"/>
    <cellStyle name="Output 2 2 2 2 2" xfId="46766" xr:uid="{00000000-0005-0000-0000-0000A4B60000}"/>
    <cellStyle name="Output 2 2 2 2 2 10" xfId="46767" xr:uid="{00000000-0005-0000-0000-0000A5B60000}"/>
    <cellStyle name="Output 2 2 2 2 2 10 2" xfId="46768" xr:uid="{00000000-0005-0000-0000-0000A6B60000}"/>
    <cellStyle name="Output 2 2 2 2 2 10 3" xfId="46769" xr:uid="{00000000-0005-0000-0000-0000A7B60000}"/>
    <cellStyle name="Output 2 2 2 2 2 11" xfId="46770" xr:uid="{00000000-0005-0000-0000-0000A8B60000}"/>
    <cellStyle name="Output 2 2 2 2 2 11 2" xfId="46771" xr:uid="{00000000-0005-0000-0000-0000A9B60000}"/>
    <cellStyle name="Output 2 2 2 2 2 11 3" xfId="46772" xr:uid="{00000000-0005-0000-0000-0000AAB60000}"/>
    <cellStyle name="Output 2 2 2 2 2 12" xfId="46773" xr:uid="{00000000-0005-0000-0000-0000ABB60000}"/>
    <cellStyle name="Output 2 2 2 2 2 12 2" xfId="46774" xr:uid="{00000000-0005-0000-0000-0000ACB60000}"/>
    <cellStyle name="Output 2 2 2 2 2 12 3" xfId="46775" xr:uid="{00000000-0005-0000-0000-0000ADB60000}"/>
    <cellStyle name="Output 2 2 2 2 2 13" xfId="46776" xr:uid="{00000000-0005-0000-0000-0000AEB60000}"/>
    <cellStyle name="Output 2 2 2 2 2 14" xfId="46777" xr:uid="{00000000-0005-0000-0000-0000AFB60000}"/>
    <cellStyle name="Output 2 2 2 2 2 2" xfId="46778" xr:uid="{00000000-0005-0000-0000-0000B0B60000}"/>
    <cellStyle name="Output 2 2 2 2 2 2 2" xfId="46779" xr:uid="{00000000-0005-0000-0000-0000B1B60000}"/>
    <cellStyle name="Output 2 2 2 2 2 2 3" xfId="46780" xr:uid="{00000000-0005-0000-0000-0000B2B60000}"/>
    <cellStyle name="Output 2 2 2 2 2 3" xfId="46781" xr:uid="{00000000-0005-0000-0000-0000B3B60000}"/>
    <cellStyle name="Output 2 2 2 2 2 3 2" xfId="46782" xr:uid="{00000000-0005-0000-0000-0000B4B60000}"/>
    <cellStyle name="Output 2 2 2 2 2 3 3" xfId="46783" xr:uid="{00000000-0005-0000-0000-0000B5B60000}"/>
    <cellStyle name="Output 2 2 2 2 2 4" xfId="46784" xr:uid="{00000000-0005-0000-0000-0000B6B60000}"/>
    <cellStyle name="Output 2 2 2 2 2 4 2" xfId="46785" xr:uid="{00000000-0005-0000-0000-0000B7B60000}"/>
    <cellStyle name="Output 2 2 2 2 2 4 3" xfId="46786" xr:uid="{00000000-0005-0000-0000-0000B8B60000}"/>
    <cellStyle name="Output 2 2 2 2 2 5" xfId="46787" xr:uid="{00000000-0005-0000-0000-0000B9B60000}"/>
    <cellStyle name="Output 2 2 2 2 2 5 2" xfId="46788" xr:uid="{00000000-0005-0000-0000-0000BAB60000}"/>
    <cellStyle name="Output 2 2 2 2 2 5 3" xfId="46789" xr:uid="{00000000-0005-0000-0000-0000BBB60000}"/>
    <cellStyle name="Output 2 2 2 2 2 6" xfId="46790" xr:uid="{00000000-0005-0000-0000-0000BCB60000}"/>
    <cellStyle name="Output 2 2 2 2 2 6 2" xfId="46791" xr:uid="{00000000-0005-0000-0000-0000BDB60000}"/>
    <cellStyle name="Output 2 2 2 2 2 6 3" xfId="46792" xr:uid="{00000000-0005-0000-0000-0000BEB60000}"/>
    <cellStyle name="Output 2 2 2 2 2 7" xfId="46793" xr:uid="{00000000-0005-0000-0000-0000BFB60000}"/>
    <cellStyle name="Output 2 2 2 2 2 7 2" xfId="46794" xr:uid="{00000000-0005-0000-0000-0000C0B60000}"/>
    <cellStyle name="Output 2 2 2 2 2 7 3" xfId="46795" xr:uid="{00000000-0005-0000-0000-0000C1B60000}"/>
    <cellStyle name="Output 2 2 2 2 2 8" xfId="46796" xr:uid="{00000000-0005-0000-0000-0000C2B60000}"/>
    <cellStyle name="Output 2 2 2 2 2 8 2" xfId="46797" xr:uid="{00000000-0005-0000-0000-0000C3B60000}"/>
    <cellStyle name="Output 2 2 2 2 2 8 3" xfId="46798" xr:uid="{00000000-0005-0000-0000-0000C4B60000}"/>
    <cellStyle name="Output 2 2 2 2 2 9" xfId="46799" xr:uid="{00000000-0005-0000-0000-0000C5B60000}"/>
    <cellStyle name="Output 2 2 2 2 2 9 2" xfId="46800" xr:uid="{00000000-0005-0000-0000-0000C6B60000}"/>
    <cellStyle name="Output 2 2 2 2 2 9 3" xfId="46801" xr:uid="{00000000-0005-0000-0000-0000C7B60000}"/>
    <cellStyle name="Output 2 2 2 2 3" xfId="46802" xr:uid="{00000000-0005-0000-0000-0000C8B60000}"/>
    <cellStyle name="Output 2 2 2 2 3 10" xfId="46803" xr:uid="{00000000-0005-0000-0000-0000C9B60000}"/>
    <cellStyle name="Output 2 2 2 2 3 10 2" xfId="46804" xr:uid="{00000000-0005-0000-0000-0000CAB60000}"/>
    <cellStyle name="Output 2 2 2 2 3 10 3" xfId="46805" xr:uid="{00000000-0005-0000-0000-0000CBB60000}"/>
    <cellStyle name="Output 2 2 2 2 3 11" xfId="46806" xr:uid="{00000000-0005-0000-0000-0000CCB60000}"/>
    <cellStyle name="Output 2 2 2 2 3 11 2" xfId="46807" xr:uid="{00000000-0005-0000-0000-0000CDB60000}"/>
    <cellStyle name="Output 2 2 2 2 3 11 3" xfId="46808" xr:uid="{00000000-0005-0000-0000-0000CEB60000}"/>
    <cellStyle name="Output 2 2 2 2 3 12" xfId="46809" xr:uid="{00000000-0005-0000-0000-0000CFB60000}"/>
    <cellStyle name="Output 2 2 2 2 3 12 2" xfId="46810" xr:uid="{00000000-0005-0000-0000-0000D0B60000}"/>
    <cellStyle name="Output 2 2 2 2 3 12 3" xfId="46811" xr:uid="{00000000-0005-0000-0000-0000D1B60000}"/>
    <cellStyle name="Output 2 2 2 2 3 13" xfId="46812" xr:uid="{00000000-0005-0000-0000-0000D2B60000}"/>
    <cellStyle name="Output 2 2 2 2 3 14" xfId="46813" xr:uid="{00000000-0005-0000-0000-0000D3B60000}"/>
    <cellStyle name="Output 2 2 2 2 3 2" xfId="46814" xr:uid="{00000000-0005-0000-0000-0000D4B60000}"/>
    <cellStyle name="Output 2 2 2 2 3 2 2" xfId="46815" xr:uid="{00000000-0005-0000-0000-0000D5B60000}"/>
    <cellStyle name="Output 2 2 2 2 3 2 3" xfId="46816" xr:uid="{00000000-0005-0000-0000-0000D6B60000}"/>
    <cellStyle name="Output 2 2 2 2 3 3" xfId="46817" xr:uid="{00000000-0005-0000-0000-0000D7B60000}"/>
    <cellStyle name="Output 2 2 2 2 3 3 2" xfId="46818" xr:uid="{00000000-0005-0000-0000-0000D8B60000}"/>
    <cellStyle name="Output 2 2 2 2 3 3 3" xfId="46819" xr:uid="{00000000-0005-0000-0000-0000D9B60000}"/>
    <cellStyle name="Output 2 2 2 2 3 4" xfId="46820" xr:uid="{00000000-0005-0000-0000-0000DAB60000}"/>
    <cellStyle name="Output 2 2 2 2 3 4 2" xfId="46821" xr:uid="{00000000-0005-0000-0000-0000DBB60000}"/>
    <cellStyle name="Output 2 2 2 2 3 4 3" xfId="46822" xr:uid="{00000000-0005-0000-0000-0000DCB60000}"/>
    <cellStyle name="Output 2 2 2 2 3 5" xfId="46823" xr:uid="{00000000-0005-0000-0000-0000DDB60000}"/>
    <cellStyle name="Output 2 2 2 2 3 5 2" xfId="46824" xr:uid="{00000000-0005-0000-0000-0000DEB60000}"/>
    <cellStyle name="Output 2 2 2 2 3 5 3" xfId="46825" xr:uid="{00000000-0005-0000-0000-0000DFB60000}"/>
    <cellStyle name="Output 2 2 2 2 3 6" xfId="46826" xr:uid="{00000000-0005-0000-0000-0000E0B60000}"/>
    <cellStyle name="Output 2 2 2 2 3 6 2" xfId="46827" xr:uid="{00000000-0005-0000-0000-0000E1B60000}"/>
    <cellStyle name="Output 2 2 2 2 3 6 3" xfId="46828" xr:uid="{00000000-0005-0000-0000-0000E2B60000}"/>
    <cellStyle name="Output 2 2 2 2 3 7" xfId="46829" xr:uid="{00000000-0005-0000-0000-0000E3B60000}"/>
    <cellStyle name="Output 2 2 2 2 3 7 2" xfId="46830" xr:uid="{00000000-0005-0000-0000-0000E4B60000}"/>
    <cellStyle name="Output 2 2 2 2 3 7 3" xfId="46831" xr:uid="{00000000-0005-0000-0000-0000E5B60000}"/>
    <cellStyle name="Output 2 2 2 2 3 8" xfId="46832" xr:uid="{00000000-0005-0000-0000-0000E6B60000}"/>
    <cellStyle name="Output 2 2 2 2 3 8 2" xfId="46833" xr:uid="{00000000-0005-0000-0000-0000E7B60000}"/>
    <cellStyle name="Output 2 2 2 2 3 8 3" xfId="46834" xr:uid="{00000000-0005-0000-0000-0000E8B60000}"/>
    <cellStyle name="Output 2 2 2 2 3 9" xfId="46835" xr:uid="{00000000-0005-0000-0000-0000E9B60000}"/>
    <cellStyle name="Output 2 2 2 2 3 9 2" xfId="46836" xr:uid="{00000000-0005-0000-0000-0000EAB60000}"/>
    <cellStyle name="Output 2 2 2 2 3 9 3" xfId="46837" xr:uid="{00000000-0005-0000-0000-0000EBB60000}"/>
    <cellStyle name="Output 2 2 2 2 4" xfId="46838" xr:uid="{00000000-0005-0000-0000-0000ECB60000}"/>
    <cellStyle name="Output 2 2 2 2 4 10" xfId="46839" xr:uid="{00000000-0005-0000-0000-0000EDB60000}"/>
    <cellStyle name="Output 2 2 2 2 4 10 2" xfId="46840" xr:uid="{00000000-0005-0000-0000-0000EEB60000}"/>
    <cellStyle name="Output 2 2 2 2 4 10 3" xfId="46841" xr:uid="{00000000-0005-0000-0000-0000EFB60000}"/>
    <cellStyle name="Output 2 2 2 2 4 11" xfId="46842" xr:uid="{00000000-0005-0000-0000-0000F0B60000}"/>
    <cellStyle name="Output 2 2 2 2 4 11 2" xfId="46843" xr:uid="{00000000-0005-0000-0000-0000F1B60000}"/>
    <cellStyle name="Output 2 2 2 2 4 11 3" xfId="46844" xr:uid="{00000000-0005-0000-0000-0000F2B60000}"/>
    <cellStyle name="Output 2 2 2 2 4 12" xfId="46845" xr:uid="{00000000-0005-0000-0000-0000F3B60000}"/>
    <cellStyle name="Output 2 2 2 2 4 13" xfId="46846" xr:uid="{00000000-0005-0000-0000-0000F4B60000}"/>
    <cellStyle name="Output 2 2 2 2 4 2" xfId="46847" xr:uid="{00000000-0005-0000-0000-0000F5B60000}"/>
    <cellStyle name="Output 2 2 2 2 4 2 2" xfId="46848" xr:uid="{00000000-0005-0000-0000-0000F6B60000}"/>
    <cellStyle name="Output 2 2 2 2 4 2 3" xfId="46849" xr:uid="{00000000-0005-0000-0000-0000F7B60000}"/>
    <cellStyle name="Output 2 2 2 2 4 3" xfId="46850" xr:uid="{00000000-0005-0000-0000-0000F8B60000}"/>
    <cellStyle name="Output 2 2 2 2 4 3 2" xfId="46851" xr:uid="{00000000-0005-0000-0000-0000F9B60000}"/>
    <cellStyle name="Output 2 2 2 2 4 3 3" xfId="46852" xr:uid="{00000000-0005-0000-0000-0000FAB60000}"/>
    <cellStyle name="Output 2 2 2 2 4 4" xfId="46853" xr:uid="{00000000-0005-0000-0000-0000FBB60000}"/>
    <cellStyle name="Output 2 2 2 2 4 4 2" xfId="46854" xr:uid="{00000000-0005-0000-0000-0000FCB60000}"/>
    <cellStyle name="Output 2 2 2 2 4 4 3" xfId="46855" xr:uid="{00000000-0005-0000-0000-0000FDB60000}"/>
    <cellStyle name="Output 2 2 2 2 4 5" xfId="46856" xr:uid="{00000000-0005-0000-0000-0000FEB60000}"/>
    <cellStyle name="Output 2 2 2 2 4 5 2" xfId="46857" xr:uid="{00000000-0005-0000-0000-0000FFB60000}"/>
    <cellStyle name="Output 2 2 2 2 4 5 3" xfId="46858" xr:uid="{00000000-0005-0000-0000-000000B70000}"/>
    <cellStyle name="Output 2 2 2 2 4 6" xfId="46859" xr:uid="{00000000-0005-0000-0000-000001B70000}"/>
    <cellStyle name="Output 2 2 2 2 4 6 2" xfId="46860" xr:uid="{00000000-0005-0000-0000-000002B70000}"/>
    <cellStyle name="Output 2 2 2 2 4 6 3" xfId="46861" xr:uid="{00000000-0005-0000-0000-000003B70000}"/>
    <cellStyle name="Output 2 2 2 2 4 7" xfId="46862" xr:uid="{00000000-0005-0000-0000-000004B70000}"/>
    <cellStyle name="Output 2 2 2 2 4 7 2" xfId="46863" xr:uid="{00000000-0005-0000-0000-000005B70000}"/>
    <cellStyle name="Output 2 2 2 2 4 7 3" xfId="46864" xr:uid="{00000000-0005-0000-0000-000006B70000}"/>
    <cellStyle name="Output 2 2 2 2 4 8" xfId="46865" xr:uid="{00000000-0005-0000-0000-000007B70000}"/>
    <cellStyle name="Output 2 2 2 2 4 8 2" xfId="46866" xr:uid="{00000000-0005-0000-0000-000008B70000}"/>
    <cellStyle name="Output 2 2 2 2 4 8 3" xfId="46867" xr:uid="{00000000-0005-0000-0000-000009B70000}"/>
    <cellStyle name="Output 2 2 2 2 4 9" xfId="46868" xr:uid="{00000000-0005-0000-0000-00000AB70000}"/>
    <cellStyle name="Output 2 2 2 2 4 9 2" xfId="46869" xr:uid="{00000000-0005-0000-0000-00000BB70000}"/>
    <cellStyle name="Output 2 2 2 2 4 9 3" xfId="46870" xr:uid="{00000000-0005-0000-0000-00000CB70000}"/>
    <cellStyle name="Output 2 2 2 2 5" xfId="46871" xr:uid="{00000000-0005-0000-0000-00000DB70000}"/>
    <cellStyle name="Output 2 2 2 2 5 10" xfId="46872" xr:uid="{00000000-0005-0000-0000-00000EB70000}"/>
    <cellStyle name="Output 2 2 2 2 5 10 2" xfId="46873" xr:uid="{00000000-0005-0000-0000-00000FB70000}"/>
    <cellStyle name="Output 2 2 2 2 5 10 3" xfId="46874" xr:uid="{00000000-0005-0000-0000-000010B70000}"/>
    <cellStyle name="Output 2 2 2 2 5 11" xfId="46875" xr:uid="{00000000-0005-0000-0000-000011B70000}"/>
    <cellStyle name="Output 2 2 2 2 5 11 2" xfId="46876" xr:uid="{00000000-0005-0000-0000-000012B70000}"/>
    <cellStyle name="Output 2 2 2 2 5 11 3" xfId="46877" xr:uid="{00000000-0005-0000-0000-000013B70000}"/>
    <cellStyle name="Output 2 2 2 2 5 12" xfId="46878" xr:uid="{00000000-0005-0000-0000-000014B70000}"/>
    <cellStyle name="Output 2 2 2 2 5 13" xfId="46879" xr:uid="{00000000-0005-0000-0000-000015B70000}"/>
    <cellStyle name="Output 2 2 2 2 5 2" xfId="46880" xr:uid="{00000000-0005-0000-0000-000016B70000}"/>
    <cellStyle name="Output 2 2 2 2 5 2 2" xfId="46881" xr:uid="{00000000-0005-0000-0000-000017B70000}"/>
    <cellStyle name="Output 2 2 2 2 5 2 3" xfId="46882" xr:uid="{00000000-0005-0000-0000-000018B70000}"/>
    <cellStyle name="Output 2 2 2 2 5 3" xfId="46883" xr:uid="{00000000-0005-0000-0000-000019B70000}"/>
    <cellStyle name="Output 2 2 2 2 5 3 2" xfId="46884" xr:uid="{00000000-0005-0000-0000-00001AB70000}"/>
    <cellStyle name="Output 2 2 2 2 5 3 3" xfId="46885" xr:uid="{00000000-0005-0000-0000-00001BB70000}"/>
    <cellStyle name="Output 2 2 2 2 5 4" xfId="46886" xr:uid="{00000000-0005-0000-0000-00001CB70000}"/>
    <cellStyle name="Output 2 2 2 2 5 4 2" xfId="46887" xr:uid="{00000000-0005-0000-0000-00001DB70000}"/>
    <cellStyle name="Output 2 2 2 2 5 4 3" xfId="46888" xr:uid="{00000000-0005-0000-0000-00001EB70000}"/>
    <cellStyle name="Output 2 2 2 2 5 5" xfId="46889" xr:uid="{00000000-0005-0000-0000-00001FB70000}"/>
    <cellStyle name="Output 2 2 2 2 5 5 2" xfId="46890" xr:uid="{00000000-0005-0000-0000-000020B70000}"/>
    <cellStyle name="Output 2 2 2 2 5 5 3" xfId="46891" xr:uid="{00000000-0005-0000-0000-000021B70000}"/>
    <cellStyle name="Output 2 2 2 2 5 6" xfId="46892" xr:uid="{00000000-0005-0000-0000-000022B70000}"/>
    <cellStyle name="Output 2 2 2 2 5 6 2" xfId="46893" xr:uid="{00000000-0005-0000-0000-000023B70000}"/>
    <cellStyle name="Output 2 2 2 2 5 6 3" xfId="46894" xr:uid="{00000000-0005-0000-0000-000024B70000}"/>
    <cellStyle name="Output 2 2 2 2 5 7" xfId="46895" xr:uid="{00000000-0005-0000-0000-000025B70000}"/>
    <cellStyle name="Output 2 2 2 2 5 7 2" xfId="46896" xr:uid="{00000000-0005-0000-0000-000026B70000}"/>
    <cellStyle name="Output 2 2 2 2 5 7 3" xfId="46897" xr:uid="{00000000-0005-0000-0000-000027B70000}"/>
    <cellStyle name="Output 2 2 2 2 5 8" xfId="46898" xr:uid="{00000000-0005-0000-0000-000028B70000}"/>
    <cellStyle name="Output 2 2 2 2 5 8 2" xfId="46899" xr:uid="{00000000-0005-0000-0000-000029B70000}"/>
    <cellStyle name="Output 2 2 2 2 5 8 3" xfId="46900" xr:uid="{00000000-0005-0000-0000-00002AB70000}"/>
    <cellStyle name="Output 2 2 2 2 5 9" xfId="46901" xr:uid="{00000000-0005-0000-0000-00002BB70000}"/>
    <cellStyle name="Output 2 2 2 2 5 9 2" xfId="46902" xr:uid="{00000000-0005-0000-0000-00002CB70000}"/>
    <cellStyle name="Output 2 2 2 2 5 9 3" xfId="46903" xr:uid="{00000000-0005-0000-0000-00002DB70000}"/>
    <cellStyle name="Output 2 2 2 2 6" xfId="46904" xr:uid="{00000000-0005-0000-0000-00002EB70000}"/>
    <cellStyle name="Output 2 2 2 2 6 10" xfId="46905" xr:uid="{00000000-0005-0000-0000-00002FB70000}"/>
    <cellStyle name="Output 2 2 2 2 6 10 2" xfId="46906" xr:uid="{00000000-0005-0000-0000-000030B70000}"/>
    <cellStyle name="Output 2 2 2 2 6 10 3" xfId="46907" xr:uid="{00000000-0005-0000-0000-000031B70000}"/>
    <cellStyle name="Output 2 2 2 2 6 11" xfId="46908" xr:uid="{00000000-0005-0000-0000-000032B70000}"/>
    <cellStyle name="Output 2 2 2 2 6 11 2" xfId="46909" xr:uid="{00000000-0005-0000-0000-000033B70000}"/>
    <cellStyle name="Output 2 2 2 2 6 11 3" xfId="46910" xr:uid="{00000000-0005-0000-0000-000034B70000}"/>
    <cellStyle name="Output 2 2 2 2 6 12" xfId="46911" xr:uid="{00000000-0005-0000-0000-000035B70000}"/>
    <cellStyle name="Output 2 2 2 2 6 13" xfId="46912" xr:uid="{00000000-0005-0000-0000-000036B70000}"/>
    <cellStyle name="Output 2 2 2 2 6 2" xfId="46913" xr:uid="{00000000-0005-0000-0000-000037B70000}"/>
    <cellStyle name="Output 2 2 2 2 6 2 2" xfId="46914" xr:uid="{00000000-0005-0000-0000-000038B70000}"/>
    <cellStyle name="Output 2 2 2 2 6 2 3" xfId="46915" xr:uid="{00000000-0005-0000-0000-000039B70000}"/>
    <cellStyle name="Output 2 2 2 2 6 3" xfId="46916" xr:uid="{00000000-0005-0000-0000-00003AB70000}"/>
    <cellStyle name="Output 2 2 2 2 6 3 2" xfId="46917" xr:uid="{00000000-0005-0000-0000-00003BB70000}"/>
    <cellStyle name="Output 2 2 2 2 6 3 3" xfId="46918" xr:uid="{00000000-0005-0000-0000-00003CB70000}"/>
    <cellStyle name="Output 2 2 2 2 6 4" xfId="46919" xr:uid="{00000000-0005-0000-0000-00003DB70000}"/>
    <cellStyle name="Output 2 2 2 2 6 4 2" xfId="46920" xr:uid="{00000000-0005-0000-0000-00003EB70000}"/>
    <cellStyle name="Output 2 2 2 2 6 4 3" xfId="46921" xr:uid="{00000000-0005-0000-0000-00003FB70000}"/>
    <cellStyle name="Output 2 2 2 2 6 5" xfId="46922" xr:uid="{00000000-0005-0000-0000-000040B70000}"/>
    <cellStyle name="Output 2 2 2 2 6 5 2" xfId="46923" xr:uid="{00000000-0005-0000-0000-000041B70000}"/>
    <cellStyle name="Output 2 2 2 2 6 5 3" xfId="46924" xr:uid="{00000000-0005-0000-0000-000042B70000}"/>
    <cellStyle name="Output 2 2 2 2 6 6" xfId="46925" xr:uid="{00000000-0005-0000-0000-000043B70000}"/>
    <cellStyle name="Output 2 2 2 2 6 6 2" xfId="46926" xr:uid="{00000000-0005-0000-0000-000044B70000}"/>
    <cellStyle name="Output 2 2 2 2 6 6 3" xfId="46927" xr:uid="{00000000-0005-0000-0000-000045B70000}"/>
    <cellStyle name="Output 2 2 2 2 6 7" xfId="46928" xr:uid="{00000000-0005-0000-0000-000046B70000}"/>
    <cellStyle name="Output 2 2 2 2 6 7 2" xfId="46929" xr:uid="{00000000-0005-0000-0000-000047B70000}"/>
    <cellStyle name="Output 2 2 2 2 6 7 3" xfId="46930" xr:uid="{00000000-0005-0000-0000-000048B70000}"/>
    <cellStyle name="Output 2 2 2 2 6 8" xfId="46931" xr:uid="{00000000-0005-0000-0000-000049B70000}"/>
    <cellStyle name="Output 2 2 2 2 6 8 2" xfId="46932" xr:uid="{00000000-0005-0000-0000-00004AB70000}"/>
    <cellStyle name="Output 2 2 2 2 6 8 3" xfId="46933" xr:uid="{00000000-0005-0000-0000-00004BB70000}"/>
    <cellStyle name="Output 2 2 2 2 6 9" xfId="46934" xr:uid="{00000000-0005-0000-0000-00004CB70000}"/>
    <cellStyle name="Output 2 2 2 2 6 9 2" xfId="46935" xr:uid="{00000000-0005-0000-0000-00004DB70000}"/>
    <cellStyle name="Output 2 2 2 2 6 9 3" xfId="46936" xr:uid="{00000000-0005-0000-0000-00004EB70000}"/>
    <cellStyle name="Output 2 2 2 2 7" xfId="46937" xr:uid="{00000000-0005-0000-0000-00004FB70000}"/>
    <cellStyle name="Output 2 2 2 2 7 10" xfId="46938" xr:uid="{00000000-0005-0000-0000-000050B70000}"/>
    <cellStyle name="Output 2 2 2 2 7 10 2" xfId="46939" xr:uid="{00000000-0005-0000-0000-000051B70000}"/>
    <cellStyle name="Output 2 2 2 2 7 10 3" xfId="46940" xr:uid="{00000000-0005-0000-0000-000052B70000}"/>
    <cellStyle name="Output 2 2 2 2 7 11" xfId="46941" xr:uid="{00000000-0005-0000-0000-000053B70000}"/>
    <cellStyle name="Output 2 2 2 2 7 11 2" xfId="46942" xr:uid="{00000000-0005-0000-0000-000054B70000}"/>
    <cellStyle name="Output 2 2 2 2 7 11 3" xfId="46943" xr:uid="{00000000-0005-0000-0000-000055B70000}"/>
    <cellStyle name="Output 2 2 2 2 7 12" xfId="46944" xr:uid="{00000000-0005-0000-0000-000056B70000}"/>
    <cellStyle name="Output 2 2 2 2 7 13" xfId="46945" xr:uid="{00000000-0005-0000-0000-000057B70000}"/>
    <cellStyle name="Output 2 2 2 2 7 2" xfId="46946" xr:uid="{00000000-0005-0000-0000-000058B70000}"/>
    <cellStyle name="Output 2 2 2 2 7 2 2" xfId="46947" xr:uid="{00000000-0005-0000-0000-000059B70000}"/>
    <cellStyle name="Output 2 2 2 2 7 2 3" xfId="46948" xr:uid="{00000000-0005-0000-0000-00005AB70000}"/>
    <cellStyle name="Output 2 2 2 2 7 3" xfId="46949" xr:uid="{00000000-0005-0000-0000-00005BB70000}"/>
    <cellStyle name="Output 2 2 2 2 7 3 2" xfId="46950" xr:uid="{00000000-0005-0000-0000-00005CB70000}"/>
    <cellStyle name="Output 2 2 2 2 7 3 3" xfId="46951" xr:uid="{00000000-0005-0000-0000-00005DB70000}"/>
    <cellStyle name="Output 2 2 2 2 7 4" xfId="46952" xr:uid="{00000000-0005-0000-0000-00005EB70000}"/>
    <cellStyle name="Output 2 2 2 2 7 4 2" xfId="46953" xr:uid="{00000000-0005-0000-0000-00005FB70000}"/>
    <cellStyle name="Output 2 2 2 2 7 4 3" xfId="46954" xr:uid="{00000000-0005-0000-0000-000060B70000}"/>
    <cellStyle name="Output 2 2 2 2 7 5" xfId="46955" xr:uid="{00000000-0005-0000-0000-000061B70000}"/>
    <cellStyle name="Output 2 2 2 2 7 5 2" xfId="46956" xr:uid="{00000000-0005-0000-0000-000062B70000}"/>
    <cellStyle name="Output 2 2 2 2 7 5 3" xfId="46957" xr:uid="{00000000-0005-0000-0000-000063B70000}"/>
    <cellStyle name="Output 2 2 2 2 7 6" xfId="46958" xr:uid="{00000000-0005-0000-0000-000064B70000}"/>
    <cellStyle name="Output 2 2 2 2 7 6 2" xfId="46959" xr:uid="{00000000-0005-0000-0000-000065B70000}"/>
    <cellStyle name="Output 2 2 2 2 7 6 3" xfId="46960" xr:uid="{00000000-0005-0000-0000-000066B70000}"/>
    <cellStyle name="Output 2 2 2 2 7 7" xfId="46961" xr:uid="{00000000-0005-0000-0000-000067B70000}"/>
    <cellStyle name="Output 2 2 2 2 7 7 2" xfId="46962" xr:uid="{00000000-0005-0000-0000-000068B70000}"/>
    <cellStyle name="Output 2 2 2 2 7 7 3" xfId="46963" xr:uid="{00000000-0005-0000-0000-000069B70000}"/>
    <cellStyle name="Output 2 2 2 2 7 8" xfId="46964" xr:uid="{00000000-0005-0000-0000-00006AB70000}"/>
    <cellStyle name="Output 2 2 2 2 7 8 2" xfId="46965" xr:uid="{00000000-0005-0000-0000-00006BB70000}"/>
    <cellStyle name="Output 2 2 2 2 7 8 3" xfId="46966" xr:uid="{00000000-0005-0000-0000-00006CB70000}"/>
    <cellStyle name="Output 2 2 2 2 7 9" xfId="46967" xr:uid="{00000000-0005-0000-0000-00006DB70000}"/>
    <cellStyle name="Output 2 2 2 2 7 9 2" xfId="46968" xr:uid="{00000000-0005-0000-0000-00006EB70000}"/>
    <cellStyle name="Output 2 2 2 2 7 9 3" xfId="46969" xr:uid="{00000000-0005-0000-0000-00006FB70000}"/>
    <cellStyle name="Output 2 2 2 2 8" xfId="46970" xr:uid="{00000000-0005-0000-0000-000070B70000}"/>
    <cellStyle name="Output 2 2 2 2 8 2" xfId="46971" xr:uid="{00000000-0005-0000-0000-000071B70000}"/>
    <cellStyle name="Output 2 2 2 2 8 3" xfId="46972" xr:uid="{00000000-0005-0000-0000-000072B70000}"/>
    <cellStyle name="Output 2 2 2 2 9" xfId="46973" xr:uid="{00000000-0005-0000-0000-000073B70000}"/>
    <cellStyle name="Output 2 2 2 2 9 2" xfId="46974" xr:uid="{00000000-0005-0000-0000-000074B70000}"/>
    <cellStyle name="Output 2 2 2 2 9 3" xfId="46975" xr:uid="{00000000-0005-0000-0000-000075B70000}"/>
    <cellStyle name="Output 2 2 2 3" xfId="46976" xr:uid="{00000000-0005-0000-0000-000076B70000}"/>
    <cellStyle name="Output 2 2 2 3 10" xfId="46977" xr:uid="{00000000-0005-0000-0000-000077B70000}"/>
    <cellStyle name="Output 2 2 2 3 10 2" xfId="46978" xr:uid="{00000000-0005-0000-0000-000078B70000}"/>
    <cellStyle name="Output 2 2 2 3 10 3" xfId="46979" xr:uid="{00000000-0005-0000-0000-000079B70000}"/>
    <cellStyle name="Output 2 2 2 3 11" xfId="46980" xr:uid="{00000000-0005-0000-0000-00007AB70000}"/>
    <cellStyle name="Output 2 2 2 3 11 2" xfId="46981" xr:uid="{00000000-0005-0000-0000-00007BB70000}"/>
    <cellStyle name="Output 2 2 2 3 11 3" xfId="46982" xr:uid="{00000000-0005-0000-0000-00007CB70000}"/>
    <cellStyle name="Output 2 2 2 3 12" xfId="46983" xr:uid="{00000000-0005-0000-0000-00007DB70000}"/>
    <cellStyle name="Output 2 2 2 3 12 2" xfId="46984" xr:uid="{00000000-0005-0000-0000-00007EB70000}"/>
    <cellStyle name="Output 2 2 2 3 12 3" xfId="46985" xr:uid="{00000000-0005-0000-0000-00007FB70000}"/>
    <cellStyle name="Output 2 2 2 3 13" xfId="46986" xr:uid="{00000000-0005-0000-0000-000080B70000}"/>
    <cellStyle name="Output 2 2 2 3 14" xfId="46987" xr:uid="{00000000-0005-0000-0000-000081B70000}"/>
    <cellStyle name="Output 2 2 2 3 2" xfId="46988" xr:uid="{00000000-0005-0000-0000-000082B70000}"/>
    <cellStyle name="Output 2 2 2 3 2 2" xfId="46989" xr:uid="{00000000-0005-0000-0000-000083B70000}"/>
    <cellStyle name="Output 2 2 2 3 2 3" xfId="46990" xr:uid="{00000000-0005-0000-0000-000084B70000}"/>
    <cellStyle name="Output 2 2 2 3 3" xfId="46991" xr:uid="{00000000-0005-0000-0000-000085B70000}"/>
    <cellStyle name="Output 2 2 2 3 3 2" xfId="46992" xr:uid="{00000000-0005-0000-0000-000086B70000}"/>
    <cellStyle name="Output 2 2 2 3 3 3" xfId="46993" xr:uid="{00000000-0005-0000-0000-000087B70000}"/>
    <cellStyle name="Output 2 2 2 3 4" xfId="46994" xr:uid="{00000000-0005-0000-0000-000088B70000}"/>
    <cellStyle name="Output 2 2 2 3 4 2" xfId="46995" xr:uid="{00000000-0005-0000-0000-000089B70000}"/>
    <cellStyle name="Output 2 2 2 3 4 3" xfId="46996" xr:uid="{00000000-0005-0000-0000-00008AB70000}"/>
    <cellStyle name="Output 2 2 2 3 5" xfId="46997" xr:uid="{00000000-0005-0000-0000-00008BB70000}"/>
    <cellStyle name="Output 2 2 2 3 5 2" xfId="46998" xr:uid="{00000000-0005-0000-0000-00008CB70000}"/>
    <cellStyle name="Output 2 2 2 3 5 3" xfId="46999" xr:uid="{00000000-0005-0000-0000-00008DB70000}"/>
    <cellStyle name="Output 2 2 2 3 6" xfId="47000" xr:uid="{00000000-0005-0000-0000-00008EB70000}"/>
    <cellStyle name="Output 2 2 2 3 6 2" xfId="47001" xr:uid="{00000000-0005-0000-0000-00008FB70000}"/>
    <cellStyle name="Output 2 2 2 3 6 3" xfId="47002" xr:uid="{00000000-0005-0000-0000-000090B70000}"/>
    <cellStyle name="Output 2 2 2 3 7" xfId="47003" xr:uid="{00000000-0005-0000-0000-000091B70000}"/>
    <cellStyle name="Output 2 2 2 3 7 2" xfId="47004" xr:uid="{00000000-0005-0000-0000-000092B70000}"/>
    <cellStyle name="Output 2 2 2 3 7 3" xfId="47005" xr:uid="{00000000-0005-0000-0000-000093B70000}"/>
    <cellStyle name="Output 2 2 2 3 8" xfId="47006" xr:uid="{00000000-0005-0000-0000-000094B70000}"/>
    <cellStyle name="Output 2 2 2 3 8 2" xfId="47007" xr:uid="{00000000-0005-0000-0000-000095B70000}"/>
    <cellStyle name="Output 2 2 2 3 8 3" xfId="47008" xr:uid="{00000000-0005-0000-0000-000096B70000}"/>
    <cellStyle name="Output 2 2 2 3 9" xfId="47009" xr:uid="{00000000-0005-0000-0000-000097B70000}"/>
    <cellStyle name="Output 2 2 2 3 9 2" xfId="47010" xr:uid="{00000000-0005-0000-0000-000098B70000}"/>
    <cellStyle name="Output 2 2 2 3 9 3" xfId="47011" xr:uid="{00000000-0005-0000-0000-000099B70000}"/>
    <cellStyle name="Output 2 2 2 4" xfId="47012" xr:uid="{00000000-0005-0000-0000-00009AB70000}"/>
    <cellStyle name="Output 2 2 2 4 10" xfId="47013" xr:uid="{00000000-0005-0000-0000-00009BB70000}"/>
    <cellStyle name="Output 2 2 2 4 10 2" xfId="47014" xr:uid="{00000000-0005-0000-0000-00009CB70000}"/>
    <cellStyle name="Output 2 2 2 4 10 3" xfId="47015" xr:uid="{00000000-0005-0000-0000-00009DB70000}"/>
    <cellStyle name="Output 2 2 2 4 11" xfId="47016" xr:uid="{00000000-0005-0000-0000-00009EB70000}"/>
    <cellStyle name="Output 2 2 2 4 11 2" xfId="47017" xr:uid="{00000000-0005-0000-0000-00009FB70000}"/>
    <cellStyle name="Output 2 2 2 4 11 3" xfId="47018" xr:uid="{00000000-0005-0000-0000-0000A0B70000}"/>
    <cellStyle name="Output 2 2 2 4 12" xfId="47019" xr:uid="{00000000-0005-0000-0000-0000A1B70000}"/>
    <cellStyle name="Output 2 2 2 4 13" xfId="47020" xr:uid="{00000000-0005-0000-0000-0000A2B70000}"/>
    <cellStyle name="Output 2 2 2 4 2" xfId="47021" xr:uid="{00000000-0005-0000-0000-0000A3B70000}"/>
    <cellStyle name="Output 2 2 2 4 2 2" xfId="47022" xr:uid="{00000000-0005-0000-0000-0000A4B70000}"/>
    <cellStyle name="Output 2 2 2 4 2 3" xfId="47023" xr:uid="{00000000-0005-0000-0000-0000A5B70000}"/>
    <cellStyle name="Output 2 2 2 4 3" xfId="47024" xr:uid="{00000000-0005-0000-0000-0000A6B70000}"/>
    <cellStyle name="Output 2 2 2 4 3 2" xfId="47025" xr:uid="{00000000-0005-0000-0000-0000A7B70000}"/>
    <cellStyle name="Output 2 2 2 4 3 3" xfId="47026" xr:uid="{00000000-0005-0000-0000-0000A8B70000}"/>
    <cellStyle name="Output 2 2 2 4 4" xfId="47027" xr:uid="{00000000-0005-0000-0000-0000A9B70000}"/>
    <cellStyle name="Output 2 2 2 4 4 2" xfId="47028" xr:uid="{00000000-0005-0000-0000-0000AAB70000}"/>
    <cellStyle name="Output 2 2 2 4 4 3" xfId="47029" xr:uid="{00000000-0005-0000-0000-0000ABB70000}"/>
    <cellStyle name="Output 2 2 2 4 5" xfId="47030" xr:uid="{00000000-0005-0000-0000-0000ACB70000}"/>
    <cellStyle name="Output 2 2 2 4 5 2" xfId="47031" xr:uid="{00000000-0005-0000-0000-0000ADB70000}"/>
    <cellStyle name="Output 2 2 2 4 5 3" xfId="47032" xr:uid="{00000000-0005-0000-0000-0000AEB70000}"/>
    <cellStyle name="Output 2 2 2 4 6" xfId="47033" xr:uid="{00000000-0005-0000-0000-0000AFB70000}"/>
    <cellStyle name="Output 2 2 2 4 6 2" xfId="47034" xr:uid="{00000000-0005-0000-0000-0000B0B70000}"/>
    <cellStyle name="Output 2 2 2 4 6 3" xfId="47035" xr:uid="{00000000-0005-0000-0000-0000B1B70000}"/>
    <cellStyle name="Output 2 2 2 4 7" xfId="47036" xr:uid="{00000000-0005-0000-0000-0000B2B70000}"/>
    <cellStyle name="Output 2 2 2 4 7 2" xfId="47037" xr:uid="{00000000-0005-0000-0000-0000B3B70000}"/>
    <cellStyle name="Output 2 2 2 4 7 3" xfId="47038" xr:uid="{00000000-0005-0000-0000-0000B4B70000}"/>
    <cellStyle name="Output 2 2 2 4 8" xfId="47039" xr:uid="{00000000-0005-0000-0000-0000B5B70000}"/>
    <cellStyle name="Output 2 2 2 4 8 2" xfId="47040" xr:uid="{00000000-0005-0000-0000-0000B6B70000}"/>
    <cellStyle name="Output 2 2 2 4 8 3" xfId="47041" xr:uid="{00000000-0005-0000-0000-0000B7B70000}"/>
    <cellStyle name="Output 2 2 2 4 9" xfId="47042" xr:uid="{00000000-0005-0000-0000-0000B8B70000}"/>
    <cellStyle name="Output 2 2 2 4 9 2" xfId="47043" xr:uid="{00000000-0005-0000-0000-0000B9B70000}"/>
    <cellStyle name="Output 2 2 2 4 9 3" xfId="47044" xr:uid="{00000000-0005-0000-0000-0000BAB70000}"/>
    <cellStyle name="Output 2 2 2 5" xfId="47045" xr:uid="{00000000-0005-0000-0000-0000BBB70000}"/>
    <cellStyle name="Output 2 2 2 5 10" xfId="47046" xr:uid="{00000000-0005-0000-0000-0000BCB70000}"/>
    <cellStyle name="Output 2 2 2 5 10 2" xfId="47047" xr:uid="{00000000-0005-0000-0000-0000BDB70000}"/>
    <cellStyle name="Output 2 2 2 5 10 3" xfId="47048" xr:uid="{00000000-0005-0000-0000-0000BEB70000}"/>
    <cellStyle name="Output 2 2 2 5 11" xfId="47049" xr:uid="{00000000-0005-0000-0000-0000BFB70000}"/>
    <cellStyle name="Output 2 2 2 5 11 2" xfId="47050" xr:uid="{00000000-0005-0000-0000-0000C0B70000}"/>
    <cellStyle name="Output 2 2 2 5 11 3" xfId="47051" xr:uid="{00000000-0005-0000-0000-0000C1B70000}"/>
    <cellStyle name="Output 2 2 2 5 12" xfId="47052" xr:uid="{00000000-0005-0000-0000-0000C2B70000}"/>
    <cellStyle name="Output 2 2 2 5 13" xfId="47053" xr:uid="{00000000-0005-0000-0000-0000C3B70000}"/>
    <cellStyle name="Output 2 2 2 5 2" xfId="47054" xr:uid="{00000000-0005-0000-0000-0000C4B70000}"/>
    <cellStyle name="Output 2 2 2 5 2 2" xfId="47055" xr:uid="{00000000-0005-0000-0000-0000C5B70000}"/>
    <cellStyle name="Output 2 2 2 5 2 3" xfId="47056" xr:uid="{00000000-0005-0000-0000-0000C6B70000}"/>
    <cellStyle name="Output 2 2 2 5 3" xfId="47057" xr:uid="{00000000-0005-0000-0000-0000C7B70000}"/>
    <cellStyle name="Output 2 2 2 5 3 2" xfId="47058" xr:uid="{00000000-0005-0000-0000-0000C8B70000}"/>
    <cellStyle name="Output 2 2 2 5 3 3" xfId="47059" xr:uid="{00000000-0005-0000-0000-0000C9B70000}"/>
    <cellStyle name="Output 2 2 2 5 4" xfId="47060" xr:uid="{00000000-0005-0000-0000-0000CAB70000}"/>
    <cellStyle name="Output 2 2 2 5 4 2" xfId="47061" xr:uid="{00000000-0005-0000-0000-0000CBB70000}"/>
    <cellStyle name="Output 2 2 2 5 4 3" xfId="47062" xr:uid="{00000000-0005-0000-0000-0000CCB70000}"/>
    <cellStyle name="Output 2 2 2 5 5" xfId="47063" xr:uid="{00000000-0005-0000-0000-0000CDB70000}"/>
    <cellStyle name="Output 2 2 2 5 5 2" xfId="47064" xr:uid="{00000000-0005-0000-0000-0000CEB70000}"/>
    <cellStyle name="Output 2 2 2 5 5 3" xfId="47065" xr:uid="{00000000-0005-0000-0000-0000CFB70000}"/>
    <cellStyle name="Output 2 2 2 5 6" xfId="47066" xr:uid="{00000000-0005-0000-0000-0000D0B70000}"/>
    <cellStyle name="Output 2 2 2 5 6 2" xfId="47067" xr:uid="{00000000-0005-0000-0000-0000D1B70000}"/>
    <cellStyle name="Output 2 2 2 5 6 3" xfId="47068" xr:uid="{00000000-0005-0000-0000-0000D2B70000}"/>
    <cellStyle name="Output 2 2 2 5 7" xfId="47069" xr:uid="{00000000-0005-0000-0000-0000D3B70000}"/>
    <cellStyle name="Output 2 2 2 5 7 2" xfId="47070" xr:uid="{00000000-0005-0000-0000-0000D4B70000}"/>
    <cellStyle name="Output 2 2 2 5 7 3" xfId="47071" xr:uid="{00000000-0005-0000-0000-0000D5B70000}"/>
    <cellStyle name="Output 2 2 2 5 8" xfId="47072" xr:uid="{00000000-0005-0000-0000-0000D6B70000}"/>
    <cellStyle name="Output 2 2 2 5 8 2" xfId="47073" xr:uid="{00000000-0005-0000-0000-0000D7B70000}"/>
    <cellStyle name="Output 2 2 2 5 8 3" xfId="47074" xr:uid="{00000000-0005-0000-0000-0000D8B70000}"/>
    <cellStyle name="Output 2 2 2 5 9" xfId="47075" xr:uid="{00000000-0005-0000-0000-0000D9B70000}"/>
    <cellStyle name="Output 2 2 2 5 9 2" xfId="47076" xr:uid="{00000000-0005-0000-0000-0000DAB70000}"/>
    <cellStyle name="Output 2 2 2 5 9 3" xfId="47077" xr:uid="{00000000-0005-0000-0000-0000DBB70000}"/>
    <cellStyle name="Output 2 2 2 6" xfId="47078" xr:uid="{00000000-0005-0000-0000-0000DCB70000}"/>
    <cellStyle name="Output 2 2 2 6 10" xfId="47079" xr:uid="{00000000-0005-0000-0000-0000DDB70000}"/>
    <cellStyle name="Output 2 2 2 6 10 2" xfId="47080" xr:uid="{00000000-0005-0000-0000-0000DEB70000}"/>
    <cellStyle name="Output 2 2 2 6 10 3" xfId="47081" xr:uid="{00000000-0005-0000-0000-0000DFB70000}"/>
    <cellStyle name="Output 2 2 2 6 11" xfId="47082" xr:uid="{00000000-0005-0000-0000-0000E0B70000}"/>
    <cellStyle name="Output 2 2 2 6 11 2" xfId="47083" xr:uid="{00000000-0005-0000-0000-0000E1B70000}"/>
    <cellStyle name="Output 2 2 2 6 11 3" xfId="47084" xr:uid="{00000000-0005-0000-0000-0000E2B70000}"/>
    <cellStyle name="Output 2 2 2 6 12" xfId="47085" xr:uid="{00000000-0005-0000-0000-0000E3B70000}"/>
    <cellStyle name="Output 2 2 2 6 13" xfId="47086" xr:uid="{00000000-0005-0000-0000-0000E4B70000}"/>
    <cellStyle name="Output 2 2 2 6 2" xfId="47087" xr:uid="{00000000-0005-0000-0000-0000E5B70000}"/>
    <cellStyle name="Output 2 2 2 6 2 2" xfId="47088" xr:uid="{00000000-0005-0000-0000-0000E6B70000}"/>
    <cellStyle name="Output 2 2 2 6 2 3" xfId="47089" xr:uid="{00000000-0005-0000-0000-0000E7B70000}"/>
    <cellStyle name="Output 2 2 2 6 3" xfId="47090" xr:uid="{00000000-0005-0000-0000-0000E8B70000}"/>
    <cellStyle name="Output 2 2 2 6 3 2" xfId="47091" xr:uid="{00000000-0005-0000-0000-0000E9B70000}"/>
    <cellStyle name="Output 2 2 2 6 3 3" xfId="47092" xr:uid="{00000000-0005-0000-0000-0000EAB70000}"/>
    <cellStyle name="Output 2 2 2 6 4" xfId="47093" xr:uid="{00000000-0005-0000-0000-0000EBB70000}"/>
    <cellStyle name="Output 2 2 2 6 4 2" xfId="47094" xr:uid="{00000000-0005-0000-0000-0000ECB70000}"/>
    <cellStyle name="Output 2 2 2 6 4 3" xfId="47095" xr:uid="{00000000-0005-0000-0000-0000EDB70000}"/>
    <cellStyle name="Output 2 2 2 6 5" xfId="47096" xr:uid="{00000000-0005-0000-0000-0000EEB70000}"/>
    <cellStyle name="Output 2 2 2 6 5 2" xfId="47097" xr:uid="{00000000-0005-0000-0000-0000EFB70000}"/>
    <cellStyle name="Output 2 2 2 6 5 3" xfId="47098" xr:uid="{00000000-0005-0000-0000-0000F0B70000}"/>
    <cellStyle name="Output 2 2 2 6 6" xfId="47099" xr:uid="{00000000-0005-0000-0000-0000F1B70000}"/>
    <cellStyle name="Output 2 2 2 6 6 2" xfId="47100" xr:uid="{00000000-0005-0000-0000-0000F2B70000}"/>
    <cellStyle name="Output 2 2 2 6 6 3" xfId="47101" xr:uid="{00000000-0005-0000-0000-0000F3B70000}"/>
    <cellStyle name="Output 2 2 2 6 7" xfId="47102" xr:uid="{00000000-0005-0000-0000-0000F4B70000}"/>
    <cellStyle name="Output 2 2 2 6 7 2" xfId="47103" xr:uid="{00000000-0005-0000-0000-0000F5B70000}"/>
    <cellStyle name="Output 2 2 2 6 7 3" xfId="47104" xr:uid="{00000000-0005-0000-0000-0000F6B70000}"/>
    <cellStyle name="Output 2 2 2 6 8" xfId="47105" xr:uid="{00000000-0005-0000-0000-0000F7B70000}"/>
    <cellStyle name="Output 2 2 2 6 8 2" xfId="47106" xr:uid="{00000000-0005-0000-0000-0000F8B70000}"/>
    <cellStyle name="Output 2 2 2 6 8 3" xfId="47107" xr:uid="{00000000-0005-0000-0000-0000F9B70000}"/>
    <cellStyle name="Output 2 2 2 6 9" xfId="47108" xr:uid="{00000000-0005-0000-0000-0000FAB70000}"/>
    <cellStyle name="Output 2 2 2 6 9 2" xfId="47109" xr:uid="{00000000-0005-0000-0000-0000FBB70000}"/>
    <cellStyle name="Output 2 2 2 6 9 3" xfId="47110" xr:uid="{00000000-0005-0000-0000-0000FCB70000}"/>
    <cellStyle name="Output 2 2 2 7" xfId="47111" xr:uid="{00000000-0005-0000-0000-0000FDB70000}"/>
    <cellStyle name="Output 2 2 2 7 2" xfId="47112" xr:uid="{00000000-0005-0000-0000-0000FEB70000}"/>
    <cellStyle name="Output 2 2 2 7 3" xfId="47113" xr:uid="{00000000-0005-0000-0000-0000FFB70000}"/>
    <cellStyle name="Output 2 2 2 8" xfId="47114" xr:uid="{00000000-0005-0000-0000-000000B80000}"/>
    <cellStyle name="Output 2 2 2 8 2" xfId="47115" xr:uid="{00000000-0005-0000-0000-000001B80000}"/>
    <cellStyle name="Output 2 2 2 8 3" xfId="47116" xr:uid="{00000000-0005-0000-0000-000002B80000}"/>
    <cellStyle name="Output 2 2 2 9" xfId="47117" xr:uid="{00000000-0005-0000-0000-000003B80000}"/>
    <cellStyle name="Output 2 2 2 9 2" xfId="47118" xr:uid="{00000000-0005-0000-0000-000004B80000}"/>
    <cellStyle name="Output 2 2 2 9 3" xfId="47119" xr:uid="{00000000-0005-0000-0000-000005B80000}"/>
    <cellStyle name="Output 2 2 3" xfId="47120" xr:uid="{00000000-0005-0000-0000-000006B80000}"/>
    <cellStyle name="Output 2 2 3 10" xfId="47121" xr:uid="{00000000-0005-0000-0000-000007B80000}"/>
    <cellStyle name="Output 2 2 3 10 2" xfId="47122" xr:uid="{00000000-0005-0000-0000-000008B80000}"/>
    <cellStyle name="Output 2 2 3 10 3" xfId="47123" xr:uid="{00000000-0005-0000-0000-000009B80000}"/>
    <cellStyle name="Output 2 2 3 11" xfId="47124" xr:uid="{00000000-0005-0000-0000-00000AB80000}"/>
    <cellStyle name="Output 2 2 3 11 2" xfId="47125" xr:uid="{00000000-0005-0000-0000-00000BB80000}"/>
    <cellStyle name="Output 2 2 3 11 3" xfId="47126" xr:uid="{00000000-0005-0000-0000-00000CB80000}"/>
    <cellStyle name="Output 2 2 3 12" xfId="47127" xr:uid="{00000000-0005-0000-0000-00000DB80000}"/>
    <cellStyle name="Output 2 2 3 12 2" xfId="47128" xr:uid="{00000000-0005-0000-0000-00000EB80000}"/>
    <cellStyle name="Output 2 2 3 12 3" xfId="47129" xr:uid="{00000000-0005-0000-0000-00000FB80000}"/>
    <cellStyle name="Output 2 2 3 13" xfId="47130" xr:uid="{00000000-0005-0000-0000-000010B80000}"/>
    <cellStyle name="Output 2 2 3 13 2" xfId="47131" xr:uid="{00000000-0005-0000-0000-000011B80000}"/>
    <cellStyle name="Output 2 2 3 13 3" xfId="47132" xr:uid="{00000000-0005-0000-0000-000012B80000}"/>
    <cellStyle name="Output 2 2 3 14" xfId="47133" xr:uid="{00000000-0005-0000-0000-000013B80000}"/>
    <cellStyle name="Output 2 2 3 14 2" xfId="47134" xr:uid="{00000000-0005-0000-0000-000014B80000}"/>
    <cellStyle name="Output 2 2 3 14 3" xfId="47135" xr:uid="{00000000-0005-0000-0000-000015B80000}"/>
    <cellStyle name="Output 2 2 3 15" xfId="47136" xr:uid="{00000000-0005-0000-0000-000016B80000}"/>
    <cellStyle name="Output 2 2 3 15 2" xfId="47137" xr:uid="{00000000-0005-0000-0000-000017B80000}"/>
    <cellStyle name="Output 2 2 3 15 3" xfId="47138" xr:uid="{00000000-0005-0000-0000-000018B80000}"/>
    <cellStyle name="Output 2 2 3 16" xfId="47139" xr:uid="{00000000-0005-0000-0000-000019B80000}"/>
    <cellStyle name="Output 2 2 3 16 2" xfId="47140" xr:uid="{00000000-0005-0000-0000-00001AB80000}"/>
    <cellStyle name="Output 2 2 3 16 3" xfId="47141" xr:uid="{00000000-0005-0000-0000-00001BB80000}"/>
    <cellStyle name="Output 2 2 3 17" xfId="47142" xr:uid="{00000000-0005-0000-0000-00001CB80000}"/>
    <cellStyle name="Output 2 2 3 2" xfId="47143" xr:uid="{00000000-0005-0000-0000-00001DB80000}"/>
    <cellStyle name="Output 2 2 3 2 10" xfId="47144" xr:uid="{00000000-0005-0000-0000-00001EB80000}"/>
    <cellStyle name="Output 2 2 3 2 10 2" xfId="47145" xr:uid="{00000000-0005-0000-0000-00001FB80000}"/>
    <cellStyle name="Output 2 2 3 2 10 3" xfId="47146" xr:uid="{00000000-0005-0000-0000-000020B80000}"/>
    <cellStyle name="Output 2 2 3 2 11" xfId="47147" xr:uid="{00000000-0005-0000-0000-000021B80000}"/>
    <cellStyle name="Output 2 2 3 2 11 2" xfId="47148" xr:uid="{00000000-0005-0000-0000-000022B80000}"/>
    <cellStyle name="Output 2 2 3 2 11 3" xfId="47149" xr:uid="{00000000-0005-0000-0000-000023B80000}"/>
    <cellStyle name="Output 2 2 3 2 12" xfId="47150" xr:uid="{00000000-0005-0000-0000-000024B80000}"/>
    <cellStyle name="Output 2 2 3 2 12 2" xfId="47151" xr:uid="{00000000-0005-0000-0000-000025B80000}"/>
    <cellStyle name="Output 2 2 3 2 12 3" xfId="47152" xr:uid="{00000000-0005-0000-0000-000026B80000}"/>
    <cellStyle name="Output 2 2 3 2 13" xfId="47153" xr:uid="{00000000-0005-0000-0000-000027B80000}"/>
    <cellStyle name="Output 2 2 3 2 14" xfId="47154" xr:uid="{00000000-0005-0000-0000-000028B80000}"/>
    <cellStyle name="Output 2 2 3 2 2" xfId="47155" xr:uid="{00000000-0005-0000-0000-000029B80000}"/>
    <cellStyle name="Output 2 2 3 2 2 2" xfId="47156" xr:uid="{00000000-0005-0000-0000-00002AB80000}"/>
    <cellStyle name="Output 2 2 3 2 2 3" xfId="47157" xr:uid="{00000000-0005-0000-0000-00002BB80000}"/>
    <cellStyle name="Output 2 2 3 2 3" xfId="47158" xr:uid="{00000000-0005-0000-0000-00002CB80000}"/>
    <cellStyle name="Output 2 2 3 2 3 2" xfId="47159" xr:uid="{00000000-0005-0000-0000-00002DB80000}"/>
    <cellStyle name="Output 2 2 3 2 3 3" xfId="47160" xr:uid="{00000000-0005-0000-0000-00002EB80000}"/>
    <cellStyle name="Output 2 2 3 2 4" xfId="47161" xr:uid="{00000000-0005-0000-0000-00002FB80000}"/>
    <cellStyle name="Output 2 2 3 2 4 2" xfId="47162" xr:uid="{00000000-0005-0000-0000-000030B80000}"/>
    <cellStyle name="Output 2 2 3 2 4 3" xfId="47163" xr:uid="{00000000-0005-0000-0000-000031B80000}"/>
    <cellStyle name="Output 2 2 3 2 5" xfId="47164" xr:uid="{00000000-0005-0000-0000-000032B80000}"/>
    <cellStyle name="Output 2 2 3 2 5 2" xfId="47165" xr:uid="{00000000-0005-0000-0000-000033B80000}"/>
    <cellStyle name="Output 2 2 3 2 5 3" xfId="47166" xr:uid="{00000000-0005-0000-0000-000034B80000}"/>
    <cellStyle name="Output 2 2 3 2 6" xfId="47167" xr:uid="{00000000-0005-0000-0000-000035B80000}"/>
    <cellStyle name="Output 2 2 3 2 6 2" xfId="47168" xr:uid="{00000000-0005-0000-0000-000036B80000}"/>
    <cellStyle name="Output 2 2 3 2 6 3" xfId="47169" xr:uid="{00000000-0005-0000-0000-000037B80000}"/>
    <cellStyle name="Output 2 2 3 2 7" xfId="47170" xr:uid="{00000000-0005-0000-0000-000038B80000}"/>
    <cellStyle name="Output 2 2 3 2 7 2" xfId="47171" xr:uid="{00000000-0005-0000-0000-000039B80000}"/>
    <cellStyle name="Output 2 2 3 2 7 3" xfId="47172" xr:uid="{00000000-0005-0000-0000-00003AB80000}"/>
    <cellStyle name="Output 2 2 3 2 8" xfId="47173" xr:uid="{00000000-0005-0000-0000-00003BB80000}"/>
    <cellStyle name="Output 2 2 3 2 8 2" xfId="47174" xr:uid="{00000000-0005-0000-0000-00003CB80000}"/>
    <cellStyle name="Output 2 2 3 2 8 3" xfId="47175" xr:uid="{00000000-0005-0000-0000-00003DB80000}"/>
    <cellStyle name="Output 2 2 3 2 9" xfId="47176" xr:uid="{00000000-0005-0000-0000-00003EB80000}"/>
    <cellStyle name="Output 2 2 3 2 9 2" xfId="47177" xr:uid="{00000000-0005-0000-0000-00003FB80000}"/>
    <cellStyle name="Output 2 2 3 2 9 3" xfId="47178" xr:uid="{00000000-0005-0000-0000-000040B80000}"/>
    <cellStyle name="Output 2 2 3 3" xfId="47179" xr:uid="{00000000-0005-0000-0000-000041B80000}"/>
    <cellStyle name="Output 2 2 3 3 10" xfId="47180" xr:uid="{00000000-0005-0000-0000-000042B80000}"/>
    <cellStyle name="Output 2 2 3 3 10 2" xfId="47181" xr:uid="{00000000-0005-0000-0000-000043B80000}"/>
    <cellStyle name="Output 2 2 3 3 10 3" xfId="47182" xr:uid="{00000000-0005-0000-0000-000044B80000}"/>
    <cellStyle name="Output 2 2 3 3 11" xfId="47183" xr:uid="{00000000-0005-0000-0000-000045B80000}"/>
    <cellStyle name="Output 2 2 3 3 11 2" xfId="47184" xr:uid="{00000000-0005-0000-0000-000046B80000}"/>
    <cellStyle name="Output 2 2 3 3 11 3" xfId="47185" xr:uid="{00000000-0005-0000-0000-000047B80000}"/>
    <cellStyle name="Output 2 2 3 3 12" xfId="47186" xr:uid="{00000000-0005-0000-0000-000048B80000}"/>
    <cellStyle name="Output 2 2 3 3 12 2" xfId="47187" xr:uid="{00000000-0005-0000-0000-000049B80000}"/>
    <cellStyle name="Output 2 2 3 3 12 3" xfId="47188" xr:uid="{00000000-0005-0000-0000-00004AB80000}"/>
    <cellStyle name="Output 2 2 3 3 13" xfId="47189" xr:uid="{00000000-0005-0000-0000-00004BB80000}"/>
    <cellStyle name="Output 2 2 3 3 14" xfId="47190" xr:uid="{00000000-0005-0000-0000-00004CB80000}"/>
    <cellStyle name="Output 2 2 3 3 2" xfId="47191" xr:uid="{00000000-0005-0000-0000-00004DB80000}"/>
    <cellStyle name="Output 2 2 3 3 2 2" xfId="47192" xr:uid="{00000000-0005-0000-0000-00004EB80000}"/>
    <cellStyle name="Output 2 2 3 3 2 3" xfId="47193" xr:uid="{00000000-0005-0000-0000-00004FB80000}"/>
    <cellStyle name="Output 2 2 3 3 3" xfId="47194" xr:uid="{00000000-0005-0000-0000-000050B80000}"/>
    <cellStyle name="Output 2 2 3 3 3 2" xfId="47195" xr:uid="{00000000-0005-0000-0000-000051B80000}"/>
    <cellStyle name="Output 2 2 3 3 3 3" xfId="47196" xr:uid="{00000000-0005-0000-0000-000052B80000}"/>
    <cellStyle name="Output 2 2 3 3 4" xfId="47197" xr:uid="{00000000-0005-0000-0000-000053B80000}"/>
    <cellStyle name="Output 2 2 3 3 4 2" xfId="47198" xr:uid="{00000000-0005-0000-0000-000054B80000}"/>
    <cellStyle name="Output 2 2 3 3 4 3" xfId="47199" xr:uid="{00000000-0005-0000-0000-000055B80000}"/>
    <cellStyle name="Output 2 2 3 3 5" xfId="47200" xr:uid="{00000000-0005-0000-0000-000056B80000}"/>
    <cellStyle name="Output 2 2 3 3 5 2" xfId="47201" xr:uid="{00000000-0005-0000-0000-000057B80000}"/>
    <cellStyle name="Output 2 2 3 3 5 3" xfId="47202" xr:uid="{00000000-0005-0000-0000-000058B80000}"/>
    <cellStyle name="Output 2 2 3 3 6" xfId="47203" xr:uid="{00000000-0005-0000-0000-000059B80000}"/>
    <cellStyle name="Output 2 2 3 3 6 2" xfId="47204" xr:uid="{00000000-0005-0000-0000-00005AB80000}"/>
    <cellStyle name="Output 2 2 3 3 6 3" xfId="47205" xr:uid="{00000000-0005-0000-0000-00005BB80000}"/>
    <cellStyle name="Output 2 2 3 3 7" xfId="47206" xr:uid="{00000000-0005-0000-0000-00005CB80000}"/>
    <cellStyle name="Output 2 2 3 3 7 2" xfId="47207" xr:uid="{00000000-0005-0000-0000-00005DB80000}"/>
    <cellStyle name="Output 2 2 3 3 7 3" xfId="47208" xr:uid="{00000000-0005-0000-0000-00005EB80000}"/>
    <cellStyle name="Output 2 2 3 3 8" xfId="47209" xr:uid="{00000000-0005-0000-0000-00005FB80000}"/>
    <cellStyle name="Output 2 2 3 3 8 2" xfId="47210" xr:uid="{00000000-0005-0000-0000-000060B80000}"/>
    <cellStyle name="Output 2 2 3 3 8 3" xfId="47211" xr:uid="{00000000-0005-0000-0000-000061B80000}"/>
    <cellStyle name="Output 2 2 3 3 9" xfId="47212" xr:uid="{00000000-0005-0000-0000-000062B80000}"/>
    <cellStyle name="Output 2 2 3 3 9 2" xfId="47213" xr:uid="{00000000-0005-0000-0000-000063B80000}"/>
    <cellStyle name="Output 2 2 3 3 9 3" xfId="47214" xr:uid="{00000000-0005-0000-0000-000064B80000}"/>
    <cellStyle name="Output 2 2 3 4" xfId="47215" xr:uid="{00000000-0005-0000-0000-000065B80000}"/>
    <cellStyle name="Output 2 2 3 4 10" xfId="47216" xr:uid="{00000000-0005-0000-0000-000066B80000}"/>
    <cellStyle name="Output 2 2 3 4 10 2" xfId="47217" xr:uid="{00000000-0005-0000-0000-000067B80000}"/>
    <cellStyle name="Output 2 2 3 4 10 3" xfId="47218" xr:uid="{00000000-0005-0000-0000-000068B80000}"/>
    <cellStyle name="Output 2 2 3 4 11" xfId="47219" xr:uid="{00000000-0005-0000-0000-000069B80000}"/>
    <cellStyle name="Output 2 2 3 4 11 2" xfId="47220" xr:uid="{00000000-0005-0000-0000-00006AB80000}"/>
    <cellStyle name="Output 2 2 3 4 11 3" xfId="47221" xr:uid="{00000000-0005-0000-0000-00006BB80000}"/>
    <cellStyle name="Output 2 2 3 4 12" xfId="47222" xr:uid="{00000000-0005-0000-0000-00006CB80000}"/>
    <cellStyle name="Output 2 2 3 4 13" xfId="47223" xr:uid="{00000000-0005-0000-0000-00006DB80000}"/>
    <cellStyle name="Output 2 2 3 4 2" xfId="47224" xr:uid="{00000000-0005-0000-0000-00006EB80000}"/>
    <cellStyle name="Output 2 2 3 4 2 2" xfId="47225" xr:uid="{00000000-0005-0000-0000-00006FB80000}"/>
    <cellStyle name="Output 2 2 3 4 2 3" xfId="47226" xr:uid="{00000000-0005-0000-0000-000070B80000}"/>
    <cellStyle name="Output 2 2 3 4 3" xfId="47227" xr:uid="{00000000-0005-0000-0000-000071B80000}"/>
    <cellStyle name="Output 2 2 3 4 3 2" xfId="47228" xr:uid="{00000000-0005-0000-0000-000072B80000}"/>
    <cellStyle name="Output 2 2 3 4 3 3" xfId="47229" xr:uid="{00000000-0005-0000-0000-000073B80000}"/>
    <cellStyle name="Output 2 2 3 4 4" xfId="47230" xr:uid="{00000000-0005-0000-0000-000074B80000}"/>
    <cellStyle name="Output 2 2 3 4 4 2" xfId="47231" xr:uid="{00000000-0005-0000-0000-000075B80000}"/>
    <cellStyle name="Output 2 2 3 4 4 3" xfId="47232" xr:uid="{00000000-0005-0000-0000-000076B80000}"/>
    <cellStyle name="Output 2 2 3 4 5" xfId="47233" xr:uid="{00000000-0005-0000-0000-000077B80000}"/>
    <cellStyle name="Output 2 2 3 4 5 2" xfId="47234" xr:uid="{00000000-0005-0000-0000-000078B80000}"/>
    <cellStyle name="Output 2 2 3 4 5 3" xfId="47235" xr:uid="{00000000-0005-0000-0000-000079B80000}"/>
    <cellStyle name="Output 2 2 3 4 6" xfId="47236" xr:uid="{00000000-0005-0000-0000-00007AB80000}"/>
    <cellStyle name="Output 2 2 3 4 6 2" xfId="47237" xr:uid="{00000000-0005-0000-0000-00007BB80000}"/>
    <cellStyle name="Output 2 2 3 4 6 3" xfId="47238" xr:uid="{00000000-0005-0000-0000-00007CB80000}"/>
    <cellStyle name="Output 2 2 3 4 7" xfId="47239" xr:uid="{00000000-0005-0000-0000-00007DB80000}"/>
    <cellStyle name="Output 2 2 3 4 7 2" xfId="47240" xr:uid="{00000000-0005-0000-0000-00007EB80000}"/>
    <cellStyle name="Output 2 2 3 4 7 3" xfId="47241" xr:uid="{00000000-0005-0000-0000-00007FB80000}"/>
    <cellStyle name="Output 2 2 3 4 8" xfId="47242" xr:uid="{00000000-0005-0000-0000-000080B80000}"/>
    <cellStyle name="Output 2 2 3 4 8 2" xfId="47243" xr:uid="{00000000-0005-0000-0000-000081B80000}"/>
    <cellStyle name="Output 2 2 3 4 8 3" xfId="47244" xr:uid="{00000000-0005-0000-0000-000082B80000}"/>
    <cellStyle name="Output 2 2 3 4 9" xfId="47245" xr:uid="{00000000-0005-0000-0000-000083B80000}"/>
    <cellStyle name="Output 2 2 3 4 9 2" xfId="47246" xr:uid="{00000000-0005-0000-0000-000084B80000}"/>
    <cellStyle name="Output 2 2 3 4 9 3" xfId="47247" xr:uid="{00000000-0005-0000-0000-000085B80000}"/>
    <cellStyle name="Output 2 2 3 5" xfId="47248" xr:uid="{00000000-0005-0000-0000-000086B80000}"/>
    <cellStyle name="Output 2 2 3 5 10" xfId="47249" xr:uid="{00000000-0005-0000-0000-000087B80000}"/>
    <cellStyle name="Output 2 2 3 5 10 2" xfId="47250" xr:uid="{00000000-0005-0000-0000-000088B80000}"/>
    <cellStyle name="Output 2 2 3 5 10 3" xfId="47251" xr:uid="{00000000-0005-0000-0000-000089B80000}"/>
    <cellStyle name="Output 2 2 3 5 11" xfId="47252" xr:uid="{00000000-0005-0000-0000-00008AB80000}"/>
    <cellStyle name="Output 2 2 3 5 11 2" xfId="47253" xr:uid="{00000000-0005-0000-0000-00008BB80000}"/>
    <cellStyle name="Output 2 2 3 5 11 3" xfId="47254" xr:uid="{00000000-0005-0000-0000-00008CB80000}"/>
    <cellStyle name="Output 2 2 3 5 12" xfId="47255" xr:uid="{00000000-0005-0000-0000-00008DB80000}"/>
    <cellStyle name="Output 2 2 3 5 13" xfId="47256" xr:uid="{00000000-0005-0000-0000-00008EB80000}"/>
    <cellStyle name="Output 2 2 3 5 2" xfId="47257" xr:uid="{00000000-0005-0000-0000-00008FB80000}"/>
    <cellStyle name="Output 2 2 3 5 2 2" xfId="47258" xr:uid="{00000000-0005-0000-0000-000090B80000}"/>
    <cellStyle name="Output 2 2 3 5 2 3" xfId="47259" xr:uid="{00000000-0005-0000-0000-000091B80000}"/>
    <cellStyle name="Output 2 2 3 5 3" xfId="47260" xr:uid="{00000000-0005-0000-0000-000092B80000}"/>
    <cellStyle name="Output 2 2 3 5 3 2" xfId="47261" xr:uid="{00000000-0005-0000-0000-000093B80000}"/>
    <cellStyle name="Output 2 2 3 5 3 3" xfId="47262" xr:uid="{00000000-0005-0000-0000-000094B80000}"/>
    <cellStyle name="Output 2 2 3 5 4" xfId="47263" xr:uid="{00000000-0005-0000-0000-000095B80000}"/>
    <cellStyle name="Output 2 2 3 5 4 2" xfId="47264" xr:uid="{00000000-0005-0000-0000-000096B80000}"/>
    <cellStyle name="Output 2 2 3 5 4 3" xfId="47265" xr:uid="{00000000-0005-0000-0000-000097B80000}"/>
    <cellStyle name="Output 2 2 3 5 5" xfId="47266" xr:uid="{00000000-0005-0000-0000-000098B80000}"/>
    <cellStyle name="Output 2 2 3 5 5 2" xfId="47267" xr:uid="{00000000-0005-0000-0000-000099B80000}"/>
    <cellStyle name="Output 2 2 3 5 5 3" xfId="47268" xr:uid="{00000000-0005-0000-0000-00009AB80000}"/>
    <cellStyle name="Output 2 2 3 5 6" xfId="47269" xr:uid="{00000000-0005-0000-0000-00009BB80000}"/>
    <cellStyle name="Output 2 2 3 5 6 2" xfId="47270" xr:uid="{00000000-0005-0000-0000-00009CB80000}"/>
    <cellStyle name="Output 2 2 3 5 6 3" xfId="47271" xr:uid="{00000000-0005-0000-0000-00009DB80000}"/>
    <cellStyle name="Output 2 2 3 5 7" xfId="47272" xr:uid="{00000000-0005-0000-0000-00009EB80000}"/>
    <cellStyle name="Output 2 2 3 5 7 2" xfId="47273" xr:uid="{00000000-0005-0000-0000-00009FB80000}"/>
    <cellStyle name="Output 2 2 3 5 7 3" xfId="47274" xr:uid="{00000000-0005-0000-0000-0000A0B80000}"/>
    <cellStyle name="Output 2 2 3 5 8" xfId="47275" xr:uid="{00000000-0005-0000-0000-0000A1B80000}"/>
    <cellStyle name="Output 2 2 3 5 8 2" xfId="47276" xr:uid="{00000000-0005-0000-0000-0000A2B80000}"/>
    <cellStyle name="Output 2 2 3 5 8 3" xfId="47277" xr:uid="{00000000-0005-0000-0000-0000A3B80000}"/>
    <cellStyle name="Output 2 2 3 5 9" xfId="47278" xr:uid="{00000000-0005-0000-0000-0000A4B80000}"/>
    <cellStyle name="Output 2 2 3 5 9 2" xfId="47279" xr:uid="{00000000-0005-0000-0000-0000A5B80000}"/>
    <cellStyle name="Output 2 2 3 5 9 3" xfId="47280" xr:uid="{00000000-0005-0000-0000-0000A6B80000}"/>
    <cellStyle name="Output 2 2 3 6" xfId="47281" xr:uid="{00000000-0005-0000-0000-0000A7B80000}"/>
    <cellStyle name="Output 2 2 3 6 10" xfId="47282" xr:uid="{00000000-0005-0000-0000-0000A8B80000}"/>
    <cellStyle name="Output 2 2 3 6 10 2" xfId="47283" xr:uid="{00000000-0005-0000-0000-0000A9B80000}"/>
    <cellStyle name="Output 2 2 3 6 10 3" xfId="47284" xr:uid="{00000000-0005-0000-0000-0000AAB80000}"/>
    <cellStyle name="Output 2 2 3 6 11" xfId="47285" xr:uid="{00000000-0005-0000-0000-0000ABB80000}"/>
    <cellStyle name="Output 2 2 3 6 11 2" xfId="47286" xr:uid="{00000000-0005-0000-0000-0000ACB80000}"/>
    <cellStyle name="Output 2 2 3 6 11 3" xfId="47287" xr:uid="{00000000-0005-0000-0000-0000ADB80000}"/>
    <cellStyle name="Output 2 2 3 6 12" xfId="47288" xr:uid="{00000000-0005-0000-0000-0000AEB80000}"/>
    <cellStyle name="Output 2 2 3 6 13" xfId="47289" xr:uid="{00000000-0005-0000-0000-0000AFB80000}"/>
    <cellStyle name="Output 2 2 3 6 2" xfId="47290" xr:uid="{00000000-0005-0000-0000-0000B0B80000}"/>
    <cellStyle name="Output 2 2 3 6 2 2" xfId="47291" xr:uid="{00000000-0005-0000-0000-0000B1B80000}"/>
    <cellStyle name="Output 2 2 3 6 2 3" xfId="47292" xr:uid="{00000000-0005-0000-0000-0000B2B80000}"/>
    <cellStyle name="Output 2 2 3 6 3" xfId="47293" xr:uid="{00000000-0005-0000-0000-0000B3B80000}"/>
    <cellStyle name="Output 2 2 3 6 3 2" xfId="47294" xr:uid="{00000000-0005-0000-0000-0000B4B80000}"/>
    <cellStyle name="Output 2 2 3 6 3 3" xfId="47295" xr:uid="{00000000-0005-0000-0000-0000B5B80000}"/>
    <cellStyle name="Output 2 2 3 6 4" xfId="47296" xr:uid="{00000000-0005-0000-0000-0000B6B80000}"/>
    <cellStyle name="Output 2 2 3 6 4 2" xfId="47297" xr:uid="{00000000-0005-0000-0000-0000B7B80000}"/>
    <cellStyle name="Output 2 2 3 6 4 3" xfId="47298" xr:uid="{00000000-0005-0000-0000-0000B8B80000}"/>
    <cellStyle name="Output 2 2 3 6 5" xfId="47299" xr:uid="{00000000-0005-0000-0000-0000B9B80000}"/>
    <cellStyle name="Output 2 2 3 6 5 2" xfId="47300" xr:uid="{00000000-0005-0000-0000-0000BAB80000}"/>
    <cellStyle name="Output 2 2 3 6 5 3" xfId="47301" xr:uid="{00000000-0005-0000-0000-0000BBB80000}"/>
    <cellStyle name="Output 2 2 3 6 6" xfId="47302" xr:uid="{00000000-0005-0000-0000-0000BCB80000}"/>
    <cellStyle name="Output 2 2 3 6 6 2" xfId="47303" xr:uid="{00000000-0005-0000-0000-0000BDB80000}"/>
    <cellStyle name="Output 2 2 3 6 6 3" xfId="47304" xr:uid="{00000000-0005-0000-0000-0000BEB80000}"/>
    <cellStyle name="Output 2 2 3 6 7" xfId="47305" xr:uid="{00000000-0005-0000-0000-0000BFB80000}"/>
    <cellStyle name="Output 2 2 3 6 7 2" xfId="47306" xr:uid="{00000000-0005-0000-0000-0000C0B80000}"/>
    <cellStyle name="Output 2 2 3 6 7 3" xfId="47307" xr:uid="{00000000-0005-0000-0000-0000C1B80000}"/>
    <cellStyle name="Output 2 2 3 6 8" xfId="47308" xr:uid="{00000000-0005-0000-0000-0000C2B80000}"/>
    <cellStyle name="Output 2 2 3 6 8 2" xfId="47309" xr:uid="{00000000-0005-0000-0000-0000C3B80000}"/>
    <cellStyle name="Output 2 2 3 6 8 3" xfId="47310" xr:uid="{00000000-0005-0000-0000-0000C4B80000}"/>
    <cellStyle name="Output 2 2 3 6 9" xfId="47311" xr:uid="{00000000-0005-0000-0000-0000C5B80000}"/>
    <cellStyle name="Output 2 2 3 6 9 2" xfId="47312" xr:uid="{00000000-0005-0000-0000-0000C6B80000}"/>
    <cellStyle name="Output 2 2 3 6 9 3" xfId="47313" xr:uid="{00000000-0005-0000-0000-0000C7B80000}"/>
    <cellStyle name="Output 2 2 3 7" xfId="47314" xr:uid="{00000000-0005-0000-0000-0000C8B80000}"/>
    <cellStyle name="Output 2 2 3 7 10" xfId="47315" xr:uid="{00000000-0005-0000-0000-0000C9B80000}"/>
    <cellStyle name="Output 2 2 3 7 10 2" xfId="47316" xr:uid="{00000000-0005-0000-0000-0000CAB80000}"/>
    <cellStyle name="Output 2 2 3 7 10 3" xfId="47317" xr:uid="{00000000-0005-0000-0000-0000CBB80000}"/>
    <cellStyle name="Output 2 2 3 7 11" xfId="47318" xr:uid="{00000000-0005-0000-0000-0000CCB80000}"/>
    <cellStyle name="Output 2 2 3 7 11 2" xfId="47319" xr:uid="{00000000-0005-0000-0000-0000CDB80000}"/>
    <cellStyle name="Output 2 2 3 7 11 3" xfId="47320" xr:uid="{00000000-0005-0000-0000-0000CEB80000}"/>
    <cellStyle name="Output 2 2 3 7 12" xfId="47321" xr:uid="{00000000-0005-0000-0000-0000CFB80000}"/>
    <cellStyle name="Output 2 2 3 7 13" xfId="47322" xr:uid="{00000000-0005-0000-0000-0000D0B80000}"/>
    <cellStyle name="Output 2 2 3 7 2" xfId="47323" xr:uid="{00000000-0005-0000-0000-0000D1B80000}"/>
    <cellStyle name="Output 2 2 3 7 2 2" xfId="47324" xr:uid="{00000000-0005-0000-0000-0000D2B80000}"/>
    <cellStyle name="Output 2 2 3 7 2 3" xfId="47325" xr:uid="{00000000-0005-0000-0000-0000D3B80000}"/>
    <cellStyle name="Output 2 2 3 7 3" xfId="47326" xr:uid="{00000000-0005-0000-0000-0000D4B80000}"/>
    <cellStyle name="Output 2 2 3 7 3 2" xfId="47327" xr:uid="{00000000-0005-0000-0000-0000D5B80000}"/>
    <cellStyle name="Output 2 2 3 7 3 3" xfId="47328" xr:uid="{00000000-0005-0000-0000-0000D6B80000}"/>
    <cellStyle name="Output 2 2 3 7 4" xfId="47329" xr:uid="{00000000-0005-0000-0000-0000D7B80000}"/>
    <cellStyle name="Output 2 2 3 7 4 2" xfId="47330" xr:uid="{00000000-0005-0000-0000-0000D8B80000}"/>
    <cellStyle name="Output 2 2 3 7 4 3" xfId="47331" xr:uid="{00000000-0005-0000-0000-0000D9B80000}"/>
    <cellStyle name="Output 2 2 3 7 5" xfId="47332" xr:uid="{00000000-0005-0000-0000-0000DAB80000}"/>
    <cellStyle name="Output 2 2 3 7 5 2" xfId="47333" xr:uid="{00000000-0005-0000-0000-0000DBB80000}"/>
    <cellStyle name="Output 2 2 3 7 5 3" xfId="47334" xr:uid="{00000000-0005-0000-0000-0000DCB80000}"/>
    <cellStyle name="Output 2 2 3 7 6" xfId="47335" xr:uid="{00000000-0005-0000-0000-0000DDB80000}"/>
    <cellStyle name="Output 2 2 3 7 6 2" xfId="47336" xr:uid="{00000000-0005-0000-0000-0000DEB80000}"/>
    <cellStyle name="Output 2 2 3 7 6 3" xfId="47337" xr:uid="{00000000-0005-0000-0000-0000DFB80000}"/>
    <cellStyle name="Output 2 2 3 7 7" xfId="47338" xr:uid="{00000000-0005-0000-0000-0000E0B80000}"/>
    <cellStyle name="Output 2 2 3 7 7 2" xfId="47339" xr:uid="{00000000-0005-0000-0000-0000E1B80000}"/>
    <cellStyle name="Output 2 2 3 7 7 3" xfId="47340" xr:uid="{00000000-0005-0000-0000-0000E2B80000}"/>
    <cellStyle name="Output 2 2 3 7 8" xfId="47341" xr:uid="{00000000-0005-0000-0000-0000E3B80000}"/>
    <cellStyle name="Output 2 2 3 7 8 2" xfId="47342" xr:uid="{00000000-0005-0000-0000-0000E4B80000}"/>
    <cellStyle name="Output 2 2 3 7 8 3" xfId="47343" xr:uid="{00000000-0005-0000-0000-0000E5B80000}"/>
    <cellStyle name="Output 2 2 3 7 9" xfId="47344" xr:uid="{00000000-0005-0000-0000-0000E6B80000}"/>
    <cellStyle name="Output 2 2 3 7 9 2" xfId="47345" xr:uid="{00000000-0005-0000-0000-0000E7B80000}"/>
    <cellStyle name="Output 2 2 3 7 9 3" xfId="47346" xr:uid="{00000000-0005-0000-0000-0000E8B80000}"/>
    <cellStyle name="Output 2 2 3 8" xfId="47347" xr:uid="{00000000-0005-0000-0000-0000E9B80000}"/>
    <cellStyle name="Output 2 2 3 8 2" xfId="47348" xr:uid="{00000000-0005-0000-0000-0000EAB80000}"/>
    <cellStyle name="Output 2 2 3 8 3" xfId="47349" xr:uid="{00000000-0005-0000-0000-0000EBB80000}"/>
    <cellStyle name="Output 2 2 3 9" xfId="47350" xr:uid="{00000000-0005-0000-0000-0000ECB80000}"/>
    <cellStyle name="Output 2 2 3 9 2" xfId="47351" xr:uid="{00000000-0005-0000-0000-0000EDB80000}"/>
    <cellStyle name="Output 2 2 3 9 3" xfId="47352" xr:uid="{00000000-0005-0000-0000-0000EEB80000}"/>
    <cellStyle name="Output 2 2 4" xfId="47353" xr:uid="{00000000-0005-0000-0000-0000EFB80000}"/>
    <cellStyle name="Output 2 2 4 10" xfId="47354" xr:uid="{00000000-0005-0000-0000-0000F0B80000}"/>
    <cellStyle name="Output 2 2 4 10 2" xfId="47355" xr:uid="{00000000-0005-0000-0000-0000F1B80000}"/>
    <cellStyle name="Output 2 2 4 10 3" xfId="47356" xr:uid="{00000000-0005-0000-0000-0000F2B80000}"/>
    <cellStyle name="Output 2 2 4 11" xfId="47357" xr:uid="{00000000-0005-0000-0000-0000F3B80000}"/>
    <cellStyle name="Output 2 2 4 11 2" xfId="47358" xr:uid="{00000000-0005-0000-0000-0000F4B80000}"/>
    <cellStyle name="Output 2 2 4 11 3" xfId="47359" xr:uid="{00000000-0005-0000-0000-0000F5B80000}"/>
    <cellStyle name="Output 2 2 4 12" xfId="47360" xr:uid="{00000000-0005-0000-0000-0000F6B80000}"/>
    <cellStyle name="Output 2 2 4 12 2" xfId="47361" xr:uid="{00000000-0005-0000-0000-0000F7B80000}"/>
    <cellStyle name="Output 2 2 4 12 3" xfId="47362" xr:uid="{00000000-0005-0000-0000-0000F8B80000}"/>
    <cellStyle name="Output 2 2 4 13" xfId="47363" xr:uid="{00000000-0005-0000-0000-0000F9B80000}"/>
    <cellStyle name="Output 2 2 4 13 2" xfId="47364" xr:uid="{00000000-0005-0000-0000-0000FAB80000}"/>
    <cellStyle name="Output 2 2 4 13 3" xfId="47365" xr:uid="{00000000-0005-0000-0000-0000FBB80000}"/>
    <cellStyle name="Output 2 2 4 14" xfId="47366" xr:uid="{00000000-0005-0000-0000-0000FCB80000}"/>
    <cellStyle name="Output 2 2 4 14 2" xfId="47367" xr:uid="{00000000-0005-0000-0000-0000FDB80000}"/>
    <cellStyle name="Output 2 2 4 14 3" xfId="47368" xr:uid="{00000000-0005-0000-0000-0000FEB80000}"/>
    <cellStyle name="Output 2 2 4 15" xfId="47369" xr:uid="{00000000-0005-0000-0000-0000FFB80000}"/>
    <cellStyle name="Output 2 2 4 15 2" xfId="47370" xr:uid="{00000000-0005-0000-0000-000000B90000}"/>
    <cellStyle name="Output 2 2 4 15 3" xfId="47371" xr:uid="{00000000-0005-0000-0000-000001B90000}"/>
    <cellStyle name="Output 2 2 4 16" xfId="47372" xr:uid="{00000000-0005-0000-0000-000002B90000}"/>
    <cellStyle name="Output 2 2 4 16 2" xfId="47373" xr:uid="{00000000-0005-0000-0000-000003B90000}"/>
    <cellStyle name="Output 2 2 4 16 3" xfId="47374" xr:uid="{00000000-0005-0000-0000-000004B90000}"/>
    <cellStyle name="Output 2 2 4 17" xfId="47375" xr:uid="{00000000-0005-0000-0000-000005B90000}"/>
    <cellStyle name="Output 2 2 4 17 2" xfId="47376" xr:uid="{00000000-0005-0000-0000-000006B90000}"/>
    <cellStyle name="Output 2 2 4 17 3" xfId="47377" xr:uid="{00000000-0005-0000-0000-000007B90000}"/>
    <cellStyle name="Output 2 2 4 18" xfId="47378" xr:uid="{00000000-0005-0000-0000-000008B90000}"/>
    <cellStyle name="Output 2 2 4 18 2" xfId="47379" xr:uid="{00000000-0005-0000-0000-000009B90000}"/>
    <cellStyle name="Output 2 2 4 18 3" xfId="47380" xr:uid="{00000000-0005-0000-0000-00000AB90000}"/>
    <cellStyle name="Output 2 2 4 19" xfId="47381" xr:uid="{00000000-0005-0000-0000-00000BB90000}"/>
    <cellStyle name="Output 2 2 4 2" xfId="47382" xr:uid="{00000000-0005-0000-0000-00000CB90000}"/>
    <cellStyle name="Output 2 2 4 2 10" xfId="47383" xr:uid="{00000000-0005-0000-0000-00000DB90000}"/>
    <cellStyle name="Output 2 2 4 2 10 2" xfId="47384" xr:uid="{00000000-0005-0000-0000-00000EB90000}"/>
    <cellStyle name="Output 2 2 4 2 10 3" xfId="47385" xr:uid="{00000000-0005-0000-0000-00000FB90000}"/>
    <cellStyle name="Output 2 2 4 2 11" xfId="47386" xr:uid="{00000000-0005-0000-0000-000010B90000}"/>
    <cellStyle name="Output 2 2 4 2 11 2" xfId="47387" xr:uid="{00000000-0005-0000-0000-000011B90000}"/>
    <cellStyle name="Output 2 2 4 2 11 3" xfId="47388" xr:uid="{00000000-0005-0000-0000-000012B90000}"/>
    <cellStyle name="Output 2 2 4 2 12" xfId="47389" xr:uid="{00000000-0005-0000-0000-000013B90000}"/>
    <cellStyle name="Output 2 2 4 2 12 2" xfId="47390" xr:uid="{00000000-0005-0000-0000-000014B90000}"/>
    <cellStyle name="Output 2 2 4 2 12 3" xfId="47391" xr:uid="{00000000-0005-0000-0000-000015B90000}"/>
    <cellStyle name="Output 2 2 4 2 13" xfId="47392" xr:uid="{00000000-0005-0000-0000-000016B90000}"/>
    <cellStyle name="Output 2 2 4 2 14" xfId="47393" xr:uid="{00000000-0005-0000-0000-000017B90000}"/>
    <cellStyle name="Output 2 2 4 2 2" xfId="47394" xr:uid="{00000000-0005-0000-0000-000018B90000}"/>
    <cellStyle name="Output 2 2 4 2 2 2" xfId="47395" xr:uid="{00000000-0005-0000-0000-000019B90000}"/>
    <cellStyle name="Output 2 2 4 2 2 3" xfId="47396" xr:uid="{00000000-0005-0000-0000-00001AB90000}"/>
    <cellStyle name="Output 2 2 4 2 3" xfId="47397" xr:uid="{00000000-0005-0000-0000-00001BB90000}"/>
    <cellStyle name="Output 2 2 4 2 3 2" xfId="47398" xr:uid="{00000000-0005-0000-0000-00001CB90000}"/>
    <cellStyle name="Output 2 2 4 2 3 3" xfId="47399" xr:uid="{00000000-0005-0000-0000-00001DB90000}"/>
    <cellStyle name="Output 2 2 4 2 4" xfId="47400" xr:uid="{00000000-0005-0000-0000-00001EB90000}"/>
    <cellStyle name="Output 2 2 4 2 4 2" xfId="47401" xr:uid="{00000000-0005-0000-0000-00001FB90000}"/>
    <cellStyle name="Output 2 2 4 2 4 3" xfId="47402" xr:uid="{00000000-0005-0000-0000-000020B90000}"/>
    <cellStyle name="Output 2 2 4 2 5" xfId="47403" xr:uid="{00000000-0005-0000-0000-000021B90000}"/>
    <cellStyle name="Output 2 2 4 2 5 2" xfId="47404" xr:uid="{00000000-0005-0000-0000-000022B90000}"/>
    <cellStyle name="Output 2 2 4 2 5 3" xfId="47405" xr:uid="{00000000-0005-0000-0000-000023B90000}"/>
    <cellStyle name="Output 2 2 4 2 6" xfId="47406" xr:uid="{00000000-0005-0000-0000-000024B90000}"/>
    <cellStyle name="Output 2 2 4 2 6 2" xfId="47407" xr:uid="{00000000-0005-0000-0000-000025B90000}"/>
    <cellStyle name="Output 2 2 4 2 6 3" xfId="47408" xr:uid="{00000000-0005-0000-0000-000026B90000}"/>
    <cellStyle name="Output 2 2 4 2 7" xfId="47409" xr:uid="{00000000-0005-0000-0000-000027B90000}"/>
    <cellStyle name="Output 2 2 4 2 7 2" xfId="47410" xr:uid="{00000000-0005-0000-0000-000028B90000}"/>
    <cellStyle name="Output 2 2 4 2 7 3" xfId="47411" xr:uid="{00000000-0005-0000-0000-000029B90000}"/>
    <cellStyle name="Output 2 2 4 2 8" xfId="47412" xr:uid="{00000000-0005-0000-0000-00002AB90000}"/>
    <cellStyle name="Output 2 2 4 2 8 2" xfId="47413" xr:uid="{00000000-0005-0000-0000-00002BB90000}"/>
    <cellStyle name="Output 2 2 4 2 8 3" xfId="47414" xr:uid="{00000000-0005-0000-0000-00002CB90000}"/>
    <cellStyle name="Output 2 2 4 2 9" xfId="47415" xr:uid="{00000000-0005-0000-0000-00002DB90000}"/>
    <cellStyle name="Output 2 2 4 2 9 2" xfId="47416" xr:uid="{00000000-0005-0000-0000-00002EB90000}"/>
    <cellStyle name="Output 2 2 4 2 9 3" xfId="47417" xr:uid="{00000000-0005-0000-0000-00002FB90000}"/>
    <cellStyle name="Output 2 2 4 20" xfId="47418" xr:uid="{00000000-0005-0000-0000-000030B90000}"/>
    <cellStyle name="Output 2 2 4 3" xfId="47419" xr:uid="{00000000-0005-0000-0000-000031B90000}"/>
    <cellStyle name="Output 2 2 4 3 10" xfId="47420" xr:uid="{00000000-0005-0000-0000-000032B90000}"/>
    <cellStyle name="Output 2 2 4 3 10 2" xfId="47421" xr:uid="{00000000-0005-0000-0000-000033B90000}"/>
    <cellStyle name="Output 2 2 4 3 10 3" xfId="47422" xr:uid="{00000000-0005-0000-0000-000034B90000}"/>
    <cellStyle name="Output 2 2 4 3 11" xfId="47423" xr:uid="{00000000-0005-0000-0000-000035B90000}"/>
    <cellStyle name="Output 2 2 4 3 11 2" xfId="47424" xr:uid="{00000000-0005-0000-0000-000036B90000}"/>
    <cellStyle name="Output 2 2 4 3 11 3" xfId="47425" xr:uid="{00000000-0005-0000-0000-000037B90000}"/>
    <cellStyle name="Output 2 2 4 3 12" xfId="47426" xr:uid="{00000000-0005-0000-0000-000038B90000}"/>
    <cellStyle name="Output 2 2 4 3 12 2" xfId="47427" xr:uid="{00000000-0005-0000-0000-000039B90000}"/>
    <cellStyle name="Output 2 2 4 3 12 3" xfId="47428" xr:uid="{00000000-0005-0000-0000-00003AB90000}"/>
    <cellStyle name="Output 2 2 4 3 13" xfId="47429" xr:uid="{00000000-0005-0000-0000-00003BB90000}"/>
    <cellStyle name="Output 2 2 4 3 14" xfId="47430" xr:uid="{00000000-0005-0000-0000-00003CB90000}"/>
    <cellStyle name="Output 2 2 4 3 2" xfId="47431" xr:uid="{00000000-0005-0000-0000-00003DB90000}"/>
    <cellStyle name="Output 2 2 4 3 2 2" xfId="47432" xr:uid="{00000000-0005-0000-0000-00003EB90000}"/>
    <cellStyle name="Output 2 2 4 3 2 3" xfId="47433" xr:uid="{00000000-0005-0000-0000-00003FB90000}"/>
    <cellStyle name="Output 2 2 4 3 3" xfId="47434" xr:uid="{00000000-0005-0000-0000-000040B90000}"/>
    <cellStyle name="Output 2 2 4 3 3 2" xfId="47435" xr:uid="{00000000-0005-0000-0000-000041B90000}"/>
    <cellStyle name="Output 2 2 4 3 3 3" xfId="47436" xr:uid="{00000000-0005-0000-0000-000042B90000}"/>
    <cellStyle name="Output 2 2 4 3 4" xfId="47437" xr:uid="{00000000-0005-0000-0000-000043B90000}"/>
    <cellStyle name="Output 2 2 4 3 4 2" xfId="47438" xr:uid="{00000000-0005-0000-0000-000044B90000}"/>
    <cellStyle name="Output 2 2 4 3 4 3" xfId="47439" xr:uid="{00000000-0005-0000-0000-000045B90000}"/>
    <cellStyle name="Output 2 2 4 3 5" xfId="47440" xr:uid="{00000000-0005-0000-0000-000046B90000}"/>
    <cellStyle name="Output 2 2 4 3 5 2" xfId="47441" xr:uid="{00000000-0005-0000-0000-000047B90000}"/>
    <cellStyle name="Output 2 2 4 3 5 3" xfId="47442" xr:uid="{00000000-0005-0000-0000-000048B90000}"/>
    <cellStyle name="Output 2 2 4 3 6" xfId="47443" xr:uid="{00000000-0005-0000-0000-000049B90000}"/>
    <cellStyle name="Output 2 2 4 3 6 2" xfId="47444" xr:uid="{00000000-0005-0000-0000-00004AB90000}"/>
    <cellStyle name="Output 2 2 4 3 6 3" xfId="47445" xr:uid="{00000000-0005-0000-0000-00004BB90000}"/>
    <cellStyle name="Output 2 2 4 3 7" xfId="47446" xr:uid="{00000000-0005-0000-0000-00004CB90000}"/>
    <cellStyle name="Output 2 2 4 3 7 2" xfId="47447" xr:uid="{00000000-0005-0000-0000-00004DB90000}"/>
    <cellStyle name="Output 2 2 4 3 7 3" xfId="47448" xr:uid="{00000000-0005-0000-0000-00004EB90000}"/>
    <cellStyle name="Output 2 2 4 3 8" xfId="47449" xr:uid="{00000000-0005-0000-0000-00004FB90000}"/>
    <cellStyle name="Output 2 2 4 3 8 2" xfId="47450" xr:uid="{00000000-0005-0000-0000-000050B90000}"/>
    <cellStyle name="Output 2 2 4 3 8 3" xfId="47451" xr:uid="{00000000-0005-0000-0000-000051B90000}"/>
    <cellStyle name="Output 2 2 4 3 9" xfId="47452" xr:uid="{00000000-0005-0000-0000-000052B90000}"/>
    <cellStyle name="Output 2 2 4 3 9 2" xfId="47453" xr:uid="{00000000-0005-0000-0000-000053B90000}"/>
    <cellStyle name="Output 2 2 4 3 9 3" xfId="47454" xr:uid="{00000000-0005-0000-0000-000054B90000}"/>
    <cellStyle name="Output 2 2 4 4" xfId="47455" xr:uid="{00000000-0005-0000-0000-000055B90000}"/>
    <cellStyle name="Output 2 2 4 4 10" xfId="47456" xr:uid="{00000000-0005-0000-0000-000056B90000}"/>
    <cellStyle name="Output 2 2 4 4 10 2" xfId="47457" xr:uid="{00000000-0005-0000-0000-000057B90000}"/>
    <cellStyle name="Output 2 2 4 4 10 3" xfId="47458" xr:uid="{00000000-0005-0000-0000-000058B90000}"/>
    <cellStyle name="Output 2 2 4 4 11" xfId="47459" xr:uid="{00000000-0005-0000-0000-000059B90000}"/>
    <cellStyle name="Output 2 2 4 4 11 2" xfId="47460" xr:uid="{00000000-0005-0000-0000-00005AB90000}"/>
    <cellStyle name="Output 2 2 4 4 11 3" xfId="47461" xr:uid="{00000000-0005-0000-0000-00005BB90000}"/>
    <cellStyle name="Output 2 2 4 4 12" xfId="47462" xr:uid="{00000000-0005-0000-0000-00005CB90000}"/>
    <cellStyle name="Output 2 2 4 4 13" xfId="47463" xr:uid="{00000000-0005-0000-0000-00005DB90000}"/>
    <cellStyle name="Output 2 2 4 4 2" xfId="47464" xr:uid="{00000000-0005-0000-0000-00005EB90000}"/>
    <cellStyle name="Output 2 2 4 4 2 2" xfId="47465" xr:uid="{00000000-0005-0000-0000-00005FB90000}"/>
    <cellStyle name="Output 2 2 4 4 2 3" xfId="47466" xr:uid="{00000000-0005-0000-0000-000060B90000}"/>
    <cellStyle name="Output 2 2 4 4 3" xfId="47467" xr:uid="{00000000-0005-0000-0000-000061B90000}"/>
    <cellStyle name="Output 2 2 4 4 3 2" xfId="47468" xr:uid="{00000000-0005-0000-0000-000062B90000}"/>
    <cellStyle name="Output 2 2 4 4 3 3" xfId="47469" xr:uid="{00000000-0005-0000-0000-000063B90000}"/>
    <cellStyle name="Output 2 2 4 4 4" xfId="47470" xr:uid="{00000000-0005-0000-0000-000064B90000}"/>
    <cellStyle name="Output 2 2 4 4 4 2" xfId="47471" xr:uid="{00000000-0005-0000-0000-000065B90000}"/>
    <cellStyle name="Output 2 2 4 4 4 3" xfId="47472" xr:uid="{00000000-0005-0000-0000-000066B90000}"/>
    <cellStyle name="Output 2 2 4 4 5" xfId="47473" xr:uid="{00000000-0005-0000-0000-000067B90000}"/>
    <cellStyle name="Output 2 2 4 4 5 2" xfId="47474" xr:uid="{00000000-0005-0000-0000-000068B90000}"/>
    <cellStyle name="Output 2 2 4 4 5 3" xfId="47475" xr:uid="{00000000-0005-0000-0000-000069B90000}"/>
    <cellStyle name="Output 2 2 4 4 6" xfId="47476" xr:uid="{00000000-0005-0000-0000-00006AB90000}"/>
    <cellStyle name="Output 2 2 4 4 6 2" xfId="47477" xr:uid="{00000000-0005-0000-0000-00006BB90000}"/>
    <cellStyle name="Output 2 2 4 4 6 3" xfId="47478" xr:uid="{00000000-0005-0000-0000-00006CB90000}"/>
    <cellStyle name="Output 2 2 4 4 7" xfId="47479" xr:uid="{00000000-0005-0000-0000-00006DB90000}"/>
    <cellStyle name="Output 2 2 4 4 7 2" xfId="47480" xr:uid="{00000000-0005-0000-0000-00006EB90000}"/>
    <cellStyle name="Output 2 2 4 4 7 3" xfId="47481" xr:uid="{00000000-0005-0000-0000-00006FB90000}"/>
    <cellStyle name="Output 2 2 4 4 8" xfId="47482" xr:uid="{00000000-0005-0000-0000-000070B90000}"/>
    <cellStyle name="Output 2 2 4 4 8 2" xfId="47483" xr:uid="{00000000-0005-0000-0000-000071B90000}"/>
    <cellStyle name="Output 2 2 4 4 8 3" xfId="47484" xr:uid="{00000000-0005-0000-0000-000072B90000}"/>
    <cellStyle name="Output 2 2 4 4 9" xfId="47485" xr:uid="{00000000-0005-0000-0000-000073B90000}"/>
    <cellStyle name="Output 2 2 4 4 9 2" xfId="47486" xr:uid="{00000000-0005-0000-0000-000074B90000}"/>
    <cellStyle name="Output 2 2 4 4 9 3" xfId="47487" xr:uid="{00000000-0005-0000-0000-000075B90000}"/>
    <cellStyle name="Output 2 2 4 5" xfId="47488" xr:uid="{00000000-0005-0000-0000-000076B90000}"/>
    <cellStyle name="Output 2 2 4 5 10" xfId="47489" xr:uid="{00000000-0005-0000-0000-000077B90000}"/>
    <cellStyle name="Output 2 2 4 5 10 2" xfId="47490" xr:uid="{00000000-0005-0000-0000-000078B90000}"/>
    <cellStyle name="Output 2 2 4 5 10 3" xfId="47491" xr:uid="{00000000-0005-0000-0000-000079B90000}"/>
    <cellStyle name="Output 2 2 4 5 11" xfId="47492" xr:uid="{00000000-0005-0000-0000-00007AB90000}"/>
    <cellStyle name="Output 2 2 4 5 11 2" xfId="47493" xr:uid="{00000000-0005-0000-0000-00007BB90000}"/>
    <cellStyle name="Output 2 2 4 5 11 3" xfId="47494" xr:uid="{00000000-0005-0000-0000-00007CB90000}"/>
    <cellStyle name="Output 2 2 4 5 12" xfId="47495" xr:uid="{00000000-0005-0000-0000-00007DB90000}"/>
    <cellStyle name="Output 2 2 4 5 13" xfId="47496" xr:uid="{00000000-0005-0000-0000-00007EB90000}"/>
    <cellStyle name="Output 2 2 4 5 2" xfId="47497" xr:uid="{00000000-0005-0000-0000-00007FB90000}"/>
    <cellStyle name="Output 2 2 4 5 2 2" xfId="47498" xr:uid="{00000000-0005-0000-0000-000080B90000}"/>
    <cellStyle name="Output 2 2 4 5 2 3" xfId="47499" xr:uid="{00000000-0005-0000-0000-000081B90000}"/>
    <cellStyle name="Output 2 2 4 5 3" xfId="47500" xr:uid="{00000000-0005-0000-0000-000082B90000}"/>
    <cellStyle name="Output 2 2 4 5 3 2" xfId="47501" xr:uid="{00000000-0005-0000-0000-000083B90000}"/>
    <cellStyle name="Output 2 2 4 5 3 3" xfId="47502" xr:uid="{00000000-0005-0000-0000-000084B90000}"/>
    <cellStyle name="Output 2 2 4 5 4" xfId="47503" xr:uid="{00000000-0005-0000-0000-000085B90000}"/>
    <cellStyle name="Output 2 2 4 5 4 2" xfId="47504" xr:uid="{00000000-0005-0000-0000-000086B90000}"/>
    <cellStyle name="Output 2 2 4 5 4 3" xfId="47505" xr:uid="{00000000-0005-0000-0000-000087B90000}"/>
    <cellStyle name="Output 2 2 4 5 5" xfId="47506" xr:uid="{00000000-0005-0000-0000-000088B90000}"/>
    <cellStyle name="Output 2 2 4 5 5 2" xfId="47507" xr:uid="{00000000-0005-0000-0000-000089B90000}"/>
    <cellStyle name="Output 2 2 4 5 5 3" xfId="47508" xr:uid="{00000000-0005-0000-0000-00008AB90000}"/>
    <cellStyle name="Output 2 2 4 5 6" xfId="47509" xr:uid="{00000000-0005-0000-0000-00008BB90000}"/>
    <cellStyle name="Output 2 2 4 5 6 2" xfId="47510" xr:uid="{00000000-0005-0000-0000-00008CB90000}"/>
    <cellStyle name="Output 2 2 4 5 6 3" xfId="47511" xr:uid="{00000000-0005-0000-0000-00008DB90000}"/>
    <cellStyle name="Output 2 2 4 5 7" xfId="47512" xr:uid="{00000000-0005-0000-0000-00008EB90000}"/>
    <cellStyle name="Output 2 2 4 5 7 2" xfId="47513" xr:uid="{00000000-0005-0000-0000-00008FB90000}"/>
    <cellStyle name="Output 2 2 4 5 7 3" xfId="47514" xr:uid="{00000000-0005-0000-0000-000090B90000}"/>
    <cellStyle name="Output 2 2 4 5 8" xfId="47515" xr:uid="{00000000-0005-0000-0000-000091B90000}"/>
    <cellStyle name="Output 2 2 4 5 8 2" xfId="47516" xr:uid="{00000000-0005-0000-0000-000092B90000}"/>
    <cellStyle name="Output 2 2 4 5 8 3" xfId="47517" xr:uid="{00000000-0005-0000-0000-000093B90000}"/>
    <cellStyle name="Output 2 2 4 5 9" xfId="47518" xr:uid="{00000000-0005-0000-0000-000094B90000}"/>
    <cellStyle name="Output 2 2 4 5 9 2" xfId="47519" xr:uid="{00000000-0005-0000-0000-000095B90000}"/>
    <cellStyle name="Output 2 2 4 5 9 3" xfId="47520" xr:uid="{00000000-0005-0000-0000-000096B90000}"/>
    <cellStyle name="Output 2 2 4 6" xfId="47521" xr:uid="{00000000-0005-0000-0000-000097B90000}"/>
    <cellStyle name="Output 2 2 4 6 10" xfId="47522" xr:uid="{00000000-0005-0000-0000-000098B90000}"/>
    <cellStyle name="Output 2 2 4 6 10 2" xfId="47523" xr:uid="{00000000-0005-0000-0000-000099B90000}"/>
    <cellStyle name="Output 2 2 4 6 10 3" xfId="47524" xr:uid="{00000000-0005-0000-0000-00009AB90000}"/>
    <cellStyle name="Output 2 2 4 6 11" xfId="47525" xr:uid="{00000000-0005-0000-0000-00009BB90000}"/>
    <cellStyle name="Output 2 2 4 6 11 2" xfId="47526" xr:uid="{00000000-0005-0000-0000-00009CB90000}"/>
    <cellStyle name="Output 2 2 4 6 11 3" xfId="47527" xr:uid="{00000000-0005-0000-0000-00009DB90000}"/>
    <cellStyle name="Output 2 2 4 6 12" xfId="47528" xr:uid="{00000000-0005-0000-0000-00009EB90000}"/>
    <cellStyle name="Output 2 2 4 6 13" xfId="47529" xr:uid="{00000000-0005-0000-0000-00009FB90000}"/>
    <cellStyle name="Output 2 2 4 6 2" xfId="47530" xr:uid="{00000000-0005-0000-0000-0000A0B90000}"/>
    <cellStyle name="Output 2 2 4 6 2 2" xfId="47531" xr:uid="{00000000-0005-0000-0000-0000A1B90000}"/>
    <cellStyle name="Output 2 2 4 6 2 3" xfId="47532" xr:uid="{00000000-0005-0000-0000-0000A2B90000}"/>
    <cellStyle name="Output 2 2 4 6 3" xfId="47533" xr:uid="{00000000-0005-0000-0000-0000A3B90000}"/>
    <cellStyle name="Output 2 2 4 6 3 2" xfId="47534" xr:uid="{00000000-0005-0000-0000-0000A4B90000}"/>
    <cellStyle name="Output 2 2 4 6 3 3" xfId="47535" xr:uid="{00000000-0005-0000-0000-0000A5B90000}"/>
    <cellStyle name="Output 2 2 4 6 4" xfId="47536" xr:uid="{00000000-0005-0000-0000-0000A6B90000}"/>
    <cellStyle name="Output 2 2 4 6 4 2" xfId="47537" xr:uid="{00000000-0005-0000-0000-0000A7B90000}"/>
    <cellStyle name="Output 2 2 4 6 4 3" xfId="47538" xr:uid="{00000000-0005-0000-0000-0000A8B90000}"/>
    <cellStyle name="Output 2 2 4 6 5" xfId="47539" xr:uid="{00000000-0005-0000-0000-0000A9B90000}"/>
    <cellStyle name="Output 2 2 4 6 5 2" xfId="47540" xr:uid="{00000000-0005-0000-0000-0000AAB90000}"/>
    <cellStyle name="Output 2 2 4 6 5 3" xfId="47541" xr:uid="{00000000-0005-0000-0000-0000ABB90000}"/>
    <cellStyle name="Output 2 2 4 6 6" xfId="47542" xr:uid="{00000000-0005-0000-0000-0000ACB90000}"/>
    <cellStyle name="Output 2 2 4 6 6 2" xfId="47543" xr:uid="{00000000-0005-0000-0000-0000ADB90000}"/>
    <cellStyle name="Output 2 2 4 6 6 3" xfId="47544" xr:uid="{00000000-0005-0000-0000-0000AEB90000}"/>
    <cellStyle name="Output 2 2 4 6 7" xfId="47545" xr:uid="{00000000-0005-0000-0000-0000AFB90000}"/>
    <cellStyle name="Output 2 2 4 6 7 2" xfId="47546" xr:uid="{00000000-0005-0000-0000-0000B0B90000}"/>
    <cellStyle name="Output 2 2 4 6 7 3" xfId="47547" xr:uid="{00000000-0005-0000-0000-0000B1B90000}"/>
    <cellStyle name="Output 2 2 4 6 8" xfId="47548" xr:uid="{00000000-0005-0000-0000-0000B2B90000}"/>
    <cellStyle name="Output 2 2 4 6 8 2" xfId="47549" xr:uid="{00000000-0005-0000-0000-0000B3B90000}"/>
    <cellStyle name="Output 2 2 4 6 8 3" xfId="47550" xr:uid="{00000000-0005-0000-0000-0000B4B90000}"/>
    <cellStyle name="Output 2 2 4 6 9" xfId="47551" xr:uid="{00000000-0005-0000-0000-0000B5B90000}"/>
    <cellStyle name="Output 2 2 4 6 9 2" xfId="47552" xr:uid="{00000000-0005-0000-0000-0000B6B90000}"/>
    <cellStyle name="Output 2 2 4 6 9 3" xfId="47553" xr:uid="{00000000-0005-0000-0000-0000B7B90000}"/>
    <cellStyle name="Output 2 2 4 7" xfId="47554" xr:uid="{00000000-0005-0000-0000-0000B8B90000}"/>
    <cellStyle name="Output 2 2 4 7 10" xfId="47555" xr:uid="{00000000-0005-0000-0000-0000B9B90000}"/>
    <cellStyle name="Output 2 2 4 7 10 2" xfId="47556" xr:uid="{00000000-0005-0000-0000-0000BAB90000}"/>
    <cellStyle name="Output 2 2 4 7 10 3" xfId="47557" xr:uid="{00000000-0005-0000-0000-0000BBB90000}"/>
    <cellStyle name="Output 2 2 4 7 11" xfId="47558" xr:uid="{00000000-0005-0000-0000-0000BCB90000}"/>
    <cellStyle name="Output 2 2 4 7 11 2" xfId="47559" xr:uid="{00000000-0005-0000-0000-0000BDB90000}"/>
    <cellStyle name="Output 2 2 4 7 11 3" xfId="47560" xr:uid="{00000000-0005-0000-0000-0000BEB90000}"/>
    <cellStyle name="Output 2 2 4 7 12" xfId="47561" xr:uid="{00000000-0005-0000-0000-0000BFB90000}"/>
    <cellStyle name="Output 2 2 4 7 13" xfId="47562" xr:uid="{00000000-0005-0000-0000-0000C0B90000}"/>
    <cellStyle name="Output 2 2 4 7 2" xfId="47563" xr:uid="{00000000-0005-0000-0000-0000C1B90000}"/>
    <cellStyle name="Output 2 2 4 7 2 2" xfId="47564" xr:uid="{00000000-0005-0000-0000-0000C2B90000}"/>
    <cellStyle name="Output 2 2 4 7 2 3" xfId="47565" xr:uid="{00000000-0005-0000-0000-0000C3B90000}"/>
    <cellStyle name="Output 2 2 4 7 3" xfId="47566" xr:uid="{00000000-0005-0000-0000-0000C4B90000}"/>
    <cellStyle name="Output 2 2 4 7 3 2" xfId="47567" xr:uid="{00000000-0005-0000-0000-0000C5B90000}"/>
    <cellStyle name="Output 2 2 4 7 3 3" xfId="47568" xr:uid="{00000000-0005-0000-0000-0000C6B90000}"/>
    <cellStyle name="Output 2 2 4 7 4" xfId="47569" xr:uid="{00000000-0005-0000-0000-0000C7B90000}"/>
    <cellStyle name="Output 2 2 4 7 4 2" xfId="47570" xr:uid="{00000000-0005-0000-0000-0000C8B90000}"/>
    <cellStyle name="Output 2 2 4 7 4 3" xfId="47571" xr:uid="{00000000-0005-0000-0000-0000C9B90000}"/>
    <cellStyle name="Output 2 2 4 7 5" xfId="47572" xr:uid="{00000000-0005-0000-0000-0000CAB90000}"/>
    <cellStyle name="Output 2 2 4 7 5 2" xfId="47573" xr:uid="{00000000-0005-0000-0000-0000CBB90000}"/>
    <cellStyle name="Output 2 2 4 7 5 3" xfId="47574" xr:uid="{00000000-0005-0000-0000-0000CCB90000}"/>
    <cellStyle name="Output 2 2 4 7 6" xfId="47575" xr:uid="{00000000-0005-0000-0000-0000CDB90000}"/>
    <cellStyle name="Output 2 2 4 7 6 2" xfId="47576" xr:uid="{00000000-0005-0000-0000-0000CEB90000}"/>
    <cellStyle name="Output 2 2 4 7 6 3" xfId="47577" xr:uid="{00000000-0005-0000-0000-0000CFB90000}"/>
    <cellStyle name="Output 2 2 4 7 7" xfId="47578" xr:uid="{00000000-0005-0000-0000-0000D0B90000}"/>
    <cellStyle name="Output 2 2 4 7 7 2" xfId="47579" xr:uid="{00000000-0005-0000-0000-0000D1B90000}"/>
    <cellStyle name="Output 2 2 4 7 7 3" xfId="47580" xr:uid="{00000000-0005-0000-0000-0000D2B90000}"/>
    <cellStyle name="Output 2 2 4 7 8" xfId="47581" xr:uid="{00000000-0005-0000-0000-0000D3B90000}"/>
    <cellStyle name="Output 2 2 4 7 8 2" xfId="47582" xr:uid="{00000000-0005-0000-0000-0000D4B90000}"/>
    <cellStyle name="Output 2 2 4 7 8 3" xfId="47583" xr:uid="{00000000-0005-0000-0000-0000D5B90000}"/>
    <cellStyle name="Output 2 2 4 7 9" xfId="47584" xr:uid="{00000000-0005-0000-0000-0000D6B90000}"/>
    <cellStyle name="Output 2 2 4 7 9 2" xfId="47585" xr:uid="{00000000-0005-0000-0000-0000D7B90000}"/>
    <cellStyle name="Output 2 2 4 7 9 3" xfId="47586" xr:uid="{00000000-0005-0000-0000-0000D8B90000}"/>
    <cellStyle name="Output 2 2 4 8" xfId="47587" xr:uid="{00000000-0005-0000-0000-0000D9B90000}"/>
    <cellStyle name="Output 2 2 4 8 2" xfId="47588" xr:uid="{00000000-0005-0000-0000-0000DAB90000}"/>
    <cellStyle name="Output 2 2 4 8 3" xfId="47589" xr:uid="{00000000-0005-0000-0000-0000DBB90000}"/>
    <cellStyle name="Output 2 2 4 9" xfId="47590" xr:uid="{00000000-0005-0000-0000-0000DCB90000}"/>
    <cellStyle name="Output 2 2 4 9 2" xfId="47591" xr:uid="{00000000-0005-0000-0000-0000DDB90000}"/>
    <cellStyle name="Output 2 2 4 9 3" xfId="47592" xr:uid="{00000000-0005-0000-0000-0000DEB90000}"/>
    <cellStyle name="Output 2 2 5" xfId="47593" xr:uid="{00000000-0005-0000-0000-0000DFB90000}"/>
    <cellStyle name="Output 2 2 5 10" xfId="47594" xr:uid="{00000000-0005-0000-0000-0000E0B90000}"/>
    <cellStyle name="Output 2 2 5 10 2" xfId="47595" xr:uid="{00000000-0005-0000-0000-0000E1B90000}"/>
    <cellStyle name="Output 2 2 5 10 3" xfId="47596" xr:uid="{00000000-0005-0000-0000-0000E2B90000}"/>
    <cellStyle name="Output 2 2 5 11" xfId="47597" xr:uid="{00000000-0005-0000-0000-0000E3B90000}"/>
    <cellStyle name="Output 2 2 5 11 2" xfId="47598" xr:uid="{00000000-0005-0000-0000-0000E4B90000}"/>
    <cellStyle name="Output 2 2 5 11 3" xfId="47599" xr:uid="{00000000-0005-0000-0000-0000E5B90000}"/>
    <cellStyle name="Output 2 2 5 12" xfId="47600" xr:uid="{00000000-0005-0000-0000-0000E6B90000}"/>
    <cellStyle name="Output 2 2 5 12 2" xfId="47601" xr:uid="{00000000-0005-0000-0000-0000E7B90000}"/>
    <cellStyle name="Output 2 2 5 12 3" xfId="47602" xr:uid="{00000000-0005-0000-0000-0000E8B90000}"/>
    <cellStyle name="Output 2 2 5 13" xfId="47603" xr:uid="{00000000-0005-0000-0000-0000E9B90000}"/>
    <cellStyle name="Output 2 2 5 13 2" xfId="47604" xr:uid="{00000000-0005-0000-0000-0000EAB90000}"/>
    <cellStyle name="Output 2 2 5 13 3" xfId="47605" xr:uid="{00000000-0005-0000-0000-0000EBB90000}"/>
    <cellStyle name="Output 2 2 5 14" xfId="47606" xr:uid="{00000000-0005-0000-0000-0000ECB90000}"/>
    <cellStyle name="Output 2 2 5 14 2" xfId="47607" xr:uid="{00000000-0005-0000-0000-0000EDB90000}"/>
    <cellStyle name="Output 2 2 5 14 3" xfId="47608" xr:uid="{00000000-0005-0000-0000-0000EEB90000}"/>
    <cellStyle name="Output 2 2 5 15" xfId="47609" xr:uid="{00000000-0005-0000-0000-0000EFB90000}"/>
    <cellStyle name="Output 2 2 5 15 2" xfId="47610" xr:uid="{00000000-0005-0000-0000-0000F0B90000}"/>
    <cellStyle name="Output 2 2 5 15 3" xfId="47611" xr:uid="{00000000-0005-0000-0000-0000F1B90000}"/>
    <cellStyle name="Output 2 2 5 16" xfId="47612" xr:uid="{00000000-0005-0000-0000-0000F2B90000}"/>
    <cellStyle name="Output 2 2 5 16 2" xfId="47613" xr:uid="{00000000-0005-0000-0000-0000F3B90000}"/>
    <cellStyle name="Output 2 2 5 16 3" xfId="47614" xr:uid="{00000000-0005-0000-0000-0000F4B90000}"/>
    <cellStyle name="Output 2 2 5 17" xfId="47615" xr:uid="{00000000-0005-0000-0000-0000F5B90000}"/>
    <cellStyle name="Output 2 2 5 17 2" xfId="47616" xr:uid="{00000000-0005-0000-0000-0000F6B90000}"/>
    <cellStyle name="Output 2 2 5 17 3" xfId="47617" xr:uid="{00000000-0005-0000-0000-0000F7B90000}"/>
    <cellStyle name="Output 2 2 5 18" xfId="47618" xr:uid="{00000000-0005-0000-0000-0000F8B90000}"/>
    <cellStyle name="Output 2 2 5 18 2" xfId="47619" xr:uid="{00000000-0005-0000-0000-0000F9B90000}"/>
    <cellStyle name="Output 2 2 5 18 3" xfId="47620" xr:uid="{00000000-0005-0000-0000-0000FAB90000}"/>
    <cellStyle name="Output 2 2 5 19" xfId="47621" xr:uid="{00000000-0005-0000-0000-0000FBB90000}"/>
    <cellStyle name="Output 2 2 5 2" xfId="47622" xr:uid="{00000000-0005-0000-0000-0000FCB90000}"/>
    <cellStyle name="Output 2 2 5 2 10" xfId="47623" xr:uid="{00000000-0005-0000-0000-0000FDB90000}"/>
    <cellStyle name="Output 2 2 5 2 10 2" xfId="47624" xr:uid="{00000000-0005-0000-0000-0000FEB90000}"/>
    <cellStyle name="Output 2 2 5 2 10 3" xfId="47625" xr:uid="{00000000-0005-0000-0000-0000FFB90000}"/>
    <cellStyle name="Output 2 2 5 2 11" xfId="47626" xr:uid="{00000000-0005-0000-0000-000000BA0000}"/>
    <cellStyle name="Output 2 2 5 2 11 2" xfId="47627" xr:uid="{00000000-0005-0000-0000-000001BA0000}"/>
    <cellStyle name="Output 2 2 5 2 11 3" xfId="47628" xr:uid="{00000000-0005-0000-0000-000002BA0000}"/>
    <cellStyle name="Output 2 2 5 2 12" xfId="47629" xr:uid="{00000000-0005-0000-0000-000003BA0000}"/>
    <cellStyle name="Output 2 2 5 2 12 2" xfId="47630" xr:uid="{00000000-0005-0000-0000-000004BA0000}"/>
    <cellStyle name="Output 2 2 5 2 12 3" xfId="47631" xr:uid="{00000000-0005-0000-0000-000005BA0000}"/>
    <cellStyle name="Output 2 2 5 2 13" xfId="47632" xr:uid="{00000000-0005-0000-0000-000006BA0000}"/>
    <cellStyle name="Output 2 2 5 2 14" xfId="47633" xr:uid="{00000000-0005-0000-0000-000007BA0000}"/>
    <cellStyle name="Output 2 2 5 2 2" xfId="47634" xr:uid="{00000000-0005-0000-0000-000008BA0000}"/>
    <cellStyle name="Output 2 2 5 2 2 2" xfId="47635" xr:uid="{00000000-0005-0000-0000-000009BA0000}"/>
    <cellStyle name="Output 2 2 5 2 2 3" xfId="47636" xr:uid="{00000000-0005-0000-0000-00000ABA0000}"/>
    <cellStyle name="Output 2 2 5 2 3" xfId="47637" xr:uid="{00000000-0005-0000-0000-00000BBA0000}"/>
    <cellStyle name="Output 2 2 5 2 3 2" xfId="47638" xr:uid="{00000000-0005-0000-0000-00000CBA0000}"/>
    <cellStyle name="Output 2 2 5 2 3 3" xfId="47639" xr:uid="{00000000-0005-0000-0000-00000DBA0000}"/>
    <cellStyle name="Output 2 2 5 2 4" xfId="47640" xr:uid="{00000000-0005-0000-0000-00000EBA0000}"/>
    <cellStyle name="Output 2 2 5 2 4 2" xfId="47641" xr:uid="{00000000-0005-0000-0000-00000FBA0000}"/>
    <cellStyle name="Output 2 2 5 2 4 3" xfId="47642" xr:uid="{00000000-0005-0000-0000-000010BA0000}"/>
    <cellStyle name="Output 2 2 5 2 5" xfId="47643" xr:uid="{00000000-0005-0000-0000-000011BA0000}"/>
    <cellStyle name="Output 2 2 5 2 5 2" xfId="47644" xr:uid="{00000000-0005-0000-0000-000012BA0000}"/>
    <cellStyle name="Output 2 2 5 2 5 3" xfId="47645" xr:uid="{00000000-0005-0000-0000-000013BA0000}"/>
    <cellStyle name="Output 2 2 5 2 6" xfId="47646" xr:uid="{00000000-0005-0000-0000-000014BA0000}"/>
    <cellStyle name="Output 2 2 5 2 6 2" xfId="47647" xr:uid="{00000000-0005-0000-0000-000015BA0000}"/>
    <cellStyle name="Output 2 2 5 2 6 3" xfId="47648" xr:uid="{00000000-0005-0000-0000-000016BA0000}"/>
    <cellStyle name="Output 2 2 5 2 7" xfId="47649" xr:uid="{00000000-0005-0000-0000-000017BA0000}"/>
    <cellStyle name="Output 2 2 5 2 7 2" xfId="47650" xr:uid="{00000000-0005-0000-0000-000018BA0000}"/>
    <cellStyle name="Output 2 2 5 2 7 3" xfId="47651" xr:uid="{00000000-0005-0000-0000-000019BA0000}"/>
    <cellStyle name="Output 2 2 5 2 8" xfId="47652" xr:uid="{00000000-0005-0000-0000-00001ABA0000}"/>
    <cellStyle name="Output 2 2 5 2 8 2" xfId="47653" xr:uid="{00000000-0005-0000-0000-00001BBA0000}"/>
    <cellStyle name="Output 2 2 5 2 8 3" xfId="47654" xr:uid="{00000000-0005-0000-0000-00001CBA0000}"/>
    <cellStyle name="Output 2 2 5 2 9" xfId="47655" xr:uid="{00000000-0005-0000-0000-00001DBA0000}"/>
    <cellStyle name="Output 2 2 5 2 9 2" xfId="47656" xr:uid="{00000000-0005-0000-0000-00001EBA0000}"/>
    <cellStyle name="Output 2 2 5 2 9 3" xfId="47657" xr:uid="{00000000-0005-0000-0000-00001FBA0000}"/>
    <cellStyle name="Output 2 2 5 20" xfId="47658" xr:uid="{00000000-0005-0000-0000-000020BA0000}"/>
    <cellStyle name="Output 2 2 5 3" xfId="47659" xr:uid="{00000000-0005-0000-0000-000021BA0000}"/>
    <cellStyle name="Output 2 2 5 3 10" xfId="47660" xr:uid="{00000000-0005-0000-0000-000022BA0000}"/>
    <cellStyle name="Output 2 2 5 3 10 2" xfId="47661" xr:uid="{00000000-0005-0000-0000-000023BA0000}"/>
    <cellStyle name="Output 2 2 5 3 10 3" xfId="47662" xr:uid="{00000000-0005-0000-0000-000024BA0000}"/>
    <cellStyle name="Output 2 2 5 3 11" xfId="47663" xr:uid="{00000000-0005-0000-0000-000025BA0000}"/>
    <cellStyle name="Output 2 2 5 3 11 2" xfId="47664" xr:uid="{00000000-0005-0000-0000-000026BA0000}"/>
    <cellStyle name="Output 2 2 5 3 11 3" xfId="47665" xr:uid="{00000000-0005-0000-0000-000027BA0000}"/>
    <cellStyle name="Output 2 2 5 3 12" xfId="47666" xr:uid="{00000000-0005-0000-0000-000028BA0000}"/>
    <cellStyle name="Output 2 2 5 3 12 2" xfId="47667" xr:uid="{00000000-0005-0000-0000-000029BA0000}"/>
    <cellStyle name="Output 2 2 5 3 12 3" xfId="47668" xr:uid="{00000000-0005-0000-0000-00002ABA0000}"/>
    <cellStyle name="Output 2 2 5 3 13" xfId="47669" xr:uid="{00000000-0005-0000-0000-00002BBA0000}"/>
    <cellStyle name="Output 2 2 5 3 14" xfId="47670" xr:uid="{00000000-0005-0000-0000-00002CBA0000}"/>
    <cellStyle name="Output 2 2 5 3 2" xfId="47671" xr:uid="{00000000-0005-0000-0000-00002DBA0000}"/>
    <cellStyle name="Output 2 2 5 3 2 2" xfId="47672" xr:uid="{00000000-0005-0000-0000-00002EBA0000}"/>
    <cellStyle name="Output 2 2 5 3 2 3" xfId="47673" xr:uid="{00000000-0005-0000-0000-00002FBA0000}"/>
    <cellStyle name="Output 2 2 5 3 3" xfId="47674" xr:uid="{00000000-0005-0000-0000-000030BA0000}"/>
    <cellStyle name="Output 2 2 5 3 3 2" xfId="47675" xr:uid="{00000000-0005-0000-0000-000031BA0000}"/>
    <cellStyle name="Output 2 2 5 3 3 3" xfId="47676" xr:uid="{00000000-0005-0000-0000-000032BA0000}"/>
    <cellStyle name="Output 2 2 5 3 4" xfId="47677" xr:uid="{00000000-0005-0000-0000-000033BA0000}"/>
    <cellStyle name="Output 2 2 5 3 4 2" xfId="47678" xr:uid="{00000000-0005-0000-0000-000034BA0000}"/>
    <cellStyle name="Output 2 2 5 3 4 3" xfId="47679" xr:uid="{00000000-0005-0000-0000-000035BA0000}"/>
    <cellStyle name="Output 2 2 5 3 5" xfId="47680" xr:uid="{00000000-0005-0000-0000-000036BA0000}"/>
    <cellStyle name="Output 2 2 5 3 5 2" xfId="47681" xr:uid="{00000000-0005-0000-0000-000037BA0000}"/>
    <cellStyle name="Output 2 2 5 3 5 3" xfId="47682" xr:uid="{00000000-0005-0000-0000-000038BA0000}"/>
    <cellStyle name="Output 2 2 5 3 6" xfId="47683" xr:uid="{00000000-0005-0000-0000-000039BA0000}"/>
    <cellStyle name="Output 2 2 5 3 6 2" xfId="47684" xr:uid="{00000000-0005-0000-0000-00003ABA0000}"/>
    <cellStyle name="Output 2 2 5 3 6 3" xfId="47685" xr:uid="{00000000-0005-0000-0000-00003BBA0000}"/>
    <cellStyle name="Output 2 2 5 3 7" xfId="47686" xr:uid="{00000000-0005-0000-0000-00003CBA0000}"/>
    <cellStyle name="Output 2 2 5 3 7 2" xfId="47687" xr:uid="{00000000-0005-0000-0000-00003DBA0000}"/>
    <cellStyle name="Output 2 2 5 3 7 3" xfId="47688" xr:uid="{00000000-0005-0000-0000-00003EBA0000}"/>
    <cellStyle name="Output 2 2 5 3 8" xfId="47689" xr:uid="{00000000-0005-0000-0000-00003FBA0000}"/>
    <cellStyle name="Output 2 2 5 3 8 2" xfId="47690" xr:uid="{00000000-0005-0000-0000-000040BA0000}"/>
    <cellStyle name="Output 2 2 5 3 8 3" xfId="47691" xr:uid="{00000000-0005-0000-0000-000041BA0000}"/>
    <cellStyle name="Output 2 2 5 3 9" xfId="47692" xr:uid="{00000000-0005-0000-0000-000042BA0000}"/>
    <cellStyle name="Output 2 2 5 3 9 2" xfId="47693" xr:uid="{00000000-0005-0000-0000-000043BA0000}"/>
    <cellStyle name="Output 2 2 5 3 9 3" xfId="47694" xr:uid="{00000000-0005-0000-0000-000044BA0000}"/>
    <cellStyle name="Output 2 2 5 4" xfId="47695" xr:uid="{00000000-0005-0000-0000-000045BA0000}"/>
    <cellStyle name="Output 2 2 5 4 10" xfId="47696" xr:uid="{00000000-0005-0000-0000-000046BA0000}"/>
    <cellStyle name="Output 2 2 5 4 10 2" xfId="47697" xr:uid="{00000000-0005-0000-0000-000047BA0000}"/>
    <cellStyle name="Output 2 2 5 4 10 3" xfId="47698" xr:uid="{00000000-0005-0000-0000-000048BA0000}"/>
    <cellStyle name="Output 2 2 5 4 11" xfId="47699" xr:uid="{00000000-0005-0000-0000-000049BA0000}"/>
    <cellStyle name="Output 2 2 5 4 11 2" xfId="47700" xr:uid="{00000000-0005-0000-0000-00004ABA0000}"/>
    <cellStyle name="Output 2 2 5 4 11 3" xfId="47701" xr:uid="{00000000-0005-0000-0000-00004BBA0000}"/>
    <cellStyle name="Output 2 2 5 4 12" xfId="47702" xr:uid="{00000000-0005-0000-0000-00004CBA0000}"/>
    <cellStyle name="Output 2 2 5 4 13" xfId="47703" xr:uid="{00000000-0005-0000-0000-00004DBA0000}"/>
    <cellStyle name="Output 2 2 5 4 2" xfId="47704" xr:uid="{00000000-0005-0000-0000-00004EBA0000}"/>
    <cellStyle name="Output 2 2 5 4 2 2" xfId="47705" xr:uid="{00000000-0005-0000-0000-00004FBA0000}"/>
    <cellStyle name="Output 2 2 5 4 2 3" xfId="47706" xr:uid="{00000000-0005-0000-0000-000050BA0000}"/>
    <cellStyle name="Output 2 2 5 4 3" xfId="47707" xr:uid="{00000000-0005-0000-0000-000051BA0000}"/>
    <cellStyle name="Output 2 2 5 4 3 2" xfId="47708" xr:uid="{00000000-0005-0000-0000-000052BA0000}"/>
    <cellStyle name="Output 2 2 5 4 3 3" xfId="47709" xr:uid="{00000000-0005-0000-0000-000053BA0000}"/>
    <cellStyle name="Output 2 2 5 4 4" xfId="47710" xr:uid="{00000000-0005-0000-0000-000054BA0000}"/>
    <cellStyle name="Output 2 2 5 4 4 2" xfId="47711" xr:uid="{00000000-0005-0000-0000-000055BA0000}"/>
    <cellStyle name="Output 2 2 5 4 4 3" xfId="47712" xr:uid="{00000000-0005-0000-0000-000056BA0000}"/>
    <cellStyle name="Output 2 2 5 4 5" xfId="47713" xr:uid="{00000000-0005-0000-0000-000057BA0000}"/>
    <cellStyle name="Output 2 2 5 4 5 2" xfId="47714" xr:uid="{00000000-0005-0000-0000-000058BA0000}"/>
    <cellStyle name="Output 2 2 5 4 5 3" xfId="47715" xr:uid="{00000000-0005-0000-0000-000059BA0000}"/>
    <cellStyle name="Output 2 2 5 4 6" xfId="47716" xr:uid="{00000000-0005-0000-0000-00005ABA0000}"/>
    <cellStyle name="Output 2 2 5 4 6 2" xfId="47717" xr:uid="{00000000-0005-0000-0000-00005BBA0000}"/>
    <cellStyle name="Output 2 2 5 4 6 3" xfId="47718" xr:uid="{00000000-0005-0000-0000-00005CBA0000}"/>
    <cellStyle name="Output 2 2 5 4 7" xfId="47719" xr:uid="{00000000-0005-0000-0000-00005DBA0000}"/>
    <cellStyle name="Output 2 2 5 4 7 2" xfId="47720" xr:uid="{00000000-0005-0000-0000-00005EBA0000}"/>
    <cellStyle name="Output 2 2 5 4 7 3" xfId="47721" xr:uid="{00000000-0005-0000-0000-00005FBA0000}"/>
    <cellStyle name="Output 2 2 5 4 8" xfId="47722" xr:uid="{00000000-0005-0000-0000-000060BA0000}"/>
    <cellStyle name="Output 2 2 5 4 8 2" xfId="47723" xr:uid="{00000000-0005-0000-0000-000061BA0000}"/>
    <cellStyle name="Output 2 2 5 4 8 3" xfId="47724" xr:uid="{00000000-0005-0000-0000-000062BA0000}"/>
    <cellStyle name="Output 2 2 5 4 9" xfId="47725" xr:uid="{00000000-0005-0000-0000-000063BA0000}"/>
    <cellStyle name="Output 2 2 5 4 9 2" xfId="47726" xr:uid="{00000000-0005-0000-0000-000064BA0000}"/>
    <cellStyle name="Output 2 2 5 4 9 3" xfId="47727" xr:uid="{00000000-0005-0000-0000-000065BA0000}"/>
    <cellStyle name="Output 2 2 5 5" xfId="47728" xr:uid="{00000000-0005-0000-0000-000066BA0000}"/>
    <cellStyle name="Output 2 2 5 5 10" xfId="47729" xr:uid="{00000000-0005-0000-0000-000067BA0000}"/>
    <cellStyle name="Output 2 2 5 5 10 2" xfId="47730" xr:uid="{00000000-0005-0000-0000-000068BA0000}"/>
    <cellStyle name="Output 2 2 5 5 10 3" xfId="47731" xr:uid="{00000000-0005-0000-0000-000069BA0000}"/>
    <cellStyle name="Output 2 2 5 5 11" xfId="47732" xr:uid="{00000000-0005-0000-0000-00006ABA0000}"/>
    <cellStyle name="Output 2 2 5 5 11 2" xfId="47733" xr:uid="{00000000-0005-0000-0000-00006BBA0000}"/>
    <cellStyle name="Output 2 2 5 5 11 3" xfId="47734" xr:uid="{00000000-0005-0000-0000-00006CBA0000}"/>
    <cellStyle name="Output 2 2 5 5 12" xfId="47735" xr:uid="{00000000-0005-0000-0000-00006DBA0000}"/>
    <cellStyle name="Output 2 2 5 5 13" xfId="47736" xr:uid="{00000000-0005-0000-0000-00006EBA0000}"/>
    <cellStyle name="Output 2 2 5 5 2" xfId="47737" xr:uid="{00000000-0005-0000-0000-00006FBA0000}"/>
    <cellStyle name="Output 2 2 5 5 2 2" xfId="47738" xr:uid="{00000000-0005-0000-0000-000070BA0000}"/>
    <cellStyle name="Output 2 2 5 5 2 3" xfId="47739" xr:uid="{00000000-0005-0000-0000-000071BA0000}"/>
    <cellStyle name="Output 2 2 5 5 3" xfId="47740" xr:uid="{00000000-0005-0000-0000-000072BA0000}"/>
    <cellStyle name="Output 2 2 5 5 3 2" xfId="47741" xr:uid="{00000000-0005-0000-0000-000073BA0000}"/>
    <cellStyle name="Output 2 2 5 5 3 3" xfId="47742" xr:uid="{00000000-0005-0000-0000-000074BA0000}"/>
    <cellStyle name="Output 2 2 5 5 4" xfId="47743" xr:uid="{00000000-0005-0000-0000-000075BA0000}"/>
    <cellStyle name="Output 2 2 5 5 4 2" xfId="47744" xr:uid="{00000000-0005-0000-0000-000076BA0000}"/>
    <cellStyle name="Output 2 2 5 5 4 3" xfId="47745" xr:uid="{00000000-0005-0000-0000-000077BA0000}"/>
    <cellStyle name="Output 2 2 5 5 5" xfId="47746" xr:uid="{00000000-0005-0000-0000-000078BA0000}"/>
    <cellStyle name="Output 2 2 5 5 5 2" xfId="47747" xr:uid="{00000000-0005-0000-0000-000079BA0000}"/>
    <cellStyle name="Output 2 2 5 5 5 3" xfId="47748" xr:uid="{00000000-0005-0000-0000-00007ABA0000}"/>
    <cellStyle name="Output 2 2 5 5 6" xfId="47749" xr:uid="{00000000-0005-0000-0000-00007BBA0000}"/>
    <cellStyle name="Output 2 2 5 5 6 2" xfId="47750" xr:uid="{00000000-0005-0000-0000-00007CBA0000}"/>
    <cellStyle name="Output 2 2 5 5 6 3" xfId="47751" xr:uid="{00000000-0005-0000-0000-00007DBA0000}"/>
    <cellStyle name="Output 2 2 5 5 7" xfId="47752" xr:uid="{00000000-0005-0000-0000-00007EBA0000}"/>
    <cellStyle name="Output 2 2 5 5 7 2" xfId="47753" xr:uid="{00000000-0005-0000-0000-00007FBA0000}"/>
    <cellStyle name="Output 2 2 5 5 7 3" xfId="47754" xr:uid="{00000000-0005-0000-0000-000080BA0000}"/>
    <cellStyle name="Output 2 2 5 5 8" xfId="47755" xr:uid="{00000000-0005-0000-0000-000081BA0000}"/>
    <cellStyle name="Output 2 2 5 5 8 2" xfId="47756" xr:uid="{00000000-0005-0000-0000-000082BA0000}"/>
    <cellStyle name="Output 2 2 5 5 8 3" xfId="47757" xr:uid="{00000000-0005-0000-0000-000083BA0000}"/>
    <cellStyle name="Output 2 2 5 5 9" xfId="47758" xr:uid="{00000000-0005-0000-0000-000084BA0000}"/>
    <cellStyle name="Output 2 2 5 5 9 2" xfId="47759" xr:uid="{00000000-0005-0000-0000-000085BA0000}"/>
    <cellStyle name="Output 2 2 5 5 9 3" xfId="47760" xr:uid="{00000000-0005-0000-0000-000086BA0000}"/>
    <cellStyle name="Output 2 2 5 6" xfId="47761" xr:uid="{00000000-0005-0000-0000-000087BA0000}"/>
    <cellStyle name="Output 2 2 5 6 10" xfId="47762" xr:uid="{00000000-0005-0000-0000-000088BA0000}"/>
    <cellStyle name="Output 2 2 5 6 10 2" xfId="47763" xr:uid="{00000000-0005-0000-0000-000089BA0000}"/>
    <cellStyle name="Output 2 2 5 6 10 3" xfId="47764" xr:uid="{00000000-0005-0000-0000-00008ABA0000}"/>
    <cellStyle name="Output 2 2 5 6 11" xfId="47765" xr:uid="{00000000-0005-0000-0000-00008BBA0000}"/>
    <cellStyle name="Output 2 2 5 6 11 2" xfId="47766" xr:uid="{00000000-0005-0000-0000-00008CBA0000}"/>
    <cellStyle name="Output 2 2 5 6 11 3" xfId="47767" xr:uid="{00000000-0005-0000-0000-00008DBA0000}"/>
    <cellStyle name="Output 2 2 5 6 12" xfId="47768" xr:uid="{00000000-0005-0000-0000-00008EBA0000}"/>
    <cellStyle name="Output 2 2 5 6 13" xfId="47769" xr:uid="{00000000-0005-0000-0000-00008FBA0000}"/>
    <cellStyle name="Output 2 2 5 6 2" xfId="47770" xr:uid="{00000000-0005-0000-0000-000090BA0000}"/>
    <cellStyle name="Output 2 2 5 6 2 2" xfId="47771" xr:uid="{00000000-0005-0000-0000-000091BA0000}"/>
    <cellStyle name="Output 2 2 5 6 2 3" xfId="47772" xr:uid="{00000000-0005-0000-0000-000092BA0000}"/>
    <cellStyle name="Output 2 2 5 6 3" xfId="47773" xr:uid="{00000000-0005-0000-0000-000093BA0000}"/>
    <cellStyle name="Output 2 2 5 6 3 2" xfId="47774" xr:uid="{00000000-0005-0000-0000-000094BA0000}"/>
    <cellStyle name="Output 2 2 5 6 3 3" xfId="47775" xr:uid="{00000000-0005-0000-0000-000095BA0000}"/>
    <cellStyle name="Output 2 2 5 6 4" xfId="47776" xr:uid="{00000000-0005-0000-0000-000096BA0000}"/>
    <cellStyle name="Output 2 2 5 6 4 2" xfId="47777" xr:uid="{00000000-0005-0000-0000-000097BA0000}"/>
    <cellStyle name="Output 2 2 5 6 4 3" xfId="47778" xr:uid="{00000000-0005-0000-0000-000098BA0000}"/>
    <cellStyle name="Output 2 2 5 6 5" xfId="47779" xr:uid="{00000000-0005-0000-0000-000099BA0000}"/>
    <cellStyle name="Output 2 2 5 6 5 2" xfId="47780" xr:uid="{00000000-0005-0000-0000-00009ABA0000}"/>
    <cellStyle name="Output 2 2 5 6 5 3" xfId="47781" xr:uid="{00000000-0005-0000-0000-00009BBA0000}"/>
    <cellStyle name="Output 2 2 5 6 6" xfId="47782" xr:uid="{00000000-0005-0000-0000-00009CBA0000}"/>
    <cellStyle name="Output 2 2 5 6 6 2" xfId="47783" xr:uid="{00000000-0005-0000-0000-00009DBA0000}"/>
    <cellStyle name="Output 2 2 5 6 6 3" xfId="47784" xr:uid="{00000000-0005-0000-0000-00009EBA0000}"/>
    <cellStyle name="Output 2 2 5 6 7" xfId="47785" xr:uid="{00000000-0005-0000-0000-00009FBA0000}"/>
    <cellStyle name="Output 2 2 5 6 7 2" xfId="47786" xr:uid="{00000000-0005-0000-0000-0000A0BA0000}"/>
    <cellStyle name="Output 2 2 5 6 7 3" xfId="47787" xr:uid="{00000000-0005-0000-0000-0000A1BA0000}"/>
    <cellStyle name="Output 2 2 5 6 8" xfId="47788" xr:uid="{00000000-0005-0000-0000-0000A2BA0000}"/>
    <cellStyle name="Output 2 2 5 6 8 2" xfId="47789" xr:uid="{00000000-0005-0000-0000-0000A3BA0000}"/>
    <cellStyle name="Output 2 2 5 6 8 3" xfId="47790" xr:uid="{00000000-0005-0000-0000-0000A4BA0000}"/>
    <cellStyle name="Output 2 2 5 6 9" xfId="47791" xr:uid="{00000000-0005-0000-0000-0000A5BA0000}"/>
    <cellStyle name="Output 2 2 5 6 9 2" xfId="47792" xr:uid="{00000000-0005-0000-0000-0000A6BA0000}"/>
    <cellStyle name="Output 2 2 5 6 9 3" xfId="47793" xr:uid="{00000000-0005-0000-0000-0000A7BA0000}"/>
    <cellStyle name="Output 2 2 5 7" xfId="47794" xr:uid="{00000000-0005-0000-0000-0000A8BA0000}"/>
    <cellStyle name="Output 2 2 5 7 10" xfId="47795" xr:uid="{00000000-0005-0000-0000-0000A9BA0000}"/>
    <cellStyle name="Output 2 2 5 7 10 2" xfId="47796" xr:uid="{00000000-0005-0000-0000-0000AABA0000}"/>
    <cellStyle name="Output 2 2 5 7 10 3" xfId="47797" xr:uid="{00000000-0005-0000-0000-0000ABBA0000}"/>
    <cellStyle name="Output 2 2 5 7 11" xfId="47798" xr:uid="{00000000-0005-0000-0000-0000ACBA0000}"/>
    <cellStyle name="Output 2 2 5 7 11 2" xfId="47799" xr:uid="{00000000-0005-0000-0000-0000ADBA0000}"/>
    <cellStyle name="Output 2 2 5 7 11 3" xfId="47800" xr:uid="{00000000-0005-0000-0000-0000AEBA0000}"/>
    <cellStyle name="Output 2 2 5 7 12" xfId="47801" xr:uid="{00000000-0005-0000-0000-0000AFBA0000}"/>
    <cellStyle name="Output 2 2 5 7 13" xfId="47802" xr:uid="{00000000-0005-0000-0000-0000B0BA0000}"/>
    <cellStyle name="Output 2 2 5 7 2" xfId="47803" xr:uid="{00000000-0005-0000-0000-0000B1BA0000}"/>
    <cellStyle name="Output 2 2 5 7 2 2" xfId="47804" xr:uid="{00000000-0005-0000-0000-0000B2BA0000}"/>
    <cellStyle name="Output 2 2 5 7 2 3" xfId="47805" xr:uid="{00000000-0005-0000-0000-0000B3BA0000}"/>
    <cellStyle name="Output 2 2 5 7 3" xfId="47806" xr:uid="{00000000-0005-0000-0000-0000B4BA0000}"/>
    <cellStyle name="Output 2 2 5 7 3 2" xfId="47807" xr:uid="{00000000-0005-0000-0000-0000B5BA0000}"/>
    <cellStyle name="Output 2 2 5 7 3 3" xfId="47808" xr:uid="{00000000-0005-0000-0000-0000B6BA0000}"/>
    <cellStyle name="Output 2 2 5 7 4" xfId="47809" xr:uid="{00000000-0005-0000-0000-0000B7BA0000}"/>
    <cellStyle name="Output 2 2 5 7 4 2" xfId="47810" xr:uid="{00000000-0005-0000-0000-0000B8BA0000}"/>
    <cellStyle name="Output 2 2 5 7 4 3" xfId="47811" xr:uid="{00000000-0005-0000-0000-0000B9BA0000}"/>
    <cellStyle name="Output 2 2 5 7 5" xfId="47812" xr:uid="{00000000-0005-0000-0000-0000BABA0000}"/>
    <cellStyle name="Output 2 2 5 7 5 2" xfId="47813" xr:uid="{00000000-0005-0000-0000-0000BBBA0000}"/>
    <cellStyle name="Output 2 2 5 7 5 3" xfId="47814" xr:uid="{00000000-0005-0000-0000-0000BCBA0000}"/>
    <cellStyle name="Output 2 2 5 7 6" xfId="47815" xr:uid="{00000000-0005-0000-0000-0000BDBA0000}"/>
    <cellStyle name="Output 2 2 5 7 6 2" xfId="47816" xr:uid="{00000000-0005-0000-0000-0000BEBA0000}"/>
    <cellStyle name="Output 2 2 5 7 6 3" xfId="47817" xr:uid="{00000000-0005-0000-0000-0000BFBA0000}"/>
    <cellStyle name="Output 2 2 5 7 7" xfId="47818" xr:uid="{00000000-0005-0000-0000-0000C0BA0000}"/>
    <cellStyle name="Output 2 2 5 7 7 2" xfId="47819" xr:uid="{00000000-0005-0000-0000-0000C1BA0000}"/>
    <cellStyle name="Output 2 2 5 7 7 3" xfId="47820" xr:uid="{00000000-0005-0000-0000-0000C2BA0000}"/>
    <cellStyle name="Output 2 2 5 7 8" xfId="47821" xr:uid="{00000000-0005-0000-0000-0000C3BA0000}"/>
    <cellStyle name="Output 2 2 5 7 8 2" xfId="47822" xr:uid="{00000000-0005-0000-0000-0000C4BA0000}"/>
    <cellStyle name="Output 2 2 5 7 8 3" xfId="47823" xr:uid="{00000000-0005-0000-0000-0000C5BA0000}"/>
    <cellStyle name="Output 2 2 5 7 9" xfId="47824" xr:uid="{00000000-0005-0000-0000-0000C6BA0000}"/>
    <cellStyle name="Output 2 2 5 7 9 2" xfId="47825" xr:uid="{00000000-0005-0000-0000-0000C7BA0000}"/>
    <cellStyle name="Output 2 2 5 7 9 3" xfId="47826" xr:uid="{00000000-0005-0000-0000-0000C8BA0000}"/>
    <cellStyle name="Output 2 2 5 8" xfId="47827" xr:uid="{00000000-0005-0000-0000-0000C9BA0000}"/>
    <cellStyle name="Output 2 2 5 8 2" xfId="47828" xr:uid="{00000000-0005-0000-0000-0000CABA0000}"/>
    <cellStyle name="Output 2 2 5 8 3" xfId="47829" xr:uid="{00000000-0005-0000-0000-0000CBBA0000}"/>
    <cellStyle name="Output 2 2 5 9" xfId="47830" xr:uid="{00000000-0005-0000-0000-0000CCBA0000}"/>
    <cellStyle name="Output 2 2 5 9 2" xfId="47831" xr:uid="{00000000-0005-0000-0000-0000CDBA0000}"/>
    <cellStyle name="Output 2 2 5 9 3" xfId="47832" xr:uid="{00000000-0005-0000-0000-0000CEBA0000}"/>
    <cellStyle name="Output 2 2 6" xfId="47833" xr:uid="{00000000-0005-0000-0000-0000CFBA0000}"/>
    <cellStyle name="Output 2 2 6 10" xfId="47834" xr:uid="{00000000-0005-0000-0000-0000D0BA0000}"/>
    <cellStyle name="Output 2 2 6 10 2" xfId="47835" xr:uid="{00000000-0005-0000-0000-0000D1BA0000}"/>
    <cellStyle name="Output 2 2 6 10 3" xfId="47836" xr:uid="{00000000-0005-0000-0000-0000D2BA0000}"/>
    <cellStyle name="Output 2 2 6 11" xfId="47837" xr:uid="{00000000-0005-0000-0000-0000D3BA0000}"/>
    <cellStyle name="Output 2 2 6 11 2" xfId="47838" xr:uid="{00000000-0005-0000-0000-0000D4BA0000}"/>
    <cellStyle name="Output 2 2 6 11 3" xfId="47839" xr:uid="{00000000-0005-0000-0000-0000D5BA0000}"/>
    <cellStyle name="Output 2 2 6 12" xfId="47840" xr:uid="{00000000-0005-0000-0000-0000D6BA0000}"/>
    <cellStyle name="Output 2 2 6 13" xfId="47841" xr:uid="{00000000-0005-0000-0000-0000D7BA0000}"/>
    <cellStyle name="Output 2 2 6 2" xfId="47842" xr:uid="{00000000-0005-0000-0000-0000D8BA0000}"/>
    <cellStyle name="Output 2 2 6 2 2" xfId="47843" xr:uid="{00000000-0005-0000-0000-0000D9BA0000}"/>
    <cellStyle name="Output 2 2 6 2 3" xfId="47844" xr:uid="{00000000-0005-0000-0000-0000DABA0000}"/>
    <cellStyle name="Output 2 2 6 3" xfId="47845" xr:uid="{00000000-0005-0000-0000-0000DBBA0000}"/>
    <cellStyle name="Output 2 2 6 3 2" xfId="47846" xr:uid="{00000000-0005-0000-0000-0000DCBA0000}"/>
    <cellStyle name="Output 2 2 6 3 3" xfId="47847" xr:uid="{00000000-0005-0000-0000-0000DDBA0000}"/>
    <cellStyle name="Output 2 2 6 4" xfId="47848" xr:uid="{00000000-0005-0000-0000-0000DEBA0000}"/>
    <cellStyle name="Output 2 2 6 4 2" xfId="47849" xr:uid="{00000000-0005-0000-0000-0000DFBA0000}"/>
    <cellStyle name="Output 2 2 6 4 3" xfId="47850" xr:uid="{00000000-0005-0000-0000-0000E0BA0000}"/>
    <cellStyle name="Output 2 2 6 5" xfId="47851" xr:uid="{00000000-0005-0000-0000-0000E1BA0000}"/>
    <cellStyle name="Output 2 2 6 5 2" xfId="47852" xr:uid="{00000000-0005-0000-0000-0000E2BA0000}"/>
    <cellStyle name="Output 2 2 6 5 3" xfId="47853" xr:uid="{00000000-0005-0000-0000-0000E3BA0000}"/>
    <cellStyle name="Output 2 2 6 6" xfId="47854" xr:uid="{00000000-0005-0000-0000-0000E4BA0000}"/>
    <cellStyle name="Output 2 2 6 6 2" xfId="47855" xr:uid="{00000000-0005-0000-0000-0000E5BA0000}"/>
    <cellStyle name="Output 2 2 6 6 3" xfId="47856" xr:uid="{00000000-0005-0000-0000-0000E6BA0000}"/>
    <cellStyle name="Output 2 2 6 7" xfId="47857" xr:uid="{00000000-0005-0000-0000-0000E7BA0000}"/>
    <cellStyle name="Output 2 2 6 7 2" xfId="47858" xr:uid="{00000000-0005-0000-0000-0000E8BA0000}"/>
    <cellStyle name="Output 2 2 6 7 3" xfId="47859" xr:uid="{00000000-0005-0000-0000-0000E9BA0000}"/>
    <cellStyle name="Output 2 2 6 8" xfId="47860" xr:uid="{00000000-0005-0000-0000-0000EABA0000}"/>
    <cellStyle name="Output 2 2 6 8 2" xfId="47861" xr:uid="{00000000-0005-0000-0000-0000EBBA0000}"/>
    <cellStyle name="Output 2 2 6 8 3" xfId="47862" xr:uid="{00000000-0005-0000-0000-0000ECBA0000}"/>
    <cellStyle name="Output 2 2 6 9" xfId="47863" xr:uid="{00000000-0005-0000-0000-0000EDBA0000}"/>
    <cellStyle name="Output 2 2 6 9 2" xfId="47864" xr:uid="{00000000-0005-0000-0000-0000EEBA0000}"/>
    <cellStyle name="Output 2 2 6 9 3" xfId="47865" xr:uid="{00000000-0005-0000-0000-0000EFBA0000}"/>
    <cellStyle name="Output 2 2 7" xfId="47866" xr:uid="{00000000-0005-0000-0000-0000F0BA0000}"/>
    <cellStyle name="Output 2 2 7 2" xfId="47867" xr:uid="{00000000-0005-0000-0000-0000F1BA0000}"/>
    <cellStyle name="Output 2 2 7 3" xfId="47868" xr:uid="{00000000-0005-0000-0000-0000F2BA0000}"/>
    <cellStyle name="Output 2 2 8" xfId="47869" xr:uid="{00000000-0005-0000-0000-0000F3BA0000}"/>
    <cellStyle name="Output 2 2 8 2" xfId="47870" xr:uid="{00000000-0005-0000-0000-0000F4BA0000}"/>
    <cellStyle name="Output 2 2 8 3" xfId="47871" xr:uid="{00000000-0005-0000-0000-0000F5BA0000}"/>
    <cellStyle name="Output 2 2 9" xfId="47872" xr:uid="{00000000-0005-0000-0000-0000F6BA0000}"/>
    <cellStyle name="Output 2 2 9 2" xfId="47873" xr:uid="{00000000-0005-0000-0000-0000F7BA0000}"/>
    <cellStyle name="Output 2 2 9 3" xfId="47874" xr:uid="{00000000-0005-0000-0000-0000F8BA0000}"/>
    <cellStyle name="Output 2 3" xfId="47875" xr:uid="{00000000-0005-0000-0000-0000F9BA0000}"/>
    <cellStyle name="Output 2 3 10" xfId="47876" xr:uid="{00000000-0005-0000-0000-0000FABA0000}"/>
    <cellStyle name="Output 2 3 10 2" xfId="47877" xr:uid="{00000000-0005-0000-0000-0000FBBA0000}"/>
    <cellStyle name="Output 2 3 10 3" xfId="47878" xr:uid="{00000000-0005-0000-0000-0000FCBA0000}"/>
    <cellStyle name="Output 2 3 11" xfId="47879" xr:uid="{00000000-0005-0000-0000-0000FDBA0000}"/>
    <cellStyle name="Output 2 3 11 2" xfId="47880" xr:uid="{00000000-0005-0000-0000-0000FEBA0000}"/>
    <cellStyle name="Output 2 3 11 3" xfId="47881" xr:uid="{00000000-0005-0000-0000-0000FFBA0000}"/>
    <cellStyle name="Output 2 3 12" xfId="47882" xr:uid="{00000000-0005-0000-0000-000000BB0000}"/>
    <cellStyle name="Output 2 3 12 2" xfId="47883" xr:uid="{00000000-0005-0000-0000-000001BB0000}"/>
    <cellStyle name="Output 2 3 12 3" xfId="47884" xr:uid="{00000000-0005-0000-0000-000002BB0000}"/>
    <cellStyle name="Output 2 3 13" xfId="47885" xr:uid="{00000000-0005-0000-0000-000003BB0000}"/>
    <cellStyle name="Output 2 3 13 2" xfId="47886" xr:uid="{00000000-0005-0000-0000-000004BB0000}"/>
    <cellStyle name="Output 2 3 13 3" xfId="47887" xr:uid="{00000000-0005-0000-0000-000005BB0000}"/>
    <cellStyle name="Output 2 3 14" xfId="47888" xr:uid="{00000000-0005-0000-0000-000006BB0000}"/>
    <cellStyle name="Output 2 3 14 2" xfId="47889" xr:uid="{00000000-0005-0000-0000-000007BB0000}"/>
    <cellStyle name="Output 2 3 14 3" xfId="47890" xr:uid="{00000000-0005-0000-0000-000008BB0000}"/>
    <cellStyle name="Output 2 3 15" xfId="47891" xr:uid="{00000000-0005-0000-0000-000009BB0000}"/>
    <cellStyle name="Output 2 3 15 2" xfId="47892" xr:uid="{00000000-0005-0000-0000-00000ABB0000}"/>
    <cellStyle name="Output 2 3 15 3" xfId="47893" xr:uid="{00000000-0005-0000-0000-00000BBB0000}"/>
    <cellStyle name="Output 2 3 16" xfId="47894" xr:uid="{00000000-0005-0000-0000-00000CBB0000}"/>
    <cellStyle name="Output 2 3 2" xfId="47895" xr:uid="{00000000-0005-0000-0000-00000DBB0000}"/>
    <cellStyle name="Output 2 3 2 10" xfId="47896" xr:uid="{00000000-0005-0000-0000-00000EBB0000}"/>
    <cellStyle name="Output 2 3 2 10 2" xfId="47897" xr:uid="{00000000-0005-0000-0000-00000FBB0000}"/>
    <cellStyle name="Output 2 3 2 10 3" xfId="47898" xr:uid="{00000000-0005-0000-0000-000010BB0000}"/>
    <cellStyle name="Output 2 3 2 11" xfId="47899" xr:uid="{00000000-0005-0000-0000-000011BB0000}"/>
    <cellStyle name="Output 2 3 2 11 2" xfId="47900" xr:uid="{00000000-0005-0000-0000-000012BB0000}"/>
    <cellStyle name="Output 2 3 2 11 3" xfId="47901" xr:uid="{00000000-0005-0000-0000-000013BB0000}"/>
    <cellStyle name="Output 2 3 2 12" xfId="47902" xr:uid="{00000000-0005-0000-0000-000014BB0000}"/>
    <cellStyle name="Output 2 3 2 12 2" xfId="47903" xr:uid="{00000000-0005-0000-0000-000015BB0000}"/>
    <cellStyle name="Output 2 3 2 12 3" xfId="47904" xr:uid="{00000000-0005-0000-0000-000016BB0000}"/>
    <cellStyle name="Output 2 3 2 13" xfId="47905" xr:uid="{00000000-0005-0000-0000-000017BB0000}"/>
    <cellStyle name="Output 2 3 2 13 2" xfId="47906" xr:uid="{00000000-0005-0000-0000-000018BB0000}"/>
    <cellStyle name="Output 2 3 2 13 3" xfId="47907" xr:uid="{00000000-0005-0000-0000-000019BB0000}"/>
    <cellStyle name="Output 2 3 2 14" xfId="47908" xr:uid="{00000000-0005-0000-0000-00001ABB0000}"/>
    <cellStyle name="Output 2 3 2 14 2" xfId="47909" xr:uid="{00000000-0005-0000-0000-00001BBB0000}"/>
    <cellStyle name="Output 2 3 2 14 3" xfId="47910" xr:uid="{00000000-0005-0000-0000-00001CBB0000}"/>
    <cellStyle name="Output 2 3 2 15" xfId="47911" xr:uid="{00000000-0005-0000-0000-00001DBB0000}"/>
    <cellStyle name="Output 2 3 2 15 2" xfId="47912" xr:uid="{00000000-0005-0000-0000-00001EBB0000}"/>
    <cellStyle name="Output 2 3 2 15 3" xfId="47913" xr:uid="{00000000-0005-0000-0000-00001FBB0000}"/>
    <cellStyle name="Output 2 3 2 16" xfId="47914" xr:uid="{00000000-0005-0000-0000-000020BB0000}"/>
    <cellStyle name="Output 2 3 2 16 2" xfId="47915" xr:uid="{00000000-0005-0000-0000-000021BB0000}"/>
    <cellStyle name="Output 2 3 2 16 3" xfId="47916" xr:uid="{00000000-0005-0000-0000-000022BB0000}"/>
    <cellStyle name="Output 2 3 2 17" xfId="47917" xr:uid="{00000000-0005-0000-0000-000023BB0000}"/>
    <cellStyle name="Output 2 3 2 2" xfId="47918" xr:uid="{00000000-0005-0000-0000-000024BB0000}"/>
    <cellStyle name="Output 2 3 2 2 10" xfId="47919" xr:uid="{00000000-0005-0000-0000-000025BB0000}"/>
    <cellStyle name="Output 2 3 2 2 10 2" xfId="47920" xr:uid="{00000000-0005-0000-0000-000026BB0000}"/>
    <cellStyle name="Output 2 3 2 2 10 3" xfId="47921" xr:uid="{00000000-0005-0000-0000-000027BB0000}"/>
    <cellStyle name="Output 2 3 2 2 11" xfId="47922" xr:uid="{00000000-0005-0000-0000-000028BB0000}"/>
    <cellStyle name="Output 2 3 2 2 11 2" xfId="47923" xr:uid="{00000000-0005-0000-0000-000029BB0000}"/>
    <cellStyle name="Output 2 3 2 2 11 3" xfId="47924" xr:uid="{00000000-0005-0000-0000-00002ABB0000}"/>
    <cellStyle name="Output 2 3 2 2 12" xfId="47925" xr:uid="{00000000-0005-0000-0000-00002BBB0000}"/>
    <cellStyle name="Output 2 3 2 2 12 2" xfId="47926" xr:uid="{00000000-0005-0000-0000-00002CBB0000}"/>
    <cellStyle name="Output 2 3 2 2 12 3" xfId="47927" xr:uid="{00000000-0005-0000-0000-00002DBB0000}"/>
    <cellStyle name="Output 2 3 2 2 13" xfId="47928" xr:uid="{00000000-0005-0000-0000-00002EBB0000}"/>
    <cellStyle name="Output 2 3 2 2 14" xfId="47929" xr:uid="{00000000-0005-0000-0000-00002FBB0000}"/>
    <cellStyle name="Output 2 3 2 2 2" xfId="47930" xr:uid="{00000000-0005-0000-0000-000030BB0000}"/>
    <cellStyle name="Output 2 3 2 2 2 2" xfId="47931" xr:uid="{00000000-0005-0000-0000-000031BB0000}"/>
    <cellStyle name="Output 2 3 2 2 2 3" xfId="47932" xr:uid="{00000000-0005-0000-0000-000032BB0000}"/>
    <cellStyle name="Output 2 3 2 2 3" xfId="47933" xr:uid="{00000000-0005-0000-0000-000033BB0000}"/>
    <cellStyle name="Output 2 3 2 2 3 2" xfId="47934" xr:uid="{00000000-0005-0000-0000-000034BB0000}"/>
    <cellStyle name="Output 2 3 2 2 3 3" xfId="47935" xr:uid="{00000000-0005-0000-0000-000035BB0000}"/>
    <cellStyle name="Output 2 3 2 2 4" xfId="47936" xr:uid="{00000000-0005-0000-0000-000036BB0000}"/>
    <cellStyle name="Output 2 3 2 2 4 2" xfId="47937" xr:uid="{00000000-0005-0000-0000-000037BB0000}"/>
    <cellStyle name="Output 2 3 2 2 4 3" xfId="47938" xr:uid="{00000000-0005-0000-0000-000038BB0000}"/>
    <cellStyle name="Output 2 3 2 2 5" xfId="47939" xr:uid="{00000000-0005-0000-0000-000039BB0000}"/>
    <cellStyle name="Output 2 3 2 2 5 2" xfId="47940" xr:uid="{00000000-0005-0000-0000-00003ABB0000}"/>
    <cellStyle name="Output 2 3 2 2 5 3" xfId="47941" xr:uid="{00000000-0005-0000-0000-00003BBB0000}"/>
    <cellStyle name="Output 2 3 2 2 6" xfId="47942" xr:uid="{00000000-0005-0000-0000-00003CBB0000}"/>
    <cellStyle name="Output 2 3 2 2 6 2" xfId="47943" xr:uid="{00000000-0005-0000-0000-00003DBB0000}"/>
    <cellStyle name="Output 2 3 2 2 6 3" xfId="47944" xr:uid="{00000000-0005-0000-0000-00003EBB0000}"/>
    <cellStyle name="Output 2 3 2 2 7" xfId="47945" xr:uid="{00000000-0005-0000-0000-00003FBB0000}"/>
    <cellStyle name="Output 2 3 2 2 7 2" xfId="47946" xr:uid="{00000000-0005-0000-0000-000040BB0000}"/>
    <cellStyle name="Output 2 3 2 2 7 3" xfId="47947" xr:uid="{00000000-0005-0000-0000-000041BB0000}"/>
    <cellStyle name="Output 2 3 2 2 8" xfId="47948" xr:uid="{00000000-0005-0000-0000-000042BB0000}"/>
    <cellStyle name="Output 2 3 2 2 8 2" xfId="47949" xr:uid="{00000000-0005-0000-0000-000043BB0000}"/>
    <cellStyle name="Output 2 3 2 2 8 3" xfId="47950" xr:uid="{00000000-0005-0000-0000-000044BB0000}"/>
    <cellStyle name="Output 2 3 2 2 9" xfId="47951" xr:uid="{00000000-0005-0000-0000-000045BB0000}"/>
    <cellStyle name="Output 2 3 2 2 9 2" xfId="47952" xr:uid="{00000000-0005-0000-0000-000046BB0000}"/>
    <cellStyle name="Output 2 3 2 2 9 3" xfId="47953" xr:uid="{00000000-0005-0000-0000-000047BB0000}"/>
    <cellStyle name="Output 2 3 2 3" xfId="47954" xr:uid="{00000000-0005-0000-0000-000048BB0000}"/>
    <cellStyle name="Output 2 3 2 3 10" xfId="47955" xr:uid="{00000000-0005-0000-0000-000049BB0000}"/>
    <cellStyle name="Output 2 3 2 3 10 2" xfId="47956" xr:uid="{00000000-0005-0000-0000-00004ABB0000}"/>
    <cellStyle name="Output 2 3 2 3 10 3" xfId="47957" xr:uid="{00000000-0005-0000-0000-00004BBB0000}"/>
    <cellStyle name="Output 2 3 2 3 11" xfId="47958" xr:uid="{00000000-0005-0000-0000-00004CBB0000}"/>
    <cellStyle name="Output 2 3 2 3 11 2" xfId="47959" xr:uid="{00000000-0005-0000-0000-00004DBB0000}"/>
    <cellStyle name="Output 2 3 2 3 11 3" xfId="47960" xr:uid="{00000000-0005-0000-0000-00004EBB0000}"/>
    <cellStyle name="Output 2 3 2 3 12" xfId="47961" xr:uid="{00000000-0005-0000-0000-00004FBB0000}"/>
    <cellStyle name="Output 2 3 2 3 12 2" xfId="47962" xr:uid="{00000000-0005-0000-0000-000050BB0000}"/>
    <cellStyle name="Output 2 3 2 3 12 3" xfId="47963" xr:uid="{00000000-0005-0000-0000-000051BB0000}"/>
    <cellStyle name="Output 2 3 2 3 13" xfId="47964" xr:uid="{00000000-0005-0000-0000-000052BB0000}"/>
    <cellStyle name="Output 2 3 2 3 14" xfId="47965" xr:uid="{00000000-0005-0000-0000-000053BB0000}"/>
    <cellStyle name="Output 2 3 2 3 2" xfId="47966" xr:uid="{00000000-0005-0000-0000-000054BB0000}"/>
    <cellStyle name="Output 2 3 2 3 2 2" xfId="47967" xr:uid="{00000000-0005-0000-0000-000055BB0000}"/>
    <cellStyle name="Output 2 3 2 3 2 3" xfId="47968" xr:uid="{00000000-0005-0000-0000-000056BB0000}"/>
    <cellStyle name="Output 2 3 2 3 3" xfId="47969" xr:uid="{00000000-0005-0000-0000-000057BB0000}"/>
    <cellStyle name="Output 2 3 2 3 3 2" xfId="47970" xr:uid="{00000000-0005-0000-0000-000058BB0000}"/>
    <cellStyle name="Output 2 3 2 3 3 3" xfId="47971" xr:uid="{00000000-0005-0000-0000-000059BB0000}"/>
    <cellStyle name="Output 2 3 2 3 4" xfId="47972" xr:uid="{00000000-0005-0000-0000-00005ABB0000}"/>
    <cellStyle name="Output 2 3 2 3 4 2" xfId="47973" xr:uid="{00000000-0005-0000-0000-00005BBB0000}"/>
    <cellStyle name="Output 2 3 2 3 4 3" xfId="47974" xr:uid="{00000000-0005-0000-0000-00005CBB0000}"/>
    <cellStyle name="Output 2 3 2 3 5" xfId="47975" xr:uid="{00000000-0005-0000-0000-00005DBB0000}"/>
    <cellStyle name="Output 2 3 2 3 5 2" xfId="47976" xr:uid="{00000000-0005-0000-0000-00005EBB0000}"/>
    <cellStyle name="Output 2 3 2 3 5 3" xfId="47977" xr:uid="{00000000-0005-0000-0000-00005FBB0000}"/>
    <cellStyle name="Output 2 3 2 3 6" xfId="47978" xr:uid="{00000000-0005-0000-0000-000060BB0000}"/>
    <cellStyle name="Output 2 3 2 3 6 2" xfId="47979" xr:uid="{00000000-0005-0000-0000-000061BB0000}"/>
    <cellStyle name="Output 2 3 2 3 6 3" xfId="47980" xr:uid="{00000000-0005-0000-0000-000062BB0000}"/>
    <cellStyle name="Output 2 3 2 3 7" xfId="47981" xr:uid="{00000000-0005-0000-0000-000063BB0000}"/>
    <cellStyle name="Output 2 3 2 3 7 2" xfId="47982" xr:uid="{00000000-0005-0000-0000-000064BB0000}"/>
    <cellStyle name="Output 2 3 2 3 7 3" xfId="47983" xr:uid="{00000000-0005-0000-0000-000065BB0000}"/>
    <cellStyle name="Output 2 3 2 3 8" xfId="47984" xr:uid="{00000000-0005-0000-0000-000066BB0000}"/>
    <cellStyle name="Output 2 3 2 3 8 2" xfId="47985" xr:uid="{00000000-0005-0000-0000-000067BB0000}"/>
    <cellStyle name="Output 2 3 2 3 8 3" xfId="47986" xr:uid="{00000000-0005-0000-0000-000068BB0000}"/>
    <cellStyle name="Output 2 3 2 3 9" xfId="47987" xr:uid="{00000000-0005-0000-0000-000069BB0000}"/>
    <cellStyle name="Output 2 3 2 3 9 2" xfId="47988" xr:uid="{00000000-0005-0000-0000-00006ABB0000}"/>
    <cellStyle name="Output 2 3 2 3 9 3" xfId="47989" xr:uid="{00000000-0005-0000-0000-00006BBB0000}"/>
    <cellStyle name="Output 2 3 2 4" xfId="47990" xr:uid="{00000000-0005-0000-0000-00006CBB0000}"/>
    <cellStyle name="Output 2 3 2 4 10" xfId="47991" xr:uid="{00000000-0005-0000-0000-00006DBB0000}"/>
    <cellStyle name="Output 2 3 2 4 10 2" xfId="47992" xr:uid="{00000000-0005-0000-0000-00006EBB0000}"/>
    <cellStyle name="Output 2 3 2 4 10 3" xfId="47993" xr:uid="{00000000-0005-0000-0000-00006FBB0000}"/>
    <cellStyle name="Output 2 3 2 4 11" xfId="47994" xr:uid="{00000000-0005-0000-0000-000070BB0000}"/>
    <cellStyle name="Output 2 3 2 4 11 2" xfId="47995" xr:uid="{00000000-0005-0000-0000-000071BB0000}"/>
    <cellStyle name="Output 2 3 2 4 11 3" xfId="47996" xr:uid="{00000000-0005-0000-0000-000072BB0000}"/>
    <cellStyle name="Output 2 3 2 4 12" xfId="47997" xr:uid="{00000000-0005-0000-0000-000073BB0000}"/>
    <cellStyle name="Output 2 3 2 4 13" xfId="47998" xr:uid="{00000000-0005-0000-0000-000074BB0000}"/>
    <cellStyle name="Output 2 3 2 4 2" xfId="47999" xr:uid="{00000000-0005-0000-0000-000075BB0000}"/>
    <cellStyle name="Output 2 3 2 4 2 2" xfId="48000" xr:uid="{00000000-0005-0000-0000-000076BB0000}"/>
    <cellStyle name="Output 2 3 2 4 2 3" xfId="48001" xr:uid="{00000000-0005-0000-0000-000077BB0000}"/>
    <cellStyle name="Output 2 3 2 4 3" xfId="48002" xr:uid="{00000000-0005-0000-0000-000078BB0000}"/>
    <cellStyle name="Output 2 3 2 4 3 2" xfId="48003" xr:uid="{00000000-0005-0000-0000-000079BB0000}"/>
    <cellStyle name="Output 2 3 2 4 3 3" xfId="48004" xr:uid="{00000000-0005-0000-0000-00007ABB0000}"/>
    <cellStyle name="Output 2 3 2 4 4" xfId="48005" xr:uid="{00000000-0005-0000-0000-00007BBB0000}"/>
    <cellStyle name="Output 2 3 2 4 4 2" xfId="48006" xr:uid="{00000000-0005-0000-0000-00007CBB0000}"/>
    <cellStyle name="Output 2 3 2 4 4 3" xfId="48007" xr:uid="{00000000-0005-0000-0000-00007DBB0000}"/>
    <cellStyle name="Output 2 3 2 4 5" xfId="48008" xr:uid="{00000000-0005-0000-0000-00007EBB0000}"/>
    <cellStyle name="Output 2 3 2 4 5 2" xfId="48009" xr:uid="{00000000-0005-0000-0000-00007FBB0000}"/>
    <cellStyle name="Output 2 3 2 4 5 3" xfId="48010" xr:uid="{00000000-0005-0000-0000-000080BB0000}"/>
    <cellStyle name="Output 2 3 2 4 6" xfId="48011" xr:uid="{00000000-0005-0000-0000-000081BB0000}"/>
    <cellStyle name="Output 2 3 2 4 6 2" xfId="48012" xr:uid="{00000000-0005-0000-0000-000082BB0000}"/>
    <cellStyle name="Output 2 3 2 4 6 3" xfId="48013" xr:uid="{00000000-0005-0000-0000-000083BB0000}"/>
    <cellStyle name="Output 2 3 2 4 7" xfId="48014" xr:uid="{00000000-0005-0000-0000-000084BB0000}"/>
    <cellStyle name="Output 2 3 2 4 7 2" xfId="48015" xr:uid="{00000000-0005-0000-0000-000085BB0000}"/>
    <cellStyle name="Output 2 3 2 4 7 3" xfId="48016" xr:uid="{00000000-0005-0000-0000-000086BB0000}"/>
    <cellStyle name="Output 2 3 2 4 8" xfId="48017" xr:uid="{00000000-0005-0000-0000-000087BB0000}"/>
    <cellStyle name="Output 2 3 2 4 8 2" xfId="48018" xr:uid="{00000000-0005-0000-0000-000088BB0000}"/>
    <cellStyle name="Output 2 3 2 4 8 3" xfId="48019" xr:uid="{00000000-0005-0000-0000-000089BB0000}"/>
    <cellStyle name="Output 2 3 2 4 9" xfId="48020" xr:uid="{00000000-0005-0000-0000-00008ABB0000}"/>
    <cellStyle name="Output 2 3 2 4 9 2" xfId="48021" xr:uid="{00000000-0005-0000-0000-00008BBB0000}"/>
    <cellStyle name="Output 2 3 2 4 9 3" xfId="48022" xr:uid="{00000000-0005-0000-0000-00008CBB0000}"/>
    <cellStyle name="Output 2 3 2 5" xfId="48023" xr:uid="{00000000-0005-0000-0000-00008DBB0000}"/>
    <cellStyle name="Output 2 3 2 5 10" xfId="48024" xr:uid="{00000000-0005-0000-0000-00008EBB0000}"/>
    <cellStyle name="Output 2 3 2 5 10 2" xfId="48025" xr:uid="{00000000-0005-0000-0000-00008FBB0000}"/>
    <cellStyle name="Output 2 3 2 5 10 3" xfId="48026" xr:uid="{00000000-0005-0000-0000-000090BB0000}"/>
    <cellStyle name="Output 2 3 2 5 11" xfId="48027" xr:uid="{00000000-0005-0000-0000-000091BB0000}"/>
    <cellStyle name="Output 2 3 2 5 11 2" xfId="48028" xr:uid="{00000000-0005-0000-0000-000092BB0000}"/>
    <cellStyle name="Output 2 3 2 5 11 3" xfId="48029" xr:uid="{00000000-0005-0000-0000-000093BB0000}"/>
    <cellStyle name="Output 2 3 2 5 12" xfId="48030" xr:uid="{00000000-0005-0000-0000-000094BB0000}"/>
    <cellStyle name="Output 2 3 2 5 13" xfId="48031" xr:uid="{00000000-0005-0000-0000-000095BB0000}"/>
    <cellStyle name="Output 2 3 2 5 2" xfId="48032" xr:uid="{00000000-0005-0000-0000-000096BB0000}"/>
    <cellStyle name="Output 2 3 2 5 2 2" xfId="48033" xr:uid="{00000000-0005-0000-0000-000097BB0000}"/>
    <cellStyle name="Output 2 3 2 5 2 3" xfId="48034" xr:uid="{00000000-0005-0000-0000-000098BB0000}"/>
    <cellStyle name="Output 2 3 2 5 3" xfId="48035" xr:uid="{00000000-0005-0000-0000-000099BB0000}"/>
    <cellStyle name="Output 2 3 2 5 3 2" xfId="48036" xr:uid="{00000000-0005-0000-0000-00009ABB0000}"/>
    <cellStyle name="Output 2 3 2 5 3 3" xfId="48037" xr:uid="{00000000-0005-0000-0000-00009BBB0000}"/>
    <cellStyle name="Output 2 3 2 5 4" xfId="48038" xr:uid="{00000000-0005-0000-0000-00009CBB0000}"/>
    <cellStyle name="Output 2 3 2 5 4 2" xfId="48039" xr:uid="{00000000-0005-0000-0000-00009DBB0000}"/>
    <cellStyle name="Output 2 3 2 5 4 3" xfId="48040" xr:uid="{00000000-0005-0000-0000-00009EBB0000}"/>
    <cellStyle name="Output 2 3 2 5 5" xfId="48041" xr:uid="{00000000-0005-0000-0000-00009FBB0000}"/>
    <cellStyle name="Output 2 3 2 5 5 2" xfId="48042" xr:uid="{00000000-0005-0000-0000-0000A0BB0000}"/>
    <cellStyle name="Output 2 3 2 5 5 3" xfId="48043" xr:uid="{00000000-0005-0000-0000-0000A1BB0000}"/>
    <cellStyle name="Output 2 3 2 5 6" xfId="48044" xr:uid="{00000000-0005-0000-0000-0000A2BB0000}"/>
    <cellStyle name="Output 2 3 2 5 6 2" xfId="48045" xr:uid="{00000000-0005-0000-0000-0000A3BB0000}"/>
    <cellStyle name="Output 2 3 2 5 6 3" xfId="48046" xr:uid="{00000000-0005-0000-0000-0000A4BB0000}"/>
    <cellStyle name="Output 2 3 2 5 7" xfId="48047" xr:uid="{00000000-0005-0000-0000-0000A5BB0000}"/>
    <cellStyle name="Output 2 3 2 5 7 2" xfId="48048" xr:uid="{00000000-0005-0000-0000-0000A6BB0000}"/>
    <cellStyle name="Output 2 3 2 5 7 3" xfId="48049" xr:uid="{00000000-0005-0000-0000-0000A7BB0000}"/>
    <cellStyle name="Output 2 3 2 5 8" xfId="48050" xr:uid="{00000000-0005-0000-0000-0000A8BB0000}"/>
    <cellStyle name="Output 2 3 2 5 8 2" xfId="48051" xr:uid="{00000000-0005-0000-0000-0000A9BB0000}"/>
    <cellStyle name="Output 2 3 2 5 8 3" xfId="48052" xr:uid="{00000000-0005-0000-0000-0000AABB0000}"/>
    <cellStyle name="Output 2 3 2 5 9" xfId="48053" xr:uid="{00000000-0005-0000-0000-0000ABBB0000}"/>
    <cellStyle name="Output 2 3 2 5 9 2" xfId="48054" xr:uid="{00000000-0005-0000-0000-0000ACBB0000}"/>
    <cellStyle name="Output 2 3 2 5 9 3" xfId="48055" xr:uid="{00000000-0005-0000-0000-0000ADBB0000}"/>
    <cellStyle name="Output 2 3 2 6" xfId="48056" xr:uid="{00000000-0005-0000-0000-0000AEBB0000}"/>
    <cellStyle name="Output 2 3 2 6 10" xfId="48057" xr:uid="{00000000-0005-0000-0000-0000AFBB0000}"/>
    <cellStyle name="Output 2 3 2 6 10 2" xfId="48058" xr:uid="{00000000-0005-0000-0000-0000B0BB0000}"/>
    <cellStyle name="Output 2 3 2 6 10 3" xfId="48059" xr:uid="{00000000-0005-0000-0000-0000B1BB0000}"/>
    <cellStyle name="Output 2 3 2 6 11" xfId="48060" xr:uid="{00000000-0005-0000-0000-0000B2BB0000}"/>
    <cellStyle name="Output 2 3 2 6 11 2" xfId="48061" xr:uid="{00000000-0005-0000-0000-0000B3BB0000}"/>
    <cellStyle name="Output 2 3 2 6 11 3" xfId="48062" xr:uid="{00000000-0005-0000-0000-0000B4BB0000}"/>
    <cellStyle name="Output 2 3 2 6 12" xfId="48063" xr:uid="{00000000-0005-0000-0000-0000B5BB0000}"/>
    <cellStyle name="Output 2 3 2 6 13" xfId="48064" xr:uid="{00000000-0005-0000-0000-0000B6BB0000}"/>
    <cellStyle name="Output 2 3 2 6 2" xfId="48065" xr:uid="{00000000-0005-0000-0000-0000B7BB0000}"/>
    <cellStyle name="Output 2 3 2 6 2 2" xfId="48066" xr:uid="{00000000-0005-0000-0000-0000B8BB0000}"/>
    <cellStyle name="Output 2 3 2 6 2 3" xfId="48067" xr:uid="{00000000-0005-0000-0000-0000B9BB0000}"/>
    <cellStyle name="Output 2 3 2 6 3" xfId="48068" xr:uid="{00000000-0005-0000-0000-0000BABB0000}"/>
    <cellStyle name="Output 2 3 2 6 3 2" xfId="48069" xr:uid="{00000000-0005-0000-0000-0000BBBB0000}"/>
    <cellStyle name="Output 2 3 2 6 3 3" xfId="48070" xr:uid="{00000000-0005-0000-0000-0000BCBB0000}"/>
    <cellStyle name="Output 2 3 2 6 4" xfId="48071" xr:uid="{00000000-0005-0000-0000-0000BDBB0000}"/>
    <cellStyle name="Output 2 3 2 6 4 2" xfId="48072" xr:uid="{00000000-0005-0000-0000-0000BEBB0000}"/>
    <cellStyle name="Output 2 3 2 6 4 3" xfId="48073" xr:uid="{00000000-0005-0000-0000-0000BFBB0000}"/>
    <cellStyle name="Output 2 3 2 6 5" xfId="48074" xr:uid="{00000000-0005-0000-0000-0000C0BB0000}"/>
    <cellStyle name="Output 2 3 2 6 5 2" xfId="48075" xr:uid="{00000000-0005-0000-0000-0000C1BB0000}"/>
    <cellStyle name="Output 2 3 2 6 5 3" xfId="48076" xr:uid="{00000000-0005-0000-0000-0000C2BB0000}"/>
    <cellStyle name="Output 2 3 2 6 6" xfId="48077" xr:uid="{00000000-0005-0000-0000-0000C3BB0000}"/>
    <cellStyle name="Output 2 3 2 6 6 2" xfId="48078" xr:uid="{00000000-0005-0000-0000-0000C4BB0000}"/>
    <cellStyle name="Output 2 3 2 6 6 3" xfId="48079" xr:uid="{00000000-0005-0000-0000-0000C5BB0000}"/>
    <cellStyle name="Output 2 3 2 6 7" xfId="48080" xr:uid="{00000000-0005-0000-0000-0000C6BB0000}"/>
    <cellStyle name="Output 2 3 2 6 7 2" xfId="48081" xr:uid="{00000000-0005-0000-0000-0000C7BB0000}"/>
    <cellStyle name="Output 2 3 2 6 7 3" xfId="48082" xr:uid="{00000000-0005-0000-0000-0000C8BB0000}"/>
    <cellStyle name="Output 2 3 2 6 8" xfId="48083" xr:uid="{00000000-0005-0000-0000-0000C9BB0000}"/>
    <cellStyle name="Output 2 3 2 6 8 2" xfId="48084" xr:uid="{00000000-0005-0000-0000-0000CABB0000}"/>
    <cellStyle name="Output 2 3 2 6 8 3" xfId="48085" xr:uid="{00000000-0005-0000-0000-0000CBBB0000}"/>
    <cellStyle name="Output 2 3 2 6 9" xfId="48086" xr:uid="{00000000-0005-0000-0000-0000CCBB0000}"/>
    <cellStyle name="Output 2 3 2 6 9 2" xfId="48087" xr:uid="{00000000-0005-0000-0000-0000CDBB0000}"/>
    <cellStyle name="Output 2 3 2 6 9 3" xfId="48088" xr:uid="{00000000-0005-0000-0000-0000CEBB0000}"/>
    <cellStyle name="Output 2 3 2 7" xfId="48089" xr:uid="{00000000-0005-0000-0000-0000CFBB0000}"/>
    <cellStyle name="Output 2 3 2 7 10" xfId="48090" xr:uid="{00000000-0005-0000-0000-0000D0BB0000}"/>
    <cellStyle name="Output 2 3 2 7 10 2" xfId="48091" xr:uid="{00000000-0005-0000-0000-0000D1BB0000}"/>
    <cellStyle name="Output 2 3 2 7 10 3" xfId="48092" xr:uid="{00000000-0005-0000-0000-0000D2BB0000}"/>
    <cellStyle name="Output 2 3 2 7 11" xfId="48093" xr:uid="{00000000-0005-0000-0000-0000D3BB0000}"/>
    <cellStyle name="Output 2 3 2 7 11 2" xfId="48094" xr:uid="{00000000-0005-0000-0000-0000D4BB0000}"/>
    <cellStyle name="Output 2 3 2 7 11 3" xfId="48095" xr:uid="{00000000-0005-0000-0000-0000D5BB0000}"/>
    <cellStyle name="Output 2 3 2 7 12" xfId="48096" xr:uid="{00000000-0005-0000-0000-0000D6BB0000}"/>
    <cellStyle name="Output 2 3 2 7 13" xfId="48097" xr:uid="{00000000-0005-0000-0000-0000D7BB0000}"/>
    <cellStyle name="Output 2 3 2 7 2" xfId="48098" xr:uid="{00000000-0005-0000-0000-0000D8BB0000}"/>
    <cellStyle name="Output 2 3 2 7 2 2" xfId="48099" xr:uid="{00000000-0005-0000-0000-0000D9BB0000}"/>
    <cellStyle name="Output 2 3 2 7 2 3" xfId="48100" xr:uid="{00000000-0005-0000-0000-0000DABB0000}"/>
    <cellStyle name="Output 2 3 2 7 3" xfId="48101" xr:uid="{00000000-0005-0000-0000-0000DBBB0000}"/>
    <cellStyle name="Output 2 3 2 7 3 2" xfId="48102" xr:uid="{00000000-0005-0000-0000-0000DCBB0000}"/>
    <cellStyle name="Output 2 3 2 7 3 3" xfId="48103" xr:uid="{00000000-0005-0000-0000-0000DDBB0000}"/>
    <cellStyle name="Output 2 3 2 7 4" xfId="48104" xr:uid="{00000000-0005-0000-0000-0000DEBB0000}"/>
    <cellStyle name="Output 2 3 2 7 4 2" xfId="48105" xr:uid="{00000000-0005-0000-0000-0000DFBB0000}"/>
    <cellStyle name="Output 2 3 2 7 4 3" xfId="48106" xr:uid="{00000000-0005-0000-0000-0000E0BB0000}"/>
    <cellStyle name="Output 2 3 2 7 5" xfId="48107" xr:uid="{00000000-0005-0000-0000-0000E1BB0000}"/>
    <cellStyle name="Output 2 3 2 7 5 2" xfId="48108" xr:uid="{00000000-0005-0000-0000-0000E2BB0000}"/>
    <cellStyle name="Output 2 3 2 7 5 3" xfId="48109" xr:uid="{00000000-0005-0000-0000-0000E3BB0000}"/>
    <cellStyle name="Output 2 3 2 7 6" xfId="48110" xr:uid="{00000000-0005-0000-0000-0000E4BB0000}"/>
    <cellStyle name="Output 2 3 2 7 6 2" xfId="48111" xr:uid="{00000000-0005-0000-0000-0000E5BB0000}"/>
    <cellStyle name="Output 2 3 2 7 6 3" xfId="48112" xr:uid="{00000000-0005-0000-0000-0000E6BB0000}"/>
    <cellStyle name="Output 2 3 2 7 7" xfId="48113" xr:uid="{00000000-0005-0000-0000-0000E7BB0000}"/>
    <cellStyle name="Output 2 3 2 7 7 2" xfId="48114" xr:uid="{00000000-0005-0000-0000-0000E8BB0000}"/>
    <cellStyle name="Output 2 3 2 7 7 3" xfId="48115" xr:uid="{00000000-0005-0000-0000-0000E9BB0000}"/>
    <cellStyle name="Output 2 3 2 7 8" xfId="48116" xr:uid="{00000000-0005-0000-0000-0000EABB0000}"/>
    <cellStyle name="Output 2 3 2 7 8 2" xfId="48117" xr:uid="{00000000-0005-0000-0000-0000EBBB0000}"/>
    <cellStyle name="Output 2 3 2 7 8 3" xfId="48118" xr:uid="{00000000-0005-0000-0000-0000ECBB0000}"/>
    <cellStyle name="Output 2 3 2 7 9" xfId="48119" xr:uid="{00000000-0005-0000-0000-0000EDBB0000}"/>
    <cellStyle name="Output 2 3 2 7 9 2" xfId="48120" xr:uid="{00000000-0005-0000-0000-0000EEBB0000}"/>
    <cellStyle name="Output 2 3 2 7 9 3" xfId="48121" xr:uid="{00000000-0005-0000-0000-0000EFBB0000}"/>
    <cellStyle name="Output 2 3 2 8" xfId="48122" xr:uid="{00000000-0005-0000-0000-0000F0BB0000}"/>
    <cellStyle name="Output 2 3 2 8 2" xfId="48123" xr:uid="{00000000-0005-0000-0000-0000F1BB0000}"/>
    <cellStyle name="Output 2 3 2 8 3" xfId="48124" xr:uid="{00000000-0005-0000-0000-0000F2BB0000}"/>
    <cellStyle name="Output 2 3 2 9" xfId="48125" xr:uid="{00000000-0005-0000-0000-0000F3BB0000}"/>
    <cellStyle name="Output 2 3 2 9 2" xfId="48126" xr:uid="{00000000-0005-0000-0000-0000F4BB0000}"/>
    <cellStyle name="Output 2 3 2 9 3" xfId="48127" xr:uid="{00000000-0005-0000-0000-0000F5BB0000}"/>
    <cellStyle name="Output 2 3 3" xfId="48128" xr:uid="{00000000-0005-0000-0000-0000F6BB0000}"/>
    <cellStyle name="Output 2 3 3 10" xfId="48129" xr:uid="{00000000-0005-0000-0000-0000F7BB0000}"/>
    <cellStyle name="Output 2 3 3 10 2" xfId="48130" xr:uid="{00000000-0005-0000-0000-0000F8BB0000}"/>
    <cellStyle name="Output 2 3 3 10 3" xfId="48131" xr:uid="{00000000-0005-0000-0000-0000F9BB0000}"/>
    <cellStyle name="Output 2 3 3 11" xfId="48132" xr:uid="{00000000-0005-0000-0000-0000FABB0000}"/>
    <cellStyle name="Output 2 3 3 11 2" xfId="48133" xr:uid="{00000000-0005-0000-0000-0000FBBB0000}"/>
    <cellStyle name="Output 2 3 3 11 3" xfId="48134" xr:uid="{00000000-0005-0000-0000-0000FCBB0000}"/>
    <cellStyle name="Output 2 3 3 12" xfId="48135" xr:uid="{00000000-0005-0000-0000-0000FDBB0000}"/>
    <cellStyle name="Output 2 3 3 12 2" xfId="48136" xr:uid="{00000000-0005-0000-0000-0000FEBB0000}"/>
    <cellStyle name="Output 2 3 3 12 3" xfId="48137" xr:uid="{00000000-0005-0000-0000-0000FFBB0000}"/>
    <cellStyle name="Output 2 3 3 13" xfId="48138" xr:uid="{00000000-0005-0000-0000-000000BC0000}"/>
    <cellStyle name="Output 2 3 3 14" xfId="48139" xr:uid="{00000000-0005-0000-0000-000001BC0000}"/>
    <cellStyle name="Output 2 3 3 2" xfId="48140" xr:uid="{00000000-0005-0000-0000-000002BC0000}"/>
    <cellStyle name="Output 2 3 3 2 2" xfId="48141" xr:uid="{00000000-0005-0000-0000-000003BC0000}"/>
    <cellStyle name="Output 2 3 3 2 3" xfId="48142" xr:uid="{00000000-0005-0000-0000-000004BC0000}"/>
    <cellStyle name="Output 2 3 3 3" xfId="48143" xr:uid="{00000000-0005-0000-0000-000005BC0000}"/>
    <cellStyle name="Output 2 3 3 3 2" xfId="48144" xr:uid="{00000000-0005-0000-0000-000006BC0000}"/>
    <cellStyle name="Output 2 3 3 3 3" xfId="48145" xr:uid="{00000000-0005-0000-0000-000007BC0000}"/>
    <cellStyle name="Output 2 3 3 4" xfId="48146" xr:uid="{00000000-0005-0000-0000-000008BC0000}"/>
    <cellStyle name="Output 2 3 3 4 2" xfId="48147" xr:uid="{00000000-0005-0000-0000-000009BC0000}"/>
    <cellStyle name="Output 2 3 3 4 3" xfId="48148" xr:uid="{00000000-0005-0000-0000-00000ABC0000}"/>
    <cellStyle name="Output 2 3 3 5" xfId="48149" xr:uid="{00000000-0005-0000-0000-00000BBC0000}"/>
    <cellStyle name="Output 2 3 3 5 2" xfId="48150" xr:uid="{00000000-0005-0000-0000-00000CBC0000}"/>
    <cellStyle name="Output 2 3 3 5 3" xfId="48151" xr:uid="{00000000-0005-0000-0000-00000DBC0000}"/>
    <cellStyle name="Output 2 3 3 6" xfId="48152" xr:uid="{00000000-0005-0000-0000-00000EBC0000}"/>
    <cellStyle name="Output 2 3 3 6 2" xfId="48153" xr:uid="{00000000-0005-0000-0000-00000FBC0000}"/>
    <cellStyle name="Output 2 3 3 6 3" xfId="48154" xr:uid="{00000000-0005-0000-0000-000010BC0000}"/>
    <cellStyle name="Output 2 3 3 7" xfId="48155" xr:uid="{00000000-0005-0000-0000-000011BC0000}"/>
    <cellStyle name="Output 2 3 3 7 2" xfId="48156" xr:uid="{00000000-0005-0000-0000-000012BC0000}"/>
    <cellStyle name="Output 2 3 3 7 3" xfId="48157" xr:uid="{00000000-0005-0000-0000-000013BC0000}"/>
    <cellStyle name="Output 2 3 3 8" xfId="48158" xr:uid="{00000000-0005-0000-0000-000014BC0000}"/>
    <cellStyle name="Output 2 3 3 8 2" xfId="48159" xr:uid="{00000000-0005-0000-0000-000015BC0000}"/>
    <cellStyle name="Output 2 3 3 8 3" xfId="48160" xr:uid="{00000000-0005-0000-0000-000016BC0000}"/>
    <cellStyle name="Output 2 3 3 9" xfId="48161" xr:uid="{00000000-0005-0000-0000-000017BC0000}"/>
    <cellStyle name="Output 2 3 3 9 2" xfId="48162" xr:uid="{00000000-0005-0000-0000-000018BC0000}"/>
    <cellStyle name="Output 2 3 3 9 3" xfId="48163" xr:uid="{00000000-0005-0000-0000-000019BC0000}"/>
    <cellStyle name="Output 2 3 4" xfId="48164" xr:uid="{00000000-0005-0000-0000-00001ABC0000}"/>
    <cellStyle name="Output 2 3 4 10" xfId="48165" xr:uid="{00000000-0005-0000-0000-00001BBC0000}"/>
    <cellStyle name="Output 2 3 4 10 2" xfId="48166" xr:uid="{00000000-0005-0000-0000-00001CBC0000}"/>
    <cellStyle name="Output 2 3 4 10 3" xfId="48167" xr:uid="{00000000-0005-0000-0000-00001DBC0000}"/>
    <cellStyle name="Output 2 3 4 11" xfId="48168" xr:uid="{00000000-0005-0000-0000-00001EBC0000}"/>
    <cellStyle name="Output 2 3 4 11 2" xfId="48169" xr:uid="{00000000-0005-0000-0000-00001FBC0000}"/>
    <cellStyle name="Output 2 3 4 11 3" xfId="48170" xr:uid="{00000000-0005-0000-0000-000020BC0000}"/>
    <cellStyle name="Output 2 3 4 12" xfId="48171" xr:uid="{00000000-0005-0000-0000-000021BC0000}"/>
    <cellStyle name="Output 2 3 4 13" xfId="48172" xr:uid="{00000000-0005-0000-0000-000022BC0000}"/>
    <cellStyle name="Output 2 3 4 2" xfId="48173" xr:uid="{00000000-0005-0000-0000-000023BC0000}"/>
    <cellStyle name="Output 2 3 4 2 2" xfId="48174" xr:uid="{00000000-0005-0000-0000-000024BC0000}"/>
    <cellStyle name="Output 2 3 4 2 3" xfId="48175" xr:uid="{00000000-0005-0000-0000-000025BC0000}"/>
    <cellStyle name="Output 2 3 4 3" xfId="48176" xr:uid="{00000000-0005-0000-0000-000026BC0000}"/>
    <cellStyle name="Output 2 3 4 3 2" xfId="48177" xr:uid="{00000000-0005-0000-0000-000027BC0000}"/>
    <cellStyle name="Output 2 3 4 3 3" xfId="48178" xr:uid="{00000000-0005-0000-0000-000028BC0000}"/>
    <cellStyle name="Output 2 3 4 4" xfId="48179" xr:uid="{00000000-0005-0000-0000-000029BC0000}"/>
    <cellStyle name="Output 2 3 4 4 2" xfId="48180" xr:uid="{00000000-0005-0000-0000-00002ABC0000}"/>
    <cellStyle name="Output 2 3 4 4 3" xfId="48181" xr:uid="{00000000-0005-0000-0000-00002BBC0000}"/>
    <cellStyle name="Output 2 3 4 5" xfId="48182" xr:uid="{00000000-0005-0000-0000-00002CBC0000}"/>
    <cellStyle name="Output 2 3 4 5 2" xfId="48183" xr:uid="{00000000-0005-0000-0000-00002DBC0000}"/>
    <cellStyle name="Output 2 3 4 5 3" xfId="48184" xr:uid="{00000000-0005-0000-0000-00002EBC0000}"/>
    <cellStyle name="Output 2 3 4 6" xfId="48185" xr:uid="{00000000-0005-0000-0000-00002FBC0000}"/>
    <cellStyle name="Output 2 3 4 6 2" xfId="48186" xr:uid="{00000000-0005-0000-0000-000030BC0000}"/>
    <cellStyle name="Output 2 3 4 6 3" xfId="48187" xr:uid="{00000000-0005-0000-0000-000031BC0000}"/>
    <cellStyle name="Output 2 3 4 7" xfId="48188" xr:uid="{00000000-0005-0000-0000-000032BC0000}"/>
    <cellStyle name="Output 2 3 4 7 2" xfId="48189" xr:uid="{00000000-0005-0000-0000-000033BC0000}"/>
    <cellStyle name="Output 2 3 4 7 3" xfId="48190" xr:uid="{00000000-0005-0000-0000-000034BC0000}"/>
    <cellStyle name="Output 2 3 4 8" xfId="48191" xr:uid="{00000000-0005-0000-0000-000035BC0000}"/>
    <cellStyle name="Output 2 3 4 8 2" xfId="48192" xr:uid="{00000000-0005-0000-0000-000036BC0000}"/>
    <cellStyle name="Output 2 3 4 8 3" xfId="48193" xr:uid="{00000000-0005-0000-0000-000037BC0000}"/>
    <cellStyle name="Output 2 3 4 9" xfId="48194" xr:uid="{00000000-0005-0000-0000-000038BC0000}"/>
    <cellStyle name="Output 2 3 4 9 2" xfId="48195" xr:uid="{00000000-0005-0000-0000-000039BC0000}"/>
    <cellStyle name="Output 2 3 4 9 3" xfId="48196" xr:uid="{00000000-0005-0000-0000-00003ABC0000}"/>
    <cellStyle name="Output 2 3 5" xfId="48197" xr:uid="{00000000-0005-0000-0000-00003BBC0000}"/>
    <cellStyle name="Output 2 3 5 10" xfId="48198" xr:uid="{00000000-0005-0000-0000-00003CBC0000}"/>
    <cellStyle name="Output 2 3 5 10 2" xfId="48199" xr:uid="{00000000-0005-0000-0000-00003DBC0000}"/>
    <cellStyle name="Output 2 3 5 10 3" xfId="48200" xr:uid="{00000000-0005-0000-0000-00003EBC0000}"/>
    <cellStyle name="Output 2 3 5 11" xfId="48201" xr:uid="{00000000-0005-0000-0000-00003FBC0000}"/>
    <cellStyle name="Output 2 3 5 11 2" xfId="48202" xr:uid="{00000000-0005-0000-0000-000040BC0000}"/>
    <cellStyle name="Output 2 3 5 11 3" xfId="48203" xr:uid="{00000000-0005-0000-0000-000041BC0000}"/>
    <cellStyle name="Output 2 3 5 12" xfId="48204" xr:uid="{00000000-0005-0000-0000-000042BC0000}"/>
    <cellStyle name="Output 2 3 5 13" xfId="48205" xr:uid="{00000000-0005-0000-0000-000043BC0000}"/>
    <cellStyle name="Output 2 3 5 2" xfId="48206" xr:uid="{00000000-0005-0000-0000-000044BC0000}"/>
    <cellStyle name="Output 2 3 5 2 2" xfId="48207" xr:uid="{00000000-0005-0000-0000-000045BC0000}"/>
    <cellStyle name="Output 2 3 5 2 3" xfId="48208" xr:uid="{00000000-0005-0000-0000-000046BC0000}"/>
    <cellStyle name="Output 2 3 5 3" xfId="48209" xr:uid="{00000000-0005-0000-0000-000047BC0000}"/>
    <cellStyle name="Output 2 3 5 3 2" xfId="48210" xr:uid="{00000000-0005-0000-0000-000048BC0000}"/>
    <cellStyle name="Output 2 3 5 3 3" xfId="48211" xr:uid="{00000000-0005-0000-0000-000049BC0000}"/>
    <cellStyle name="Output 2 3 5 4" xfId="48212" xr:uid="{00000000-0005-0000-0000-00004ABC0000}"/>
    <cellStyle name="Output 2 3 5 4 2" xfId="48213" xr:uid="{00000000-0005-0000-0000-00004BBC0000}"/>
    <cellStyle name="Output 2 3 5 4 3" xfId="48214" xr:uid="{00000000-0005-0000-0000-00004CBC0000}"/>
    <cellStyle name="Output 2 3 5 5" xfId="48215" xr:uid="{00000000-0005-0000-0000-00004DBC0000}"/>
    <cellStyle name="Output 2 3 5 5 2" xfId="48216" xr:uid="{00000000-0005-0000-0000-00004EBC0000}"/>
    <cellStyle name="Output 2 3 5 5 3" xfId="48217" xr:uid="{00000000-0005-0000-0000-00004FBC0000}"/>
    <cellStyle name="Output 2 3 5 6" xfId="48218" xr:uid="{00000000-0005-0000-0000-000050BC0000}"/>
    <cellStyle name="Output 2 3 5 6 2" xfId="48219" xr:uid="{00000000-0005-0000-0000-000051BC0000}"/>
    <cellStyle name="Output 2 3 5 6 3" xfId="48220" xr:uid="{00000000-0005-0000-0000-000052BC0000}"/>
    <cellStyle name="Output 2 3 5 7" xfId="48221" xr:uid="{00000000-0005-0000-0000-000053BC0000}"/>
    <cellStyle name="Output 2 3 5 7 2" xfId="48222" xr:uid="{00000000-0005-0000-0000-000054BC0000}"/>
    <cellStyle name="Output 2 3 5 7 3" xfId="48223" xr:uid="{00000000-0005-0000-0000-000055BC0000}"/>
    <cellStyle name="Output 2 3 5 8" xfId="48224" xr:uid="{00000000-0005-0000-0000-000056BC0000}"/>
    <cellStyle name="Output 2 3 5 8 2" xfId="48225" xr:uid="{00000000-0005-0000-0000-000057BC0000}"/>
    <cellStyle name="Output 2 3 5 8 3" xfId="48226" xr:uid="{00000000-0005-0000-0000-000058BC0000}"/>
    <cellStyle name="Output 2 3 5 9" xfId="48227" xr:uid="{00000000-0005-0000-0000-000059BC0000}"/>
    <cellStyle name="Output 2 3 5 9 2" xfId="48228" xr:uid="{00000000-0005-0000-0000-00005ABC0000}"/>
    <cellStyle name="Output 2 3 5 9 3" xfId="48229" xr:uid="{00000000-0005-0000-0000-00005BBC0000}"/>
    <cellStyle name="Output 2 3 6" xfId="48230" xr:uid="{00000000-0005-0000-0000-00005CBC0000}"/>
    <cellStyle name="Output 2 3 6 10" xfId="48231" xr:uid="{00000000-0005-0000-0000-00005DBC0000}"/>
    <cellStyle name="Output 2 3 6 10 2" xfId="48232" xr:uid="{00000000-0005-0000-0000-00005EBC0000}"/>
    <cellStyle name="Output 2 3 6 10 3" xfId="48233" xr:uid="{00000000-0005-0000-0000-00005FBC0000}"/>
    <cellStyle name="Output 2 3 6 11" xfId="48234" xr:uid="{00000000-0005-0000-0000-000060BC0000}"/>
    <cellStyle name="Output 2 3 6 11 2" xfId="48235" xr:uid="{00000000-0005-0000-0000-000061BC0000}"/>
    <cellStyle name="Output 2 3 6 11 3" xfId="48236" xr:uid="{00000000-0005-0000-0000-000062BC0000}"/>
    <cellStyle name="Output 2 3 6 12" xfId="48237" xr:uid="{00000000-0005-0000-0000-000063BC0000}"/>
    <cellStyle name="Output 2 3 6 13" xfId="48238" xr:uid="{00000000-0005-0000-0000-000064BC0000}"/>
    <cellStyle name="Output 2 3 6 2" xfId="48239" xr:uid="{00000000-0005-0000-0000-000065BC0000}"/>
    <cellStyle name="Output 2 3 6 2 2" xfId="48240" xr:uid="{00000000-0005-0000-0000-000066BC0000}"/>
    <cellStyle name="Output 2 3 6 2 3" xfId="48241" xr:uid="{00000000-0005-0000-0000-000067BC0000}"/>
    <cellStyle name="Output 2 3 6 3" xfId="48242" xr:uid="{00000000-0005-0000-0000-000068BC0000}"/>
    <cellStyle name="Output 2 3 6 3 2" xfId="48243" xr:uid="{00000000-0005-0000-0000-000069BC0000}"/>
    <cellStyle name="Output 2 3 6 3 3" xfId="48244" xr:uid="{00000000-0005-0000-0000-00006ABC0000}"/>
    <cellStyle name="Output 2 3 6 4" xfId="48245" xr:uid="{00000000-0005-0000-0000-00006BBC0000}"/>
    <cellStyle name="Output 2 3 6 4 2" xfId="48246" xr:uid="{00000000-0005-0000-0000-00006CBC0000}"/>
    <cellStyle name="Output 2 3 6 4 3" xfId="48247" xr:uid="{00000000-0005-0000-0000-00006DBC0000}"/>
    <cellStyle name="Output 2 3 6 5" xfId="48248" xr:uid="{00000000-0005-0000-0000-00006EBC0000}"/>
    <cellStyle name="Output 2 3 6 5 2" xfId="48249" xr:uid="{00000000-0005-0000-0000-00006FBC0000}"/>
    <cellStyle name="Output 2 3 6 5 3" xfId="48250" xr:uid="{00000000-0005-0000-0000-000070BC0000}"/>
    <cellStyle name="Output 2 3 6 6" xfId="48251" xr:uid="{00000000-0005-0000-0000-000071BC0000}"/>
    <cellStyle name="Output 2 3 6 6 2" xfId="48252" xr:uid="{00000000-0005-0000-0000-000072BC0000}"/>
    <cellStyle name="Output 2 3 6 6 3" xfId="48253" xr:uid="{00000000-0005-0000-0000-000073BC0000}"/>
    <cellStyle name="Output 2 3 6 7" xfId="48254" xr:uid="{00000000-0005-0000-0000-000074BC0000}"/>
    <cellStyle name="Output 2 3 6 7 2" xfId="48255" xr:uid="{00000000-0005-0000-0000-000075BC0000}"/>
    <cellStyle name="Output 2 3 6 7 3" xfId="48256" xr:uid="{00000000-0005-0000-0000-000076BC0000}"/>
    <cellStyle name="Output 2 3 6 8" xfId="48257" xr:uid="{00000000-0005-0000-0000-000077BC0000}"/>
    <cellStyle name="Output 2 3 6 8 2" xfId="48258" xr:uid="{00000000-0005-0000-0000-000078BC0000}"/>
    <cellStyle name="Output 2 3 6 8 3" xfId="48259" xr:uid="{00000000-0005-0000-0000-000079BC0000}"/>
    <cellStyle name="Output 2 3 6 9" xfId="48260" xr:uid="{00000000-0005-0000-0000-00007ABC0000}"/>
    <cellStyle name="Output 2 3 6 9 2" xfId="48261" xr:uid="{00000000-0005-0000-0000-00007BBC0000}"/>
    <cellStyle name="Output 2 3 6 9 3" xfId="48262" xr:uid="{00000000-0005-0000-0000-00007CBC0000}"/>
    <cellStyle name="Output 2 3 7" xfId="48263" xr:uid="{00000000-0005-0000-0000-00007DBC0000}"/>
    <cellStyle name="Output 2 3 7 2" xfId="48264" xr:uid="{00000000-0005-0000-0000-00007EBC0000}"/>
    <cellStyle name="Output 2 3 7 3" xfId="48265" xr:uid="{00000000-0005-0000-0000-00007FBC0000}"/>
    <cellStyle name="Output 2 3 8" xfId="48266" xr:uid="{00000000-0005-0000-0000-000080BC0000}"/>
    <cellStyle name="Output 2 3 8 2" xfId="48267" xr:uid="{00000000-0005-0000-0000-000081BC0000}"/>
    <cellStyle name="Output 2 3 8 3" xfId="48268" xr:uid="{00000000-0005-0000-0000-000082BC0000}"/>
    <cellStyle name="Output 2 3 9" xfId="48269" xr:uid="{00000000-0005-0000-0000-000083BC0000}"/>
    <cellStyle name="Output 2 3 9 2" xfId="48270" xr:uid="{00000000-0005-0000-0000-000084BC0000}"/>
    <cellStyle name="Output 2 3 9 3" xfId="48271" xr:uid="{00000000-0005-0000-0000-000085BC0000}"/>
    <cellStyle name="Output 2 4" xfId="48272" xr:uid="{00000000-0005-0000-0000-000086BC0000}"/>
    <cellStyle name="Output 2 4 10" xfId="48273" xr:uid="{00000000-0005-0000-0000-000087BC0000}"/>
    <cellStyle name="Output 2 4 10 2" xfId="48274" xr:uid="{00000000-0005-0000-0000-000088BC0000}"/>
    <cellStyle name="Output 2 4 10 3" xfId="48275" xr:uid="{00000000-0005-0000-0000-000089BC0000}"/>
    <cellStyle name="Output 2 4 11" xfId="48276" xr:uid="{00000000-0005-0000-0000-00008ABC0000}"/>
    <cellStyle name="Output 2 4 11 2" xfId="48277" xr:uid="{00000000-0005-0000-0000-00008BBC0000}"/>
    <cellStyle name="Output 2 4 11 3" xfId="48278" xr:uid="{00000000-0005-0000-0000-00008CBC0000}"/>
    <cellStyle name="Output 2 4 12" xfId="48279" xr:uid="{00000000-0005-0000-0000-00008DBC0000}"/>
    <cellStyle name="Output 2 4 12 2" xfId="48280" xr:uid="{00000000-0005-0000-0000-00008EBC0000}"/>
    <cellStyle name="Output 2 4 12 3" xfId="48281" xr:uid="{00000000-0005-0000-0000-00008FBC0000}"/>
    <cellStyle name="Output 2 4 13" xfId="48282" xr:uid="{00000000-0005-0000-0000-000090BC0000}"/>
    <cellStyle name="Output 2 4 13 2" xfId="48283" xr:uid="{00000000-0005-0000-0000-000091BC0000}"/>
    <cellStyle name="Output 2 4 13 3" xfId="48284" xr:uid="{00000000-0005-0000-0000-000092BC0000}"/>
    <cellStyle name="Output 2 4 14" xfId="48285" xr:uid="{00000000-0005-0000-0000-000093BC0000}"/>
    <cellStyle name="Output 2 4 14 2" xfId="48286" xr:uid="{00000000-0005-0000-0000-000094BC0000}"/>
    <cellStyle name="Output 2 4 14 3" xfId="48287" xr:uid="{00000000-0005-0000-0000-000095BC0000}"/>
    <cellStyle name="Output 2 4 15" xfId="48288" xr:uid="{00000000-0005-0000-0000-000096BC0000}"/>
    <cellStyle name="Output 2 4 15 2" xfId="48289" xr:uid="{00000000-0005-0000-0000-000097BC0000}"/>
    <cellStyle name="Output 2 4 15 3" xfId="48290" xr:uid="{00000000-0005-0000-0000-000098BC0000}"/>
    <cellStyle name="Output 2 4 16" xfId="48291" xr:uid="{00000000-0005-0000-0000-000099BC0000}"/>
    <cellStyle name="Output 2 4 16 2" xfId="48292" xr:uid="{00000000-0005-0000-0000-00009ABC0000}"/>
    <cellStyle name="Output 2 4 16 3" xfId="48293" xr:uid="{00000000-0005-0000-0000-00009BBC0000}"/>
    <cellStyle name="Output 2 4 17" xfId="48294" xr:uid="{00000000-0005-0000-0000-00009CBC0000}"/>
    <cellStyle name="Output 2 4 2" xfId="48295" xr:uid="{00000000-0005-0000-0000-00009DBC0000}"/>
    <cellStyle name="Output 2 4 2 10" xfId="48296" xr:uid="{00000000-0005-0000-0000-00009EBC0000}"/>
    <cellStyle name="Output 2 4 2 10 2" xfId="48297" xr:uid="{00000000-0005-0000-0000-00009FBC0000}"/>
    <cellStyle name="Output 2 4 2 10 3" xfId="48298" xr:uid="{00000000-0005-0000-0000-0000A0BC0000}"/>
    <cellStyle name="Output 2 4 2 11" xfId="48299" xr:uid="{00000000-0005-0000-0000-0000A1BC0000}"/>
    <cellStyle name="Output 2 4 2 11 2" xfId="48300" xr:uid="{00000000-0005-0000-0000-0000A2BC0000}"/>
    <cellStyle name="Output 2 4 2 11 3" xfId="48301" xr:uid="{00000000-0005-0000-0000-0000A3BC0000}"/>
    <cellStyle name="Output 2 4 2 12" xfId="48302" xr:uid="{00000000-0005-0000-0000-0000A4BC0000}"/>
    <cellStyle name="Output 2 4 2 12 2" xfId="48303" xr:uid="{00000000-0005-0000-0000-0000A5BC0000}"/>
    <cellStyle name="Output 2 4 2 12 3" xfId="48304" xr:uid="{00000000-0005-0000-0000-0000A6BC0000}"/>
    <cellStyle name="Output 2 4 2 13" xfId="48305" xr:uid="{00000000-0005-0000-0000-0000A7BC0000}"/>
    <cellStyle name="Output 2 4 2 14" xfId="48306" xr:uid="{00000000-0005-0000-0000-0000A8BC0000}"/>
    <cellStyle name="Output 2 4 2 2" xfId="48307" xr:uid="{00000000-0005-0000-0000-0000A9BC0000}"/>
    <cellStyle name="Output 2 4 2 2 2" xfId="48308" xr:uid="{00000000-0005-0000-0000-0000AABC0000}"/>
    <cellStyle name="Output 2 4 2 2 3" xfId="48309" xr:uid="{00000000-0005-0000-0000-0000ABBC0000}"/>
    <cellStyle name="Output 2 4 2 3" xfId="48310" xr:uid="{00000000-0005-0000-0000-0000ACBC0000}"/>
    <cellStyle name="Output 2 4 2 3 2" xfId="48311" xr:uid="{00000000-0005-0000-0000-0000ADBC0000}"/>
    <cellStyle name="Output 2 4 2 3 3" xfId="48312" xr:uid="{00000000-0005-0000-0000-0000AEBC0000}"/>
    <cellStyle name="Output 2 4 2 4" xfId="48313" xr:uid="{00000000-0005-0000-0000-0000AFBC0000}"/>
    <cellStyle name="Output 2 4 2 4 2" xfId="48314" xr:uid="{00000000-0005-0000-0000-0000B0BC0000}"/>
    <cellStyle name="Output 2 4 2 4 3" xfId="48315" xr:uid="{00000000-0005-0000-0000-0000B1BC0000}"/>
    <cellStyle name="Output 2 4 2 5" xfId="48316" xr:uid="{00000000-0005-0000-0000-0000B2BC0000}"/>
    <cellStyle name="Output 2 4 2 5 2" xfId="48317" xr:uid="{00000000-0005-0000-0000-0000B3BC0000}"/>
    <cellStyle name="Output 2 4 2 5 3" xfId="48318" xr:uid="{00000000-0005-0000-0000-0000B4BC0000}"/>
    <cellStyle name="Output 2 4 2 6" xfId="48319" xr:uid="{00000000-0005-0000-0000-0000B5BC0000}"/>
    <cellStyle name="Output 2 4 2 6 2" xfId="48320" xr:uid="{00000000-0005-0000-0000-0000B6BC0000}"/>
    <cellStyle name="Output 2 4 2 6 3" xfId="48321" xr:uid="{00000000-0005-0000-0000-0000B7BC0000}"/>
    <cellStyle name="Output 2 4 2 7" xfId="48322" xr:uid="{00000000-0005-0000-0000-0000B8BC0000}"/>
    <cellStyle name="Output 2 4 2 7 2" xfId="48323" xr:uid="{00000000-0005-0000-0000-0000B9BC0000}"/>
    <cellStyle name="Output 2 4 2 7 3" xfId="48324" xr:uid="{00000000-0005-0000-0000-0000BABC0000}"/>
    <cellStyle name="Output 2 4 2 8" xfId="48325" xr:uid="{00000000-0005-0000-0000-0000BBBC0000}"/>
    <cellStyle name="Output 2 4 2 8 2" xfId="48326" xr:uid="{00000000-0005-0000-0000-0000BCBC0000}"/>
    <cellStyle name="Output 2 4 2 8 3" xfId="48327" xr:uid="{00000000-0005-0000-0000-0000BDBC0000}"/>
    <cellStyle name="Output 2 4 2 9" xfId="48328" xr:uid="{00000000-0005-0000-0000-0000BEBC0000}"/>
    <cellStyle name="Output 2 4 2 9 2" xfId="48329" xr:uid="{00000000-0005-0000-0000-0000BFBC0000}"/>
    <cellStyle name="Output 2 4 2 9 3" xfId="48330" xr:uid="{00000000-0005-0000-0000-0000C0BC0000}"/>
    <cellStyle name="Output 2 4 3" xfId="48331" xr:uid="{00000000-0005-0000-0000-0000C1BC0000}"/>
    <cellStyle name="Output 2 4 3 10" xfId="48332" xr:uid="{00000000-0005-0000-0000-0000C2BC0000}"/>
    <cellStyle name="Output 2 4 3 10 2" xfId="48333" xr:uid="{00000000-0005-0000-0000-0000C3BC0000}"/>
    <cellStyle name="Output 2 4 3 10 3" xfId="48334" xr:uid="{00000000-0005-0000-0000-0000C4BC0000}"/>
    <cellStyle name="Output 2 4 3 11" xfId="48335" xr:uid="{00000000-0005-0000-0000-0000C5BC0000}"/>
    <cellStyle name="Output 2 4 3 11 2" xfId="48336" xr:uid="{00000000-0005-0000-0000-0000C6BC0000}"/>
    <cellStyle name="Output 2 4 3 11 3" xfId="48337" xr:uid="{00000000-0005-0000-0000-0000C7BC0000}"/>
    <cellStyle name="Output 2 4 3 12" xfId="48338" xr:uid="{00000000-0005-0000-0000-0000C8BC0000}"/>
    <cellStyle name="Output 2 4 3 12 2" xfId="48339" xr:uid="{00000000-0005-0000-0000-0000C9BC0000}"/>
    <cellStyle name="Output 2 4 3 12 3" xfId="48340" xr:uid="{00000000-0005-0000-0000-0000CABC0000}"/>
    <cellStyle name="Output 2 4 3 13" xfId="48341" xr:uid="{00000000-0005-0000-0000-0000CBBC0000}"/>
    <cellStyle name="Output 2 4 3 14" xfId="48342" xr:uid="{00000000-0005-0000-0000-0000CCBC0000}"/>
    <cellStyle name="Output 2 4 3 2" xfId="48343" xr:uid="{00000000-0005-0000-0000-0000CDBC0000}"/>
    <cellStyle name="Output 2 4 3 2 2" xfId="48344" xr:uid="{00000000-0005-0000-0000-0000CEBC0000}"/>
    <cellStyle name="Output 2 4 3 2 3" xfId="48345" xr:uid="{00000000-0005-0000-0000-0000CFBC0000}"/>
    <cellStyle name="Output 2 4 3 3" xfId="48346" xr:uid="{00000000-0005-0000-0000-0000D0BC0000}"/>
    <cellStyle name="Output 2 4 3 3 2" xfId="48347" xr:uid="{00000000-0005-0000-0000-0000D1BC0000}"/>
    <cellStyle name="Output 2 4 3 3 3" xfId="48348" xr:uid="{00000000-0005-0000-0000-0000D2BC0000}"/>
    <cellStyle name="Output 2 4 3 4" xfId="48349" xr:uid="{00000000-0005-0000-0000-0000D3BC0000}"/>
    <cellStyle name="Output 2 4 3 4 2" xfId="48350" xr:uid="{00000000-0005-0000-0000-0000D4BC0000}"/>
    <cellStyle name="Output 2 4 3 4 3" xfId="48351" xr:uid="{00000000-0005-0000-0000-0000D5BC0000}"/>
    <cellStyle name="Output 2 4 3 5" xfId="48352" xr:uid="{00000000-0005-0000-0000-0000D6BC0000}"/>
    <cellStyle name="Output 2 4 3 5 2" xfId="48353" xr:uid="{00000000-0005-0000-0000-0000D7BC0000}"/>
    <cellStyle name="Output 2 4 3 5 3" xfId="48354" xr:uid="{00000000-0005-0000-0000-0000D8BC0000}"/>
    <cellStyle name="Output 2 4 3 6" xfId="48355" xr:uid="{00000000-0005-0000-0000-0000D9BC0000}"/>
    <cellStyle name="Output 2 4 3 6 2" xfId="48356" xr:uid="{00000000-0005-0000-0000-0000DABC0000}"/>
    <cellStyle name="Output 2 4 3 6 3" xfId="48357" xr:uid="{00000000-0005-0000-0000-0000DBBC0000}"/>
    <cellStyle name="Output 2 4 3 7" xfId="48358" xr:uid="{00000000-0005-0000-0000-0000DCBC0000}"/>
    <cellStyle name="Output 2 4 3 7 2" xfId="48359" xr:uid="{00000000-0005-0000-0000-0000DDBC0000}"/>
    <cellStyle name="Output 2 4 3 7 3" xfId="48360" xr:uid="{00000000-0005-0000-0000-0000DEBC0000}"/>
    <cellStyle name="Output 2 4 3 8" xfId="48361" xr:uid="{00000000-0005-0000-0000-0000DFBC0000}"/>
    <cellStyle name="Output 2 4 3 8 2" xfId="48362" xr:uid="{00000000-0005-0000-0000-0000E0BC0000}"/>
    <cellStyle name="Output 2 4 3 8 3" xfId="48363" xr:uid="{00000000-0005-0000-0000-0000E1BC0000}"/>
    <cellStyle name="Output 2 4 3 9" xfId="48364" xr:uid="{00000000-0005-0000-0000-0000E2BC0000}"/>
    <cellStyle name="Output 2 4 3 9 2" xfId="48365" xr:uid="{00000000-0005-0000-0000-0000E3BC0000}"/>
    <cellStyle name="Output 2 4 3 9 3" xfId="48366" xr:uid="{00000000-0005-0000-0000-0000E4BC0000}"/>
    <cellStyle name="Output 2 4 4" xfId="48367" xr:uid="{00000000-0005-0000-0000-0000E5BC0000}"/>
    <cellStyle name="Output 2 4 4 10" xfId="48368" xr:uid="{00000000-0005-0000-0000-0000E6BC0000}"/>
    <cellStyle name="Output 2 4 4 10 2" xfId="48369" xr:uid="{00000000-0005-0000-0000-0000E7BC0000}"/>
    <cellStyle name="Output 2 4 4 10 3" xfId="48370" xr:uid="{00000000-0005-0000-0000-0000E8BC0000}"/>
    <cellStyle name="Output 2 4 4 11" xfId="48371" xr:uid="{00000000-0005-0000-0000-0000E9BC0000}"/>
    <cellStyle name="Output 2 4 4 11 2" xfId="48372" xr:uid="{00000000-0005-0000-0000-0000EABC0000}"/>
    <cellStyle name="Output 2 4 4 11 3" xfId="48373" xr:uid="{00000000-0005-0000-0000-0000EBBC0000}"/>
    <cellStyle name="Output 2 4 4 12" xfId="48374" xr:uid="{00000000-0005-0000-0000-0000ECBC0000}"/>
    <cellStyle name="Output 2 4 4 13" xfId="48375" xr:uid="{00000000-0005-0000-0000-0000EDBC0000}"/>
    <cellStyle name="Output 2 4 4 2" xfId="48376" xr:uid="{00000000-0005-0000-0000-0000EEBC0000}"/>
    <cellStyle name="Output 2 4 4 2 2" xfId="48377" xr:uid="{00000000-0005-0000-0000-0000EFBC0000}"/>
    <cellStyle name="Output 2 4 4 2 3" xfId="48378" xr:uid="{00000000-0005-0000-0000-0000F0BC0000}"/>
    <cellStyle name="Output 2 4 4 3" xfId="48379" xr:uid="{00000000-0005-0000-0000-0000F1BC0000}"/>
    <cellStyle name="Output 2 4 4 3 2" xfId="48380" xr:uid="{00000000-0005-0000-0000-0000F2BC0000}"/>
    <cellStyle name="Output 2 4 4 3 3" xfId="48381" xr:uid="{00000000-0005-0000-0000-0000F3BC0000}"/>
    <cellStyle name="Output 2 4 4 4" xfId="48382" xr:uid="{00000000-0005-0000-0000-0000F4BC0000}"/>
    <cellStyle name="Output 2 4 4 4 2" xfId="48383" xr:uid="{00000000-0005-0000-0000-0000F5BC0000}"/>
    <cellStyle name="Output 2 4 4 4 3" xfId="48384" xr:uid="{00000000-0005-0000-0000-0000F6BC0000}"/>
    <cellStyle name="Output 2 4 4 5" xfId="48385" xr:uid="{00000000-0005-0000-0000-0000F7BC0000}"/>
    <cellStyle name="Output 2 4 4 5 2" xfId="48386" xr:uid="{00000000-0005-0000-0000-0000F8BC0000}"/>
    <cellStyle name="Output 2 4 4 5 3" xfId="48387" xr:uid="{00000000-0005-0000-0000-0000F9BC0000}"/>
    <cellStyle name="Output 2 4 4 6" xfId="48388" xr:uid="{00000000-0005-0000-0000-0000FABC0000}"/>
    <cellStyle name="Output 2 4 4 6 2" xfId="48389" xr:uid="{00000000-0005-0000-0000-0000FBBC0000}"/>
    <cellStyle name="Output 2 4 4 6 3" xfId="48390" xr:uid="{00000000-0005-0000-0000-0000FCBC0000}"/>
    <cellStyle name="Output 2 4 4 7" xfId="48391" xr:uid="{00000000-0005-0000-0000-0000FDBC0000}"/>
    <cellStyle name="Output 2 4 4 7 2" xfId="48392" xr:uid="{00000000-0005-0000-0000-0000FEBC0000}"/>
    <cellStyle name="Output 2 4 4 7 3" xfId="48393" xr:uid="{00000000-0005-0000-0000-0000FFBC0000}"/>
    <cellStyle name="Output 2 4 4 8" xfId="48394" xr:uid="{00000000-0005-0000-0000-000000BD0000}"/>
    <cellStyle name="Output 2 4 4 8 2" xfId="48395" xr:uid="{00000000-0005-0000-0000-000001BD0000}"/>
    <cellStyle name="Output 2 4 4 8 3" xfId="48396" xr:uid="{00000000-0005-0000-0000-000002BD0000}"/>
    <cellStyle name="Output 2 4 4 9" xfId="48397" xr:uid="{00000000-0005-0000-0000-000003BD0000}"/>
    <cellStyle name="Output 2 4 4 9 2" xfId="48398" xr:uid="{00000000-0005-0000-0000-000004BD0000}"/>
    <cellStyle name="Output 2 4 4 9 3" xfId="48399" xr:uid="{00000000-0005-0000-0000-000005BD0000}"/>
    <cellStyle name="Output 2 4 5" xfId="48400" xr:uid="{00000000-0005-0000-0000-000006BD0000}"/>
    <cellStyle name="Output 2 4 5 10" xfId="48401" xr:uid="{00000000-0005-0000-0000-000007BD0000}"/>
    <cellStyle name="Output 2 4 5 10 2" xfId="48402" xr:uid="{00000000-0005-0000-0000-000008BD0000}"/>
    <cellStyle name="Output 2 4 5 10 3" xfId="48403" xr:uid="{00000000-0005-0000-0000-000009BD0000}"/>
    <cellStyle name="Output 2 4 5 11" xfId="48404" xr:uid="{00000000-0005-0000-0000-00000ABD0000}"/>
    <cellStyle name="Output 2 4 5 11 2" xfId="48405" xr:uid="{00000000-0005-0000-0000-00000BBD0000}"/>
    <cellStyle name="Output 2 4 5 11 3" xfId="48406" xr:uid="{00000000-0005-0000-0000-00000CBD0000}"/>
    <cellStyle name="Output 2 4 5 12" xfId="48407" xr:uid="{00000000-0005-0000-0000-00000DBD0000}"/>
    <cellStyle name="Output 2 4 5 13" xfId="48408" xr:uid="{00000000-0005-0000-0000-00000EBD0000}"/>
    <cellStyle name="Output 2 4 5 2" xfId="48409" xr:uid="{00000000-0005-0000-0000-00000FBD0000}"/>
    <cellStyle name="Output 2 4 5 2 2" xfId="48410" xr:uid="{00000000-0005-0000-0000-000010BD0000}"/>
    <cellStyle name="Output 2 4 5 2 3" xfId="48411" xr:uid="{00000000-0005-0000-0000-000011BD0000}"/>
    <cellStyle name="Output 2 4 5 3" xfId="48412" xr:uid="{00000000-0005-0000-0000-000012BD0000}"/>
    <cellStyle name="Output 2 4 5 3 2" xfId="48413" xr:uid="{00000000-0005-0000-0000-000013BD0000}"/>
    <cellStyle name="Output 2 4 5 3 3" xfId="48414" xr:uid="{00000000-0005-0000-0000-000014BD0000}"/>
    <cellStyle name="Output 2 4 5 4" xfId="48415" xr:uid="{00000000-0005-0000-0000-000015BD0000}"/>
    <cellStyle name="Output 2 4 5 4 2" xfId="48416" xr:uid="{00000000-0005-0000-0000-000016BD0000}"/>
    <cellStyle name="Output 2 4 5 4 3" xfId="48417" xr:uid="{00000000-0005-0000-0000-000017BD0000}"/>
    <cellStyle name="Output 2 4 5 5" xfId="48418" xr:uid="{00000000-0005-0000-0000-000018BD0000}"/>
    <cellStyle name="Output 2 4 5 5 2" xfId="48419" xr:uid="{00000000-0005-0000-0000-000019BD0000}"/>
    <cellStyle name="Output 2 4 5 5 3" xfId="48420" xr:uid="{00000000-0005-0000-0000-00001ABD0000}"/>
    <cellStyle name="Output 2 4 5 6" xfId="48421" xr:uid="{00000000-0005-0000-0000-00001BBD0000}"/>
    <cellStyle name="Output 2 4 5 6 2" xfId="48422" xr:uid="{00000000-0005-0000-0000-00001CBD0000}"/>
    <cellStyle name="Output 2 4 5 6 3" xfId="48423" xr:uid="{00000000-0005-0000-0000-00001DBD0000}"/>
    <cellStyle name="Output 2 4 5 7" xfId="48424" xr:uid="{00000000-0005-0000-0000-00001EBD0000}"/>
    <cellStyle name="Output 2 4 5 7 2" xfId="48425" xr:uid="{00000000-0005-0000-0000-00001FBD0000}"/>
    <cellStyle name="Output 2 4 5 7 3" xfId="48426" xr:uid="{00000000-0005-0000-0000-000020BD0000}"/>
    <cellStyle name="Output 2 4 5 8" xfId="48427" xr:uid="{00000000-0005-0000-0000-000021BD0000}"/>
    <cellStyle name="Output 2 4 5 8 2" xfId="48428" xr:uid="{00000000-0005-0000-0000-000022BD0000}"/>
    <cellStyle name="Output 2 4 5 8 3" xfId="48429" xr:uid="{00000000-0005-0000-0000-000023BD0000}"/>
    <cellStyle name="Output 2 4 5 9" xfId="48430" xr:uid="{00000000-0005-0000-0000-000024BD0000}"/>
    <cellStyle name="Output 2 4 5 9 2" xfId="48431" xr:uid="{00000000-0005-0000-0000-000025BD0000}"/>
    <cellStyle name="Output 2 4 5 9 3" xfId="48432" xr:uid="{00000000-0005-0000-0000-000026BD0000}"/>
    <cellStyle name="Output 2 4 6" xfId="48433" xr:uid="{00000000-0005-0000-0000-000027BD0000}"/>
    <cellStyle name="Output 2 4 6 10" xfId="48434" xr:uid="{00000000-0005-0000-0000-000028BD0000}"/>
    <cellStyle name="Output 2 4 6 10 2" xfId="48435" xr:uid="{00000000-0005-0000-0000-000029BD0000}"/>
    <cellStyle name="Output 2 4 6 10 3" xfId="48436" xr:uid="{00000000-0005-0000-0000-00002ABD0000}"/>
    <cellStyle name="Output 2 4 6 11" xfId="48437" xr:uid="{00000000-0005-0000-0000-00002BBD0000}"/>
    <cellStyle name="Output 2 4 6 11 2" xfId="48438" xr:uid="{00000000-0005-0000-0000-00002CBD0000}"/>
    <cellStyle name="Output 2 4 6 11 3" xfId="48439" xr:uid="{00000000-0005-0000-0000-00002DBD0000}"/>
    <cellStyle name="Output 2 4 6 12" xfId="48440" xr:uid="{00000000-0005-0000-0000-00002EBD0000}"/>
    <cellStyle name="Output 2 4 6 13" xfId="48441" xr:uid="{00000000-0005-0000-0000-00002FBD0000}"/>
    <cellStyle name="Output 2 4 6 2" xfId="48442" xr:uid="{00000000-0005-0000-0000-000030BD0000}"/>
    <cellStyle name="Output 2 4 6 2 2" xfId="48443" xr:uid="{00000000-0005-0000-0000-000031BD0000}"/>
    <cellStyle name="Output 2 4 6 2 3" xfId="48444" xr:uid="{00000000-0005-0000-0000-000032BD0000}"/>
    <cellStyle name="Output 2 4 6 3" xfId="48445" xr:uid="{00000000-0005-0000-0000-000033BD0000}"/>
    <cellStyle name="Output 2 4 6 3 2" xfId="48446" xr:uid="{00000000-0005-0000-0000-000034BD0000}"/>
    <cellStyle name="Output 2 4 6 3 3" xfId="48447" xr:uid="{00000000-0005-0000-0000-000035BD0000}"/>
    <cellStyle name="Output 2 4 6 4" xfId="48448" xr:uid="{00000000-0005-0000-0000-000036BD0000}"/>
    <cellStyle name="Output 2 4 6 4 2" xfId="48449" xr:uid="{00000000-0005-0000-0000-000037BD0000}"/>
    <cellStyle name="Output 2 4 6 4 3" xfId="48450" xr:uid="{00000000-0005-0000-0000-000038BD0000}"/>
    <cellStyle name="Output 2 4 6 5" xfId="48451" xr:uid="{00000000-0005-0000-0000-000039BD0000}"/>
    <cellStyle name="Output 2 4 6 5 2" xfId="48452" xr:uid="{00000000-0005-0000-0000-00003ABD0000}"/>
    <cellStyle name="Output 2 4 6 5 3" xfId="48453" xr:uid="{00000000-0005-0000-0000-00003BBD0000}"/>
    <cellStyle name="Output 2 4 6 6" xfId="48454" xr:uid="{00000000-0005-0000-0000-00003CBD0000}"/>
    <cellStyle name="Output 2 4 6 6 2" xfId="48455" xr:uid="{00000000-0005-0000-0000-00003DBD0000}"/>
    <cellStyle name="Output 2 4 6 6 3" xfId="48456" xr:uid="{00000000-0005-0000-0000-00003EBD0000}"/>
    <cellStyle name="Output 2 4 6 7" xfId="48457" xr:uid="{00000000-0005-0000-0000-00003FBD0000}"/>
    <cellStyle name="Output 2 4 6 7 2" xfId="48458" xr:uid="{00000000-0005-0000-0000-000040BD0000}"/>
    <cellStyle name="Output 2 4 6 7 3" xfId="48459" xr:uid="{00000000-0005-0000-0000-000041BD0000}"/>
    <cellStyle name="Output 2 4 6 8" xfId="48460" xr:uid="{00000000-0005-0000-0000-000042BD0000}"/>
    <cellStyle name="Output 2 4 6 8 2" xfId="48461" xr:uid="{00000000-0005-0000-0000-000043BD0000}"/>
    <cellStyle name="Output 2 4 6 8 3" xfId="48462" xr:uid="{00000000-0005-0000-0000-000044BD0000}"/>
    <cellStyle name="Output 2 4 6 9" xfId="48463" xr:uid="{00000000-0005-0000-0000-000045BD0000}"/>
    <cellStyle name="Output 2 4 6 9 2" xfId="48464" xr:uid="{00000000-0005-0000-0000-000046BD0000}"/>
    <cellStyle name="Output 2 4 6 9 3" xfId="48465" xr:uid="{00000000-0005-0000-0000-000047BD0000}"/>
    <cellStyle name="Output 2 4 7" xfId="48466" xr:uid="{00000000-0005-0000-0000-000048BD0000}"/>
    <cellStyle name="Output 2 4 7 10" xfId="48467" xr:uid="{00000000-0005-0000-0000-000049BD0000}"/>
    <cellStyle name="Output 2 4 7 10 2" xfId="48468" xr:uid="{00000000-0005-0000-0000-00004ABD0000}"/>
    <cellStyle name="Output 2 4 7 10 3" xfId="48469" xr:uid="{00000000-0005-0000-0000-00004BBD0000}"/>
    <cellStyle name="Output 2 4 7 11" xfId="48470" xr:uid="{00000000-0005-0000-0000-00004CBD0000}"/>
    <cellStyle name="Output 2 4 7 11 2" xfId="48471" xr:uid="{00000000-0005-0000-0000-00004DBD0000}"/>
    <cellStyle name="Output 2 4 7 11 3" xfId="48472" xr:uid="{00000000-0005-0000-0000-00004EBD0000}"/>
    <cellStyle name="Output 2 4 7 12" xfId="48473" xr:uid="{00000000-0005-0000-0000-00004FBD0000}"/>
    <cellStyle name="Output 2 4 7 13" xfId="48474" xr:uid="{00000000-0005-0000-0000-000050BD0000}"/>
    <cellStyle name="Output 2 4 7 2" xfId="48475" xr:uid="{00000000-0005-0000-0000-000051BD0000}"/>
    <cellStyle name="Output 2 4 7 2 2" xfId="48476" xr:uid="{00000000-0005-0000-0000-000052BD0000}"/>
    <cellStyle name="Output 2 4 7 2 3" xfId="48477" xr:uid="{00000000-0005-0000-0000-000053BD0000}"/>
    <cellStyle name="Output 2 4 7 3" xfId="48478" xr:uid="{00000000-0005-0000-0000-000054BD0000}"/>
    <cellStyle name="Output 2 4 7 3 2" xfId="48479" xr:uid="{00000000-0005-0000-0000-000055BD0000}"/>
    <cellStyle name="Output 2 4 7 3 3" xfId="48480" xr:uid="{00000000-0005-0000-0000-000056BD0000}"/>
    <cellStyle name="Output 2 4 7 4" xfId="48481" xr:uid="{00000000-0005-0000-0000-000057BD0000}"/>
    <cellStyle name="Output 2 4 7 4 2" xfId="48482" xr:uid="{00000000-0005-0000-0000-000058BD0000}"/>
    <cellStyle name="Output 2 4 7 4 3" xfId="48483" xr:uid="{00000000-0005-0000-0000-000059BD0000}"/>
    <cellStyle name="Output 2 4 7 5" xfId="48484" xr:uid="{00000000-0005-0000-0000-00005ABD0000}"/>
    <cellStyle name="Output 2 4 7 5 2" xfId="48485" xr:uid="{00000000-0005-0000-0000-00005BBD0000}"/>
    <cellStyle name="Output 2 4 7 5 3" xfId="48486" xr:uid="{00000000-0005-0000-0000-00005CBD0000}"/>
    <cellStyle name="Output 2 4 7 6" xfId="48487" xr:uid="{00000000-0005-0000-0000-00005DBD0000}"/>
    <cellStyle name="Output 2 4 7 6 2" xfId="48488" xr:uid="{00000000-0005-0000-0000-00005EBD0000}"/>
    <cellStyle name="Output 2 4 7 6 3" xfId="48489" xr:uid="{00000000-0005-0000-0000-00005FBD0000}"/>
    <cellStyle name="Output 2 4 7 7" xfId="48490" xr:uid="{00000000-0005-0000-0000-000060BD0000}"/>
    <cellStyle name="Output 2 4 7 7 2" xfId="48491" xr:uid="{00000000-0005-0000-0000-000061BD0000}"/>
    <cellStyle name="Output 2 4 7 7 3" xfId="48492" xr:uid="{00000000-0005-0000-0000-000062BD0000}"/>
    <cellStyle name="Output 2 4 7 8" xfId="48493" xr:uid="{00000000-0005-0000-0000-000063BD0000}"/>
    <cellStyle name="Output 2 4 7 8 2" xfId="48494" xr:uid="{00000000-0005-0000-0000-000064BD0000}"/>
    <cellStyle name="Output 2 4 7 8 3" xfId="48495" xr:uid="{00000000-0005-0000-0000-000065BD0000}"/>
    <cellStyle name="Output 2 4 7 9" xfId="48496" xr:uid="{00000000-0005-0000-0000-000066BD0000}"/>
    <cellStyle name="Output 2 4 7 9 2" xfId="48497" xr:uid="{00000000-0005-0000-0000-000067BD0000}"/>
    <cellStyle name="Output 2 4 7 9 3" xfId="48498" xr:uid="{00000000-0005-0000-0000-000068BD0000}"/>
    <cellStyle name="Output 2 4 8" xfId="48499" xr:uid="{00000000-0005-0000-0000-000069BD0000}"/>
    <cellStyle name="Output 2 4 8 2" xfId="48500" xr:uid="{00000000-0005-0000-0000-00006ABD0000}"/>
    <cellStyle name="Output 2 4 8 3" xfId="48501" xr:uid="{00000000-0005-0000-0000-00006BBD0000}"/>
    <cellStyle name="Output 2 4 9" xfId="48502" xr:uid="{00000000-0005-0000-0000-00006CBD0000}"/>
    <cellStyle name="Output 2 4 9 2" xfId="48503" xr:uid="{00000000-0005-0000-0000-00006DBD0000}"/>
    <cellStyle name="Output 2 4 9 3" xfId="48504" xr:uid="{00000000-0005-0000-0000-00006EBD0000}"/>
    <cellStyle name="Output 2 5" xfId="48505" xr:uid="{00000000-0005-0000-0000-00006FBD0000}"/>
    <cellStyle name="Output 2 5 10" xfId="48506" xr:uid="{00000000-0005-0000-0000-000070BD0000}"/>
    <cellStyle name="Output 2 5 10 2" xfId="48507" xr:uid="{00000000-0005-0000-0000-000071BD0000}"/>
    <cellStyle name="Output 2 5 10 3" xfId="48508" xr:uid="{00000000-0005-0000-0000-000072BD0000}"/>
    <cellStyle name="Output 2 5 11" xfId="48509" xr:uid="{00000000-0005-0000-0000-000073BD0000}"/>
    <cellStyle name="Output 2 5 11 2" xfId="48510" xr:uid="{00000000-0005-0000-0000-000074BD0000}"/>
    <cellStyle name="Output 2 5 11 3" xfId="48511" xr:uid="{00000000-0005-0000-0000-000075BD0000}"/>
    <cellStyle name="Output 2 5 12" xfId="48512" xr:uid="{00000000-0005-0000-0000-000076BD0000}"/>
    <cellStyle name="Output 2 5 12 2" xfId="48513" xr:uid="{00000000-0005-0000-0000-000077BD0000}"/>
    <cellStyle name="Output 2 5 12 3" xfId="48514" xr:uid="{00000000-0005-0000-0000-000078BD0000}"/>
    <cellStyle name="Output 2 5 13" xfId="48515" xr:uid="{00000000-0005-0000-0000-000079BD0000}"/>
    <cellStyle name="Output 2 5 13 2" xfId="48516" xr:uid="{00000000-0005-0000-0000-00007ABD0000}"/>
    <cellStyle name="Output 2 5 13 3" xfId="48517" xr:uid="{00000000-0005-0000-0000-00007BBD0000}"/>
    <cellStyle name="Output 2 5 14" xfId="48518" xr:uid="{00000000-0005-0000-0000-00007CBD0000}"/>
    <cellStyle name="Output 2 5 14 2" xfId="48519" xr:uid="{00000000-0005-0000-0000-00007DBD0000}"/>
    <cellStyle name="Output 2 5 14 3" xfId="48520" xr:uid="{00000000-0005-0000-0000-00007EBD0000}"/>
    <cellStyle name="Output 2 5 15" xfId="48521" xr:uid="{00000000-0005-0000-0000-00007FBD0000}"/>
    <cellStyle name="Output 2 5 15 2" xfId="48522" xr:uid="{00000000-0005-0000-0000-000080BD0000}"/>
    <cellStyle name="Output 2 5 15 3" xfId="48523" xr:uid="{00000000-0005-0000-0000-000081BD0000}"/>
    <cellStyle name="Output 2 5 16" xfId="48524" xr:uid="{00000000-0005-0000-0000-000082BD0000}"/>
    <cellStyle name="Output 2 5 16 2" xfId="48525" xr:uid="{00000000-0005-0000-0000-000083BD0000}"/>
    <cellStyle name="Output 2 5 16 3" xfId="48526" xr:uid="{00000000-0005-0000-0000-000084BD0000}"/>
    <cellStyle name="Output 2 5 17" xfId="48527" xr:uid="{00000000-0005-0000-0000-000085BD0000}"/>
    <cellStyle name="Output 2 5 17 2" xfId="48528" xr:uid="{00000000-0005-0000-0000-000086BD0000}"/>
    <cellStyle name="Output 2 5 17 3" xfId="48529" xr:uid="{00000000-0005-0000-0000-000087BD0000}"/>
    <cellStyle name="Output 2 5 18" xfId="48530" xr:uid="{00000000-0005-0000-0000-000088BD0000}"/>
    <cellStyle name="Output 2 5 18 2" xfId="48531" xr:uid="{00000000-0005-0000-0000-000089BD0000}"/>
    <cellStyle name="Output 2 5 18 3" xfId="48532" xr:uid="{00000000-0005-0000-0000-00008ABD0000}"/>
    <cellStyle name="Output 2 5 19" xfId="48533" xr:uid="{00000000-0005-0000-0000-00008BBD0000}"/>
    <cellStyle name="Output 2 5 2" xfId="48534" xr:uid="{00000000-0005-0000-0000-00008CBD0000}"/>
    <cellStyle name="Output 2 5 2 10" xfId="48535" xr:uid="{00000000-0005-0000-0000-00008DBD0000}"/>
    <cellStyle name="Output 2 5 2 10 2" xfId="48536" xr:uid="{00000000-0005-0000-0000-00008EBD0000}"/>
    <cellStyle name="Output 2 5 2 10 3" xfId="48537" xr:uid="{00000000-0005-0000-0000-00008FBD0000}"/>
    <cellStyle name="Output 2 5 2 11" xfId="48538" xr:uid="{00000000-0005-0000-0000-000090BD0000}"/>
    <cellStyle name="Output 2 5 2 11 2" xfId="48539" xr:uid="{00000000-0005-0000-0000-000091BD0000}"/>
    <cellStyle name="Output 2 5 2 11 3" xfId="48540" xr:uid="{00000000-0005-0000-0000-000092BD0000}"/>
    <cellStyle name="Output 2 5 2 12" xfId="48541" xr:uid="{00000000-0005-0000-0000-000093BD0000}"/>
    <cellStyle name="Output 2 5 2 12 2" xfId="48542" xr:uid="{00000000-0005-0000-0000-000094BD0000}"/>
    <cellStyle name="Output 2 5 2 12 3" xfId="48543" xr:uid="{00000000-0005-0000-0000-000095BD0000}"/>
    <cellStyle name="Output 2 5 2 13" xfId="48544" xr:uid="{00000000-0005-0000-0000-000096BD0000}"/>
    <cellStyle name="Output 2 5 2 14" xfId="48545" xr:uid="{00000000-0005-0000-0000-000097BD0000}"/>
    <cellStyle name="Output 2 5 2 2" xfId="48546" xr:uid="{00000000-0005-0000-0000-000098BD0000}"/>
    <cellStyle name="Output 2 5 2 2 2" xfId="48547" xr:uid="{00000000-0005-0000-0000-000099BD0000}"/>
    <cellStyle name="Output 2 5 2 2 3" xfId="48548" xr:uid="{00000000-0005-0000-0000-00009ABD0000}"/>
    <cellStyle name="Output 2 5 2 3" xfId="48549" xr:uid="{00000000-0005-0000-0000-00009BBD0000}"/>
    <cellStyle name="Output 2 5 2 3 2" xfId="48550" xr:uid="{00000000-0005-0000-0000-00009CBD0000}"/>
    <cellStyle name="Output 2 5 2 3 3" xfId="48551" xr:uid="{00000000-0005-0000-0000-00009DBD0000}"/>
    <cellStyle name="Output 2 5 2 4" xfId="48552" xr:uid="{00000000-0005-0000-0000-00009EBD0000}"/>
    <cellStyle name="Output 2 5 2 4 2" xfId="48553" xr:uid="{00000000-0005-0000-0000-00009FBD0000}"/>
    <cellStyle name="Output 2 5 2 4 3" xfId="48554" xr:uid="{00000000-0005-0000-0000-0000A0BD0000}"/>
    <cellStyle name="Output 2 5 2 5" xfId="48555" xr:uid="{00000000-0005-0000-0000-0000A1BD0000}"/>
    <cellStyle name="Output 2 5 2 5 2" xfId="48556" xr:uid="{00000000-0005-0000-0000-0000A2BD0000}"/>
    <cellStyle name="Output 2 5 2 5 3" xfId="48557" xr:uid="{00000000-0005-0000-0000-0000A3BD0000}"/>
    <cellStyle name="Output 2 5 2 6" xfId="48558" xr:uid="{00000000-0005-0000-0000-0000A4BD0000}"/>
    <cellStyle name="Output 2 5 2 6 2" xfId="48559" xr:uid="{00000000-0005-0000-0000-0000A5BD0000}"/>
    <cellStyle name="Output 2 5 2 6 3" xfId="48560" xr:uid="{00000000-0005-0000-0000-0000A6BD0000}"/>
    <cellStyle name="Output 2 5 2 7" xfId="48561" xr:uid="{00000000-0005-0000-0000-0000A7BD0000}"/>
    <cellStyle name="Output 2 5 2 7 2" xfId="48562" xr:uid="{00000000-0005-0000-0000-0000A8BD0000}"/>
    <cellStyle name="Output 2 5 2 7 3" xfId="48563" xr:uid="{00000000-0005-0000-0000-0000A9BD0000}"/>
    <cellStyle name="Output 2 5 2 8" xfId="48564" xr:uid="{00000000-0005-0000-0000-0000AABD0000}"/>
    <cellStyle name="Output 2 5 2 8 2" xfId="48565" xr:uid="{00000000-0005-0000-0000-0000ABBD0000}"/>
    <cellStyle name="Output 2 5 2 8 3" xfId="48566" xr:uid="{00000000-0005-0000-0000-0000ACBD0000}"/>
    <cellStyle name="Output 2 5 2 9" xfId="48567" xr:uid="{00000000-0005-0000-0000-0000ADBD0000}"/>
    <cellStyle name="Output 2 5 2 9 2" xfId="48568" xr:uid="{00000000-0005-0000-0000-0000AEBD0000}"/>
    <cellStyle name="Output 2 5 2 9 3" xfId="48569" xr:uid="{00000000-0005-0000-0000-0000AFBD0000}"/>
    <cellStyle name="Output 2 5 20" xfId="48570" xr:uid="{00000000-0005-0000-0000-0000B0BD0000}"/>
    <cellStyle name="Output 2 5 3" xfId="48571" xr:uid="{00000000-0005-0000-0000-0000B1BD0000}"/>
    <cellStyle name="Output 2 5 3 10" xfId="48572" xr:uid="{00000000-0005-0000-0000-0000B2BD0000}"/>
    <cellStyle name="Output 2 5 3 10 2" xfId="48573" xr:uid="{00000000-0005-0000-0000-0000B3BD0000}"/>
    <cellStyle name="Output 2 5 3 10 3" xfId="48574" xr:uid="{00000000-0005-0000-0000-0000B4BD0000}"/>
    <cellStyle name="Output 2 5 3 11" xfId="48575" xr:uid="{00000000-0005-0000-0000-0000B5BD0000}"/>
    <cellStyle name="Output 2 5 3 11 2" xfId="48576" xr:uid="{00000000-0005-0000-0000-0000B6BD0000}"/>
    <cellStyle name="Output 2 5 3 11 3" xfId="48577" xr:uid="{00000000-0005-0000-0000-0000B7BD0000}"/>
    <cellStyle name="Output 2 5 3 12" xfId="48578" xr:uid="{00000000-0005-0000-0000-0000B8BD0000}"/>
    <cellStyle name="Output 2 5 3 12 2" xfId="48579" xr:uid="{00000000-0005-0000-0000-0000B9BD0000}"/>
    <cellStyle name="Output 2 5 3 12 3" xfId="48580" xr:uid="{00000000-0005-0000-0000-0000BABD0000}"/>
    <cellStyle name="Output 2 5 3 13" xfId="48581" xr:uid="{00000000-0005-0000-0000-0000BBBD0000}"/>
    <cellStyle name="Output 2 5 3 14" xfId="48582" xr:uid="{00000000-0005-0000-0000-0000BCBD0000}"/>
    <cellStyle name="Output 2 5 3 2" xfId="48583" xr:uid="{00000000-0005-0000-0000-0000BDBD0000}"/>
    <cellStyle name="Output 2 5 3 2 2" xfId="48584" xr:uid="{00000000-0005-0000-0000-0000BEBD0000}"/>
    <cellStyle name="Output 2 5 3 2 3" xfId="48585" xr:uid="{00000000-0005-0000-0000-0000BFBD0000}"/>
    <cellStyle name="Output 2 5 3 3" xfId="48586" xr:uid="{00000000-0005-0000-0000-0000C0BD0000}"/>
    <cellStyle name="Output 2 5 3 3 2" xfId="48587" xr:uid="{00000000-0005-0000-0000-0000C1BD0000}"/>
    <cellStyle name="Output 2 5 3 3 3" xfId="48588" xr:uid="{00000000-0005-0000-0000-0000C2BD0000}"/>
    <cellStyle name="Output 2 5 3 4" xfId="48589" xr:uid="{00000000-0005-0000-0000-0000C3BD0000}"/>
    <cellStyle name="Output 2 5 3 4 2" xfId="48590" xr:uid="{00000000-0005-0000-0000-0000C4BD0000}"/>
    <cellStyle name="Output 2 5 3 4 3" xfId="48591" xr:uid="{00000000-0005-0000-0000-0000C5BD0000}"/>
    <cellStyle name="Output 2 5 3 5" xfId="48592" xr:uid="{00000000-0005-0000-0000-0000C6BD0000}"/>
    <cellStyle name="Output 2 5 3 5 2" xfId="48593" xr:uid="{00000000-0005-0000-0000-0000C7BD0000}"/>
    <cellStyle name="Output 2 5 3 5 3" xfId="48594" xr:uid="{00000000-0005-0000-0000-0000C8BD0000}"/>
    <cellStyle name="Output 2 5 3 6" xfId="48595" xr:uid="{00000000-0005-0000-0000-0000C9BD0000}"/>
    <cellStyle name="Output 2 5 3 6 2" xfId="48596" xr:uid="{00000000-0005-0000-0000-0000CABD0000}"/>
    <cellStyle name="Output 2 5 3 6 3" xfId="48597" xr:uid="{00000000-0005-0000-0000-0000CBBD0000}"/>
    <cellStyle name="Output 2 5 3 7" xfId="48598" xr:uid="{00000000-0005-0000-0000-0000CCBD0000}"/>
    <cellStyle name="Output 2 5 3 7 2" xfId="48599" xr:uid="{00000000-0005-0000-0000-0000CDBD0000}"/>
    <cellStyle name="Output 2 5 3 7 3" xfId="48600" xr:uid="{00000000-0005-0000-0000-0000CEBD0000}"/>
    <cellStyle name="Output 2 5 3 8" xfId="48601" xr:uid="{00000000-0005-0000-0000-0000CFBD0000}"/>
    <cellStyle name="Output 2 5 3 8 2" xfId="48602" xr:uid="{00000000-0005-0000-0000-0000D0BD0000}"/>
    <cellStyle name="Output 2 5 3 8 3" xfId="48603" xr:uid="{00000000-0005-0000-0000-0000D1BD0000}"/>
    <cellStyle name="Output 2 5 3 9" xfId="48604" xr:uid="{00000000-0005-0000-0000-0000D2BD0000}"/>
    <cellStyle name="Output 2 5 3 9 2" xfId="48605" xr:uid="{00000000-0005-0000-0000-0000D3BD0000}"/>
    <cellStyle name="Output 2 5 3 9 3" xfId="48606" xr:uid="{00000000-0005-0000-0000-0000D4BD0000}"/>
    <cellStyle name="Output 2 5 4" xfId="48607" xr:uid="{00000000-0005-0000-0000-0000D5BD0000}"/>
    <cellStyle name="Output 2 5 4 10" xfId="48608" xr:uid="{00000000-0005-0000-0000-0000D6BD0000}"/>
    <cellStyle name="Output 2 5 4 10 2" xfId="48609" xr:uid="{00000000-0005-0000-0000-0000D7BD0000}"/>
    <cellStyle name="Output 2 5 4 10 3" xfId="48610" xr:uid="{00000000-0005-0000-0000-0000D8BD0000}"/>
    <cellStyle name="Output 2 5 4 11" xfId="48611" xr:uid="{00000000-0005-0000-0000-0000D9BD0000}"/>
    <cellStyle name="Output 2 5 4 11 2" xfId="48612" xr:uid="{00000000-0005-0000-0000-0000DABD0000}"/>
    <cellStyle name="Output 2 5 4 11 3" xfId="48613" xr:uid="{00000000-0005-0000-0000-0000DBBD0000}"/>
    <cellStyle name="Output 2 5 4 12" xfId="48614" xr:uid="{00000000-0005-0000-0000-0000DCBD0000}"/>
    <cellStyle name="Output 2 5 4 13" xfId="48615" xr:uid="{00000000-0005-0000-0000-0000DDBD0000}"/>
    <cellStyle name="Output 2 5 4 2" xfId="48616" xr:uid="{00000000-0005-0000-0000-0000DEBD0000}"/>
    <cellStyle name="Output 2 5 4 2 2" xfId="48617" xr:uid="{00000000-0005-0000-0000-0000DFBD0000}"/>
    <cellStyle name="Output 2 5 4 2 3" xfId="48618" xr:uid="{00000000-0005-0000-0000-0000E0BD0000}"/>
    <cellStyle name="Output 2 5 4 3" xfId="48619" xr:uid="{00000000-0005-0000-0000-0000E1BD0000}"/>
    <cellStyle name="Output 2 5 4 3 2" xfId="48620" xr:uid="{00000000-0005-0000-0000-0000E2BD0000}"/>
    <cellStyle name="Output 2 5 4 3 3" xfId="48621" xr:uid="{00000000-0005-0000-0000-0000E3BD0000}"/>
    <cellStyle name="Output 2 5 4 4" xfId="48622" xr:uid="{00000000-0005-0000-0000-0000E4BD0000}"/>
    <cellStyle name="Output 2 5 4 4 2" xfId="48623" xr:uid="{00000000-0005-0000-0000-0000E5BD0000}"/>
    <cellStyle name="Output 2 5 4 4 3" xfId="48624" xr:uid="{00000000-0005-0000-0000-0000E6BD0000}"/>
    <cellStyle name="Output 2 5 4 5" xfId="48625" xr:uid="{00000000-0005-0000-0000-0000E7BD0000}"/>
    <cellStyle name="Output 2 5 4 5 2" xfId="48626" xr:uid="{00000000-0005-0000-0000-0000E8BD0000}"/>
    <cellStyle name="Output 2 5 4 5 3" xfId="48627" xr:uid="{00000000-0005-0000-0000-0000E9BD0000}"/>
    <cellStyle name="Output 2 5 4 6" xfId="48628" xr:uid="{00000000-0005-0000-0000-0000EABD0000}"/>
    <cellStyle name="Output 2 5 4 6 2" xfId="48629" xr:uid="{00000000-0005-0000-0000-0000EBBD0000}"/>
    <cellStyle name="Output 2 5 4 6 3" xfId="48630" xr:uid="{00000000-0005-0000-0000-0000ECBD0000}"/>
    <cellStyle name="Output 2 5 4 7" xfId="48631" xr:uid="{00000000-0005-0000-0000-0000EDBD0000}"/>
    <cellStyle name="Output 2 5 4 7 2" xfId="48632" xr:uid="{00000000-0005-0000-0000-0000EEBD0000}"/>
    <cellStyle name="Output 2 5 4 7 3" xfId="48633" xr:uid="{00000000-0005-0000-0000-0000EFBD0000}"/>
    <cellStyle name="Output 2 5 4 8" xfId="48634" xr:uid="{00000000-0005-0000-0000-0000F0BD0000}"/>
    <cellStyle name="Output 2 5 4 8 2" xfId="48635" xr:uid="{00000000-0005-0000-0000-0000F1BD0000}"/>
    <cellStyle name="Output 2 5 4 8 3" xfId="48636" xr:uid="{00000000-0005-0000-0000-0000F2BD0000}"/>
    <cellStyle name="Output 2 5 4 9" xfId="48637" xr:uid="{00000000-0005-0000-0000-0000F3BD0000}"/>
    <cellStyle name="Output 2 5 4 9 2" xfId="48638" xr:uid="{00000000-0005-0000-0000-0000F4BD0000}"/>
    <cellStyle name="Output 2 5 4 9 3" xfId="48639" xr:uid="{00000000-0005-0000-0000-0000F5BD0000}"/>
    <cellStyle name="Output 2 5 5" xfId="48640" xr:uid="{00000000-0005-0000-0000-0000F6BD0000}"/>
    <cellStyle name="Output 2 5 5 10" xfId="48641" xr:uid="{00000000-0005-0000-0000-0000F7BD0000}"/>
    <cellStyle name="Output 2 5 5 10 2" xfId="48642" xr:uid="{00000000-0005-0000-0000-0000F8BD0000}"/>
    <cellStyle name="Output 2 5 5 10 3" xfId="48643" xr:uid="{00000000-0005-0000-0000-0000F9BD0000}"/>
    <cellStyle name="Output 2 5 5 11" xfId="48644" xr:uid="{00000000-0005-0000-0000-0000FABD0000}"/>
    <cellStyle name="Output 2 5 5 11 2" xfId="48645" xr:uid="{00000000-0005-0000-0000-0000FBBD0000}"/>
    <cellStyle name="Output 2 5 5 11 3" xfId="48646" xr:uid="{00000000-0005-0000-0000-0000FCBD0000}"/>
    <cellStyle name="Output 2 5 5 12" xfId="48647" xr:uid="{00000000-0005-0000-0000-0000FDBD0000}"/>
    <cellStyle name="Output 2 5 5 13" xfId="48648" xr:uid="{00000000-0005-0000-0000-0000FEBD0000}"/>
    <cellStyle name="Output 2 5 5 2" xfId="48649" xr:uid="{00000000-0005-0000-0000-0000FFBD0000}"/>
    <cellStyle name="Output 2 5 5 2 2" xfId="48650" xr:uid="{00000000-0005-0000-0000-000000BE0000}"/>
    <cellStyle name="Output 2 5 5 2 3" xfId="48651" xr:uid="{00000000-0005-0000-0000-000001BE0000}"/>
    <cellStyle name="Output 2 5 5 3" xfId="48652" xr:uid="{00000000-0005-0000-0000-000002BE0000}"/>
    <cellStyle name="Output 2 5 5 3 2" xfId="48653" xr:uid="{00000000-0005-0000-0000-000003BE0000}"/>
    <cellStyle name="Output 2 5 5 3 3" xfId="48654" xr:uid="{00000000-0005-0000-0000-000004BE0000}"/>
    <cellStyle name="Output 2 5 5 4" xfId="48655" xr:uid="{00000000-0005-0000-0000-000005BE0000}"/>
    <cellStyle name="Output 2 5 5 4 2" xfId="48656" xr:uid="{00000000-0005-0000-0000-000006BE0000}"/>
    <cellStyle name="Output 2 5 5 4 3" xfId="48657" xr:uid="{00000000-0005-0000-0000-000007BE0000}"/>
    <cellStyle name="Output 2 5 5 5" xfId="48658" xr:uid="{00000000-0005-0000-0000-000008BE0000}"/>
    <cellStyle name="Output 2 5 5 5 2" xfId="48659" xr:uid="{00000000-0005-0000-0000-000009BE0000}"/>
    <cellStyle name="Output 2 5 5 5 3" xfId="48660" xr:uid="{00000000-0005-0000-0000-00000ABE0000}"/>
    <cellStyle name="Output 2 5 5 6" xfId="48661" xr:uid="{00000000-0005-0000-0000-00000BBE0000}"/>
    <cellStyle name="Output 2 5 5 6 2" xfId="48662" xr:uid="{00000000-0005-0000-0000-00000CBE0000}"/>
    <cellStyle name="Output 2 5 5 6 3" xfId="48663" xr:uid="{00000000-0005-0000-0000-00000DBE0000}"/>
    <cellStyle name="Output 2 5 5 7" xfId="48664" xr:uid="{00000000-0005-0000-0000-00000EBE0000}"/>
    <cellStyle name="Output 2 5 5 7 2" xfId="48665" xr:uid="{00000000-0005-0000-0000-00000FBE0000}"/>
    <cellStyle name="Output 2 5 5 7 3" xfId="48666" xr:uid="{00000000-0005-0000-0000-000010BE0000}"/>
    <cellStyle name="Output 2 5 5 8" xfId="48667" xr:uid="{00000000-0005-0000-0000-000011BE0000}"/>
    <cellStyle name="Output 2 5 5 8 2" xfId="48668" xr:uid="{00000000-0005-0000-0000-000012BE0000}"/>
    <cellStyle name="Output 2 5 5 8 3" xfId="48669" xr:uid="{00000000-0005-0000-0000-000013BE0000}"/>
    <cellStyle name="Output 2 5 5 9" xfId="48670" xr:uid="{00000000-0005-0000-0000-000014BE0000}"/>
    <cellStyle name="Output 2 5 5 9 2" xfId="48671" xr:uid="{00000000-0005-0000-0000-000015BE0000}"/>
    <cellStyle name="Output 2 5 5 9 3" xfId="48672" xr:uid="{00000000-0005-0000-0000-000016BE0000}"/>
    <cellStyle name="Output 2 5 6" xfId="48673" xr:uid="{00000000-0005-0000-0000-000017BE0000}"/>
    <cellStyle name="Output 2 5 6 10" xfId="48674" xr:uid="{00000000-0005-0000-0000-000018BE0000}"/>
    <cellStyle name="Output 2 5 6 10 2" xfId="48675" xr:uid="{00000000-0005-0000-0000-000019BE0000}"/>
    <cellStyle name="Output 2 5 6 10 3" xfId="48676" xr:uid="{00000000-0005-0000-0000-00001ABE0000}"/>
    <cellStyle name="Output 2 5 6 11" xfId="48677" xr:uid="{00000000-0005-0000-0000-00001BBE0000}"/>
    <cellStyle name="Output 2 5 6 11 2" xfId="48678" xr:uid="{00000000-0005-0000-0000-00001CBE0000}"/>
    <cellStyle name="Output 2 5 6 11 3" xfId="48679" xr:uid="{00000000-0005-0000-0000-00001DBE0000}"/>
    <cellStyle name="Output 2 5 6 12" xfId="48680" xr:uid="{00000000-0005-0000-0000-00001EBE0000}"/>
    <cellStyle name="Output 2 5 6 13" xfId="48681" xr:uid="{00000000-0005-0000-0000-00001FBE0000}"/>
    <cellStyle name="Output 2 5 6 2" xfId="48682" xr:uid="{00000000-0005-0000-0000-000020BE0000}"/>
    <cellStyle name="Output 2 5 6 2 2" xfId="48683" xr:uid="{00000000-0005-0000-0000-000021BE0000}"/>
    <cellStyle name="Output 2 5 6 2 3" xfId="48684" xr:uid="{00000000-0005-0000-0000-000022BE0000}"/>
    <cellStyle name="Output 2 5 6 3" xfId="48685" xr:uid="{00000000-0005-0000-0000-000023BE0000}"/>
    <cellStyle name="Output 2 5 6 3 2" xfId="48686" xr:uid="{00000000-0005-0000-0000-000024BE0000}"/>
    <cellStyle name="Output 2 5 6 3 3" xfId="48687" xr:uid="{00000000-0005-0000-0000-000025BE0000}"/>
    <cellStyle name="Output 2 5 6 4" xfId="48688" xr:uid="{00000000-0005-0000-0000-000026BE0000}"/>
    <cellStyle name="Output 2 5 6 4 2" xfId="48689" xr:uid="{00000000-0005-0000-0000-000027BE0000}"/>
    <cellStyle name="Output 2 5 6 4 3" xfId="48690" xr:uid="{00000000-0005-0000-0000-000028BE0000}"/>
    <cellStyle name="Output 2 5 6 5" xfId="48691" xr:uid="{00000000-0005-0000-0000-000029BE0000}"/>
    <cellStyle name="Output 2 5 6 5 2" xfId="48692" xr:uid="{00000000-0005-0000-0000-00002ABE0000}"/>
    <cellStyle name="Output 2 5 6 5 3" xfId="48693" xr:uid="{00000000-0005-0000-0000-00002BBE0000}"/>
    <cellStyle name="Output 2 5 6 6" xfId="48694" xr:uid="{00000000-0005-0000-0000-00002CBE0000}"/>
    <cellStyle name="Output 2 5 6 6 2" xfId="48695" xr:uid="{00000000-0005-0000-0000-00002DBE0000}"/>
    <cellStyle name="Output 2 5 6 6 3" xfId="48696" xr:uid="{00000000-0005-0000-0000-00002EBE0000}"/>
    <cellStyle name="Output 2 5 6 7" xfId="48697" xr:uid="{00000000-0005-0000-0000-00002FBE0000}"/>
    <cellStyle name="Output 2 5 6 7 2" xfId="48698" xr:uid="{00000000-0005-0000-0000-000030BE0000}"/>
    <cellStyle name="Output 2 5 6 7 3" xfId="48699" xr:uid="{00000000-0005-0000-0000-000031BE0000}"/>
    <cellStyle name="Output 2 5 6 8" xfId="48700" xr:uid="{00000000-0005-0000-0000-000032BE0000}"/>
    <cellStyle name="Output 2 5 6 8 2" xfId="48701" xr:uid="{00000000-0005-0000-0000-000033BE0000}"/>
    <cellStyle name="Output 2 5 6 8 3" xfId="48702" xr:uid="{00000000-0005-0000-0000-000034BE0000}"/>
    <cellStyle name="Output 2 5 6 9" xfId="48703" xr:uid="{00000000-0005-0000-0000-000035BE0000}"/>
    <cellStyle name="Output 2 5 6 9 2" xfId="48704" xr:uid="{00000000-0005-0000-0000-000036BE0000}"/>
    <cellStyle name="Output 2 5 6 9 3" xfId="48705" xr:uid="{00000000-0005-0000-0000-000037BE0000}"/>
    <cellStyle name="Output 2 5 7" xfId="48706" xr:uid="{00000000-0005-0000-0000-000038BE0000}"/>
    <cellStyle name="Output 2 5 7 10" xfId="48707" xr:uid="{00000000-0005-0000-0000-000039BE0000}"/>
    <cellStyle name="Output 2 5 7 10 2" xfId="48708" xr:uid="{00000000-0005-0000-0000-00003ABE0000}"/>
    <cellStyle name="Output 2 5 7 10 3" xfId="48709" xr:uid="{00000000-0005-0000-0000-00003BBE0000}"/>
    <cellStyle name="Output 2 5 7 11" xfId="48710" xr:uid="{00000000-0005-0000-0000-00003CBE0000}"/>
    <cellStyle name="Output 2 5 7 11 2" xfId="48711" xr:uid="{00000000-0005-0000-0000-00003DBE0000}"/>
    <cellStyle name="Output 2 5 7 11 3" xfId="48712" xr:uid="{00000000-0005-0000-0000-00003EBE0000}"/>
    <cellStyle name="Output 2 5 7 12" xfId="48713" xr:uid="{00000000-0005-0000-0000-00003FBE0000}"/>
    <cellStyle name="Output 2 5 7 13" xfId="48714" xr:uid="{00000000-0005-0000-0000-000040BE0000}"/>
    <cellStyle name="Output 2 5 7 2" xfId="48715" xr:uid="{00000000-0005-0000-0000-000041BE0000}"/>
    <cellStyle name="Output 2 5 7 2 2" xfId="48716" xr:uid="{00000000-0005-0000-0000-000042BE0000}"/>
    <cellStyle name="Output 2 5 7 2 3" xfId="48717" xr:uid="{00000000-0005-0000-0000-000043BE0000}"/>
    <cellStyle name="Output 2 5 7 3" xfId="48718" xr:uid="{00000000-0005-0000-0000-000044BE0000}"/>
    <cellStyle name="Output 2 5 7 3 2" xfId="48719" xr:uid="{00000000-0005-0000-0000-000045BE0000}"/>
    <cellStyle name="Output 2 5 7 3 3" xfId="48720" xr:uid="{00000000-0005-0000-0000-000046BE0000}"/>
    <cellStyle name="Output 2 5 7 4" xfId="48721" xr:uid="{00000000-0005-0000-0000-000047BE0000}"/>
    <cellStyle name="Output 2 5 7 4 2" xfId="48722" xr:uid="{00000000-0005-0000-0000-000048BE0000}"/>
    <cellStyle name="Output 2 5 7 4 3" xfId="48723" xr:uid="{00000000-0005-0000-0000-000049BE0000}"/>
    <cellStyle name="Output 2 5 7 5" xfId="48724" xr:uid="{00000000-0005-0000-0000-00004ABE0000}"/>
    <cellStyle name="Output 2 5 7 5 2" xfId="48725" xr:uid="{00000000-0005-0000-0000-00004BBE0000}"/>
    <cellStyle name="Output 2 5 7 5 3" xfId="48726" xr:uid="{00000000-0005-0000-0000-00004CBE0000}"/>
    <cellStyle name="Output 2 5 7 6" xfId="48727" xr:uid="{00000000-0005-0000-0000-00004DBE0000}"/>
    <cellStyle name="Output 2 5 7 6 2" xfId="48728" xr:uid="{00000000-0005-0000-0000-00004EBE0000}"/>
    <cellStyle name="Output 2 5 7 6 3" xfId="48729" xr:uid="{00000000-0005-0000-0000-00004FBE0000}"/>
    <cellStyle name="Output 2 5 7 7" xfId="48730" xr:uid="{00000000-0005-0000-0000-000050BE0000}"/>
    <cellStyle name="Output 2 5 7 7 2" xfId="48731" xr:uid="{00000000-0005-0000-0000-000051BE0000}"/>
    <cellStyle name="Output 2 5 7 7 3" xfId="48732" xr:uid="{00000000-0005-0000-0000-000052BE0000}"/>
    <cellStyle name="Output 2 5 7 8" xfId="48733" xr:uid="{00000000-0005-0000-0000-000053BE0000}"/>
    <cellStyle name="Output 2 5 7 8 2" xfId="48734" xr:uid="{00000000-0005-0000-0000-000054BE0000}"/>
    <cellStyle name="Output 2 5 7 8 3" xfId="48735" xr:uid="{00000000-0005-0000-0000-000055BE0000}"/>
    <cellStyle name="Output 2 5 7 9" xfId="48736" xr:uid="{00000000-0005-0000-0000-000056BE0000}"/>
    <cellStyle name="Output 2 5 7 9 2" xfId="48737" xr:uid="{00000000-0005-0000-0000-000057BE0000}"/>
    <cellStyle name="Output 2 5 7 9 3" xfId="48738" xr:uid="{00000000-0005-0000-0000-000058BE0000}"/>
    <cellStyle name="Output 2 5 8" xfId="48739" xr:uid="{00000000-0005-0000-0000-000059BE0000}"/>
    <cellStyle name="Output 2 5 8 2" xfId="48740" xr:uid="{00000000-0005-0000-0000-00005ABE0000}"/>
    <cellStyle name="Output 2 5 8 3" xfId="48741" xr:uid="{00000000-0005-0000-0000-00005BBE0000}"/>
    <cellStyle name="Output 2 5 9" xfId="48742" xr:uid="{00000000-0005-0000-0000-00005CBE0000}"/>
    <cellStyle name="Output 2 5 9 2" xfId="48743" xr:uid="{00000000-0005-0000-0000-00005DBE0000}"/>
    <cellStyle name="Output 2 5 9 3" xfId="48744" xr:uid="{00000000-0005-0000-0000-00005EBE0000}"/>
    <cellStyle name="Output 2 6" xfId="48745" xr:uid="{00000000-0005-0000-0000-00005FBE0000}"/>
    <cellStyle name="Output 2 6 10" xfId="48746" xr:uid="{00000000-0005-0000-0000-000060BE0000}"/>
    <cellStyle name="Output 2 6 10 2" xfId="48747" xr:uid="{00000000-0005-0000-0000-000061BE0000}"/>
    <cellStyle name="Output 2 6 10 3" xfId="48748" xr:uid="{00000000-0005-0000-0000-000062BE0000}"/>
    <cellStyle name="Output 2 6 11" xfId="48749" xr:uid="{00000000-0005-0000-0000-000063BE0000}"/>
    <cellStyle name="Output 2 6 11 2" xfId="48750" xr:uid="{00000000-0005-0000-0000-000064BE0000}"/>
    <cellStyle name="Output 2 6 11 3" xfId="48751" xr:uid="{00000000-0005-0000-0000-000065BE0000}"/>
    <cellStyle name="Output 2 6 12" xfId="48752" xr:uid="{00000000-0005-0000-0000-000066BE0000}"/>
    <cellStyle name="Output 2 6 12 2" xfId="48753" xr:uid="{00000000-0005-0000-0000-000067BE0000}"/>
    <cellStyle name="Output 2 6 12 3" xfId="48754" xr:uid="{00000000-0005-0000-0000-000068BE0000}"/>
    <cellStyle name="Output 2 6 13" xfId="48755" xr:uid="{00000000-0005-0000-0000-000069BE0000}"/>
    <cellStyle name="Output 2 6 13 2" xfId="48756" xr:uid="{00000000-0005-0000-0000-00006ABE0000}"/>
    <cellStyle name="Output 2 6 13 3" xfId="48757" xr:uid="{00000000-0005-0000-0000-00006BBE0000}"/>
    <cellStyle name="Output 2 6 14" xfId="48758" xr:uid="{00000000-0005-0000-0000-00006CBE0000}"/>
    <cellStyle name="Output 2 6 14 2" xfId="48759" xr:uid="{00000000-0005-0000-0000-00006DBE0000}"/>
    <cellStyle name="Output 2 6 14 3" xfId="48760" xr:uid="{00000000-0005-0000-0000-00006EBE0000}"/>
    <cellStyle name="Output 2 6 15" xfId="48761" xr:uid="{00000000-0005-0000-0000-00006FBE0000}"/>
    <cellStyle name="Output 2 6 15 2" xfId="48762" xr:uid="{00000000-0005-0000-0000-000070BE0000}"/>
    <cellStyle name="Output 2 6 15 3" xfId="48763" xr:uid="{00000000-0005-0000-0000-000071BE0000}"/>
    <cellStyle name="Output 2 6 16" xfId="48764" xr:uid="{00000000-0005-0000-0000-000072BE0000}"/>
    <cellStyle name="Output 2 6 16 2" xfId="48765" xr:uid="{00000000-0005-0000-0000-000073BE0000}"/>
    <cellStyle name="Output 2 6 16 3" xfId="48766" xr:uid="{00000000-0005-0000-0000-000074BE0000}"/>
    <cellStyle name="Output 2 6 17" xfId="48767" xr:uid="{00000000-0005-0000-0000-000075BE0000}"/>
    <cellStyle name="Output 2 6 17 2" xfId="48768" xr:uid="{00000000-0005-0000-0000-000076BE0000}"/>
    <cellStyle name="Output 2 6 17 3" xfId="48769" xr:uid="{00000000-0005-0000-0000-000077BE0000}"/>
    <cellStyle name="Output 2 6 18" xfId="48770" xr:uid="{00000000-0005-0000-0000-000078BE0000}"/>
    <cellStyle name="Output 2 6 18 2" xfId="48771" xr:uid="{00000000-0005-0000-0000-000079BE0000}"/>
    <cellStyle name="Output 2 6 18 3" xfId="48772" xr:uid="{00000000-0005-0000-0000-00007ABE0000}"/>
    <cellStyle name="Output 2 6 19" xfId="48773" xr:uid="{00000000-0005-0000-0000-00007BBE0000}"/>
    <cellStyle name="Output 2 6 2" xfId="48774" xr:uid="{00000000-0005-0000-0000-00007CBE0000}"/>
    <cellStyle name="Output 2 6 2 10" xfId="48775" xr:uid="{00000000-0005-0000-0000-00007DBE0000}"/>
    <cellStyle name="Output 2 6 2 10 2" xfId="48776" xr:uid="{00000000-0005-0000-0000-00007EBE0000}"/>
    <cellStyle name="Output 2 6 2 10 3" xfId="48777" xr:uid="{00000000-0005-0000-0000-00007FBE0000}"/>
    <cellStyle name="Output 2 6 2 11" xfId="48778" xr:uid="{00000000-0005-0000-0000-000080BE0000}"/>
    <cellStyle name="Output 2 6 2 11 2" xfId="48779" xr:uid="{00000000-0005-0000-0000-000081BE0000}"/>
    <cellStyle name="Output 2 6 2 11 3" xfId="48780" xr:uid="{00000000-0005-0000-0000-000082BE0000}"/>
    <cellStyle name="Output 2 6 2 12" xfId="48781" xr:uid="{00000000-0005-0000-0000-000083BE0000}"/>
    <cellStyle name="Output 2 6 2 12 2" xfId="48782" xr:uid="{00000000-0005-0000-0000-000084BE0000}"/>
    <cellStyle name="Output 2 6 2 12 3" xfId="48783" xr:uid="{00000000-0005-0000-0000-000085BE0000}"/>
    <cellStyle name="Output 2 6 2 13" xfId="48784" xr:uid="{00000000-0005-0000-0000-000086BE0000}"/>
    <cellStyle name="Output 2 6 2 14" xfId="48785" xr:uid="{00000000-0005-0000-0000-000087BE0000}"/>
    <cellStyle name="Output 2 6 2 2" xfId="48786" xr:uid="{00000000-0005-0000-0000-000088BE0000}"/>
    <cellStyle name="Output 2 6 2 2 2" xfId="48787" xr:uid="{00000000-0005-0000-0000-000089BE0000}"/>
    <cellStyle name="Output 2 6 2 2 3" xfId="48788" xr:uid="{00000000-0005-0000-0000-00008ABE0000}"/>
    <cellStyle name="Output 2 6 2 3" xfId="48789" xr:uid="{00000000-0005-0000-0000-00008BBE0000}"/>
    <cellStyle name="Output 2 6 2 3 2" xfId="48790" xr:uid="{00000000-0005-0000-0000-00008CBE0000}"/>
    <cellStyle name="Output 2 6 2 3 3" xfId="48791" xr:uid="{00000000-0005-0000-0000-00008DBE0000}"/>
    <cellStyle name="Output 2 6 2 4" xfId="48792" xr:uid="{00000000-0005-0000-0000-00008EBE0000}"/>
    <cellStyle name="Output 2 6 2 4 2" xfId="48793" xr:uid="{00000000-0005-0000-0000-00008FBE0000}"/>
    <cellStyle name="Output 2 6 2 4 3" xfId="48794" xr:uid="{00000000-0005-0000-0000-000090BE0000}"/>
    <cellStyle name="Output 2 6 2 5" xfId="48795" xr:uid="{00000000-0005-0000-0000-000091BE0000}"/>
    <cellStyle name="Output 2 6 2 5 2" xfId="48796" xr:uid="{00000000-0005-0000-0000-000092BE0000}"/>
    <cellStyle name="Output 2 6 2 5 3" xfId="48797" xr:uid="{00000000-0005-0000-0000-000093BE0000}"/>
    <cellStyle name="Output 2 6 2 6" xfId="48798" xr:uid="{00000000-0005-0000-0000-000094BE0000}"/>
    <cellStyle name="Output 2 6 2 6 2" xfId="48799" xr:uid="{00000000-0005-0000-0000-000095BE0000}"/>
    <cellStyle name="Output 2 6 2 6 3" xfId="48800" xr:uid="{00000000-0005-0000-0000-000096BE0000}"/>
    <cellStyle name="Output 2 6 2 7" xfId="48801" xr:uid="{00000000-0005-0000-0000-000097BE0000}"/>
    <cellStyle name="Output 2 6 2 7 2" xfId="48802" xr:uid="{00000000-0005-0000-0000-000098BE0000}"/>
    <cellStyle name="Output 2 6 2 7 3" xfId="48803" xr:uid="{00000000-0005-0000-0000-000099BE0000}"/>
    <cellStyle name="Output 2 6 2 8" xfId="48804" xr:uid="{00000000-0005-0000-0000-00009ABE0000}"/>
    <cellStyle name="Output 2 6 2 8 2" xfId="48805" xr:uid="{00000000-0005-0000-0000-00009BBE0000}"/>
    <cellStyle name="Output 2 6 2 8 3" xfId="48806" xr:uid="{00000000-0005-0000-0000-00009CBE0000}"/>
    <cellStyle name="Output 2 6 2 9" xfId="48807" xr:uid="{00000000-0005-0000-0000-00009DBE0000}"/>
    <cellStyle name="Output 2 6 2 9 2" xfId="48808" xr:uid="{00000000-0005-0000-0000-00009EBE0000}"/>
    <cellStyle name="Output 2 6 2 9 3" xfId="48809" xr:uid="{00000000-0005-0000-0000-00009FBE0000}"/>
    <cellStyle name="Output 2 6 20" xfId="48810" xr:uid="{00000000-0005-0000-0000-0000A0BE0000}"/>
    <cellStyle name="Output 2 6 3" xfId="48811" xr:uid="{00000000-0005-0000-0000-0000A1BE0000}"/>
    <cellStyle name="Output 2 6 3 10" xfId="48812" xr:uid="{00000000-0005-0000-0000-0000A2BE0000}"/>
    <cellStyle name="Output 2 6 3 10 2" xfId="48813" xr:uid="{00000000-0005-0000-0000-0000A3BE0000}"/>
    <cellStyle name="Output 2 6 3 10 3" xfId="48814" xr:uid="{00000000-0005-0000-0000-0000A4BE0000}"/>
    <cellStyle name="Output 2 6 3 11" xfId="48815" xr:uid="{00000000-0005-0000-0000-0000A5BE0000}"/>
    <cellStyle name="Output 2 6 3 11 2" xfId="48816" xr:uid="{00000000-0005-0000-0000-0000A6BE0000}"/>
    <cellStyle name="Output 2 6 3 11 3" xfId="48817" xr:uid="{00000000-0005-0000-0000-0000A7BE0000}"/>
    <cellStyle name="Output 2 6 3 12" xfId="48818" xr:uid="{00000000-0005-0000-0000-0000A8BE0000}"/>
    <cellStyle name="Output 2 6 3 12 2" xfId="48819" xr:uid="{00000000-0005-0000-0000-0000A9BE0000}"/>
    <cellStyle name="Output 2 6 3 12 3" xfId="48820" xr:uid="{00000000-0005-0000-0000-0000AABE0000}"/>
    <cellStyle name="Output 2 6 3 13" xfId="48821" xr:uid="{00000000-0005-0000-0000-0000ABBE0000}"/>
    <cellStyle name="Output 2 6 3 14" xfId="48822" xr:uid="{00000000-0005-0000-0000-0000ACBE0000}"/>
    <cellStyle name="Output 2 6 3 2" xfId="48823" xr:uid="{00000000-0005-0000-0000-0000ADBE0000}"/>
    <cellStyle name="Output 2 6 3 2 2" xfId="48824" xr:uid="{00000000-0005-0000-0000-0000AEBE0000}"/>
    <cellStyle name="Output 2 6 3 2 3" xfId="48825" xr:uid="{00000000-0005-0000-0000-0000AFBE0000}"/>
    <cellStyle name="Output 2 6 3 3" xfId="48826" xr:uid="{00000000-0005-0000-0000-0000B0BE0000}"/>
    <cellStyle name="Output 2 6 3 3 2" xfId="48827" xr:uid="{00000000-0005-0000-0000-0000B1BE0000}"/>
    <cellStyle name="Output 2 6 3 3 3" xfId="48828" xr:uid="{00000000-0005-0000-0000-0000B2BE0000}"/>
    <cellStyle name="Output 2 6 3 4" xfId="48829" xr:uid="{00000000-0005-0000-0000-0000B3BE0000}"/>
    <cellStyle name="Output 2 6 3 4 2" xfId="48830" xr:uid="{00000000-0005-0000-0000-0000B4BE0000}"/>
    <cellStyle name="Output 2 6 3 4 3" xfId="48831" xr:uid="{00000000-0005-0000-0000-0000B5BE0000}"/>
    <cellStyle name="Output 2 6 3 5" xfId="48832" xr:uid="{00000000-0005-0000-0000-0000B6BE0000}"/>
    <cellStyle name="Output 2 6 3 5 2" xfId="48833" xr:uid="{00000000-0005-0000-0000-0000B7BE0000}"/>
    <cellStyle name="Output 2 6 3 5 3" xfId="48834" xr:uid="{00000000-0005-0000-0000-0000B8BE0000}"/>
    <cellStyle name="Output 2 6 3 6" xfId="48835" xr:uid="{00000000-0005-0000-0000-0000B9BE0000}"/>
    <cellStyle name="Output 2 6 3 6 2" xfId="48836" xr:uid="{00000000-0005-0000-0000-0000BABE0000}"/>
    <cellStyle name="Output 2 6 3 6 3" xfId="48837" xr:uid="{00000000-0005-0000-0000-0000BBBE0000}"/>
    <cellStyle name="Output 2 6 3 7" xfId="48838" xr:uid="{00000000-0005-0000-0000-0000BCBE0000}"/>
    <cellStyle name="Output 2 6 3 7 2" xfId="48839" xr:uid="{00000000-0005-0000-0000-0000BDBE0000}"/>
    <cellStyle name="Output 2 6 3 7 3" xfId="48840" xr:uid="{00000000-0005-0000-0000-0000BEBE0000}"/>
    <cellStyle name="Output 2 6 3 8" xfId="48841" xr:uid="{00000000-0005-0000-0000-0000BFBE0000}"/>
    <cellStyle name="Output 2 6 3 8 2" xfId="48842" xr:uid="{00000000-0005-0000-0000-0000C0BE0000}"/>
    <cellStyle name="Output 2 6 3 8 3" xfId="48843" xr:uid="{00000000-0005-0000-0000-0000C1BE0000}"/>
    <cellStyle name="Output 2 6 3 9" xfId="48844" xr:uid="{00000000-0005-0000-0000-0000C2BE0000}"/>
    <cellStyle name="Output 2 6 3 9 2" xfId="48845" xr:uid="{00000000-0005-0000-0000-0000C3BE0000}"/>
    <cellStyle name="Output 2 6 3 9 3" xfId="48846" xr:uid="{00000000-0005-0000-0000-0000C4BE0000}"/>
    <cellStyle name="Output 2 6 4" xfId="48847" xr:uid="{00000000-0005-0000-0000-0000C5BE0000}"/>
    <cellStyle name="Output 2 6 4 10" xfId="48848" xr:uid="{00000000-0005-0000-0000-0000C6BE0000}"/>
    <cellStyle name="Output 2 6 4 10 2" xfId="48849" xr:uid="{00000000-0005-0000-0000-0000C7BE0000}"/>
    <cellStyle name="Output 2 6 4 10 3" xfId="48850" xr:uid="{00000000-0005-0000-0000-0000C8BE0000}"/>
    <cellStyle name="Output 2 6 4 11" xfId="48851" xr:uid="{00000000-0005-0000-0000-0000C9BE0000}"/>
    <cellStyle name="Output 2 6 4 11 2" xfId="48852" xr:uid="{00000000-0005-0000-0000-0000CABE0000}"/>
    <cellStyle name="Output 2 6 4 11 3" xfId="48853" xr:uid="{00000000-0005-0000-0000-0000CBBE0000}"/>
    <cellStyle name="Output 2 6 4 12" xfId="48854" xr:uid="{00000000-0005-0000-0000-0000CCBE0000}"/>
    <cellStyle name="Output 2 6 4 13" xfId="48855" xr:uid="{00000000-0005-0000-0000-0000CDBE0000}"/>
    <cellStyle name="Output 2 6 4 2" xfId="48856" xr:uid="{00000000-0005-0000-0000-0000CEBE0000}"/>
    <cellStyle name="Output 2 6 4 2 2" xfId="48857" xr:uid="{00000000-0005-0000-0000-0000CFBE0000}"/>
    <cellStyle name="Output 2 6 4 2 3" xfId="48858" xr:uid="{00000000-0005-0000-0000-0000D0BE0000}"/>
    <cellStyle name="Output 2 6 4 3" xfId="48859" xr:uid="{00000000-0005-0000-0000-0000D1BE0000}"/>
    <cellStyle name="Output 2 6 4 3 2" xfId="48860" xr:uid="{00000000-0005-0000-0000-0000D2BE0000}"/>
    <cellStyle name="Output 2 6 4 3 3" xfId="48861" xr:uid="{00000000-0005-0000-0000-0000D3BE0000}"/>
    <cellStyle name="Output 2 6 4 4" xfId="48862" xr:uid="{00000000-0005-0000-0000-0000D4BE0000}"/>
    <cellStyle name="Output 2 6 4 4 2" xfId="48863" xr:uid="{00000000-0005-0000-0000-0000D5BE0000}"/>
    <cellStyle name="Output 2 6 4 4 3" xfId="48864" xr:uid="{00000000-0005-0000-0000-0000D6BE0000}"/>
    <cellStyle name="Output 2 6 4 5" xfId="48865" xr:uid="{00000000-0005-0000-0000-0000D7BE0000}"/>
    <cellStyle name="Output 2 6 4 5 2" xfId="48866" xr:uid="{00000000-0005-0000-0000-0000D8BE0000}"/>
    <cellStyle name="Output 2 6 4 5 3" xfId="48867" xr:uid="{00000000-0005-0000-0000-0000D9BE0000}"/>
    <cellStyle name="Output 2 6 4 6" xfId="48868" xr:uid="{00000000-0005-0000-0000-0000DABE0000}"/>
    <cellStyle name="Output 2 6 4 6 2" xfId="48869" xr:uid="{00000000-0005-0000-0000-0000DBBE0000}"/>
    <cellStyle name="Output 2 6 4 6 3" xfId="48870" xr:uid="{00000000-0005-0000-0000-0000DCBE0000}"/>
    <cellStyle name="Output 2 6 4 7" xfId="48871" xr:uid="{00000000-0005-0000-0000-0000DDBE0000}"/>
    <cellStyle name="Output 2 6 4 7 2" xfId="48872" xr:uid="{00000000-0005-0000-0000-0000DEBE0000}"/>
    <cellStyle name="Output 2 6 4 7 3" xfId="48873" xr:uid="{00000000-0005-0000-0000-0000DFBE0000}"/>
    <cellStyle name="Output 2 6 4 8" xfId="48874" xr:uid="{00000000-0005-0000-0000-0000E0BE0000}"/>
    <cellStyle name="Output 2 6 4 8 2" xfId="48875" xr:uid="{00000000-0005-0000-0000-0000E1BE0000}"/>
    <cellStyle name="Output 2 6 4 8 3" xfId="48876" xr:uid="{00000000-0005-0000-0000-0000E2BE0000}"/>
    <cellStyle name="Output 2 6 4 9" xfId="48877" xr:uid="{00000000-0005-0000-0000-0000E3BE0000}"/>
    <cellStyle name="Output 2 6 4 9 2" xfId="48878" xr:uid="{00000000-0005-0000-0000-0000E4BE0000}"/>
    <cellStyle name="Output 2 6 4 9 3" xfId="48879" xr:uid="{00000000-0005-0000-0000-0000E5BE0000}"/>
    <cellStyle name="Output 2 6 5" xfId="48880" xr:uid="{00000000-0005-0000-0000-0000E6BE0000}"/>
    <cellStyle name="Output 2 6 5 10" xfId="48881" xr:uid="{00000000-0005-0000-0000-0000E7BE0000}"/>
    <cellStyle name="Output 2 6 5 10 2" xfId="48882" xr:uid="{00000000-0005-0000-0000-0000E8BE0000}"/>
    <cellStyle name="Output 2 6 5 10 3" xfId="48883" xr:uid="{00000000-0005-0000-0000-0000E9BE0000}"/>
    <cellStyle name="Output 2 6 5 11" xfId="48884" xr:uid="{00000000-0005-0000-0000-0000EABE0000}"/>
    <cellStyle name="Output 2 6 5 11 2" xfId="48885" xr:uid="{00000000-0005-0000-0000-0000EBBE0000}"/>
    <cellStyle name="Output 2 6 5 11 3" xfId="48886" xr:uid="{00000000-0005-0000-0000-0000ECBE0000}"/>
    <cellStyle name="Output 2 6 5 12" xfId="48887" xr:uid="{00000000-0005-0000-0000-0000EDBE0000}"/>
    <cellStyle name="Output 2 6 5 13" xfId="48888" xr:uid="{00000000-0005-0000-0000-0000EEBE0000}"/>
    <cellStyle name="Output 2 6 5 2" xfId="48889" xr:uid="{00000000-0005-0000-0000-0000EFBE0000}"/>
    <cellStyle name="Output 2 6 5 2 2" xfId="48890" xr:uid="{00000000-0005-0000-0000-0000F0BE0000}"/>
    <cellStyle name="Output 2 6 5 2 3" xfId="48891" xr:uid="{00000000-0005-0000-0000-0000F1BE0000}"/>
    <cellStyle name="Output 2 6 5 3" xfId="48892" xr:uid="{00000000-0005-0000-0000-0000F2BE0000}"/>
    <cellStyle name="Output 2 6 5 3 2" xfId="48893" xr:uid="{00000000-0005-0000-0000-0000F3BE0000}"/>
    <cellStyle name="Output 2 6 5 3 3" xfId="48894" xr:uid="{00000000-0005-0000-0000-0000F4BE0000}"/>
    <cellStyle name="Output 2 6 5 4" xfId="48895" xr:uid="{00000000-0005-0000-0000-0000F5BE0000}"/>
    <cellStyle name="Output 2 6 5 4 2" xfId="48896" xr:uid="{00000000-0005-0000-0000-0000F6BE0000}"/>
    <cellStyle name="Output 2 6 5 4 3" xfId="48897" xr:uid="{00000000-0005-0000-0000-0000F7BE0000}"/>
    <cellStyle name="Output 2 6 5 5" xfId="48898" xr:uid="{00000000-0005-0000-0000-0000F8BE0000}"/>
    <cellStyle name="Output 2 6 5 5 2" xfId="48899" xr:uid="{00000000-0005-0000-0000-0000F9BE0000}"/>
    <cellStyle name="Output 2 6 5 5 3" xfId="48900" xr:uid="{00000000-0005-0000-0000-0000FABE0000}"/>
    <cellStyle name="Output 2 6 5 6" xfId="48901" xr:uid="{00000000-0005-0000-0000-0000FBBE0000}"/>
    <cellStyle name="Output 2 6 5 6 2" xfId="48902" xr:uid="{00000000-0005-0000-0000-0000FCBE0000}"/>
    <cellStyle name="Output 2 6 5 6 3" xfId="48903" xr:uid="{00000000-0005-0000-0000-0000FDBE0000}"/>
    <cellStyle name="Output 2 6 5 7" xfId="48904" xr:uid="{00000000-0005-0000-0000-0000FEBE0000}"/>
    <cellStyle name="Output 2 6 5 7 2" xfId="48905" xr:uid="{00000000-0005-0000-0000-0000FFBE0000}"/>
    <cellStyle name="Output 2 6 5 7 3" xfId="48906" xr:uid="{00000000-0005-0000-0000-000000BF0000}"/>
    <cellStyle name="Output 2 6 5 8" xfId="48907" xr:uid="{00000000-0005-0000-0000-000001BF0000}"/>
    <cellStyle name="Output 2 6 5 8 2" xfId="48908" xr:uid="{00000000-0005-0000-0000-000002BF0000}"/>
    <cellStyle name="Output 2 6 5 8 3" xfId="48909" xr:uid="{00000000-0005-0000-0000-000003BF0000}"/>
    <cellStyle name="Output 2 6 5 9" xfId="48910" xr:uid="{00000000-0005-0000-0000-000004BF0000}"/>
    <cellStyle name="Output 2 6 5 9 2" xfId="48911" xr:uid="{00000000-0005-0000-0000-000005BF0000}"/>
    <cellStyle name="Output 2 6 5 9 3" xfId="48912" xr:uid="{00000000-0005-0000-0000-000006BF0000}"/>
    <cellStyle name="Output 2 6 6" xfId="48913" xr:uid="{00000000-0005-0000-0000-000007BF0000}"/>
    <cellStyle name="Output 2 6 6 10" xfId="48914" xr:uid="{00000000-0005-0000-0000-000008BF0000}"/>
    <cellStyle name="Output 2 6 6 10 2" xfId="48915" xr:uid="{00000000-0005-0000-0000-000009BF0000}"/>
    <cellStyle name="Output 2 6 6 10 3" xfId="48916" xr:uid="{00000000-0005-0000-0000-00000ABF0000}"/>
    <cellStyle name="Output 2 6 6 11" xfId="48917" xr:uid="{00000000-0005-0000-0000-00000BBF0000}"/>
    <cellStyle name="Output 2 6 6 11 2" xfId="48918" xr:uid="{00000000-0005-0000-0000-00000CBF0000}"/>
    <cellStyle name="Output 2 6 6 11 3" xfId="48919" xr:uid="{00000000-0005-0000-0000-00000DBF0000}"/>
    <cellStyle name="Output 2 6 6 12" xfId="48920" xr:uid="{00000000-0005-0000-0000-00000EBF0000}"/>
    <cellStyle name="Output 2 6 6 13" xfId="48921" xr:uid="{00000000-0005-0000-0000-00000FBF0000}"/>
    <cellStyle name="Output 2 6 6 2" xfId="48922" xr:uid="{00000000-0005-0000-0000-000010BF0000}"/>
    <cellStyle name="Output 2 6 6 2 2" xfId="48923" xr:uid="{00000000-0005-0000-0000-000011BF0000}"/>
    <cellStyle name="Output 2 6 6 2 3" xfId="48924" xr:uid="{00000000-0005-0000-0000-000012BF0000}"/>
    <cellStyle name="Output 2 6 6 3" xfId="48925" xr:uid="{00000000-0005-0000-0000-000013BF0000}"/>
    <cellStyle name="Output 2 6 6 3 2" xfId="48926" xr:uid="{00000000-0005-0000-0000-000014BF0000}"/>
    <cellStyle name="Output 2 6 6 3 3" xfId="48927" xr:uid="{00000000-0005-0000-0000-000015BF0000}"/>
    <cellStyle name="Output 2 6 6 4" xfId="48928" xr:uid="{00000000-0005-0000-0000-000016BF0000}"/>
    <cellStyle name="Output 2 6 6 4 2" xfId="48929" xr:uid="{00000000-0005-0000-0000-000017BF0000}"/>
    <cellStyle name="Output 2 6 6 4 3" xfId="48930" xr:uid="{00000000-0005-0000-0000-000018BF0000}"/>
    <cellStyle name="Output 2 6 6 5" xfId="48931" xr:uid="{00000000-0005-0000-0000-000019BF0000}"/>
    <cellStyle name="Output 2 6 6 5 2" xfId="48932" xr:uid="{00000000-0005-0000-0000-00001ABF0000}"/>
    <cellStyle name="Output 2 6 6 5 3" xfId="48933" xr:uid="{00000000-0005-0000-0000-00001BBF0000}"/>
    <cellStyle name="Output 2 6 6 6" xfId="48934" xr:uid="{00000000-0005-0000-0000-00001CBF0000}"/>
    <cellStyle name="Output 2 6 6 6 2" xfId="48935" xr:uid="{00000000-0005-0000-0000-00001DBF0000}"/>
    <cellStyle name="Output 2 6 6 6 3" xfId="48936" xr:uid="{00000000-0005-0000-0000-00001EBF0000}"/>
    <cellStyle name="Output 2 6 6 7" xfId="48937" xr:uid="{00000000-0005-0000-0000-00001FBF0000}"/>
    <cellStyle name="Output 2 6 6 7 2" xfId="48938" xr:uid="{00000000-0005-0000-0000-000020BF0000}"/>
    <cellStyle name="Output 2 6 6 7 3" xfId="48939" xr:uid="{00000000-0005-0000-0000-000021BF0000}"/>
    <cellStyle name="Output 2 6 6 8" xfId="48940" xr:uid="{00000000-0005-0000-0000-000022BF0000}"/>
    <cellStyle name="Output 2 6 6 8 2" xfId="48941" xr:uid="{00000000-0005-0000-0000-000023BF0000}"/>
    <cellStyle name="Output 2 6 6 8 3" xfId="48942" xr:uid="{00000000-0005-0000-0000-000024BF0000}"/>
    <cellStyle name="Output 2 6 6 9" xfId="48943" xr:uid="{00000000-0005-0000-0000-000025BF0000}"/>
    <cellStyle name="Output 2 6 6 9 2" xfId="48944" xr:uid="{00000000-0005-0000-0000-000026BF0000}"/>
    <cellStyle name="Output 2 6 6 9 3" xfId="48945" xr:uid="{00000000-0005-0000-0000-000027BF0000}"/>
    <cellStyle name="Output 2 6 7" xfId="48946" xr:uid="{00000000-0005-0000-0000-000028BF0000}"/>
    <cellStyle name="Output 2 6 7 10" xfId="48947" xr:uid="{00000000-0005-0000-0000-000029BF0000}"/>
    <cellStyle name="Output 2 6 7 10 2" xfId="48948" xr:uid="{00000000-0005-0000-0000-00002ABF0000}"/>
    <cellStyle name="Output 2 6 7 10 3" xfId="48949" xr:uid="{00000000-0005-0000-0000-00002BBF0000}"/>
    <cellStyle name="Output 2 6 7 11" xfId="48950" xr:uid="{00000000-0005-0000-0000-00002CBF0000}"/>
    <cellStyle name="Output 2 6 7 11 2" xfId="48951" xr:uid="{00000000-0005-0000-0000-00002DBF0000}"/>
    <cellStyle name="Output 2 6 7 11 3" xfId="48952" xr:uid="{00000000-0005-0000-0000-00002EBF0000}"/>
    <cellStyle name="Output 2 6 7 12" xfId="48953" xr:uid="{00000000-0005-0000-0000-00002FBF0000}"/>
    <cellStyle name="Output 2 6 7 13" xfId="48954" xr:uid="{00000000-0005-0000-0000-000030BF0000}"/>
    <cellStyle name="Output 2 6 7 2" xfId="48955" xr:uid="{00000000-0005-0000-0000-000031BF0000}"/>
    <cellStyle name="Output 2 6 7 2 2" xfId="48956" xr:uid="{00000000-0005-0000-0000-000032BF0000}"/>
    <cellStyle name="Output 2 6 7 2 3" xfId="48957" xr:uid="{00000000-0005-0000-0000-000033BF0000}"/>
    <cellStyle name="Output 2 6 7 3" xfId="48958" xr:uid="{00000000-0005-0000-0000-000034BF0000}"/>
    <cellStyle name="Output 2 6 7 3 2" xfId="48959" xr:uid="{00000000-0005-0000-0000-000035BF0000}"/>
    <cellStyle name="Output 2 6 7 3 3" xfId="48960" xr:uid="{00000000-0005-0000-0000-000036BF0000}"/>
    <cellStyle name="Output 2 6 7 4" xfId="48961" xr:uid="{00000000-0005-0000-0000-000037BF0000}"/>
    <cellStyle name="Output 2 6 7 4 2" xfId="48962" xr:uid="{00000000-0005-0000-0000-000038BF0000}"/>
    <cellStyle name="Output 2 6 7 4 3" xfId="48963" xr:uid="{00000000-0005-0000-0000-000039BF0000}"/>
    <cellStyle name="Output 2 6 7 5" xfId="48964" xr:uid="{00000000-0005-0000-0000-00003ABF0000}"/>
    <cellStyle name="Output 2 6 7 5 2" xfId="48965" xr:uid="{00000000-0005-0000-0000-00003BBF0000}"/>
    <cellStyle name="Output 2 6 7 5 3" xfId="48966" xr:uid="{00000000-0005-0000-0000-00003CBF0000}"/>
    <cellStyle name="Output 2 6 7 6" xfId="48967" xr:uid="{00000000-0005-0000-0000-00003DBF0000}"/>
    <cellStyle name="Output 2 6 7 6 2" xfId="48968" xr:uid="{00000000-0005-0000-0000-00003EBF0000}"/>
    <cellStyle name="Output 2 6 7 6 3" xfId="48969" xr:uid="{00000000-0005-0000-0000-00003FBF0000}"/>
    <cellStyle name="Output 2 6 7 7" xfId="48970" xr:uid="{00000000-0005-0000-0000-000040BF0000}"/>
    <cellStyle name="Output 2 6 7 7 2" xfId="48971" xr:uid="{00000000-0005-0000-0000-000041BF0000}"/>
    <cellStyle name="Output 2 6 7 7 3" xfId="48972" xr:uid="{00000000-0005-0000-0000-000042BF0000}"/>
    <cellStyle name="Output 2 6 7 8" xfId="48973" xr:uid="{00000000-0005-0000-0000-000043BF0000}"/>
    <cellStyle name="Output 2 6 7 8 2" xfId="48974" xr:uid="{00000000-0005-0000-0000-000044BF0000}"/>
    <cellStyle name="Output 2 6 7 8 3" xfId="48975" xr:uid="{00000000-0005-0000-0000-000045BF0000}"/>
    <cellStyle name="Output 2 6 7 9" xfId="48976" xr:uid="{00000000-0005-0000-0000-000046BF0000}"/>
    <cellStyle name="Output 2 6 7 9 2" xfId="48977" xr:uid="{00000000-0005-0000-0000-000047BF0000}"/>
    <cellStyle name="Output 2 6 7 9 3" xfId="48978" xr:uid="{00000000-0005-0000-0000-000048BF0000}"/>
    <cellStyle name="Output 2 6 8" xfId="48979" xr:uid="{00000000-0005-0000-0000-000049BF0000}"/>
    <cellStyle name="Output 2 6 8 2" xfId="48980" xr:uid="{00000000-0005-0000-0000-00004ABF0000}"/>
    <cellStyle name="Output 2 6 8 3" xfId="48981" xr:uid="{00000000-0005-0000-0000-00004BBF0000}"/>
    <cellStyle name="Output 2 6 9" xfId="48982" xr:uid="{00000000-0005-0000-0000-00004CBF0000}"/>
    <cellStyle name="Output 2 6 9 2" xfId="48983" xr:uid="{00000000-0005-0000-0000-00004DBF0000}"/>
    <cellStyle name="Output 2 6 9 3" xfId="48984" xr:uid="{00000000-0005-0000-0000-00004EBF0000}"/>
    <cellStyle name="Output 2 7" xfId="48985" xr:uid="{00000000-0005-0000-0000-00004FBF0000}"/>
    <cellStyle name="Output 2 7 10" xfId="48986" xr:uid="{00000000-0005-0000-0000-000050BF0000}"/>
    <cellStyle name="Output 2 7 10 2" xfId="48987" xr:uid="{00000000-0005-0000-0000-000051BF0000}"/>
    <cellStyle name="Output 2 7 10 3" xfId="48988" xr:uid="{00000000-0005-0000-0000-000052BF0000}"/>
    <cellStyle name="Output 2 7 11" xfId="48989" xr:uid="{00000000-0005-0000-0000-000053BF0000}"/>
    <cellStyle name="Output 2 7 11 2" xfId="48990" xr:uid="{00000000-0005-0000-0000-000054BF0000}"/>
    <cellStyle name="Output 2 7 11 3" xfId="48991" xr:uid="{00000000-0005-0000-0000-000055BF0000}"/>
    <cellStyle name="Output 2 7 12" xfId="48992" xr:uid="{00000000-0005-0000-0000-000056BF0000}"/>
    <cellStyle name="Output 2 7 13" xfId="48993" xr:uid="{00000000-0005-0000-0000-000057BF0000}"/>
    <cellStyle name="Output 2 7 2" xfId="48994" xr:uid="{00000000-0005-0000-0000-000058BF0000}"/>
    <cellStyle name="Output 2 7 2 2" xfId="48995" xr:uid="{00000000-0005-0000-0000-000059BF0000}"/>
    <cellStyle name="Output 2 7 2 3" xfId="48996" xr:uid="{00000000-0005-0000-0000-00005ABF0000}"/>
    <cellStyle name="Output 2 7 3" xfId="48997" xr:uid="{00000000-0005-0000-0000-00005BBF0000}"/>
    <cellStyle name="Output 2 7 3 2" xfId="48998" xr:uid="{00000000-0005-0000-0000-00005CBF0000}"/>
    <cellStyle name="Output 2 7 3 3" xfId="48999" xr:uid="{00000000-0005-0000-0000-00005DBF0000}"/>
    <cellStyle name="Output 2 7 4" xfId="49000" xr:uid="{00000000-0005-0000-0000-00005EBF0000}"/>
    <cellStyle name="Output 2 7 4 2" xfId="49001" xr:uid="{00000000-0005-0000-0000-00005FBF0000}"/>
    <cellStyle name="Output 2 7 4 3" xfId="49002" xr:uid="{00000000-0005-0000-0000-000060BF0000}"/>
    <cellStyle name="Output 2 7 5" xfId="49003" xr:uid="{00000000-0005-0000-0000-000061BF0000}"/>
    <cellStyle name="Output 2 7 5 2" xfId="49004" xr:uid="{00000000-0005-0000-0000-000062BF0000}"/>
    <cellStyle name="Output 2 7 5 3" xfId="49005" xr:uid="{00000000-0005-0000-0000-000063BF0000}"/>
    <cellStyle name="Output 2 7 6" xfId="49006" xr:uid="{00000000-0005-0000-0000-000064BF0000}"/>
    <cellStyle name="Output 2 7 6 2" xfId="49007" xr:uid="{00000000-0005-0000-0000-000065BF0000}"/>
    <cellStyle name="Output 2 7 6 3" xfId="49008" xr:uid="{00000000-0005-0000-0000-000066BF0000}"/>
    <cellStyle name="Output 2 7 7" xfId="49009" xr:uid="{00000000-0005-0000-0000-000067BF0000}"/>
    <cellStyle name="Output 2 7 7 2" xfId="49010" xr:uid="{00000000-0005-0000-0000-000068BF0000}"/>
    <cellStyle name="Output 2 7 7 3" xfId="49011" xr:uid="{00000000-0005-0000-0000-000069BF0000}"/>
    <cellStyle name="Output 2 7 8" xfId="49012" xr:uid="{00000000-0005-0000-0000-00006ABF0000}"/>
    <cellStyle name="Output 2 7 8 2" xfId="49013" xr:uid="{00000000-0005-0000-0000-00006BBF0000}"/>
    <cellStyle name="Output 2 7 8 3" xfId="49014" xr:uid="{00000000-0005-0000-0000-00006CBF0000}"/>
    <cellStyle name="Output 2 7 9" xfId="49015" xr:uid="{00000000-0005-0000-0000-00006DBF0000}"/>
    <cellStyle name="Output 2 7 9 2" xfId="49016" xr:uid="{00000000-0005-0000-0000-00006EBF0000}"/>
    <cellStyle name="Output 2 7 9 3" xfId="49017" xr:uid="{00000000-0005-0000-0000-00006FBF0000}"/>
    <cellStyle name="Output 2 8" xfId="49018" xr:uid="{00000000-0005-0000-0000-000070BF0000}"/>
    <cellStyle name="Output 2 8 2" xfId="49019" xr:uid="{00000000-0005-0000-0000-000071BF0000}"/>
    <cellStyle name="Output 2 8 3" xfId="49020" xr:uid="{00000000-0005-0000-0000-000072BF0000}"/>
    <cellStyle name="Output 2 9" xfId="49021" xr:uid="{00000000-0005-0000-0000-000073BF0000}"/>
    <cellStyle name="Output 2 9 2" xfId="49022" xr:uid="{00000000-0005-0000-0000-000074BF0000}"/>
    <cellStyle name="Output 2 9 3" xfId="49023" xr:uid="{00000000-0005-0000-0000-000075BF0000}"/>
    <cellStyle name="Output Amounts" xfId="49024" xr:uid="{00000000-0005-0000-0000-000076BF0000}"/>
    <cellStyle name="Output Column Headings" xfId="49025" xr:uid="{00000000-0005-0000-0000-000077BF0000}"/>
    <cellStyle name="Output Line Items" xfId="49026" xr:uid="{00000000-0005-0000-0000-000078BF0000}"/>
    <cellStyle name="Output Line Items 2" xfId="49027" xr:uid="{00000000-0005-0000-0000-000079BF0000}"/>
    <cellStyle name="Output Line Items 2 2" xfId="49028" xr:uid="{00000000-0005-0000-0000-00007ABF0000}"/>
    <cellStyle name="Output Line Items 2 2 2" xfId="49029" xr:uid="{00000000-0005-0000-0000-00007BBF0000}"/>
    <cellStyle name="Output Line Items 2 2 2 2" xfId="49030" xr:uid="{00000000-0005-0000-0000-00007CBF0000}"/>
    <cellStyle name="Output Line Items 2 2 2 2 2" xfId="49031" xr:uid="{00000000-0005-0000-0000-00007DBF0000}"/>
    <cellStyle name="Output Line Items 2 2 2 2 2 2" xfId="49032" xr:uid="{00000000-0005-0000-0000-00007EBF0000}"/>
    <cellStyle name="Output Line Items 2 2 2 2 3" xfId="49033" xr:uid="{00000000-0005-0000-0000-00007FBF0000}"/>
    <cellStyle name="Output Line Items 2 2 2 3" xfId="49034" xr:uid="{00000000-0005-0000-0000-000080BF0000}"/>
    <cellStyle name="Output Line Items 2 2 2 3 2" xfId="49035" xr:uid="{00000000-0005-0000-0000-000081BF0000}"/>
    <cellStyle name="Output Line Items 2 2 2 4" xfId="49036" xr:uid="{00000000-0005-0000-0000-000082BF0000}"/>
    <cellStyle name="Output Line Items 2 2 3" xfId="49037" xr:uid="{00000000-0005-0000-0000-000083BF0000}"/>
    <cellStyle name="Output Line Items 2 2 3 2" xfId="49038" xr:uid="{00000000-0005-0000-0000-000084BF0000}"/>
    <cellStyle name="Output Line Items 2 2 3 2 2" xfId="49039" xr:uid="{00000000-0005-0000-0000-000085BF0000}"/>
    <cellStyle name="Output Line Items 2 2 3 2 2 2" xfId="49040" xr:uid="{00000000-0005-0000-0000-000086BF0000}"/>
    <cellStyle name="Output Line Items 2 2 3 2 3" xfId="49041" xr:uid="{00000000-0005-0000-0000-000087BF0000}"/>
    <cellStyle name="Output Line Items 2 2 3 3" xfId="49042" xr:uid="{00000000-0005-0000-0000-000088BF0000}"/>
    <cellStyle name="Output Line Items 2 2 3 3 2" xfId="49043" xr:uid="{00000000-0005-0000-0000-000089BF0000}"/>
    <cellStyle name="Output Line Items 2 2 3 4" xfId="49044" xr:uid="{00000000-0005-0000-0000-00008ABF0000}"/>
    <cellStyle name="Output Line Items 2 2 4" xfId="49045" xr:uid="{00000000-0005-0000-0000-00008BBF0000}"/>
    <cellStyle name="Output Line Items 2 2 4 2" xfId="49046" xr:uid="{00000000-0005-0000-0000-00008CBF0000}"/>
    <cellStyle name="Output Line Items 2 2 4 2 2" xfId="49047" xr:uid="{00000000-0005-0000-0000-00008DBF0000}"/>
    <cellStyle name="Output Line Items 2 2 4 3" xfId="49048" xr:uid="{00000000-0005-0000-0000-00008EBF0000}"/>
    <cellStyle name="Output Line Items 2 2 5" xfId="49049" xr:uid="{00000000-0005-0000-0000-00008FBF0000}"/>
    <cellStyle name="Output Line Items 2 2 5 2" xfId="49050" xr:uid="{00000000-0005-0000-0000-000090BF0000}"/>
    <cellStyle name="Output Line Items 2 2 5 2 2" xfId="49051" xr:uid="{00000000-0005-0000-0000-000091BF0000}"/>
    <cellStyle name="Output Line Items 2 2 5 3" xfId="49052" xr:uid="{00000000-0005-0000-0000-000092BF0000}"/>
    <cellStyle name="Output Line Items 2 2 6" xfId="49053" xr:uid="{00000000-0005-0000-0000-000093BF0000}"/>
    <cellStyle name="Output Line Items 2 2 6 2" xfId="49054" xr:uid="{00000000-0005-0000-0000-000094BF0000}"/>
    <cellStyle name="Output Line Items 2 2 7" xfId="49055" xr:uid="{00000000-0005-0000-0000-000095BF0000}"/>
    <cellStyle name="Output Line Items 2 3" xfId="49056" xr:uid="{00000000-0005-0000-0000-000096BF0000}"/>
    <cellStyle name="Output Line Items 2 3 2" xfId="49057" xr:uid="{00000000-0005-0000-0000-000097BF0000}"/>
    <cellStyle name="Output Line Items 2 3 2 2" xfId="49058" xr:uid="{00000000-0005-0000-0000-000098BF0000}"/>
    <cellStyle name="Output Line Items 2 3 2 2 2" xfId="49059" xr:uid="{00000000-0005-0000-0000-000099BF0000}"/>
    <cellStyle name="Output Line Items 2 3 2 3" xfId="49060" xr:uid="{00000000-0005-0000-0000-00009ABF0000}"/>
    <cellStyle name="Output Line Items 2 3 3" xfId="49061" xr:uid="{00000000-0005-0000-0000-00009BBF0000}"/>
    <cellStyle name="Output Line Items 2 3 3 2" xfId="49062" xr:uid="{00000000-0005-0000-0000-00009CBF0000}"/>
    <cellStyle name="Output Line Items 2 3 4" xfId="49063" xr:uid="{00000000-0005-0000-0000-00009DBF0000}"/>
    <cellStyle name="Output Line Items 2 4" xfId="49064" xr:uid="{00000000-0005-0000-0000-00009EBF0000}"/>
    <cellStyle name="Output Line Items 2 4 2" xfId="49065" xr:uid="{00000000-0005-0000-0000-00009FBF0000}"/>
    <cellStyle name="Output Line Items 2 4 2 2" xfId="49066" xr:uid="{00000000-0005-0000-0000-0000A0BF0000}"/>
    <cellStyle name="Output Line Items 2 4 2 2 2" xfId="49067" xr:uid="{00000000-0005-0000-0000-0000A1BF0000}"/>
    <cellStyle name="Output Line Items 2 4 2 3" xfId="49068" xr:uid="{00000000-0005-0000-0000-0000A2BF0000}"/>
    <cellStyle name="Output Line Items 2 4 3" xfId="49069" xr:uid="{00000000-0005-0000-0000-0000A3BF0000}"/>
    <cellStyle name="Output Line Items 2 4 3 2" xfId="49070" xr:uid="{00000000-0005-0000-0000-0000A4BF0000}"/>
    <cellStyle name="Output Line Items 2 4 4" xfId="49071" xr:uid="{00000000-0005-0000-0000-0000A5BF0000}"/>
    <cellStyle name="Output Line Items 2 5" xfId="49072" xr:uid="{00000000-0005-0000-0000-0000A6BF0000}"/>
    <cellStyle name="Output Line Items 2 5 2" xfId="49073" xr:uid="{00000000-0005-0000-0000-0000A7BF0000}"/>
    <cellStyle name="Output Line Items 2 5 2 2" xfId="49074" xr:uid="{00000000-0005-0000-0000-0000A8BF0000}"/>
    <cellStyle name="Output Line Items 2 5 3" xfId="49075" xr:uid="{00000000-0005-0000-0000-0000A9BF0000}"/>
    <cellStyle name="Output Line Items 2 6" xfId="49076" xr:uid="{00000000-0005-0000-0000-0000AABF0000}"/>
    <cellStyle name="Output Line Items 2 6 2" xfId="49077" xr:uid="{00000000-0005-0000-0000-0000ABBF0000}"/>
    <cellStyle name="Output Line Items 2 6 2 2" xfId="49078" xr:uid="{00000000-0005-0000-0000-0000ACBF0000}"/>
    <cellStyle name="Output Line Items 2 6 3" xfId="49079" xr:uid="{00000000-0005-0000-0000-0000ADBF0000}"/>
    <cellStyle name="Output Line Items 2 7" xfId="49080" xr:uid="{00000000-0005-0000-0000-0000AEBF0000}"/>
    <cellStyle name="Output Line Items 2 7 2" xfId="49081" xr:uid="{00000000-0005-0000-0000-0000AFBF0000}"/>
    <cellStyle name="Output Line Items 2 8" xfId="49082" xr:uid="{00000000-0005-0000-0000-0000B0BF0000}"/>
    <cellStyle name="Output Line Items 3" xfId="49083" xr:uid="{00000000-0005-0000-0000-0000B1BF0000}"/>
    <cellStyle name="Output Line Items 3 2" xfId="49084" xr:uid="{00000000-0005-0000-0000-0000B2BF0000}"/>
    <cellStyle name="Output Line Items 3 2 2" xfId="49085" xr:uid="{00000000-0005-0000-0000-0000B3BF0000}"/>
    <cellStyle name="Output Line Items 3 2 2 2" xfId="49086" xr:uid="{00000000-0005-0000-0000-0000B4BF0000}"/>
    <cellStyle name="Output Line Items 3 2 2 2 2" xfId="49087" xr:uid="{00000000-0005-0000-0000-0000B5BF0000}"/>
    <cellStyle name="Output Line Items 3 2 2 3" xfId="49088" xr:uid="{00000000-0005-0000-0000-0000B6BF0000}"/>
    <cellStyle name="Output Line Items 3 2 3" xfId="49089" xr:uid="{00000000-0005-0000-0000-0000B7BF0000}"/>
    <cellStyle name="Output Line Items 3 2 3 2" xfId="49090" xr:uid="{00000000-0005-0000-0000-0000B8BF0000}"/>
    <cellStyle name="Output Line Items 3 2 4" xfId="49091" xr:uid="{00000000-0005-0000-0000-0000B9BF0000}"/>
    <cellStyle name="Output Line Items 3 3" xfId="49092" xr:uid="{00000000-0005-0000-0000-0000BABF0000}"/>
    <cellStyle name="Output Line Items 3 3 2" xfId="49093" xr:uid="{00000000-0005-0000-0000-0000BBBF0000}"/>
    <cellStyle name="Output Line Items 3 3 2 2" xfId="49094" xr:uid="{00000000-0005-0000-0000-0000BCBF0000}"/>
    <cellStyle name="Output Line Items 3 3 2 2 2" xfId="49095" xr:uid="{00000000-0005-0000-0000-0000BDBF0000}"/>
    <cellStyle name="Output Line Items 3 3 2 3" xfId="49096" xr:uid="{00000000-0005-0000-0000-0000BEBF0000}"/>
    <cellStyle name="Output Line Items 3 3 3" xfId="49097" xr:uid="{00000000-0005-0000-0000-0000BFBF0000}"/>
    <cellStyle name="Output Line Items 3 3 3 2" xfId="49098" xr:uid="{00000000-0005-0000-0000-0000C0BF0000}"/>
    <cellStyle name="Output Line Items 3 3 4" xfId="49099" xr:uid="{00000000-0005-0000-0000-0000C1BF0000}"/>
    <cellStyle name="Output Line Items 3 4" xfId="49100" xr:uid="{00000000-0005-0000-0000-0000C2BF0000}"/>
    <cellStyle name="Output Line Items 3 4 2" xfId="49101" xr:uid="{00000000-0005-0000-0000-0000C3BF0000}"/>
    <cellStyle name="Output Line Items 3 4 2 2" xfId="49102" xr:uid="{00000000-0005-0000-0000-0000C4BF0000}"/>
    <cellStyle name="Output Line Items 3 4 3" xfId="49103" xr:uid="{00000000-0005-0000-0000-0000C5BF0000}"/>
    <cellStyle name="Output Line Items 3 5" xfId="49104" xr:uid="{00000000-0005-0000-0000-0000C6BF0000}"/>
    <cellStyle name="Output Line Items 3 5 2" xfId="49105" xr:uid="{00000000-0005-0000-0000-0000C7BF0000}"/>
    <cellStyle name="Output Line Items 3 5 2 2" xfId="49106" xr:uid="{00000000-0005-0000-0000-0000C8BF0000}"/>
    <cellStyle name="Output Line Items 3 5 3" xfId="49107" xr:uid="{00000000-0005-0000-0000-0000C9BF0000}"/>
    <cellStyle name="Output Line Items 3 6" xfId="49108" xr:uid="{00000000-0005-0000-0000-0000CABF0000}"/>
    <cellStyle name="Output Line Items 3 6 2" xfId="49109" xr:uid="{00000000-0005-0000-0000-0000CBBF0000}"/>
    <cellStyle name="Output Line Items 3 7" xfId="49110" xr:uid="{00000000-0005-0000-0000-0000CCBF0000}"/>
    <cellStyle name="Output Line Items 4" xfId="49111" xr:uid="{00000000-0005-0000-0000-0000CDBF0000}"/>
    <cellStyle name="Output Line Items 4 2" xfId="49112" xr:uid="{00000000-0005-0000-0000-0000CEBF0000}"/>
    <cellStyle name="Output Line Items 4 2 2" xfId="49113" xr:uid="{00000000-0005-0000-0000-0000CFBF0000}"/>
    <cellStyle name="Output Line Items 4 2 2 2" xfId="49114" xr:uid="{00000000-0005-0000-0000-0000D0BF0000}"/>
    <cellStyle name="Output Line Items 4 2 3" xfId="49115" xr:uid="{00000000-0005-0000-0000-0000D1BF0000}"/>
    <cellStyle name="Output Line Items 4 3" xfId="49116" xr:uid="{00000000-0005-0000-0000-0000D2BF0000}"/>
    <cellStyle name="Output Line Items 4 3 2" xfId="49117" xr:uid="{00000000-0005-0000-0000-0000D3BF0000}"/>
    <cellStyle name="Output Line Items 4 4" xfId="49118" xr:uid="{00000000-0005-0000-0000-0000D4BF0000}"/>
    <cellStyle name="Output Line Items 5" xfId="49119" xr:uid="{00000000-0005-0000-0000-0000D5BF0000}"/>
    <cellStyle name="Output Line Items 5 2" xfId="49120" xr:uid="{00000000-0005-0000-0000-0000D6BF0000}"/>
    <cellStyle name="Output Line Items 5 2 2" xfId="49121" xr:uid="{00000000-0005-0000-0000-0000D7BF0000}"/>
    <cellStyle name="Output Line Items 5 2 2 2" xfId="49122" xr:uid="{00000000-0005-0000-0000-0000D8BF0000}"/>
    <cellStyle name="Output Line Items 5 2 3" xfId="49123" xr:uid="{00000000-0005-0000-0000-0000D9BF0000}"/>
    <cellStyle name="Output Line Items 5 3" xfId="49124" xr:uid="{00000000-0005-0000-0000-0000DABF0000}"/>
    <cellStyle name="Output Line Items 5 3 2" xfId="49125" xr:uid="{00000000-0005-0000-0000-0000DBBF0000}"/>
    <cellStyle name="Output Line Items 5 4" xfId="49126" xr:uid="{00000000-0005-0000-0000-0000DCBF0000}"/>
    <cellStyle name="Output Line Items 6" xfId="49127" xr:uid="{00000000-0005-0000-0000-0000DDBF0000}"/>
    <cellStyle name="Output Line Items 6 2" xfId="49128" xr:uid="{00000000-0005-0000-0000-0000DEBF0000}"/>
    <cellStyle name="Output Line Items 6 2 2" xfId="49129" xr:uid="{00000000-0005-0000-0000-0000DFBF0000}"/>
    <cellStyle name="Output Line Items 6 3" xfId="49130" xr:uid="{00000000-0005-0000-0000-0000E0BF0000}"/>
    <cellStyle name="Output Line Items 7" xfId="49131" xr:uid="{00000000-0005-0000-0000-0000E1BF0000}"/>
    <cellStyle name="Output Line Items 7 2" xfId="49132" xr:uid="{00000000-0005-0000-0000-0000E2BF0000}"/>
    <cellStyle name="Output Line Items 7 2 2" xfId="49133" xr:uid="{00000000-0005-0000-0000-0000E3BF0000}"/>
    <cellStyle name="Output Line Items 7 3" xfId="49134" xr:uid="{00000000-0005-0000-0000-0000E4BF0000}"/>
    <cellStyle name="Output Line Items 8" xfId="49135" xr:uid="{00000000-0005-0000-0000-0000E5BF0000}"/>
    <cellStyle name="Output Line Items 8 2" xfId="49136" xr:uid="{00000000-0005-0000-0000-0000E6BF0000}"/>
    <cellStyle name="Output Line Items 9" xfId="49137" xr:uid="{00000000-0005-0000-0000-0000E7BF0000}"/>
    <cellStyle name="Output millions" xfId="49138" xr:uid="{00000000-0005-0000-0000-0000E8BF0000}"/>
    <cellStyle name="Output Report Heading" xfId="49139" xr:uid="{00000000-0005-0000-0000-0000E9BF0000}"/>
    <cellStyle name="Output Report Title" xfId="49140" xr:uid="{00000000-0005-0000-0000-0000EABF0000}"/>
    <cellStyle name="pence" xfId="49141" xr:uid="{00000000-0005-0000-0000-0000EBBF0000}"/>
    <cellStyle name="pence [1]" xfId="49142" xr:uid="{00000000-0005-0000-0000-0000ECBF0000}"/>
    <cellStyle name="Percent" xfId="5" builtinId="5" customBuiltin="1"/>
    <cellStyle name="Percent (1)" xfId="49143" xr:uid="{00000000-0005-0000-0000-0000EEBF0000}"/>
    <cellStyle name="Percent (2)" xfId="49144" xr:uid="{00000000-0005-0000-0000-0000EFBF0000}"/>
    <cellStyle name="Percent [0]" xfId="49145" xr:uid="{00000000-0005-0000-0000-0000F0BF0000}"/>
    <cellStyle name="Percent [00]" xfId="49146" xr:uid="{00000000-0005-0000-0000-0000F1BF0000}"/>
    <cellStyle name="percent [1]" xfId="49147" xr:uid="{00000000-0005-0000-0000-0000F2BF0000}"/>
    <cellStyle name="percent [100]" xfId="49148" xr:uid="{00000000-0005-0000-0000-0000F3BF0000}"/>
    <cellStyle name="percent [2]" xfId="49149" xr:uid="{00000000-0005-0000-0000-0000F4BF0000}"/>
    <cellStyle name="percent [2] 2" xfId="49150" xr:uid="{00000000-0005-0000-0000-0000F5BF0000}"/>
    <cellStyle name="Percent [2] 3" xfId="49151" xr:uid="{00000000-0005-0000-0000-0000F6BF0000}"/>
    <cellStyle name="Percent [2] 4" xfId="49152" xr:uid="{00000000-0005-0000-0000-0000F7BF0000}"/>
    <cellStyle name="Percent [2] 5" xfId="49153" xr:uid="{00000000-0005-0000-0000-0000F8BF0000}"/>
    <cellStyle name="Percent [2] 6" xfId="49154" xr:uid="{00000000-0005-0000-0000-0000F9BF0000}"/>
    <cellStyle name="Percent [2] 7" xfId="49155" xr:uid="{00000000-0005-0000-0000-0000FABF0000}"/>
    <cellStyle name="Percent [2] 8" xfId="49156" xr:uid="{00000000-0005-0000-0000-0000FBBF0000}"/>
    <cellStyle name="Percent 10" xfId="49157" xr:uid="{00000000-0005-0000-0000-0000FCBF0000}"/>
    <cellStyle name="Percent 11" xfId="49158" xr:uid="{00000000-0005-0000-0000-0000FDBF0000}"/>
    <cellStyle name="Percent 12" xfId="49159" xr:uid="{00000000-0005-0000-0000-0000FEBF0000}"/>
    <cellStyle name="Percent 13" xfId="82" xr:uid="{00000000-0005-0000-0000-0000FFBF0000}"/>
    <cellStyle name="Percent 14" xfId="49160" xr:uid="{00000000-0005-0000-0000-000000C00000}"/>
    <cellStyle name="Percent 15" xfId="49161" xr:uid="{00000000-0005-0000-0000-000001C00000}"/>
    <cellStyle name="Percent 16" xfId="49162" xr:uid="{00000000-0005-0000-0000-000002C00000}"/>
    <cellStyle name="Percent 17" xfId="49163" xr:uid="{00000000-0005-0000-0000-000003C00000}"/>
    <cellStyle name="Percent 18" xfId="49164" xr:uid="{00000000-0005-0000-0000-000004C00000}"/>
    <cellStyle name="Percent 19" xfId="49165" xr:uid="{00000000-0005-0000-0000-000005C00000}"/>
    <cellStyle name="Percent 2" xfId="49166" xr:uid="{00000000-0005-0000-0000-000006C00000}"/>
    <cellStyle name="Percent 2 2" xfId="49167" xr:uid="{00000000-0005-0000-0000-000007C00000}"/>
    <cellStyle name="Percent 2 2 2" xfId="49168" xr:uid="{00000000-0005-0000-0000-000008C00000}"/>
    <cellStyle name="Percent 2 2 3" xfId="49169" xr:uid="{00000000-0005-0000-0000-000009C00000}"/>
    <cellStyle name="Percent 2 2 4" xfId="49170" xr:uid="{00000000-0005-0000-0000-00000AC00000}"/>
    <cellStyle name="Percent 2 2 5" xfId="49171" xr:uid="{00000000-0005-0000-0000-00000BC00000}"/>
    <cellStyle name="Percent 2 2 6" xfId="49172" xr:uid="{00000000-0005-0000-0000-00000CC00000}"/>
    <cellStyle name="Percent 2 3" xfId="77" xr:uid="{00000000-0005-0000-0000-00000DC00000}"/>
    <cellStyle name="Percent 2 3 2" xfId="49173" xr:uid="{00000000-0005-0000-0000-00000EC00000}"/>
    <cellStyle name="Percent 2 3 3" xfId="49174" xr:uid="{00000000-0005-0000-0000-00000FC00000}"/>
    <cellStyle name="Percent 2 3 4" xfId="49175" xr:uid="{00000000-0005-0000-0000-000010C00000}"/>
    <cellStyle name="Percent 2 3 5" xfId="49176" xr:uid="{00000000-0005-0000-0000-000011C00000}"/>
    <cellStyle name="Percent 2 4" xfId="68" xr:uid="{00000000-0005-0000-0000-000012C00000}"/>
    <cellStyle name="Percent 2 4 2" xfId="49177" xr:uid="{00000000-0005-0000-0000-000013C00000}"/>
    <cellStyle name="Percent 2 4 3" xfId="49178" xr:uid="{00000000-0005-0000-0000-000014C00000}"/>
    <cellStyle name="Percent 2 4 4" xfId="49179" xr:uid="{00000000-0005-0000-0000-000015C00000}"/>
    <cellStyle name="Percent 2 4 5" xfId="49180" xr:uid="{00000000-0005-0000-0000-000016C00000}"/>
    <cellStyle name="Percent 2 5" xfId="49181" xr:uid="{00000000-0005-0000-0000-000017C00000}"/>
    <cellStyle name="Percent 2 6" xfId="49182" xr:uid="{00000000-0005-0000-0000-000018C00000}"/>
    <cellStyle name="Percent 2 7" xfId="49183" xr:uid="{00000000-0005-0000-0000-000019C00000}"/>
    <cellStyle name="Percent 2 8" xfId="49184" xr:uid="{00000000-0005-0000-0000-00001AC00000}"/>
    <cellStyle name="Percent 20" xfId="49185" xr:uid="{00000000-0005-0000-0000-00001BC00000}"/>
    <cellStyle name="Percent 21" xfId="49186" xr:uid="{00000000-0005-0000-0000-00001CC00000}"/>
    <cellStyle name="Percent 22" xfId="49187" xr:uid="{00000000-0005-0000-0000-00001DC00000}"/>
    <cellStyle name="Percent 22 2" xfId="49188" xr:uid="{00000000-0005-0000-0000-00001EC00000}"/>
    <cellStyle name="Percent 22 2 2" xfId="49189" xr:uid="{00000000-0005-0000-0000-00001FC00000}"/>
    <cellStyle name="Percent 23" xfId="49190" xr:uid="{00000000-0005-0000-0000-000020C00000}"/>
    <cellStyle name="Percent 23 2" xfId="49191" xr:uid="{00000000-0005-0000-0000-000021C00000}"/>
    <cellStyle name="Percent 24" xfId="49192" xr:uid="{00000000-0005-0000-0000-000022C00000}"/>
    <cellStyle name="Percent 24 2" xfId="49193" xr:uid="{00000000-0005-0000-0000-000023C00000}"/>
    <cellStyle name="Percent 25" xfId="49194" xr:uid="{00000000-0005-0000-0000-000024C00000}"/>
    <cellStyle name="Percent 25 2" xfId="49195" xr:uid="{00000000-0005-0000-0000-000025C00000}"/>
    <cellStyle name="Percent 26" xfId="49196" xr:uid="{00000000-0005-0000-0000-000026C00000}"/>
    <cellStyle name="Percent 26 2" xfId="49197" xr:uid="{00000000-0005-0000-0000-000027C00000}"/>
    <cellStyle name="Percent 27" xfId="49198" xr:uid="{00000000-0005-0000-0000-000028C00000}"/>
    <cellStyle name="Percent 27 2" xfId="49199" xr:uid="{00000000-0005-0000-0000-000029C00000}"/>
    <cellStyle name="Percent 28" xfId="49200" xr:uid="{00000000-0005-0000-0000-00002AC00000}"/>
    <cellStyle name="Percent 29" xfId="49201" xr:uid="{00000000-0005-0000-0000-00002BC00000}"/>
    <cellStyle name="Percent 29 2" xfId="49202" xr:uid="{00000000-0005-0000-0000-00002CC00000}"/>
    <cellStyle name="Percent 3" xfId="49203" xr:uid="{00000000-0005-0000-0000-00002DC00000}"/>
    <cellStyle name="Percent 3 2" xfId="74" xr:uid="{00000000-0005-0000-0000-00002EC00000}"/>
    <cellStyle name="Percent 3 2 2" xfId="49204" xr:uid="{00000000-0005-0000-0000-00002FC00000}"/>
    <cellStyle name="Percent 3 3" xfId="49205" xr:uid="{00000000-0005-0000-0000-000030C00000}"/>
    <cellStyle name="Percent 3 4" xfId="49206" xr:uid="{00000000-0005-0000-0000-000031C00000}"/>
    <cellStyle name="Percent 30" xfId="49207" xr:uid="{00000000-0005-0000-0000-000032C00000}"/>
    <cellStyle name="Percent 30 2" xfId="49208" xr:uid="{00000000-0005-0000-0000-000033C00000}"/>
    <cellStyle name="Percent 31" xfId="49209" xr:uid="{00000000-0005-0000-0000-000034C00000}"/>
    <cellStyle name="Percent 32" xfId="49210" xr:uid="{00000000-0005-0000-0000-000035C00000}"/>
    <cellStyle name="Percent 33" xfId="49211" xr:uid="{00000000-0005-0000-0000-000036C00000}"/>
    <cellStyle name="Percent 34" xfId="49212" xr:uid="{00000000-0005-0000-0000-000037C00000}"/>
    <cellStyle name="Percent 35" xfId="49213" xr:uid="{00000000-0005-0000-0000-000038C00000}"/>
    <cellStyle name="Percent 36" xfId="49214" xr:uid="{00000000-0005-0000-0000-000039C00000}"/>
    <cellStyle name="Percent 37" xfId="49215" xr:uid="{00000000-0005-0000-0000-00003AC00000}"/>
    <cellStyle name="Percent 38" xfId="49216" xr:uid="{00000000-0005-0000-0000-00003BC00000}"/>
    <cellStyle name="Percent 4" xfId="49217" xr:uid="{00000000-0005-0000-0000-00003CC00000}"/>
    <cellStyle name="Percent 4 2" xfId="49218" xr:uid="{00000000-0005-0000-0000-00003DC00000}"/>
    <cellStyle name="Percent 4 3" xfId="49219" xr:uid="{00000000-0005-0000-0000-00003EC00000}"/>
    <cellStyle name="Percent 46" xfId="49220" xr:uid="{00000000-0005-0000-0000-00003FC00000}"/>
    <cellStyle name="Percent 5" xfId="49221" xr:uid="{00000000-0005-0000-0000-000040C00000}"/>
    <cellStyle name="Percent 5 2" xfId="49222" xr:uid="{00000000-0005-0000-0000-000041C00000}"/>
    <cellStyle name="Percent 6" xfId="49223" xr:uid="{00000000-0005-0000-0000-000042C00000}"/>
    <cellStyle name="Percent 6 2" xfId="49224" xr:uid="{00000000-0005-0000-0000-000043C00000}"/>
    <cellStyle name="Percent 6 2 2" xfId="49225" xr:uid="{00000000-0005-0000-0000-000044C00000}"/>
    <cellStyle name="Percent 6 2 2 2" xfId="49226" xr:uid="{00000000-0005-0000-0000-000045C00000}"/>
    <cellStyle name="Percent 6 2 3" xfId="49227" xr:uid="{00000000-0005-0000-0000-000046C00000}"/>
    <cellStyle name="Percent 6 3" xfId="49228" xr:uid="{00000000-0005-0000-0000-000047C00000}"/>
    <cellStyle name="Percent 6 3 2" xfId="49229" xr:uid="{00000000-0005-0000-0000-000048C00000}"/>
    <cellStyle name="Percent 6 3 2 2" xfId="49230" xr:uid="{00000000-0005-0000-0000-000049C00000}"/>
    <cellStyle name="Percent 6 3 3" xfId="49231" xr:uid="{00000000-0005-0000-0000-00004AC00000}"/>
    <cellStyle name="Percent 6 4" xfId="49232" xr:uid="{00000000-0005-0000-0000-00004BC00000}"/>
    <cellStyle name="Percent 6 4 2" xfId="49233" xr:uid="{00000000-0005-0000-0000-00004CC00000}"/>
    <cellStyle name="Percent 6 5" xfId="49234" xr:uid="{00000000-0005-0000-0000-00004DC00000}"/>
    <cellStyle name="Percent 7" xfId="49235" xr:uid="{00000000-0005-0000-0000-00004EC00000}"/>
    <cellStyle name="Percent 7 2" xfId="49236" xr:uid="{00000000-0005-0000-0000-00004FC00000}"/>
    <cellStyle name="Percent 7 2 2" xfId="49237" xr:uid="{00000000-0005-0000-0000-000050C00000}"/>
    <cellStyle name="Percent 7 3" xfId="49238" xr:uid="{00000000-0005-0000-0000-000051C00000}"/>
    <cellStyle name="Percent 8" xfId="49239" xr:uid="{00000000-0005-0000-0000-000052C00000}"/>
    <cellStyle name="Percent 8 2" xfId="49240" xr:uid="{00000000-0005-0000-0000-000053C00000}"/>
    <cellStyle name="Percent 8 2 2" xfId="49241" xr:uid="{00000000-0005-0000-0000-000054C00000}"/>
    <cellStyle name="Percent 8 3" xfId="49242" xr:uid="{00000000-0005-0000-0000-000055C00000}"/>
    <cellStyle name="Percent 9" xfId="49243" xr:uid="{00000000-0005-0000-0000-000056C00000}"/>
    <cellStyle name="Percent 9 2" xfId="49244" xr:uid="{00000000-0005-0000-0000-000057C00000}"/>
    <cellStyle name="Percent 9 2 2" xfId="49245" xr:uid="{00000000-0005-0000-0000-000058C00000}"/>
    <cellStyle name="Percent 9 3" xfId="49246" xr:uid="{00000000-0005-0000-0000-000059C00000}"/>
    <cellStyle name="Percentage" xfId="49247" xr:uid="{00000000-0005-0000-0000-00005AC00000}"/>
    <cellStyle name="Percentage 2" xfId="49248" xr:uid="{00000000-0005-0000-0000-00005BC00000}"/>
    <cellStyle name="PERCENTAGE 3" xfId="49249" xr:uid="{00000000-0005-0000-0000-00005CC00000}"/>
    <cellStyle name="PERCENTAGE 3 2" xfId="49250" xr:uid="{00000000-0005-0000-0000-00005DC00000}"/>
    <cellStyle name="PERCENTAGE 4" xfId="49251" xr:uid="{00000000-0005-0000-0000-00005EC00000}"/>
    <cellStyle name="PERCENTAGE 4 2" xfId="49252" xr:uid="{00000000-0005-0000-0000-00005FC00000}"/>
    <cellStyle name="PERCENTAGE 5" xfId="49253" xr:uid="{00000000-0005-0000-0000-000060C00000}"/>
    <cellStyle name="PERCENTAGE 5 2" xfId="49254" xr:uid="{00000000-0005-0000-0000-000061C00000}"/>
    <cellStyle name="PERCENTAGE 6" xfId="49255" xr:uid="{00000000-0005-0000-0000-000062C00000}"/>
    <cellStyle name="PERCENTAGE 6 2" xfId="49256" xr:uid="{00000000-0005-0000-0000-000063C00000}"/>
    <cellStyle name="PERCENTAGE 7" xfId="49257" xr:uid="{00000000-0005-0000-0000-000064C00000}"/>
    <cellStyle name="PERCENTAGE 7 2" xfId="49258" xr:uid="{00000000-0005-0000-0000-000065C00000}"/>
    <cellStyle name="PERCENTAGE 8" xfId="49259" xr:uid="{00000000-0005-0000-0000-000066C00000}"/>
    <cellStyle name="PERCENTAGE 8 2" xfId="49260" xr:uid="{00000000-0005-0000-0000-000067C00000}"/>
    <cellStyle name="Period Title" xfId="49261" xr:uid="{00000000-0005-0000-0000-000068C00000}"/>
    <cellStyle name="Phase" xfId="49262" xr:uid="{00000000-0005-0000-0000-000069C00000}"/>
    <cellStyle name="PrePop Currency (0)" xfId="49263" xr:uid="{00000000-0005-0000-0000-00006AC00000}"/>
    <cellStyle name="PrePop Currency (2)" xfId="49264" xr:uid="{00000000-0005-0000-0000-00006BC00000}"/>
    <cellStyle name="PrePop Units (0)" xfId="49265" xr:uid="{00000000-0005-0000-0000-00006CC00000}"/>
    <cellStyle name="PrePop Units (1)" xfId="49266" xr:uid="{00000000-0005-0000-0000-00006DC00000}"/>
    <cellStyle name="PrePop Units (2)" xfId="49267" xr:uid="{00000000-0005-0000-0000-00006EC00000}"/>
    <cellStyle name="Price" xfId="49268" xr:uid="{00000000-0005-0000-0000-00006FC00000}"/>
    <cellStyle name="Price 2" xfId="49269" xr:uid="{00000000-0005-0000-0000-000070C00000}"/>
    <cellStyle name="PSChar" xfId="49270" xr:uid="{00000000-0005-0000-0000-000071C00000}"/>
    <cellStyle name="PSDate" xfId="49271" xr:uid="{00000000-0005-0000-0000-000072C00000}"/>
    <cellStyle name="PSDec" xfId="49272" xr:uid="{00000000-0005-0000-0000-000073C00000}"/>
    <cellStyle name="PSHeading" xfId="49273" xr:uid="{00000000-0005-0000-0000-000074C00000}"/>
    <cellStyle name="PSHeading 2" xfId="49274" xr:uid="{00000000-0005-0000-0000-000075C00000}"/>
    <cellStyle name="PSInt" xfId="49275" xr:uid="{00000000-0005-0000-0000-000076C00000}"/>
    <cellStyle name="PSSpacer" xfId="49276" xr:uid="{00000000-0005-0000-0000-000077C00000}"/>
    <cellStyle name="Ratio" xfId="49277" xr:uid="{00000000-0005-0000-0000-000078C00000}"/>
    <cellStyle name="Red_%1" xfId="49278" xr:uid="{00000000-0005-0000-0000-000079C00000}"/>
    <cellStyle name="RevList" xfId="49279" xr:uid="{00000000-0005-0000-0000-00007AC00000}"/>
    <cellStyle name="RevList 2" xfId="49280" xr:uid="{00000000-0005-0000-0000-00007BC00000}"/>
    <cellStyle name="RevList 3" xfId="49281" xr:uid="{00000000-0005-0000-0000-00007CC00000}"/>
    <cellStyle name="Right Currency" xfId="49282" xr:uid="{00000000-0005-0000-0000-00007DC00000}"/>
    <cellStyle name="Right Date" xfId="49283" xr:uid="{00000000-0005-0000-0000-00007EC00000}"/>
    <cellStyle name="Right Multiple" xfId="49284" xr:uid="{00000000-0005-0000-0000-00007FC00000}"/>
    <cellStyle name="Right Number" xfId="49285" xr:uid="{00000000-0005-0000-0000-000080C00000}"/>
    <cellStyle name="Right Percentage" xfId="49286" xr:uid="{00000000-0005-0000-0000-000081C00000}"/>
    <cellStyle name="Right Year" xfId="49287" xr:uid="{00000000-0005-0000-0000-000082C00000}"/>
    <cellStyle name="ROMAN" xfId="49288" xr:uid="{00000000-0005-0000-0000-000083C00000}"/>
    <cellStyle name="RowLevel_" xfId="49289" xr:uid="{00000000-0005-0000-0000-000084C00000}"/>
    <cellStyle name="SAPBEXaggData" xfId="49290" xr:uid="{00000000-0005-0000-0000-000085C00000}"/>
    <cellStyle name="SAPBEXaggData 10" xfId="49291" xr:uid="{00000000-0005-0000-0000-000086C00000}"/>
    <cellStyle name="SAPBEXaggData 10 2" xfId="49292" xr:uid="{00000000-0005-0000-0000-000087C00000}"/>
    <cellStyle name="SAPBEXaggData 11" xfId="49293" xr:uid="{00000000-0005-0000-0000-000088C00000}"/>
    <cellStyle name="SAPBEXaggData 11 2" xfId="49294" xr:uid="{00000000-0005-0000-0000-000089C00000}"/>
    <cellStyle name="SAPBEXaggData 12" xfId="49295" xr:uid="{00000000-0005-0000-0000-00008AC00000}"/>
    <cellStyle name="SAPBEXaggData 12 2" xfId="49296" xr:uid="{00000000-0005-0000-0000-00008BC00000}"/>
    <cellStyle name="SAPBEXaggData 13" xfId="49297" xr:uid="{00000000-0005-0000-0000-00008CC00000}"/>
    <cellStyle name="SAPBEXaggData 13 2" xfId="49298" xr:uid="{00000000-0005-0000-0000-00008DC00000}"/>
    <cellStyle name="SAPBEXaggData 14" xfId="49299" xr:uid="{00000000-0005-0000-0000-00008EC00000}"/>
    <cellStyle name="SAPBEXaggData 14 2" xfId="49300" xr:uid="{00000000-0005-0000-0000-00008FC00000}"/>
    <cellStyle name="SAPBEXaggData 15" xfId="49301" xr:uid="{00000000-0005-0000-0000-000090C00000}"/>
    <cellStyle name="SAPBEXaggData 15 2" xfId="49302" xr:uid="{00000000-0005-0000-0000-000091C00000}"/>
    <cellStyle name="SAPBEXaggData 16" xfId="49303" xr:uid="{00000000-0005-0000-0000-000092C00000}"/>
    <cellStyle name="SAPBEXaggData 16 2" xfId="49304" xr:uid="{00000000-0005-0000-0000-000093C00000}"/>
    <cellStyle name="SAPBEXaggData 17" xfId="49305" xr:uid="{00000000-0005-0000-0000-000094C00000}"/>
    <cellStyle name="SAPBEXaggData 17 2" xfId="49306" xr:uid="{00000000-0005-0000-0000-000095C00000}"/>
    <cellStyle name="SAPBEXaggData 18" xfId="49307" xr:uid="{00000000-0005-0000-0000-000096C00000}"/>
    <cellStyle name="SAPBEXaggData 18 2" xfId="49308" xr:uid="{00000000-0005-0000-0000-000097C00000}"/>
    <cellStyle name="SAPBEXaggData 19" xfId="49309" xr:uid="{00000000-0005-0000-0000-000098C00000}"/>
    <cellStyle name="SAPBEXaggData 19 2" xfId="49310" xr:uid="{00000000-0005-0000-0000-000099C00000}"/>
    <cellStyle name="SAPBEXaggData 2" xfId="49311" xr:uid="{00000000-0005-0000-0000-00009AC00000}"/>
    <cellStyle name="SAPBEXaggData 2 2" xfId="49312" xr:uid="{00000000-0005-0000-0000-00009BC00000}"/>
    <cellStyle name="SAPBEXaggData 2 2 2" xfId="49313" xr:uid="{00000000-0005-0000-0000-00009CC00000}"/>
    <cellStyle name="SAPBEXaggData 2 3" xfId="49314" xr:uid="{00000000-0005-0000-0000-00009DC00000}"/>
    <cellStyle name="SAPBEXaggData 2 3 2" xfId="49315" xr:uid="{00000000-0005-0000-0000-00009EC00000}"/>
    <cellStyle name="SAPBEXaggData 2 4" xfId="49316" xr:uid="{00000000-0005-0000-0000-00009FC00000}"/>
    <cellStyle name="SAPBEXaggData 2 4 2" xfId="49317" xr:uid="{00000000-0005-0000-0000-0000A0C00000}"/>
    <cellStyle name="SAPBEXaggData 2 5" xfId="49318" xr:uid="{00000000-0005-0000-0000-0000A1C00000}"/>
    <cellStyle name="SAPBEXaggData 20" xfId="49319" xr:uid="{00000000-0005-0000-0000-0000A2C00000}"/>
    <cellStyle name="SAPBEXaggData 20 2" xfId="49320" xr:uid="{00000000-0005-0000-0000-0000A3C00000}"/>
    <cellStyle name="SAPBEXaggData 21" xfId="49321" xr:uid="{00000000-0005-0000-0000-0000A4C00000}"/>
    <cellStyle name="SAPBEXaggData 21 2" xfId="49322" xr:uid="{00000000-0005-0000-0000-0000A5C00000}"/>
    <cellStyle name="SAPBEXaggData 22" xfId="49323" xr:uid="{00000000-0005-0000-0000-0000A6C00000}"/>
    <cellStyle name="SAPBEXaggData 3" xfId="49324" xr:uid="{00000000-0005-0000-0000-0000A7C00000}"/>
    <cellStyle name="SAPBEXaggData 3 2" xfId="49325" xr:uid="{00000000-0005-0000-0000-0000A8C00000}"/>
    <cellStyle name="SAPBEXaggData 4" xfId="49326" xr:uid="{00000000-0005-0000-0000-0000A9C00000}"/>
    <cellStyle name="SAPBEXaggData 4 2" xfId="49327" xr:uid="{00000000-0005-0000-0000-0000AAC00000}"/>
    <cellStyle name="SAPBEXaggData 5" xfId="49328" xr:uid="{00000000-0005-0000-0000-0000ABC00000}"/>
    <cellStyle name="SAPBEXaggData 5 2" xfId="49329" xr:uid="{00000000-0005-0000-0000-0000ACC00000}"/>
    <cellStyle name="SAPBEXaggData 6" xfId="49330" xr:uid="{00000000-0005-0000-0000-0000ADC00000}"/>
    <cellStyle name="SAPBEXaggData 6 2" xfId="49331" xr:uid="{00000000-0005-0000-0000-0000AEC00000}"/>
    <cellStyle name="SAPBEXaggData 7" xfId="49332" xr:uid="{00000000-0005-0000-0000-0000AFC00000}"/>
    <cellStyle name="SAPBEXaggData 7 2" xfId="49333" xr:uid="{00000000-0005-0000-0000-0000B0C00000}"/>
    <cellStyle name="SAPBEXaggData 8" xfId="49334" xr:uid="{00000000-0005-0000-0000-0000B1C00000}"/>
    <cellStyle name="SAPBEXaggData 8 2" xfId="49335" xr:uid="{00000000-0005-0000-0000-0000B2C00000}"/>
    <cellStyle name="SAPBEXaggData 9" xfId="49336" xr:uid="{00000000-0005-0000-0000-0000B3C00000}"/>
    <cellStyle name="SAPBEXaggData 9 2" xfId="49337" xr:uid="{00000000-0005-0000-0000-0000B4C00000}"/>
    <cellStyle name="SAPBEXaggDataEmph" xfId="49338" xr:uid="{00000000-0005-0000-0000-0000B5C00000}"/>
    <cellStyle name="SAPBEXaggDataEmph 10" xfId="49339" xr:uid="{00000000-0005-0000-0000-0000B6C00000}"/>
    <cellStyle name="SAPBEXaggDataEmph 10 2" xfId="49340" xr:uid="{00000000-0005-0000-0000-0000B7C00000}"/>
    <cellStyle name="SAPBEXaggDataEmph 11" xfId="49341" xr:uid="{00000000-0005-0000-0000-0000B8C00000}"/>
    <cellStyle name="SAPBEXaggDataEmph 11 2" xfId="49342" xr:uid="{00000000-0005-0000-0000-0000B9C00000}"/>
    <cellStyle name="SAPBEXaggDataEmph 12" xfId="49343" xr:uid="{00000000-0005-0000-0000-0000BAC00000}"/>
    <cellStyle name="SAPBEXaggDataEmph 12 2" xfId="49344" xr:uid="{00000000-0005-0000-0000-0000BBC00000}"/>
    <cellStyle name="SAPBEXaggDataEmph 13" xfId="49345" xr:uid="{00000000-0005-0000-0000-0000BCC00000}"/>
    <cellStyle name="SAPBEXaggDataEmph 13 2" xfId="49346" xr:uid="{00000000-0005-0000-0000-0000BDC00000}"/>
    <cellStyle name="SAPBEXaggDataEmph 14" xfId="49347" xr:uid="{00000000-0005-0000-0000-0000BEC00000}"/>
    <cellStyle name="SAPBEXaggDataEmph 14 2" xfId="49348" xr:uid="{00000000-0005-0000-0000-0000BFC00000}"/>
    <cellStyle name="SAPBEXaggDataEmph 15" xfId="49349" xr:uid="{00000000-0005-0000-0000-0000C0C00000}"/>
    <cellStyle name="SAPBEXaggDataEmph 15 2" xfId="49350" xr:uid="{00000000-0005-0000-0000-0000C1C00000}"/>
    <cellStyle name="SAPBEXaggDataEmph 16" xfId="49351" xr:uid="{00000000-0005-0000-0000-0000C2C00000}"/>
    <cellStyle name="SAPBEXaggDataEmph 16 2" xfId="49352" xr:uid="{00000000-0005-0000-0000-0000C3C00000}"/>
    <cellStyle name="SAPBEXaggDataEmph 17" xfId="49353" xr:uid="{00000000-0005-0000-0000-0000C4C00000}"/>
    <cellStyle name="SAPBEXaggDataEmph 17 2" xfId="49354" xr:uid="{00000000-0005-0000-0000-0000C5C00000}"/>
    <cellStyle name="SAPBEXaggDataEmph 18" xfId="49355" xr:uid="{00000000-0005-0000-0000-0000C6C00000}"/>
    <cellStyle name="SAPBEXaggDataEmph 18 2" xfId="49356" xr:uid="{00000000-0005-0000-0000-0000C7C00000}"/>
    <cellStyle name="SAPBEXaggDataEmph 19" xfId="49357" xr:uid="{00000000-0005-0000-0000-0000C8C00000}"/>
    <cellStyle name="SAPBEXaggDataEmph 19 2" xfId="49358" xr:uid="{00000000-0005-0000-0000-0000C9C00000}"/>
    <cellStyle name="SAPBEXaggDataEmph 2" xfId="49359" xr:uid="{00000000-0005-0000-0000-0000CAC00000}"/>
    <cellStyle name="SAPBEXaggDataEmph 2 2" xfId="49360" xr:uid="{00000000-0005-0000-0000-0000CBC00000}"/>
    <cellStyle name="SAPBEXaggDataEmph 2 2 2" xfId="49361" xr:uid="{00000000-0005-0000-0000-0000CCC00000}"/>
    <cellStyle name="SAPBEXaggDataEmph 2 3" xfId="49362" xr:uid="{00000000-0005-0000-0000-0000CDC00000}"/>
    <cellStyle name="SAPBEXaggDataEmph 2 3 2" xfId="49363" xr:uid="{00000000-0005-0000-0000-0000CEC00000}"/>
    <cellStyle name="SAPBEXaggDataEmph 2 4" xfId="49364" xr:uid="{00000000-0005-0000-0000-0000CFC00000}"/>
    <cellStyle name="SAPBEXaggDataEmph 2 4 2" xfId="49365" xr:uid="{00000000-0005-0000-0000-0000D0C00000}"/>
    <cellStyle name="SAPBEXaggDataEmph 2 5" xfId="49366" xr:uid="{00000000-0005-0000-0000-0000D1C00000}"/>
    <cellStyle name="SAPBEXaggDataEmph 20" xfId="49367" xr:uid="{00000000-0005-0000-0000-0000D2C00000}"/>
    <cellStyle name="SAPBEXaggDataEmph 20 2" xfId="49368" xr:uid="{00000000-0005-0000-0000-0000D3C00000}"/>
    <cellStyle name="SAPBEXaggDataEmph 21" xfId="49369" xr:uid="{00000000-0005-0000-0000-0000D4C00000}"/>
    <cellStyle name="SAPBEXaggDataEmph 3" xfId="49370" xr:uid="{00000000-0005-0000-0000-0000D5C00000}"/>
    <cellStyle name="SAPBEXaggDataEmph 3 2" xfId="49371" xr:uid="{00000000-0005-0000-0000-0000D6C00000}"/>
    <cellStyle name="SAPBEXaggDataEmph 4" xfId="49372" xr:uid="{00000000-0005-0000-0000-0000D7C00000}"/>
    <cellStyle name="SAPBEXaggDataEmph 4 2" xfId="49373" xr:uid="{00000000-0005-0000-0000-0000D8C00000}"/>
    <cellStyle name="SAPBEXaggDataEmph 5" xfId="49374" xr:uid="{00000000-0005-0000-0000-0000D9C00000}"/>
    <cellStyle name="SAPBEXaggDataEmph 5 2" xfId="49375" xr:uid="{00000000-0005-0000-0000-0000DAC00000}"/>
    <cellStyle name="SAPBEXaggDataEmph 6" xfId="49376" xr:uid="{00000000-0005-0000-0000-0000DBC00000}"/>
    <cellStyle name="SAPBEXaggDataEmph 6 2" xfId="49377" xr:uid="{00000000-0005-0000-0000-0000DCC00000}"/>
    <cellStyle name="SAPBEXaggDataEmph 7" xfId="49378" xr:uid="{00000000-0005-0000-0000-0000DDC00000}"/>
    <cellStyle name="SAPBEXaggDataEmph 7 2" xfId="49379" xr:uid="{00000000-0005-0000-0000-0000DEC00000}"/>
    <cellStyle name="SAPBEXaggDataEmph 8" xfId="49380" xr:uid="{00000000-0005-0000-0000-0000DFC00000}"/>
    <cellStyle name="SAPBEXaggDataEmph 8 2" xfId="49381" xr:uid="{00000000-0005-0000-0000-0000E0C00000}"/>
    <cellStyle name="SAPBEXaggDataEmph 9" xfId="49382" xr:uid="{00000000-0005-0000-0000-0000E1C00000}"/>
    <cellStyle name="SAPBEXaggDataEmph 9 2" xfId="49383" xr:uid="{00000000-0005-0000-0000-0000E2C00000}"/>
    <cellStyle name="SAPBEXaggItem" xfId="49384" xr:uid="{00000000-0005-0000-0000-0000E3C00000}"/>
    <cellStyle name="SAPBEXaggItem 10" xfId="49385" xr:uid="{00000000-0005-0000-0000-0000E4C00000}"/>
    <cellStyle name="SAPBEXaggItem 10 2" xfId="49386" xr:uid="{00000000-0005-0000-0000-0000E5C00000}"/>
    <cellStyle name="SAPBEXaggItem 11" xfId="49387" xr:uid="{00000000-0005-0000-0000-0000E6C00000}"/>
    <cellStyle name="SAPBEXaggItem 11 2" xfId="49388" xr:uid="{00000000-0005-0000-0000-0000E7C00000}"/>
    <cellStyle name="SAPBEXaggItem 12" xfId="49389" xr:uid="{00000000-0005-0000-0000-0000E8C00000}"/>
    <cellStyle name="SAPBEXaggItem 12 2" xfId="49390" xr:uid="{00000000-0005-0000-0000-0000E9C00000}"/>
    <cellStyle name="SAPBEXaggItem 13" xfId="49391" xr:uid="{00000000-0005-0000-0000-0000EAC00000}"/>
    <cellStyle name="SAPBEXaggItem 13 2" xfId="49392" xr:uid="{00000000-0005-0000-0000-0000EBC00000}"/>
    <cellStyle name="SAPBEXaggItem 14" xfId="49393" xr:uid="{00000000-0005-0000-0000-0000ECC00000}"/>
    <cellStyle name="SAPBEXaggItem 14 2" xfId="49394" xr:uid="{00000000-0005-0000-0000-0000EDC00000}"/>
    <cellStyle name="SAPBEXaggItem 15" xfId="49395" xr:uid="{00000000-0005-0000-0000-0000EEC00000}"/>
    <cellStyle name="SAPBEXaggItem 15 2" xfId="49396" xr:uid="{00000000-0005-0000-0000-0000EFC00000}"/>
    <cellStyle name="SAPBEXaggItem 16" xfId="49397" xr:uid="{00000000-0005-0000-0000-0000F0C00000}"/>
    <cellStyle name="SAPBEXaggItem 16 2" xfId="49398" xr:uid="{00000000-0005-0000-0000-0000F1C00000}"/>
    <cellStyle name="SAPBEXaggItem 17" xfId="49399" xr:uid="{00000000-0005-0000-0000-0000F2C00000}"/>
    <cellStyle name="SAPBEXaggItem 17 2" xfId="49400" xr:uid="{00000000-0005-0000-0000-0000F3C00000}"/>
    <cellStyle name="SAPBEXaggItem 18" xfId="49401" xr:uid="{00000000-0005-0000-0000-0000F4C00000}"/>
    <cellStyle name="SAPBEXaggItem 18 2" xfId="49402" xr:uid="{00000000-0005-0000-0000-0000F5C00000}"/>
    <cellStyle name="SAPBEXaggItem 19" xfId="49403" xr:uid="{00000000-0005-0000-0000-0000F6C00000}"/>
    <cellStyle name="SAPBEXaggItem 19 2" xfId="49404" xr:uid="{00000000-0005-0000-0000-0000F7C00000}"/>
    <cellStyle name="SAPBEXaggItem 2" xfId="49405" xr:uid="{00000000-0005-0000-0000-0000F8C00000}"/>
    <cellStyle name="SAPBEXaggItem 2 2" xfId="49406" xr:uid="{00000000-0005-0000-0000-0000F9C00000}"/>
    <cellStyle name="SAPBEXaggItem 2 2 2" xfId="49407" xr:uid="{00000000-0005-0000-0000-0000FAC00000}"/>
    <cellStyle name="SAPBEXaggItem 2 3" xfId="49408" xr:uid="{00000000-0005-0000-0000-0000FBC00000}"/>
    <cellStyle name="SAPBEXaggItem 2 3 2" xfId="49409" xr:uid="{00000000-0005-0000-0000-0000FCC00000}"/>
    <cellStyle name="SAPBEXaggItem 2 4" xfId="49410" xr:uid="{00000000-0005-0000-0000-0000FDC00000}"/>
    <cellStyle name="SAPBEXaggItem 2 4 2" xfId="49411" xr:uid="{00000000-0005-0000-0000-0000FEC00000}"/>
    <cellStyle name="SAPBEXaggItem 2 5" xfId="49412" xr:uid="{00000000-0005-0000-0000-0000FFC00000}"/>
    <cellStyle name="SAPBEXaggItem 20" xfId="49413" xr:uid="{00000000-0005-0000-0000-000000C10000}"/>
    <cellStyle name="SAPBEXaggItem 20 2" xfId="49414" xr:uid="{00000000-0005-0000-0000-000001C10000}"/>
    <cellStyle name="SAPBEXaggItem 21" xfId="49415" xr:uid="{00000000-0005-0000-0000-000002C10000}"/>
    <cellStyle name="SAPBEXaggItem 21 2" xfId="49416" xr:uid="{00000000-0005-0000-0000-000003C10000}"/>
    <cellStyle name="SAPBEXaggItem 22" xfId="49417" xr:uid="{00000000-0005-0000-0000-000004C10000}"/>
    <cellStyle name="SAPBEXaggItem 3" xfId="49418" xr:uid="{00000000-0005-0000-0000-000005C10000}"/>
    <cellStyle name="SAPBEXaggItem 3 2" xfId="49419" xr:uid="{00000000-0005-0000-0000-000006C10000}"/>
    <cellStyle name="SAPBEXaggItem 4" xfId="49420" xr:uid="{00000000-0005-0000-0000-000007C10000}"/>
    <cellStyle name="SAPBEXaggItem 4 2" xfId="49421" xr:uid="{00000000-0005-0000-0000-000008C10000}"/>
    <cellStyle name="SAPBEXaggItem 5" xfId="49422" xr:uid="{00000000-0005-0000-0000-000009C10000}"/>
    <cellStyle name="SAPBEXaggItem 5 2" xfId="49423" xr:uid="{00000000-0005-0000-0000-00000AC10000}"/>
    <cellStyle name="SAPBEXaggItem 6" xfId="49424" xr:uid="{00000000-0005-0000-0000-00000BC10000}"/>
    <cellStyle name="SAPBEXaggItem 6 2" xfId="49425" xr:uid="{00000000-0005-0000-0000-00000CC10000}"/>
    <cellStyle name="SAPBEXaggItem 7" xfId="49426" xr:uid="{00000000-0005-0000-0000-00000DC10000}"/>
    <cellStyle name="SAPBEXaggItem 7 2" xfId="49427" xr:uid="{00000000-0005-0000-0000-00000EC10000}"/>
    <cellStyle name="SAPBEXaggItem 8" xfId="49428" xr:uid="{00000000-0005-0000-0000-00000FC10000}"/>
    <cellStyle name="SAPBEXaggItem 8 2" xfId="49429" xr:uid="{00000000-0005-0000-0000-000010C10000}"/>
    <cellStyle name="SAPBEXaggItem 9" xfId="49430" xr:uid="{00000000-0005-0000-0000-000011C10000}"/>
    <cellStyle name="SAPBEXaggItem 9 2" xfId="49431" xr:uid="{00000000-0005-0000-0000-000012C10000}"/>
    <cellStyle name="SAPBEXaggItemX" xfId="49432" xr:uid="{00000000-0005-0000-0000-000013C10000}"/>
    <cellStyle name="SAPBEXaggItemX 10" xfId="49433" xr:uid="{00000000-0005-0000-0000-000014C10000}"/>
    <cellStyle name="SAPBEXaggItemX 10 2" xfId="49434" xr:uid="{00000000-0005-0000-0000-000015C10000}"/>
    <cellStyle name="SAPBEXaggItemX 11" xfId="49435" xr:uid="{00000000-0005-0000-0000-000016C10000}"/>
    <cellStyle name="SAPBEXaggItemX 11 2" xfId="49436" xr:uid="{00000000-0005-0000-0000-000017C10000}"/>
    <cellStyle name="SAPBEXaggItemX 12" xfId="49437" xr:uid="{00000000-0005-0000-0000-000018C10000}"/>
    <cellStyle name="SAPBEXaggItemX 12 2" xfId="49438" xr:uid="{00000000-0005-0000-0000-000019C10000}"/>
    <cellStyle name="SAPBEXaggItemX 13" xfId="49439" xr:uid="{00000000-0005-0000-0000-00001AC10000}"/>
    <cellStyle name="SAPBEXaggItemX 13 2" xfId="49440" xr:uid="{00000000-0005-0000-0000-00001BC10000}"/>
    <cellStyle name="SAPBEXaggItemX 14" xfId="49441" xr:uid="{00000000-0005-0000-0000-00001CC10000}"/>
    <cellStyle name="SAPBEXaggItemX 14 2" xfId="49442" xr:uid="{00000000-0005-0000-0000-00001DC10000}"/>
    <cellStyle name="SAPBEXaggItemX 15" xfId="49443" xr:uid="{00000000-0005-0000-0000-00001EC10000}"/>
    <cellStyle name="SAPBEXaggItemX 15 2" xfId="49444" xr:uid="{00000000-0005-0000-0000-00001FC10000}"/>
    <cellStyle name="SAPBEXaggItemX 16" xfId="49445" xr:uid="{00000000-0005-0000-0000-000020C10000}"/>
    <cellStyle name="SAPBEXaggItemX 16 2" xfId="49446" xr:uid="{00000000-0005-0000-0000-000021C10000}"/>
    <cellStyle name="SAPBEXaggItemX 17" xfId="49447" xr:uid="{00000000-0005-0000-0000-000022C10000}"/>
    <cellStyle name="SAPBEXaggItemX 17 2" xfId="49448" xr:uid="{00000000-0005-0000-0000-000023C10000}"/>
    <cellStyle name="SAPBEXaggItemX 18" xfId="49449" xr:uid="{00000000-0005-0000-0000-000024C10000}"/>
    <cellStyle name="SAPBEXaggItemX 18 2" xfId="49450" xr:uid="{00000000-0005-0000-0000-000025C10000}"/>
    <cellStyle name="SAPBEXaggItemX 19" xfId="49451" xr:uid="{00000000-0005-0000-0000-000026C10000}"/>
    <cellStyle name="SAPBEXaggItemX 19 2" xfId="49452" xr:uid="{00000000-0005-0000-0000-000027C10000}"/>
    <cellStyle name="SAPBEXaggItemX 2" xfId="49453" xr:uid="{00000000-0005-0000-0000-000028C10000}"/>
    <cellStyle name="SAPBEXaggItemX 2 2" xfId="49454" xr:uid="{00000000-0005-0000-0000-000029C10000}"/>
    <cellStyle name="SAPBEXaggItemX 2 2 2" xfId="49455" xr:uid="{00000000-0005-0000-0000-00002AC10000}"/>
    <cellStyle name="SAPBEXaggItemX 2 3" xfId="49456" xr:uid="{00000000-0005-0000-0000-00002BC10000}"/>
    <cellStyle name="SAPBEXaggItemX 2 3 2" xfId="49457" xr:uid="{00000000-0005-0000-0000-00002CC10000}"/>
    <cellStyle name="SAPBEXaggItemX 2 4" xfId="49458" xr:uid="{00000000-0005-0000-0000-00002DC10000}"/>
    <cellStyle name="SAPBEXaggItemX 2 4 2" xfId="49459" xr:uid="{00000000-0005-0000-0000-00002EC10000}"/>
    <cellStyle name="SAPBEXaggItemX 2 5" xfId="49460" xr:uid="{00000000-0005-0000-0000-00002FC10000}"/>
    <cellStyle name="SAPBEXaggItemX 20" xfId="49461" xr:uid="{00000000-0005-0000-0000-000030C10000}"/>
    <cellStyle name="SAPBEXaggItemX 20 2" xfId="49462" xr:uid="{00000000-0005-0000-0000-000031C10000}"/>
    <cellStyle name="SAPBEXaggItemX 21" xfId="49463" xr:uid="{00000000-0005-0000-0000-000032C10000}"/>
    <cellStyle name="SAPBEXaggItemX 3" xfId="49464" xr:uid="{00000000-0005-0000-0000-000033C10000}"/>
    <cellStyle name="SAPBEXaggItemX 3 2" xfId="49465" xr:uid="{00000000-0005-0000-0000-000034C10000}"/>
    <cellStyle name="SAPBEXaggItemX 4" xfId="49466" xr:uid="{00000000-0005-0000-0000-000035C10000}"/>
    <cellStyle name="SAPBEXaggItemX 4 2" xfId="49467" xr:uid="{00000000-0005-0000-0000-000036C10000}"/>
    <cellStyle name="SAPBEXaggItemX 5" xfId="49468" xr:uid="{00000000-0005-0000-0000-000037C10000}"/>
    <cellStyle name="SAPBEXaggItemX 5 2" xfId="49469" xr:uid="{00000000-0005-0000-0000-000038C10000}"/>
    <cellStyle name="SAPBEXaggItemX 6" xfId="49470" xr:uid="{00000000-0005-0000-0000-000039C10000}"/>
    <cellStyle name="SAPBEXaggItemX 6 2" xfId="49471" xr:uid="{00000000-0005-0000-0000-00003AC10000}"/>
    <cellStyle name="SAPBEXaggItemX 7" xfId="49472" xr:uid="{00000000-0005-0000-0000-00003BC10000}"/>
    <cellStyle name="SAPBEXaggItemX 7 2" xfId="49473" xr:uid="{00000000-0005-0000-0000-00003CC10000}"/>
    <cellStyle name="SAPBEXaggItemX 8" xfId="49474" xr:uid="{00000000-0005-0000-0000-00003DC10000}"/>
    <cellStyle name="SAPBEXaggItemX 8 2" xfId="49475" xr:uid="{00000000-0005-0000-0000-00003EC10000}"/>
    <cellStyle name="SAPBEXaggItemX 9" xfId="49476" xr:uid="{00000000-0005-0000-0000-00003FC10000}"/>
    <cellStyle name="SAPBEXaggItemX 9 2" xfId="49477" xr:uid="{00000000-0005-0000-0000-000040C10000}"/>
    <cellStyle name="SAPBEXchaText" xfId="49478" xr:uid="{00000000-0005-0000-0000-000041C10000}"/>
    <cellStyle name="SAPBEXchaText 10" xfId="49479" xr:uid="{00000000-0005-0000-0000-000042C10000}"/>
    <cellStyle name="SAPBEXchaText 10 2" xfId="49480" xr:uid="{00000000-0005-0000-0000-000043C10000}"/>
    <cellStyle name="SAPBEXchaText 11" xfId="49481" xr:uid="{00000000-0005-0000-0000-000044C10000}"/>
    <cellStyle name="SAPBEXchaText 11 2" xfId="49482" xr:uid="{00000000-0005-0000-0000-000045C10000}"/>
    <cellStyle name="SAPBEXchaText 12" xfId="49483" xr:uid="{00000000-0005-0000-0000-000046C10000}"/>
    <cellStyle name="SAPBEXchaText 12 2" xfId="49484" xr:uid="{00000000-0005-0000-0000-000047C10000}"/>
    <cellStyle name="SAPBEXchaText 13" xfId="49485" xr:uid="{00000000-0005-0000-0000-000048C10000}"/>
    <cellStyle name="SAPBEXchaText 13 2" xfId="49486" xr:uid="{00000000-0005-0000-0000-000049C10000}"/>
    <cellStyle name="SAPBEXchaText 14" xfId="49487" xr:uid="{00000000-0005-0000-0000-00004AC10000}"/>
    <cellStyle name="SAPBEXchaText 14 2" xfId="49488" xr:uid="{00000000-0005-0000-0000-00004BC10000}"/>
    <cellStyle name="SAPBEXchaText 15" xfId="49489" xr:uid="{00000000-0005-0000-0000-00004CC10000}"/>
    <cellStyle name="SAPBEXchaText 15 2" xfId="49490" xr:uid="{00000000-0005-0000-0000-00004DC10000}"/>
    <cellStyle name="SAPBEXchaText 16" xfId="49491" xr:uid="{00000000-0005-0000-0000-00004EC10000}"/>
    <cellStyle name="SAPBEXchaText 16 2" xfId="49492" xr:uid="{00000000-0005-0000-0000-00004FC10000}"/>
    <cellStyle name="SAPBEXchaText 17" xfId="49493" xr:uid="{00000000-0005-0000-0000-000050C10000}"/>
    <cellStyle name="SAPBEXchaText 17 2" xfId="49494" xr:uid="{00000000-0005-0000-0000-000051C10000}"/>
    <cellStyle name="SAPBEXchaText 18" xfId="49495" xr:uid="{00000000-0005-0000-0000-000052C10000}"/>
    <cellStyle name="SAPBEXchaText 18 2" xfId="49496" xr:uid="{00000000-0005-0000-0000-000053C10000}"/>
    <cellStyle name="SAPBEXchaText 19" xfId="49497" xr:uid="{00000000-0005-0000-0000-000054C10000}"/>
    <cellStyle name="SAPBEXchaText 19 2" xfId="49498" xr:uid="{00000000-0005-0000-0000-000055C10000}"/>
    <cellStyle name="SAPBEXchaText 2" xfId="49499" xr:uid="{00000000-0005-0000-0000-000056C10000}"/>
    <cellStyle name="SAPBEXchaText 2 2" xfId="49500" xr:uid="{00000000-0005-0000-0000-000057C10000}"/>
    <cellStyle name="SAPBEXchaText 2 2 2" xfId="49501" xr:uid="{00000000-0005-0000-0000-000058C10000}"/>
    <cellStyle name="SAPBEXchaText 2 3" xfId="49502" xr:uid="{00000000-0005-0000-0000-000059C10000}"/>
    <cellStyle name="SAPBEXchaText 2 3 2" xfId="49503" xr:uid="{00000000-0005-0000-0000-00005AC10000}"/>
    <cellStyle name="SAPBEXchaText 2 4" xfId="49504" xr:uid="{00000000-0005-0000-0000-00005BC10000}"/>
    <cellStyle name="SAPBEXchaText 2 4 2" xfId="49505" xr:uid="{00000000-0005-0000-0000-00005CC10000}"/>
    <cellStyle name="SAPBEXchaText 2 5" xfId="49506" xr:uid="{00000000-0005-0000-0000-00005DC10000}"/>
    <cellStyle name="SAPBEXchaText 20" xfId="49507" xr:uid="{00000000-0005-0000-0000-00005EC10000}"/>
    <cellStyle name="SAPBEXchaText 20 2" xfId="49508" xr:uid="{00000000-0005-0000-0000-00005FC10000}"/>
    <cellStyle name="SAPBEXchaText 21" xfId="49509" xr:uid="{00000000-0005-0000-0000-000060C10000}"/>
    <cellStyle name="SAPBEXchaText 21 2" xfId="49510" xr:uid="{00000000-0005-0000-0000-000061C10000}"/>
    <cellStyle name="SAPBEXchaText 22" xfId="49511" xr:uid="{00000000-0005-0000-0000-000062C10000}"/>
    <cellStyle name="SAPBEXchaText 3" xfId="49512" xr:uid="{00000000-0005-0000-0000-000063C10000}"/>
    <cellStyle name="SAPBEXchaText 3 2" xfId="49513" xr:uid="{00000000-0005-0000-0000-000064C10000}"/>
    <cellStyle name="SAPBEXchaText 4" xfId="49514" xr:uid="{00000000-0005-0000-0000-000065C10000}"/>
    <cellStyle name="SAPBEXchaText 4 2" xfId="49515" xr:uid="{00000000-0005-0000-0000-000066C10000}"/>
    <cellStyle name="SAPBEXchaText 5" xfId="49516" xr:uid="{00000000-0005-0000-0000-000067C10000}"/>
    <cellStyle name="SAPBEXchaText 5 2" xfId="49517" xr:uid="{00000000-0005-0000-0000-000068C10000}"/>
    <cellStyle name="SAPBEXchaText 6" xfId="49518" xr:uid="{00000000-0005-0000-0000-000069C10000}"/>
    <cellStyle name="SAPBEXchaText 6 2" xfId="49519" xr:uid="{00000000-0005-0000-0000-00006AC10000}"/>
    <cellStyle name="SAPBEXchaText 7" xfId="49520" xr:uid="{00000000-0005-0000-0000-00006BC10000}"/>
    <cellStyle name="SAPBEXchaText 7 2" xfId="49521" xr:uid="{00000000-0005-0000-0000-00006CC10000}"/>
    <cellStyle name="SAPBEXchaText 8" xfId="49522" xr:uid="{00000000-0005-0000-0000-00006DC10000}"/>
    <cellStyle name="SAPBEXchaText 8 2" xfId="49523" xr:uid="{00000000-0005-0000-0000-00006EC10000}"/>
    <cellStyle name="SAPBEXchaText 9" xfId="49524" xr:uid="{00000000-0005-0000-0000-00006FC10000}"/>
    <cellStyle name="SAPBEXchaText 9 2" xfId="49525" xr:uid="{00000000-0005-0000-0000-000070C10000}"/>
    <cellStyle name="SAPBEXexcBad7" xfId="49526" xr:uid="{00000000-0005-0000-0000-000071C10000}"/>
    <cellStyle name="SAPBEXexcBad7 10" xfId="49527" xr:uid="{00000000-0005-0000-0000-000072C10000}"/>
    <cellStyle name="SAPBEXexcBad7 10 2" xfId="49528" xr:uid="{00000000-0005-0000-0000-000073C10000}"/>
    <cellStyle name="SAPBEXexcBad7 11" xfId="49529" xr:uid="{00000000-0005-0000-0000-000074C10000}"/>
    <cellStyle name="SAPBEXexcBad7 11 2" xfId="49530" xr:uid="{00000000-0005-0000-0000-000075C10000}"/>
    <cellStyle name="SAPBEXexcBad7 12" xfId="49531" xr:uid="{00000000-0005-0000-0000-000076C10000}"/>
    <cellStyle name="SAPBEXexcBad7 12 2" xfId="49532" xr:uid="{00000000-0005-0000-0000-000077C10000}"/>
    <cellStyle name="SAPBEXexcBad7 13" xfId="49533" xr:uid="{00000000-0005-0000-0000-000078C10000}"/>
    <cellStyle name="SAPBEXexcBad7 13 2" xfId="49534" xr:uid="{00000000-0005-0000-0000-000079C10000}"/>
    <cellStyle name="SAPBEXexcBad7 14" xfId="49535" xr:uid="{00000000-0005-0000-0000-00007AC10000}"/>
    <cellStyle name="SAPBEXexcBad7 14 2" xfId="49536" xr:uid="{00000000-0005-0000-0000-00007BC10000}"/>
    <cellStyle name="SAPBEXexcBad7 15" xfId="49537" xr:uid="{00000000-0005-0000-0000-00007CC10000}"/>
    <cellStyle name="SAPBEXexcBad7 15 2" xfId="49538" xr:uid="{00000000-0005-0000-0000-00007DC10000}"/>
    <cellStyle name="SAPBEXexcBad7 16" xfId="49539" xr:uid="{00000000-0005-0000-0000-00007EC10000}"/>
    <cellStyle name="SAPBEXexcBad7 16 2" xfId="49540" xr:uid="{00000000-0005-0000-0000-00007FC10000}"/>
    <cellStyle name="SAPBEXexcBad7 17" xfId="49541" xr:uid="{00000000-0005-0000-0000-000080C10000}"/>
    <cellStyle name="SAPBEXexcBad7 17 2" xfId="49542" xr:uid="{00000000-0005-0000-0000-000081C10000}"/>
    <cellStyle name="SAPBEXexcBad7 18" xfId="49543" xr:uid="{00000000-0005-0000-0000-000082C10000}"/>
    <cellStyle name="SAPBEXexcBad7 18 2" xfId="49544" xr:uid="{00000000-0005-0000-0000-000083C10000}"/>
    <cellStyle name="SAPBEXexcBad7 19" xfId="49545" xr:uid="{00000000-0005-0000-0000-000084C10000}"/>
    <cellStyle name="SAPBEXexcBad7 19 2" xfId="49546" xr:uid="{00000000-0005-0000-0000-000085C10000}"/>
    <cellStyle name="SAPBEXexcBad7 2" xfId="49547" xr:uid="{00000000-0005-0000-0000-000086C10000}"/>
    <cellStyle name="SAPBEXexcBad7 2 2" xfId="49548" xr:uid="{00000000-0005-0000-0000-000087C10000}"/>
    <cellStyle name="SAPBEXexcBad7 2 2 2" xfId="49549" xr:uid="{00000000-0005-0000-0000-000088C10000}"/>
    <cellStyle name="SAPBEXexcBad7 2 3" xfId="49550" xr:uid="{00000000-0005-0000-0000-000089C10000}"/>
    <cellStyle name="SAPBEXexcBad7 2 3 2" xfId="49551" xr:uid="{00000000-0005-0000-0000-00008AC10000}"/>
    <cellStyle name="SAPBEXexcBad7 2 4" xfId="49552" xr:uid="{00000000-0005-0000-0000-00008BC10000}"/>
    <cellStyle name="SAPBEXexcBad7 2 4 2" xfId="49553" xr:uid="{00000000-0005-0000-0000-00008CC10000}"/>
    <cellStyle name="SAPBEXexcBad7 2 5" xfId="49554" xr:uid="{00000000-0005-0000-0000-00008DC10000}"/>
    <cellStyle name="SAPBEXexcBad7 20" xfId="49555" xr:uid="{00000000-0005-0000-0000-00008EC10000}"/>
    <cellStyle name="SAPBEXexcBad7 20 2" xfId="49556" xr:uid="{00000000-0005-0000-0000-00008FC10000}"/>
    <cellStyle name="SAPBEXexcBad7 21" xfId="49557" xr:uid="{00000000-0005-0000-0000-000090C10000}"/>
    <cellStyle name="SAPBEXexcBad7 3" xfId="49558" xr:uid="{00000000-0005-0000-0000-000091C10000}"/>
    <cellStyle name="SAPBEXexcBad7 3 2" xfId="49559" xr:uid="{00000000-0005-0000-0000-000092C10000}"/>
    <cellStyle name="SAPBEXexcBad7 4" xfId="49560" xr:uid="{00000000-0005-0000-0000-000093C10000}"/>
    <cellStyle name="SAPBEXexcBad7 4 2" xfId="49561" xr:uid="{00000000-0005-0000-0000-000094C10000}"/>
    <cellStyle name="SAPBEXexcBad7 5" xfId="49562" xr:uid="{00000000-0005-0000-0000-000095C10000}"/>
    <cellStyle name="SAPBEXexcBad7 5 2" xfId="49563" xr:uid="{00000000-0005-0000-0000-000096C10000}"/>
    <cellStyle name="SAPBEXexcBad7 6" xfId="49564" xr:uid="{00000000-0005-0000-0000-000097C10000}"/>
    <cellStyle name="SAPBEXexcBad7 6 2" xfId="49565" xr:uid="{00000000-0005-0000-0000-000098C10000}"/>
    <cellStyle name="SAPBEXexcBad7 7" xfId="49566" xr:uid="{00000000-0005-0000-0000-000099C10000}"/>
    <cellStyle name="SAPBEXexcBad7 7 2" xfId="49567" xr:uid="{00000000-0005-0000-0000-00009AC10000}"/>
    <cellStyle name="SAPBEXexcBad7 8" xfId="49568" xr:uid="{00000000-0005-0000-0000-00009BC10000}"/>
    <cellStyle name="SAPBEXexcBad7 8 2" xfId="49569" xr:uid="{00000000-0005-0000-0000-00009CC10000}"/>
    <cellStyle name="SAPBEXexcBad7 9" xfId="49570" xr:uid="{00000000-0005-0000-0000-00009DC10000}"/>
    <cellStyle name="SAPBEXexcBad7 9 2" xfId="49571" xr:uid="{00000000-0005-0000-0000-00009EC10000}"/>
    <cellStyle name="SAPBEXexcBad8" xfId="49572" xr:uid="{00000000-0005-0000-0000-00009FC10000}"/>
    <cellStyle name="SAPBEXexcBad8 10" xfId="49573" xr:uid="{00000000-0005-0000-0000-0000A0C10000}"/>
    <cellStyle name="SAPBEXexcBad8 10 2" xfId="49574" xr:uid="{00000000-0005-0000-0000-0000A1C10000}"/>
    <cellStyle name="SAPBEXexcBad8 11" xfId="49575" xr:uid="{00000000-0005-0000-0000-0000A2C10000}"/>
    <cellStyle name="SAPBEXexcBad8 11 2" xfId="49576" xr:uid="{00000000-0005-0000-0000-0000A3C10000}"/>
    <cellStyle name="SAPBEXexcBad8 12" xfId="49577" xr:uid="{00000000-0005-0000-0000-0000A4C10000}"/>
    <cellStyle name="SAPBEXexcBad8 12 2" xfId="49578" xr:uid="{00000000-0005-0000-0000-0000A5C10000}"/>
    <cellStyle name="SAPBEXexcBad8 13" xfId="49579" xr:uid="{00000000-0005-0000-0000-0000A6C10000}"/>
    <cellStyle name="SAPBEXexcBad8 13 2" xfId="49580" xr:uid="{00000000-0005-0000-0000-0000A7C10000}"/>
    <cellStyle name="SAPBEXexcBad8 14" xfId="49581" xr:uid="{00000000-0005-0000-0000-0000A8C10000}"/>
    <cellStyle name="SAPBEXexcBad8 14 2" xfId="49582" xr:uid="{00000000-0005-0000-0000-0000A9C10000}"/>
    <cellStyle name="SAPBEXexcBad8 15" xfId="49583" xr:uid="{00000000-0005-0000-0000-0000AAC10000}"/>
    <cellStyle name="SAPBEXexcBad8 15 2" xfId="49584" xr:uid="{00000000-0005-0000-0000-0000ABC10000}"/>
    <cellStyle name="SAPBEXexcBad8 16" xfId="49585" xr:uid="{00000000-0005-0000-0000-0000ACC10000}"/>
    <cellStyle name="SAPBEXexcBad8 16 2" xfId="49586" xr:uid="{00000000-0005-0000-0000-0000ADC10000}"/>
    <cellStyle name="SAPBEXexcBad8 17" xfId="49587" xr:uid="{00000000-0005-0000-0000-0000AEC10000}"/>
    <cellStyle name="SAPBEXexcBad8 17 2" xfId="49588" xr:uid="{00000000-0005-0000-0000-0000AFC10000}"/>
    <cellStyle name="SAPBEXexcBad8 18" xfId="49589" xr:uid="{00000000-0005-0000-0000-0000B0C10000}"/>
    <cellStyle name="SAPBEXexcBad8 18 2" xfId="49590" xr:uid="{00000000-0005-0000-0000-0000B1C10000}"/>
    <cellStyle name="SAPBEXexcBad8 19" xfId="49591" xr:uid="{00000000-0005-0000-0000-0000B2C10000}"/>
    <cellStyle name="SAPBEXexcBad8 19 2" xfId="49592" xr:uid="{00000000-0005-0000-0000-0000B3C10000}"/>
    <cellStyle name="SAPBEXexcBad8 2" xfId="49593" xr:uid="{00000000-0005-0000-0000-0000B4C10000}"/>
    <cellStyle name="SAPBEXexcBad8 2 2" xfId="49594" xr:uid="{00000000-0005-0000-0000-0000B5C10000}"/>
    <cellStyle name="SAPBEXexcBad8 2 2 2" xfId="49595" xr:uid="{00000000-0005-0000-0000-0000B6C10000}"/>
    <cellStyle name="SAPBEXexcBad8 2 3" xfId="49596" xr:uid="{00000000-0005-0000-0000-0000B7C10000}"/>
    <cellStyle name="SAPBEXexcBad8 2 3 2" xfId="49597" xr:uid="{00000000-0005-0000-0000-0000B8C10000}"/>
    <cellStyle name="SAPBEXexcBad8 2 4" xfId="49598" xr:uid="{00000000-0005-0000-0000-0000B9C10000}"/>
    <cellStyle name="SAPBEXexcBad8 2 4 2" xfId="49599" xr:uid="{00000000-0005-0000-0000-0000BAC10000}"/>
    <cellStyle name="SAPBEXexcBad8 2 5" xfId="49600" xr:uid="{00000000-0005-0000-0000-0000BBC10000}"/>
    <cellStyle name="SAPBEXexcBad8 20" xfId="49601" xr:uid="{00000000-0005-0000-0000-0000BCC10000}"/>
    <cellStyle name="SAPBEXexcBad8 20 2" xfId="49602" xr:uid="{00000000-0005-0000-0000-0000BDC10000}"/>
    <cellStyle name="SAPBEXexcBad8 21" xfId="49603" xr:uid="{00000000-0005-0000-0000-0000BEC10000}"/>
    <cellStyle name="SAPBEXexcBad8 3" xfId="49604" xr:uid="{00000000-0005-0000-0000-0000BFC10000}"/>
    <cellStyle name="SAPBEXexcBad8 3 2" xfId="49605" xr:uid="{00000000-0005-0000-0000-0000C0C10000}"/>
    <cellStyle name="SAPBEXexcBad8 4" xfId="49606" xr:uid="{00000000-0005-0000-0000-0000C1C10000}"/>
    <cellStyle name="SAPBEXexcBad8 4 2" xfId="49607" xr:uid="{00000000-0005-0000-0000-0000C2C10000}"/>
    <cellStyle name="SAPBEXexcBad8 5" xfId="49608" xr:uid="{00000000-0005-0000-0000-0000C3C10000}"/>
    <cellStyle name="SAPBEXexcBad8 5 2" xfId="49609" xr:uid="{00000000-0005-0000-0000-0000C4C10000}"/>
    <cellStyle name="SAPBEXexcBad8 6" xfId="49610" xr:uid="{00000000-0005-0000-0000-0000C5C10000}"/>
    <cellStyle name="SAPBEXexcBad8 6 2" xfId="49611" xr:uid="{00000000-0005-0000-0000-0000C6C10000}"/>
    <cellStyle name="SAPBEXexcBad8 7" xfId="49612" xr:uid="{00000000-0005-0000-0000-0000C7C10000}"/>
    <cellStyle name="SAPBEXexcBad8 7 2" xfId="49613" xr:uid="{00000000-0005-0000-0000-0000C8C10000}"/>
    <cellStyle name="SAPBEXexcBad8 8" xfId="49614" xr:uid="{00000000-0005-0000-0000-0000C9C10000}"/>
    <cellStyle name="SAPBEXexcBad8 8 2" xfId="49615" xr:uid="{00000000-0005-0000-0000-0000CAC10000}"/>
    <cellStyle name="SAPBEXexcBad8 9" xfId="49616" xr:uid="{00000000-0005-0000-0000-0000CBC10000}"/>
    <cellStyle name="SAPBEXexcBad8 9 2" xfId="49617" xr:uid="{00000000-0005-0000-0000-0000CCC10000}"/>
    <cellStyle name="SAPBEXexcBad9" xfId="49618" xr:uid="{00000000-0005-0000-0000-0000CDC10000}"/>
    <cellStyle name="SAPBEXexcBad9 10" xfId="49619" xr:uid="{00000000-0005-0000-0000-0000CEC10000}"/>
    <cellStyle name="SAPBEXexcBad9 10 2" xfId="49620" xr:uid="{00000000-0005-0000-0000-0000CFC10000}"/>
    <cellStyle name="SAPBEXexcBad9 11" xfId="49621" xr:uid="{00000000-0005-0000-0000-0000D0C10000}"/>
    <cellStyle name="SAPBEXexcBad9 11 2" xfId="49622" xr:uid="{00000000-0005-0000-0000-0000D1C10000}"/>
    <cellStyle name="SAPBEXexcBad9 12" xfId="49623" xr:uid="{00000000-0005-0000-0000-0000D2C10000}"/>
    <cellStyle name="SAPBEXexcBad9 12 2" xfId="49624" xr:uid="{00000000-0005-0000-0000-0000D3C10000}"/>
    <cellStyle name="SAPBEXexcBad9 13" xfId="49625" xr:uid="{00000000-0005-0000-0000-0000D4C10000}"/>
    <cellStyle name="SAPBEXexcBad9 13 2" xfId="49626" xr:uid="{00000000-0005-0000-0000-0000D5C10000}"/>
    <cellStyle name="SAPBEXexcBad9 14" xfId="49627" xr:uid="{00000000-0005-0000-0000-0000D6C10000}"/>
    <cellStyle name="SAPBEXexcBad9 14 2" xfId="49628" xr:uid="{00000000-0005-0000-0000-0000D7C10000}"/>
    <cellStyle name="SAPBEXexcBad9 15" xfId="49629" xr:uid="{00000000-0005-0000-0000-0000D8C10000}"/>
    <cellStyle name="SAPBEXexcBad9 15 2" xfId="49630" xr:uid="{00000000-0005-0000-0000-0000D9C10000}"/>
    <cellStyle name="SAPBEXexcBad9 16" xfId="49631" xr:uid="{00000000-0005-0000-0000-0000DAC10000}"/>
    <cellStyle name="SAPBEXexcBad9 16 2" xfId="49632" xr:uid="{00000000-0005-0000-0000-0000DBC10000}"/>
    <cellStyle name="SAPBEXexcBad9 17" xfId="49633" xr:uid="{00000000-0005-0000-0000-0000DCC10000}"/>
    <cellStyle name="SAPBEXexcBad9 17 2" xfId="49634" xr:uid="{00000000-0005-0000-0000-0000DDC10000}"/>
    <cellStyle name="SAPBEXexcBad9 18" xfId="49635" xr:uid="{00000000-0005-0000-0000-0000DEC10000}"/>
    <cellStyle name="SAPBEXexcBad9 18 2" xfId="49636" xr:uid="{00000000-0005-0000-0000-0000DFC10000}"/>
    <cellStyle name="SAPBEXexcBad9 19" xfId="49637" xr:uid="{00000000-0005-0000-0000-0000E0C10000}"/>
    <cellStyle name="SAPBEXexcBad9 19 2" xfId="49638" xr:uid="{00000000-0005-0000-0000-0000E1C10000}"/>
    <cellStyle name="SAPBEXexcBad9 2" xfId="49639" xr:uid="{00000000-0005-0000-0000-0000E2C10000}"/>
    <cellStyle name="SAPBEXexcBad9 2 2" xfId="49640" xr:uid="{00000000-0005-0000-0000-0000E3C10000}"/>
    <cellStyle name="SAPBEXexcBad9 2 2 2" xfId="49641" xr:uid="{00000000-0005-0000-0000-0000E4C10000}"/>
    <cellStyle name="SAPBEXexcBad9 2 3" xfId="49642" xr:uid="{00000000-0005-0000-0000-0000E5C10000}"/>
    <cellStyle name="SAPBEXexcBad9 2 3 2" xfId="49643" xr:uid="{00000000-0005-0000-0000-0000E6C10000}"/>
    <cellStyle name="SAPBEXexcBad9 2 4" xfId="49644" xr:uid="{00000000-0005-0000-0000-0000E7C10000}"/>
    <cellStyle name="SAPBEXexcBad9 2 4 2" xfId="49645" xr:uid="{00000000-0005-0000-0000-0000E8C10000}"/>
    <cellStyle name="SAPBEXexcBad9 2 5" xfId="49646" xr:uid="{00000000-0005-0000-0000-0000E9C10000}"/>
    <cellStyle name="SAPBEXexcBad9 20" xfId="49647" xr:uid="{00000000-0005-0000-0000-0000EAC10000}"/>
    <cellStyle name="SAPBEXexcBad9 20 2" xfId="49648" xr:uid="{00000000-0005-0000-0000-0000EBC10000}"/>
    <cellStyle name="SAPBEXexcBad9 21" xfId="49649" xr:uid="{00000000-0005-0000-0000-0000ECC10000}"/>
    <cellStyle name="SAPBEXexcBad9 3" xfId="49650" xr:uid="{00000000-0005-0000-0000-0000EDC10000}"/>
    <cellStyle name="SAPBEXexcBad9 3 2" xfId="49651" xr:uid="{00000000-0005-0000-0000-0000EEC10000}"/>
    <cellStyle name="SAPBEXexcBad9 4" xfId="49652" xr:uid="{00000000-0005-0000-0000-0000EFC10000}"/>
    <cellStyle name="SAPBEXexcBad9 4 2" xfId="49653" xr:uid="{00000000-0005-0000-0000-0000F0C10000}"/>
    <cellStyle name="SAPBEXexcBad9 5" xfId="49654" xr:uid="{00000000-0005-0000-0000-0000F1C10000}"/>
    <cellStyle name="SAPBEXexcBad9 5 2" xfId="49655" xr:uid="{00000000-0005-0000-0000-0000F2C10000}"/>
    <cellStyle name="SAPBEXexcBad9 6" xfId="49656" xr:uid="{00000000-0005-0000-0000-0000F3C10000}"/>
    <cellStyle name="SAPBEXexcBad9 6 2" xfId="49657" xr:uid="{00000000-0005-0000-0000-0000F4C10000}"/>
    <cellStyle name="SAPBEXexcBad9 7" xfId="49658" xr:uid="{00000000-0005-0000-0000-0000F5C10000}"/>
    <cellStyle name="SAPBEXexcBad9 7 2" xfId="49659" xr:uid="{00000000-0005-0000-0000-0000F6C10000}"/>
    <cellStyle name="SAPBEXexcBad9 8" xfId="49660" xr:uid="{00000000-0005-0000-0000-0000F7C10000}"/>
    <cellStyle name="SAPBEXexcBad9 8 2" xfId="49661" xr:uid="{00000000-0005-0000-0000-0000F8C10000}"/>
    <cellStyle name="SAPBEXexcBad9 9" xfId="49662" xr:uid="{00000000-0005-0000-0000-0000F9C10000}"/>
    <cellStyle name="SAPBEXexcBad9 9 2" xfId="49663" xr:uid="{00000000-0005-0000-0000-0000FAC10000}"/>
    <cellStyle name="SAPBEXexcCritical4" xfId="49664" xr:uid="{00000000-0005-0000-0000-0000FBC10000}"/>
    <cellStyle name="SAPBEXexcCritical4 10" xfId="49665" xr:uid="{00000000-0005-0000-0000-0000FCC10000}"/>
    <cellStyle name="SAPBEXexcCritical4 10 2" xfId="49666" xr:uid="{00000000-0005-0000-0000-0000FDC10000}"/>
    <cellStyle name="SAPBEXexcCritical4 11" xfId="49667" xr:uid="{00000000-0005-0000-0000-0000FEC10000}"/>
    <cellStyle name="SAPBEXexcCritical4 11 2" xfId="49668" xr:uid="{00000000-0005-0000-0000-0000FFC10000}"/>
    <cellStyle name="SAPBEXexcCritical4 12" xfId="49669" xr:uid="{00000000-0005-0000-0000-000000C20000}"/>
    <cellStyle name="SAPBEXexcCritical4 12 2" xfId="49670" xr:uid="{00000000-0005-0000-0000-000001C20000}"/>
    <cellStyle name="SAPBEXexcCritical4 13" xfId="49671" xr:uid="{00000000-0005-0000-0000-000002C20000}"/>
    <cellStyle name="SAPBEXexcCritical4 13 2" xfId="49672" xr:uid="{00000000-0005-0000-0000-000003C20000}"/>
    <cellStyle name="SAPBEXexcCritical4 14" xfId="49673" xr:uid="{00000000-0005-0000-0000-000004C20000}"/>
    <cellStyle name="SAPBEXexcCritical4 14 2" xfId="49674" xr:uid="{00000000-0005-0000-0000-000005C20000}"/>
    <cellStyle name="SAPBEXexcCritical4 15" xfId="49675" xr:uid="{00000000-0005-0000-0000-000006C20000}"/>
    <cellStyle name="SAPBEXexcCritical4 15 2" xfId="49676" xr:uid="{00000000-0005-0000-0000-000007C20000}"/>
    <cellStyle name="SAPBEXexcCritical4 16" xfId="49677" xr:uid="{00000000-0005-0000-0000-000008C20000}"/>
    <cellStyle name="SAPBEXexcCritical4 16 2" xfId="49678" xr:uid="{00000000-0005-0000-0000-000009C20000}"/>
    <cellStyle name="SAPBEXexcCritical4 17" xfId="49679" xr:uid="{00000000-0005-0000-0000-00000AC20000}"/>
    <cellStyle name="SAPBEXexcCritical4 17 2" xfId="49680" xr:uid="{00000000-0005-0000-0000-00000BC20000}"/>
    <cellStyle name="SAPBEXexcCritical4 18" xfId="49681" xr:uid="{00000000-0005-0000-0000-00000CC20000}"/>
    <cellStyle name="SAPBEXexcCritical4 18 2" xfId="49682" xr:uid="{00000000-0005-0000-0000-00000DC20000}"/>
    <cellStyle name="SAPBEXexcCritical4 19" xfId="49683" xr:uid="{00000000-0005-0000-0000-00000EC20000}"/>
    <cellStyle name="SAPBEXexcCritical4 19 2" xfId="49684" xr:uid="{00000000-0005-0000-0000-00000FC20000}"/>
    <cellStyle name="SAPBEXexcCritical4 2" xfId="49685" xr:uid="{00000000-0005-0000-0000-000010C20000}"/>
    <cellStyle name="SAPBEXexcCritical4 2 2" xfId="49686" xr:uid="{00000000-0005-0000-0000-000011C20000}"/>
    <cellStyle name="SAPBEXexcCritical4 2 2 2" xfId="49687" xr:uid="{00000000-0005-0000-0000-000012C20000}"/>
    <cellStyle name="SAPBEXexcCritical4 2 3" xfId="49688" xr:uid="{00000000-0005-0000-0000-000013C20000}"/>
    <cellStyle name="SAPBEXexcCritical4 2 3 2" xfId="49689" xr:uid="{00000000-0005-0000-0000-000014C20000}"/>
    <cellStyle name="SAPBEXexcCritical4 2 4" xfId="49690" xr:uid="{00000000-0005-0000-0000-000015C20000}"/>
    <cellStyle name="SAPBEXexcCritical4 2 4 2" xfId="49691" xr:uid="{00000000-0005-0000-0000-000016C20000}"/>
    <cellStyle name="SAPBEXexcCritical4 2 5" xfId="49692" xr:uid="{00000000-0005-0000-0000-000017C20000}"/>
    <cellStyle name="SAPBEXexcCritical4 20" xfId="49693" xr:uid="{00000000-0005-0000-0000-000018C20000}"/>
    <cellStyle name="SAPBEXexcCritical4 20 2" xfId="49694" xr:uid="{00000000-0005-0000-0000-000019C20000}"/>
    <cellStyle name="SAPBEXexcCritical4 21" xfId="49695" xr:uid="{00000000-0005-0000-0000-00001AC20000}"/>
    <cellStyle name="SAPBEXexcCritical4 3" xfId="49696" xr:uid="{00000000-0005-0000-0000-00001BC20000}"/>
    <cellStyle name="SAPBEXexcCritical4 3 2" xfId="49697" xr:uid="{00000000-0005-0000-0000-00001CC20000}"/>
    <cellStyle name="SAPBEXexcCritical4 4" xfId="49698" xr:uid="{00000000-0005-0000-0000-00001DC20000}"/>
    <cellStyle name="SAPBEXexcCritical4 4 2" xfId="49699" xr:uid="{00000000-0005-0000-0000-00001EC20000}"/>
    <cellStyle name="SAPBEXexcCritical4 5" xfId="49700" xr:uid="{00000000-0005-0000-0000-00001FC20000}"/>
    <cellStyle name="SAPBEXexcCritical4 5 2" xfId="49701" xr:uid="{00000000-0005-0000-0000-000020C20000}"/>
    <cellStyle name="SAPBEXexcCritical4 6" xfId="49702" xr:uid="{00000000-0005-0000-0000-000021C20000}"/>
    <cellStyle name="SAPBEXexcCritical4 6 2" xfId="49703" xr:uid="{00000000-0005-0000-0000-000022C20000}"/>
    <cellStyle name="SAPBEXexcCritical4 7" xfId="49704" xr:uid="{00000000-0005-0000-0000-000023C20000}"/>
    <cellStyle name="SAPBEXexcCritical4 7 2" xfId="49705" xr:uid="{00000000-0005-0000-0000-000024C20000}"/>
    <cellStyle name="SAPBEXexcCritical4 8" xfId="49706" xr:uid="{00000000-0005-0000-0000-000025C20000}"/>
    <cellStyle name="SAPBEXexcCritical4 8 2" xfId="49707" xr:uid="{00000000-0005-0000-0000-000026C20000}"/>
    <cellStyle name="SAPBEXexcCritical4 9" xfId="49708" xr:uid="{00000000-0005-0000-0000-000027C20000}"/>
    <cellStyle name="SAPBEXexcCritical4 9 2" xfId="49709" xr:uid="{00000000-0005-0000-0000-000028C20000}"/>
    <cellStyle name="SAPBEXexcCritical5" xfId="49710" xr:uid="{00000000-0005-0000-0000-000029C20000}"/>
    <cellStyle name="SAPBEXexcCritical5 10" xfId="49711" xr:uid="{00000000-0005-0000-0000-00002AC20000}"/>
    <cellStyle name="SAPBEXexcCritical5 10 2" xfId="49712" xr:uid="{00000000-0005-0000-0000-00002BC20000}"/>
    <cellStyle name="SAPBEXexcCritical5 11" xfId="49713" xr:uid="{00000000-0005-0000-0000-00002CC20000}"/>
    <cellStyle name="SAPBEXexcCritical5 11 2" xfId="49714" xr:uid="{00000000-0005-0000-0000-00002DC20000}"/>
    <cellStyle name="SAPBEXexcCritical5 12" xfId="49715" xr:uid="{00000000-0005-0000-0000-00002EC20000}"/>
    <cellStyle name="SAPBEXexcCritical5 12 2" xfId="49716" xr:uid="{00000000-0005-0000-0000-00002FC20000}"/>
    <cellStyle name="SAPBEXexcCritical5 13" xfId="49717" xr:uid="{00000000-0005-0000-0000-000030C20000}"/>
    <cellStyle name="SAPBEXexcCritical5 13 2" xfId="49718" xr:uid="{00000000-0005-0000-0000-000031C20000}"/>
    <cellStyle name="SAPBEXexcCritical5 14" xfId="49719" xr:uid="{00000000-0005-0000-0000-000032C20000}"/>
    <cellStyle name="SAPBEXexcCritical5 14 2" xfId="49720" xr:uid="{00000000-0005-0000-0000-000033C20000}"/>
    <cellStyle name="SAPBEXexcCritical5 15" xfId="49721" xr:uid="{00000000-0005-0000-0000-000034C20000}"/>
    <cellStyle name="SAPBEXexcCritical5 15 2" xfId="49722" xr:uid="{00000000-0005-0000-0000-000035C20000}"/>
    <cellStyle name="SAPBEXexcCritical5 16" xfId="49723" xr:uid="{00000000-0005-0000-0000-000036C20000}"/>
    <cellStyle name="SAPBEXexcCritical5 16 2" xfId="49724" xr:uid="{00000000-0005-0000-0000-000037C20000}"/>
    <cellStyle name="SAPBEXexcCritical5 17" xfId="49725" xr:uid="{00000000-0005-0000-0000-000038C20000}"/>
    <cellStyle name="SAPBEXexcCritical5 17 2" xfId="49726" xr:uid="{00000000-0005-0000-0000-000039C20000}"/>
    <cellStyle name="SAPBEXexcCritical5 18" xfId="49727" xr:uid="{00000000-0005-0000-0000-00003AC20000}"/>
    <cellStyle name="SAPBEXexcCritical5 18 2" xfId="49728" xr:uid="{00000000-0005-0000-0000-00003BC20000}"/>
    <cellStyle name="SAPBEXexcCritical5 19" xfId="49729" xr:uid="{00000000-0005-0000-0000-00003CC20000}"/>
    <cellStyle name="SAPBEXexcCritical5 19 2" xfId="49730" xr:uid="{00000000-0005-0000-0000-00003DC20000}"/>
    <cellStyle name="SAPBEXexcCritical5 2" xfId="49731" xr:uid="{00000000-0005-0000-0000-00003EC20000}"/>
    <cellStyle name="SAPBEXexcCritical5 2 2" xfId="49732" xr:uid="{00000000-0005-0000-0000-00003FC20000}"/>
    <cellStyle name="SAPBEXexcCritical5 2 2 2" xfId="49733" xr:uid="{00000000-0005-0000-0000-000040C20000}"/>
    <cellStyle name="SAPBEXexcCritical5 2 3" xfId="49734" xr:uid="{00000000-0005-0000-0000-000041C20000}"/>
    <cellStyle name="SAPBEXexcCritical5 2 3 2" xfId="49735" xr:uid="{00000000-0005-0000-0000-000042C20000}"/>
    <cellStyle name="SAPBEXexcCritical5 2 4" xfId="49736" xr:uid="{00000000-0005-0000-0000-000043C20000}"/>
    <cellStyle name="SAPBEXexcCritical5 2 4 2" xfId="49737" xr:uid="{00000000-0005-0000-0000-000044C20000}"/>
    <cellStyle name="SAPBEXexcCritical5 2 5" xfId="49738" xr:uid="{00000000-0005-0000-0000-000045C20000}"/>
    <cellStyle name="SAPBEXexcCritical5 20" xfId="49739" xr:uid="{00000000-0005-0000-0000-000046C20000}"/>
    <cellStyle name="SAPBEXexcCritical5 20 2" xfId="49740" xr:uid="{00000000-0005-0000-0000-000047C20000}"/>
    <cellStyle name="SAPBEXexcCritical5 21" xfId="49741" xr:uid="{00000000-0005-0000-0000-000048C20000}"/>
    <cellStyle name="SAPBEXexcCritical5 3" xfId="49742" xr:uid="{00000000-0005-0000-0000-000049C20000}"/>
    <cellStyle name="SAPBEXexcCritical5 3 2" xfId="49743" xr:uid="{00000000-0005-0000-0000-00004AC20000}"/>
    <cellStyle name="SAPBEXexcCritical5 4" xfId="49744" xr:uid="{00000000-0005-0000-0000-00004BC20000}"/>
    <cellStyle name="SAPBEXexcCritical5 4 2" xfId="49745" xr:uid="{00000000-0005-0000-0000-00004CC20000}"/>
    <cellStyle name="SAPBEXexcCritical5 5" xfId="49746" xr:uid="{00000000-0005-0000-0000-00004DC20000}"/>
    <cellStyle name="SAPBEXexcCritical5 5 2" xfId="49747" xr:uid="{00000000-0005-0000-0000-00004EC20000}"/>
    <cellStyle name="SAPBEXexcCritical5 6" xfId="49748" xr:uid="{00000000-0005-0000-0000-00004FC20000}"/>
    <cellStyle name="SAPBEXexcCritical5 6 2" xfId="49749" xr:uid="{00000000-0005-0000-0000-000050C20000}"/>
    <cellStyle name="SAPBEXexcCritical5 7" xfId="49750" xr:uid="{00000000-0005-0000-0000-000051C20000}"/>
    <cellStyle name="SAPBEXexcCritical5 7 2" xfId="49751" xr:uid="{00000000-0005-0000-0000-000052C20000}"/>
    <cellStyle name="SAPBEXexcCritical5 8" xfId="49752" xr:uid="{00000000-0005-0000-0000-000053C20000}"/>
    <cellStyle name="SAPBEXexcCritical5 8 2" xfId="49753" xr:uid="{00000000-0005-0000-0000-000054C20000}"/>
    <cellStyle name="SAPBEXexcCritical5 9" xfId="49754" xr:uid="{00000000-0005-0000-0000-000055C20000}"/>
    <cellStyle name="SAPBEXexcCritical5 9 2" xfId="49755" xr:uid="{00000000-0005-0000-0000-000056C20000}"/>
    <cellStyle name="SAPBEXexcCritical6" xfId="49756" xr:uid="{00000000-0005-0000-0000-000057C20000}"/>
    <cellStyle name="SAPBEXexcCritical6 10" xfId="49757" xr:uid="{00000000-0005-0000-0000-000058C20000}"/>
    <cellStyle name="SAPBEXexcCritical6 10 2" xfId="49758" xr:uid="{00000000-0005-0000-0000-000059C20000}"/>
    <cellStyle name="SAPBEXexcCritical6 11" xfId="49759" xr:uid="{00000000-0005-0000-0000-00005AC20000}"/>
    <cellStyle name="SAPBEXexcCritical6 11 2" xfId="49760" xr:uid="{00000000-0005-0000-0000-00005BC20000}"/>
    <cellStyle name="SAPBEXexcCritical6 12" xfId="49761" xr:uid="{00000000-0005-0000-0000-00005CC20000}"/>
    <cellStyle name="SAPBEXexcCritical6 12 2" xfId="49762" xr:uid="{00000000-0005-0000-0000-00005DC20000}"/>
    <cellStyle name="SAPBEXexcCritical6 13" xfId="49763" xr:uid="{00000000-0005-0000-0000-00005EC20000}"/>
    <cellStyle name="SAPBEXexcCritical6 13 2" xfId="49764" xr:uid="{00000000-0005-0000-0000-00005FC20000}"/>
    <cellStyle name="SAPBEXexcCritical6 14" xfId="49765" xr:uid="{00000000-0005-0000-0000-000060C20000}"/>
    <cellStyle name="SAPBEXexcCritical6 14 2" xfId="49766" xr:uid="{00000000-0005-0000-0000-000061C20000}"/>
    <cellStyle name="SAPBEXexcCritical6 15" xfId="49767" xr:uid="{00000000-0005-0000-0000-000062C20000}"/>
    <cellStyle name="SAPBEXexcCritical6 15 2" xfId="49768" xr:uid="{00000000-0005-0000-0000-000063C20000}"/>
    <cellStyle name="SAPBEXexcCritical6 16" xfId="49769" xr:uid="{00000000-0005-0000-0000-000064C20000}"/>
    <cellStyle name="SAPBEXexcCritical6 16 2" xfId="49770" xr:uid="{00000000-0005-0000-0000-000065C20000}"/>
    <cellStyle name="SAPBEXexcCritical6 17" xfId="49771" xr:uid="{00000000-0005-0000-0000-000066C20000}"/>
    <cellStyle name="SAPBEXexcCritical6 17 2" xfId="49772" xr:uid="{00000000-0005-0000-0000-000067C20000}"/>
    <cellStyle name="SAPBEXexcCritical6 18" xfId="49773" xr:uid="{00000000-0005-0000-0000-000068C20000}"/>
    <cellStyle name="SAPBEXexcCritical6 18 2" xfId="49774" xr:uid="{00000000-0005-0000-0000-000069C20000}"/>
    <cellStyle name="SAPBEXexcCritical6 19" xfId="49775" xr:uid="{00000000-0005-0000-0000-00006AC20000}"/>
    <cellStyle name="SAPBEXexcCritical6 19 2" xfId="49776" xr:uid="{00000000-0005-0000-0000-00006BC20000}"/>
    <cellStyle name="SAPBEXexcCritical6 2" xfId="49777" xr:uid="{00000000-0005-0000-0000-00006CC20000}"/>
    <cellStyle name="SAPBEXexcCritical6 2 2" xfId="49778" xr:uid="{00000000-0005-0000-0000-00006DC20000}"/>
    <cellStyle name="SAPBEXexcCritical6 2 2 2" xfId="49779" xr:uid="{00000000-0005-0000-0000-00006EC20000}"/>
    <cellStyle name="SAPBEXexcCritical6 2 3" xfId="49780" xr:uid="{00000000-0005-0000-0000-00006FC20000}"/>
    <cellStyle name="SAPBEXexcCritical6 2 3 2" xfId="49781" xr:uid="{00000000-0005-0000-0000-000070C20000}"/>
    <cellStyle name="SAPBEXexcCritical6 2 4" xfId="49782" xr:uid="{00000000-0005-0000-0000-000071C20000}"/>
    <cellStyle name="SAPBEXexcCritical6 2 4 2" xfId="49783" xr:uid="{00000000-0005-0000-0000-000072C20000}"/>
    <cellStyle name="SAPBEXexcCritical6 2 5" xfId="49784" xr:uid="{00000000-0005-0000-0000-000073C20000}"/>
    <cellStyle name="SAPBEXexcCritical6 20" xfId="49785" xr:uid="{00000000-0005-0000-0000-000074C20000}"/>
    <cellStyle name="SAPBEXexcCritical6 20 2" xfId="49786" xr:uid="{00000000-0005-0000-0000-000075C20000}"/>
    <cellStyle name="SAPBEXexcCritical6 21" xfId="49787" xr:uid="{00000000-0005-0000-0000-000076C20000}"/>
    <cellStyle name="SAPBEXexcCritical6 3" xfId="49788" xr:uid="{00000000-0005-0000-0000-000077C20000}"/>
    <cellStyle name="SAPBEXexcCritical6 3 2" xfId="49789" xr:uid="{00000000-0005-0000-0000-000078C20000}"/>
    <cellStyle name="SAPBEXexcCritical6 4" xfId="49790" xr:uid="{00000000-0005-0000-0000-000079C20000}"/>
    <cellStyle name="SAPBEXexcCritical6 4 2" xfId="49791" xr:uid="{00000000-0005-0000-0000-00007AC20000}"/>
    <cellStyle name="SAPBEXexcCritical6 5" xfId="49792" xr:uid="{00000000-0005-0000-0000-00007BC20000}"/>
    <cellStyle name="SAPBEXexcCritical6 5 2" xfId="49793" xr:uid="{00000000-0005-0000-0000-00007CC20000}"/>
    <cellStyle name="SAPBEXexcCritical6 6" xfId="49794" xr:uid="{00000000-0005-0000-0000-00007DC20000}"/>
    <cellStyle name="SAPBEXexcCritical6 6 2" xfId="49795" xr:uid="{00000000-0005-0000-0000-00007EC20000}"/>
    <cellStyle name="SAPBEXexcCritical6 7" xfId="49796" xr:uid="{00000000-0005-0000-0000-00007FC20000}"/>
    <cellStyle name="SAPBEXexcCritical6 7 2" xfId="49797" xr:uid="{00000000-0005-0000-0000-000080C20000}"/>
    <cellStyle name="SAPBEXexcCritical6 8" xfId="49798" xr:uid="{00000000-0005-0000-0000-000081C20000}"/>
    <cellStyle name="SAPBEXexcCritical6 8 2" xfId="49799" xr:uid="{00000000-0005-0000-0000-000082C20000}"/>
    <cellStyle name="SAPBEXexcCritical6 9" xfId="49800" xr:uid="{00000000-0005-0000-0000-000083C20000}"/>
    <cellStyle name="SAPBEXexcCritical6 9 2" xfId="49801" xr:uid="{00000000-0005-0000-0000-000084C20000}"/>
    <cellStyle name="SAPBEXexcGood1" xfId="49802" xr:uid="{00000000-0005-0000-0000-000085C20000}"/>
    <cellStyle name="SAPBEXexcGood1 10" xfId="49803" xr:uid="{00000000-0005-0000-0000-000086C20000}"/>
    <cellStyle name="SAPBEXexcGood1 10 2" xfId="49804" xr:uid="{00000000-0005-0000-0000-000087C20000}"/>
    <cellStyle name="SAPBEXexcGood1 11" xfId="49805" xr:uid="{00000000-0005-0000-0000-000088C20000}"/>
    <cellStyle name="SAPBEXexcGood1 11 2" xfId="49806" xr:uid="{00000000-0005-0000-0000-000089C20000}"/>
    <cellStyle name="SAPBEXexcGood1 12" xfId="49807" xr:uid="{00000000-0005-0000-0000-00008AC20000}"/>
    <cellStyle name="SAPBEXexcGood1 12 2" xfId="49808" xr:uid="{00000000-0005-0000-0000-00008BC20000}"/>
    <cellStyle name="SAPBEXexcGood1 13" xfId="49809" xr:uid="{00000000-0005-0000-0000-00008CC20000}"/>
    <cellStyle name="SAPBEXexcGood1 13 2" xfId="49810" xr:uid="{00000000-0005-0000-0000-00008DC20000}"/>
    <cellStyle name="SAPBEXexcGood1 14" xfId="49811" xr:uid="{00000000-0005-0000-0000-00008EC20000}"/>
    <cellStyle name="SAPBEXexcGood1 14 2" xfId="49812" xr:uid="{00000000-0005-0000-0000-00008FC20000}"/>
    <cellStyle name="SAPBEXexcGood1 15" xfId="49813" xr:uid="{00000000-0005-0000-0000-000090C20000}"/>
    <cellStyle name="SAPBEXexcGood1 15 2" xfId="49814" xr:uid="{00000000-0005-0000-0000-000091C20000}"/>
    <cellStyle name="SAPBEXexcGood1 16" xfId="49815" xr:uid="{00000000-0005-0000-0000-000092C20000}"/>
    <cellStyle name="SAPBEXexcGood1 16 2" xfId="49816" xr:uid="{00000000-0005-0000-0000-000093C20000}"/>
    <cellStyle name="SAPBEXexcGood1 17" xfId="49817" xr:uid="{00000000-0005-0000-0000-000094C20000}"/>
    <cellStyle name="SAPBEXexcGood1 17 2" xfId="49818" xr:uid="{00000000-0005-0000-0000-000095C20000}"/>
    <cellStyle name="SAPBEXexcGood1 18" xfId="49819" xr:uid="{00000000-0005-0000-0000-000096C20000}"/>
    <cellStyle name="SAPBEXexcGood1 18 2" xfId="49820" xr:uid="{00000000-0005-0000-0000-000097C20000}"/>
    <cellStyle name="SAPBEXexcGood1 19" xfId="49821" xr:uid="{00000000-0005-0000-0000-000098C20000}"/>
    <cellStyle name="SAPBEXexcGood1 19 2" xfId="49822" xr:uid="{00000000-0005-0000-0000-000099C20000}"/>
    <cellStyle name="SAPBEXexcGood1 2" xfId="49823" xr:uid="{00000000-0005-0000-0000-00009AC20000}"/>
    <cellStyle name="SAPBEXexcGood1 2 2" xfId="49824" xr:uid="{00000000-0005-0000-0000-00009BC20000}"/>
    <cellStyle name="SAPBEXexcGood1 2 2 2" xfId="49825" xr:uid="{00000000-0005-0000-0000-00009CC20000}"/>
    <cellStyle name="SAPBEXexcGood1 2 3" xfId="49826" xr:uid="{00000000-0005-0000-0000-00009DC20000}"/>
    <cellStyle name="SAPBEXexcGood1 2 3 2" xfId="49827" xr:uid="{00000000-0005-0000-0000-00009EC20000}"/>
    <cellStyle name="SAPBEXexcGood1 2 4" xfId="49828" xr:uid="{00000000-0005-0000-0000-00009FC20000}"/>
    <cellStyle name="SAPBEXexcGood1 2 4 2" xfId="49829" xr:uid="{00000000-0005-0000-0000-0000A0C20000}"/>
    <cellStyle name="SAPBEXexcGood1 2 5" xfId="49830" xr:uid="{00000000-0005-0000-0000-0000A1C20000}"/>
    <cellStyle name="SAPBEXexcGood1 20" xfId="49831" xr:uid="{00000000-0005-0000-0000-0000A2C20000}"/>
    <cellStyle name="SAPBEXexcGood1 20 2" xfId="49832" xr:uid="{00000000-0005-0000-0000-0000A3C20000}"/>
    <cellStyle name="SAPBEXexcGood1 21" xfId="49833" xr:uid="{00000000-0005-0000-0000-0000A4C20000}"/>
    <cellStyle name="SAPBEXexcGood1 3" xfId="49834" xr:uid="{00000000-0005-0000-0000-0000A5C20000}"/>
    <cellStyle name="SAPBEXexcGood1 3 2" xfId="49835" xr:uid="{00000000-0005-0000-0000-0000A6C20000}"/>
    <cellStyle name="SAPBEXexcGood1 4" xfId="49836" xr:uid="{00000000-0005-0000-0000-0000A7C20000}"/>
    <cellStyle name="SAPBEXexcGood1 4 2" xfId="49837" xr:uid="{00000000-0005-0000-0000-0000A8C20000}"/>
    <cellStyle name="SAPBEXexcGood1 5" xfId="49838" xr:uid="{00000000-0005-0000-0000-0000A9C20000}"/>
    <cellStyle name="SAPBEXexcGood1 5 2" xfId="49839" xr:uid="{00000000-0005-0000-0000-0000AAC20000}"/>
    <cellStyle name="SAPBEXexcGood1 6" xfId="49840" xr:uid="{00000000-0005-0000-0000-0000ABC20000}"/>
    <cellStyle name="SAPBEXexcGood1 6 2" xfId="49841" xr:uid="{00000000-0005-0000-0000-0000ACC20000}"/>
    <cellStyle name="SAPBEXexcGood1 7" xfId="49842" xr:uid="{00000000-0005-0000-0000-0000ADC20000}"/>
    <cellStyle name="SAPBEXexcGood1 7 2" xfId="49843" xr:uid="{00000000-0005-0000-0000-0000AEC20000}"/>
    <cellStyle name="SAPBEXexcGood1 8" xfId="49844" xr:uid="{00000000-0005-0000-0000-0000AFC20000}"/>
    <cellStyle name="SAPBEXexcGood1 8 2" xfId="49845" xr:uid="{00000000-0005-0000-0000-0000B0C20000}"/>
    <cellStyle name="SAPBEXexcGood1 9" xfId="49846" xr:uid="{00000000-0005-0000-0000-0000B1C20000}"/>
    <cellStyle name="SAPBEXexcGood1 9 2" xfId="49847" xr:uid="{00000000-0005-0000-0000-0000B2C20000}"/>
    <cellStyle name="SAPBEXexcGood2" xfId="49848" xr:uid="{00000000-0005-0000-0000-0000B3C20000}"/>
    <cellStyle name="SAPBEXexcGood2 10" xfId="49849" xr:uid="{00000000-0005-0000-0000-0000B4C20000}"/>
    <cellStyle name="SAPBEXexcGood2 10 2" xfId="49850" xr:uid="{00000000-0005-0000-0000-0000B5C20000}"/>
    <cellStyle name="SAPBEXexcGood2 11" xfId="49851" xr:uid="{00000000-0005-0000-0000-0000B6C20000}"/>
    <cellStyle name="SAPBEXexcGood2 11 2" xfId="49852" xr:uid="{00000000-0005-0000-0000-0000B7C20000}"/>
    <cellStyle name="SAPBEXexcGood2 12" xfId="49853" xr:uid="{00000000-0005-0000-0000-0000B8C20000}"/>
    <cellStyle name="SAPBEXexcGood2 12 2" xfId="49854" xr:uid="{00000000-0005-0000-0000-0000B9C20000}"/>
    <cellStyle name="SAPBEXexcGood2 13" xfId="49855" xr:uid="{00000000-0005-0000-0000-0000BAC20000}"/>
    <cellStyle name="SAPBEXexcGood2 13 2" xfId="49856" xr:uid="{00000000-0005-0000-0000-0000BBC20000}"/>
    <cellStyle name="SAPBEXexcGood2 14" xfId="49857" xr:uid="{00000000-0005-0000-0000-0000BCC20000}"/>
    <cellStyle name="SAPBEXexcGood2 14 2" xfId="49858" xr:uid="{00000000-0005-0000-0000-0000BDC20000}"/>
    <cellStyle name="SAPBEXexcGood2 15" xfId="49859" xr:uid="{00000000-0005-0000-0000-0000BEC20000}"/>
    <cellStyle name="SAPBEXexcGood2 15 2" xfId="49860" xr:uid="{00000000-0005-0000-0000-0000BFC20000}"/>
    <cellStyle name="SAPBEXexcGood2 16" xfId="49861" xr:uid="{00000000-0005-0000-0000-0000C0C20000}"/>
    <cellStyle name="SAPBEXexcGood2 16 2" xfId="49862" xr:uid="{00000000-0005-0000-0000-0000C1C20000}"/>
    <cellStyle name="SAPBEXexcGood2 17" xfId="49863" xr:uid="{00000000-0005-0000-0000-0000C2C20000}"/>
    <cellStyle name="SAPBEXexcGood2 17 2" xfId="49864" xr:uid="{00000000-0005-0000-0000-0000C3C20000}"/>
    <cellStyle name="SAPBEXexcGood2 18" xfId="49865" xr:uid="{00000000-0005-0000-0000-0000C4C20000}"/>
    <cellStyle name="SAPBEXexcGood2 18 2" xfId="49866" xr:uid="{00000000-0005-0000-0000-0000C5C20000}"/>
    <cellStyle name="SAPBEXexcGood2 19" xfId="49867" xr:uid="{00000000-0005-0000-0000-0000C6C20000}"/>
    <cellStyle name="SAPBEXexcGood2 19 2" xfId="49868" xr:uid="{00000000-0005-0000-0000-0000C7C20000}"/>
    <cellStyle name="SAPBEXexcGood2 2" xfId="49869" xr:uid="{00000000-0005-0000-0000-0000C8C20000}"/>
    <cellStyle name="SAPBEXexcGood2 2 2" xfId="49870" xr:uid="{00000000-0005-0000-0000-0000C9C20000}"/>
    <cellStyle name="SAPBEXexcGood2 2 2 2" xfId="49871" xr:uid="{00000000-0005-0000-0000-0000CAC20000}"/>
    <cellStyle name="SAPBEXexcGood2 2 3" xfId="49872" xr:uid="{00000000-0005-0000-0000-0000CBC20000}"/>
    <cellStyle name="SAPBEXexcGood2 2 3 2" xfId="49873" xr:uid="{00000000-0005-0000-0000-0000CCC20000}"/>
    <cellStyle name="SAPBEXexcGood2 2 4" xfId="49874" xr:uid="{00000000-0005-0000-0000-0000CDC20000}"/>
    <cellStyle name="SAPBEXexcGood2 2 4 2" xfId="49875" xr:uid="{00000000-0005-0000-0000-0000CEC20000}"/>
    <cellStyle name="SAPBEXexcGood2 2 5" xfId="49876" xr:uid="{00000000-0005-0000-0000-0000CFC20000}"/>
    <cellStyle name="SAPBEXexcGood2 20" xfId="49877" xr:uid="{00000000-0005-0000-0000-0000D0C20000}"/>
    <cellStyle name="SAPBEXexcGood2 20 2" xfId="49878" xr:uid="{00000000-0005-0000-0000-0000D1C20000}"/>
    <cellStyle name="SAPBEXexcGood2 21" xfId="49879" xr:uid="{00000000-0005-0000-0000-0000D2C20000}"/>
    <cellStyle name="SAPBEXexcGood2 3" xfId="49880" xr:uid="{00000000-0005-0000-0000-0000D3C20000}"/>
    <cellStyle name="SAPBEXexcGood2 3 2" xfId="49881" xr:uid="{00000000-0005-0000-0000-0000D4C20000}"/>
    <cellStyle name="SAPBEXexcGood2 4" xfId="49882" xr:uid="{00000000-0005-0000-0000-0000D5C20000}"/>
    <cellStyle name="SAPBEXexcGood2 4 2" xfId="49883" xr:uid="{00000000-0005-0000-0000-0000D6C20000}"/>
    <cellStyle name="SAPBEXexcGood2 5" xfId="49884" xr:uid="{00000000-0005-0000-0000-0000D7C20000}"/>
    <cellStyle name="SAPBEXexcGood2 5 2" xfId="49885" xr:uid="{00000000-0005-0000-0000-0000D8C20000}"/>
    <cellStyle name="SAPBEXexcGood2 6" xfId="49886" xr:uid="{00000000-0005-0000-0000-0000D9C20000}"/>
    <cellStyle name="SAPBEXexcGood2 6 2" xfId="49887" xr:uid="{00000000-0005-0000-0000-0000DAC20000}"/>
    <cellStyle name="SAPBEXexcGood2 7" xfId="49888" xr:uid="{00000000-0005-0000-0000-0000DBC20000}"/>
    <cellStyle name="SAPBEXexcGood2 7 2" xfId="49889" xr:uid="{00000000-0005-0000-0000-0000DCC20000}"/>
    <cellStyle name="SAPBEXexcGood2 8" xfId="49890" xr:uid="{00000000-0005-0000-0000-0000DDC20000}"/>
    <cellStyle name="SAPBEXexcGood2 8 2" xfId="49891" xr:uid="{00000000-0005-0000-0000-0000DEC20000}"/>
    <cellStyle name="SAPBEXexcGood2 9" xfId="49892" xr:uid="{00000000-0005-0000-0000-0000DFC20000}"/>
    <cellStyle name="SAPBEXexcGood2 9 2" xfId="49893" xr:uid="{00000000-0005-0000-0000-0000E0C20000}"/>
    <cellStyle name="SAPBEXexcGood3" xfId="49894" xr:uid="{00000000-0005-0000-0000-0000E1C20000}"/>
    <cellStyle name="SAPBEXexcGood3 10" xfId="49895" xr:uid="{00000000-0005-0000-0000-0000E2C20000}"/>
    <cellStyle name="SAPBEXexcGood3 10 2" xfId="49896" xr:uid="{00000000-0005-0000-0000-0000E3C20000}"/>
    <cellStyle name="SAPBEXexcGood3 11" xfId="49897" xr:uid="{00000000-0005-0000-0000-0000E4C20000}"/>
    <cellStyle name="SAPBEXexcGood3 11 2" xfId="49898" xr:uid="{00000000-0005-0000-0000-0000E5C20000}"/>
    <cellStyle name="SAPBEXexcGood3 12" xfId="49899" xr:uid="{00000000-0005-0000-0000-0000E6C20000}"/>
    <cellStyle name="SAPBEXexcGood3 12 2" xfId="49900" xr:uid="{00000000-0005-0000-0000-0000E7C20000}"/>
    <cellStyle name="SAPBEXexcGood3 13" xfId="49901" xr:uid="{00000000-0005-0000-0000-0000E8C20000}"/>
    <cellStyle name="SAPBEXexcGood3 13 2" xfId="49902" xr:uid="{00000000-0005-0000-0000-0000E9C20000}"/>
    <cellStyle name="SAPBEXexcGood3 14" xfId="49903" xr:uid="{00000000-0005-0000-0000-0000EAC20000}"/>
    <cellStyle name="SAPBEXexcGood3 14 2" xfId="49904" xr:uid="{00000000-0005-0000-0000-0000EBC20000}"/>
    <cellStyle name="SAPBEXexcGood3 15" xfId="49905" xr:uid="{00000000-0005-0000-0000-0000ECC20000}"/>
    <cellStyle name="SAPBEXexcGood3 15 2" xfId="49906" xr:uid="{00000000-0005-0000-0000-0000EDC20000}"/>
    <cellStyle name="SAPBEXexcGood3 16" xfId="49907" xr:uid="{00000000-0005-0000-0000-0000EEC20000}"/>
    <cellStyle name="SAPBEXexcGood3 16 2" xfId="49908" xr:uid="{00000000-0005-0000-0000-0000EFC20000}"/>
    <cellStyle name="SAPBEXexcGood3 17" xfId="49909" xr:uid="{00000000-0005-0000-0000-0000F0C20000}"/>
    <cellStyle name="SAPBEXexcGood3 17 2" xfId="49910" xr:uid="{00000000-0005-0000-0000-0000F1C20000}"/>
    <cellStyle name="SAPBEXexcGood3 18" xfId="49911" xr:uid="{00000000-0005-0000-0000-0000F2C20000}"/>
    <cellStyle name="SAPBEXexcGood3 18 2" xfId="49912" xr:uid="{00000000-0005-0000-0000-0000F3C20000}"/>
    <cellStyle name="SAPBEXexcGood3 19" xfId="49913" xr:uid="{00000000-0005-0000-0000-0000F4C20000}"/>
    <cellStyle name="SAPBEXexcGood3 19 2" xfId="49914" xr:uid="{00000000-0005-0000-0000-0000F5C20000}"/>
    <cellStyle name="SAPBEXexcGood3 2" xfId="49915" xr:uid="{00000000-0005-0000-0000-0000F6C20000}"/>
    <cellStyle name="SAPBEXexcGood3 2 2" xfId="49916" xr:uid="{00000000-0005-0000-0000-0000F7C20000}"/>
    <cellStyle name="SAPBEXexcGood3 2 2 2" xfId="49917" xr:uid="{00000000-0005-0000-0000-0000F8C20000}"/>
    <cellStyle name="SAPBEXexcGood3 2 3" xfId="49918" xr:uid="{00000000-0005-0000-0000-0000F9C20000}"/>
    <cellStyle name="SAPBEXexcGood3 2 3 2" xfId="49919" xr:uid="{00000000-0005-0000-0000-0000FAC20000}"/>
    <cellStyle name="SAPBEXexcGood3 2 4" xfId="49920" xr:uid="{00000000-0005-0000-0000-0000FBC20000}"/>
    <cellStyle name="SAPBEXexcGood3 2 4 2" xfId="49921" xr:uid="{00000000-0005-0000-0000-0000FCC20000}"/>
    <cellStyle name="SAPBEXexcGood3 2 5" xfId="49922" xr:uid="{00000000-0005-0000-0000-0000FDC20000}"/>
    <cellStyle name="SAPBEXexcGood3 20" xfId="49923" xr:uid="{00000000-0005-0000-0000-0000FEC20000}"/>
    <cellStyle name="SAPBEXexcGood3 20 2" xfId="49924" xr:uid="{00000000-0005-0000-0000-0000FFC20000}"/>
    <cellStyle name="SAPBEXexcGood3 21" xfId="49925" xr:uid="{00000000-0005-0000-0000-000000C30000}"/>
    <cellStyle name="SAPBEXexcGood3 3" xfId="49926" xr:uid="{00000000-0005-0000-0000-000001C30000}"/>
    <cellStyle name="SAPBEXexcGood3 3 2" xfId="49927" xr:uid="{00000000-0005-0000-0000-000002C30000}"/>
    <cellStyle name="SAPBEXexcGood3 4" xfId="49928" xr:uid="{00000000-0005-0000-0000-000003C30000}"/>
    <cellStyle name="SAPBEXexcGood3 4 2" xfId="49929" xr:uid="{00000000-0005-0000-0000-000004C30000}"/>
    <cellStyle name="SAPBEXexcGood3 5" xfId="49930" xr:uid="{00000000-0005-0000-0000-000005C30000}"/>
    <cellStyle name="SAPBEXexcGood3 5 2" xfId="49931" xr:uid="{00000000-0005-0000-0000-000006C30000}"/>
    <cellStyle name="SAPBEXexcGood3 6" xfId="49932" xr:uid="{00000000-0005-0000-0000-000007C30000}"/>
    <cellStyle name="SAPBEXexcGood3 6 2" xfId="49933" xr:uid="{00000000-0005-0000-0000-000008C30000}"/>
    <cellStyle name="SAPBEXexcGood3 7" xfId="49934" xr:uid="{00000000-0005-0000-0000-000009C30000}"/>
    <cellStyle name="SAPBEXexcGood3 7 2" xfId="49935" xr:uid="{00000000-0005-0000-0000-00000AC30000}"/>
    <cellStyle name="SAPBEXexcGood3 8" xfId="49936" xr:uid="{00000000-0005-0000-0000-00000BC30000}"/>
    <cellStyle name="SAPBEXexcGood3 8 2" xfId="49937" xr:uid="{00000000-0005-0000-0000-00000CC30000}"/>
    <cellStyle name="SAPBEXexcGood3 9" xfId="49938" xr:uid="{00000000-0005-0000-0000-00000DC30000}"/>
    <cellStyle name="SAPBEXexcGood3 9 2" xfId="49939" xr:uid="{00000000-0005-0000-0000-00000EC30000}"/>
    <cellStyle name="SAPBEXfilterDrill" xfId="49940" xr:uid="{00000000-0005-0000-0000-00000FC30000}"/>
    <cellStyle name="SAPBEXfilterItem" xfId="49941" xr:uid="{00000000-0005-0000-0000-000010C30000}"/>
    <cellStyle name="SAPBEXfilterText" xfId="49942" xr:uid="{00000000-0005-0000-0000-000011C30000}"/>
    <cellStyle name="SAPBEXformats" xfId="49943" xr:uid="{00000000-0005-0000-0000-000012C30000}"/>
    <cellStyle name="SAPBEXformats 10" xfId="49944" xr:uid="{00000000-0005-0000-0000-000013C30000}"/>
    <cellStyle name="SAPBEXformats 10 2" xfId="49945" xr:uid="{00000000-0005-0000-0000-000014C30000}"/>
    <cellStyle name="SAPBEXformats 11" xfId="49946" xr:uid="{00000000-0005-0000-0000-000015C30000}"/>
    <cellStyle name="SAPBEXformats 11 2" xfId="49947" xr:uid="{00000000-0005-0000-0000-000016C30000}"/>
    <cellStyle name="SAPBEXformats 12" xfId="49948" xr:uid="{00000000-0005-0000-0000-000017C30000}"/>
    <cellStyle name="SAPBEXformats 12 2" xfId="49949" xr:uid="{00000000-0005-0000-0000-000018C30000}"/>
    <cellStyle name="SAPBEXformats 13" xfId="49950" xr:uid="{00000000-0005-0000-0000-000019C30000}"/>
    <cellStyle name="SAPBEXformats 13 2" xfId="49951" xr:uid="{00000000-0005-0000-0000-00001AC30000}"/>
    <cellStyle name="SAPBEXformats 14" xfId="49952" xr:uid="{00000000-0005-0000-0000-00001BC30000}"/>
    <cellStyle name="SAPBEXformats 14 2" xfId="49953" xr:uid="{00000000-0005-0000-0000-00001CC30000}"/>
    <cellStyle name="SAPBEXformats 15" xfId="49954" xr:uid="{00000000-0005-0000-0000-00001DC30000}"/>
    <cellStyle name="SAPBEXformats 15 2" xfId="49955" xr:uid="{00000000-0005-0000-0000-00001EC30000}"/>
    <cellStyle name="SAPBEXformats 16" xfId="49956" xr:uid="{00000000-0005-0000-0000-00001FC30000}"/>
    <cellStyle name="SAPBEXformats 16 2" xfId="49957" xr:uid="{00000000-0005-0000-0000-000020C30000}"/>
    <cellStyle name="SAPBEXformats 17" xfId="49958" xr:uid="{00000000-0005-0000-0000-000021C30000}"/>
    <cellStyle name="SAPBEXformats 17 2" xfId="49959" xr:uid="{00000000-0005-0000-0000-000022C30000}"/>
    <cellStyle name="SAPBEXformats 18" xfId="49960" xr:uid="{00000000-0005-0000-0000-000023C30000}"/>
    <cellStyle name="SAPBEXformats 18 2" xfId="49961" xr:uid="{00000000-0005-0000-0000-000024C30000}"/>
    <cellStyle name="SAPBEXformats 19" xfId="49962" xr:uid="{00000000-0005-0000-0000-000025C30000}"/>
    <cellStyle name="SAPBEXformats 19 2" xfId="49963" xr:uid="{00000000-0005-0000-0000-000026C30000}"/>
    <cellStyle name="SAPBEXformats 2" xfId="49964" xr:uid="{00000000-0005-0000-0000-000027C30000}"/>
    <cellStyle name="SAPBEXformats 2 2" xfId="49965" xr:uid="{00000000-0005-0000-0000-000028C30000}"/>
    <cellStyle name="SAPBEXformats 2 2 2" xfId="49966" xr:uid="{00000000-0005-0000-0000-000029C30000}"/>
    <cellStyle name="SAPBEXformats 2 3" xfId="49967" xr:uid="{00000000-0005-0000-0000-00002AC30000}"/>
    <cellStyle name="SAPBEXformats 2 3 2" xfId="49968" xr:uid="{00000000-0005-0000-0000-00002BC30000}"/>
    <cellStyle name="SAPBEXformats 2 4" xfId="49969" xr:uid="{00000000-0005-0000-0000-00002CC30000}"/>
    <cellStyle name="SAPBEXformats 2 4 2" xfId="49970" xr:uid="{00000000-0005-0000-0000-00002DC30000}"/>
    <cellStyle name="SAPBEXformats 2 5" xfId="49971" xr:uid="{00000000-0005-0000-0000-00002EC30000}"/>
    <cellStyle name="SAPBEXformats 20" xfId="49972" xr:uid="{00000000-0005-0000-0000-00002FC30000}"/>
    <cellStyle name="SAPBEXformats 20 2" xfId="49973" xr:uid="{00000000-0005-0000-0000-000030C30000}"/>
    <cellStyle name="SAPBEXformats 21" xfId="49974" xr:uid="{00000000-0005-0000-0000-000031C30000}"/>
    <cellStyle name="SAPBEXformats 3" xfId="49975" xr:uid="{00000000-0005-0000-0000-000032C30000}"/>
    <cellStyle name="SAPBEXformats 3 2" xfId="49976" xr:uid="{00000000-0005-0000-0000-000033C30000}"/>
    <cellStyle name="SAPBEXformats 4" xfId="49977" xr:uid="{00000000-0005-0000-0000-000034C30000}"/>
    <cellStyle name="SAPBEXformats 4 2" xfId="49978" xr:uid="{00000000-0005-0000-0000-000035C30000}"/>
    <cellStyle name="SAPBEXformats 5" xfId="49979" xr:uid="{00000000-0005-0000-0000-000036C30000}"/>
    <cellStyle name="SAPBEXformats 5 2" xfId="49980" xr:uid="{00000000-0005-0000-0000-000037C30000}"/>
    <cellStyle name="SAPBEXformats 6" xfId="49981" xr:uid="{00000000-0005-0000-0000-000038C30000}"/>
    <cellStyle name="SAPBEXformats 6 2" xfId="49982" xr:uid="{00000000-0005-0000-0000-000039C30000}"/>
    <cellStyle name="SAPBEXformats 7" xfId="49983" xr:uid="{00000000-0005-0000-0000-00003AC30000}"/>
    <cellStyle name="SAPBEXformats 7 2" xfId="49984" xr:uid="{00000000-0005-0000-0000-00003BC30000}"/>
    <cellStyle name="SAPBEXformats 8" xfId="49985" xr:uid="{00000000-0005-0000-0000-00003CC30000}"/>
    <cellStyle name="SAPBEXformats 8 2" xfId="49986" xr:uid="{00000000-0005-0000-0000-00003DC30000}"/>
    <cellStyle name="SAPBEXformats 9" xfId="49987" xr:uid="{00000000-0005-0000-0000-00003EC30000}"/>
    <cellStyle name="SAPBEXformats 9 2" xfId="49988" xr:uid="{00000000-0005-0000-0000-00003FC30000}"/>
    <cellStyle name="SAPBEXheaderItem" xfId="49989" xr:uid="{00000000-0005-0000-0000-000040C30000}"/>
    <cellStyle name="SAPBEXheaderText" xfId="49990" xr:uid="{00000000-0005-0000-0000-000041C30000}"/>
    <cellStyle name="SAPBEXHLevel0" xfId="49991" xr:uid="{00000000-0005-0000-0000-000042C30000}"/>
    <cellStyle name="SAPBEXHLevel0 10" xfId="49992" xr:uid="{00000000-0005-0000-0000-000043C30000}"/>
    <cellStyle name="SAPBEXHLevel0 10 2" xfId="49993" xr:uid="{00000000-0005-0000-0000-000044C30000}"/>
    <cellStyle name="SAPBEXHLevel0 11" xfId="49994" xr:uid="{00000000-0005-0000-0000-000045C30000}"/>
    <cellStyle name="SAPBEXHLevel0 11 2" xfId="49995" xr:uid="{00000000-0005-0000-0000-000046C30000}"/>
    <cellStyle name="SAPBEXHLevel0 12" xfId="49996" xr:uid="{00000000-0005-0000-0000-000047C30000}"/>
    <cellStyle name="SAPBEXHLevel0 12 2" xfId="49997" xr:uid="{00000000-0005-0000-0000-000048C30000}"/>
    <cellStyle name="SAPBEXHLevel0 13" xfId="49998" xr:uid="{00000000-0005-0000-0000-000049C30000}"/>
    <cellStyle name="SAPBEXHLevel0 13 2" xfId="49999" xr:uid="{00000000-0005-0000-0000-00004AC30000}"/>
    <cellStyle name="SAPBEXHLevel0 14" xfId="50000" xr:uid="{00000000-0005-0000-0000-00004BC30000}"/>
    <cellStyle name="SAPBEXHLevel0 14 2" xfId="50001" xr:uid="{00000000-0005-0000-0000-00004CC30000}"/>
    <cellStyle name="SAPBEXHLevel0 15" xfId="50002" xr:uid="{00000000-0005-0000-0000-00004DC30000}"/>
    <cellStyle name="SAPBEXHLevel0 15 2" xfId="50003" xr:uid="{00000000-0005-0000-0000-00004EC30000}"/>
    <cellStyle name="SAPBEXHLevel0 16" xfId="50004" xr:uid="{00000000-0005-0000-0000-00004FC30000}"/>
    <cellStyle name="SAPBEXHLevel0 16 2" xfId="50005" xr:uid="{00000000-0005-0000-0000-000050C30000}"/>
    <cellStyle name="SAPBEXHLevel0 17" xfId="50006" xr:uid="{00000000-0005-0000-0000-000051C30000}"/>
    <cellStyle name="SAPBEXHLevel0 17 2" xfId="50007" xr:uid="{00000000-0005-0000-0000-000052C30000}"/>
    <cellStyle name="SAPBEXHLevel0 18" xfId="50008" xr:uid="{00000000-0005-0000-0000-000053C30000}"/>
    <cellStyle name="SAPBEXHLevel0 18 2" xfId="50009" xr:uid="{00000000-0005-0000-0000-000054C30000}"/>
    <cellStyle name="SAPBEXHLevel0 19" xfId="50010" xr:uid="{00000000-0005-0000-0000-000055C30000}"/>
    <cellStyle name="SAPBEXHLevel0 19 2" xfId="50011" xr:uid="{00000000-0005-0000-0000-000056C30000}"/>
    <cellStyle name="SAPBEXHLevel0 2" xfId="50012" xr:uid="{00000000-0005-0000-0000-000057C30000}"/>
    <cellStyle name="SAPBEXHLevel0 2 2" xfId="50013" xr:uid="{00000000-0005-0000-0000-000058C30000}"/>
    <cellStyle name="SAPBEXHLevel0 2 2 2" xfId="50014" xr:uid="{00000000-0005-0000-0000-000059C30000}"/>
    <cellStyle name="SAPBEXHLevel0 2 3" xfId="50015" xr:uid="{00000000-0005-0000-0000-00005AC30000}"/>
    <cellStyle name="SAPBEXHLevel0 2 3 2" xfId="50016" xr:uid="{00000000-0005-0000-0000-00005BC30000}"/>
    <cellStyle name="SAPBEXHLevel0 2 4" xfId="50017" xr:uid="{00000000-0005-0000-0000-00005CC30000}"/>
    <cellStyle name="SAPBEXHLevel0 2 4 2" xfId="50018" xr:uid="{00000000-0005-0000-0000-00005DC30000}"/>
    <cellStyle name="SAPBEXHLevel0 2 5" xfId="50019" xr:uid="{00000000-0005-0000-0000-00005EC30000}"/>
    <cellStyle name="SAPBEXHLevel0 20" xfId="50020" xr:uid="{00000000-0005-0000-0000-00005FC30000}"/>
    <cellStyle name="SAPBEXHLevel0 20 2" xfId="50021" xr:uid="{00000000-0005-0000-0000-000060C30000}"/>
    <cellStyle name="SAPBEXHLevel0 21" xfId="50022" xr:uid="{00000000-0005-0000-0000-000061C30000}"/>
    <cellStyle name="SAPBEXHLevel0 3" xfId="50023" xr:uid="{00000000-0005-0000-0000-000062C30000}"/>
    <cellStyle name="SAPBEXHLevel0 3 2" xfId="50024" xr:uid="{00000000-0005-0000-0000-000063C30000}"/>
    <cellStyle name="SAPBEXHLevel0 4" xfId="50025" xr:uid="{00000000-0005-0000-0000-000064C30000}"/>
    <cellStyle name="SAPBEXHLevel0 4 2" xfId="50026" xr:uid="{00000000-0005-0000-0000-000065C30000}"/>
    <cellStyle name="SAPBEXHLevel0 5" xfId="50027" xr:uid="{00000000-0005-0000-0000-000066C30000}"/>
    <cellStyle name="SAPBEXHLevel0 5 2" xfId="50028" xr:uid="{00000000-0005-0000-0000-000067C30000}"/>
    <cellStyle name="SAPBEXHLevel0 6" xfId="50029" xr:uid="{00000000-0005-0000-0000-000068C30000}"/>
    <cellStyle name="SAPBEXHLevel0 6 2" xfId="50030" xr:uid="{00000000-0005-0000-0000-000069C30000}"/>
    <cellStyle name="SAPBEXHLevel0 7" xfId="50031" xr:uid="{00000000-0005-0000-0000-00006AC30000}"/>
    <cellStyle name="SAPBEXHLevel0 7 2" xfId="50032" xr:uid="{00000000-0005-0000-0000-00006BC30000}"/>
    <cellStyle name="SAPBEXHLevel0 8" xfId="50033" xr:uid="{00000000-0005-0000-0000-00006CC30000}"/>
    <cellStyle name="SAPBEXHLevel0 8 2" xfId="50034" xr:uid="{00000000-0005-0000-0000-00006DC30000}"/>
    <cellStyle name="SAPBEXHLevel0 9" xfId="50035" xr:uid="{00000000-0005-0000-0000-00006EC30000}"/>
    <cellStyle name="SAPBEXHLevel0 9 2" xfId="50036" xr:uid="{00000000-0005-0000-0000-00006FC30000}"/>
    <cellStyle name="SAPBEXHLevel0X" xfId="50037" xr:uid="{00000000-0005-0000-0000-000070C30000}"/>
    <cellStyle name="SAPBEXHLevel0X 10" xfId="50038" xr:uid="{00000000-0005-0000-0000-000071C30000}"/>
    <cellStyle name="SAPBEXHLevel0X 10 2" xfId="50039" xr:uid="{00000000-0005-0000-0000-000072C30000}"/>
    <cellStyle name="SAPBEXHLevel0X 11" xfId="50040" xr:uid="{00000000-0005-0000-0000-000073C30000}"/>
    <cellStyle name="SAPBEXHLevel0X 11 2" xfId="50041" xr:uid="{00000000-0005-0000-0000-000074C30000}"/>
    <cellStyle name="SAPBEXHLevel0X 12" xfId="50042" xr:uid="{00000000-0005-0000-0000-000075C30000}"/>
    <cellStyle name="SAPBEXHLevel0X 12 2" xfId="50043" xr:uid="{00000000-0005-0000-0000-000076C30000}"/>
    <cellStyle name="SAPBEXHLevel0X 13" xfId="50044" xr:uid="{00000000-0005-0000-0000-000077C30000}"/>
    <cellStyle name="SAPBEXHLevel0X 13 2" xfId="50045" xr:uid="{00000000-0005-0000-0000-000078C30000}"/>
    <cellStyle name="SAPBEXHLevel0X 14" xfId="50046" xr:uid="{00000000-0005-0000-0000-000079C30000}"/>
    <cellStyle name="SAPBEXHLevel0X 14 2" xfId="50047" xr:uid="{00000000-0005-0000-0000-00007AC30000}"/>
    <cellStyle name="SAPBEXHLevel0X 15" xfId="50048" xr:uid="{00000000-0005-0000-0000-00007BC30000}"/>
    <cellStyle name="SAPBEXHLevel0X 15 2" xfId="50049" xr:uid="{00000000-0005-0000-0000-00007CC30000}"/>
    <cellStyle name="SAPBEXHLevel0X 16" xfId="50050" xr:uid="{00000000-0005-0000-0000-00007DC30000}"/>
    <cellStyle name="SAPBEXHLevel0X 16 2" xfId="50051" xr:uid="{00000000-0005-0000-0000-00007EC30000}"/>
    <cellStyle name="SAPBEXHLevel0X 17" xfId="50052" xr:uid="{00000000-0005-0000-0000-00007FC30000}"/>
    <cellStyle name="SAPBEXHLevel0X 17 2" xfId="50053" xr:uid="{00000000-0005-0000-0000-000080C30000}"/>
    <cellStyle name="SAPBEXHLevel0X 18" xfId="50054" xr:uid="{00000000-0005-0000-0000-000081C30000}"/>
    <cellStyle name="SAPBEXHLevel0X 18 2" xfId="50055" xr:uid="{00000000-0005-0000-0000-000082C30000}"/>
    <cellStyle name="SAPBEXHLevel0X 19" xfId="50056" xr:uid="{00000000-0005-0000-0000-000083C30000}"/>
    <cellStyle name="SAPBEXHLevel0X 19 2" xfId="50057" xr:uid="{00000000-0005-0000-0000-000084C30000}"/>
    <cellStyle name="SAPBEXHLevel0X 2" xfId="50058" xr:uid="{00000000-0005-0000-0000-000085C30000}"/>
    <cellStyle name="SAPBEXHLevel0X 2 2" xfId="50059" xr:uid="{00000000-0005-0000-0000-000086C30000}"/>
    <cellStyle name="SAPBEXHLevel0X 2 2 2" xfId="50060" xr:uid="{00000000-0005-0000-0000-000087C30000}"/>
    <cellStyle name="SAPBEXHLevel0X 2 3" xfId="50061" xr:uid="{00000000-0005-0000-0000-000088C30000}"/>
    <cellStyle name="SAPBEXHLevel0X 2 3 2" xfId="50062" xr:uid="{00000000-0005-0000-0000-000089C30000}"/>
    <cellStyle name="SAPBEXHLevel0X 2 4" xfId="50063" xr:uid="{00000000-0005-0000-0000-00008AC30000}"/>
    <cellStyle name="SAPBEXHLevel0X 2 4 2" xfId="50064" xr:uid="{00000000-0005-0000-0000-00008BC30000}"/>
    <cellStyle name="SAPBEXHLevel0X 2 5" xfId="50065" xr:uid="{00000000-0005-0000-0000-00008CC30000}"/>
    <cellStyle name="SAPBEXHLevel0X 20" xfId="50066" xr:uid="{00000000-0005-0000-0000-00008DC30000}"/>
    <cellStyle name="SAPBEXHLevel0X 20 2" xfId="50067" xr:uid="{00000000-0005-0000-0000-00008EC30000}"/>
    <cellStyle name="SAPBEXHLevel0X 21" xfId="50068" xr:uid="{00000000-0005-0000-0000-00008FC30000}"/>
    <cellStyle name="SAPBEXHLevel0X 3" xfId="50069" xr:uid="{00000000-0005-0000-0000-000090C30000}"/>
    <cellStyle name="SAPBEXHLevel0X 3 2" xfId="50070" xr:uid="{00000000-0005-0000-0000-000091C30000}"/>
    <cellStyle name="SAPBEXHLevel0X 4" xfId="50071" xr:uid="{00000000-0005-0000-0000-000092C30000}"/>
    <cellStyle name="SAPBEXHLevel0X 4 2" xfId="50072" xr:uid="{00000000-0005-0000-0000-000093C30000}"/>
    <cellStyle name="SAPBEXHLevel0X 5" xfId="50073" xr:uid="{00000000-0005-0000-0000-000094C30000}"/>
    <cellStyle name="SAPBEXHLevel0X 5 2" xfId="50074" xr:uid="{00000000-0005-0000-0000-000095C30000}"/>
    <cellStyle name="SAPBEXHLevel0X 6" xfId="50075" xr:uid="{00000000-0005-0000-0000-000096C30000}"/>
    <cellStyle name="SAPBEXHLevel0X 6 2" xfId="50076" xr:uid="{00000000-0005-0000-0000-000097C30000}"/>
    <cellStyle name="SAPBEXHLevel0X 7" xfId="50077" xr:uid="{00000000-0005-0000-0000-000098C30000}"/>
    <cellStyle name="SAPBEXHLevel0X 7 2" xfId="50078" xr:uid="{00000000-0005-0000-0000-000099C30000}"/>
    <cellStyle name="SAPBEXHLevel0X 8" xfId="50079" xr:uid="{00000000-0005-0000-0000-00009AC30000}"/>
    <cellStyle name="SAPBEXHLevel0X 8 2" xfId="50080" xr:uid="{00000000-0005-0000-0000-00009BC30000}"/>
    <cellStyle name="SAPBEXHLevel0X 9" xfId="50081" xr:uid="{00000000-0005-0000-0000-00009CC30000}"/>
    <cellStyle name="SAPBEXHLevel0X 9 2" xfId="50082" xr:uid="{00000000-0005-0000-0000-00009DC30000}"/>
    <cellStyle name="SAPBEXHLevel1" xfId="50083" xr:uid="{00000000-0005-0000-0000-00009EC30000}"/>
    <cellStyle name="SAPBEXHLevel1 10" xfId="50084" xr:uid="{00000000-0005-0000-0000-00009FC30000}"/>
    <cellStyle name="SAPBEXHLevel1 10 2" xfId="50085" xr:uid="{00000000-0005-0000-0000-0000A0C30000}"/>
    <cellStyle name="SAPBEXHLevel1 10 3" xfId="50086" xr:uid="{00000000-0005-0000-0000-0000A1C30000}"/>
    <cellStyle name="SAPBEXHLevel1 11" xfId="50087" xr:uid="{00000000-0005-0000-0000-0000A2C30000}"/>
    <cellStyle name="SAPBEXHLevel1 11 2" xfId="50088" xr:uid="{00000000-0005-0000-0000-0000A3C30000}"/>
    <cellStyle name="SAPBEXHLevel1 11 3" xfId="50089" xr:uid="{00000000-0005-0000-0000-0000A4C30000}"/>
    <cellStyle name="SAPBEXHLevel1 12" xfId="50090" xr:uid="{00000000-0005-0000-0000-0000A5C30000}"/>
    <cellStyle name="SAPBEXHLevel1 12 2" xfId="50091" xr:uid="{00000000-0005-0000-0000-0000A6C30000}"/>
    <cellStyle name="SAPBEXHLevel1 12 3" xfId="50092" xr:uid="{00000000-0005-0000-0000-0000A7C30000}"/>
    <cellStyle name="SAPBEXHLevel1 13" xfId="50093" xr:uid="{00000000-0005-0000-0000-0000A8C30000}"/>
    <cellStyle name="SAPBEXHLevel1 13 2" xfId="50094" xr:uid="{00000000-0005-0000-0000-0000A9C30000}"/>
    <cellStyle name="SAPBEXHLevel1 13 3" xfId="50095" xr:uid="{00000000-0005-0000-0000-0000AAC30000}"/>
    <cellStyle name="SAPBEXHLevel1 14" xfId="50096" xr:uid="{00000000-0005-0000-0000-0000ABC30000}"/>
    <cellStyle name="SAPBEXHLevel1 14 2" xfId="50097" xr:uid="{00000000-0005-0000-0000-0000ACC30000}"/>
    <cellStyle name="SAPBEXHLevel1 14 3" xfId="50098" xr:uid="{00000000-0005-0000-0000-0000ADC30000}"/>
    <cellStyle name="SAPBEXHLevel1 15" xfId="50099" xr:uid="{00000000-0005-0000-0000-0000AEC30000}"/>
    <cellStyle name="SAPBEXHLevel1 15 2" xfId="50100" xr:uid="{00000000-0005-0000-0000-0000AFC30000}"/>
    <cellStyle name="SAPBEXHLevel1 16" xfId="50101" xr:uid="{00000000-0005-0000-0000-0000B0C30000}"/>
    <cellStyle name="SAPBEXHLevel1 16 2" xfId="50102" xr:uid="{00000000-0005-0000-0000-0000B1C30000}"/>
    <cellStyle name="SAPBEXHLevel1 17" xfId="50103" xr:uid="{00000000-0005-0000-0000-0000B2C30000}"/>
    <cellStyle name="SAPBEXHLevel1 17 2" xfId="50104" xr:uid="{00000000-0005-0000-0000-0000B3C30000}"/>
    <cellStyle name="SAPBEXHLevel1 18" xfId="50105" xr:uid="{00000000-0005-0000-0000-0000B4C30000}"/>
    <cellStyle name="SAPBEXHLevel1 18 2" xfId="50106" xr:uid="{00000000-0005-0000-0000-0000B5C30000}"/>
    <cellStyle name="SAPBEXHLevel1 19" xfId="50107" xr:uid="{00000000-0005-0000-0000-0000B6C30000}"/>
    <cellStyle name="SAPBEXHLevel1 19 2" xfId="50108" xr:uid="{00000000-0005-0000-0000-0000B7C30000}"/>
    <cellStyle name="SAPBEXHLevel1 2" xfId="50109" xr:uid="{00000000-0005-0000-0000-0000B8C30000}"/>
    <cellStyle name="SAPBEXHLevel1 2 10" xfId="50110" xr:uid="{00000000-0005-0000-0000-0000B9C30000}"/>
    <cellStyle name="SAPBEXHLevel1 2 10 2" xfId="50111" xr:uid="{00000000-0005-0000-0000-0000BAC30000}"/>
    <cellStyle name="SAPBEXHLevel1 2 10 3" xfId="50112" xr:uid="{00000000-0005-0000-0000-0000BBC30000}"/>
    <cellStyle name="SAPBEXHLevel1 2 11" xfId="50113" xr:uid="{00000000-0005-0000-0000-0000BCC30000}"/>
    <cellStyle name="SAPBEXHLevel1 2 11 2" xfId="50114" xr:uid="{00000000-0005-0000-0000-0000BDC30000}"/>
    <cellStyle name="SAPBEXHLevel1 2 11 3" xfId="50115" xr:uid="{00000000-0005-0000-0000-0000BEC30000}"/>
    <cellStyle name="SAPBEXHLevel1 2 12" xfId="50116" xr:uid="{00000000-0005-0000-0000-0000BFC30000}"/>
    <cellStyle name="SAPBEXHLevel1 2 12 2" xfId="50117" xr:uid="{00000000-0005-0000-0000-0000C0C30000}"/>
    <cellStyle name="SAPBEXHLevel1 2 12 3" xfId="50118" xr:uid="{00000000-0005-0000-0000-0000C1C30000}"/>
    <cellStyle name="SAPBEXHLevel1 2 13" xfId="50119" xr:uid="{00000000-0005-0000-0000-0000C2C30000}"/>
    <cellStyle name="SAPBEXHLevel1 2 13 2" xfId="50120" xr:uid="{00000000-0005-0000-0000-0000C3C30000}"/>
    <cellStyle name="SAPBEXHLevel1 2 13 3" xfId="50121" xr:uid="{00000000-0005-0000-0000-0000C4C30000}"/>
    <cellStyle name="SAPBEXHLevel1 2 14" xfId="50122" xr:uid="{00000000-0005-0000-0000-0000C5C30000}"/>
    <cellStyle name="SAPBEXHLevel1 2 15" xfId="50123" xr:uid="{00000000-0005-0000-0000-0000C6C30000}"/>
    <cellStyle name="SAPBEXHLevel1 2 16" xfId="50124" xr:uid="{00000000-0005-0000-0000-0000C7C30000}"/>
    <cellStyle name="SAPBEXHLevel1 2 2" xfId="50125" xr:uid="{00000000-0005-0000-0000-0000C8C30000}"/>
    <cellStyle name="SAPBEXHLevel1 2 2 10" xfId="50126" xr:uid="{00000000-0005-0000-0000-0000C9C30000}"/>
    <cellStyle name="SAPBEXHLevel1 2 2 10 2" xfId="50127" xr:uid="{00000000-0005-0000-0000-0000CAC30000}"/>
    <cellStyle name="SAPBEXHLevel1 2 2 10 3" xfId="50128" xr:uid="{00000000-0005-0000-0000-0000CBC30000}"/>
    <cellStyle name="SAPBEXHLevel1 2 2 11" xfId="50129" xr:uid="{00000000-0005-0000-0000-0000CCC30000}"/>
    <cellStyle name="SAPBEXHLevel1 2 2 11 2" xfId="50130" xr:uid="{00000000-0005-0000-0000-0000CDC30000}"/>
    <cellStyle name="SAPBEXHLevel1 2 2 11 3" xfId="50131" xr:uid="{00000000-0005-0000-0000-0000CEC30000}"/>
    <cellStyle name="SAPBEXHLevel1 2 2 12" xfId="50132" xr:uid="{00000000-0005-0000-0000-0000CFC30000}"/>
    <cellStyle name="SAPBEXHLevel1 2 2 12 2" xfId="50133" xr:uid="{00000000-0005-0000-0000-0000D0C30000}"/>
    <cellStyle name="SAPBEXHLevel1 2 2 12 3" xfId="50134" xr:uid="{00000000-0005-0000-0000-0000D1C30000}"/>
    <cellStyle name="SAPBEXHLevel1 2 2 13" xfId="50135" xr:uid="{00000000-0005-0000-0000-0000D2C30000}"/>
    <cellStyle name="SAPBEXHLevel1 2 2 13 2" xfId="50136" xr:uid="{00000000-0005-0000-0000-0000D3C30000}"/>
    <cellStyle name="SAPBEXHLevel1 2 2 13 3" xfId="50137" xr:uid="{00000000-0005-0000-0000-0000D4C30000}"/>
    <cellStyle name="SAPBEXHLevel1 2 2 14" xfId="50138" xr:uid="{00000000-0005-0000-0000-0000D5C30000}"/>
    <cellStyle name="SAPBEXHLevel1 2 2 14 2" xfId="50139" xr:uid="{00000000-0005-0000-0000-0000D6C30000}"/>
    <cellStyle name="SAPBEXHLevel1 2 2 14 3" xfId="50140" xr:uid="{00000000-0005-0000-0000-0000D7C30000}"/>
    <cellStyle name="SAPBEXHLevel1 2 2 15" xfId="50141" xr:uid="{00000000-0005-0000-0000-0000D8C30000}"/>
    <cellStyle name="SAPBEXHLevel1 2 2 15 2" xfId="50142" xr:uid="{00000000-0005-0000-0000-0000D9C30000}"/>
    <cellStyle name="SAPBEXHLevel1 2 2 15 3" xfId="50143" xr:uid="{00000000-0005-0000-0000-0000DAC30000}"/>
    <cellStyle name="SAPBEXHLevel1 2 2 16" xfId="50144" xr:uid="{00000000-0005-0000-0000-0000DBC30000}"/>
    <cellStyle name="SAPBEXHLevel1 2 2 16 2" xfId="50145" xr:uid="{00000000-0005-0000-0000-0000DCC30000}"/>
    <cellStyle name="SAPBEXHLevel1 2 2 16 3" xfId="50146" xr:uid="{00000000-0005-0000-0000-0000DDC30000}"/>
    <cellStyle name="SAPBEXHLevel1 2 2 17" xfId="50147" xr:uid="{00000000-0005-0000-0000-0000DEC30000}"/>
    <cellStyle name="SAPBEXHLevel1 2 2 17 2" xfId="50148" xr:uid="{00000000-0005-0000-0000-0000DFC30000}"/>
    <cellStyle name="SAPBEXHLevel1 2 2 17 3" xfId="50149" xr:uid="{00000000-0005-0000-0000-0000E0C30000}"/>
    <cellStyle name="SAPBEXHLevel1 2 2 18" xfId="50150" xr:uid="{00000000-0005-0000-0000-0000E1C30000}"/>
    <cellStyle name="SAPBEXHLevel1 2 2 18 2" xfId="50151" xr:uid="{00000000-0005-0000-0000-0000E2C30000}"/>
    <cellStyle name="SAPBEXHLevel1 2 2 18 3" xfId="50152" xr:uid="{00000000-0005-0000-0000-0000E3C30000}"/>
    <cellStyle name="SAPBEXHLevel1 2 2 19" xfId="50153" xr:uid="{00000000-0005-0000-0000-0000E4C30000}"/>
    <cellStyle name="SAPBEXHLevel1 2 2 2" xfId="50154" xr:uid="{00000000-0005-0000-0000-0000E5C30000}"/>
    <cellStyle name="SAPBEXHLevel1 2 2 2 10" xfId="50155" xr:uid="{00000000-0005-0000-0000-0000E6C30000}"/>
    <cellStyle name="SAPBEXHLevel1 2 2 2 10 2" xfId="50156" xr:uid="{00000000-0005-0000-0000-0000E7C30000}"/>
    <cellStyle name="SAPBEXHLevel1 2 2 2 10 3" xfId="50157" xr:uid="{00000000-0005-0000-0000-0000E8C30000}"/>
    <cellStyle name="SAPBEXHLevel1 2 2 2 11" xfId="50158" xr:uid="{00000000-0005-0000-0000-0000E9C30000}"/>
    <cellStyle name="SAPBEXHLevel1 2 2 2 11 2" xfId="50159" xr:uid="{00000000-0005-0000-0000-0000EAC30000}"/>
    <cellStyle name="SAPBEXHLevel1 2 2 2 11 3" xfId="50160" xr:uid="{00000000-0005-0000-0000-0000EBC30000}"/>
    <cellStyle name="SAPBEXHLevel1 2 2 2 12" xfId="50161" xr:uid="{00000000-0005-0000-0000-0000ECC30000}"/>
    <cellStyle name="SAPBEXHLevel1 2 2 2 12 2" xfId="50162" xr:uid="{00000000-0005-0000-0000-0000EDC30000}"/>
    <cellStyle name="SAPBEXHLevel1 2 2 2 12 3" xfId="50163" xr:uid="{00000000-0005-0000-0000-0000EEC30000}"/>
    <cellStyle name="SAPBEXHLevel1 2 2 2 13" xfId="50164" xr:uid="{00000000-0005-0000-0000-0000EFC30000}"/>
    <cellStyle name="SAPBEXHLevel1 2 2 2 13 2" xfId="50165" xr:uid="{00000000-0005-0000-0000-0000F0C30000}"/>
    <cellStyle name="SAPBEXHLevel1 2 2 2 13 3" xfId="50166" xr:uid="{00000000-0005-0000-0000-0000F1C30000}"/>
    <cellStyle name="SAPBEXHLevel1 2 2 2 14" xfId="50167" xr:uid="{00000000-0005-0000-0000-0000F2C30000}"/>
    <cellStyle name="SAPBEXHLevel1 2 2 2 14 2" xfId="50168" xr:uid="{00000000-0005-0000-0000-0000F3C30000}"/>
    <cellStyle name="SAPBEXHLevel1 2 2 2 14 3" xfId="50169" xr:uid="{00000000-0005-0000-0000-0000F4C30000}"/>
    <cellStyle name="SAPBEXHLevel1 2 2 2 15" xfId="50170" xr:uid="{00000000-0005-0000-0000-0000F5C30000}"/>
    <cellStyle name="SAPBEXHLevel1 2 2 2 15 2" xfId="50171" xr:uid="{00000000-0005-0000-0000-0000F6C30000}"/>
    <cellStyle name="SAPBEXHLevel1 2 2 2 15 3" xfId="50172" xr:uid="{00000000-0005-0000-0000-0000F7C30000}"/>
    <cellStyle name="SAPBEXHLevel1 2 2 2 16" xfId="50173" xr:uid="{00000000-0005-0000-0000-0000F8C30000}"/>
    <cellStyle name="SAPBEXHLevel1 2 2 2 16 2" xfId="50174" xr:uid="{00000000-0005-0000-0000-0000F9C30000}"/>
    <cellStyle name="SAPBEXHLevel1 2 2 2 16 3" xfId="50175" xr:uid="{00000000-0005-0000-0000-0000FAC30000}"/>
    <cellStyle name="SAPBEXHLevel1 2 2 2 17" xfId="50176" xr:uid="{00000000-0005-0000-0000-0000FBC30000}"/>
    <cellStyle name="SAPBEXHLevel1 2 2 2 17 2" xfId="50177" xr:uid="{00000000-0005-0000-0000-0000FCC30000}"/>
    <cellStyle name="SAPBEXHLevel1 2 2 2 17 3" xfId="50178" xr:uid="{00000000-0005-0000-0000-0000FDC30000}"/>
    <cellStyle name="SAPBEXHLevel1 2 2 2 18" xfId="50179" xr:uid="{00000000-0005-0000-0000-0000FEC30000}"/>
    <cellStyle name="SAPBEXHLevel1 2 2 2 18 2" xfId="50180" xr:uid="{00000000-0005-0000-0000-0000FFC30000}"/>
    <cellStyle name="SAPBEXHLevel1 2 2 2 18 3" xfId="50181" xr:uid="{00000000-0005-0000-0000-000000C40000}"/>
    <cellStyle name="SAPBEXHLevel1 2 2 2 19" xfId="50182" xr:uid="{00000000-0005-0000-0000-000001C40000}"/>
    <cellStyle name="SAPBEXHLevel1 2 2 2 2" xfId="50183" xr:uid="{00000000-0005-0000-0000-000002C40000}"/>
    <cellStyle name="SAPBEXHLevel1 2 2 2 2 10" xfId="50184" xr:uid="{00000000-0005-0000-0000-000003C40000}"/>
    <cellStyle name="SAPBEXHLevel1 2 2 2 2 10 2" xfId="50185" xr:uid="{00000000-0005-0000-0000-000004C40000}"/>
    <cellStyle name="SAPBEXHLevel1 2 2 2 2 10 3" xfId="50186" xr:uid="{00000000-0005-0000-0000-000005C40000}"/>
    <cellStyle name="SAPBEXHLevel1 2 2 2 2 11" xfId="50187" xr:uid="{00000000-0005-0000-0000-000006C40000}"/>
    <cellStyle name="SAPBEXHLevel1 2 2 2 2 11 2" xfId="50188" xr:uid="{00000000-0005-0000-0000-000007C40000}"/>
    <cellStyle name="SAPBEXHLevel1 2 2 2 2 11 3" xfId="50189" xr:uid="{00000000-0005-0000-0000-000008C40000}"/>
    <cellStyle name="SAPBEXHLevel1 2 2 2 2 12" xfId="50190" xr:uid="{00000000-0005-0000-0000-000009C40000}"/>
    <cellStyle name="SAPBEXHLevel1 2 2 2 2 12 2" xfId="50191" xr:uid="{00000000-0005-0000-0000-00000AC40000}"/>
    <cellStyle name="SAPBEXHLevel1 2 2 2 2 12 3" xfId="50192" xr:uid="{00000000-0005-0000-0000-00000BC40000}"/>
    <cellStyle name="SAPBEXHLevel1 2 2 2 2 13" xfId="50193" xr:uid="{00000000-0005-0000-0000-00000CC40000}"/>
    <cellStyle name="SAPBEXHLevel1 2 2 2 2 14" xfId="50194" xr:uid="{00000000-0005-0000-0000-00000DC40000}"/>
    <cellStyle name="SAPBEXHLevel1 2 2 2 2 2" xfId="50195" xr:uid="{00000000-0005-0000-0000-00000EC40000}"/>
    <cellStyle name="SAPBEXHLevel1 2 2 2 2 2 2" xfId="50196" xr:uid="{00000000-0005-0000-0000-00000FC40000}"/>
    <cellStyle name="SAPBEXHLevel1 2 2 2 2 2 3" xfId="50197" xr:uid="{00000000-0005-0000-0000-000010C40000}"/>
    <cellStyle name="SAPBEXHLevel1 2 2 2 2 3" xfId="50198" xr:uid="{00000000-0005-0000-0000-000011C40000}"/>
    <cellStyle name="SAPBEXHLevel1 2 2 2 2 3 2" xfId="50199" xr:uid="{00000000-0005-0000-0000-000012C40000}"/>
    <cellStyle name="SAPBEXHLevel1 2 2 2 2 3 3" xfId="50200" xr:uid="{00000000-0005-0000-0000-000013C40000}"/>
    <cellStyle name="SAPBEXHLevel1 2 2 2 2 4" xfId="50201" xr:uid="{00000000-0005-0000-0000-000014C40000}"/>
    <cellStyle name="SAPBEXHLevel1 2 2 2 2 4 2" xfId="50202" xr:uid="{00000000-0005-0000-0000-000015C40000}"/>
    <cellStyle name="SAPBEXHLevel1 2 2 2 2 4 3" xfId="50203" xr:uid="{00000000-0005-0000-0000-000016C40000}"/>
    <cellStyle name="SAPBEXHLevel1 2 2 2 2 5" xfId="50204" xr:uid="{00000000-0005-0000-0000-000017C40000}"/>
    <cellStyle name="SAPBEXHLevel1 2 2 2 2 5 2" xfId="50205" xr:uid="{00000000-0005-0000-0000-000018C40000}"/>
    <cellStyle name="SAPBEXHLevel1 2 2 2 2 5 3" xfId="50206" xr:uid="{00000000-0005-0000-0000-000019C40000}"/>
    <cellStyle name="SAPBEXHLevel1 2 2 2 2 6" xfId="50207" xr:uid="{00000000-0005-0000-0000-00001AC40000}"/>
    <cellStyle name="SAPBEXHLevel1 2 2 2 2 6 2" xfId="50208" xr:uid="{00000000-0005-0000-0000-00001BC40000}"/>
    <cellStyle name="SAPBEXHLevel1 2 2 2 2 6 3" xfId="50209" xr:uid="{00000000-0005-0000-0000-00001CC40000}"/>
    <cellStyle name="SAPBEXHLevel1 2 2 2 2 7" xfId="50210" xr:uid="{00000000-0005-0000-0000-00001DC40000}"/>
    <cellStyle name="SAPBEXHLevel1 2 2 2 2 7 2" xfId="50211" xr:uid="{00000000-0005-0000-0000-00001EC40000}"/>
    <cellStyle name="SAPBEXHLevel1 2 2 2 2 7 3" xfId="50212" xr:uid="{00000000-0005-0000-0000-00001FC40000}"/>
    <cellStyle name="SAPBEXHLevel1 2 2 2 2 8" xfId="50213" xr:uid="{00000000-0005-0000-0000-000020C40000}"/>
    <cellStyle name="SAPBEXHLevel1 2 2 2 2 8 2" xfId="50214" xr:uid="{00000000-0005-0000-0000-000021C40000}"/>
    <cellStyle name="SAPBEXHLevel1 2 2 2 2 8 3" xfId="50215" xr:uid="{00000000-0005-0000-0000-000022C40000}"/>
    <cellStyle name="SAPBEXHLevel1 2 2 2 2 9" xfId="50216" xr:uid="{00000000-0005-0000-0000-000023C40000}"/>
    <cellStyle name="SAPBEXHLevel1 2 2 2 2 9 2" xfId="50217" xr:uid="{00000000-0005-0000-0000-000024C40000}"/>
    <cellStyle name="SAPBEXHLevel1 2 2 2 2 9 3" xfId="50218" xr:uid="{00000000-0005-0000-0000-000025C40000}"/>
    <cellStyle name="SAPBEXHLevel1 2 2 2 20" xfId="50219" xr:uid="{00000000-0005-0000-0000-000026C40000}"/>
    <cellStyle name="SAPBEXHLevel1 2 2 2 3" xfId="50220" xr:uid="{00000000-0005-0000-0000-000027C40000}"/>
    <cellStyle name="SAPBEXHLevel1 2 2 2 3 10" xfId="50221" xr:uid="{00000000-0005-0000-0000-000028C40000}"/>
    <cellStyle name="SAPBEXHLevel1 2 2 2 3 10 2" xfId="50222" xr:uid="{00000000-0005-0000-0000-000029C40000}"/>
    <cellStyle name="SAPBEXHLevel1 2 2 2 3 10 3" xfId="50223" xr:uid="{00000000-0005-0000-0000-00002AC40000}"/>
    <cellStyle name="SAPBEXHLevel1 2 2 2 3 11" xfId="50224" xr:uid="{00000000-0005-0000-0000-00002BC40000}"/>
    <cellStyle name="SAPBEXHLevel1 2 2 2 3 11 2" xfId="50225" xr:uid="{00000000-0005-0000-0000-00002CC40000}"/>
    <cellStyle name="SAPBEXHLevel1 2 2 2 3 11 3" xfId="50226" xr:uid="{00000000-0005-0000-0000-00002DC40000}"/>
    <cellStyle name="SAPBEXHLevel1 2 2 2 3 12" xfId="50227" xr:uid="{00000000-0005-0000-0000-00002EC40000}"/>
    <cellStyle name="SAPBEXHLevel1 2 2 2 3 12 2" xfId="50228" xr:uid="{00000000-0005-0000-0000-00002FC40000}"/>
    <cellStyle name="SAPBEXHLevel1 2 2 2 3 12 3" xfId="50229" xr:uid="{00000000-0005-0000-0000-000030C40000}"/>
    <cellStyle name="SAPBEXHLevel1 2 2 2 3 13" xfId="50230" xr:uid="{00000000-0005-0000-0000-000031C40000}"/>
    <cellStyle name="SAPBEXHLevel1 2 2 2 3 14" xfId="50231" xr:uid="{00000000-0005-0000-0000-000032C40000}"/>
    <cellStyle name="SAPBEXHLevel1 2 2 2 3 2" xfId="50232" xr:uid="{00000000-0005-0000-0000-000033C40000}"/>
    <cellStyle name="SAPBEXHLevel1 2 2 2 3 2 2" xfId="50233" xr:uid="{00000000-0005-0000-0000-000034C40000}"/>
    <cellStyle name="SAPBEXHLevel1 2 2 2 3 2 3" xfId="50234" xr:uid="{00000000-0005-0000-0000-000035C40000}"/>
    <cellStyle name="SAPBEXHLevel1 2 2 2 3 3" xfId="50235" xr:uid="{00000000-0005-0000-0000-000036C40000}"/>
    <cellStyle name="SAPBEXHLevel1 2 2 2 3 3 2" xfId="50236" xr:uid="{00000000-0005-0000-0000-000037C40000}"/>
    <cellStyle name="SAPBEXHLevel1 2 2 2 3 3 3" xfId="50237" xr:uid="{00000000-0005-0000-0000-000038C40000}"/>
    <cellStyle name="SAPBEXHLevel1 2 2 2 3 4" xfId="50238" xr:uid="{00000000-0005-0000-0000-000039C40000}"/>
    <cellStyle name="SAPBEXHLevel1 2 2 2 3 4 2" xfId="50239" xr:uid="{00000000-0005-0000-0000-00003AC40000}"/>
    <cellStyle name="SAPBEXHLevel1 2 2 2 3 4 3" xfId="50240" xr:uid="{00000000-0005-0000-0000-00003BC40000}"/>
    <cellStyle name="SAPBEXHLevel1 2 2 2 3 5" xfId="50241" xr:uid="{00000000-0005-0000-0000-00003CC40000}"/>
    <cellStyle name="SAPBEXHLevel1 2 2 2 3 5 2" xfId="50242" xr:uid="{00000000-0005-0000-0000-00003DC40000}"/>
    <cellStyle name="SAPBEXHLevel1 2 2 2 3 5 3" xfId="50243" xr:uid="{00000000-0005-0000-0000-00003EC40000}"/>
    <cellStyle name="SAPBEXHLevel1 2 2 2 3 6" xfId="50244" xr:uid="{00000000-0005-0000-0000-00003FC40000}"/>
    <cellStyle name="SAPBEXHLevel1 2 2 2 3 6 2" xfId="50245" xr:uid="{00000000-0005-0000-0000-000040C40000}"/>
    <cellStyle name="SAPBEXHLevel1 2 2 2 3 6 3" xfId="50246" xr:uid="{00000000-0005-0000-0000-000041C40000}"/>
    <cellStyle name="SAPBEXHLevel1 2 2 2 3 7" xfId="50247" xr:uid="{00000000-0005-0000-0000-000042C40000}"/>
    <cellStyle name="SAPBEXHLevel1 2 2 2 3 7 2" xfId="50248" xr:uid="{00000000-0005-0000-0000-000043C40000}"/>
    <cellStyle name="SAPBEXHLevel1 2 2 2 3 7 3" xfId="50249" xr:uid="{00000000-0005-0000-0000-000044C40000}"/>
    <cellStyle name="SAPBEXHLevel1 2 2 2 3 8" xfId="50250" xr:uid="{00000000-0005-0000-0000-000045C40000}"/>
    <cellStyle name="SAPBEXHLevel1 2 2 2 3 8 2" xfId="50251" xr:uid="{00000000-0005-0000-0000-000046C40000}"/>
    <cellStyle name="SAPBEXHLevel1 2 2 2 3 8 3" xfId="50252" xr:uid="{00000000-0005-0000-0000-000047C40000}"/>
    <cellStyle name="SAPBEXHLevel1 2 2 2 3 9" xfId="50253" xr:uid="{00000000-0005-0000-0000-000048C40000}"/>
    <cellStyle name="SAPBEXHLevel1 2 2 2 3 9 2" xfId="50254" xr:uid="{00000000-0005-0000-0000-000049C40000}"/>
    <cellStyle name="SAPBEXHLevel1 2 2 2 3 9 3" xfId="50255" xr:uid="{00000000-0005-0000-0000-00004AC40000}"/>
    <cellStyle name="SAPBEXHLevel1 2 2 2 4" xfId="50256" xr:uid="{00000000-0005-0000-0000-00004BC40000}"/>
    <cellStyle name="SAPBEXHLevel1 2 2 2 4 10" xfId="50257" xr:uid="{00000000-0005-0000-0000-00004CC40000}"/>
    <cellStyle name="SAPBEXHLevel1 2 2 2 4 10 2" xfId="50258" xr:uid="{00000000-0005-0000-0000-00004DC40000}"/>
    <cellStyle name="SAPBEXHLevel1 2 2 2 4 10 3" xfId="50259" xr:uid="{00000000-0005-0000-0000-00004EC40000}"/>
    <cellStyle name="SAPBEXHLevel1 2 2 2 4 11" xfId="50260" xr:uid="{00000000-0005-0000-0000-00004FC40000}"/>
    <cellStyle name="SAPBEXHLevel1 2 2 2 4 11 2" xfId="50261" xr:uid="{00000000-0005-0000-0000-000050C40000}"/>
    <cellStyle name="SAPBEXHLevel1 2 2 2 4 11 3" xfId="50262" xr:uid="{00000000-0005-0000-0000-000051C40000}"/>
    <cellStyle name="SAPBEXHLevel1 2 2 2 4 12" xfId="50263" xr:uid="{00000000-0005-0000-0000-000052C40000}"/>
    <cellStyle name="SAPBEXHLevel1 2 2 2 4 13" xfId="50264" xr:uid="{00000000-0005-0000-0000-000053C40000}"/>
    <cellStyle name="SAPBEXHLevel1 2 2 2 4 2" xfId="50265" xr:uid="{00000000-0005-0000-0000-000054C40000}"/>
    <cellStyle name="SAPBEXHLevel1 2 2 2 4 2 2" xfId="50266" xr:uid="{00000000-0005-0000-0000-000055C40000}"/>
    <cellStyle name="SAPBEXHLevel1 2 2 2 4 2 3" xfId="50267" xr:uid="{00000000-0005-0000-0000-000056C40000}"/>
    <cellStyle name="SAPBEXHLevel1 2 2 2 4 3" xfId="50268" xr:uid="{00000000-0005-0000-0000-000057C40000}"/>
    <cellStyle name="SAPBEXHLevel1 2 2 2 4 3 2" xfId="50269" xr:uid="{00000000-0005-0000-0000-000058C40000}"/>
    <cellStyle name="SAPBEXHLevel1 2 2 2 4 3 3" xfId="50270" xr:uid="{00000000-0005-0000-0000-000059C40000}"/>
    <cellStyle name="SAPBEXHLevel1 2 2 2 4 4" xfId="50271" xr:uid="{00000000-0005-0000-0000-00005AC40000}"/>
    <cellStyle name="SAPBEXHLevel1 2 2 2 4 4 2" xfId="50272" xr:uid="{00000000-0005-0000-0000-00005BC40000}"/>
    <cellStyle name="SAPBEXHLevel1 2 2 2 4 4 3" xfId="50273" xr:uid="{00000000-0005-0000-0000-00005CC40000}"/>
    <cellStyle name="SAPBEXHLevel1 2 2 2 4 5" xfId="50274" xr:uid="{00000000-0005-0000-0000-00005DC40000}"/>
    <cellStyle name="SAPBEXHLevel1 2 2 2 4 5 2" xfId="50275" xr:uid="{00000000-0005-0000-0000-00005EC40000}"/>
    <cellStyle name="SAPBEXHLevel1 2 2 2 4 5 3" xfId="50276" xr:uid="{00000000-0005-0000-0000-00005FC40000}"/>
    <cellStyle name="SAPBEXHLevel1 2 2 2 4 6" xfId="50277" xr:uid="{00000000-0005-0000-0000-000060C40000}"/>
    <cellStyle name="SAPBEXHLevel1 2 2 2 4 6 2" xfId="50278" xr:uid="{00000000-0005-0000-0000-000061C40000}"/>
    <cellStyle name="SAPBEXHLevel1 2 2 2 4 6 3" xfId="50279" xr:uid="{00000000-0005-0000-0000-000062C40000}"/>
    <cellStyle name="SAPBEXHLevel1 2 2 2 4 7" xfId="50280" xr:uid="{00000000-0005-0000-0000-000063C40000}"/>
    <cellStyle name="SAPBEXHLevel1 2 2 2 4 7 2" xfId="50281" xr:uid="{00000000-0005-0000-0000-000064C40000}"/>
    <cellStyle name="SAPBEXHLevel1 2 2 2 4 7 3" xfId="50282" xr:uid="{00000000-0005-0000-0000-000065C40000}"/>
    <cellStyle name="SAPBEXHLevel1 2 2 2 4 8" xfId="50283" xr:uid="{00000000-0005-0000-0000-000066C40000}"/>
    <cellStyle name="SAPBEXHLevel1 2 2 2 4 8 2" xfId="50284" xr:uid="{00000000-0005-0000-0000-000067C40000}"/>
    <cellStyle name="SAPBEXHLevel1 2 2 2 4 8 3" xfId="50285" xr:uid="{00000000-0005-0000-0000-000068C40000}"/>
    <cellStyle name="SAPBEXHLevel1 2 2 2 4 9" xfId="50286" xr:uid="{00000000-0005-0000-0000-000069C40000}"/>
    <cellStyle name="SAPBEXHLevel1 2 2 2 4 9 2" xfId="50287" xr:uid="{00000000-0005-0000-0000-00006AC40000}"/>
    <cellStyle name="SAPBEXHLevel1 2 2 2 4 9 3" xfId="50288" xr:uid="{00000000-0005-0000-0000-00006BC40000}"/>
    <cellStyle name="SAPBEXHLevel1 2 2 2 5" xfId="50289" xr:uid="{00000000-0005-0000-0000-00006CC40000}"/>
    <cellStyle name="SAPBEXHLevel1 2 2 2 5 10" xfId="50290" xr:uid="{00000000-0005-0000-0000-00006DC40000}"/>
    <cellStyle name="SAPBEXHLevel1 2 2 2 5 10 2" xfId="50291" xr:uid="{00000000-0005-0000-0000-00006EC40000}"/>
    <cellStyle name="SAPBEXHLevel1 2 2 2 5 10 3" xfId="50292" xr:uid="{00000000-0005-0000-0000-00006FC40000}"/>
    <cellStyle name="SAPBEXHLevel1 2 2 2 5 11" xfId="50293" xr:uid="{00000000-0005-0000-0000-000070C40000}"/>
    <cellStyle name="SAPBEXHLevel1 2 2 2 5 11 2" xfId="50294" xr:uid="{00000000-0005-0000-0000-000071C40000}"/>
    <cellStyle name="SAPBEXHLevel1 2 2 2 5 11 3" xfId="50295" xr:uid="{00000000-0005-0000-0000-000072C40000}"/>
    <cellStyle name="SAPBEXHLevel1 2 2 2 5 12" xfId="50296" xr:uid="{00000000-0005-0000-0000-000073C40000}"/>
    <cellStyle name="SAPBEXHLevel1 2 2 2 5 13" xfId="50297" xr:uid="{00000000-0005-0000-0000-000074C40000}"/>
    <cellStyle name="SAPBEXHLevel1 2 2 2 5 2" xfId="50298" xr:uid="{00000000-0005-0000-0000-000075C40000}"/>
    <cellStyle name="SAPBEXHLevel1 2 2 2 5 2 2" xfId="50299" xr:uid="{00000000-0005-0000-0000-000076C40000}"/>
    <cellStyle name="SAPBEXHLevel1 2 2 2 5 2 3" xfId="50300" xr:uid="{00000000-0005-0000-0000-000077C40000}"/>
    <cellStyle name="SAPBEXHLevel1 2 2 2 5 3" xfId="50301" xr:uid="{00000000-0005-0000-0000-000078C40000}"/>
    <cellStyle name="SAPBEXHLevel1 2 2 2 5 3 2" xfId="50302" xr:uid="{00000000-0005-0000-0000-000079C40000}"/>
    <cellStyle name="SAPBEXHLevel1 2 2 2 5 3 3" xfId="50303" xr:uid="{00000000-0005-0000-0000-00007AC40000}"/>
    <cellStyle name="SAPBEXHLevel1 2 2 2 5 4" xfId="50304" xr:uid="{00000000-0005-0000-0000-00007BC40000}"/>
    <cellStyle name="SAPBEXHLevel1 2 2 2 5 4 2" xfId="50305" xr:uid="{00000000-0005-0000-0000-00007CC40000}"/>
    <cellStyle name="SAPBEXHLevel1 2 2 2 5 4 3" xfId="50306" xr:uid="{00000000-0005-0000-0000-00007DC40000}"/>
    <cellStyle name="SAPBEXHLevel1 2 2 2 5 5" xfId="50307" xr:uid="{00000000-0005-0000-0000-00007EC40000}"/>
    <cellStyle name="SAPBEXHLevel1 2 2 2 5 5 2" xfId="50308" xr:uid="{00000000-0005-0000-0000-00007FC40000}"/>
    <cellStyle name="SAPBEXHLevel1 2 2 2 5 5 3" xfId="50309" xr:uid="{00000000-0005-0000-0000-000080C40000}"/>
    <cellStyle name="SAPBEXHLevel1 2 2 2 5 6" xfId="50310" xr:uid="{00000000-0005-0000-0000-000081C40000}"/>
    <cellStyle name="SAPBEXHLevel1 2 2 2 5 6 2" xfId="50311" xr:uid="{00000000-0005-0000-0000-000082C40000}"/>
    <cellStyle name="SAPBEXHLevel1 2 2 2 5 6 3" xfId="50312" xr:uid="{00000000-0005-0000-0000-000083C40000}"/>
    <cellStyle name="SAPBEXHLevel1 2 2 2 5 7" xfId="50313" xr:uid="{00000000-0005-0000-0000-000084C40000}"/>
    <cellStyle name="SAPBEXHLevel1 2 2 2 5 7 2" xfId="50314" xr:uid="{00000000-0005-0000-0000-000085C40000}"/>
    <cellStyle name="SAPBEXHLevel1 2 2 2 5 7 3" xfId="50315" xr:uid="{00000000-0005-0000-0000-000086C40000}"/>
    <cellStyle name="SAPBEXHLevel1 2 2 2 5 8" xfId="50316" xr:uid="{00000000-0005-0000-0000-000087C40000}"/>
    <cellStyle name="SAPBEXHLevel1 2 2 2 5 8 2" xfId="50317" xr:uid="{00000000-0005-0000-0000-000088C40000}"/>
    <cellStyle name="SAPBEXHLevel1 2 2 2 5 8 3" xfId="50318" xr:uid="{00000000-0005-0000-0000-000089C40000}"/>
    <cellStyle name="SAPBEXHLevel1 2 2 2 5 9" xfId="50319" xr:uid="{00000000-0005-0000-0000-00008AC40000}"/>
    <cellStyle name="SAPBEXHLevel1 2 2 2 5 9 2" xfId="50320" xr:uid="{00000000-0005-0000-0000-00008BC40000}"/>
    <cellStyle name="SAPBEXHLevel1 2 2 2 5 9 3" xfId="50321" xr:uid="{00000000-0005-0000-0000-00008CC40000}"/>
    <cellStyle name="SAPBEXHLevel1 2 2 2 6" xfId="50322" xr:uid="{00000000-0005-0000-0000-00008DC40000}"/>
    <cellStyle name="SAPBEXHLevel1 2 2 2 6 10" xfId="50323" xr:uid="{00000000-0005-0000-0000-00008EC40000}"/>
    <cellStyle name="SAPBEXHLevel1 2 2 2 6 10 2" xfId="50324" xr:uid="{00000000-0005-0000-0000-00008FC40000}"/>
    <cellStyle name="SAPBEXHLevel1 2 2 2 6 10 3" xfId="50325" xr:uid="{00000000-0005-0000-0000-000090C40000}"/>
    <cellStyle name="SAPBEXHLevel1 2 2 2 6 11" xfId="50326" xr:uid="{00000000-0005-0000-0000-000091C40000}"/>
    <cellStyle name="SAPBEXHLevel1 2 2 2 6 11 2" xfId="50327" xr:uid="{00000000-0005-0000-0000-000092C40000}"/>
    <cellStyle name="SAPBEXHLevel1 2 2 2 6 11 3" xfId="50328" xr:uid="{00000000-0005-0000-0000-000093C40000}"/>
    <cellStyle name="SAPBEXHLevel1 2 2 2 6 12" xfId="50329" xr:uid="{00000000-0005-0000-0000-000094C40000}"/>
    <cellStyle name="SAPBEXHLevel1 2 2 2 6 13" xfId="50330" xr:uid="{00000000-0005-0000-0000-000095C40000}"/>
    <cellStyle name="SAPBEXHLevel1 2 2 2 6 2" xfId="50331" xr:uid="{00000000-0005-0000-0000-000096C40000}"/>
    <cellStyle name="SAPBEXHLevel1 2 2 2 6 2 2" xfId="50332" xr:uid="{00000000-0005-0000-0000-000097C40000}"/>
    <cellStyle name="SAPBEXHLevel1 2 2 2 6 2 3" xfId="50333" xr:uid="{00000000-0005-0000-0000-000098C40000}"/>
    <cellStyle name="SAPBEXHLevel1 2 2 2 6 3" xfId="50334" xr:uid="{00000000-0005-0000-0000-000099C40000}"/>
    <cellStyle name="SAPBEXHLevel1 2 2 2 6 3 2" xfId="50335" xr:uid="{00000000-0005-0000-0000-00009AC40000}"/>
    <cellStyle name="SAPBEXHLevel1 2 2 2 6 3 3" xfId="50336" xr:uid="{00000000-0005-0000-0000-00009BC40000}"/>
    <cellStyle name="SAPBEXHLevel1 2 2 2 6 4" xfId="50337" xr:uid="{00000000-0005-0000-0000-00009CC40000}"/>
    <cellStyle name="SAPBEXHLevel1 2 2 2 6 4 2" xfId="50338" xr:uid="{00000000-0005-0000-0000-00009DC40000}"/>
    <cellStyle name="SAPBEXHLevel1 2 2 2 6 4 3" xfId="50339" xr:uid="{00000000-0005-0000-0000-00009EC40000}"/>
    <cellStyle name="SAPBEXHLevel1 2 2 2 6 5" xfId="50340" xr:uid="{00000000-0005-0000-0000-00009FC40000}"/>
    <cellStyle name="SAPBEXHLevel1 2 2 2 6 5 2" xfId="50341" xr:uid="{00000000-0005-0000-0000-0000A0C40000}"/>
    <cellStyle name="SAPBEXHLevel1 2 2 2 6 5 3" xfId="50342" xr:uid="{00000000-0005-0000-0000-0000A1C40000}"/>
    <cellStyle name="SAPBEXHLevel1 2 2 2 6 6" xfId="50343" xr:uid="{00000000-0005-0000-0000-0000A2C40000}"/>
    <cellStyle name="SAPBEXHLevel1 2 2 2 6 6 2" xfId="50344" xr:uid="{00000000-0005-0000-0000-0000A3C40000}"/>
    <cellStyle name="SAPBEXHLevel1 2 2 2 6 6 3" xfId="50345" xr:uid="{00000000-0005-0000-0000-0000A4C40000}"/>
    <cellStyle name="SAPBEXHLevel1 2 2 2 6 7" xfId="50346" xr:uid="{00000000-0005-0000-0000-0000A5C40000}"/>
    <cellStyle name="SAPBEXHLevel1 2 2 2 6 7 2" xfId="50347" xr:uid="{00000000-0005-0000-0000-0000A6C40000}"/>
    <cellStyle name="SAPBEXHLevel1 2 2 2 6 7 3" xfId="50348" xr:uid="{00000000-0005-0000-0000-0000A7C40000}"/>
    <cellStyle name="SAPBEXHLevel1 2 2 2 6 8" xfId="50349" xr:uid="{00000000-0005-0000-0000-0000A8C40000}"/>
    <cellStyle name="SAPBEXHLevel1 2 2 2 6 8 2" xfId="50350" xr:uid="{00000000-0005-0000-0000-0000A9C40000}"/>
    <cellStyle name="SAPBEXHLevel1 2 2 2 6 8 3" xfId="50351" xr:uid="{00000000-0005-0000-0000-0000AAC40000}"/>
    <cellStyle name="SAPBEXHLevel1 2 2 2 6 9" xfId="50352" xr:uid="{00000000-0005-0000-0000-0000ABC40000}"/>
    <cellStyle name="SAPBEXHLevel1 2 2 2 6 9 2" xfId="50353" xr:uid="{00000000-0005-0000-0000-0000ACC40000}"/>
    <cellStyle name="SAPBEXHLevel1 2 2 2 6 9 3" xfId="50354" xr:uid="{00000000-0005-0000-0000-0000ADC40000}"/>
    <cellStyle name="SAPBEXHLevel1 2 2 2 7" xfId="50355" xr:uid="{00000000-0005-0000-0000-0000AEC40000}"/>
    <cellStyle name="SAPBEXHLevel1 2 2 2 7 10" xfId="50356" xr:uid="{00000000-0005-0000-0000-0000AFC40000}"/>
    <cellStyle name="SAPBEXHLevel1 2 2 2 7 10 2" xfId="50357" xr:uid="{00000000-0005-0000-0000-0000B0C40000}"/>
    <cellStyle name="SAPBEXHLevel1 2 2 2 7 10 3" xfId="50358" xr:uid="{00000000-0005-0000-0000-0000B1C40000}"/>
    <cellStyle name="SAPBEXHLevel1 2 2 2 7 11" xfId="50359" xr:uid="{00000000-0005-0000-0000-0000B2C40000}"/>
    <cellStyle name="SAPBEXHLevel1 2 2 2 7 11 2" xfId="50360" xr:uid="{00000000-0005-0000-0000-0000B3C40000}"/>
    <cellStyle name="SAPBEXHLevel1 2 2 2 7 11 3" xfId="50361" xr:uid="{00000000-0005-0000-0000-0000B4C40000}"/>
    <cellStyle name="SAPBEXHLevel1 2 2 2 7 12" xfId="50362" xr:uid="{00000000-0005-0000-0000-0000B5C40000}"/>
    <cellStyle name="SAPBEXHLevel1 2 2 2 7 13" xfId="50363" xr:uid="{00000000-0005-0000-0000-0000B6C40000}"/>
    <cellStyle name="SAPBEXHLevel1 2 2 2 7 2" xfId="50364" xr:uid="{00000000-0005-0000-0000-0000B7C40000}"/>
    <cellStyle name="SAPBEXHLevel1 2 2 2 7 2 2" xfId="50365" xr:uid="{00000000-0005-0000-0000-0000B8C40000}"/>
    <cellStyle name="SAPBEXHLevel1 2 2 2 7 2 3" xfId="50366" xr:uid="{00000000-0005-0000-0000-0000B9C40000}"/>
    <cellStyle name="SAPBEXHLevel1 2 2 2 7 3" xfId="50367" xr:uid="{00000000-0005-0000-0000-0000BAC40000}"/>
    <cellStyle name="SAPBEXHLevel1 2 2 2 7 3 2" xfId="50368" xr:uid="{00000000-0005-0000-0000-0000BBC40000}"/>
    <cellStyle name="SAPBEXHLevel1 2 2 2 7 3 3" xfId="50369" xr:uid="{00000000-0005-0000-0000-0000BCC40000}"/>
    <cellStyle name="SAPBEXHLevel1 2 2 2 7 4" xfId="50370" xr:uid="{00000000-0005-0000-0000-0000BDC40000}"/>
    <cellStyle name="SAPBEXHLevel1 2 2 2 7 4 2" xfId="50371" xr:uid="{00000000-0005-0000-0000-0000BEC40000}"/>
    <cellStyle name="SAPBEXHLevel1 2 2 2 7 4 3" xfId="50372" xr:uid="{00000000-0005-0000-0000-0000BFC40000}"/>
    <cellStyle name="SAPBEXHLevel1 2 2 2 7 5" xfId="50373" xr:uid="{00000000-0005-0000-0000-0000C0C40000}"/>
    <cellStyle name="SAPBEXHLevel1 2 2 2 7 5 2" xfId="50374" xr:uid="{00000000-0005-0000-0000-0000C1C40000}"/>
    <cellStyle name="SAPBEXHLevel1 2 2 2 7 5 3" xfId="50375" xr:uid="{00000000-0005-0000-0000-0000C2C40000}"/>
    <cellStyle name="SAPBEXHLevel1 2 2 2 7 6" xfId="50376" xr:uid="{00000000-0005-0000-0000-0000C3C40000}"/>
    <cellStyle name="SAPBEXHLevel1 2 2 2 7 6 2" xfId="50377" xr:uid="{00000000-0005-0000-0000-0000C4C40000}"/>
    <cellStyle name="SAPBEXHLevel1 2 2 2 7 6 3" xfId="50378" xr:uid="{00000000-0005-0000-0000-0000C5C40000}"/>
    <cellStyle name="SAPBEXHLevel1 2 2 2 7 7" xfId="50379" xr:uid="{00000000-0005-0000-0000-0000C6C40000}"/>
    <cellStyle name="SAPBEXHLevel1 2 2 2 7 7 2" xfId="50380" xr:uid="{00000000-0005-0000-0000-0000C7C40000}"/>
    <cellStyle name="SAPBEXHLevel1 2 2 2 7 7 3" xfId="50381" xr:uid="{00000000-0005-0000-0000-0000C8C40000}"/>
    <cellStyle name="SAPBEXHLevel1 2 2 2 7 8" xfId="50382" xr:uid="{00000000-0005-0000-0000-0000C9C40000}"/>
    <cellStyle name="SAPBEXHLevel1 2 2 2 7 8 2" xfId="50383" xr:uid="{00000000-0005-0000-0000-0000CAC40000}"/>
    <cellStyle name="SAPBEXHLevel1 2 2 2 7 8 3" xfId="50384" xr:uid="{00000000-0005-0000-0000-0000CBC40000}"/>
    <cellStyle name="SAPBEXHLevel1 2 2 2 7 9" xfId="50385" xr:uid="{00000000-0005-0000-0000-0000CCC40000}"/>
    <cellStyle name="SAPBEXHLevel1 2 2 2 7 9 2" xfId="50386" xr:uid="{00000000-0005-0000-0000-0000CDC40000}"/>
    <cellStyle name="SAPBEXHLevel1 2 2 2 7 9 3" xfId="50387" xr:uid="{00000000-0005-0000-0000-0000CEC40000}"/>
    <cellStyle name="SAPBEXHLevel1 2 2 2 8" xfId="50388" xr:uid="{00000000-0005-0000-0000-0000CFC40000}"/>
    <cellStyle name="SAPBEXHLevel1 2 2 2 8 2" xfId="50389" xr:uid="{00000000-0005-0000-0000-0000D0C40000}"/>
    <cellStyle name="SAPBEXHLevel1 2 2 2 8 3" xfId="50390" xr:uid="{00000000-0005-0000-0000-0000D1C40000}"/>
    <cellStyle name="SAPBEXHLevel1 2 2 2 9" xfId="50391" xr:uid="{00000000-0005-0000-0000-0000D2C40000}"/>
    <cellStyle name="SAPBEXHLevel1 2 2 2 9 2" xfId="50392" xr:uid="{00000000-0005-0000-0000-0000D3C40000}"/>
    <cellStyle name="SAPBEXHLevel1 2 2 2 9 3" xfId="50393" xr:uid="{00000000-0005-0000-0000-0000D4C40000}"/>
    <cellStyle name="SAPBEXHLevel1 2 2 20" xfId="50394" xr:uid="{00000000-0005-0000-0000-0000D5C40000}"/>
    <cellStyle name="SAPBEXHLevel1 2 2 3" xfId="50395" xr:uid="{00000000-0005-0000-0000-0000D6C40000}"/>
    <cellStyle name="SAPBEXHLevel1 2 2 3 10" xfId="50396" xr:uid="{00000000-0005-0000-0000-0000D7C40000}"/>
    <cellStyle name="SAPBEXHLevel1 2 2 3 10 2" xfId="50397" xr:uid="{00000000-0005-0000-0000-0000D8C40000}"/>
    <cellStyle name="SAPBEXHLevel1 2 2 3 10 3" xfId="50398" xr:uid="{00000000-0005-0000-0000-0000D9C40000}"/>
    <cellStyle name="SAPBEXHLevel1 2 2 3 11" xfId="50399" xr:uid="{00000000-0005-0000-0000-0000DAC40000}"/>
    <cellStyle name="SAPBEXHLevel1 2 2 3 11 2" xfId="50400" xr:uid="{00000000-0005-0000-0000-0000DBC40000}"/>
    <cellStyle name="SAPBEXHLevel1 2 2 3 11 3" xfId="50401" xr:uid="{00000000-0005-0000-0000-0000DCC40000}"/>
    <cellStyle name="SAPBEXHLevel1 2 2 3 12" xfId="50402" xr:uid="{00000000-0005-0000-0000-0000DDC40000}"/>
    <cellStyle name="SAPBEXHLevel1 2 2 3 12 2" xfId="50403" xr:uid="{00000000-0005-0000-0000-0000DEC40000}"/>
    <cellStyle name="SAPBEXHLevel1 2 2 3 12 3" xfId="50404" xr:uid="{00000000-0005-0000-0000-0000DFC40000}"/>
    <cellStyle name="SAPBEXHLevel1 2 2 3 13" xfId="50405" xr:uid="{00000000-0005-0000-0000-0000E0C40000}"/>
    <cellStyle name="SAPBEXHLevel1 2 2 3 14" xfId="50406" xr:uid="{00000000-0005-0000-0000-0000E1C40000}"/>
    <cellStyle name="SAPBEXHLevel1 2 2 3 2" xfId="50407" xr:uid="{00000000-0005-0000-0000-0000E2C40000}"/>
    <cellStyle name="SAPBEXHLevel1 2 2 3 2 2" xfId="50408" xr:uid="{00000000-0005-0000-0000-0000E3C40000}"/>
    <cellStyle name="SAPBEXHLevel1 2 2 3 2 3" xfId="50409" xr:uid="{00000000-0005-0000-0000-0000E4C40000}"/>
    <cellStyle name="SAPBEXHLevel1 2 2 3 3" xfId="50410" xr:uid="{00000000-0005-0000-0000-0000E5C40000}"/>
    <cellStyle name="SAPBEXHLevel1 2 2 3 3 2" xfId="50411" xr:uid="{00000000-0005-0000-0000-0000E6C40000}"/>
    <cellStyle name="SAPBEXHLevel1 2 2 3 3 3" xfId="50412" xr:uid="{00000000-0005-0000-0000-0000E7C40000}"/>
    <cellStyle name="SAPBEXHLevel1 2 2 3 4" xfId="50413" xr:uid="{00000000-0005-0000-0000-0000E8C40000}"/>
    <cellStyle name="SAPBEXHLevel1 2 2 3 4 2" xfId="50414" xr:uid="{00000000-0005-0000-0000-0000E9C40000}"/>
    <cellStyle name="SAPBEXHLevel1 2 2 3 4 3" xfId="50415" xr:uid="{00000000-0005-0000-0000-0000EAC40000}"/>
    <cellStyle name="SAPBEXHLevel1 2 2 3 5" xfId="50416" xr:uid="{00000000-0005-0000-0000-0000EBC40000}"/>
    <cellStyle name="SAPBEXHLevel1 2 2 3 5 2" xfId="50417" xr:uid="{00000000-0005-0000-0000-0000ECC40000}"/>
    <cellStyle name="SAPBEXHLevel1 2 2 3 5 3" xfId="50418" xr:uid="{00000000-0005-0000-0000-0000EDC40000}"/>
    <cellStyle name="SAPBEXHLevel1 2 2 3 6" xfId="50419" xr:uid="{00000000-0005-0000-0000-0000EEC40000}"/>
    <cellStyle name="SAPBEXHLevel1 2 2 3 6 2" xfId="50420" xr:uid="{00000000-0005-0000-0000-0000EFC40000}"/>
    <cellStyle name="SAPBEXHLevel1 2 2 3 6 3" xfId="50421" xr:uid="{00000000-0005-0000-0000-0000F0C40000}"/>
    <cellStyle name="SAPBEXHLevel1 2 2 3 7" xfId="50422" xr:uid="{00000000-0005-0000-0000-0000F1C40000}"/>
    <cellStyle name="SAPBEXHLevel1 2 2 3 7 2" xfId="50423" xr:uid="{00000000-0005-0000-0000-0000F2C40000}"/>
    <cellStyle name="SAPBEXHLevel1 2 2 3 7 3" xfId="50424" xr:uid="{00000000-0005-0000-0000-0000F3C40000}"/>
    <cellStyle name="SAPBEXHLevel1 2 2 3 8" xfId="50425" xr:uid="{00000000-0005-0000-0000-0000F4C40000}"/>
    <cellStyle name="SAPBEXHLevel1 2 2 3 8 2" xfId="50426" xr:uid="{00000000-0005-0000-0000-0000F5C40000}"/>
    <cellStyle name="SAPBEXHLevel1 2 2 3 8 3" xfId="50427" xr:uid="{00000000-0005-0000-0000-0000F6C40000}"/>
    <cellStyle name="SAPBEXHLevel1 2 2 3 9" xfId="50428" xr:uid="{00000000-0005-0000-0000-0000F7C40000}"/>
    <cellStyle name="SAPBEXHLevel1 2 2 3 9 2" xfId="50429" xr:uid="{00000000-0005-0000-0000-0000F8C40000}"/>
    <cellStyle name="SAPBEXHLevel1 2 2 3 9 3" xfId="50430" xr:uid="{00000000-0005-0000-0000-0000F9C40000}"/>
    <cellStyle name="SAPBEXHLevel1 2 2 4" xfId="50431" xr:uid="{00000000-0005-0000-0000-0000FAC40000}"/>
    <cellStyle name="SAPBEXHLevel1 2 2 4 10" xfId="50432" xr:uid="{00000000-0005-0000-0000-0000FBC40000}"/>
    <cellStyle name="SAPBEXHLevel1 2 2 4 10 2" xfId="50433" xr:uid="{00000000-0005-0000-0000-0000FCC40000}"/>
    <cellStyle name="SAPBEXHLevel1 2 2 4 10 3" xfId="50434" xr:uid="{00000000-0005-0000-0000-0000FDC40000}"/>
    <cellStyle name="SAPBEXHLevel1 2 2 4 11" xfId="50435" xr:uid="{00000000-0005-0000-0000-0000FEC40000}"/>
    <cellStyle name="SAPBEXHLevel1 2 2 4 11 2" xfId="50436" xr:uid="{00000000-0005-0000-0000-0000FFC40000}"/>
    <cellStyle name="SAPBEXHLevel1 2 2 4 11 3" xfId="50437" xr:uid="{00000000-0005-0000-0000-000000C50000}"/>
    <cellStyle name="SAPBEXHLevel1 2 2 4 12" xfId="50438" xr:uid="{00000000-0005-0000-0000-000001C50000}"/>
    <cellStyle name="SAPBEXHLevel1 2 2 4 13" xfId="50439" xr:uid="{00000000-0005-0000-0000-000002C50000}"/>
    <cellStyle name="SAPBEXHLevel1 2 2 4 2" xfId="50440" xr:uid="{00000000-0005-0000-0000-000003C50000}"/>
    <cellStyle name="SAPBEXHLevel1 2 2 4 2 2" xfId="50441" xr:uid="{00000000-0005-0000-0000-000004C50000}"/>
    <cellStyle name="SAPBEXHLevel1 2 2 4 2 3" xfId="50442" xr:uid="{00000000-0005-0000-0000-000005C50000}"/>
    <cellStyle name="SAPBEXHLevel1 2 2 4 3" xfId="50443" xr:uid="{00000000-0005-0000-0000-000006C50000}"/>
    <cellStyle name="SAPBEXHLevel1 2 2 4 3 2" xfId="50444" xr:uid="{00000000-0005-0000-0000-000007C50000}"/>
    <cellStyle name="SAPBEXHLevel1 2 2 4 3 3" xfId="50445" xr:uid="{00000000-0005-0000-0000-000008C50000}"/>
    <cellStyle name="SAPBEXHLevel1 2 2 4 4" xfId="50446" xr:uid="{00000000-0005-0000-0000-000009C50000}"/>
    <cellStyle name="SAPBEXHLevel1 2 2 4 4 2" xfId="50447" xr:uid="{00000000-0005-0000-0000-00000AC50000}"/>
    <cellStyle name="SAPBEXHLevel1 2 2 4 4 3" xfId="50448" xr:uid="{00000000-0005-0000-0000-00000BC50000}"/>
    <cellStyle name="SAPBEXHLevel1 2 2 4 5" xfId="50449" xr:uid="{00000000-0005-0000-0000-00000CC50000}"/>
    <cellStyle name="SAPBEXHLevel1 2 2 4 5 2" xfId="50450" xr:uid="{00000000-0005-0000-0000-00000DC50000}"/>
    <cellStyle name="SAPBEXHLevel1 2 2 4 5 3" xfId="50451" xr:uid="{00000000-0005-0000-0000-00000EC50000}"/>
    <cellStyle name="SAPBEXHLevel1 2 2 4 6" xfId="50452" xr:uid="{00000000-0005-0000-0000-00000FC50000}"/>
    <cellStyle name="SAPBEXHLevel1 2 2 4 6 2" xfId="50453" xr:uid="{00000000-0005-0000-0000-000010C50000}"/>
    <cellStyle name="SAPBEXHLevel1 2 2 4 6 3" xfId="50454" xr:uid="{00000000-0005-0000-0000-000011C50000}"/>
    <cellStyle name="SAPBEXHLevel1 2 2 4 7" xfId="50455" xr:uid="{00000000-0005-0000-0000-000012C50000}"/>
    <cellStyle name="SAPBEXHLevel1 2 2 4 7 2" xfId="50456" xr:uid="{00000000-0005-0000-0000-000013C50000}"/>
    <cellStyle name="SAPBEXHLevel1 2 2 4 7 3" xfId="50457" xr:uid="{00000000-0005-0000-0000-000014C50000}"/>
    <cellStyle name="SAPBEXHLevel1 2 2 4 8" xfId="50458" xr:uid="{00000000-0005-0000-0000-000015C50000}"/>
    <cellStyle name="SAPBEXHLevel1 2 2 4 8 2" xfId="50459" xr:uid="{00000000-0005-0000-0000-000016C50000}"/>
    <cellStyle name="SAPBEXHLevel1 2 2 4 8 3" xfId="50460" xr:uid="{00000000-0005-0000-0000-000017C50000}"/>
    <cellStyle name="SAPBEXHLevel1 2 2 4 9" xfId="50461" xr:uid="{00000000-0005-0000-0000-000018C50000}"/>
    <cellStyle name="SAPBEXHLevel1 2 2 4 9 2" xfId="50462" xr:uid="{00000000-0005-0000-0000-000019C50000}"/>
    <cellStyle name="SAPBEXHLevel1 2 2 4 9 3" xfId="50463" xr:uid="{00000000-0005-0000-0000-00001AC50000}"/>
    <cellStyle name="SAPBEXHLevel1 2 2 5" xfId="50464" xr:uid="{00000000-0005-0000-0000-00001BC50000}"/>
    <cellStyle name="SAPBEXHLevel1 2 2 5 10" xfId="50465" xr:uid="{00000000-0005-0000-0000-00001CC50000}"/>
    <cellStyle name="SAPBEXHLevel1 2 2 5 10 2" xfId="50466" xr:uid="{00000000-0005-0000-0000-00001DC50000}"/>
    <cellStyle name="SAPBEXHLevel1 2 2 5 10 3" xfId="50467" xr:uid="{00000000-0005-0000-0000-00001EC50000}"/>
    <cellStyle name="SAPBEXHLevel1 2 2 5 11" xfId="50468" xr:uid="{00000000-0005-0000-0000-00001FC50000}"/>
    <cellStyle name="SAPBEXHLevel1 2 2 5 11 2" xfId="50469" xr:uid="{00000000-0005-0000-0000-000020C50000}"/>
    <cellStyle name="SAPBEXHLevel1 2 2 5 11 3" xfId="50470" xr:uid="{00000000-0005-0000-0000-000021C50000}"/>
    <cellStyle name="SAPBEXHLevel1 2 2 5 12" xfId="50471" xr:uid="{00000000-0005-0000-0000-000022C50000}"/>
    <cellStyle name="SAPBEXHLevel1 2 2 5 13" xfId="50472" xr:uid="{00000000-0005-0000-0000-000023C50000}"/>
    <cellStyle name="SAPBEXHLevel1 2 2 5 2" xfId="50473" xr:uid="{00000000-0005-0000-0000-000024C50000}"/>
    <cellStyle name="SAPBEXHLevel1 2 2 5 2 2" xfId="50474" xr:uid="{00000000-0005-0000-0000-000025C50000}"/>
    <cellStyle name="SAPBEXHLevel1 2 2 5 2 3" xfId="50475" xr:uid="{00000000-0005-0000-0000-000026C50000}"/>
    <cellStyle name="SAPBEXHLevel1 2 2 5 3" xfId="50476" xr:uid="{00000000-0005-0000-0000-000027C50000}"/>
    <cellStyle name="SAPBEXHLevel1 2 2 5 3 2" xfId="50477" xr:uid="{00000000-0005-0000-0000-000028C50000}"/>
    <cellStyle name="SAPBEXHLevel1 2 2 5 3 3" xfId="50478" xr:uid="{00000000-0005-0000-0000-000029C50000}"/>
    <cellStyle name="SAPBEXHLevel1 2 2 5 4" xfId="50479" xr:uid="{00000000-0005-0000-0000-00002AC50000}"/>
    <cellStyle name="SAPBEXHLevel1 2 2 5 4 2" xfId="50480" xr:uid="{00000000-0005-0000-0000-00002BC50000}"/>
    <cellStyle name="SAPBEXHLevel1 2 2 5 4 3" xfId="50481" xr:uid="{00000000-0005-0000-0000-00002CC50000}"/>
    <cellStyle name="SAPBEXHLevel1 2 2 5 5" xfId="50482" xr:uid="{00000000-0005-0000-0000-00002DC50000}"/>
    <cellStyle name="SAPBEXHLevel1 2 2 5 5 2" xfId="50483" xr:uid="{00000000-0005-0000-0000-00002EC50000}"/>
    <cellStyle name="SAPBEXHLevel1 2 2 5 5 3" xfId="50484" xr:uid="{00000000-0005-0000-0000-00002FC50000}"/>
    <cellStyle name="SAPBEXHLevel1 2 2 5 6" xfId="50485" xr:uid="{00000000-0005-0000-0000-000030C50000}"/>
    <cellStyle name="SAPBEXHLevel1 2 2 5 6 2" xfId="50486" xr:uid="{00000000-0005-0000-0000-000031C50000}"/>
    <cellStyle name="SAPBEXHLevel1 2 2 5 6 3" xfId="50487" xr:uid="{00000000-0005-0000-0000-000032C50000}"/>
    <cellStyle name="SAPBEXHLevel1 2 2 5 7" xfId="50488" xr:uid="{00000000-0005-0000-0000-000033C50000}"/>
    <cellStyle name="SAPBEXHLevel1 2 2 5 7 2" xfId="50489" xr:uid="{00000000-0005-0000-0000-000034C50000}"/>
    <cellStyle name="SAPBEXHLevel1 2 2 5 7 3" xfId="50490" xr:uid="{00000000-0005-0000-0000-000035C50000}"/>
    <cellStyle name="SAPBEXHLevel1 2 2 5 8" xfId="50491" xr:uid="{00000000-0005-0000-0000-000036C50000}"/>
    <cellStyle name="SAPBEXHLevel1 2 2 5 8 2" xfId="50492" xr:uid="{00000000-0005-0000-0000-000037C50000}"/>
    <cellStyle name="SAPBEXHLevel1 2 2 5 8 3" xfId="50493" xr:uid="{00000000-0005-0000-0000-000038C50000}"/>
    <cellStyle name="SAPBEXHLevel1 2 2 5 9" xfId="50494" xr:uid="{00000000-0005-0000-0000-000039C50000}"/>
    <cellStyle name="SAPBEXHLevel1 2 2 5 9 2" xfId="50495" xr:uid="{00000000-0005-0000-0000-00003AC50000}"/>
    <cellStyle name="SAPBEXHLevel1 2 2 5 9 3" xfId="50496" xr:uid="{00000000-0005-0000-0000-00003BC50000}"/>
    <cellStyle name="SAPBEXHLevel1 2 2 6" xfId="50497" xr:uid="{00000000-0005-0000-0000-00003CC50000}"/>
    <cellStyle name="SAPBEXHLevel1 2 2 6 10" xfId="50498" xr:uid="{00000000-0005-0000-0000-00003DC50000}"/>
    <cellStyle name="SAPBEXHLevel1 2 2 6 10 2" xfId="50499" xr:uid="{00000000-0005-0000-0000-00003EC50000}"/>
    <cellStyle name="SAPBEXHLevel1 2 2 6 10 3" xfId="50500" xr:uid="{00000000-0005-0000-0000-00003FC50000}"/>
    <cellStyle name="SAPBEXHLevel1 2 2 6 11" xfId="50501" xr:uid="{00000000-0005-0000-0000-000040C50000}"/>
    <cellStyle name="SAPBEXHLevel1 2 2 6 11 2" xfId="50502" xr:uid="{00000000-0005-0000-0000-000041C50000}"/>
    <cellStyle name="SAPBEXHLevel1 2 2 6 11 3" xfId="50503" xr:uid="{00000000-0005-0000-0000-000042C50000}"/>
    <cellStyle name="SAPBEXHLevel1 2 2 6 12" xfId="50504" xr:uid="{00000000-0005-0000-0000-000043C50000}"/>
    <cellStyle name="SAPBEXHLevel1 2 2 6 13" xfId="50505" xr:uid="{00000000-0005-0000-0000-000044C50000}"/>
    <cellStyle name="SAPBEXHLevel1 2 2 6 2" xfId="50506" xr:uid="{00000000-0005-0000-0000-000045C50000}"/>
    <cellStyle name="SAPBEXHLevel1 2 2 6 2 2" xfId="50507" xr:uid="{00000000-0005-0000-0000-000046C50000}"/>
    <cellStyle name="SAPBEXHLevel1 2 2 6 2 3" xfId="50508" xr:uid="{00000000-0005-0000-0000-000047C50000}"/>
    <cellStyle name="SAPBEXHLevel1 2 2 6 3" xfId="50509" xr:uid="{00000000-0005-0000-0000-000048C50000}"/>
    <cellStyle name="SAPBEXHLevel1 2 2 6 3 2" xfId="50510" xr:uid="{00000000-0005-0000-0000-000049C50000}"/>
    <cellStyle name="SAPBEXHLevel1 2 2 6 3 3" xfId="50511" xr:uid="{00000000-0005-0000-0000-00004AC50000}"/>
    <cellStyle name="SAPBEXHLevel1 2 2 6 4" xfId="50512" xr:uid="{00000000-0005-0000-0000-00004BC50000}"/>
    <cellStyle name="SAPBEXHLevel1 2 2 6 4 2" xfId="50513" xr:uid="{00000000-0005-0000-0000-00004CC50000}"/>
    <cellStyle name="SAPBEXHLevel1 2 2 6 4 3" xfId="50514" xr:uid="{00000000-0005-0000-0000-00004DC50000}"/>
    <cellStyle name="SAPBEXHLevel1 2 2 6 5" xfId="50515" xr:uid="{00000000-0005-0000-0000-00004EC50000}"/>
    <cellStyle name="SAPBEXHLevel1 2 2 6 5 2" xfId="50516" xr:uid="{00000000-0005-0000-0000-00004FC50000}"/>
    <cellStyle name="SAPBEXHLevel1 2 2 6 5 3" xfId="50517" xr:uid="{00000000-0005-0000-0000-000050C50000}"/>
    <cellStyle name="SAPBEXHLevel1 2 2 6 6" xfId="50518" xr:uid="{00000000-0005-0000-0000-000051C50000}"/>
    <cellStyle name="SAPBEXHLevel1 2 2 6 6 2" xfId="50519" xr:uid="{00000000-0005-0000-0000-000052C50000}"/>
    <cellStyle name="SAPBEXHLevel1 2 2 6 6 3" xfId="50520" xr:uid="{00000000-0005-0000-0000-000053C50000}"/>
    <cellStyle name="SAPBEXHLevel1 2 2 6 7" xfId="50521" xr:uid="{00000000-0005-0000-0000-000054C50000}"/>
    <cellStyle name="SAPBEXHLevel1 2 2 6 7 2" xfId="50522" xr:uid="{00000000-0005-0000-0000-000055C50000}"/>
    <cellStyle name="SAPBEXHLevel1 2 2 6 7 3" xfId="50523" xr:uid="{00000000-0005-0000-0000-000056C50000}"/>
    <cellStyle name="SAPBEXHLevel1 2 2 6 8" xfId="50524" xr:uid="{00000000-0005-0000-0000-000057C50000}"/>
    <cellStyle name="SAPBEXHLevel1 2 2 6 8 2" xfId="50525" xr:uid="{00000000-0005-0000-0000-000058C50000}"/>
    <cellStyle name="SAPBEXHLevel1 2 2 6 8 3" xfId="50526" xr:uid="{00000000-0005-0000-0000-000059C50000}"/>
    <cellStyle name="SAPBEXHLevel1 2 2 6 9" xfId="50527" xr:uid="{00000000-0005-0000-0000-00005AC50000}"/>
    <cellStyle name="SAPBEXHLevel1 2 2 6 9 2" xfId="50528" xr:uid="{00000000-0005-0000-0000-00005BC50000}"/>
    <cellStyle name="SAPBEXHLevel1 2 2 6 9 3" xfId="50529" xr:uid="{00000000-0005-0000-0000-00005CC50000}"/>
    <cellStyle name="SAPBEXHLevel1 2 2 7" xfId="50530" xr:uid="{00000000-0005-0000-0000-00005DC50000}"/>
    <cellStyle name="SAPBEXHLevel1 2 2 7 10" xfId="50531" xr:uid="{00000000-0005-0000-0000-00005EC50000}"/>
    <cellStyle name="SAPBEXHLevel1 2 2 7 10 2" xfId="50532" xr:uid="{00000000-0005-0000-0000-00005FC50000}"/>
    <cellStyle name="SAPBEXHLevel1 2 2 7 10 3" xfId="50533" xr:uid="{00000000-0005-0000-0000-000060C50000}"/>
    <cellStyle name="SAPBEXHLevel1 2 2 7 11" xfId="50534" xr:uid="{00000000-0005-0000-0000-000061C50000}"/>
    <cellStyle name="SAPBEXHLevel1 2 2 7 11 2" xfId="50535" xr:uid="{00000000-0005-0000-0000-000062C50000}"/>
    <cellStyle name="SAPBEXHLevel1 2 2 7 11 3" xfId="50536" xr:uid="{00000000-0005-0000-0000-000063C50000}"/>
    <cellStyle name="SAPBEXHLevel1 2 2 7 12" xfId="50537" xr:uid="{00000000-0005-0000-0000-000064C50000}"/>
    <cellStyle name="SAPBEXHLevel1 2 2 7 13" xfId="50538" xr:uid="{00000000-0005-0000-0000-000065C50000}"/>
    <cellStyle name="SAPBEXHLevel1 2 2 7 2" xfId="50539" xr:uid="{00000000-0005-0000-0000-000066C50000}"/>
    <cellStyle name="SAPBEXHLevel1 2 2 7 2 2" xfId="50540" xr:uid="{00000000-0005-0000-0000-000067C50000}"/>
    <cellStyle name="SAPBEXHLevel1 2 2 7 2 3" xfId="50541" xr:uid="{00000000-0005-0000-0000-000068C50000}"/>
    <cellStyle name="SAPBEXHLevel1 2 2 7 3" xfId="50542" xr:uid="{00000000-0005-0000-0000-000069C50000}"/>
    <cellStyle name="SAPBEXHLevel1 2 2 7 3 2" xfId="50543" xr:uid="{00000000-0005-0000-0000-00006AC50000}"/>
    <cellStyle name="SAPBEXHLevel1 2 2 7 3 3" xfId="50544" xr:uid="{00000000-0005-0000-0000-00006BC50000}"/>
    <cellStyle name="SAPBEXHLevel1 2 2 7 4" xfId="50545" xr:uid="{00000000-0005-0000-0000-00006CC50000}"/>
    <cellStyle name="SAPBEXHLevel1 2 2 7 4 2" xfId="50546" xr:uid="{00000000-0005-0000-0000-00006DC50000}"/>
    <cellStyle name="SAPBEXHLevel1 2 2 7 4 3" xfId="50547" xr:uid="{00000000-0005-0000-0000-00006EC50000}"/>
    <cellStyle name="SAPBEXHLevel1 2 2 7 5" xfId="50548" xr:uid="{00000000-0005-0000-0000-00006FC50000}"/>
    <cellStyle name="SAPBEXHLevel1 2 2 7 5 2" xfId="50549" xr:uid="{00000000-0005-0000-0000-000070C50000}"/>
    <cellStyle name="SAPBEXHLevel1 2 2 7 5 3" xfId="50550" xr:uid="{00000000-0005-0000-0000-000071C50000}"/>
    <cellStyle name="SAPBEXHLevel1 2 2 7 6" xfId="50551" xr:uid="{00000000-0005-0000-0000-000072C50000}"/>
    <cellStyle name="SAPBEXHLevel1 2 2 7 6 2" xfId="50552" xr:uid="{00000000-0005-0000-0000-000073C50000}"/>
    <cellStyle name="SAPBEXHLevel1 2 2 7 6 3" xfId="50553" xr:uid="{00000000-0005-0000-0000-000074C50000}"/>
    <cellStyle name="SAPBEXHLevel1 2 2 7 7" xfId="50554" xr:uid="{00000000-0005-0000-0000-000075C50000}"/>
    <cellStyle name="SAPBEXHLevel1 2 2 7 7 2" xfId="50555" xr:uid="{00000000-0005-0000-0000-000076C50000}"/>
    <cellStyle name="SAPBEXHLevel1 2 2 7 7 3" xfId="50556" xr:uid="{00000000-0005-0000-0000-000077C50000}"/>
    <cellStyle name="SAPBEXHLevel1 2 2 7 8" xfId="50557" xr:uid="{00000000-0005-0000-0000-000078C50000}"/>
    <cellStyle name="SAPBEXHLevel1 2 2 7 8 2" xfId="50558" xr:uid="{00000000-0005-0000-0000-000079C50000}"/>
    <cellStyle name="SAPBEXHLevel1 2 2 7 8 3" xfId="50559" xr:uid="{00000000-0005-0000-0000-00007AC50000}"/>
    <cellStyle name="SAPBEXHLevel1 2 2 7 9" xfId="50560" xr:uid="{00000000-0005-0000-0000-00007BC50000}"/>
    <cellStyle name="SAPBEXHLevel1 2 2 7 9 2" xfId="50561" xr:uid="{00000000-0005-0000-0000-00007CC50000}"/>
    <cellStyle name="SAPBEXHLevel1 2 2 7 9 3" xfId="50562" xr:uid="{00000000-0005-0000-0000-00007DC50000}"/>
    <cellStyle name="SAPBEXHLevel1 2 2 8" xfId="50563" xr:uid="{00000000-0005-0000-0000-00007EC50000}"/>
    <cellStyle name="SAPBEXHLevel1 2 2 8 2" xfId="50564" xr:uid="{00000000-0005-0000-0000-00007FC50000}"/>
    <cellStyle name="SAPBEXHLevel1 2 2 8 3" xfId="50565" xr:uid="{00000000-0005-0000-0000-000080C50000}"/>
    <cellStyle name="SAPBEXHLevel1 2 2 9" xfId="50566" xr:uid="{00000000-0005-0000-0000-000081C50000}"/>
    <cellStyle name="SAPBEXHLevel1 2 2 9 2" xfId="50567" xr:uid="{00000000-0005-0000-0000-000082C50000}"/>
    <cellStyle name="SAPBEXHLevel1 2 2 9 3" xfId="50568" xr:uid="{00000000-0005-0000-0000-000083C50000}"/>
    <cellStyle name="SAPBEXHLevel1 2 3" xfId="50569" xr:uid="{00000000-0005-0000-0000-000084C50000}"/>
    <cellStyle name="SAPBEXHLevel1 2 3 10" xfId="50570" xr:uid="{00000000-0005-0000-0000-000085C50000}"/>
    <cellStyle name="SAPBEXHLevel1 2 3 10 2" xfId="50571" xr:uid="{00000000-0005-0000-0000-000086C50000}"/>
    <cellStyle name="SAPBEXHLevel1 2 3 10 3" xfId="50572" xr:uid="{00000000-0005-0000-0000-000087C50000}"/>
    <cellStyle name="SAPBEXHLevel1 2 3 11" xfId="50573" xr:uid="{00000000-0005-0000-0000-000088C50000}"/>
    <cellStyle name="SAPBEXHLevel1 2 3 11 2" xfId="50574" xr:uid="{00000000-0005-0000-0000-000089C50000}"/>
    <cellStyle name="SAPBEXHLevel1 2 3 11 3" xfId="50575" xr:uid="{00000000-0005-0000-0000-00008AC50000}"/>
    <cellStyle name="SAPBEXHLevel1 2 3 12" xfId="50576" xr:uid="{00000000-0005-0000-0000-00008BC50000}"/>
    <cellStyle name="SAPBEXHLevel1 2 3 12 2" xfId="50577" xr:uid="{00000000-0005-0000-0000-00008CC50000}"/>
    <cellStyle name="SAPBEXHLevel1 2 3 12 3" xfId="50578" xr:uid="{00000000-0005-0000-0000-00008DC50000}"/>
    <cellStyle name="SAPBEXHLevel1 2 3 13" xfId="50579" xr:uid="{00000000-0005-0000-0000-00008EC50000}"/>
    <cellStyle name="SAPBEXHLevel1 2 3 13 2" xfId="50580" xr:uid="{00000000-0005-0000-0000-00008FC50000}"/>
    <cellStyle name="SAPBEXHLevel1 2 3 13 3" xfId="50581" xr:uid="{00000000-0005-0000-0000-000090C50000}"/>
    <cellStyle name="SAPBEXHLevel1 2 3 14" xfId="50582" xr:uid="{00000000-0005-0000-0000-000091C50000}"/>
    <cellStyle name="SAPBEXHLevel1 2 3 14 2" xfId="50583" xr:uid="{00000000-0005-0000-0000-000092C50000}"/>
    <cellStyle name="SAPBEXHLevel1 2 3 14 3" xfId="50584" xr:uid="{00000000-0005-0000-0000-000093C50000}"/>
    <cellStyle name="SAPBEXHLevel1 2 3 15" xfId="50585" xr:uid="{00000000-0005-0000-0000-000094C50000}"/>
    <cellStyle name="SAPBEXHLevel1 2 3 15 2" xfId="50586" xr:uid="{00000000-0005-0000-0000-000095C50000}"/>
    <cellStyle name="SAPBEXHLevel1 2 3 15 3" xfId="50587" xr:uid="{00000000-0005-0000-0000-000096C50000}"/>
    <cellStyle name="SAPBEXHLevel1 2 3 16" xfId="50588" xr:uid="{00000000-0005-0000-0000-000097C50000}"/>
    <cellStyle name="SAPBEXHLevel1 2 3 16 2" xfId="50589" xr:uid="{00000000-0005-0000-0000-000098C50000}"/>
    <cellStyle name="SAPBEXHLevel1 2 3 16 3" xfId="50590" xr:uid="{00000000-0005-0000-0000-000099C50000}"/>
    <cellStyle name="SAPBEXHLevel1 2 3 17" xfId="50591" xr:uid="{00000000-0005-0000-0000-00009AC50000}"/>
    <cellStyle name="SAPBEXHLevel1 2 3 17 2" xfId="50592" xr:uid="{00000000-0005-0000-0000-00009BC50000}"/>
    <cellStyle name="SAPBEXHLevel1 2 3 17 3" xfId="50593" xr:uid="{00000000-0005-0000-0000-00009CC50000}"/>
    <cellStyle name="SAPBEXHLevel1 2 3 18" xfId="50594" xr:uid="{00000000-0005-0000-0000-00009DC50000}"/>
    <cellStyle name="SAPBEXHLevel1 2 3 18 2" xfId="50595" xr:uid="{00000000-0005-0000-0000-00009EC50000}"/>
    <cellStyle name="SAPBEXHLevel1 2 3 18 3" xfId="50596" xr:uid="{00000000-0005-0000-0000-00009FC50000}"/>
    <cellStyle name="SAPBEXHLevel1 2 3 19" xfId="50597" xr:uid="{00000000-0005-0000-0000-0000A0C50000}"/>
    <cellStyle name="SAPBEXHLevel1 2 3 2" xfId="50598" xr:uid="{00000000-0005-0000-0000-0000A1C50000}"/>
    <cellStyle name="SAPBEXHLevel1 2 3 2 10" xfId="50599" xr:uid="{00000000-0005-0000-0000-0000A2C50000}"/>
    <cellStyle name="SAPBEXHLevel1 2 3 2 10 2" xfId="50600" xr:uid="{00000000-0005-0000-0000-0000A3C50000}"/>
    <cellStyle name="SAPBEXHLevel1 2 3 2 10 3" xfId="50601" xr:uid="{00000000-0005-0000-0000-0000A4C50000}"/>
    <cellStyle name="SAPBEXHLevel1 2 3 2 11" xfId="50602" xr:uid="{00000000-0005-0000-0000-0000A5C50000}"/>
    <cellStyle name="SAPBEXHLevel1 2 3 2 11 2" xfId="50603" xr:uid="{00000000-0005-0000-0000-0000A6C50000}"/>
    <cellStyle name="SAPBEXHLevel1 2 3 2 11 3" xfId="50604" xr:uid="{00000000-0005-0000-0000-0000A7C50000}"/>
    <cellStyle name="SAPBEXHLevel1 2 3 2 12" xfId="50605" xr:uid="{00000000-0005-0000-0000-0000A8C50000}"/>
    <cellStyle name="SAPBEXHLevel1 2 3 2 12 2" xfId="50606" xr:uid="{00000000-0005-0000-0000-0000A9C50000}"/>
    <cellStyle name="SAPBEXHLevel1 2 3 2 12 3" xfId="50607" xr:uid="{00000000-0005-0000-0000-0000AAC50000}"/>
    <cellStyle name="SAPBEXHLevel1 2 3 2 13" xfId="50608" xr:uid="{00000000-0005-0000-0000-0000ABC50000}"/>
    <cellStyle name="SAPBEXHLevel1 2 3 2 14" xfId="50609" xr:uid="{00000000-0005-0000-0000-0000ACC50000}"/>
    <cellStyle name="SAPBEXHLevel1 2 3 2 2" xfId="50610" xr:uid="{00000000-0005-0000-0000-0000ADC50000}"/>
    <cellStyle name="SAPBEXHLevel1 2 3 2 2 2" xfId="50611" xr:uid="{00000000-0005-0000-0000-0000AEC50000}"/>
    <cellStyle name="SAPBEXHLevel1 2 3 2 2 3" xfId="50612" xr:uid="{00000000-0005-0000-0000-0000AFC50000}"/>
    <cellStyle name="SAPBEXHLevel1 2 3 2 3" xfId="50613" xr:uid="{00000000-0005-0000-0000-0000B0C50000}"/>
    <cellStyle name="SAPBEXHLevel1 2 3 2 3 2" xfId="50614" xr:uid="{00000000-0005-0000-0000-0000B1C50000}"/>
    <cellStyle name="SAPBEXHLevel1 2 3 2 3 3" xfId="50615" xr:uid="{00000000-0005-0000-0000-0000B2C50000}"/>
    <cellStyle name="SAPBEXHLevel1 2 3 2 4" xfId="50616" xr:uid="{00000000-0005-0000-0000-0000B3C50000}"/>
    <cellStyle name="SAPBEXHLevel1 2 3 2 4 2" xfId="50617" xr:uid="{00000000-0005-0000-0000-0000B4C50000}"/>
    <cellStyle name="SAPBEXHLevel1 2 3 2 4 3" xfId="50618" xr:uid="{00000000-0005-0000-0000-0000B5C50000}"/>
    <cellStyle name="SAPBEXHLevel1 2 3 2 5" xfId="50619" xr:uid="{00000000-0005-0000-0000-0000B6C50000}"/>
    <cellStyle name="SAPBEXHLevel1 2 3 2 5 2" xfId="50620" xr:uid="{00000000-0005-0000-0000-0000B7C50000}"/>
    <cellStyle name="SAPBEXHLevel1 2 3 2 5 3" xfId="50621" xr:uid="{00000000-0005-0000-0000-0000B8C50000}"/>
    <cellStyle name="SAPBEXHLevel1 2 3 2 6" xfId="50622" xr:uid="{00000000-0005-0000-0000-0000B9C50000}"/>
    <cellStyle name="SAPBEXHLevel1 2 3 2 6 2" xfId="50623" xr:uid="{00000000-0005-0000-0000-0000BAC50000}"/>
    <cellStyle name="SAPBEXHLevel1 2 3 2 6 3" xfId="50624" xr:uid="{00000000-0005-0000-0000-0000BBC50000}"/>
    <cellStyle name="SAPBEXHLevel1 2 3 2 7" xfId="50625" xr:uid="{00000000-0005-0000-0000-0000BCC50000}"/>
    <cellStyle name="SAPBEXHLevel1 2 3 2 7 2" xfId="50626" xr:uid="{00000000-0005-0000-0000-0000BDC50000}"/>
    <cellStyle name="SAPBEXHLevel1 2 3 2 7 3" xfId="50627" xr:uid="{00000000-0005-0000-0000-0000BEC50000}"/>
    <cellStyle name="SAPBEXHLevel1 2 3 2 8" xfId="50628" xr:uid="{00000000-0005-0000-0000-0000BFC50000}"/>
    <cellStyle name="SAPBEXHLevel1 2 3 2 8 2" xfId="50629" xr:uid="{00000000-0005-0000-0000-0000C0C50000}"/>
    <cellStyle name="SAPBEXHLevel1 2 3 2 8 3" xfId="50630" xr:uid="{00000000-0005-0000-0000-0000C1C50000}"/>
    <cellStyle name="SAPBEXHLevel1 2 3 2 9" xfId="50631" xr:uid="{00000000-0005-0000-0000-0000C2C50000}"/>
    <cellStyle name="SAPBEXHLevel1 2 3 2 9 2" xfId="50632" xr:uid="{00000000-0005-0000-0000-0000C3C50000}"/>
    <cellStyle name="SAPBEXHLevel1 2 3 2 9 3" xfId="50633" xr:uid="{00000000-0005-0000-0000-0000C4C50000}"/>
    <cellStyle name="SAPBEXHLevel1 2 3 20" xfId="50634" xr:uid="{00000000-0005-0000-0000-0000C5C50000}"/>
    <cellStyle name="SAPBEXHLevel1 2 3 3" xfId="50635" xr:uid="{00000000-0005-0000-0000-0000C6C50000}"/>
    <cellStyle name="SAPBEXHLevel1 2 3 3 10" xfId="50636" xr:uid="{00000000-0005-0000-0000-0000C7C50000}"/>
    <cellStyle name="SAPBEXHLevel1 2 3 3 10 2" xfId="50637" xr:uid="{00000000-0005-0000-0000-0000C8C50000}"/>
    <cellStyle name="SAPBEXHLevel1 2 3 3 10 3" xfId="50638" xr:uid="{00000000-0005-0000-0000-0000C9C50000}"/>
    <cellStyle name="SAPBEXHLevel1 2 3 3 11" xfId="50639" xr:uid="{00000000-0005-0000-0000-0000CAC50000}"/>
    <cellStyle name="SAPBEXHLevel1 2 3 3 11 2" xfId="50640" xr:uid="{00000000-0005-0000-0000-0000CBC50000}"/>
    <cellStyle name="SAPBEXHLevel1 2 3 3 11 3" xfId="50641" xr:uid="{00000000-0005-0000-0000-0000CCC50000}"/>
    <cellStyle name="SAPBEXHLevel1 2 3 3 12" xfId="50642" xr:uid="{00000000-0005-0000-0000-0000CDC50000}"/>
    <cellStyle name="SAPBEXHLevel1 2 3 3 12 2" xfId="50643" xr:uid="{00000000-0005-0000-0000-0000CEC50000}"/>
    <cellStyle name="SAPBEXHLevel1 2 3 3 12 3" xfId="50644" xr:uid="{00000000-0005-0000-0000-0000CFC50000}"/>
    <cellStyle name="SAPBEXHLevel1 2 3 3 13" xfId="50645" xr:uid="{00000000-0005-0000-0000-0000D0C50000}"/>
    <cellStyle name="SAPBEXHLevel1 2 3 3 14" xfId="50646" xr:uid="{00000000-0005-0000-0000-0000D1C50000}"/>
    <cellStyle name="SAPBEXHLevel1 2 3 3 2" xfId="50647" xr:uid="{00000000-0005-0000-0000-0000D2C50000}"/>
    <cellStyle name="SAPBEXHLevel1 2 3 3 2 2" xfId="50648" xr:uid="{00000000-0005-0000-0000-0000D3C50000}"/>
    <cellStyle name="SAPBEXHLevel1 2 3 3 2 3" xfId="50649" xr:uid="{00000000-0005-0000-0000-0000D4C50000}"/>
    <cellStyle name="SAPBEXHLevel1 2 3 3 3" xfId="50650" xr:uid="{00000000-0005-0000-0000-0000D5C50000}"/>
    <cellStyle name="SAPBEXHLevel1 2 3 3 3 2" xfId="50651" xr:uid="{00000000-0005-0000-0000-0000D6C50000}"/>
    <cellStyle name="SAPBEXHLevel1 2 3 3 3 3" xfId="50652" xr:uid="{00000000-0005-0000-0000-0000D7C50000}"/>
    <cellStyle name="SAPBEXHLevel1 2 3 3 4" xfId="50653" xr:uid="{00000000-0005-0000-0000-0000D8C50000}"/>
    <cellStyle name="SAPBEXHLevel1 2 3 3 4 2" xfId="50654" xr:uid="{00000000-0005-0000-0000-0000D9C50000}"/>
    <cellStyle name="SAPBEXHLevel1 2 3 3 4 3" xfId="50655" xr:uid="{00000000-0005-0000-0000-0000DAC50000}"/>
    <cellStyle name="SAPBEXHLevel1 2 3 3 5" xfId="50656" xr:uid="{00000000-0005-0000-0000-0000DBC50000}"/>
    <cellStyle name="SAPBEXHLevel1 2 3 3 5 2" xfId="50657" xr:uid="{00000000-0005-0000-0000-0000DCC50000}"/>
    <cellStyle name="SAPBEXHLevel1 2 3 3 5 3" xfId="50658" xr:uid="{00000000-0005-0000-0000-0000DDC50000}"/>
    <cellStyle name="SAPBEXHLevel1 2 3 3 6" xfId="50659" xr:uid="{00000000-0005-0000-0000-0000DEC50000}"/>
    <cellStyle name="SAPBEXHLevel1 2 3 3 6 2" xfId="50660" xr:uid="{00000000-0005-0000-0000-0000DFC50000}"/>
    <cellStyle name="SAPBEXHLevel1 2 3 3 6 3" xfId="50661" xr:uid="{00000000-0005-0000-0000-0000E0C50000}"/>
    <cellStyle name="SAPBEXHLevel1 2 3 3 7" xfId="50662" xr:uid="{00000000-0005-0000-0000-0000E1C50000}"/>
    <cellStyle name="SAPBEXHLevel1 2 3 3 7 2" xfId="50663" xr:uid="{00000000-0005-0000-0000-0000E2C50000}"/>
    <cellStyle name="SAPBEXHLevel1 2 3 3 7 3" xfId="50664" xr:uid="{00000000-0005-0000-0000-0000E3C50000}"/>
    <cellStyle name="SAPBEXHLevel1 2 3 3 8" xfId="50665" xr:uid="{00000000-0005-0000-0000-0000E4C50000}"/>
    <cellStyle name="SAPBEXHLevel1 2 3 3 8 2" xfId="50666" xr:uid="{00000000-0005-0000-0000-0000E5C50000}"/>
    <cellStyle name="SAPBEXHLevel1 2 3 3 8 3" xfId="50667" xr:uid="{00000000-0005-0000-0000-0000E6C50000}"/>
    <cellStyle name="SAPBEXHLevel1 2 3 3 9" xfId="50668" xr:uid="{00000000-0005-0000-0000-0000E7C50000}"/>
    <cellStyle name="SAPBEXHLevel1 2 3 3 9 2" xfId="50669" xr:uid="{00000000-0005-0000-0000-0000E8C50000}"/>
    <cellStyle name="SAPBEXHLevel1 2 3 3 9 3" xfId="50670" xr:uid="{00000000-0005-0000-0000-0000E9C50000}"/>
    <cellStyle name="SAPBEXHLevel1 2 3 4" xfId="50671" xr:uid="{00000000-0005-0000-0000-0000EAC50000}"/>
    <cellStyle name="SAPBEXHLevel1 2 3 4 10" xfId="50672" xr:uid="{00000000-0005-0000-0000-0000EBC50000}"/>
    <cellStyle name="SAPBEXHLevel1 2 3 4 10 2" xfId="50673" xr:uid="{00000000-0005-0000-0000-0000ECC50000}"/>
    <cellStyle name="SAPBEXHLevel1 2 3 4 10 3" xfId="50674" xr:uid="{00000000-0005-0000-0000-0000EDC50000}"/>
    <cellStyle name="SAPBEXHLevel1 2 3 4 11" xfId="50675" xr:uid="{00000000-0005-0000-0000-0000EEC50000}"/>
    <cellStyle name="SAPBEXHLevel1 2 3 4 11 2" xfId="50676" xr:uid="{00000000-0005-0000-0000-0000EFC50000}"/>
    <cellStyle name="SAPBEXHLevel1 2 3 4 11 3" xfId="50677" xr:uid="{00000000-0005-0000-0000-0000F0C50000}"/>
    <cellStyle name="SAPBEXHLevel1 2 3 4 12" xfId="50678" xr:uid="{00000000-0005-0000-0000-0000F1C50000}"/>
    <cellStyle name="SAPBEXHLevel1 2 3 4 13" xfId="50679" xr:uid="{00000000-0005-0000-0000-0000F2C50000}"/>
    <cellStyle name="SAPBEXHLevel1 2 3 4 2" xfId="50680" xr:uid="{00000000-0005-0000-0000-0000F3C50000}"/>
    <cellStyle name="SAPBEXHLevel1 2 3 4 2 2" xfId="50681" xr:uid="{00000000-0005-0000-0000-0000F4C50000}"/>
    <cellStyle name="SAPBEXHLevel1 2 3 4 2 3" xfId="50682" xr:uid="{00000000-0005-0000-0000-0000F5C50000}"/>
    <cellStyle name="SAPBEXHLevel1 2 3 4 3" xfId="50683" xr:uid="{00000000-0005-0000-0000-0000F6C50000}"/>
    <cellStyle name="SAPBEXHLevel1 2 3 4 3 2" xfId="50684" xr:uid="{00000000-0005-0000-0000-0000F7C50000}"/>
    <cellStyle name="SAPBEXHLevel1 2 3 4 3 3" xfId="50685" xr:uid="{00000000-0005-0000-0000-0000F8C50000}"/>
    <cellStyle name="SAPBEXHLevel1 2 3 4 4" xfId="50686" xr:uid="{00000000-0005-0000-0000-0000F9C50000}"/>
    <cellStyle name="SAPBEXHLevel1 2 3 4 4 2" xfId="50687" xr:uid="{00000000-0005-0000-0000-0000FAC50000}"/>
    <cellStyle name="SAPBEXHLevel1 2 3 4 4 3" xfId="50688" xr:uid="{00000000-0005-0000-0000-0000FBC50000}"/>
    <cellStyle name="SAPBEXHLevel1 2 3 4 5" xfId="50689" xr:uid="{00000000-0005-0000-0000-0000FCC50000}"/>
    <cellStyle name="SAPBEXHLevel1 2 3 4 5 2" xfId="50690" xr:uid="{00000000-0005-0000-0000-0000FDC50000}"/>
    <cellStyle name="SAPBEXHLevel1 2 3 4 5 3" xfId="50691" xr:uid="{00000000-0005-0000-0000-0000FEC50000}"/>
    <cellStyle name="SAPBEXHLevel1 2 3 4 6" xfId="50692" xr:uid="{00000000-0005-0000-0000-0000FFC50000}"/>
    <cellStyle name="SAPBEXHLevel1 2 3 4 6 2" xfId="50693" xr:uid="{00000000-0005-0000-0000-000000C60000}"/>
    <cellStyle name="SAPBEXHLevel1 2 3 4 6 3" xfId="50694" xr:uid="{00000000-0005-0000-0000-000001C60000}"/>
    <cellStyle name="SAPBEXHLevel1 2 3 4 7" xfId="50695" xr:uid="{00000000-0005-0000-0000-000002C60000}"/>
    <cellStyle name="SAPBEXHLevel1 2 3 4 7 2" xfId="50696" xr:uid="{00000000-0005-0000-0000-000003C60000}"/>
    <cellStyle name="SAPBEXHLevel1 2 3 4 7 3" xfId="50697" xr:uid="{00000000-0005-0000-0000-000004C60000}"/>
    <cellStyle name="SAPBEXHLevel1 2 3 4 8" xfId="50698" xr:uid="{00000000-0005-0000-0000-000005C60000}"/>
    <cellStyle name="SAPBEXHLevel1 2 3 4 8 2" xfId="50699" xr:uid="{00000000-0005-0000-0000-000006C60000}"/>
    <cellStyle name="SAPBEXHLevel1 2 3 4 8 3" xfId="50700" xr:uid="{00000000-0005-0000-0000-000007C60000}"/>
    <cellStyle name="SAPBEXHLevel1 2 3 4 9" xfId="50701" xr:uid="{00000000-0005-0000-0000-000008C60000}"/>
    <cellStyle name="SAPBEXHLevel1 2 3 4 9 2" xfId="50702" xr:uid="{00000000-0005-0000-0000-000009C60000}"/>
    <cellStyle name="SAPBEXHLevel1 2 3 4 9 3" xfId="50703" xr:uid="{00000000-0005-0000-0000-00000AC60000}"/>
    <cellStyle name="SAPBEXHLevel1 2 3 5" xfId="50704" xr:uid="{00000000-0005-0000-0000-00000BC60000}"/>
    <cellStyle name="SAPBEXHLevel1 2 3 5 10" xfId="50705" xr:uid="{00000000-0005-0000-0000-00000CC60000}"/>
    <cellStyle name="SAPBEXHLevel1 2 3 5 10 2" xfId="50706" xr:uid="{00000000-0005-0000-0000-00000DC60000}"/>
    <cellStyle name="SAPBEXHLevel1 2 3 5 10 3" xfId="50707" xr:uid="{00000000-0005-0000-0000-00000EC60000}"/>
    <cellStyle name="SAPBEXHLevel1 2 3 5 11" xfId="50708" xr:uid="{00000000-0005-0000-0000-00000FC60000}"/>
    <cellStyle name="SAPBEXHLevel1 2 3 5 11 2" xfId="50709" xr:uid="{00000000-0005-0000-0000-000010C60000}"/>
    <cellStyle name="SAPBEXHLevel1 2 3 5 11 3" xfId="50710" xr:uid="{00000000-0005-0000-0000-000011C60000}"/>
    <cellStyle name="SAPBEXHLevel1 2 3 5 12" xfId="50711" xr:uid="{00000000-0005-0000-0000-000012C60000}"/>
    <cellStyle name="SAPBEXHLevel1 2 3 5 13" xfId="50712" xr:uid="{00000000-0005-0000-0000-000013C60000}"/>
    <cellStyle name="SAPBEXHLevel1 2 3 5 2" xfId="50713" xr:uid="{00000000-0005-0000-0000-000014C60000}"/>
    <cellStyle name="SAPBEXHLevel1 2 3 5 2 2" xfId="50714" xr:uid="{00000000-0005-0000-0000-000015C60000}"/>
    <cellStyle name="SAPBEXHLevel1 2 3 5 2 3" xfId="50715" xr:uid="{00000000-0005-0000-0000-000016C60000}"/>
    <cellStyle name="SAPBEXHLevel1 2 3 5 3" xfId="50716" xr:uid="{00000000-0005-0000-0000-000017C60000}"/>
    <cellStyle name="SAPBEXHLevel1 2 3 5 3 2" xfId="50717" xr:uid="{00000000-0005-0000-0000-000018C60000}"/>
    <cellStyle name="SAPBEXHLevel1 2 3 5 3 3" xfId="50718" xr:uid="{00000000-0005-0000-0000-000019C60000}"/>
    <cellStyle name="SAPBEXHLevel1 2 3 5 4" xfId="50719" xr:uid="{00000000-0005-0000-0000-00001AC60000}"/>
    <cellStyle name="SAPBEXHLevel1 2 3 5 4 2" xfId="50720" xr:uid="{00000000-0005-0000-0000-00001BC60000}"/>
    <cellStyle name="SAPBEXHLevel1 2 3 5 4 3" xfId="50721" xr:uid="{00000000-0005-0000-0000-00001CC60000}"/>
    <cellStyle name="SAPBEXHLevel1 2 3 5 5" xfId="50722" xr:uid="{00000000-0005-0000-0000-00001DC60000}"/>
    <cellStyle name="SAPBEXHLevel1 2 3 5 5 2" xfId="50723" xr:uid="{00000000-0005-0000-0000-00001EC60000}"/>
    <cellStyle name="SAPBEXHLevel1 2 3 5 5 3" xfId="50724" xr:uid="{00000000-0005-0000-0000-00001FC60000}"/>
    <cellStyle name="SAPBEXHLevel1 2 3 5 6" xfId="50725" xr:uid="{00000000-0005-0000-0000-000020C60000}"/>
    <cellStyle name="SAPBEXHLevel1 2 3 5 6 2" xfId="50726" xr:uid="{00000000-0005-0000-0000-000021C60000}"/>
    <cellStyle name="SAPBEXHLevel1 2 3 5 6 3" xfId="50727" xr:uid="{00000000-0005-0000-0000-000022C60000}"/>
    <cellStyle name="SAPBEXHLevel1 2 3 5 7" xfId="50728" xr:uid="{00000000-0005-0000-0000-000023C60000}"/>
    <cellStyle name="SAPBEXHLevel1 2 3 5 7 2" xfId="50729" xr:uid="{00000000-0005-0000-0000-000024C60000}"/>
    <cellStyle name="SAPBEXHLevel1 2 3 5 7 3" xfId="50730" xr:uid="{00000000-0005-0000-0000-000025C60000}"/>
    <cellStyle name="SAPBEXHLevel1 2 3 5 8" xfId="50731" xr:uid="{00000000-0005-0000-0000-000026C60000}"/>
    <cellStyle name="SAPBEXHLevel1 2 3 5 8 2" xfId="50732" xr:uid="{00000000-0005-0000-0000-000027C60000}"/>
    <cellStyle name="SAPBEXHLevel1 2 3 5 8 3" xfId="50733" xr:uid="{00000000-0005-0000-0000-000028C60000}"/>
    <cellStyle name="SAPBEXHLevel1 2 3 5 9" xfId="50734" xr:uid="{00000000-0005-0000-0000-000029C60000}"/>
    <cellStyle name="SAPBEXHLevel1 2 3 5 9 2" xfId="50735" xr:uid="{00000000-0005-0000-0000-00002AC60000}"/>
    <cellStyle name="SAPBEXHLevel1 2 3 5 9 3" xfId="50736" xr:uid="{00000000-0005-0000-0000-00002BC60000}"/>
    <cellStyle name="SAPBEXHLevel1 2 3 6" xfId="50737" xr:uid="{00000000-0005-0000-0000-00002CC60000}"/>
    <cellStyle name="SAPBEXHLevel1 2 3 6 10" xfId="50738" xr:uid="{00000000-0005-0000-0000-00002DC60000}"/>
    <cellStyle name="SAPBEXHLevel1 2 3 6 10 2" xfId="50739" xr:uid="{00000000-0005-0000-0000-00002EC60000}"/>
    <cellStyle name="SAPBEXHLevel1 2 3 6 10 3" xfId="50740" xr:uid="{00000000-0005-0000-0000-00002FC60000}"/>
    <cellStyle name="SAPBEXHLevel1 2 3 6 11" xfId="50741" xr:uid="{00000000-0005-0000-0000-000030C60000}"/>
    <cellStyle name="SAPBEXHLevel1 2 3 6 11 2" xfId="50742" xr:uid="{00000000-0005-0000-0000-000031C60000}"/>
    <cellStyle name="SAPBEXHLevel1 2 3 6 11 3" xfId="50743" xr:uid="{00000000-0005-0000-0000-000032C60000}"/>
    <cellStyle name="SAPBEXHLevel1 2 3 6 12" xfId="50744" xr:uid="{00000000-0005-0000-0000-000033C60000}"/>
    <cellStyle name="SAPBEXHLevel1 2 3 6 13" xfId="50745" xr:uid="{00000000-0005-0000-0000-000034C60000}"/>
    <cellStyle name="SAPBEXHLevel1 2 3 6 2" xfId="50746" xr:uid="{00000000-0005-0000-0000-000035C60000}"/>
    <cellStyle name="SAPBEXHLevel1 2 3 6 2 2" xfId="50747" xr:uid="{00000000-0005-0000-0000-000036C60000}"/>
    <cellStyle name="SAPBEXHLevel1 2 3 6 2 3" xfId="50748" xr:uid="{00000000-0005-0000-0000-000037C60000}"/>
    <cellStyle name="SAPBEXHLevel1 2 3 6 3" xfId="50749" xr:uid="{00000000-0005-0000-0000-000038C60000}"/>
    <cellStyle name="SAPBEXHLevel1 2 3 6 3 2" xfId="50750" xr:uid="{00000000-0005-0000-0000-000039C60000}"/>
    <cellStyle name="SAPBEXHLevel1 2 3 6 3 3" xfId="50751" xr:uid="{00000000-0005-0000-0000-00003AC60000}"/>
    <cellStyle name="SAPBEXHLevel1 2 3 6 4" xfId="50752" xr:uid="{00000000-0005-0000-0000-00003BC60000}"/>
    <cellStyle name="SAPBEXHLevel1 2 3 6 4 2" xfId="50753" xr:uid="{00000000-0005-0000-0000-00003CC60000}"/>
    <cellStyle name="SAPBEXHLevel1 2 3 6 4 3" xfId="50754" xr:uid="{00000000-0005-0000-0000-00003DC60000}"/>
    <cellStyle name="SAPBEXHLevel1 2 3 6 5" xfId="50755" xr:uid="{00000000-0005-0000-0000-00003EC60000}"/>
    <cellStyle name="SAPBEXHLevel1 2 3 6 5 2" xfId="50756" xr:uid="{00000000-0005-0000-0000-00003FC60000}"/>
    <cellStyle name="SAPBEXHLevel1 2 3 6 5 3" xfId="50757" xr:uid="{00000000-0005-0000-0000-000040C60000}"/>
    <cellStyle name="SAPBEXHLevel1 2 3 6 6" xfId="50758" xr:uid="{00000000-0005-0000-0000-000041C60000}"/>
    <cellStyle name="SAPBEXHLevel1 2 3 6 6 2" xfId="50759" xr:uid="{00000000-0005-0000-0000-000042C60000}"/>
    <cellStyle name="SAPBEXHLevel1 2 3 6 6 3" xfId="50760" xr:uid="{00000000-0005-0000-0000-000043C60000}"/>
    <cellStyle name="SAPBEXHLevel1 2 3 6 7" xfId="50761" xr:uid="{00000000-0005-0000-0000-000044C60000}"/>
    <cellStyle name="SAPBEXHLevel1 2 3 6 7 2" xfId="50762" xr:uid="{00000000-0005-0000-0000-000045C60000}"/>
    <cellStyle name="SAPBEXHLevel1 2 3 6 7 3" xfId="50763" xr:uid="{00000000-0005-0000-0000-000046C60000}"/>
    <cellStyle name="SAPBEXHLevel1 2 3 6 8" xfId="50764" xr:uid="{00000000-0005-0000-0000-000047C60000}"/>
    <cellStyle name="SAPBEXHLevel1 2 3 6 8 2" xfId="50765" xr:uid="{00000000-0005-0000-0000-000048C60000}"/>
    <cellStyle name="SAPBEXHLevel1 2 3 6 8 3" xfId="50766" xr:uid="{00000000-0005-0000-0000-000049C60000}"/>
    <cellStyle name="SAPBEXHLevel1 2 3 6 9" xfId="50767" xr:uid="{00000000-0005-0000-0000-00004AC60000}"/>
    <cellStyle name="SAPBEXHLevel1 2 3 6 9 2" xfId="50768" xr:uid="{00000000-0005-0000-0000-00004BC60000}"/>
    <cellStyle name="SAPBEXHLevel1 2 3 6 9 3" xfId="50769" xr:uid="{00000000-0005-0000-0000-00004CC60000}"/>
    <cellStyle name="SAPBEXHLevel1 2 3 7" xfId="50770" xr:uid="{00000000-0005-0000-0000-00004DC60000}"/>
    <cellStyle name="SAPBEXHLevel1 2 3 7 10" xfId="50771" xr:uid="{00000000-0005-0000-0000-00004EC60000}"/>
    <cellStyle name="SAPBEXHLevel1 2 3 7 10 2" xfId="50772" xr:uid="{00000000-0005-0000-0000-00004FC60000}"/>
    <cellStyle name="SAPBEXHLevel1 2 3 7 10 3" xfId="50773" xr:uid="{00000000-0005-0000-0000-000050C60000}"/>
    <cellStyle name="SAPBEXHLevel1 2 3 7 11" xfId="50774" xr:uid="{00000000-0005-0000-0000-000051C60000}"/>
    <cellStyle name="SAPBEXHLevel1 2 3 7 11 2" xfId="50775" xr:uid="{00000000-0005-0000-0000-000052C60000}"/>
    <cellStyle name="SAPBEXHLevel1 2 3 7 11 3" xfId="50776" xr:uid="{00000000-0005-0000-0000-000053C60000}"/>
    <cellStyle name="SAPBEXHLevel1 2 3 7 12" xfId="50777" xr:uid="{00000000-0005-0000-0000-000054C60000}"/>
    <cellStyle name="SAPBEXHLevel1 2 3 7 13" xfId="50778" xr:uid="{00000000-0005-0000-0000-000055C60000}"/>
    <cellStyle name="SAPBEXHLevel1 2 3 7 2" xfId="50779" xr:uid="{00000000-0005-0000-0000-000056C60000}"/>
    <cellStyle name="SAPBEXHLevel1 2 3 7 2 2" xfId="50780" xr:uid="{00000000-0005-0000-0000-000057C60000}"/>
    <cellStyle name="SAPBEXHLevel1 2 3 7 2 3" xfId="50781" xr:uid="{00000000-0005-0000-0000-000058C60000}"/>
    <cellStyle name="SAPBEXHLevel1 2 3 7 3" xfId="50782" xr:uid="{00000000-0005-0000-0000-000059C60000}"/>
    <cellStyle name="SAPBEXHLevel1 2 3 7 3 2" xfId="50783" xr:uid="{00000000-0005-0000-0000-00005AC60000}"/>
    <cellStyle name="SAPBEXHLevel1 2 3 7 3 3" xfId="50784" xr:uid="{00000000-0005-0000-0000-00005BC60000}"/>
    <cellStyle name="SAPBEXHLevel1 2 3 7 4" xfId="50785" xr:uid="{00000000-0005-0000-0000-00005CC60000}"/>
    <cellStyle name="SAPBEXHLevel1 2 3 7 4 2" xfId="50786" xr:uid="{00000000-0005-0000-0000-00005DC60000}"/>
    <cellStyle name="SAPBEXHLevel1 2 3 7 4 3" xfId="50787" xr:uid="{00000000-0005-0000-0000-00005EC60000}"/>
    <cellStyle name="SAPBEXHLevel1 2 3 7 5" xfId="50788" xr:uid="{00000000-0005-0000-0000-00005FC60000}"/>
    <cellStyle name="SAPBEXHLevel1 2 3 7 5 2" xfId="50789" xr:uid="{00000000-0005-0000-0000-000060C60000}"/>
    <cellStyle name="SAPBEXHLevel1 2 3 7 5 3" xfId="50790" xr:uid="{00000000-0005-0000-0000-000061C60000}"/>
    <cellStyle name="SAPBEXHLevel1 2 3 7 6" xfId="50791" xr:uid="{00000000-0005-0000-0000-000062C60000}"/>
    <cellStyle name="SAPBEXHLevel1 2 3 7 6 2" xfId="50792" xr:uid="{00000000-0005-0000-0000-000063C60000}"/>
    <cellStyle name="SAPBEXHLevel1 2 3 7 6 3" xfId="50793" xr:uid="{00000000-0005-0000-0000-000064C60000}"/>
    <cellStyle name="SAPBEXHLevel1 2 3 7 7" xfId="50794" xr:uid="{00000000-0005-0000-0000-000065C60000}"/>
    <cellStyle name="SAPBEXHLevel1 2 3 7 7 2" xfId="50795" xr:uid="{00000000-0005-0000-0000-000066C60000}"/>
    <cellStyle name="SAPBEXHLevel1 2 3 7 7 3" xfId="50796" xr:uid="{00000000-0005-0000-0000-000067C60000}"/>
    <cellStyle name="SAPBEXHLevel1 2 3 7 8" xfId="50797" xr:uid="{00000000-0005-0000-0000-000068C60000}"/>
    <cellStyle name="SAPBEXHLevel1 2 3 7 8 2" xfId="50798" xr:uid="{00000000-0005-0000-0000-000069C60000}"/>
    <cellStyle name="SAPBEXHLevel1 2 3 7 8 3" xfId="50799" xr:uid="{00000000-0005-0000-0000-00006AC60000}"/>
    <cellStyle name="SAPBEXHLevel1 2 3 7 9" xfId="50800" xr:uid="{00000000-0005-0000-0000-00006BC60000}"/>
    <cellStyle name="SAPBEXHLevel1 2 3 7 9 2" xfId="50801" xr:uid="{00000000-0005-0000-0000-00006CC60000}"/>
    <cellStyle name="SAPBEXHLevel1 2 3 7 9 3" xfId="50802" xr:uid="{00000000-0005-0000-0000-00006DC60000}"/>
    <cellStyle name="SAPBEXHLevel1 2 3 8" xfId="50803" xr:uid="{00000000-0005-0000-0000-00006EC60000}"/>
    <cellStyle name="SAPBEXHLevel1 2 3 8 2" xfId="50804" xr:uid="{00000000-0005-0000-0000-00006FC60000}"/>
    <cellStyle name="SAPBEXHLevel1 2 3 8 3" xfId="50805" xr:uid="{00000000-0005-0000-0000-000070C60000}"/>
    <cellStyle name="SAPBEXHLevel1 2 3 9" xfId="50806" xr:uid="{00000000-0005-0000-0000-000071C60000}"/>
    <cellStyle name="SAPBEXHLevel1 2 3 9 2" xfId="50807" xr:uid="{00000000-0005-0000-0000-000072C60000}"/>
    <cellStyle name="SAPBEXHLevel1 2 3 9 3" xfId="50808" xr:uid="{00000000-0005-0000-0000-000073C60000}"/>
    <cellStyle name="SAPBEXHLevel1 2 4" xfId="50809" xr:uid="{00000000-0005-0000-0000-000074C60000}"/>
    <cellStyle name="SAPBEXHLevel1 2 4 10" xfId="50810" xr:uid="{00000000-0005-0000-0000-000075C60000}"/>
    <cellStyle name="SAPBEXHLevel1 2 4 10 2" xfId="50811" xr:uid="{00000000-0005-0000-0000-000076C60000}"/>
    <cellStyle name="SAPBEXHLevel1 2 4 10 3" xfId="50812" xr:uid="{00000000-0005-0000-0000-000077C60000}"/>
    <cellStyle name="SAPBEXHLevel1 2 4 11" xfId="50813" xr:uid="{00000000-0005-0000-0000-000078C60000}"/>
    <cellStyle name="SAPBEXHLevel1 2 4 11 2" xfId="50814" xr:uid="{00000000-0005-0000-0000-000079C60000}"/>
    <cellStyle name="SAPBEXHLevel1 2 4 11 3" xfId="50815" xr:uid="{00000000-0005-0000-0000-00007AC60000}"/>
    <cellStyle name="SAPBEXHLevel1 2 4 12" xfId="50816" xr:uid="{00000000-0005-0000-0000-00007BC60000}"/>
    <cellStyle name="SAPBEXHLevel1 2 4 12 2" xfId="50817" xr:uid="{00000000-0005-0000-0000-00007CC60000}"/>
    <cellStyle name="SAPBEXHLevel1 2 4 12 3" xfId="50818" xr:uid="{00000000-0005-0000-0000-00007DC60000}"/>
    <cellStyle name="SAPBEXHLevel1 2 4 13" xfId="50819" xr:uid="{00000000-0005-0000-0000-00007EC60000}"/>
    <cellStyle name="SAPBEXHLevel1 2 4 13 2" xfId="50820" xr:uid="{00000000-0005-0000-0000-00007FC60000}"/>
    <cellStyle name="SAPBEXHLevel1 2 4 13 3" xfId="50821" xr:uid="{00000000-0005-0000-0000-000080C60000}"/>
    <cellStyle name="SAPBEXHLevel1 2 4 14" xfId="50822" xr:uid="{00000000-0005-0000-0000-000081C60000}"/>
    <cellStyle name="SAPBEXHLevel1 2 4 14 2" xfId="50823" xr:uid="{00000000-0005-0000-0000-000082C60000}"/>
    <cellStyle name="SAPBEXHLevel1 2 4 14 3" xfId="50824" xr:uid="{00000000-0005-0000-0000-000083C60000}"/>
    <cellStyle name="SAPBEXHLevel1 2 4 15" xfId="50825" xr:uid="{00000000-0005-0000-0000-000084C60000}"/>
    <cellStyle name="SAPBEXHLevel1 2 4 15 2" xfId="50826" xr:uid="{00000000-0005-0000-0000-000085C60000}"/>
    <cellStyle name="SAPBEXHLevel1 2 4 15 3" xfId="50827" xr:uid="{00000000-0005-0000-0000-000086C60000}"/>
    <cellStyle name="SAPBEXHLevel1 2 4 16" xfId="50828" xr:uid="{00000000-0005-0000-0000-000087C60000}"/>
    <cellStyle name="SAPBEXHLevel1 2 4 16 2" xfId="50829" xr:uid="{00000000-0005-0000-0000-000088C60000}"/>
    <cellStyle name="SAPBEXHLevel1 2 4 16 3" xfId="50830" xr:uid="{00000000-0005-0000-0000-000089C60000}"/>
    <cellStyle name="SAPBEXHLevel1 2 4 17" xfId="50831" xr:uid="{00000000-0005-0000-0000-00008AC60000}"/>
    <cellStyle name="SAPBEXHLevel1 2 4 17 2" xfId="50832" xr:uid="{00000000-0005-0000-0000-00008BC60000}"/>
    <cellStyle name="SAPBEXHLevel1 2 4 17 3" xfId="50833" xr:uid="{00000000-0005-0000-0000-00008CC60000}"/>
    <cellStyle name="SAPBEXHLevel1 2 4 18" xfId="50834" xr:uid="{00000000-0005-0000-0000-00008DC60000}"/>
    <cellStyle name="SAPBEXHLevel1 2 4 18 2" xfId="50835" xr:uid="{00000000-0005-0000-0000-00008EC60000}"/>
    <cellStyle name="SAPBEXHLevel1 2 4 18 3" xfId="50836" xr:uid="{00000000-0005-0000-0000-00008FC60000}"/>
    <cellStyle name="SAPBEXHLevel1 2 4 19" xfId="50837" xr:uid="{00000000-0005-0000-0000-000090C60000}"/>
    <cellStyle name="SAPBEXHLevel1 2 4 2" xfId="50838" xr:uid="{00000000-0005-0000-0000-000091C60000}"/>
    <cellStyle name="SAPBEXHLevel1 2 4 2 10" xfId="50839" xr:uid="{00000000-0005-0000-0000-000092C60000}"/>
    <cellStyle name="SAPBEXHLevel1 2 4 2 10 2" xfId="50840" xr:uid="{00000000-0005-0000-0000-000093C60000}"/>
    <cellStyle name="SAPBEXHLevel1 2 4 2 10 3" xfId="50841" xr:uid="{00000000-0005-0000-0000-000094C60000}"/>
    <cellStyle name="SAPBEXHLevel1 2 4 2 11" xfId="50842" xr:uid="{00000000-0005-0000-0000-000095C60000}"/>
    <cellStyle name="SAPBEXHLevel1 2 4 2 11 2" xfId="50843" xr:uid="{00000000-0005-0000-0000-000096C60000}"/>
    <cellStyle name="SAPBEXHLevel1 2 4 2 11 3" xfId="50844" xr:uid="{00000000-0005-0000-0000-000097C60000}"/>
    <cellStyle name="SAPBEXHLevel1 2 4 2 12" xfId="50845" xr:uid="{00000000-0005-0000-0000-000098C60000}"/>
    <cellStyle name="SAPBEXHLevel1 2 4 2 12 2" xfId="50846" xr:uid="{00000000-0005-0000-0000-000099C60000}"/>
    <cellStyle name="SAPBEXHLevel1 2 4 2 12 3" xfId="50847" xr:uid="{00000000-0005-0000-0000-00009AC60000}"/>
    <cellStyle name="SAPBEXHLevel1 2 4 2 13" xfId="50848" xr:uid="{00000000-0005-0000-0000-00009BC60000}"/>
    <cellStyle name="SAPBEXHLevel1 2 4 2 14" xfId="50849" xr:uid="{00000000-0005-0000-0000-00009CC60000}"/>
    <cellStyle name="SAPBEXHLevel1 2 4 2 2" xfId="50850" xr:uid="{00000000-0005-0000-0000-00009DC60000}"/>
    <cellStyle name="SAPBEXHLevel1 2 4 2 2 2" xfId="50851" xr:uid="{00000000-0005-0000-0000-00009EC60000}"/>
    <cellStyle name="SAPBEXHLevel1 2 4 2 2 3" xfId="50852" xr:uid="{00000000-0005-0000-0000-00009FC60000}"/>
    <cellStyle name="SAPBEXHLevel1 2 4 2 3" xfId="50853" xr:uid="{00000000-0005-0000-0000-0000A0C60000}"/>
    <cellStyle name="SAPBEXHLevel1 2 4 2 3 2" xfId="50854" xr:uid="{00000000-0005-0000-0000-0000A1C60000}"/>
    <cellStyle name="SAPBEXHLevel1 2 4 2 3 3" xfId="50855" xr:uid="{00000000-0005-0000-0000-0000A2C60000}"/>
    <cellStyle name="SAPBEXHLevel1 2 4 2 4" xfId="50856" xr:uid="{00000000-0005-0000-0000-0000A3C60000}"/>
    <cellStyle name="SAPBEXHLevel1 2 4 2 4 2" xfId="50857" xr:uid="{00000000-0005-0000-0000-0000A4C60000}"/>
    <cellStyle name="SAPBEXHLevel1 2 4 2 4 3" xfId="50858" xr:uid="{00000000-0005-0000-0000-0000A5C60000}"/>
    <cellStyle name="SAPBEXHLevel1 2 4 2 5" xfId="50859" xr:uid="{00000000-0005-0000-0000-0000A6C60000}"/>
    <cellStyle name="SAPBEXHLevel1 2 4 2 5 2" xfId="50860" xr:uid="{00000000-0005-0000-0000-0000A7C60000}"/>
    <cellStyle name="SAPBEXHLevel1 2 4 2 5 3" xfId="50861" xr:uid="{00000000-0005-0000-0000-0000A8C60000}"/>
    <cellStyle name="SAPBEXHLevel1 2 4 2 6" xfId="50862" xr:uid="{00000000-0005-0000-0000-0000A9C60000}"/>
    <cellStyle name="SAPBEXHLevel1 2 4 2 6 2" xfId="50863" xr:uid="{00000000-0005-0000-0000-0000AAC60000}"/>
    <cellStyle name="SAPBEXHLevel1 2 4 2 6 3" xfId="50864" xr:uid="{00000000-0005-0000-0000-0000ABC60000}"/>
    <cellStyle name="SAPBEXHLevel1 2 4 2 7" xfId="50865" xr:uid="{00000000-0005-0000-0000-0000ACC60000}"/>
    <cellStyle name="SAPBEXHLevel1 2 4 2 7 2" xfId="50866" xr:uid="{00000000-0005-0000-0000-0000ADC60000}"/>
    <cellStyle name="SAPBEXHLevel1 2 4 2 7 3" xfId="50867" xr:uid="{00000000-0005-0000-0000-0000AEC60000}"/>
    <cellStyle name="SAPBEXHLevel1 2 4 2 8" xfId="50868" xr:uid="{00000000-0005-0000-0000-0000AFC60000}"/>
    <cellStyle name="SAPBEXHLevel1 2 4 2 8 2" xfId="50869" xr:uid="{00000000-0005-0000-0000-0000B0C60000}"/>
    <cellStyle name="SAPBEXHLevel1 2 4 2 8 3" xfId="50870" xr:uid="{00000000-0005-0000-0000-0000B1C60000}"/>
    <cellStyle name="SAPBEXHLevel1 2 4 2 9" xfId="50871" xr:uid="{00000000-0005-0000-0000-0000B2C60000}"/>
    <cellStyle name="SAPBEXHLevel1 2 4 2 9 2" xfId="50872" xr:uid="{00000000-0005-0000-0000-0000B3C60000}"/>
    <cellStyle name="SAPBEXHLevel1 2 4 2 9 3" xfId="50873" xr:uid="{00000000-0005-0000-0000-0000B4C60000}"/>
    <cellStyle name="SAPBEXHLevel1 2 4 20" xfId="50874" xr:uid="{00000000-0005-0000-0000-0000B5C60000}"/>
    <cellStyle name="SAPBEXHLevel1 2 4 3" xfId="50875" xr:uid="{00000000-0005-0000-0000-0000B6C60000}"/>
    <cellStyle name="SAPBEXHLevel1 2 4 3 10" xfId="50876" xr:uid="{00000000-0005-0000-0000-0000B7C60000}"/>
    <cellStyle name="SAPBEXHLevel1 2 4 3 10 2" xfId="50877" xr:uid="{00000000-0005-0000-0000-0000B8C60000}"/>
    <cellStyle name="SAPBEXHLevel1 2 4 3 10 3" xfId="50878" xr:uid="{00000000-0005-0000-0000-0000B9C60000}"/>
    <cellStyle name="SAPBEXHLevel1 2 4 3 11" xfId="50879" xr:uid="{00000000-0005-0000-0000-0000BAC60000}"/>
    <cellStyle name="SAPBEXHLevel1 2 4 3 11 2" xfId="50880" xr:uid="{00000000-0005-0000-0000-0000BBC60000}"/>
    <cellStyle name="SAPBEXHLevel1 2 4 3 11 3" xfId="50881" xr:uid="{00000000-0005-0000-0000-0000BCC60000}"/>
    <cellStyle name="SAPBEXHLevel1 2 4 3 12" xfId="50882" xr:uid="{00000000-0005-0000-0000-0000BDC60000}"/>
    <cellStyle name="SAPBEXHLevel1 2 4 3 12 2" xfId="50883" xr:uid="{00000000-0005-0000-0000-0000BEC60000}"/>
    <cellStyle name="SAPBEXHLevel1 2 4 3 12 3" xfId="50884" xr:uid="{00000000-0005-0000-0000-0000BFC60000}"/>
    <cellStyle name="SAPBEXHLevel1 2 4 3 13" xfId="50885" xr:uid="{00000000-0005-0000-0000-0000C0C60000}"/>
    <cellStyle name="SAPBEXHLevel1 2 4 3 14" xfId="50886" xr:uid="{00000000-0005-0000-0000-0000C1C60000}"/>
    <cellStyle name="SAPBEXHLevel1 2 4 3 2" xfId="50887" xr:uid="{00000000-0005-0000-0000-0000C2C60000}"/>
    <cellStyle name="SAPBEXHLevel1 2 4 3 2 2" xfId="50888" xr:uid="{00000000-0005-0000-0000-0000C3C60000}"/>
    <cellStyle name="SAPBEXHLevel1 2 4 3 2 3" xfId="50889" xr:uid="{00000000-0005-0000-0000-0000C4C60000}"/>
    <cellStyle name="SAPBEXHLevel1 2 4 3 3" xfId="50890" xr:uid="{00000000-0005-0000-0000-0000C5C60000}"/>
    <cellStyle name="SAPBEXHLevel1 2 4 3 3 2" xfId="50891" xr:uid="{00000000-0005-0000-0000-0000C6C60000}"/>
    <cellStyle name="SAPBEXHLevel1 2 4 3 3 3" xfId="50892" xr:uid="{00000000-0005-0000-0000-0000C7C60000}"/>
    <cellStyle name="SAPBEXHLevel1 2 4 3 4" xfId="50893" xr:uid="{00000000-0005-0000-0000-0000C8C60000}"/>
    <cellStyle name="SAPBEXHLevel1 2 4 3 4 2" xfId="50894" xr:uid="{00000000-0005-0000-0000-0000C9C60000}"/>
    <cellStyle name="SAPBEXHLevel1 2 4 3 4 3" xfId="50895" xr:uid="{00000000-0005-0000-0000-0000CAC60000}"/>
    <cellStyle name="SAPBEXHLevel1 2 4 3 5" xfId="50896" xr:uid="{00000000-0005-0000-0000-0000CBC60000}"/>
    <cellStyle name="SAPBEXHLevel1 2 4 3 5 2" xfId="50897" xr:uid="{00000000-0005-0000-0000-0000CCC60000}"/>
    <cellStyle name="SAPBEXHLevel1 2 4 3 5 3" xfId="50898" xr:uid="{00000000-0005-0000-0000-0000CDC60000}"/>
    <cellStyle name="SAPBEXHLevel1 2 4 3 6" xfId="50899" xr:uid="{00000000-0005-0000-0000-0000CEC60000}"/>
    <cellStyle name="SAPBEXHLevel1 2 4 3 6 2" xfId="50900" xr:uid="{00000000-0005-0000-0000-0000CFC60000}"/>
    <cellStyle name="SAPBEXHLevel1 2 4 3 6 3" xfId="50901" xr:uid="{00000000-0005-0000-0000-0000D0C60000}"/>
    <cellStyle name="SAPBEXHLevel1 2 4 3 7" xfId="50902" xr:uid="{00000000-0005-0000-0000-0000D1C60000}"/>
    <cellStyle name="SAPBEXHLevel1 2 4 3 7 2" xfId="50903" xr:uid="{00000000-0005-0000-0000-0000D2C60000}"/>
    <cellStyle name="SAPBEXHLevel1 2 4 3 7 3" xfId="50904" xr:uid="{00000000-0005-0000-0000-0000D3C60000}"/>
    <cellStyle name="SAPBEXHLevel1 2 4 3 8" xfId="50905" xr:uid="{00000000-0005-0000-0000-0000D4C60000}"/>
    <cellStyle name="SAPBEXHLevel1 2 4 3 8 2" xfId="50906" xr:uid="{00000000-0005-0000-0000-0000D5C60000}"/>
    <cellStyle name="SAPBEXHLevel1 2 4 3 8 3" xfId="50907" xr:uid="{00000000-0005-0000-0000-0000D6C60000}"/>
    <cellStyle name="SAPBEXHLevel1 2 4 3 9" xfId="50908" xr:uid="{00000000-0005-0000-0000-0000D7C60000}"/>
    <cellStyle name="SAPBEXHLevel1 2 4 3 9 2" xfId="50909" xr:uid="{00000000-0005-0000-0000-0000D8C60000}"/>
    <cellStyle name="SAPBEXHLevel1 2 4 3 9 3" xfId="50910" xr:uid="{00000000-0005-0000-0000-0000D9C60000}"/>
    <cellStyle name="SAPBEXHLevel1 2 4 4" xfId="50911" xr:uid="{00000000-0005-0000-0000-0000DAC60000}"/>
    <cellStyle name="SAPBEXHLevel1 2 4 4 10" xfId="50912" xr:uid="{00000000-0005-0000-0000-0000DBC60000}"/>
    <cellStyle name="SAPBEXHLevel1 2 4 4 10 2" xfId="50913" xr:uid="{00000000-0005-0000-0000-0000DCC60000}"/>
    <cellStyle name="SAPBEXHLevel1 2 4 4 10 3" xfId="50914" xr:uid="{00000000-0005-0000-0000-0000DDC60000}"/>
    <cellStyle name="SAPBEXHLevel1 2 4 4 11" xfId="50915" xr:uid="{00000000-0005-0000-0000-0000DEC60000}"/>
    <cellStyle name="SAPBEXHLevel1 2 4 4 11 2" xfId="50916" xr:uid="{00000000-0005-0000-0000-0000DFC60000}"/>
    <cellStyle name="SAPBEXHLevel1 2 4 4 11 3" xfId="50917" xr:uid="{00000000-0005-0000-0000-0000E0C60000}"/>
    <cellStyle name="SAPBEXHLevel1 2 4 4 12" xfId="50918" xr:uid="{00000000-0005-0000-0000-0000E1C60000}"/>
    <cellStyle name="SAPBEXHLevel1 2 4 4 13" xfId="50919" xr:uid="{00000000-0005-0000-0000-0000E2C60000}"/>
    <cellStyle name="SAPBEXHLevel1 2 4 4 2" xfId="50920" xr:uid="{00000000-0005-0000-0000-0000E3C60000}"/>
    <cellStyle name="SAPBEXHLevel1 2 4 4 2 2" xfId="50921" xr:uid="{00000000-0005-0000-0000-0000E4C60000}"/>
    <cellStyle name="SAPBEXHLevel1 2 4 4 2 3" xfId="50922" xr:uid="{00000000-0005-0000-0000-0000E5C60000}"/>
    <cellStyle name="SAPBEXHLevel1 2 4 4 3" xfId="50923" xr:uid="{00000000-0005-0000-0000-0000E6C60000}"/>
    <cellStyle name="SAPBEXHLevel1 2 4 4 3 2" xfId="50924" xr:uid="{00000000-0005-0000-0000-0000E7C60000}"/>
    <cellStyle name="SAPBEXHLevel1 2 4 4 3 3" xfId="50925" xr:uid="{00000000-0005-0000-0000-0000E8C60000}"/>
    <cellStyle name="SAPBEXHLevel1 2 4 4 4" xfId="50926" xr:uid="{00000000-0005-0000-0000-0000E9C60000}"/>
    <cellStyle name="SAPBEXHLevel1 2 4 4 4 2" xfId="50927" xr:uid="{00000000-0005-0000-0000-0000EAC60000}"/>
    <cellStyle name="SAPBEXHLevel1 2 4 4 4 3" xfId="50928" xr:uid="{00000000-0005-0000-0000-0000EBC60000}"/>
    <cellStyle name="SAPBEXHLevel1 2 4 4 5" xfId="50929" xr:uid="{00000000-0005-0000-0000-0000ECC60000}"/>
    <cellStyle name="SAPBEXHLevel1 2 4 4 5 2" xfId="50930" xr:uid="{00000000-0005-0000-0000-0000EDC60000}"/>
    <cellStyle name="SAPBEXHLevel1 2 4 4 5 3" xfId="50931" xr:uid="{00000000-0005-0000-0000-0000EEC60000}"/>
    <cellStyle name="SAPBEXHLevel1 2 4 4 6" xfId="50932" xr:uid="{00000000-0005-0000-0000-0000EFC60000}"/>
    <cellStyle name="SAPBEXHLevel1 2 4 4 6 2" xfId="50933" xr:uid="{00000000-0005-0000-0000-0000F0C60000}"/>
    <cellStyle name="SAPBEXHLevel1 2 4 4 6 3" xfId="50934" xr:uid="{00000000-0005-0000-0000-0000F1C60000}"/>
    <cellStyle name="SAPBEXHLevel1 2 4 4 7" xfId="50935" xr:uid="{00000000-0005-0000-0000-0000F2C60000}"/>
    <cellStyle name="SAPBEXHLevel1 2 4 4 7 2" xfId="50936" xr:uid="{00000000-0005-0000-0000-0000F3C60000}"/>
    <cellStyle name="SAPBEXHLevel1 2 4 4 7 3" xfId="50937" xr:uid="{00000000-0005-0000-0000-0000F4C60000}"/>
    <cellStyle name="SAPBEXHLevel1 2 4 4 8" xfId="50938" xr:uid="{00000000-0005-0000-0000-0000F5C60000}"/>
    <cellStyle name="SAPBEXHLevel1 2 4 4 8 2" xfId="50939" xr:uid="{00000000-0005-0000-0000-0000F6C60000}"/>
    <cellStyle name="SAPBEXHLevel1 2 4 4 8 3" xfId="50940" xr:uid="{00000000-0005-0000-0000-0000F7C60000}"/>
    <cellStyle name="SAPBEXHLevel1 2 4 4 9" xfId="50941" xr:uid="{00000000-0005-0000-0000-0000F8C60000}"/>
    <cellStyle name="SAPBEXHLevel1 2 4 4 9 2" xfId="50942" xr:uid="{00000000-0005-0000-0000-0000F9C60000}"/>
    <cellStyle name="SAPBEXHLevel1 2 4 4 9 3" xfId="50943" xr:uid="{00000000-0005-0000-0000-0000FAC60000}"/>
    <cellStyle name="SAPBEXHLevel1 2 4 5" xfId="50944" xr:uid="{00000000-0005-0000-0000-0000FBC60000}"/>
    <cellStyle name="SAPBEXHLevel1 2 4 5 10" xfId="50945" xr:uid="{00000000-0005-0000-0000-0000FCC60000}"/>
    <cellStyle name="SAPBEXHLevel1 2 4 5 10 2" xfId="50946" xr:uid="{00000000-0005-0000-0000-0000FDC60000}"/>
    <cellStyle name="SAPBEXHLevel1 2 4 5 10 3" xfId="50947" xr:uid="{00000000-0005-0000-0000-0000FEC60000}"/>
    <cellStyle name="SAPBEXHLevel1 2 4 5 11" xfId="50948" xr:uid="{00000000-0005-0000-0000-0000FFC60000}"/>
    <cellStyle name="SAPBEXHLevel1 2 4 5 11 2" xfId="50949" xr:uid="{00000000-0005-0000-0000-000000C70000}"/>
    <cellStyle name="SAPBEXHLevel1 2 4 5 11 3" xfId="50950" xr:uid="{00000000-0005-0000-0000-000001C70000}"/>
    <cellStyle name="SAPBEXHLevel1 2 4 5 12" xfId="50951" xr:uid="{00000000-0005-0000-0000-000002C70000}"/>
    <cellStyle name="SAPBEXHLevel1 2 4 5 13" xfId="50952" xr:uid="{00000000-0005-0000-0000-000003C70000}"/>
    <cellStyle name="SAPBEXHLevel1 2 4 5 2" xfId="50953" xr:uid="{00000000-0005-0000-0000-000004C70000}"/>
    <cellStyle name="SAPBEXHLevel1 2 4 5 2 2" xfId="50954" xr:uid="{00000000-0005-0000-0000-000005C70000}"/>
    <cellStyle name="SAPBEXHLevel1 2 4 5 2 3" xfId="50955" xr:uid="{00000000-0005-0000-0000-000006C70000}"/>
    <cellStyle name="SAPBEXHLevel1 2 4 5 3" xfId="50956" xr:uid="{00000000-0005-0000-0000-000007C70000}"/>
    <cellStyle name="SAPBEXHLevel1 2 4 5 3 2" xfId="50957" xr:uid="{00000000-0005-0000-0000-000008C70000}"/>
    <cellStyle name="SAPBEXHLevel1 2 4 5 3 3" xfId="50958" xr:uid="{00000000-0005-0000-0000-000009C70000}"/>
    <cellStyle name="SAPBEXHLevel1 2 4 5 4" xfId="50959" xr:uid="{00000000-0005-0000-0000-00000AC70000}"/>
    <cellStyle name="SAPBEXHLevel1 2 4 5 4 2" xfId="50960" xr:uid="{00000000-0005-0000-0000-00000BC70000}"/>
    <cellStyle name="SAPBEXHLevel1 2 4 5 4 3" xfId="50961" xr:uid="{00000000-0005-0000-0000-00000CC70000}"/>
    <cellStyle name="SAPBEXHLevel1 2 4 5 5" xfId="50962" xr:uid="{00000000-0005-0000-0000-00000DC70000}"/>
    <cellStyle name="SAPBEXHLevel1 2 4 5 5 2" xfId="50963" xr:uid="{00000000-0005-0000-0000-00000EC70000}"/>
    <cellStyle name="SAPBEXHLevel1 2 4 5 5 3" xfId="50964" xr:uid="{00000000-0005-0000-0000-00000FC70000}"/>
    <cellStyle name="SAPBEXHLevel1 2 4 5 6" xfId="50965" xr:uid="{00000000-0005-0000-0000-000010C70000}"/>
    <cellStyle name="SAPBEXHLevel1 2 4 5 6 2" xfId="50966" xr:uid="{00000000-0005-0000-0000-000011C70000}"/>
    <cellStyle name="SAPBEXHLevel1 2 4 5 6 3" xfId="50967" xr:uid="{00000000-0005-0000-0000-000012C70000}"/>
    <cellStyle name="SAPBEXHLevel1 2 4 5 7" xfId="50968" xr:uid="{00000000-0005-0000-0000-000013C70000}"/>
    <cellStyle name="SAPBEXHLevel1 2 4 5 7 2" xfId="50969" xr:uid="{00000000-0005-0000-0000-000014C70000}"/>
    <cellStyle name="SAPBEXHLevel1 2 4 5 7 3" xfId="50970" xr:uid="{00000000-0005-0000-0000-000015C70000}"/>
    <cellStyle name="SAPBEXHLevel1 2 4 5 8" xfId="50971" xr:uid="{00000000-0005-0000-0000-000016C70000}"/>
    <cellStyle name="SAPBEXHLevel1 2 4 5 8 2" xfId="50972" xr:uid="{00000000-0005-0000-0000-000017C70000}"/>
    <cellStyle name="SAPBEXHLevel1 2 4 5 8 3" xfId="50973" xr:uid="{00000000-0005-0000-0000-000018C70000}"/>
    <cellStyle name="SAPBEXHLevel1 2 4 5 9" xfId="50974" xr:uid="{00000000-0005-0000-0000-000019C70000}"/>
    <cellStyle name="SAPBEXHLevel1 2 4 5 9 2" xfId="50975" xr:uid="{00000000-0005-0000-0000-00001AC70000}"/>
    <cellStyle name="SAPBEXHLevel1 2 4 5 9 3" xfId="50976" xr:uid="{00000000-0005-0000-0000-00001BC70000}"/>
    <cellStyle name="SAPBEXHLevel1 2 4 6" xfId="50977" xr:uid="{00000000-0005-0000-0000-00001CC70000}"/>
    <cellStyle name="SAPBEXHLevel1 2 4 6 10" xfId="50978" xr:uid="{00000000-0005-0000-0000-00001DC70000}"/>
    <cellStyle name="SAPBEXHLevel1 2 4 6 10 2" xfId="50979" xr:uid="{00000000-0005-0000-0000-00001EC70000}"/>
    <cellStyle name="SAPBEXHLevel1 2 4 6 10 3" xfId="50980" xr:uid="{00000000-0005-0000-0000-00001FC70000}"/>
    <cellStyle name="SAPBEXHLevel1 2 4 6 11" xfId="50981" xr:uid="{00000000-0005-0000-0000-000020C70000}"/>
    <cellStyle name="SAPBEXHLevel1 2 4 6 11 2" xfId="50982" xr:uid="{00000000-0005-0000-0000-000021C70000}"/>
    <cellStyle name="SAPBEXHLevel1 2 4 6 11 3" xfId="50983" xr:uid="{00000000-0005-0000-0000-000022C70000}"/>
    <cellStyle name="SAPBEXHLevel1 2 4 6 12" xfId="50984" xr:uid="{00000000-0005-0000-0000-000023C70000}"/>
    <cellStyle name="SAPBEXHLevel1 2 4 6 13" xfId="50985" xr:uid="{00000000-0005-0000-0000-000024C70000}"/>
    <cellStyle name="SAPBEXHLevel1 2 4 6 2" xfId="50986" xr:uid="{00000000-0005-0000-0000-000025C70000}"/>
    <cellStyle name="SAPBEXHLevel1 2 4 6 2 2" xfId="50987" xr:uid="{00000000-0005-0000-0000-000026C70000}"/>
    <cellStyle name="SAPBEXHLevel1 2 4 6 2 3" xfId="50988" xr:uid="{00000000-0005-0000-0000-000027C70000}"/>
    <cellStyle name="SAPBEXHLevel1 2 4 6 3" xfId="50989" xr:uid="{00000000-0005-0000-0000-000028C70000}"/>
    <cellStyle name="SAPBEXHLevel1 2 4 6 3 2" xfId="50990" xr:uid="{00000000-0005-0000-0000-000029C70000}"/>
    <cellStyle name="SAPBEXHLevel1 2 4 6 3 3" xfId="50991" xr:uid="{00000000-0005-0000-0000-00002AC70000}"/>
    <cellStyle name="SAPBEXHLevel1 2 4 6 4" xfId="50992" xr:uid="{00000000-0005-0000-0000-00002BC70000}"/>
    <cellStyle name="SAPBEXHLevel1 2 4 6 4 2" xfId="50993" xr:uid="{00000000-0005-0000-0000-00002CC70000}"/>
    <cellStyle name="SAPBEXHLevel1 2 4 6 4 3" xfId="50994" xr:uid="{00000000-0005-0000-0000-00002DC70000}"/>
    <cellStyle name="SAPBEXHLevel1 2 4 6 5" xfId="50995" xr:uid="{00000000-0005-0000-0000-00002EC70000}"/>
    <cellStyle name="SAPBEXHLevel1 2 4 6 5 2" xfId="50996" xr:uid="{00000000-0005-0000-0000-00002FC70000}"/>
    <cellStyle name="SAPBEXHLevel1 2 4 6 5 3" xfId="50997" xr:uid="{00000000-0005-0000-0000-000030C70000}"/>
    <cellStyle name="SAPBEXHLevel1 2 4 6 6" xfId="50998" xr:uid="{00000000-0005-0000-0000-000031C70000}"/>
    <cellStyle name="SAPBEXHLevel1 2 4 6 6 2" xfId="50999" xr:uid="{00000000-0005-0000-0000-000032C70000}"/>
    <cellStyle name="SAPBEXHLevel1 2 4 6 6 3" xfId="51000" xr:uid="{00000000-0005-0000-0000-000033C70000}"/>
    <cellStyle name="SAPBEXHLevel1 2 4 6 7" xfId="51001" xr:uid="{00000000-0005-0000-0000-000034C70000}"/>
    <cellStyle name="SAPBEXHLevel1 2 4 6 7 2" xfId="51002" xr:uid="{00000000-0005-0000-0000-000035C70000}"/>
    <cellStyle name="SAPBEXHLevel1 2 4 6 7 3" xfId="51003" xr:uid="{00000000-0005-0000-0000-000036C70000}"/>
    <cellStyle name="SAPBEXHLevel1 2 4 6 8" xfId="51004" xr:uid="{00000000-0005-0000-0000-000037C70000}"/>
    <cellStyle name="SAPBEXHLevel1 2 4 6 8 2" xfId="51005" xr:uid="{00000000-0005-0000-0000-000038C70000}"/>
    <cellStyle name="SAPBEXHLevel1 2 4 6 8 3" xfId="51006" xr:uid="{00000000-0005-0000-0000-000039C70000}"/>
    <cellStyle name="SAPBEXHLevel1 2 4 6 9" xfId="51007" xr:uid="{00000000-0005-0000-0000-00003AC70000}"/>
    <cellStyle name="SAPBEXHLevel1 2 4 6 9 2" xfId="51008" xr:uid="{00000000-0005-0000-0000-00003BC70000}"/>
    <cellStyle name="SAPBEXHLevel1 2 4 6 9 3" xfId="51009" xr:uid="{00000000-0005-0000-0000-00003CC70000}"/>
    <cellStyle name="SAPBEXHLevel1 2 4 7" xfId="51010" xr:uid="{00000000-0005-0000-0000-00003DC70000}"/>
    <cellStyle name="SAPBEXHLevel1 2 4 7 10" xfId="51011" xr:uid="{00000000-0005-0000-0000-00003EC70000}"/>
    <cellStyle name="SAPBEXHLevel1 2 4 7 10 2" xfId="51012" xr:uid="{00000000-0005-0000-0000-00003FC70000}"/>
    <cellStyle name="SAPBEXHLevel1 2 4 7 10 3" xfId="51013" xr:uid="{00000000-0005-0000-0000-000040C70000}"/>
    <cellStyle name="SAPBEXHLevel1 2 4 7 11" xfId="51014" xr:uid="{00000000-0005-0000-0000-000041C70000}"/>
    <cellStyle name="SAPBEXHLevel1 2 4 7 11 2" xfId="51015" xr:uid="{00000000-0005-0000-0000-000042C70000}"/>
    <cellStyle name="SAPBEXHLevel1 2 4 7 11 3" xfId="51016" xr:uid="{00000000-0005-0000-0000-000043C70000}"/>
    <cellStyle name="SAPBEXHLevel1 2 4 7 12" xfId="51017" xr:uid="{00000000-0005-0000-0000-000044C70000}"/>
    <cellStyle name="SAPBEXHLevel1 2 4 7 13" xfId="51018" xr:uid="{00000000-0005-0000-0000-000045C70000}"/>
    <cellStyle name="SAPBEXHLevel1 2 4 7 2" xfId="51019" xr:uid="{00000000-0005-0000-0000-000046C70000}"/>
    <cellStyle name="SAPBEXHLevel1 2 4 7 2 2" xfId="51020" xr:uid="{00000000-0005-0000-0000-000047C70000}"/>
    <cellStyle name="SAPBEXHLevel1 2 4 7 2 3" xfId="51021" xr:uid="{00000000-0005-0000-0000-000048C70000}"/>
    <cellStyle name="SAPBEXHLevel1 2 4 7 3" xfId="51022" xr:uid="{00000000-0005-0000-0000-000049C70000}"/>
    <cellStyle name="SAPBEXHLevel1 2 4 7 3 2" xfId="51023" xr:uid="{00000000-0005-0000-0000-00004AC70000}"/>
    <cellStyle name="SAPBEXHLevel1 2 4 7 3 3" xfId="51024" xr:uid="{00000000-0005-0000-0000-00004BC70000}"/>
    <cellStyle name="SAPBEXHLevel1 2 4 7 4" xfId="51025" xr:uid="{00000000-0005-0000-0000-00004CC70000}"/>
    <cellStyle name="SAPBEXHLevel1 2 4 7 4 2" xfId="51026" xr:uid="{00000000-0005-0000-0000-00004DC70000}"/>
    <cellStyle name="SAPBEXHLevel1 2 4 7 4 3" xfId="51027" xr:uid="{00000000-0005-0000-0000-00004EC70000}"/>
    <cellStyle name="SAPBEXHLevel1 2 4 7 5" xfId="51028" xr:uid="{00000000-0005-0000-0000-00004FC70000}"/>
    <cellStyle name="SAPBEXHLevel1 2 4 7 5 2" xfId="51029" xr:uid="{00000000-0005-0000-0000-000050C70000}"/>
    <cellStyle name="SAPBEXHLevel1 2 4 7 5 3" xfId="51030" xr:uid="{00000000-0005-0000-0000-000051C70000}"/>
    <cellStyle name="SAPBEXHLevel1 2 4 7 6" xfId="51031" xr:uid="{00000000-0005-0000-0000-000052C70000}"/>
    <cellStyle name="SAPBEXHLevel1 2 4 7 6 2" xfId="51032" xr:uid="{00000000-0005-0000-0000-000053C70000}"/>
    <cellStyle name="SAPBEXHLevel1 2 4 7 6 3" xfId="51033" xr:uid="{00000000-0005-0000-0000-000054C70000}"/>
    <cellStyle name="SAPBEXHLevel1 2 4 7 7" xfId="51034" xr:uid="{00000000-0005-0000-0000-000055C70000}"/>
    <cellStyle name="SAPBEXHLevel1 2 4 7 7 2" xfId="51035" xr:uid="{00000000-0005-0000-0000-000056C70000}"/>
    <cellStyle name="SAPBEXHLevel1 2 4 7 7 3" xfId="51036" xr:uid="{00000000-0005-0000-0000-000057C70000}"/>
    <cellStyle name="SAPBEXHLevel1 2 4 7 8" xfId="51037" xr:uid="{00000000-0005-0000-0000-000058C70000}"/>
    <cellStyle name="SAPBEXHLevel1 2 4 7 8 2" xfId="51038" xr:uid="{00000000-0005-0000-0000-000059C70000}"/>
    <cellStyle name="SAPBEXHLevel1 2 4 7 8 3" xfId="51039" xr:uid="{00000000-0005-0000-0000-00005AC70000}"/>
    <cellStyle name="SAPBEXHLevel1 2 4 7 9" xfId="51040" xr:uid="{00000000-0005-0000-0000-00005BC70000}"/>
    <cellStyle name="SAPBEXHLevel1 2 4 7 9 2" xfId="51041" xr:uid="{00000000-0005-0000-0000-00005CC70000}"/>
    <cellStyle name="SAPBEXHLevel1 2 4 7 9 3" xfId="51042" xr:uid="{00000000-0005-0000-0000-00005DC70000}"/>
    <cellStyle name="SAPBEXHLevel1 2 4 8" xfId="51043" xr:uid="{00000000-0005-0000-0000-00005EC70000}"/>
    <cellStyle name="SAPBEXHLevel1 2 4 8 2" xfId="51044" xr:uid="{00000000-0005-0000-0000-00005FC70000}"/>
    <cellStyle name="SAPBEXHLevel1 2 4 8 3" xfId="51045" xr:uid="{00000000-0005-0000-0000-000060C70000}"/>
    <cellStyle name="SAPBEXHLevel1 2 4 9" xfId="51046" xr:uid="{00000000-0005-0000-0000-000061C70000}"/>
    <cellStyle name="SAPBEXHLevel1 2 4 9 2" xfId="51047" xr:uid="{00000000-0005-0000-0000-000062C70000}"/>
    <cellStyle name="SAPBEXHLevel1 2 4 9 3" xfId="51048" xr:uid="{00000000-0005-0000-0000-000063C70000}"/>
    <cellStyle name="SAPBEXHLevel1 2 5" xfId="51049" xr:uid="{00000000-0005-0000-0000-000064C70000}"/>
    <cellStyle name="SAPBEXHLevel1 2 5 10" xfId="51050" xr:uid="{00000000-0005-0000-0000-000065C70000}"/>
    <cellStyle name="SAPBEXHLevel1 2 5 10 2" xfId="51051" xr:uid="{00000000-0005-0000-0000-000066C70000}"/>
    <cellStyle name="SAPBEXHLevel1 2 5 10 3" xfId="51052" xr:uid="{00000000-0005-0000-0000-000067C70000}"/>
    <cellStyle name="SAPBEXHLevel1 2 5 11" xfId="51053" xr:uid="{00000000-0005-0000-0000-000068C70000}"/>
    <cellStyle name="SAPBEXHLevel1 2 5 11 2" xfId="51054" xr:uid="{00000000-0005-0000-0000-000069C70000}"/>
    <cellStyle name="SAPBEXHLevel1 2 5 11 3" xfId="51055" xr:uid="{00000000-0005-0000-0000-00006AC70000}"/>
    <cellStyle name="SAPBEXHLevel1 2 5 12" xfId="51056" xr:uid="{00000000-0005-0000-0000-00006BC70000}"/>
    <cellStyle name="SAPBEXHLevel1 2 5 12 2" xfId="51057" xr:uid="{00000000-0005-0000-0000-00006CC70000}"/>
    <cellStyle name="SAPBEXHLevel1 2 5 12 3" xfId="51058" xr:uid="{00000000-0005-0000-0000-00006DC70000}"/>
    <cellStyle name="SAPBEXHLevel1 2 5 13" xfId="51059" xr:uid="{00000000-0005-0000-0000-00006EC70000}"/>
    <cellStyle name="SAPBEXHLevel1 2 5 13 2" xfId="51060" xr:uid="{00000000-0005-0000-0000-00006FC70000}"/>
    <cellStyle name="SAPBEXHLevel1 2 5 13 3" xfId="51061" xr:uid="{00000000-0005-0000-0000-000070C70000}"/>
    <cellStyle name="SAPBEXHLevel1 2 5 14" xfId="51062" xr:uid="{00000000-0005-0000-0000-000071C70000}"/>
    <cellStyle name="SAPBEXHLevel1 2 5 14 2" xfId="51063" xr:uid="{00000000-0005-0000-0000-000072C70000}"/>
    <cellStyle name="SAPBEXHLevel1 2 5 14 3" xfId="51064" xr:uid="{00000000-0005-0000-0000-000073C70000}"/>
    <cellStyle name="SAPBEXHLevel1 2 5 15" xfId="51065" xr:uid="{00000000-0005-0000-0000-000074C70000}"/>
    <cellStyle name="SAPBEXHLevel1 2 5 15 2" xfId="51066" xr:uid="{00000000-0005-0000-0000-000075C70000}"/>
    <cellStyle name="SAPBEXHLevel1 2 5 15 3" xfId="51067" xr:uid="{00000000-0005-0000-0000-000076C70000}"/>
    <cellStyle name="SAPBEXHLevel1 2 5 16" xfId="51068" xr:uid="{00000000-0005-0000-0000-000077C70000}"/>
    <cellStyle name="SAPBEXHLevel1 2 5 16 2" xfId="51069" xr:uid="{00000000-0005-0000-0000-000078C70000}"/>
    <cellStyle name="SAPBEXHLevel1 2 5 16 3" xfId="51070" xr:uid="{00000000-0005-0000-0000-000079C70000}"/>
    <cellStyle name="SAPBEXHLevel1 2 5 17" xfId="51071" xr:uid="{00000000-0005-0000-0000-00007AC70000}"/>
    <cellStyle name="SAPBEXHLevel1 2 5 17 2" xfId="51072" xr:uid="{00000000-0005-0000-0000-00007BC70000}"/>
    <cellStyle name="SAPBEXHLevel1 2 5 17 3" xfId="51073" xr:uid="{00000000-0005-0000-0000-00007CC70000}"/>
    <cellStyle name="SAPBEXHLevel1 2 5 18" xfId="51074" xr:uid="{00000000-0005-0000-0000-00007DC70000}"/>
    <cellStyle name="SAPBEXHLevel1 2 5 18 2" xfId="51075" xr:uid="{00000000-0005-0000-0000-00007EC70000}"/>
    <cellStyle name="SAPBEXHLevel1 2 5 18 3" xfId="51076" xr:uid="{00000000-0005-0000-0000-00007FC70000}"/>
    <cellStyle name="SAPBEXHLevel1 2 5 19" xfId="51077" xr:uid="{00000000-0005-0000-0000-000080C70000}"/>
    <cellStyle name="SAPBEXHLevel1 2 5 2" xfId="51078" xr:uid="{00000000-0005-0000-0000-000081C70000}"/>
    <cellStyle name="SAPBEXHLevel1 2 5 2 10" xfId="51079" xr:uid="{00000000-0005-0000-0000-000082C70000}"/>
    <cellStyle name="SAPBEXHLevel1 2 5 2 10 2" xfId="51080" xr:uid="{00000000-0005-0000-0000-000083C70000}"/>
    <cellStyle name="SAPBEXHLevel1 2 5 2 10 3" xfId="51081" xr:uid="{00000000-0005-0000-0000-000084C70000}"/>
    <cellStyle name="SAPBEXHLevel1 2 5 2 11" xfId="51082" xr:uid="{00000000-0005-0000-0000-000085C70000}"/>
    <cellStyle name="SAPBEXHLevel1 2 5 2 11 2" xfId="51083" xr:uid="{00000000-0005-0000-0000-000086C70000}"/>
    <cellStyle name="SAPBEXHLevel1 2 5 2 11 3" xfId="51084" xr:uid="{00000000-0005-0000-0000-000087C70000}"/>
    <cellStyle name="SAPBEXHLevel1 2 5 2 12" xfId="51085" xr:uid="{00000000-0005-0000-0000-000088C70000}"/>
    <cellStyle name="SAPBEXHLevel1 2 5 2 12 2" xfId="51086" xr:uid="{00000000-0005-0000-0000-000089C70000}"/>
    <cellStyle name="SAPBEXHLevel1 2 5 2 12 3" xfId="51087" xr:uid="{00000000-0005-0000-0000-00008AC70000}"/>
    <cellStyle name="SAPBEXHLevel1 2 5 2 13" xfId="51088" xr:uid="{00000000-0005-0000-0000-00008BC70000}"/>
    <cellStyle name="SAPBEXHLevel1 2 5 2 14" xfId="51089" xr:uid="{00000000-0005-0000-0000-00008CC70000}"/>
    <cellStyle name="SAPBEXHLevel1 2 5 2 2" xfId="51090" xr:uid="{00000000-0005-0000-0000-00008DC70000}"/>
    <cellStyle name="SAPBEXHLevel1 2 5 2 2 2" xfId="51091" xr:uid="{00000000-0005-0000-0000-00008EC70000}"/>
    <cellStyle name="SAPBEXHLevel1 2 5 2 2 3" xfId="51092" xr:uid="{00000000-0005-0000-0000-00008FC70000}"/>
    <cellStyle name="SAPBEXHLevel1 2 5 2 3" xfId="51093" xr:uid="{00000000-0005-0000-0000-000090C70000}"/>
    <cellStyle name="SAPBEXHLevel1 2 5 2 3 2" xfId="51094" xr:uid="{00000000-0005-0000-0000-000091C70000}"/>
    <cellStyle name="SAPBEXHLevel1 2 5 2 3 3" xfId="51095" xr:uid="{00000000-0005-0000-0000-000092C70000}"/>
    <cellStyle name="SAPBEXHLevel1 2 5 2 4" xfId="51096" xr:uid="{00000000-0005-0000-0000-000093C70000}"/>
    <cellStyle name="SAPBEXHLevel1 2 5 2 4 2" xfId="51097" xr:uid="{00000000-0005-0000-0000-000094C70000}"/>
    <cellStyle name="SAPBEXHLevel1 2 5 2 4 3" xfId="51098" xr:uid="{00000000-0005-0000-0000-000095C70000}"/>
    <cellStyle name="SAPBEXHLevel1 2 5 2 5" xfId="51099" xr:uid="{00000000-0005-0000-0000-000096C70000}"/>
    <cellStyle name="SAPBEXHLevel1 2 5 2 5 2" xfId="51100" xr:uid="{00000000-0005-0000-0000-000097C70000}"/>
    <cellStyle name="SAPBEXHLevel1 2 5 2 5 3" xfId="51101" xr:uid="{00000000-0005-0000-0000-000098C70000}"/>
    <cellStyle name="SAPBEXHLevel1 2 5 2 6" xfId="51102" xr:uid="{00000000-0005-0000-0000-000099C70000}"/>
    <cellStyle name="SAPBEXHLevel1 2 5 2 6 2" xfId="51103" xr:uid="{00000000-0005-0000-0000-00009AC70000}"/>
    <cellStyle name="SAPBEXHLevel1 2 5 2 6 3" xfId="51104" xr:uid="{00000000-0005-0000-0000-00009BC70000}"/>
    <cellStyle name="SAPBEXHLevel1 2 5 2 7" xfId="51105" xr:uid="{00000000-0005-0000-0000-00009CC70000}"/>
    <cellStyle name="SAPBEXHLevel1 2 5 2 7 2" xfId="51106" xr:uid="{00000000-0005-0000-0000-00009DC70000}"/>
    <cellStyle name="SAPBEXHLevel1 2 5 2 7 3" xfId="51107" xr:uid="{00000000-0005-0000-0000-00009EC70000}"/>
    <cellStyle name="SAPBEXHLevel1 2 5 2 8" xfId="51108" xr:uid="{00000000-0005-0000-0000-00009FC70000}"/>
    <cellStyle name="SAPBEXHLevel1 2 5 2 8 2" xfId="51109" xr:uid="{00000000-0005-0000-0000-0000A0C70000}"/>
    <cellStyle name="SAPBEXHLevel1 2 5 2 8 3" xfId="51110" xr:uid="{00000000-0005-0000-0000-0000A1C70000}"/>
    <cellStyle name="SAPBEXHLevel1 2 5 2 9" xfId="51111" xr:uid="{00000000-0005-0000-0000-0000A2C70000}"/>
    <cellStyle name="SAPBEXHLevel1 2 5 2 9 2" xfId="51112" xr:uid="{00000000-0005-0000-0000-0000A3C70000}"/>
    <cellStyle name="SAPBEXHLevel1 2 5 2 9 3" xfId="51113" xr:uid="{00000000-0005-0000-0000-0000A4C70000}"/>
    <cellStyle name="SAPBEXHLevel1 2 5 20" xfId="51114" xr:uid="{00000000-0005-0000-0000-0000A5C70000}"/>
    <cellStyle name="SAPBEXHLevel1 2 5 3" xfId="51115" xr:uid="{00000000-0005-0000-0000-0000A6C70000}"/>
    <cellStyle name="SAPBEXHLevel1 2 5 3 10" xfId="51116" xr:uid="{00000000-0005-0000-0000-0000A7C70000}"/>
    <cellStyle name="SAPBEXHLevel1 2 5 3 10 2" xfId="51117" xr:uid="{00000000-0005-0000-0000-0000A8C70000}"/>
    <cellStyle name="SAPBEXHLevel1 2 5 3 10 3" xfId="51118" xr:uid="{00000000-0005-0000-0000-0000A9C70000}"/>
    <cellStyle name="SAPBEXHLevel1 2 5 3 11" xfId="51119" xr:uid="{00000000-0005-0000-0000-0000AAC70000}"/>
    <cellStyle name="SAPBEXHLevel1 2 5 3 11 2" xfId="51120" xr:uid="{00000000-0005-0000-0000-0000ABC70000}"/>
    <cellStyle name="SAPBEXHLevel1 2 5 3 11 3" xfId="51121" xr:uid="{00000000-0005-0000-0000-0000ACC70000}"/>
    <cellStyle name="SAPBEXHLevel1 2 5 3 12" xfId="51122" xr:uid="{00000000-0005-0000-0000-0000ADC70000}"/>
    <cellStyle name="SAPBEXHLevel1 2 5 3 12 2" xfId="51123" xr:uid="{00000000-0005-0000-0000-0000AEC70000}"/>
    <cellStyle name="SAPBEXHLevel1 2 5 3 12 3" xfId="51124" xr:uid="{00000000-0005-0000-0000-0000AFC70000}"/>
    <cellStyle name="SAPBEXHLevel1 2 5 3 13" xfId="51125" xr:uid="{00000000-0005-0000-0000-0000B0C70000}"/>
    <cellStyle name="SAPBEXHLevel1 2 5 3 14" xfId="51126" xr:uid="{00000000-0005-0000-0000-0000B1C70000}"/>
    <cellStyle name="SAPBEXHLevel1 2 5 3 2" xfId="51127" xr:uid="{00000000-0005-0000-0000-0000B2C70000}"/>
    <cellStyle name="SAPBEXHLevel1 2 5 3 2 2" xfId="51128" xr:uid="{00000000-0005-0000-0000-0000B3C70000}"/>
    <cellStyle name="SAPBEXHLevel1 2 5 3 2 3" xfId="51129" xr:uid="{00000000-0005-0000-0000-0000B4C70000}"/>
    <cellStyle name="SAPBEXHLevel1 2 5 3 3" xfId="51130" xr:uid="{00000000-0005-0000-0000-0000B5C70000}"/>
    <cellStyle name="SAPBEXHLevel1 2 5 3 3 2" xfId="51131" xr:uid="{00000000-0005-0000-0000-0000B6C70000}"/>
    <cellStyle name="SAPBEXHLevel1 2 5 3 3 3" xfId="51132" xr:uid="{00000000-0005-0000-0000-0000B7C70000}"/>
    <cellStyle name="SAPBEXHLevel1 2 5 3 4" xfId="51133" xr:uid="{00000000-0005-0000-0000-0000B8C70000}"/>
    <cellStyle name="SAPBEXHLevel1 2 5 3 4 2" xfId="51134" xr:uid="{00000000-0005-0000-0000-0000B9C70000}"/>
    <cellStyle name="SAPBEXHLevel1 2 5 3 4 3" xfId="51135" xr:uid="{00000000-0005-0000-0000-0000BAC70000}"/>
    <cellStyle name="SAPBEXHLevel1 2 5 3 5" xfId="51136" xr:uid="{00000000-0005-0000-0000-0000BBC70000}"/>
    <cellStyle name="SAPBEXHLevel1 2 5 3 5 2" xfId="51137" xr:uid="{00000000-0005-0000-0000-0000BCC70000}"/>
    <cellStyle name="SAPBEXHLevel1 2 5 3 5 3" xfId="51138" xr:uid="{00000000-0005-0000-0000-0000BDC70000}"/>
    <cellStyle name="SAPBEXHLevel1 2 5 3 6" xfId="51139" xr:uid="{00000000-0005-0000-0000-0000BEC70000}"/>
    <cellStyle name="SAPBEXHLevel1 2 5 3 6 2" xfId="51140" xr:uid="{00000000-0005-0000-0000-0000BFC70000}"/>
    <cellStyle name="SAPBEXHLevel1 2 5 3 6 3" xfId="51141" xr:uid="{00000000-0005-0000-0000-0000C0C70000}"/>
    <cellStyle name="SAPBEXHLevel1 2 5 3 7" xfId="51142" xr:uid="{00000000-0005-0000-0000-0000C1C70000}"/>
    <cellStyle name="SAPBEXHLevel1 2 5 3 7 2" xfId="51143" xr:uid="{00000000-0005-0000-0000-0000C2C70000}"/>
    <cellStyle name="SAPBEXHLevel1 2 5 3 7 3" xfId="51144" xr:uid="{00000000-0005-0000-0000-0000C3C70000}"/>
    <cellStyle name="SAPBEXHLevel1 2 5 3 8" xfId="51145" xr:uid="{00000000-0005-0000-0000-0000C4C70000}"/>
    <cellStyle name="SAPBEXHLevel1 2 5 3 8 2" xfId="51146" xr:uid="{00000000-0005-0000-0000-0000C5C70000}"/>
    <cellStyle name="SAPBEXHLevel1 2 5 3 8 3" xfId="51147" xr:uid="{00000000-0005-0000-0000-0000C6C70000}"/>
    <cellStyle name="SAPBEXHLevel1 2 5 3 9" xfId="51148" xr:uid="{00000000-0005-0000-0000-0000C7C70000}"/>
    <cellStyle name="SAPBEXHLevel1 2 5 3 9 2" xfId="51149" xr:uid="{00000000-0005-0000-0000-0000C8C70000}"/>
    <cellStyle name="SAPBEXHLevel1 2 5 3 9 3" xfId="51150" xr:uid="{00000000-0005-0000-0000-0000C9C70000}"/>
    <cellStyle name="SAPBEXHLevel1 2 5 4" xfId="51151" xr:uid="{00000000-0005-0000-0000-0000CAC70000}"/>
    <cellStyle name="SAPBEXHLevel1 2 5 4 10" xfId="51152" xr:uid="{00000000-0005-0000-0000-0000CBC70000}"/>
    <cellStyle name="SAPBEXHLevel1 2 5 4 10 2" xfId="51153" xr:uid="{00000000-0005-0000-0000-0000CCC70000}"/>
    <cellStyle name="SAPBEXHLevel1 2 5 4 10 3" xfId="51154" xr:uid="{00000000-0005-0000-0000-0000CDC70000}"/>
    <cellStyle name="SAPBEXHLevel1 2 5 4 11" xfId="51155" xr:uid="{00000000-0005-0000-0000-0000CEC70000}"/>
    <cellStyle name="SAPBEXHLevel1 2 5 4 11 2" xfId="51156" xr:uid="{00000000-0005-0000-0000-0000CFC70000}"/>
    <cellStyle name="SAPBEXHLevel1 2 5 4 11 3" xfId="51157" xr:uid="{00000000-0005-0000-0000-0000D0C70000}"/>
    <cellStyle name="SAPBEXHLevel1 2 5 4 12" xfId="51158" xr:uid="{00000000-0005-0000-0000-0000D1C70000}"/>
    <cellStyle name="SAPBEXHLevel1 2 5 4 13" xfId="51159" xr:uid="{00000000-0005-0000-0000-0000D2C70000}"/>
    <cellStyle name="SAPBEXHLevel1 2 5 4 2" xfId="51160" xr:uid="{00000000-0005-0000-0000-0000D3C70000}"/>
    <cellStyle name="SAPBEXHLevel1 2 5 4 2 2" xfId="51161" xr:uid="{00000000-0005-0000-0000-0000D4C70000}"/>
    <cellStyle name="SAPBEXHLevel1 2 5 4 2 3" xfId="51162" xr:uid="{00000000-0005-0000-0000-0000D5C70000}"/>
    <cellStyle name="SAPBEXHLevel1 2 5 4 3" xfId="51163" xr:uid="{00000000-0005-0000-0000-0000D6C70000}"/>
    <cellStyle name="SAPBEXHLevel1 2 5 4 3 2" xfId="51164" xr:uid="{00000000-0005-0000-0000-0000D7C70000}"/>
    <cellStyle name="SAPBEXHLevel1 2 5 4 3 3" xfId="51165" xr:uid="{00000000-0005-0000-0000-0000D8C70000}"/>
    <cellStyle name="SAPBEXHLevel1 2 5 4 4" xfId="51166" xr:uid="{00000000-0005-0000-0000-0000D9C70000}"/>
    <cellStyle name="SAPBEXHLevel1 2 5 4 4 2" xfId="51167" xr:uid="{00000000-0005-0000-0000-0000DAC70000}"/>
    <cellStyle name="SAPBEXHLevel1 2 5 4 4 3" xfId="51168" xr:uid="{00000000-0005-0000-0000-0000DBC70000}"/>
    <cellStyle name="SAPBEXHLevel1 2 5 4 5" xfId="51169" xr:uid="{00000000-0005-0000-0000-0000DCC70000}"/>
    <cellStyle name="SAPBEXHLevel1 2 5 4 5 2" xfId="51170" xr:uid="{00000000-0005-0000-0000-0000DDC70000}"/>
    <cellStyle name="SAPBEXHLevel1 2 5 4 5 3" xfId="51171" xr:uid="{00000000-0005-0000-0000-0000DEC70000}"/>
    <cellStyle name="SAPBEXHLevel1 2 5 4 6" xfId="51172" xr:uid="{00000000-0005-0000-0000-0000DFC70000}"/>
    <cellStyle name="SAPBEXHLevel1 2 5 4 6 2" xfId="51173" xr:uid="{00000000-0005-0000-0000-0000E0C70000}"/>
    <cellStyle name="SAPBEXHLevel1 2 5 4 6 3" xfId="51174" xr:uid="{00000000-0005-0000-0000-0000E1C70000}"/>
    <cellStyle name="SAPBEXHLevel1 2 5 4 7" xfId="51175" xr:uid="{00000000-0005-0000-0000-0000E2C70000}"/>
    <cellStyle name="SAPBEXHLevel1 2 5 4 7 2" xfId="51176" xr:uid="{00000000-0005-0000-0000-0000E3C70000}"/>
    <cellStyle name="SAPBEXHLevel1 2 5 4 7 3" xfId="51177" xr:uid="{00000000-0005-0000-0000-0000E4C70000}"/>
    <cellStyle name="SAPBEXHLevel1 2 5 4 8" xfId="51178" xr:uid="{00000000-0005-0000-0000-0000E5C70000}"/>
    <cellStyle name="SAPBEXHLevel1 2 5 4 8 2" xfId="51179" xr:uid="{00000000-0005-0000-0000-0000E6C70000}"/>
    <cellStyle name="SAPBEXHLevel1 2 5 4 8 3" xfId="51180" xr:uid="{00000000-0005-0000-0000-0000E7C70000}"/>
    <cellStyle name="SAPBEXHLevel1 2 5 4 9" xfId="51181" xr:uid="{00000000-0005-0000-0000-0000E8C70000}"/>
    <cellStyle name="SAPBEXHLevel1 2 5 4 9 2" xfId="51182" xr:uid="{00000000-0005-0000-0000-0000E9C70000}"/>
    <cellStyle name="SAPBEXHLevel1 2 5 4 9 3" xfId="51183" xr:uid="{00000000-0005-0000-0000-0000EAC70000}"/>
    <cellStyle name="SAPBEXHLevel1 2 5 5" xfId="51184" xr:uid="{00000000-0005-0000-0000-0000EBC70000}"/>
    <cellStyle name="SAPBEXHLevel1 2 5 5 10" xfId="51185" xr:uid="{00000000-0005-0000-0000-0000ECC70000}"/>
    <cellStyle name="SAPBEXHLevel1 2 5 5 10 2" xfId="51186" xr:uid="{00000000-0005-0000-0000-0000EDC70000}"/>
    <cellStyle name="SAPBEXHLevel1 2 5 5 10 3" xfId="51187" xr:uid="{00000000-0005-0000-0000-0000EEC70000}"/>
    <cellStyle name="SAPBEXHLevel1 2 5 5 11" xfId="51188" xr:uid="{00000000-0005-0000-0000-0000EFC70000}"/>
    <cellStyle name="SAPBEXHLevel1 2 5 5 11 2" xfId="51189" xr:uid="{00000000-0005-0000-0000-0000F0C70000}"/>
    <cellStyle name="SAPBEXHLevel1 2 5 5 11 3" xfId="51190" xr:uid="{00000000-0005-0000-0000-0000F1C70000}"/>
    <cellStyle name="SAPBEXHLevel1 2 5 5 12" xfId="51191" xr:uid="{00000000-0005-0000-0000-0000F2C70000}"/>
    <cellStyle name="SAPBEXHLevel1 2 5 5 13" xfId="51192" xr:uid="{00000000-0005-0000-0000-0000F3C70000}"/>
    <cellStyle name="SAPBEXHLevel1 2 5 5 2" xfId="51193" xr:uid="{00000000-0005-0000-0000-0000F4C70000}"/>
    <cellStyle name="SAPBEXHLevel1 2 5 5 2 2" xfId="51194" xr:uid="{00000000-0005-0000-0000-0000F5C70000}"/>
    <cellStyle name="SAPBEXHLevel1 2 5 5 2 3" xfId="51195" xr:uid="{00000000-0005-0000-0000-0000F6C70000}"/>
    <cellStyle name="SAPBEXHLevel1 2 5 5 3" xfId="51196" xr:uid="{00000000-0005-0000-0000-0000F7C70000}"/>
    <cellStyle name="SAPBEXHLevel1 2 5 5 3 2" xfId="51197" xr:uid="{00000000-0005-0000-0000-0000F8C70000}"/>
    <cellStyle name="SAPBEXHLevel1 2 5 5 3 3" xfId="51198" xr:uid="{00000000-0005-0000-0000-0000F9C70000}"/>
    <cellStyle name="SAPBEXHLevel1 2 5 5 4" xfId="51199" xr:uid="{00000000-0005-0000-0000-0000FAC70000}"/>
    <cellStyle name="SAPBEXHLevel1 2 5 5 4 2" xfId="51200" xr:uid="{00000000-0005-0000-0000-0000FBC70000}"/>
    <cellStyle name="SAPBEXHLevel1 2 5 5 4 3" xfId="51201" xr:uid="{00000000-0005-0000-0000-0000FCC70000}"/>
    <cellStyle name="SAPBEXHLevel1 2 5 5 5" xfId="51202" xr:uid="{00000000-0005-0000-0000-0000FDC70000}"/>
    <cellStyle name="SAPBEXHLevel1 2 5 5 5 2" xfId="51203" xr:uid="{00000000-0005-0000-0000-0000FEC70000}"/>
    <cellStyle name="SAPBEXHLevel1 2 5 5 5 3" xfId="51204" xr:uid="{00000000-0005-0000-0000-0000FFC70000}"/>
    <cellStyle name="SAPBEXHLevel1 2 5 5 6" xfId="51205" xr:uid="{00000000-0005-0000-0000-000000C80000}"/>
    <cellStyle name="SAPBEXHLevel1 2 5 5 6 2" xfId="51206" xr:uid="{00000000-0005-0000-0000-000001C80000}"/>
    <cellStyle name="SAPBEXHLevel1 2 5 5 6 3" xfId="51207" xr:uid="{00000000-0005-0000-0000-000002C80000}"/>
    <cellStyle name="SAPBEXHLevel1 2 5 5 7" xfId="51208" xr:uid="{00000000-0005-0000-0000-000003C80000}"/>
    <cellStyle name="SAPBEXHLevel1 2 5 5 7 2" xfId="51209" xr:uid="{00000000-0005-0000-0000-000004C80000}"/>
    <cellStyle name="SAPBEXHLevel1 2 5 5 7 3" xfId="51210" xr:uid="{00000000-0005-0000-0000-000005C80000}"/>
    <cellStyle name="SAPBEXHLevel1 2 5 5 8" xfId="51211" xr:uid="{00000000-0005-0000-0000-000006C80000}"/>
    <cellStyle name="SAPBEXHLevel1 2 5 5 8 2" xfId="51212" xr:uid="{00000000-0005-0000-0000-000007C80000}"/>
    <cellStyle name="SAPBEXHLevel1 2 5 5 8 3" xfId="51213" xr:uid="{00000000-0005-0000-0000-000008C80000}"/>
    <cellStyle name="SAPBEXHLevel1 2 5 5 9" xfId="51214" xr:uid="{00000000-0005-0000-0000-000009C80000}"/>
    <cellStyle name="SAPBEXHLevel1 2 5 5 9 2" xfId="51215" xr:uid="{00000000-0005-0000-0000-00000AC80000}"/>
    <cellStyle name="SAPBEXHLevel1 2 5 5 9 3" xfId="51216" xr:uid="{00000000-0005-0000-0000-00000BC80000}"/>
    <cellStyle name="SAPBEXHLevel1 2 5 6" xfId="51217" xr:uid="{00000000-0005-0000-0000-00000CC80000}"/>
    <cellStyle name="SAPBEXHLevel1 2 5 6 10" xfId="51218" xr:uid="{00000000-0005-0000-0000-00000DC80000}"/>
    <cellStyle name="SAPBEXHLevel1 2 5 6 10 2" xfId="51219" xr:uid="{00000000-0005-0000-0000-00000EC80000}"/>
    <cellStyle name="SAPBEXHLevel1 2 5 6 10 3" xfId="51220" xr:uid="{00000000-0005-0000-0000-00000FC80000}"/>
    <cellStyle name="SAPBEXHLevel1 2 5 6 11" xfId="51221" xr:uid="{00000000-0005-0000-0000-000010C80000}"/>
    <cellStyle name="SAPBEXHLevel1 2 5 6 11 2" xfId="51222" xr:uid="{00000000-0005-0000-0000-000011C80000}"/>
    <cellStyle name="SAPBEXHLevel1 2 5 6 11 3" xfId="51223" xr:uid="{00000000-0005-0000-0000-000012C80000}"/>
    <cellStyle name="SAPBEXHLevel1 2 5 6 12" xfId="51224" xr:uid="{00000000-0005-0000-0000-000013C80000}"/>
    <cellStyle name="SAPBEXHLevel1 2 5 6 13" xfId="51225" xr:uid="{00000000-0005-0000-0000-000014C80000}"/>
    <cellStyle name="SAPBEXHLevel1 2 5 6 2" xfId="51226" xr:uid="{00000000-0005-0000-0000-000015C80000}"/>
    <cellStyle name="SAPBEXHLevel1 2 5 6 2 2" xfId="51227" xr:uid="{00000000-0005-0000-0000-000016C80000}"/>
    <cellStyle name="SAPBEXHLevel1 2 5 6 2 3" xfId="51228" xr:uid="{00000000-0005-0000-0000-000017C80000}"/>
    <cellStyle name="SAPBEXHLevel1 2 5 6 3" xfId="51229" xr:uid="{00000000-0005-0000-0000-000018C80000}"/>
    <cellStyle name="SAPBEXHLevel1 2 5 6 3 2" xfId="51230" xr:uid="{00000000-0005-0000-0000-000019C80000}"/>
    <cellStyle name="SAPBEXHLevel1 2 5 6 3 3" xfId="51231" xr:uid="{00000000-0005-0000-0000-00001AC80000}"/>
    <cellStyle name="SAPBEXHLevel1 2 5 6 4" xfId="51232" xr:uid="{00000000-0005-0000-0000-00001BC80000}"/>
    <cellStyle name="SAPBEXHLevel1 2 5 6 4 2" xfId="51233" xr:uid="{00000000-0005-0000-0000-00001CC80000}"/>
    <cellStyle name="SAPBEXHLevel1 2 5 6 4 3" xfId="51234" xr:uid="{00000000-0005-0000-0000-00001DC80000}"/>
    <cellStyle name="SAPBEXHLevel1 2 5 6 5" xfId="51235" xr:uid="{00000000-0005-0000-0000-00001EC80000}"/>
    <cellStyle name="SAPBEXHLevel1 2 5 6 5 2" xfId="51236" xr:uid="{00000000-0005-0000-0000-00001FC80000}"/>
    <cellStyle name="SAPBEXHLevel1 2 5 6 5 3" xfId="51237" xr:uid="{00000000-0005-0000-0000-000020C80000}"/>
    <cellStyle name="SAPBEXHLevel1 2 5 6 6" xfId="51238" xr:uid="{00000000-0005-0000-0000-000021C80000}"/>
    <cellStyle name="SAPBEXHLevel1 2 5 6 6 2" xfId="51239" xr:uid="{00000000-0005-0000-0000-000022C80000}"/>
    <cellStyle name="SAPBEXHLevel1 2 5 6 6 3" xfId="51240" xr:uid="{00000000-0005-0000-0000-000023C80000}"/>
    <cellStyle name="SAPBEXHLevel1 2 5 6 7" xfId="51241" xr:uid="{00000000-0005-0000-0000-000024C80000}"/>
    <cellStyle name="SAPBEXHLevel1 2 5 6 7 2" xfId="51242" xr:uid="{00000000-0005-0000-0000-000025C80000}"/>
    <cellStyle name="SAPBEXHLevel1 2 5 6 7 3" xfId="51243" xr:uid="{00000000-0005-0000-0000-000026C80000}"/>
    <cellStyle name="SAPBEXHLevel1 2 5 6 8" xfId="51244" xr:uid="{00000000-0005-0000-0000-000027C80000}"/>
    <cellStyle name="SAPBEXHLevel1 2 5 6 8 2" xfId="51245" xr:uid="{00000000-0005-0000-0000-000028C80000}"/>
    <cellStyle name="SAPBEXHLevel1 2 5 6 8 3" xfId="51246" xr:uid="{00000000-0005-0000-0000-000029C80000}"/>
    <cellStyle name="SAPBEXHLevel1 2 5 6 9" xfId="51247" xr:uid="{00000000-0005-0000-0000-00002AC80000}"/>
    <cellStyle name="SAPBEXHLevel1 2 5 6 9 2" xfId="51248" xr:uid="{00000000-0005-0000-0000-00002BC80000}"/>
    <cellStyle name="SAPBEXHLevel1 2 5 6 9 3" xfId="51249" xr:uid="{00000000-0005-0000-0000-00002CC80000}"/>
    <cellStyle name="SAPBEXHLevel1 2 5 7" xfId="51250" xr:uid="{00000000-0005-0000-0000-00002DC80000}"/>
    <cellStyle name="SAPBEXHLevel1 2 5 7 10" xfId="51251" xr:uid="{00000000-0005-0000-0000-00002EC80000}"/>
    <cellStyle name="SAPBEXHLevel1 2 5 7 10 2" xfId="51252" xr:uid="{00000000-0005-0000-0000-00002FC80000}"/>
    <cellStyle name="SAPBEXHLevel1 2 5 7 10 3" xfId="51253" xr:uid="{00000000-0005-0000-0000-000030C80000}"/>
    <cellStyle name="SAPBEXHLevel1 2 5 7 11" xfId="51254" xr:uid="{00000000-0005-0000-0000-000031C80000}"/>
    <cellStyle name="SAPBEXHLevel1 2 5 7 11 2" xfId="51255" xr:uid="{00000000-0005-0000-0000-000032C80000}"/>
    <cellStyle name="SAPBEXHLevel1 2 5 7 11 3" xfId="51256" xr:uid="{00000000-0005-0000-0000-000033C80000}"/>
    <cellStyle name="SAPBEXHLevel1 2 5 7 12" xfId="51257" xr:uid="{00000000-0005-0000-0000-000034C80000}"/>
    <cellStyle name="SAPBEXHLevel1 2 5 7 13" xfId="51258" xr:uid="{00000000-0005-0000-0000-000035C80000}"/>
    <cellStyle name="SAPBEXHLevel1 2 5 7 2" xfId="51259" xr:uid="{00000000-0005-0000-0000-000036C80000}"/>
    <cellStyle name="SAPBEXHLevel1 2 5 7 2 2" xfId="51260" xr:uid="{00000000-0005-0000-0000-000037C80000}"/>
    <cellStyle name="SAPBEXHLevel1 2 5 7 2 3" xfId="51261" xr:uid="{00000000-0005-0000-0000-000038C80000}"/>
    <cellStyle name="SAPBEXHLevel1 2 5 7 3" xfId="51262" xr:uid="{00000000-0005-0000-0000-000039C80000}"/>
    <cellStyle name="SAPBEXHLevel1 2 5 7 3 2" xfId="51263" xr:uid="{00000000-0005-0000-0000-00003AC80000}"/>
    <cellStyle name="SAPBEXHLevel1 2 5 7 3 3" xfId="51264" xr:uid="{00000000-0005-0000-0000-00003BC80000}"/>
    <cellStyle name="SAPBEXHLevel1 2 5 7 4" xfId="51265" xr:uid="{00000000-0005-0000-0000-00003CC80000}"/>
    <cellStyle name="SAPBEXHLevel1 2 5 7 4 2" xfId="51266" xr:uid="{00000000-0005-0000-0000-00003DC80000}"/>
    <cellStyle name="SAPBEXHLevel1 2 5 7 4 3" xfId="51267" xr:uid="{00000000-0005-0000-0000-00003EC80000}"/>
    <cellStyle name="SAPBEXHLevel1 2 5 7 5" xfId="51268" xr:uid="{00000000-0005-0000-0000-00003FC80000}"/>
    <cellStyle name="SAPBEXHLevel1 2 5 7 5 2" xfId="51269" xr:uid="{00000000-0005-0000-0000-000040C80000}"/>
    <cellStyle name="SAPBEXHLevel1 2 5 7 5 3" xfId="51270" xr:uid="{00000000-0005-0000-0000-000041C80000}"/>
    <cellStyle name="SAPBEXHLevel1 2 5 7 6" xfId="51271" xr:uid="{00000000-0005-0000-0000-000042C80000}"/>
    <cellStyle name="SAPBEXHLevel1 2 5 7 6 2" xfId="51272" xr:uid="{00000000-0005-0000-0000-000043C80000}"/>
    <cellStyle name="SAPBEXHLevel1 2 5 7 6 3" xfId="51273" xr:uid="{00000000-0005-0000-0000-000044C80000}"/>
    <cellStyle name="SAPBEXHLevel1 2 5 7 7" xfId="51274" xr:uid="{00000000-0005-0000-0000-000045C80000}"/>
    <cellStyle name="SAPBEXHLevel1 2 5 7 7 2" xfId="51275" xr:uid="{00000000-0005-0000-0000-000046C80000}"/>
    <cellStyle name="SAPBEXHLevel1 2 5 7 7 3" xfId="51276" xr:uid="{00000000-0005-0000-0000-000047C80000}"/>
    <cellStyle name="SAPBEXHLevel1 2 5 7 8" xfId="51277" xr:uid="{00000000-0005-0000-0000-000048C80000}"/>
    <cellStyle name="SAPBEXHLevel1 2 5 7 8 2" xfId="51278" xr:uid="{00000000-0005-0000-0000-000049C80000}"/>
    <cellStyle name="SAPBEXHLevel1 2 5 7 8 3" xfId="51279" xr:uid="{00000000-0005-0000-0000-00004AC80000}"/>
    <cellStyle name="SAPBEXHLevel1 2 5 7 9" xfId="51280" xr:uid="{00000000-0005-0000-0000-00004BC80000}"/>
    <cellStyle name="SAPBEXHLevel1 2 5 7 9 2" xfId="51281" xr:uid="{00000000-0005-0000-0000-00004CC80000}"/>
    <cellStyle name="SAPBEXHLevel1 2 5 7 9 3" xfId="51282" xr:uid="{00000000-0005-0000-0000-00004DC80000}"/>
    <cellStyle name="SAPBEXHLevel1 2 5 8" xfId="51283" xr:uid="{00000000-0005-0000-0000-00004EC80000}"/>
    <cellStyle name="SAPBEXHLevel1 2 5 8 2" xfId="51284" xr:uid="{00000000-0005-0000-0000-00004FC80000}"/>
    <cellStyle name="SAPBEXHLevel1 2 5 8 3" xfId="51285" xr:uid="{00000000-0005-0000-0000-000050C80000}"/>
    <cellStyle name="SAPBEXHLevel1 2 5 9" xfId="51286" xr:uid="{00000000-0005-0000-0000-000051C80000}"/>
    <cellStyle name="SAPBEXHLevel1 2 5 9 2" xfId="51287" xr:uid="{00000000-0005-0000-0000-000052C80000}"/>
    <cellStyle name="SAPBEXHLevel1 2 5 9 3" xfId="51288" xr:uid="{00000000-0005-0000-0000-000053C80000}"/>
    <cellStyle name="SAPBEXHLevel1 2 6" xfId="51289" xr:uid="{00000000-0005-0000-0000-000054C80000}"/>
    <cellStyle name="SAPBEXHLevel1 2 6 10" xfId="51290" xr:uid="{00000000-0005-0000-0000-000055C80000}"/>
    <cellStyle name="SAPBEXHLevel1 2 6 10 2" xfId="51291" xr:uid="{00000000-0005-0000-0000-000056C80000}"/>
    <cellStyle name="SAPBEXHLevel1 2 6 10 3" xfId="51292" xr:uid="{00000000-0005-0000-0000-000057C80000}"/>
    <cellStyle name="SAPBEXHLevel1 2 6 11" xfId="51293" xr:uid="{00000000-0005-0000-0000-000058C80000}"/>
    <cellStyle name="SAPBEXHLevel1 2 6 11 2" xfId="51294" xr:uid="{00000000-0005-0000-0000-000059C80000}"/>
    <cellStyle name="SAPBEXHLevel1 2 6 11 3" xfId="51295" xr:uid="{00000000-0005-0000-0000-00005AC80000}"/>
    <cellStyle name="SAPBEXHLevel1 2 6 12" xfId="51296" xr:uid="{00000000-0005-0000-0000-00005BC80000}"/>
    <cellStyle name="SAPBEXHLevel1 2 6 13" xfId="51297" xr:uid="{00000000-0005-0000-0000-00005CC80000}"/>
    <cellStyle name="SAPBEXHLevel1 2 6 2" xfId="51298" xr:uid="{00000000-0005-0000-0000-00005DC80000}"/>
    <cellStyle name="SAPBEXHLevel1 2 6 2 2" xfId="51299" xr:uid="{00000000-0005-0000-0000-00005EC80000}"/>
    <cellStyle name="SAPBEXHLevel1 2 6 2 3" xfId="51300" xr:uid="{00000000-0005-0000-0000-00005FC80000}"/>
    <cellStyle name="SAPBEXHLevel1 2 6 3" xfId="51301" xr:uid="{00000000-0005-0000-0000-000060C80000}"/>
    <cellStyle name="SAPBEXHLevel1 2 6 3 2" xfId="51302" xr:uid="{00000000-0005-0000-0000-000061C80000}"/>
    <cellStyle name="SAPBEXHLevel1 2 6 3 3" xfId="51303" xr:uid="{00000000-0005-0000-0000-000062C80000}"/>
    <cellStyle name="SAPBEXHLevel1 2 6 4" xfId="51304" xr:uid="{00000000-0005-0000-0000-000063C80000}"/>
    <cellStyle name="SAPBEXHLevel1 2 6 4 2" xfId="51305" xr:uid="{00000000-0005-0000-0000-000064C80000}"/>
    <cellStyle name="SAPBEXHLevel1 2 6 4 3" xfId="51306" xr:uid="{00000000-0005-0000-0000-000065C80000}"/>
    <cellStyle name="SAPBEXHLevel1 2 6 5" xfId="51307" xr:uid="{00000000-0005-0000-0000-000066C80000}"/>
    <cellStyle name="SAPBEXHLevel1 2 6 5 2" xfId="51308" xr:uid="{00000000-0005-0000-0000-000067C80000}"/>
    <cellStyle name="SAPBEXHLevel1 2 6 5 3" xfId="51309" xr:uid="{00000000-0005-0000-0000-000068C80000}"/>
    <cellStyle name="SAPBEXHLevel1 2 6 6" xfId="51310" xr:uid="{00000000-0005-0000-0000-000069C80000}"/>
    <cellStyle name="SAPBEXHLevel1 2 6 6 2" xfId="51311" xr:uid="{00000000-0005-0000-0000-00006AC80000}"/>
    <cellStyle name="SAPBEXHLevel1 2 6 6 3" xfId="51312" xr:uid="{00000000-0005-0000-0000-00006BC80000}"/>
    <cellStyle name="SAPBEXHLevel1 2 6 7" xfId="51313" xr:uid="{00000000-0005-0000-0000-00006CC80000}"/>
    <cellStyle name="SAPBEXHLevel1 2 6 7 2" xfId="51314" xr:uid="{00000000-0005-0000-0000-00006DC80000}"/>
    <cellStyle name="SAPBEXHLevel1 2 6 7 3" xfId="51315" xr:uid="{00000000-0005-0000-0000-00006EC80000}"/>
    <cellStyle name="SAPBEXHLevel1 2 6 8" xfId="51316" xr:uid="{00000000-0005-0000-0000-00006FC80000}"/>
    <cellStyle name="SAPBEXHLevel1 2 6 8 2" xfId="51317" xr:uid="{00000000-0005-0000-0000-000070C80000}"/>
    <cellStyle name="SAPBEXHLevel1 2 6 8 3" xfId="51318" xr:uid="{00000000-0005-0000-0000-000071C80000}"/>
    <cellStyle name="SAPBEXHLevel1 2 6 9" xfId="51319" xr:uid="{00000000-0005-0000-0000-000072C80000}"/>
    <cellStyle name="SAPBEXHLevel1 2 6 9 2" xfId="51320" xr:uid="{00000000-0005-0000-0000-000073C80000}"/>
    <cellStyle name="SAPBEXHLevel1 2 6 9 3" xfId="51321" xr:uid="{00000000-0005-0000-0000-000074C80000}"/>
    <cellStyle name="SAPBEXHLevel1 2 7" xfId="51322" xr:uid="{00000000-0005-0000-0000-000075C80000}"/>
    <cellStyle name="SAPBEXHLevel1 2 7 2" xfId="51323" xr:uid="{00000000-0005-0000-0000-000076C80000}"/>
    <cellStyle name="SAPBEXHLevel1 2 7 3" xfId="51324" xr:uid="{00000000-0005-0000-0000-000077C80000}"/>
    <cellStyle name="SAPBEXHLevel1 2 8" xfId="51325" xr:uid="{00000000-0005-0000-0000-000078C80000}"/>
    <cellStyle name="SAPBEXHLevel1 2 8 2" xfId="51326" xr:uid="{00000000-0005-0000-0000-000079C80000}"/>
    <cellStyle name="SAPBEXHLevel1 2 8 3" xfId="51327" xr:uid="{00000000-0005-0000-0000-00007AC80000}"/>
    <cellStyle name="SAPBEXHLevel1 2 9" xfId="51328" xr:uid="{00000000-0005-0000-0000-00007BC80000}"/>
    <cellStyle name="SAPBEXHLevel1 2 9 2" xfId="51329" xr:uid="{00000000-0005-0000-0000-00007CC80000}"/>
    <cellStyle name="SAPBEXHLevel1 2 9 3" xfId="51330" xr:uid="{00000000-0005-0000-0000-00007DC80000}"/>
    <cellStyle name="SAPBEXHLevel1 20" xfId="51331" xr:uid="{00000000-0005-0000-0000-00007EC80000}"/>
    <cellStyle name="SAPBEXHLevel1 20 2" xfId="51332" xr:uid="{00000000-0005-0000-0000-00007FC80000}"/>
    <cellStyle name="SAPBEXHLevel1 21" xfId="51333" xr:uid="{00000000-0005-0000-0000-000080C80000}"/>
    <cellStyle name="SAPBEXHLevel1 3" xfId="51334" xr:uid="{00000000-0005-0000-0000-000081C80000}"/>
    <cellStyle name="SAPBEXHLevel1 3 10" xfId="51335" xr:uid="{00000000-0005-0000-0000-000082C80000}"/>
    <cellStyle name="SAPBEXHLevel1 3 10 2" xfId="51336" xr:uid="{00000000-0005-0000-0000-000083C80000}"/>
    <cellStyle name="SAPBEXHLevel1 3 10 3" xfId="51337" xr:uid="{00000000-0005-0000-0000-000084C80000}"/>
    <cellStyle name="SAPBEXHLevel1 3 11" xfId="51338" xr:uid="{00000000-0005-0000-0000-000085C80000}"/>
    <cellStyle name="SAPBEXHLevel1 3 11 2" xfId="51339" xr:uid="{00000000-0005-0000-0000-000086C80000}"/>
    <cellStyle name="SAPBEXHLevel1 3 11 3" xfId="51340" xr:uid="{00000000-0005-0000-0000-000087C80000}"/>
    <cellStyle name="SAPBEXHLevel1 3 12" xfId="51341" xr:uid="{00000000-0005-0000-0000-000088C80000}"/>
    <cellStyle name="SAPBEXHLevel1 3 12 2" xfId="51342" xr:uid="{00000000-0005-0000-0000-000089C80000}"/>
    <cellStyle name="SAPBEXHLevel1 3 12 3" xfId="51343" xr:uid="{00000000-0005-0000-0000-00008AC80000}"/>
    <cellStyle name="SAPBEXHLevel1 3 13" xfId="51344" xr:uid="{00000000-0005-0000-0000-00008BC80000}"/>
    <cellStyle name="SAPBEXHLevel1 3 13 2" xfId="51345" xr:uid="{00000000-0005-0000-0000-00008CC80000}"/>
    <cellStyle name="SAPBEXHLevel1 3 13 3" xfId="51346" xr:uid="{00000000-0005-0000-0000-00008DC80000}"/>
    <cellStyle name="SAPBEXHLevel1 3 14" xfId="51347" xr:uid="{00000000-0005-0000-0000-00008EC80000}"/>
    <cellStyle name="SAPBEXHLevel1 3 14 2" xfId="51348" xr:uid="{00000000-0005-0000-0000-00008FC80000}"/>
    <cellStyle name="SAPBEXHLevel1 3 14 3" xfId="51349" xr:uid="{00000000-0005-0000-0000-000090C80000}"/>
    <cellStyle name="SAPBEXHLevel1 3 15" xfId="51350" xr:uid="{00000000-0005-0000-0000-000091C80000}"/>
    <cellStyle name="SAPBEXHLevel1 3 15 2" xfId="51351" xr:uid="{00000000-0005-0000-0000-000092C80000}"/>
    <cellStyle name="SAPBEXHLevel1 3 15 3" xfId="51352" xr:uid="{00000000-0005-0000-0000-000093C80000}"/>
    <cellStyle name="SAPBEXHLevel1 3 16" xfId="51353" xr:uid="{00000000-0005-0000-0000-000094C80000}"/>
    <cellStyle name="SAPBEXHLevel1 3 16 2" xfId="51354" xr:uid="{00000000-0005-0000-0000-000095C80000}"/>
    <cellStyle name="SAPBEXHLevel1 3 16 3" xfId="51355" xr:uid="{00000000-0005-0000-0000-000096C80000}"/>
    <cellStyle name="SAPBEXHLevel1 3 17" xfId="51356" xr:uid="{00000000-0005-0000-0000-000097C80000}"/>
    <cellStyle name="SAPBEXHLevel1 3 17 2" xfId="51357" xr:uid="{00000000-0005-0000-0000-000098C80000}"/>
    <cellStyle name="SAPBEXHLevel1 3 17 3" xfId="51358" xr:uid="{00000000-0005-0000-0000-000099C80000}"/>
    <cellStyle name="SAPBEXHLevel1 3 18" xfId="51359" xr:uid="{00000000-0005-0000-0000-00009AC80000}"/>
    <cellStyle name="SAPBEXHLevel1 3 18 2" xfId="51360" xr:uid="{00000000-0005-0000-0000-00009BC80000}"/>
    <cellStyle name="SAPBEXHLevel1 3 18 3" xfId="51361" xr:uid="{00000000-0005-0000-0000-00009CC80000}"/>
    <cellStyle name="SAPBEXHLevel1 3 19" xfId="51362" xr:uid="{00000000-0005-0000-0000-00009DC80000}"/>
    <cellStyle name="SAPBEXHLevel1 3 2" xfId="51363" xr:uid="{00000000-0005-0000-0000-00009EC80000}"/>
    <cellStyle name="SAPBEXHLevel1 3 2 10" xfId="51364" xr:uid="{00000000-0005-0000-0000-00009FC80000}"/>
    <cellStyle name="SAPBEXHLevel1 3 2 10 2" xfId="51365" xr:uid="{00000000-0005-0000-0000-0000A0C80000}"/>
    <cellStyle name="SAPBEXHLevel1 3 2 10 3" xfId="51366" xr:uid="{00000000-0005-0000-0000-0000A1C80000}"/>
    <cellStyle name="SAPBEXHLevel1 3 2 11" xfId="51367" xr:uid="{00000000-0005-0000-0000-0000A2C80000}"/>
    <cellStyle name="SAPBEXHLevel1 3 2 11 2" xfId="51368" xr:uid="{00000000-0005-0000-0000-0000A3C80000}"/>
    <cellStyle name="SAPBEXHLevel1 3 2 11 3" xfId="51369" xr:uid="{00000000-0005-0000-0000-0000A4C80000}"/>
    <cellStyle name="SAPBEXHLevel1 3 2 12" xfId="51370" xr:uid="{00000000-0005-0000-0000-0000A5C80000}"/>
    <cellStyle name="SAPBEXHLevel1 3 2 12 2" xfId="51371" xr:uid="{00000000-0005-0000-0000-0000A6C80000}"/>
    <cellStyle name="SAPBEXHLevel1 3 2 12 3" xfId="51372" xr:uid="{00000000-0005-0000-0000-0000A7C80000}"/>
    <cellStyle name="SAPBEXHLevel1 3 2 13" xfId="51373" xr:uid="{00000000-0005-0000-0000-0000A8C80000}"/>
    <cellStyle name="SAPBEXHLevel1 3 2 13 2" xfId="51374" xr:uid="{00000000-0005-0000-0000-0000A9C80000}"/>
    <cellStyle name="SAPBEXHLevel1 3 2 13 3" xfId="51375" xr:uid="{00000000-0005-0000-0000-0000AAC80000}"/>
    <cellStyle name="SAPBEXHLevel1 3 2 14" xfId="51376" xr:uid="{00000000-0005-0000-0000-0000ABC80000}"/>
    <cellStyle name="SAPBEXHLevel1 3 2 14 2" xfId="51377" xr:uid="{00000000-0005-0000-0000-0000ACC80000}"/>
    <cellStyle name="SAPBEXHLevel1 3 2 14 3" xfId="51378" xr:uid="{00000000-0005-0000-0000-0000ADC80000}"/>
    <cellStyle name="SAPBEXHLevel1 3 2 15" xfId="51379" xr:uid="{00000000-0005-0000-0000-0000AEC80000}"/>
    <cellStyle name="SAPBEXHLevel1 3 2 15 2" xfId="51380" xr:uid="{00000000-0005-0000-0000-0000AFC80000}"/>
    <cellStyle name="SAPBEXHLevel1 3 2 15 3" xfId="51381" xr:uid="{00000000-0005-0000-0000-0000B0C80000}"/>
    <cellStyle name="SAPBEXHLevel1 3 2 16" xfId="51382" xr:uid="{00000000-0005-0000-0000-0000B1C80000}"/>
    <cellStyle name="SAPBEXHLevel1 3 2 16 2" xfId="51383" xr:uid="{00000000-0005-0000-0000-0000B2C80000}"/>
    <cellStyle name="SAPBEXHLevel1 3 2 16 3" xfId="51384" xr:uid="{00000000-0005-0000-0000-0000B3C80000}"/>
    <cellStyle name="SAPBEXHLevel1 3 2 17" xfId="51385" xr:uid="{00000000-0005-0000-0000-0000B4C80000}"/>
    <cellStyle name="SAPBEXHLevel1 3 2 17 2" xfId="51386" xr:uid="{00000000-0005-0000-0000-0000B5C80000}"/>
    <cellStyle name="SAPBEXHLevel1 3 2 17 3" xfId="51387" xr:uid="{00000000-0005-0000-0000-0000B6C80000}"/>
    <cellStyle name="SAPBEXHLevel1 3 2 18" xfId="51388" xr:uid="{00000000-0005-0000-0000-0000B7C80000}"/>
    <cellStyle name="SAPBEXHLevel1 3 2 18 2" xfId="51389" xr:uid="{00000000-0005-0000-0000-0000B8C80000}"/>
    <cellStyle name="SAPBEXHLevel1 3 2 18 3" xfId="51390" xr:uid="{00000000-0005-0000-0000-0000B9C80000}"/>
    <cellStyle name="SAPBEXHLevel1 3 2 19" xfId="51391" xr:uid="{00000000-0005-0000-0000-0000BAC80000}"/>
    <cellStyle name="SAPBEXHLevel1 3 2 2" xfId="51392" xr:uid="{00000000-0005-0000-0000-0000BBC80000}"/>
    <cellStyle name="SAPBEXHLevel1 3 2 2 10" xfId="51393" xr:uid="{00000000-0005-0000-0000-0000BCC80000}"/>
    <cellStyle name="SAPBEXHLevel1 3 2 2 10 2" xfId="51394" xr:uid="{00000000-0005-0000-0000-0000BDC80000}"/>
    <cellStyle name="SAPBEXHLevel1 3 2 2 10 3" xfId="51395" xr:uid="{00000000-0005-0000-0000-0000BEC80000}"/>
    <cellStyle name="SAPBEXHLevel1 3 2 2 11" xfId="51396" xr:uid="{00000000-0005-0000-0000-0000BFC80000}"/>
    <cellStyle name="SAPBEXHLevel1 3 2 2 11 2" xfId="51397" xr:uid="{00000000-0005-0000-0000-0000C0C80000}"/>
    <cellStyle name="SAPBEXHLevel1 3 2 2 11 3" xfId="51398" xr:uid="{00000000-0005-0000-0000-0000C1C80000}"/>
    <cellStyle name="SAPBEXHLevel1 3 2 2 12" xfId="51399" xr:uid="{00000000-0005-0000-0000-0000C2C80000}"/>
    <cellStyle name="SAPBEXHLevel1 3 2 2 12 2" xfId="51400" xr:uid="{00000000-0005-0000-0000-0000C3C80000}"/>
    <cellStyle name="SAPBEXHLevel1 3 2 2 12 3" xfId="51401" xr:uid="{00000000-0005-0000-0000-0000C4C80000}"/>
    <cellStyle name="SAPBEXHLevel1 3 2 2 13" xfId="51402" xr:uid="{00000000-0005-0000-0000-0000C5C80000}"/>
    <cellStyle name="SAPBEXHLevel1 3 2 2 14" xfId="51403" xr:uid="{00000000-0005-0000-0000-0000C6C80000}"/>
    <cellStyle name="SAPBEXHLevel1 3 2 2 2" xfId="51404" xr:uid="{00000000-0005-0000-0000-0000C7C80000}"/>
    <cellStyle name="SAPBEXHLevel1 3 2 2 2 2" xfId="51405" xr:uid="{00000000-0005-0000-0000-0000C8C80000}"/>
    <cellStyle name="SAPBEXHLevel1 3 2 2 2 3" xfId="51406" xr:uid="{00000000-0005-0000-0000-0000C9C80000}"/>
    <cellStyle name="SAPBEXHLevel1 3 2 2 3" xfId="51407" xr:uid="{00000000-0005-0000-0000-0000CAC80000}"/>
    <cellStyle name="SAPBEXHLevel1 3 2 2 3 2" xfId="51408" xr:uid="{00000000-0005-0000-0000-0000CBC80000}"/>
    <cellStyle name="SAPBEXHLevel1 3 2 2 3 3" xfId="51409" xr:uid="{00000000-0005-0000-0000-0000CCC80000}"/>
    <cellStyle name="SAPBEXHLevel1 3 2 2 4" xfId="51410" xr:uid="{00000000-0005-0000-0000-0000CDC80000}"/>
    <cellStyle name="SAPBEXHLevel1 3 2 2 4 2" xfId="51411" xr:uid="{00000000-0005-0000-0000-0000CEC80000}"/>
    <cellStyle name="SAPBEXHLevel1 3 2 2 4 3" xfId="51412" xr:uid="{00000000-0005-0000-0000-0000CFC80000}"/>
    <cellStyle name="SAPBEXHLevel1 3 2 2 5" xfId="51413" xr:uid="{00000000-0005-0000-0000-0000D0C80000}"/>
    <cellStyle name="SAPBEXHLevel1 3 2 2 5 2" xfId="51414" xr:uid="{00000000-0005-0000-0000-0000D1C80000}"/>
    <cellStyle name="SAPBEXHLevel1 3 2 2 5 3" xfId="51415" xr:uid="{00000000-0005-0000-0000-0000D2C80000}"/>
    <cellStyle name="SAPBEXHLevel1 3 2 2 6" xfId="51416" xr:uid="{00000000-0005-0000-0000-0000D3C80000}"/>
    <cellStyle name="SAPBEXHLevel1 3 2 2 6 2" xfId="51417" xr:uid="{00000000-0005-0000-0000-0000D4C80000}"/>
    <cellStyle name="SAPBEXHLevel1 3 2 2 6 3" xfId="51418" xr:uid="{00000000-0005-0000-0000-0000D5C80000}"/>
    <cellStyle name="SAPBEXHLevel1 3 2 2 7" xfId="51419" xr:uid="{00000000-0005-0000-0000-0000D6C80000}"/>
    <cellStyle name="SAPBEXHLevel1 3 2 2 7 2" xfId="51420" xr:uid="{00000000-0005-0000-0000-0000D7C80000}"/>
    <cellStyle name="SAPBEXHLevel1 3 2 2 7 3" xfId="51421" xr:uid="{00000000-0005-0000-0000-0000D8C80000}"/>
    <cellStyle name="SAPBEXHLevel1 3 2 2 8" xfId="51422" xr:uid="{00000000-0005-0000-0000-0000D9C80000}"/>
    <cellStyle name="SAPBEXHLevel1 3 2 2 8 2" xfId="51423" xr:uid="{00000000-0005-0000-0000-0000DAC80000}"/>
    <cellStyle name="SAPBEXHLevel1 3 2 2 8 3" xfId="51424" xr:uid="{00000000-0005-0000-0000-0000DBC80000}"/>
    <cellStyle name="SAPBEXHLevel1 3 2 2 9" xfId="51425" xr:uid="{00000000-0005-0000-0000-0000DCC80000}"/>
    <cellStyle name="SAPBEXHLevel1 3 2 2 9 2" xfId="51426" xr:uid="{00000000-0005-0000-0000-0000DDC80000}"/>
    <cellStyle name="SAPBEXHLevel1 3 2 2 9 3" xfId="51427" xr:uid="{00000000-0005-0000-0000-0000DEC80000}"/>
    <cellStyle name="SAPBEXHLevel1 3 2 20" xfId="51428" xr:uid="{00000000-0005-0000-0000-0000DFC80000}"/>
    <cellStyle name="SAPBEXHLevel1 3 2 3" xfId="51429" xr:uid="{00000000-0005-0000-0000-0000E0C80000}"/>
    <cellStyle name="SAPBEXHLevel1 3 2 3 10" xfId="51430" xr:uid="{00000000-0005-0000-0000-0000E1C80000}"/>
    <cellStyle name="SAPBEXHLevel1 3 2 3 10 2" xfId="51431" xr:uid="{00000000-0005-0000-0000-0000E2C80000}"/>
    <cellStyle name="SAPBEXHLevel1 3 2 3 10 3" xfId="51432" xr:uid="{00000000-0005-0000-0000-0000E3C80000}"/>
    <cellStyle name="SAPBEXHLevel1 3 2 3 11" xfId="51433" xr:uid="{00000000-0005-0000-0000-0000E4C80000}"/>
    <cellStyle name="SAPBEXHLevel1 3 2 3 11 2" xfId="51434" xr:uid="{00000000-0005-0000-0000-0000E5C80000}"/>
    <cellStyle name="SAPBEXHLevel1 3 2 3 11 3" xfId="51435" xr:uid="{00000000-0005-0000-0000-0000E6C80000}"/>
    <cellStyle name="SAPBEXHLevel1 3 2 3 12" xfId="51436" xr:uid="{00000000-0005-0000-0000-0000E7C80000}"/>
    <cellStyle name="SAPBEXHLevel1 3 2 3 12 2" xfId="51437" xr:uid="{00000000-0005-0000-0000-0000E8C80000}"/>
    <cellStyle name="SAPBEXHLevel1 3 2 3 12 3" xfId="51438" xr:uid="{00000000-0005-0000-0000-0000E9C80000}"/>
    <cellStyle name="SAPBEXHLevel1 3 2 3 13" xfId="51439" xr:uid="{00000000-0005-0000-0000-0000EAC80000}"/>
    <cellStyle name="SAPBEXHLevel1 3 2 3 14" xfId="51440" xr:uid="{00000000-0005-0000-0000-0000EBC80000}"/>
    <cellStyle name="SAPBEXHLevel1 3 2 3 2" xfId="51441" xr:uid="{00000000-0005-0000-0000-0000ECC80000}"/>
    <cellStyle name="SAPBEXHLevel1 3 2 3 2 2" xfId="51442" xr:uid="{00000000-0005-0000-0000-0000EDC80000}"/>
    <cellStyle name="SAPBEXHLevel1 3 2 3 2 3" xfId="51443" xr:uid="{00000000-0005-0000-0000-0000EEC80000}"/>
    <cellStyle name="SAPBEXHLevel1 3 2 3 3" xfId="51444" xr:uid="{00000000-0005-0000-0000-0000EFC80000}"/>
    <cellStyle name="SAPBEXHLevel1 3 2 3 3 2" xfId="51445" xr:uid="{00000000-0005-0000-0000-0000F0C80000}"/>
    <cellStyle name="SAPBEXHLevel1 3 2 3 3 3" xfId="51446" xr:uid="{00000000-0005-0000-0000-0000F1C80000}"/>
    <cellStyle name="SAPBEXHLevel1 3 2 3 4" xfId="51447" xr:uid="{00000000-0005-0000-0000-0000F2C80000}"/>
    <cellStyle name="SAPBEXHLevel1 3 2 3 4 2" xfId="51448" xr:uid="{00000000-0005-0000-0000-0000F3C80000}"/>
    <cellStyle name="SAPBEXHLevel1 3 2 3 4 3" xfId="51449" xr:uid="{00000000-0005-0000-0000-0000F4C80000}"/>
    <cellStyle name="SAPBEXHLevel1 3 2 3 5" xfId="51450" xr:uid="{00000000-0005-0000-0000-0000F5C80000}"/>
    <cellStyle name="SAPBEXHLevel1 3 2 3 5 2" xfId="51451" xr:uid="{00000000-0005-0000-0000-0000F6C80000}"/>
    <cellStyle name="SAPBEXHLevel1 3 2 3 5 3" xfId="51452" xr:uid="{00000000-0005-0000-0000-0000F7C80000}"/>
    <cellStyle name="SAPBEXHLevel1 3 2 3 6" xfId="51453" xr:uid="{00000000-0005-0000-0000-0000F8C80000}"/>
    <cellStyle name="SAPBEXHLevel1 3 2 3 6 2" xfId="51454" xr:uid="{00000000-0005-0000-0000-0000F9C80000}"/>
    <cellStyle name="SAPBEXHLevel1 3 2 3 6 3" xfId="51455" xr:uid="{00000000-0005-0000-0000-0000FAC80000}"/>
    <cellStyle name="SAPBEXHLevel1 3 2 3 7" xfId="51456" xr:uid="{00000000-0005-0000-0000-0000FBC80000}"/>
    <cellStyle name="SAPBEXHLevel1 3 2 3 7 2" xfId="51457" xr:uid="{00000000-0005-0000-0000-0000FCC80000}"/>
    <cellStyle name="SAPBEXHLevel1 3 2 3 7 3" xfId="51458" xr:uid="{00000000-0005-0000-0000-0000FDC80000}"/>
    <cellStyle name="SAPBEXHLevel1 3 2 3 8" xfId="51459" xr:uid="{00000000-0005-0000-0000-0000FEC80000}"/>
    <cellStyle name="SAPBEXHLevel1 3 2 3 8 2" xfId="51460" xr:uid="{00000000-0005-0000-0000-0000FFC80000}"/>
    <cellStyle name="SAPBEXHLevel1 3 2 3 8 3" xfId="51461" xr:uid="{00000000-0005-0000-0000-000000C90000}"/>
    <cellStyle name="SAPBEXHLevel1 3 2 3 9" xfId="51462" xr:uid="{00000000-0005-0000-0000-000001C90000}"/>
    <cellStyle name="SAPBEXHLevel1 3 2 3 9 2" xfId="51463" xr:uid="{00000000-0005-0000-0000-000002C90000}"/>
    <cellStyle name="SAPBEXHLevel1 3 2 3 9 3" xfId="51464" xr:uid="{00000000-0005-0000-0000-000003C90000}"/>
    <cellStyle name="SAPBEXHLevel1 3 2 4" xfId="51465" xr:uid="{00000000-0005-0000-0000-000004C90000}"/>
    <cellStyle name="SAPBEXHLevel1 3 2 4 10" xfId="51466" xr:uid="{00000000-0005-0000-0000-000005C90000}"/>
    <cellStyle name="SAPBEXHLevel1 3 2 4 10 2" xfId="51467" xr:uid="{00000000-0005-0000-0000-000006C90000}"/>
    <cellStyle name="SAPBEXHLevel1 3 2 4 10 3" xfId="51468" xr:uid="{00000000-0005-0000-0000-000007C90000}"/>
    <cellStyle name="SAPBEXHLevel1 3 2 4 11" xfId="51469" xr:uid="{00000000-0005-0000-0000-000008C90000}"/>
    <cellStyle name="SAPBEXHLevel1 3 2 4 11 2" xfId="51470" xr:uid="{00000000-0005-0000-0000-000009C90000}"/>
    <cellStyle name="SAPBEXHLevel1 3 2 4 11 3" xfId="51471" xr:uid="{00000000-0005-0000-0000-00000AC90000}"/>
    <cellStyle name="SAPBEXHLevel1 3 2 4 12" xfId="51472" xr:uid="{00000000-0005-0000-0000-00000BC90000}"/>
    <cellStyle name="SAPBEXHLevel1 3 2 4 13" xfId="51473" xr:uid="{00000000-0005-0000-0000-00000CC90000}"/>
    <cellStyle name="SAPBEXHLevel1 3 2 4 2" xfId="51474" xr:uid="{00000000-0005-0000-0000-00000DC90000}"/>
    <cellStyle name="SAPBEXHLevel1 3 2 4 2 2" xfId="51475" xr:uid="{00000000-0005-0000-0000-00000EC90000}"/>
    <cellStyle name="SAPBEXHLevel1 3 2 4 2 3" xfId="51476" xr:uid="{00000000-0005-0000-0000-00000FC90000}"/>
    <cellStyle name="SAPBEXHLevel1 3 2 4 3" xfId="51477" xr:uid="{00000000-0005-0000-0000-000010C90000}"/>
    <cellStyle name="SAPBEXHLevel1 3 2 4 3 2" xfId="51478" xr:uid="{00000000-0005-0000-0000-000011C90000}"/>
    <cellStyle name="SAPBEXHLevel1 3 2 4 3 3" xfId="51479" xr:uid="{00000000-0005-0000-0000-000012C90000}"/>
    <cellStyle name="SAPBEXHLevel1 3 2 4 4" xfId="51480" xr:uid="{00000000-0005-0000-0000-000013C90000}"/>
    <cellStyle name="SAPBEXHLevel1 3 2 4 4 2" xfId="51481" xr:uid="{00000000-0005-0000-0000-000014C90000}"/>
    <cellStyle name="SAPBEXHLevel1 3 2 4 4 3" xfId="51482" xr:uid="{00000000-0005-0000-0000-000015C90000}"/>
    <cellStyle name="SAPBEXHLevel1 3 2 4 5" xfId="51483" xr:uid="{00000000-0005-0000-0000-000016C90000}"/>
    <cellStyle name="SAPBEXHLevel1 3 2 4 5 2" xfId="51484" xr:uid="{00000000-0005-0000-0000-000017C90000}"/>
    <cellStyle name="SAPBEXHLevel1 3 2 4 5 3" xfId="51485" xr:uid="{00000000-0005-0000-0000-000018C90000}"/>
    <cellStyle name="SAPBEXHLevel1 3 2 4 6" xfId="51486" xr:uid="{00000000-0005-0000-0000-000019C90000}"/>
    <cellStyle name="SAPBEXHLevel1 3 2 4 6 2" xfId="51487" xr:uid="{00000000-0005-0000-0000-00001AC90000}"/>
    <cellStyle name="SAPBEXHLevel1 3 2 4 6 3" xfId="51488" xr:uid="{00000000-0005-0000-0000-00001BC90000}"/>
    <cellStyle name="SAPBEXHLevel1 3 2 4 7" xfId="51489" xr:uid="{00000000-0005-0000-0000-00001CC90000}"/>
    <cellStyle name="SAPBEXHLevel1 3 2 4 7 2" xfId="51490" xr:uid="{00000000-0005-0000-0000-00001DC90000}"/>
    <cellStyle name="SAPBEXHLevel1 3 2 4 7 3" xfId="51491" xr:uid="{00000000-0005-0000-0000-00001EC90000}"/>
    <cellStyle name="SAPBEXHLevel1 3 2 4 8" xfId="51492" xr:uid="{00000000-0005-0000-0000-00001FC90000}"/>
    <cellStyle name="SAPBEXHLevel1 3 2 4 8 2" xfId="51493" xr:uid="{00000000-0005-0000-0000-000020C90000}"/>
    <cellStyle name="SAPBEXHLevel1 3 2 4 8 3" xfId="51494" xr:uid="{00000000-0005-0000-0000-000021C90000}"/>
    <cellStyle name="SAPBEXHLevel1 3 2 4 9" xfId="51495" xr:uid="{00000000-0005-0000-0000-000022C90000}"/>
    <cellStyle name="SAPBEXHLevel1 3 2 4 9 2" xfId="51496" xr:uid="{00000000-0005-0000-0000-000023C90000}"/>
    <cellStyle name="SAPBEXHLevel1 3 2 4 9 3" xfId="51497" xr:uid="{00000000-0005-0000-0000-000024C90000}"/>
    <cellStyle name="SAPBEXHLevel1 3 2 5" xfId="51498" xr:uid="{00000000-0005-0000-0000-000025C90000}"/>
    <cellStyle name="SAPBEXHLevel1 3 2 5 10" xfId="51499" xr:uid="{00000000-0005-0000-0000-000026C90000}"/>
    <cellStyle name="SAPBEXHLevel1 3 2 5 10 2" xfId="51500" xr:uid="{00000000-0005-0000-0000-000027C90000}"/>
    <cellStyle name="SAPBEXHLevel1 3 2 5 10 3" xfId="51501" xr:uid="{00000000-0005-0000-0000-000028C90000}"/>
    <cellStyle name="SAPBEXHLevel1 3 2 5 11" xfId="51502" xr:uid="{00000000-0005-0000-0000-000029C90000}"/>
    <cellStyle name="SAPBEXHLevel1 3 2 5 11 2" xfId="51503" xr:uid="{00000000-0005-0000-0000-00002AC90000}"/>
    <cellStyle name="SAPBEXHLevel1 3 2 5 11 3" xfId="51504" xr:uid="{00000000-0005-0000-0000-00002BC90000}"/>
    <cellStyle name="SAPBEXHLevel1 3 2 5 12" xfId="51505" xr:uid="{00000000-0005-0000-0000-00002CC90000}"/>
    <cellStyle name="SAPBEXHLevel1 3 2 5 13" xfId="51506" xr:uid="{00000000-0005-0000-0000-00002DC90000}"/>
    <cellStyle name="SAPBEXHLevel1 3 2 5 2" xfId="51507" xr:uid="{00000000-0005-0000-0000-00002EC90000}"/>
    <cellStyle name="SAPBEXHLevel1 3 2 5 2 2" xfId="51508" xr:uid="{00000000-0005-0000-0000-00002FC90000}"/>
    <cellStyle name="SAPBEXHLevel1 3 2 5 2 3" xfId="51509" xr:uid="{00000000-0005-0000-0000-000030C90000}"/>
    <cellStyle name="SAPBEXHLevel1 3 2 5 3" xfId="51510" xr:uid="{00000000-0005-0000-0000-000031C90000}"/>
    <cellStyle name="SAPBEXHLevel1 3 2 5 3 2" xfId="51511" xr:uid="{00000000-0005-0000-0000-000032C90000}"/>
    <cellStyle name="SAPBEXHLevel1 3 2 5 3 3" xfId="51512" xr:uid="{00000000-0005-0000-0000-000033C90000}"/>
    <cellStyle name="SAPBEXHLevel1 3 2 5 4" xfId="51513" xr:uid="{00000000-0005-0000-0000-000034C90000}"/>
    <cellStyle name="SAPBEXHLevel1 3 2 5 4 2" xfId="51514" xr:uid="{00000000-0005-0000-0000-000035C90000}"/>
    <cellStyle name="SAPBEXHLevel1 3 2 5 4 3" xfId="51515" xr:uid="{00000000-0005-0000-0000-000036C90000}"/>
    <cellStyle name="SAPBEXHLevel1 3 2 5 5" xfId="51516" xr:uid="{00000000-0005-0000-0000-000037C90000}"/>
    <cellStyle name="SAPBEXHLevel1 3 2 5 5 2" xfId="51517" xr:uid="{00000000-0005-0000-0000-000038C90000}"/>
    <cellStyle name="SAPBEXHLevel1 3 2 5 5 3" xfId="51518" xr:uid="{00000000-0005-0000-0000-000039C90000}"/>
    <cellStyle name="SAPBEXHLevel1 3 2 5 6" xfId="51519" xr:uid="{00000000-0005-0000-0000-00003AC90000}"/>
    <cellStyle name="SAPBEXHLevel1 3 2 5 6 2" xfId="51520" xr:uid="{00000000-0005-0000-0000-00003BC90000}"/>
    <cellStyle name="SAPBEXHLevel1 3 2 5 6 3" xfId="51521" xr:uid="{00000000-0005-0000-0000-00003CC90000}"/>
    <cellStyle name="SAPBEXHLevel1 3 2 5 7" xfId="51522" xr:uid="{00000000-0005-0000-0000-00003DC90000}"/>
    <cellStyle name="SAPBEXHLevel1 3 2 5 7 2" xfId="51523" xr:uid="{00000000-0005-0000-0000-00003EC90000}"/>
    <cellStyle name="SAPBEXHLevel1 3 2 5 7 3" xfId="51524" xr:uid="{00000000-0005-0000-0000-00003FC90000}"/>
    <cellStyle name="SAPBEXHLevel1 3 2 5 8" xfId="51525" xr:uid="{00000000-0005-0000-0000-000040C90000}"/>
    <cellStyle name="SAPBEXHLevel1 3 2 5 8 2" xfId="51526" xr:uid="{00000000-0005-0000-0000-000041C90000}"/>
    <cellStyle name="SAPBEXHLevel1 3 2 5 8 3" xfId="51527" xr:uid="{00000000-0005-0000-0000-000042C90000}"/>
    <cellStyle name="SAPBEXHLevel1 3 2 5 9" xfId="51528" xr:uid="{00000000-0005-0000-0000-000043C90000}"/>
    <cellStyle name="SAPBEXHLevel1 3 2 5 9 2" xfId="51529" xr:uid="{00000000-0005-0000-0000-000044C90000}"/>
    <cellStyle name="SAPBEXHLevel1 3 2 5 9 3" xfId="51530" xr:uid="{00000000-0005-0000-0000-000045C90000}"/>
    <cellStyle name="SAPBEXHLevel1 3 2 6" xfId="51531" xr:uid="{00000000-0005-0000-0000-000046C90000}"/>
    <cellStyle name="SAPBEXHLevel1 3 2 6 10" xfId="51532" xr:uid="{00000000-0005-0000-0000-000047C90000}"/>
    <cellStyle name="SAPBEXHLevel1 3 2 6 10 2" xfId="51533" xr:uid="{00000000-0005-0000-0000-000048C90000}"/>
    <cellStyle name="SAPBEXHLevel1 3 2 6 10 3" xfId="51534" xr:uid="{00000000-0005-0000-0000-000049C90000}"/>
    <cellStyle name="SAPBEXHLevel1 3 2 6 11" xfId="51535" xr:uid="{00000000-0005-0000-0000-00004AC90000}"/>
    <cellStyle name="SAPBEXHLevel1 3 2 6 11 2" xfId="51536" xr:uid="{00000000-0005-0000-0000-00004BC90000}"/>
    <cellStyle name="SAPBEXHLevel1 3 2 6 11 3" xfId="51537" xr:uid="{00000000-0005-0000-0000-00004CC90000}"/>
    <cellStyle name="SAPBEXHLevel1 3 2 6 12" xfId="51538" xr:uid="{00000000-0005-0000-0000-00004DC90000}"/>
    <cellStyle name="SAPBEXHLevel1 3 2 6 13" xfId="51539" xr:uid="{00000000-0005-0000-0000-00004EC90000}"/>
    <cellStyle name="SAPBEXHLevel1 3 2 6 2" xfId="51540" xr:uid="{00000000-0005-0000-0000-00004FC90000}"/>
    <cellStyle name="SAPBEXHLevel1 3 2 6 2 2" xfId="51541" xr:uid="{00000000-0005-0000-0000-000050C90000}"/>
    <cellStyle name="SAPBEXHLevel1 3 2 6 2 3" xfId="51542" xr:uid="{00000000-0005-0000-0000-000051C90000}"/>
    <cellStyle name="SAPBEXHLevel1 3 2 6 3" xfId="51543" xr:uid="{00000000-0005-0000-0000-000052C90000}"/>
    <cellStyle name="SAPBEXHLevel1 3 2 6 3 2" xfId="51544" xr:uid="{00000000-0005-0000-0000-000053C90000}"/>
    <cellStyle name="SAPBEXHLevel1 3 2 6 3 3" xfId="51545" xr:uid="{00000000-0005-0000-0000-000054C90000}"/>
    <cellStyle name="SAPBEXHLevel1 3 2 6 4" xfId="51546" xr:uid="{00000000-0005-0000-0000-000055C90000}"/>
    <cellStyle name="SAPBEXHLevel1 3 2 6 4 2" xfId="51547" xr:uid="{00000000-0005-0000-0000-000056C90000}"/>
    <cellStyle name="SAPBEXHLevel1 3 2 6 4 3" xfId="51548" xr:uid="{00000000-0005-0000-0000-000057C90000}"/>
    <cellStyle name="SAPBEXHLevel1 3 2 6 5" xfId="51549" xr:uid="{00000000-0005-0000-0000-000058C90000}"/>
    <cellStyle name="SAPBEXHLevel1 3 2 6 5 2" xfId="51550" xr:uid="{00000000-0005-0000-0000-000059C90000}"/>
    <cellStyle name="SAPBEXHLevel1 3 2 6 5 3" xfId="51551" xr:uid="{00000000-0005-0000-0000-00005AC90000}"/>
    <cellStyle name="SAPBEXHLevel1 3 2 6 6" xfId="51552" xr:uid="{00000000-0005-0000-0000-00005BC90000}"/>
    <cellStyle name="SAPBEXHLevel1 3 2 6 6 2" xfId="51553" xr:uid="{00000000-0005-0000-0000-00005CC90000}"/>
    <cellStyle name="SAPBEXHLevel1 3 2 6 6 3" xfId="51554" xr:uid="{00000000-0005-0000-0000-00005DC90000}"/>
    <cellStyle name="SAPBEXHLevel1 3 2 6 7" xfId="51555" xr:uid="{00000000-0005-0000-0000-00005EC90000}"/>
    <cellStyle name="SAPBEXHLevel1 3 2 6 7 2" xfId="51556" xr:uid="{00000000-0005-0000-0000-00005FC90000}"/>
    <cellStyle name="SAPBEXHLevel1 3 2 6 7 3" xfId="51557" xr:uid="{00000000-0005-0000-0000-000060C90000}"/>
    <cellStyle name="SAPBEXHLevel1 3 2 6 8" xfId="51558" xr:uid="{00000000-0005-0000-0000-000061C90000}"/>
    <cellStyle name="SAPBEXHLevel1 3 2 6 8 2" xfId="51559" xr:uid="{00000000-0005-0000-0000-000062C90000}"/>
    <cellStyle name="SAPBEXHLevel1 3 2 6 8 3" xfId="51560" xr:uid="{00000000-0005-0000-0000-000063C90000}"/>
    <cellStyle name="SAPBEXHLevel1 3 2 6 9" xfId="51561" xr:uid="{00000000-0005-0000-0000-000064C90000}"/>
    <cellStyle name="SAPBEXHLevel1 3 2 6 9 2" xfId="51562" xr:uid="{00000000-0005-0000-0000-000065C90000}"/>
    <cellStyle name="SAPBEXHLevel1 3 2 6 9 3" xfId="51563" xr:uid="{00000000-0005-0000-0000-000066C90000}"/>
    <cellStyle name="SAPBEXHLevel1 3 2 7" xfId="51564" xr:uid="{00000000-0005-0000-0000-000067C90000}"/>
    <cellStyle name="SAPBEXHLevel1 3 2 7 10" xfId="51565" xr:uid="{00000000-0005-0000-0000-000068C90000}"/>
    <cellStyle name="SAPBEXHLevel1 3 2 7 10 2" xfId="51566" xr:uid="{00000000-0005-0000-0000-000069C90000}"/>
    <cellStyle name="SAPBEXHLevel1 3 2 7 10 3" xfId="51567" xr:uid="{00000000-0005-0000-0000-00006AC90000}"/>
    <cellStyle name="SAPBEXHLevel1 3 2 7 11" xfId="51568" xr:uid="{00000000-0005-0000-0000-00006BC90000}"/>
    <cellStyle name="SAPBEXHLevel1 3 2 7 11 2" xfId="51569" xr:uid="{00000000-0005-0000-0000-00006CC90000}"/>
    <cellStyle name="SAPBEXHLevel1 3 2 7 11 3" xfId="51570" xr:uid="{00000000-0005-0000-0000-00006DC90000}"/>
    <cellStyle name="SAPBEXHLevel1 3 2 7 12" xfId="51571" xr:uid="{00000000-0005-0000-0000-00006EC90000}"/>
    <cellStyle name="SAPBEXHLevel1 3 2 7 13" xfId="51572" xr:uid="{00000000-0005-0000-0000-00006FC90000}"/>
    <cellStyle name="SAPBEXHLevel1 3 2 7 2" xfId="51573" xr:uid="{00000000-0005-0000-0000-000070C90000}"/>
    <cellStyle name="SAPBEXHLevel1 3 2 7 2 2" xfId="51574" xr:uid="{00000000-0005-0000-0000-000071C90000}"/>
    <cellStyle name="SAPBEXHLevel1 3 2 7 2 3" xfId="51575" xr:uid="{00000000-0005-0000-0000-000072C90000}"/>
    <cellStyle name="SAPBEXHLevel1 3 2 7 3" xfId="51576" xr:uid="{00000000-0005-0000-0000-000073C90000}"/>
    <cellStyle name="SAPBEXHLevel1 3 2 7 3 2" xfId="51577" xr:uid="{00000000-0005-0000-0000-000074C90000}"/>
    <cellStyle name="SAPBEXHLevel1 3 2 7 3 3" xfId="51578" xr:uid="{00000000-0005-0000-0000-000075C90000}"/>
    <cellStyle name="SAPBEXHLevel1 3 2 7 4" xfId="51579" xr:uid="{00000000-0005-0000-0000-000076C90000}"/>
    <cellStyle name="SAPBEXHLevel1 3 2 7 4 2" xfId="51580" xr:uid="{00000000-0005-0000-0000-000077C90000}"/>
    <cellStyle name="SAPBEXHLevel1 3 2 7 4 3" xfId="51581" xr:uid="{00000000-0005-0000-0000-000078C90000}"/>
    <cellStyle name="SAPBEXHLevel1 3 2 7 5" xfId="51582" xr:uid="{00000000-0005-0000-0000-000079C90000}"/>
    <cellStyle name="SAPBEXHLevel1 3 2 7 5 2" xfId="51583" xr:uid="{00000000-0005-0000-0000-00007AC90000}"/>
    <cellStyle name="SAPBEXHLevel1 3 2 7 5 3" xfId="51584" xr:uid="{00000000-0005-0000-0000-00007BC90000}"/>
    <cellStyle name="SAPBEXHLevel1 3 2 7 6" xfId="51585" xr:uid="{00000000-0005-0000-0000-00007CC90000}"/>
    <cellStyle name="SAPBEXHLevel1 3 2 7 6 2" xfId="51586" xr:uid="{00000000-0005-0000-0000-00007DC90000}"/>
    <cellStyle name="SAPBEXHLevel1 3 2 7 6 3" xfId="51587" xr:uid="{00000000-0005-0000-0000-00007EC90000}"/>
    <cellStyle name="SAPBEXHLevel1 3 2 7 7" xfId="51588" xr:uid="{00000000-0005-0000-0000-00007FC90000}"/>
    <cellStyle name="SAPBEXHLevel1 3 2 7 7 2" xfId="51589" xr:uid="{00000000-0005-0000-0000-000080C90000}"/>
    <cellStyle name="SAPBEXHLevel1 3 2 7 7 3" xfId="51590" xr:uid="{00000000-0005-0000-0000-000081C90000}"/>
    <cellStyle name="SAPBEXHLevel1 3 2 7 8" xfId="51591" xr:uid="{00000000-0005-0000-0000-000082C90000}"/>
    <cellStyle name="SAPBEXHLevel1 3 2 7 8 2" xfId="51592" xr:uid="{00000000-0005-0000-0000-000083C90000}"/>
    <cellStyle name="SAPBEXHLevel1 3 2 7 8 3" xfId="51593" xr:uid="{00000000-0005-0000-0000-000084C90000}"/>
    <cellStyle name="SAPBEXHLevel1 3 2 7 9" xfId="51594" xr:uid="{00000000-0005-0000-0000-000085C90000}"/>
    <cellStyle name="SAPBEXHLevel1 3 2 7 9 2" xfId="51595" xr:uid="{00000000-0005-0000-0000-000086C90000}"/>
    <cellStyle name="SAPBEXHLevel1 3 2 7 9 3" xfId="51596" xr:uid="{00000000-0005-0000-0000-000087C90000}"/>
    <cellStyle name="SAPBEXHLevel1 3 2 8" xfId="51597" xr:uid="{00000000-0005-0000-0000-000088C90000}"/>
    <cellStyle name="SAPBEXHLevel1 3 2 8 2" xfId="51598" xr:uid="{00000000-0005-0000-0000-000089C90000}"/>
    <cellStyle name="SAPBEXHLevel1 3 2 8 3" xfId="51599" xr:uid="{00000000-0005-0000-0000-00008AC90000}"/>
    <cellStyle name="SAPBEXHLevel1 3 2 9" xfId="51600" xr:uid="{00000000-0005-0000-0000-00008BC90000}"/>
    <cellStyle name="SAPBEXHLevel1 3 2 9 2" xfId="51601" xr:uid="{00000000-0005-0000-0000-00008CC90000}"/>
    <cellStyle name="SAPBEXHLevel1 3 2 9 3" xfId="51602" xr:uid="{00000000-0005-0000-0000-00008DC90000}"/>
    <cellStyle name="SAPBEXHLevel1 3 20" xfId="51603" xr:uid="{00000000-0005-0000-0000-00008EC90000}"/>
    <cellStyle name="SAPBEXHLevel1 3 3" xfId="51604" xr:uid="{00000000-0005-0000-0000-00008FC90000}"/>
    <cellStyle name="SAPBEXHLevel1 3 3 10" xfId="51605" xr:uid="{00000000-0005-0000-0000-000090C90000}"/>
    <cellStyle name="SAPBEXHLevel1 3 3 10 2" xfId="51606" xr:uid="{00000000-0005-0000-0000-000091C90000}"/>
    <cellStyle name="SAPBEXHLevel1 3 3 10 3" xfId="51607" xr:uid="{00000000-0005-0000-0000-000092C90000}"/>
    <cellStyle name="SAPBEXHLevel1 3 3 11" xfId="51608" xr:uid="{00000000-0005-0000-0000-000093C90000}"/>
    <cellStyle name="SAPBEXHLevel1 3 3 11 2" xfId="51609" xr:uid="{00000000-0005-0000-0000-000094C90000}"/>
    <cellStyle name="SAPBEXHLevel1 3 3 11 3" xfId="51610" xr:uid="{00000000-0005-0000-0000-000095C90000}"/>
    <cellStyle name="SAPBEXHLevel1 3 3 12" xfId="51611" xr:uid="{00000000-0005-0000-0000-000096C90000}"/>
    <cellStyle name="SAPBEXHLevel1 3 3 12 2" xfId="51612" xr:uid="{00000000-0005-0000-0000-000097C90000}"/>
    <cellStyle name="SAPBEXHLevel1 3 3 12 3" xfId="51613" xr:uid="{00000000-0005-0000-0000-000098C90000}"/>
    <cellStyle name="SAPBEXHLevel1 3 3 13" xfId="51614" xr:uid="{00000000-0005-0000-0000-000099C90000}"/>
    <cellStyle name="SAPBEXHLevel1 3 3 14" xfId="51615" xr:uid="{00000000-0005-0000-0000-00009AC90000}"/>
    <cellStyle name="SAPBEXHLevel1 3 3 2" xfId="51616" xr:uid="{00000000-0005-0000-0000-00009BC90000}"/>
    <cellStyle name="SAPBEXHLevel1 3 3 2 2" xfId="51617" xr:uid="{00000000-0005-0000-0000-00009CC90000}"/>
    <cellStyle name="SAPBEXHLevel1 3 3 2 3" xfId="51618" xr:uid="{00000000-0005-0000-0000-00009DC90000}"/>
    <cellStyle name="SAPBEXHLevel1 3 3 3" xfId="51619" xr:uid="{00000000-0005-0000-0000-00009EC90000}"/>
    <cellStyle name="SAPBEXHLevel1 3 3 3 2" xfId="51620" xr:uid="{00000000-0005-0000-0000-00009FC90000}"/>
    <cellStyle name="SAPBEXHLevel1 3 3 3 3" xfId="51621" xr:uid="{00000000-0005-0000-0000-0000A0C90000}"/>
    <cellStyle name="SAPBEXHLevel1 3 3 4" xfId="51622" xr:uid="{00000000-0005-0000-0000-0000A1C90000}"/>
    <cellStyle name="SAPBEXHLevel1 3 3 4 2" xfId="51623" xr:uid="{00000000-0005-0000-0000-0000A2C90000}"/>
    <cellStyle name="SAPBEXHLevel1 3 3 4 3" xfId="51624" xr:uid="{00000000-0005-0000-0000-0000A3C90000}"/>
    <cellStyle name="SAPBEXHLevel1 3 3 5" xfId="51625" xr:uid="{00000000-0005-0000-0000-0000A4C90000}"/>
    <cellStyle name="SAPBEXHLevel1 3 3 5 2" xfId="51626" xr:uid="{00000000-0005-0000-0000-0000A5C90000}"/>
    <cellStyle name="SAPBEXHLevel1 3 3 5 3" xfId="51627" xr:uid="{00000000-0005-0000-0000-0000A6C90000}"/>
    <cellStyle name="SAPBEXHLevel1 3 3 6" xfId="51628" xr:uid="{00000000-0005-0000-0000-0000A7C90000}"/>
    <cellStyle name="SAPBEXHLevel1 3 3 6 2" xfId="51629" xr:uid="{00000000-0005-0000-0000-0000A8C90000}"/>
    <cellStyle name="SAPBEXHLevel1 3 3 6 3" xfId="51630" xr:uid="{00000000-0005-0000-0000-0000A9C90000}"/>
    <cellStyle name="SAPBEXHLevel1 3 3 7" xfId="51631" xr:uid="{00000000-0005-0000-0000-0000AAC90000}"/>
    <cellStyle name="SAPBEXHLevel1 3 3 7 2" xfId="51632" xr:uid="{00000000-0005-0000-0000-0000ABC90000}"/>
    <cellStyle name="SAPBEXHLevel1 3 3 7 3" xfId="51633" xr:uid="{00000000-0005-0000-0000-0000ACC90000}"/>
    <cellStyle name="SAPBEXHLevel1 3 3 8" xfId="51634" xr:uid="{00000000-0005-0000-0000-0000ADC90000}"/>
    <cellStyle name="SAPBEXHLevel1 3 3 8 2" xfId="51635" xr:uid="{00000000-0005-0000-0000-0000AEC90000}"/>
    <cellStyle name="SAPBEXHLevel1 3 3 8 3" xfId="51636" xr:uid="{00000000-0005-0000-0000-0000AFC90000}"/>
    <cellStyle name="SAPBEXHLevel1 3 3 9" xfId="51637" xr:uid="{00000000-0005-0000-0000-0000B0C90000}"/>
    <cellStyle name="SAPBEXHLevel1 3 3 9 2" xfId="51638" xr:uid="{00000000-0005-0000-0000-0000B1C90000}"/>
    <cellStyle name="SAPBEXHLevel1 3 3 9 3" xfId="51639" xr:uid="{00000000-0005-0000-0000-0000B2C90000}"/>
    <cellStyle name="SAPBEXHLevel1 3 4" xfId="51640" xr:uid="{00000000-0005-0000-0000-0000B3C90000}"/>
    <cellStyle name="SAPBEXHLevel1 3 4 10" xfId="51641" xr:uid="{00000000-0005-0000-0000-0000B4C90000}"/>
    <cellStyle name="SAPBEXHLevel1 3 4 10 2" xfId="51642" xr:uid="{00000000-0005-0000-0000-0000B5C90000}"/>
    <cellStyle name="SAPBEXHLevel1 3 4 10 3" xfId="51643" xr:uid="{00000000-0005-0000-0000-0000B6C90000}"/>
    <cellStyle name="SAPBEXHLevel1 3 4 11" xfId="51644" xr:uid="{00000000-0005-0000-0000-0000B7C90000}"/>
    <cellStyle name="SAPBEXHLevel1 3 4 11 2" xfId="51645" xr:uid="{00000000-0005-0000-0000-0000B8C90000}"/>
    <cellStyle name="SAPBEXHLevel1 3 4 11 3" xfId="51646" xr:uid="{00000000-0005-0000-0000-0000B9C90000}"/>
    <cellStyle name="SAPBEXHLevel1 3 4 12" xfId="51647" xr:uid="{00000000-0005-0000-0000-0000BAC90000}"/>
    <cellStyle name="SAPBEXHLevel1 3 4 13" xfId="51648" xr:uid="{00000000-0005-0000-0000-0000BBC90000}"/>
    <cellStyle name="SAPBEXHLevel1 3 4 2" xfId="51649" xr:uid="{00000000-0005-0000-0000-0000BCC90000}"/>
    <cellStyle name="SAPBEXHLevel1 3 4 2 2" xfId="51650" xr:uid="{00000000-0005-0000-0000-0000BDC90000}"/>
    <cellStyle name="SAPBEXHLevel1 3 4 2 3" xfId="51651" xr:uid="{00000000-0005-0000-0000-0000BEC90000}"/>
    <cellStyle name="SAPBEXHLevel1 3 4 3" xfId="51652" xr:uid="{00000000-0005-0000-0000-0000BFC90000}"/>
    <cellStyle name="SAPBEXHLevel1 3 4 3 2" xfId="51653" xr:uid="{00000000-0005-0000-0000-0000C0C90000}"/>
    <cellStyle name="SAPBEXHLevel1 3 4 3 3" xfId="51654" xr:uid="{00000000-0005-0000-0000-0000C1C90000}"/>
    <cellStyle name="SAPBEXHLevel1 3 4 4" xfId="51655" xr:uid="{00000000-0005-0000-0000-0000C2C90000}"/>
    <cellStyle name="SAPBEXHLevel1 3 4 4 2" xfId="51656" xr:uid="{00000000-0005-0000-0000-0000C3C90000}"/>
    <cellStyle name="SAPBEXHLevel1 3 4 4 3" xfId="51657" xr:uid="{00000000-0005-0000-0000-0000C4C90000}"/>
    <cellStyle name="SAPBEXHLevel1 3 4 5" xfId="51658" xr:uid="{00000000-0005-0000-0000-0000C5C90000}"/>
    <cellStyle name="SAPBEXHLevel1 3 4 5 2" xfId="51659" xr:uid="{00000000-0005-0000-0000-0000C6C90000}"/>
    <cellStyle name="SAPBEXHLevel1 3 4 5 3" xfId="51660" xr:uid="{00000000-0005-0000-0000-0000C7C90000}"/>
    <cellStyle name="SAPBEXHLevel1 3 4 6" xfId="51661" xr:uid="{00000000-0005-0000-0000-0000C8C90000}"/>
    <cellStyle name="SAPBEXHLevel1 3 4 6 2" xfId="51662" xr:uid="{00000000-0005-0000-0000-0000C9C90000}"/>
    <cellStyle name="SAPBEXHLevel1 3 4 6 3" xfId="51663" xr:uid="{00000000-0005-0000-0000-0000CAC90000}"/>
    <cellStyle name="SAPBEXHLevel1 3 4 7" xfId="51664" xr:uid="{00000000-0005-0000-0000-0000CBC90000}"/>
    <cellStyle name="SAPBEXHLevel1 3 4 7 2" xfId="51665" xr:uid="{00000000-0005-0000-0000-0000CCC90000}"/>
    <cellStyle name="SAPBEXHLevel1 3 4 7 3" xfId="51666" xr:uid="{00000000-0005-0000-0000-0000CDC90000}"/>
    <cellStyle name="SAPBEXHLevel1 3 4 8" xfId="51667" xr:uid="{00000000-0005-0000-0000-0000CEC90000}"/>
    <cellStyle name="SAPBEXHLevel1 3 4 8 2" xfId="51668" xr:uid="{00000000-0005-0000-0000-0000CFC90000}"/>
    <cellStyle name="SAPBEXHLevel1 3 4 8 3" xfId="51669" xr:uid="{00000000-0005-0000-0000-0000D0C90000}"/>
    <cellStyle name="SAPBEXHLevel1 3 4 9" xfId="51670" xr:uid="{00000000-0005-0000-0000-0000D1C90000}"/>
    <cellStyle name="SAPBEXHLevel1 3 4 9 2" xfId="51671" xr:uid="{00000000-0005-0000-0000-0000D2C90000}"/>
    <cellStyle name="SAPBEXHLevel1 3 4 9 3" xfId="51672" xr:uid="{00000000-0005-0000-0000-0000D3C90000}"/>
    <cellStyle name="SAPBEXHLevel1 3 5" xfId="51673" xr:uid="{00000000-0005-0000-0000-0000D4C90000}"/>
    <cellStyle name="SAPBEXHLevel1 3 5 10" xfId="51674" xr:uid="{00000000-0005-0000-0000-0000D5C90000}"/>
    <cellStyle name="SAPBEXHLevel1 3 5 10 2" xfId="51675" xr:uid="{00000000-0005-0000-0000-0000D6C90000}"/>
    <cellStyle name="SAPBEXHLevel1 3 5 10 3" xfId="51676" xr:uid="{00000000-0005-0000-0000-0000D7C90000}"/>
    <cellStyle name="SAPBEXHLevel1 3 5 11" xfId="51677" xr:uid="{00000000-0005-0000-0000-0000D8C90000}"/>
    <cellStyle name="SAPBEXHLevel1 3 5 11 2" xfId="51678" xr:uid="{00000000-0005-0000-0000-0000D9C90000}"/>
    <cellStyle name="SAPBEXHLevel1 3 5 11 3" xfId="51679" xr:uid="{00000000-0005-0000-0000-0000DAC90000}"/>
    <cellStyle name="SAPBEXHLevel1 3 5 12" xfId="51680" xr:uid="{00000000-0005-0000-0000-0000DBC90000}"/>
    <cellStyle name="SAPBEXHLevel1 3 5 13" xfId="51681" xr:uid="{00000000-0005-0000-0000-0000DCC90000}"/>
    <cellStyle name="SAPBEXHLevel1 3 5 2" xfId="51682" xr:uid="{00000000-0005-0000-0000-0000DDC90000}"/>
    <cellStyle name="SAPBEXHLevel1 3 5 2 2" xfId="51683" xr:uid="{00000000-0005-0000-0000-0000DEC90000}"/>
    <cellStyle name="SAPBEXHLevel1 3 5 2 3" xfId="51684" xr:uid="{00000000-0005-0000-0000-0000DFC90000}"/>
    <cellStyle name="SAPBEXHLevel1 3 5 3" xfId="51685" xr:uid="{00000000-0005-0000-0000-0000E0C90000}"/>
    <cellStyle name="SAPBEXHLevel1 3 5 3 2" xfId="51686" xr:uid="{00000000-0005-0000-0000-0000E1C90000}"/>
    <cellStyle name="SAPBEXHLevel1 3 5 3 3" xfId="51687" xr:uid="{00000000-0005-0000-0000-0000E2C90000}"/>
    <cellStyle name="SAPBEXHLevel1 3 5 4" xfId="51688" xr:uid="{00000000-0005-0000-0000-0000E3C90000}"/>
    <cellStyle name="SAPBEXHLevel1 3 5 4 2" xfId="51689" xr:uid="{00000000-0005-0000-0000-0000E4C90000}"/>
    <cellStyle name="SAPBEXHLevel1 3 5 4 3" xfId="51690" xr:uid="{00000000-0005-0000-0000-0000E5C90000}"/>
    <cellStyle name="SAPBEXHLevel1 3 5 5" xfId="51691" xr:uid="{00000000-0005-0000-0000-0000E6C90000}"/>
    <cellStyle name="SAPBEXHLevel1 3 5 5 2" xfId="51692" xr:uid="{00000000-0005-0000-0000-0000E7C90000}"/>
    <cellStyle name="SAPBEXHLevel1 3 5 5 3" xfId="51693" xr:uid="{00000000-0005-0000-0000-0000E8C90000}"/>
    <cellStyle name="SAPBEXHLevel1 3 5 6" xfId="51694" xr:uid="{00000000-0005-0000-0000-0000E9C90000}"/>
    <cellStyle name="SAPBEXHLevel1 3 5 6 2" xfId="51695" xr:uid="{00000000-0005-0000-0000-0000EAC90000}"/>
    <cellStyle name="SAPBEXHLevel1 3 5 6 3" xfId="51696" xr:uid="{00000000-0005-0000-0000-0000EBC90000}"/>
    <cellStyle name="SAPBEXHLevel1 3 5 7" xfId="51697" xr:uid="{00000000-0005-0000-0000-0000ECC90000}"/>
    <cellStyle name="SAPBEXHLevel1 3 5 7 2" xfId="51698" xr:uid="{00000000-0005-0000-0000-0000EDC90000}"/>
    <cellStyle name="SAPBEXHLevel1 3 5 7 3" xfId="51699" xr:uid="{00000000-0005-0000-0000-0000EEC90000}"/>
    <cellStyle name="SAPBEXHLevel1 3 5 8" xfId="51700" xr:uid="{00000000-0005-0000-0000-0000EFC90000}"/>
    <cellStyle name="SAPBEXHLevel1 3 5 8 2" xfId="51701" xr:uid="{00000000-0005-0000-0000-0000F0C90000}"/>
    <cellStyle name="SAPBEXHLevel1 3 5 8 3" xfId="51702" xr:uid="{00000000-0005-0000-0000-0000F1C90000}"/>
    <cellStyle name="SAPBEXHLevel1 3 5 9" xfId="51703" xr:uid="{00000000-0005-0000-0000-0000F2C90000}"/>
    <cellStyle name="SAPBEXHLevel1 3 5 9 2" xfId="51704" xr:uid="{00000000-0005-0000-0000-0000F3C90000}"/>
    <cellStyle name="SAPBEXHLevel1 3 5 9 3" xfId="51705" xr:uid="{00000000-0005-0000-0000-0000F4C90000}"/>
    <cellStyle name="SAPBEXHLevel1 3 6" xfId="51706" xr:uid="{00000000-0005-0000-0000-0000F5C90000}"/>
    <cellStyle name="SAPBEXHLevel1 3 6 10" xfId="51707" xr:uid="{00000000-0005-0000-0000-0000F6C90000}"/>
    <cellStyle name="SAPBEXHLevel1 3 6 10 2" xfId="51708" xr:uid="{00000000-0005-0000-0000-0000F7C90000}"/>
    <cellStyle name="SAPBEXHLevel1 3 6 10 3" xfId="51709" xr:uid="{00000000-0005-0000-0000-0000F8C90000}"/>
    <cellStyle name="SAPBEXHLevel1 3 6 11" xfId="51710" xr:uid="{00000000-0005-0000-0000-0000F9C90000}"/>
    <cellStyle name="SAPBEXHLevel1 3 6 11 2" xfId="51711" xr:uid="{00000000-0005-0000-0000-0000FAC90000}"/>
    <cellStyle name="SAPBEXHLevel1 3 6 11 3" xfId="51712" xr:uid="{00000000-0005-0000-0000-0000FBC90000}"/>
    <cellStyle name="SAPBEXHLevel1 3 6 12" xfId="51713" xr:uid="{00000000-0005-0000-0000-0000FCC90000}"/>
    <cellStyle name="SAPBEXHLevel1 3 6 13" xfId="51714" xr:uid="{00000000-0005-0000-0000-0000FDC90000}"/>
    <cellStyle name="SAPBEXHLevel1 3 6 2" xfId="51715" xr:uid="{00000000-0005-0000-0000-0000FEC90000}"/>
    <cellStyle name="SAPBEXHLevel1 3 6 2 2" xfId="51716" xr:uid="{00000000-0005-0000-0000-0000FFC90000}"/>
    <cellStyle name="SAPBEXHLevel1 3 6 2 3" xfId="51717" xr:uid="{00000000-0005-0000-0000-000000CA0000}"/>
    <cellStyle name="SAPBEXHLevel1 3 6 3" xfId="51718" xr:uid="{00000000-0005-0000-0000-000001CA0000}"/>
    <cellStyle name="SAPBEXHLevel1 3 6 3 2" xfId="51719" xr:uid="{00000000-0005-0000-0000-000002CA0000}"/>
    <cellStyle name="SAPBEXHLevel1 3 6 3 3" xfId="51720" xr:uid="{00000000-0005-0000-0000-000003CA0000}"/>
    <cellStyle name="SAPBEXHLevel1 3 6 4" xfId="51721" xr:uid="{00000000-0005-0000-0000-000004CA0000}"/>
    <cellStyle name="SAPBEXHLevel1 3 6 4 2" xfId="51722" xr:uid="{00000000-0005-0000-0000-000005CA0000}"/>
    <cellStyle name="SAPBEXHLevel1 3 6 4 3" xfId="51723" xr:uid="{00000000-0005-0000-0000-000006CA0000}"/>
    <cellStyle name="SAPBEXHLevel1 3 6 5" xfId="51724" xr:uid="{00000000-0005-0000-0000-000007CA0000}"/>
    <cellStyle name="SAPBEXHLevel1 3 6 5 2" xfId="51725" xr:uid="{00000000-0005-0000-0000-000008CA0000}"/>
    <cellStyle name="SAPBEXHLevel1 3 6 5 3" xfId="51726" xr:uid="{00000000-0005-0000-0000-000009CA0000}"/>
    <cellStyle name="SAPBEXHLevel1 3 6 6" xfId="51727" xr:uid="{00000000-0005-0000-0000-00000ACA0000}"/>
    <cellStyle name="SAPBEXHLevel1 3 6 6 2" xfId="51728" xr:uid="{00000000-0005-0000-0000-00000BCA0000}"/>
    <cellStyle name="SAPBEXHLevel1 3 6 6 3" xfId="51729" xr:uid="{00000000-0005-0000-0000-00000CCA0000}"/>
    <cellStyle name="SAPBEXHLevel1 3 6 7" xfId="51730" xr:uid="{00000000-0005-0000-0000-00000DCA0000}"/>
    <cellStyle name="SAPBEXHLevel1 3 6 7 2" xfId="51731" xr:uid="{00000000-0005-0000-0000-00000ECA0000}"/>
    <cellStyle name="SAPBEXHLevel1 3 6 7 3" xfId="51732" xr:uid="{00000000-0005-0000-0000-00000FCA0000}"/>
    <cellStyle name="SAPBEXHLevel1 3 6 8" xfId="51733" xr:uid="{00000000-0005-0000-0000-000010CA0000}"/>
    <cellStyle name="SAPBEXHLevel1 3 6 8 2" xfId="51734" xr:uid="{00000000-0005-0000-0000-000011CA0000}"/>
    <cellStyle name="SAPBEXHLevel1 3 6 8 3" xfId="51735" xr:uid="{00000000-0005-0000-0000-000012CA0000}"/>
    <cellStyle name="SAPBEXHLevel1 3 6 9" xfId="51736" xr:uid="{00000000-0005-0000-0000-000013CA0000}"/>
    <cellStyle name="SAPBEXHLevel1 3 6 9 2" xfId="51737" xr:uid="{00000000-0005-0000-0000-000014CA0000}"/>
    <cellStyle name="SAPBEXHLevel1 3 6 9 3" xfId="51738" xr:uid="{00000000-0005-0000-0000-000015CA0000}"/>
    <cellStyle name="SAPBEXHLevel1 3 7" xfId="51739" xr:uid="{00000000-0005-0000-0000-000016CA0000}"/>
    <cellStyle name="SAPBEXHLevel1 3 7 10" xfId="51740" xr:uid="{00000000-0005-0000-0000-000017CA0000}"/>
    <cellStyle name="SAPBEXHLevel1 3 7 10 2" xfId="51741" xr:uid="{00000000-0005-0000-0000-000018CA0000}"/>
    <cellStyle name="SAPBEXHLevel1 3 7 10 3" xfId="51742" xr:uid="{00000000-0005-0000-0000-000019CA0000}"/>
    <cellStyle name="SAPBEXHLevel1 3 7 11" xfId="51743" xr:uid="{00000000-0005-0000-0000-00001ACA0000}"/>
    <cellStyle name="SAPBEXHLevel1 3 7 11 2" xfId="51744" xr:uid="{00000000-0005-0000-0000-00001BCA0000}"/>
    <cellStyle name="SAPBEXHLevel1 3 7 11 3" xfId="51745" xr:uid="{00000000-0005-0000-0000-00001CCA0000}"/>
    <cellStyle name="SAPBEXHLevel1 3 7 12" xfId="51746" xr:uid="{00000000-0005-0000-0000-00001DCA0000}"/>
    <cellStyle name="SAPBEXHLevel1 3 7 13" xfId="51747" xr:uid="{00000000-0005-0000-0000-00001ECA0000}"/>
    <cellStyle name="SAPBEXHLevel1 3 7 2" xfId="51748" xr:uid="{00000000-0005-0000-0000-00001FCA0000}"/>
    <cellStyle name="SAPBEXHLevel1 3 7 2 2" xfId="51749" xr:uid="{00000000-0005-0000-0000-000020CA0000}"/>
    <cellStyle name="SAPBEXHLevel1 3 7 2 3" xfId="51750" xr:uid="{00000000-0005-0000-0000-000021CA0000}"/>
    <cellStyle name="SAPBEXHLevel1 3 7 3" xfId="51751" xr:uid="{00000000-0005-0000-0000-000022CA0000}"/>
    <cellStyle name="SAPBEXHLevel1 3 7 3 2" xfId="51752" xr:uid="{00000000-0005-0000-0000-000023CA0000}"/>
    <cellStyle name="SAPBEXHLevel1 3 7 3 3" xfId="51753" xr:uid="{00000000-0005-0000-0000-000024CA0000}"/>
    <cellStyle name="SAPBEXHLevel1 3 7 4" xfId="51754" xr:uid="{00000000-0005-0000-0000-000025CA0000}"/>
    <cellStyle name="SAPBEXHLevel1 3 7 4 2" xfId="51755" xr:uid="{00000000-0005-0000-0000-000026CA0000}"/>
    <cellStyle name="SAPBEXHLevel1 3 7 4 3" xfId="51756" xr:uid="{00000000-0005-0000-0000-000027CA0000}"/>
    <cellStyle name="SAPBEXHLevel1 3 7 5" xfId="51757" xr:uid="{00000000-0005-0000-0000-000028CA0000}"/>
    <cellStyle name="SAPBEXHLevel1 3 7 5 2" xfId="51758" xr:uid="{00000000-0005-0000-0000-000029CA0000}"/>
    <cellStyle name="SAPBEXHLevel1 3 7 5 3" xfId="51759" xr:uid="{00000000-0005-0000-0000-00002ACA0000}"/>
    <cellStyle name="SAPBEXHLevel1 3 7 6" xfId="51760" xr:uid="{00000000-0005-0000-0000-00002BCA0000}"/>
    <cellStyle name="SAPBEXHLevel1 3 7 6 2" xfId="51761" xr:uid="{00000000-0005-0000-0000-00002CCA0000}"/>
    <cellStyle name="SAPBEXHLevel1 3 7 6 3" xfId="51762" xr:uid="{00000000-0005-0000-0000-00002DCA0000}"/>
    <cellStyle name="SAPBEXHLevel1 3 7 7" xfId="51763" xr:uid="{00000000-0005-0000-0000-00002ECA0000}"/>
    <cellStyle name="SAPBEXHLevel1 3 7 7 2" xfId="51764" xr:uid="{00000000-0005-0000-0000-00002FCA0000}"/>
    <cellStyle name="SAPBEXHLevel1 3 7 7 3" xfId="51765" xr:uid="{00000000-0005-0000-0000-000030CA0000}"/>
    <cellStyle name="SAPBEXHLevel1 3 7 8" xfId="51766" xr:uid="{00000000-0005-0000-0000-000031CA0000}"/>
    <cellStyle name="SAPBEXHLevel1 3 7 8 2" xfId="51767" xr:uid="{00000000-0005-0000-0000-000032CA0000}"/>
    <cellStyle name="SAPBEXHLevel1 3 7 8 3" xfId="51768" xr:uid="{00000000-0005-0000-0000-000033CA0000}"/>
    <cellStyle name="SAPBEXHLevel1 3 7 9" xfId="51769" xr:uid="{00000000-0005-0000-0000-000034CA0000}"/>
    <cellStyle name="SAPBEXHLevel1 3 7 9 2" xfId="51770" xr:uid="{00000000-0005-0000-0000-000035CA0000}"/>
    <cellStyle name="SAPBEXHLevel1 3 7 9 3" xfId="51771" xr:uid="{00000000-0005-0000-0000-000036CA0000}"/>
    <cellStyle name="SAPBEXHLevel1 3 8" xfId="51772" xr:uid="{00000000-0005-0000-0000-000037CA0000}"/>
    <cellStyle name="SAPBEXHLevel1 3 8 2" xfId="51773" xr:uid="{00000000-0005-0000-0000-000038CA0000}"/>
    <cellStyle name="SAPBEXHLevel1 3 8 3" xfId="51774" xr:uid="{00000000-0005-0000-0000-000039CA0000}"/>
    <cellStyle name="SAPBEXHLevel1 3 9" xfId="51775" xr:uid="{00000000-0005-0000-0000-00003ACA0000}"/>
    <cellStyle name="SAPBEXHLevel1 3 9 2" xfId="51776" xr:uid="{00000000-0005-0000-0000-00003BCA0000}"/>
    <cellStyle name="SAPBEXHLevel1 3 9 3" xfId="51777" xr:uid="{00000000-0005-0000-0000-00003CCA0000}"/>
    <cellStyle name="SAPBEXHLevel1 4" xfId="51778" xr:uid="{00000000-0005-0000-0000-00003DCA0000}"/>
    <cellStyle name="SAPBEXHLevel1 4 10" xfId="51779" xr:uid="{00000000-0005-0000-0000-00003ECA0000}"/>
    <cellStyle name="SAPBEXHLevel1 4 10 2" xfId="51780" xr:uid="{00000000-0005-0000-0000-00003FCA0000}"/>
    <cellStyle name="SAPBEXHLevel1 4 10 3" xfId="51781" xr:uid="{00000000-0005-0000-0000-000040CA0000}"/>
    <cellStyle name="SAPBEXHLevel1 4 11" xfId="51782" xr:uid="{00000000-0005-0000-0000-000041CA0000}"/>
    <cellStyle name="SAPBEXHLevel1 4 11 2" xfId="51783" xr:uid="{00000000-0005-0000-0000-000042CA0000}"/>
    <cellStyle name="SAPBEXHLevel1 4 11 3" xfId="51784" xr:uid="{00000000-0005-0000-0000-000043CA0000}"/>
    <cellStyle name="SAPBEXHLevel1 4 12" xfId="51785" xr:uid="{00000000-0005-0000-0000-000044CA0000}"/>
    <cellStyle name="SAPBEXHLevel1 4 12 2" xfId="51786" xr:uid="{00000000-0005-0000-0000-000045CA0000}"/>
    <cellStyle name="SAPBEXHLevel1 4 12 3" xfId="51787" xr:uid="{00000000-0005-0000-0000-000046CA0000}"/>
    <cellStyle name="SAPBEXHLevel1 4 13" xfId="51788" xr:uid="{00000000-0005-0000-0000-000047CA0000}"/>
    <cellStyle name="SAPBEXHLevel1 4 13 2" xfId="51789" xr:uid="{00000000-0005-0000-0000-000048CA0000}"/>
    <cellStyle name="SAPBEXHLevel1 4 13 3" xfId="51790" xr:uid="{00000000-0005-0000-0000-000049CA0000}"/>
    <cellStyle name="SAPBEXHLevel1 4 14" xfId="51791" xr:uid="{00000000-0005-0000-0000-00004ACA0000}"/>
    <cellStyle name="SAPBEXHLevel1 4 14 2" xfId="51792" xr:uid="{00000000-0005-0000-0000-00004BCA0000}"/>
    <cellStyle name="SAPBEXHLevel1 4 14 3" xfId="51793" xr:uid="{00000000-0005-0000-0000-00004CCA0000}"/>
    <cellStyle name="SAPBEXHLevel1 4 15" xfId="51794" xr:uid="{00000000-0005-0000-0000-00004DCA0000}"/>
    <cellStyle name="SAPBEXHLevel1 4 15 2" xfId="51795" xr:uid="{00000000-0005-0000-0000-00004ECA0000}"/>
    <cellStyle name="SAPBEXHLevel1 4 15 3" xfId="51796" xr:uid="{00000000-0005-0000-0000-00004FCA0000}"/>
    <cellStyle name="SAPBEXHLevel1 4 16" xfId="51797" xr:uid="{00000000-0005-0000-0000-000050CA0000}"/>
    <cellStyle name="SAPBEXHLevel1 4 16 2" xfId="51798" xr:uid="{00000000-0005-0000-0000-000051CA0000}"/>
    <cellStyle name="SAPBEXHLevel1 4 16 3" xfId="51799" xr:uid="{00000000-0005-0000-0000-000052CA0000}"/>
    <cellStyle name="SAPBEXHLevel1 4 17" xfId="51800" xr:uid="{00000000-0005-0000-0000-000053CA0000}"/>
    <cellStyle name="SAPBEXHLevel1 4 17 2" xfId="51801" xr:uid="{00000000-0005-0000-0000-000054CA0000}"/>
    <cellStyle name="SAPBEXHLevel1 4 17 3" xfId="51802" xr:uid="{00000000-0005-0000-0000-000055CA0000}"/>
    <cellStyle name="SAPBEXHLevel1 4 18" xfId="51803" xr:uid="{00000000-0005-0000-0000-000056CA0000}"/>
    <cellStyle name="SAPBEXHLevel1 4 18 2" xfId="51804" xr:uid="{00000000-0005-0000-0000-000057CA0000}"/>
    <cellStyle name="SAPBEXHLevel1 4 18 3" xfId="51805" xr:uid="{00000000-0005-0000-0000-000058CA0000}"/>
    <cellStyle name="SAPBEXHLevel1 4 19" xfId="51806" xr:uid="{00000000-0005-0000-0000-000059CA0000}"/>
    <cellStyle name="SAPBEXHLevel1 4 2" xfId="51807" xr:uid="{00000000-0005-0000-0000-00005ACA0000}"/>
    <cellStyle name="SAPBEXHLevel1 4 2 10" xfId="51808" xr:uid="{00000000-0005-0000-0000-00005BCA0000}"/>
    <cellStyle name="SAPBEXHLevel1 4 2 10 2" xfId="51809" xr:uid="{00000000-0005-0000-0000-00005CCA0000}"/>
    <cellStyle name="SAPBEXHLevel1 4 2 10 3" xfId="51810" xr:uid="{00000000-0005-0000-0000-00005DCA0000}"/>
    <cellStyle name="SAPBEXHLevel1 4 2 11" xfId="51811" xr:uid="{00000000-0005-0000-0000-00005ECA0000}"/>
    <cellStyle name="SAPBEXHLevel1 4 2 11 2" xfId="51812" xr:uid="{00000000-0005-0000-0000-00005FCA0000}"/>
    <cellStyle name="SAPBEXHLevel1 4 2 11 3" xfId="51813" xr:uid="{00000000-0005-0000-0000-000060CA0000}"/>
    <cellStyle name="SAPBEXHLevel1 4 2 12" xfId="51814" xr:uid="{00000000-0005-0000-0000-000061CA0000}"/>
    <cellStyle name="SAPBEXHLevel1 4 2 12 2" xfId="51815" xr:uid="{00000000-0005-0000-0000-000062CA0000}"/>
    <cellStyle name="SAPBEXHLevel1 4 2 12 3" xfId="51816" xr:uid="{00000000-0005-0000-0000-000063CA0000}"/>
    <cellStyle name="SAPBEXHLevel1 4 2 13" xfId="51817" xr:uid="{00000000-0005-0000-0000-000064CA0000}"/>
    <cellStyle name="SAPBEXHLevel1 4 2 14" xfId="51818" xr:uid="{00000000-0005-0000-0000-000065CA0000}"/>
    <cellStyle name="SAPBEXHLevel1 4 2 2" xfId="51819" xr:uid="{00000000-0005-0000-0000-000066CA0000}"/>
    <cellStyle name="SAPBEXHLevel1 4 2 2 2" xfId="51820" xr:uid="{00000000-0005-0000-0000-000067CA0000}"/>
    <cellStyle name="SAPBEXHLevel1 4 2 2 3" xfId="51821" xr:uid="{00000000-0005-0000-0000-000068CA0000}"/>
    <cellStyle name="SAPBEXHLevel1 4 2 3" xfId="51822" xr:uid="{00000000-0005-0000-0000-000069CA0000}"/>
    <cellStyle name="SAPBEXHLevel1 4 2 3 2" xfId="51823" xr:uid="{00000000-0005-0000-0000-00006ACA0000}"/>
    <cellStyle name="SAPBEXHLevel1 4 2 3 3" xfId="51824" xr:uid="{00000000-0005-0000-0000-00006BCA0000}"/>
    <cellStyle name="SAPBEXHLevel1 4 2 4" xfId="51825" xr:uid="{00000000-0005-0000-0000-00006CCA0000}"/>
    <cellStyle name="SAPBEXHLevel1 4 2 4 2" xfId="51826" xr:uid="{00000000-0005-0000-0000-00006DCA0000}"/>
    <cellStyle name="SAPBEXHLevel1 4 2 4 3" xfId="51827" xr:uid="{00000000-0005-0000-0000-00006ECA0000}"/>
    <cellStyle name="SAPBEXHLevel1 4 2 5" xfId="51828" xr:uid="{00000000-0005-0000-0000-00006FCA0000}"/>
    <cellStyle name="SAPBEXHLevel1 4 2 5 2" xfId="51829" xr:uid="{00000000-0005-0000-0000-000070CA0000}"/>
    <cellStyle name="SAPBEXHLevel1 4 2 5 3" xfId="51830" xr:uid="{00000000-0005-0000-0000-000071CA0000}"/>
    <cellStyle name="SAPBEXHLevel1 4 2 6" xfId="51831" xr:uid="{00000000-0005-0000-0000-000072CA0000}"/>
    <cellStyle name="SAPBEXHLevel1 4 2 6 2" xfId="51832" xr:uid="{00000000-0005-0000-0000-000073CA0000}"/>
    <cellStyle name="SAPBEXHLevel1 4 2 6 3" xfId="51833" xr:uid="{00000000-0005-0000-0000-000074CA0000}"/>
    <cellStyle name="SAPBEXHLevel1 4 2 7" xfId="51834" xr:uid="{00000000-0005-0000-0000-000075CA0000}"/>
    <cellStyle name="SAPBEXHLevel1 4 2 7 2" xfId="51835" xr:uid="{00000000-0005-0000-0000-000076CA0000}"/>
    <cellStyle name="SAPBEXHLevel1 4 2 7 3" xfId="51836" xr:uid="{00000000-0005-0000-0000-000077CA0000}"/>
    <cellStyle name="SAPBEXHLevel1 4 2 8" xfId="51837" xr:uid="{00000000-0005-0000-0000-000078CA0000}"/>
    <cellStyle name="SAPBEXHLevel1 4 2 8 2" xfId="51838" xr:uid="{00000000-0005-0000-0000-000079CA0000}"/>
    <cellStyle name="SAPBEXHLevel1 4 2 8 3" xfId="51839" xr:uid="{00000000-0005-0000-0000-00007ACA0000}"/>
    <cellStyle name="SAPBEXHLevel1 4 2 9" xfId="51840" xr:uid="{00000000-0005-0000-0000-00007BCA0000}"/>
    <cellStyle name="SAPBEXHLevel1 4 2 9 2" xfId="51841" xr:uid="{00000000-0005-0000-0000-00007CCA0000}"/>
    <cellStyle name="SAPBEXHLevel1 4 2 9 3" xfId="51842" xr:uid="{00000000-0005-0000-0000-00007DCA0000}"/>
    <cellStyle name="SAPBEXHLevel1 4 20" xfId="51843" xr:uid="{00000000-0005-0000-0000-00007ECA0000}"/>
    <cellStyle name="SAPBEXHLevel1 4 3" xfId="51844" xr:uid="{00000000-0005-0000-0000-00007FCA0000}"/>
    <cellStyle name="SAPBEXHLevel1 4 3 10" xfId="51845" xr:uid="{00000000-0005-0000-0000-000080CA0000}"/>
    <cellStyle name="SAPBEXHLevel1 4 3 10 2" xfId="51846" xr:uid="{00000000-0005-0000-0000-000081CA0000}"/>
    <cellStyle name="SAPBEXHLevel1 4 3 10 3" xfId="51847" xr:uid="{00000000-0005-0000-0000-000082CA0000}"/>
    <cellStyle name="SAPBEXHLevel1 4 3 11" xfId="51848" xr:uid="{00000000-0005-0000-0000-000083CA0000}"/>
    <cellStyle name="SAPBEXHLevel1 4 3 11 2" xfId="51849" xr:uid="{00000000-0005-0000-0000-000084CA0000}"/>
    <cellStyle name="SAPBEXHLevel1 4 3 11 3" xfId="51850" xr:uid="{00000000-0005-0000-0000-000085CA0000}"/>
    <cellStyle name="SAPBEXHLevel1 4 3 12" xfId="51851" xr:uid="{00000000-0005-0000-0000-000086CA0000}"/>
    <cellStyle name="SAPBEXHLevel1 4 3 12 2" xfId="51852" xr:uid="{00000000-0005-0000-0000-000087CA0000}"/>
    <cellStyle name="SAPBEXHLevel1 4 3 12 3" xfId="51853" xr:uid="{00000000-0005-0000-0000-000088CA0000}"/>
    <cellStyle name="SAPBEXHLevel1 4 3 13" xfId="51854" xr:uid="{00000000-0005-0000-0000-000089CA0000}"/>
    <cellStyle name="SAPBEXHLevel1 4 3 14" xfId="51855" xr:uid="{00000000-0005-0000-0000-00008ACA0000}"/>
    <cellStyle name="SAPBEXHLevel1 4 3 2" xfId="51856" xr:uid="{00000000-0005-0000-0000-00008BCA0000}"/>
    <cellStyle name="SAPBEXHLevel1 4 3 2 2" xfId="51857" xr:uid="{00000000-0005-0000-0000-00008CCA0000}"/>
    <cellStyle name="SAPBEXHLevel1 4 3 2 3" xfId="51858" xr:uid="{00000000-0005-0000-0000-00008DCA0000}"/>
    <cellStyle name="SAPBEXHLevel1 4 3 3" xfId="51859" xr:uid="{00000000-0005-0000-0000-00008ECA0000}"/>
    <cellStyle name="SAPBEXHLevel1 4 3 3 2" xfId="51860" xr:uid="{00000000-0005-0000-0000-00008FCA0000}"/>
    <cellStyle name="SAPBEXHLevel1 4 3 3 3" xfId="51861" xr:uid="{00000000-0005-0000-0000-000090CA0000}"/>
    <cellStyle name="SAPBEXHLevel1 4 3 4" xfId="51862" xr:uid="{00000000-0005-0000-0000-000091CA0000}"/>
    <cellStyle name="SAPBEXHLevel1 4 3 4 2" xfId="51863" xr:uid="{00000000-0005-0000-0000-000092CA0000}"/>
    <cellStyle name="SAPBEXHLevel1 4 3 4 3" xfId="51864" xr:uid="{00000000-0005-0000-0000-000093CA0000}"/>
    <cellStyle name="SAPBEXHLevel1 4 3 5" xfId="51865" xr:uid="{00000000-0005-0000-0000-000094CA0000}"/>
    <cellStyle name="SAPBEXHLevel1 4 3 5 2" xfId="51866" xr:uid="{00000000-0005-0000-0000-000095CA0000}"/>
    <cellStyle name="SAPBEXHLevel1 4 3 5 3" xfId="51867" xr:uid="{00000000-0005-0000-0000-000096CA0000}"/>
    <cellStyle name="SAPBEXHLevel1 4 3 6" xfId="51868" xr:uid="{00000000-0005-0000-0000-000097CA0000}"/>
    <cellStyle name="SAPBEXHLevel1 4 3 6 2" xfId="51869" xr:uid="{00000000-0005-0000-0000-000098CA0000}"/>
    <cellStyle name="SAPBEXHLevel1 4 3 6 3" xfId="51870" xr:uid="{00000000-0005-0000-0000-000099CA0000}"/>
    <cellStyle name="SAPBEXHLevel1 4 3 7" xfId="51871" xr:uid="{00000000-0005-0000-0000-00009ACA0000}"/>
    <cellStyle name="SAPBEXHLevel1 4 3 7 2" xfId="51872" xr:uid="{00000000-0005-0000-0000-00009BCA0000}"/>
    <cellStyle name="SAPBEXHLevel1 4 3 7 3" xfId="51873" xr:uid="{00000000-0005-0000-0000-00009CCA0000}"/>
    <cellStyle name="SAPBEXHLevel1 4 3 8" xfId="51874" xr:uid="{00000000-0005-0000-0000-00009DCA0000}"/>
    <cellStyle name="SAPBEXHLevel1 4 3 8 2" xfId="51875" xr:uid="{00000000-0005-0000-0000-00009ECA0000}"/>
    <cellStyle name="SAPBEXHLevel1 4 3 8 3" xfId="51876" xr:uid="{00000000-0005-0000-0000-00009FCA0000}"/>
    <cellStyle name="SAPBEXHLevel1 4 3 9" xfId="51877" xr:uid="{00000000-0005-0000-0000-0000A0CA0000}"/>
    <cellStyle name="SAPBEXHLevel1 4 3 9 2" xfId="51878" xr:uid="{00000000-0005-0000-0000-0000A1CA0000}"/>
    <cellStyle name="SAPBEXHLevel1 4 3 9 3" xfId="51879" xr:uid="{00000000-0005-0000-0000-0000A2CA0000}"/>
    <cellStyle name="SAPBEXHLevel1 4 4" xfId="51880" xr:uid="{00000000-0005-0000-0000-0000A3CA0000}"/>
    <cellStyle name="SAPBEXHLevel1 4 4 10" xfId="51881" xr:uid="{00000000-0005-0000-0000-0000A4CA0000}"/>
    <cellStyle name="SAPBEXHLevel1 4 4 10 2" xfId="51882" xr:uid="{00000000-0005-0000-0000-0000A5CA0000}"/>
    <cellStyle name="SAPBEXHLevel1 4 4 10 3" xfId="51883" xr:uid="{00000000-0005-0000-0000-0000A6CA0000}"/>
    <cellStyle name="SAPBEXHLevel1 4 4 11" xfId="51884" xr:uid="{00000000-0005-0000-0000-0000A7CA0000}"/>
    <cellStyle name="SAPBEXHLevel1 4 4 11 2" xfId="51885" xr:uid="{00000000-0005-0000-0000-0000A8CA0000}"/>
    <cellStyle name="SAPBEXHLevel1 4 4 11 3" xfId="51886" xr:uid="{00000000-0005-0000-0000-0000A9CA0000}"/>
    <cellStyle name="SAPBEXHLevel1 4 4 12" xfId="51887" xr:uid="{00000000-0005-0000-0000-0000AACA0000}"/>
    <cellStyle name="SAPBEXHLevel1 4 4 13" xfId="51888" xr:uid="{00000000-0005-0000-0000-0000ABCA0000}"/>
    <cellStyle name="SAPBEXHLevel1 4 4 2" xfId="51889" xr:uid="{00000000-0005-0000-0000-0000ACCA0000}"/>
    <cellStyle name="SAPBEXHLevel1 4 4 2 2" xfId="51890" xr:uid="{00000000-0005-0000-0000-0000ADCA0000}"/>
    <cellStyle name="SAPBEXHLevel1 4 4 2 3" xfId="51891" xr:uid="{00000000-0005-0000-0000-0000AECA0000}"/>
    <cellStyle name="SAPBEXHLevel1 4 4 3" xfId="51892" xr:uid="{00000000-0005-0000-0000-0000AFCA0000}"/>
    <cellStyle name="SAPBEXHLevel1 4 4 3 2" xfId="51893" xr:uid="{00000000-0005-0000-0000-0000B0CA0000}"/>
    <cellStyle name="SAPBEXHLevel1 4 4 3 3" xfId="51894" xr:uid="{00000000-0005-0000-0000-0000B1CA0000}"/>
    <cellStyle name="SAPBEXHLevel1 4 4 4" xfId="51895" xr:uid="{00000000-0005-0000-0000-0000B2CA0000}"/>
    <cellStyle name="SAPBEXHLevel1 4 4 4 2" xfId="51896" xr:uid="{00000000-0005-0000-0000-0000B3CA0000}"/>
    <cellStyle name="SAPBEXHLevel1 4 4 4 3" xfId="51897" xr:uid="{00000000-0005-0000-0000-0000B4CA0000}"/>
    <cellStyle name="SAPBEXHLevel1 4 4 5" xfId="51898" xr:uid="{00000000-0005-0000-0000-0000B5CA0000}"/>
    <cellStyle name="SAPBEXHLevel1 4 4 5 2" xfId="51899" xr:uid="{00000000-0005-0000-0000-0000B6CA0000}"/>
    <cellStyle name="SAPBEXHLevel1 4 4 5 3" xfId="51900" xr:uid="{00000000-0005-0000-0000-0000B7CA0000}"/>
    <cellStyle name="SAPBEXHLevel1 4 4 6" xfId="51901" xr:uid="{00000000-0005-0000-0000-0000B8CA0000}"/>
    <cellStyle name="SAPBEXHLevel1 4 4 6 2" xfId="51902" xr:uid="{00000000-0005-0000-0000-0000B9CA0000}"/>
    <cellStyle name="SAPBEXHLevel1 4 4 6 3" xfId="51903" xr:uid="{00000000-0005-0000-0000-0000BACA0000}"/>
    <cellStyle name="SAPBEXHLevel1 4 4 7" xfId="51904" xr:uid="{00000000-0005-0000-0000-0000BBCA0000}"/>
    <cellStyle name="SAPBEXHLevel1 4 4 7 2" xfId="51905" xr:uid="{00000000-0005-0000-0000-0000BCCA0000}"/>
    <cellStyle name="SAPBEXHLevel1 4 4 7 3" xfId="51906" xr:uid="{00000000-0005-0000-0000-0000BDCA0000}"/>
    <cellStyle name="SAPBEXHLevel1 4 4 8" xfId="51907" xr:uid="{00000000-0005-0000-0000-0000BECA0000}"/>
    <cellStyle name="SAPBEXHLevel1 4 4 8 2" xfId="51908" xr:uid="{00000000-0005-0000-0000-0000BFCA0000}"/>
    <cellStyle name="SAPBEXHLevel1 4 4 8 3" xfId="51909" xr:uid="{00000000-0005-0000-0000-0000C0CA0000}"/>
    <cellStyle name="SAPBEXHLevel1 4 4 9" xfId="51910" xr:uid="{00000000-0005-0000-0000-0000C1CA0000}"/>
    <cellStyle name="SAPBEXHLevel1 4 4 9 2" xfId="51911" xr:uid="{00000000-0005-0000-0000-0000C2CA0000}"/>
    <cellStyle name="SAPBEXHLevel1 4 4 9 3" xfId="51912" xr:uid="{00000000-0005-0000-0000-0000C3CA0000}"/>
    <cellStyle name="SAPBEXHLevel1 4 5" xfId="51913" xr:uid="{00000000-0005-0000-0000-0000C4CA0000}"/>
    <cellStyle name="SAPBEXHLevel1 4 5 10" xfId="51914" xr:uid="{00000000-0005-0000-0000-0000C5CA0000}"/>
    <cellStyle name="SAPBEXHLevel1 4 5 10 2" xfId="51915" xr:uid="{00000000-0005-0000-0000-0000C6CA0000}"/>
    <cellStyle name="SAPBEXHLevel1 4 5 10 3" xfId="51916" xr:uid="{00000000-0005-0000-0000-0000C7CA0000}"/>
    <cellStyle name="SAPBEXHLevel1 4 5 11" xfId="51917" xr:uid="{00000000-0005-0000-0000-0000C8CA0000}"/>
    <cellStyle name="SAPBEXHLevel1 4 5 11 2" xfId="51918" xr:uid="{00000000-0005-0000-0000-0000C9CA0000}"/>
    <cellStyle name="SAPBEXHLevel1 4 5 11 3" xfId="51919" xr:uid="{00000000-0005-0000-0000-0000CACA0000}"/>
    <cellStyle name="SAPBEXHLevel1 4 5 12" xfId="51920" xr:uid="{00000000-0005-0000-0000-0000CBCA0000}"/>
    <cellStyle name="SAPBEXHLevel1 4 5 13" xfId="51921" xr:uid="{00000000-0005-0000-0000-0000CCCA0000}"/>
    <cellStyle name="SAPBEXHLevel1 4 5 2" xfId="51922" xr:uid="{00000000-0005-0000-0000-0000CDCA0000}"/>
    <cellStyle name="SAPBEXHLevel1 4 5 2 2" xfId="51923" xr:uid="{00000000-0005-0000-0000-0000CECA0000}"/>
    <cellStyle name="SAPBEXHLevel1 4 5 2 3" xfId="51924" xr:uid="{00000000-0005-0000-0000-0000CFCA0000}"/>
    <cellStyle name="SAPBEXHLevel1 4 5 3" xfId="51925" xr:uid="{00000000-0005-0000-0000-0000D0CA0000}"/>
    <cellStyle name="SAPBEXHLevel1 4 5 3 2" xfId="51926" xr:uid="{00000000-0005-0000-0000-0000D1CA0000}"/>
    <cellStyle name="SAPBEXHLevel1 4 5 3 3" xfId="51927" xr:uid="{00000000-0005-0000-0000-0000D2CA0000}"/>
    <cellStyle name="SAPBEXHLevel1 4 5 4" xfId="51928" xr:uid="{00000000-0005-0000-0000-0000D3CA0000}"/>
    <cellStyle name="SAPBEXHLevel1 4 5 4 2" xfId="51929" xr:uid="{00000000-0005-0000-0000-0000D4CA0000}"/>
    <cellStyle name="SAPBEXHLevel1 4 5 4 3" xfId="51930" xr:uid="{00000000-0005-0000-0000-0000D5CA0000}"/>
    <cellStyle name="SAPBEXHLevel1 4 5 5" xfId="51931" xr:uid="{00000000-0005-0000-0000-0000D6CA0000}"/>
    <cellStyle name="SAPBEXHLevel1 4 5 5 2" xfId="51932" xr:uid="{00000000-0005-0000-0000-0000D7CA0000}"/>
    <cellStyle name="SAPBEXHLevel1 4 5 5 3" xfId="51933" xr:uid="{00000000-0005-0000-0000-0000D8CA0000}"/>
    <cellStyle name="SAPBEXHLevel1 4 5 6" xfId="51934" xr:uid="{00000000-0005-0000-0000-0000D9CA0000}"/>
    <cellStyle name="SAPBEXHLevel1 4 5 6 2" xfId="51935" xr:uid="{00000000-0005-0000-0000-0000DACA0000}"/>
    <cellStyle name="SAPBEXHLevel1 4 5 6 3" xfId="51936" xr:uid="{00000000-0005-0000-0000-0000DBCA0000}"/>
    <cellStyle name="SAPBEXHLevel1 4 5 7" xfId="51937" xr:uid="{00000000-0005-0000-0000-0000DCCA0000}"/>
    <cellStyle name="SAPBEXHLevel1 4 5 7 2" xfId="51938" xr:uid="{00000000-0005-0000-0000-0000DDCA0000}"/>
    <cellStyle name="SAPBEXHLevel1 4 5 7 3" xfId="51939" xr:uid="{00000000-0005-0000-0000-0000DECA0000}"/>
    <cellStyle name="SAPBEXHLevel1 4 5 8" xfId="51940" xr:uid="{00000000-0005-0000-0000-0000DFCA0000}"/>
    <cellStyle name="SAPBEXHLevel1 4 5 8 2" xfId="51941" xr:uid="{00000000-0005-0000-0000-0000E0CA0000}"/>
    <cellStyle name="SAPBEXHLevel1 4 5 8 3" xfId="51942" xr:uid="{00000000-0005-0000-0000-0000E1CA0000}"/>
    <cellStyle name="SAPBEXHLevel1 4 5 9" xfId="51943" xr:uid="{00000000-0005-0000-0000-0000E2CA0000}"/>
    <cellStyle name="SAPBEXHLevel1 4 5 9 2" xfId="51944" xr:uid="{00000000-0005-0000-0000-0000E3CA0000}"/>
    <cellStyle name="SAPBEXHLevel1 4 5 9 3" xfId="51945" xr:uid="{00000000-0005-0000-0000-0000E4CA0000}"/>
    <cellStyle name="SAPBEXHLevel1 4 6" xfId="51946" xr:uid="{00000000-0005-0000-0000-0000E5CA0000}"/>
    <cellStyle name="SAPBEXHLevel1 4 6 10" xfId="51947" xr:uid="{00000000-0005-0000-0000-0000E6CA0000}"/>
    <cellStyle name="SAPBEXHLevel1 4 6 10 2" xfId="51948" xr:uid="{00000000-0005-0000-0000-0000E7CA0000}"/>
    <cellStyle name="SAPBEXHLevel1 4 6 10 3" xfId="51949" xr:uid="{00000000-0005-0000-0000-0000E8CA0000}"/>
    <cellStyle name="SAPBEXHLevel1 4 6 11" xfId="51950" xr:uid="{00000000-0005-0000-0000-0000E9CA0000}"/>
    <cellStyle name="SAPBEXHLevel1 4 6 11 2" xfId="51951" xr:uid="{00000000-0005-0000-0000-0000EACA0000}"/>
    <cellStyle name="SAPBEXHLevel1 4 6 11 3" xfId="51952" xr:uid="{00000000-0005-0000-0000-0000EBCA0000}"/>
    <cellStyle name="SAPBEXHLevel1 4 6 12" xfId="51953" xr:uid="{00000000-0005-0000-0000-0000ECCA0000}"/>
    <cellStyle name="SAPBEXHLevel1 4 6 13" xfId="51954" xr:uid="{00000000-0005-0000-0000-0000EDCA0000}"/>
    <cellStyle name="SAPBEXHLevel1 4 6 2" xfId="51955" xr:uid="{00000000-0005-0000-0000-0000EECA0000}"/>
    <cellStyle name="SAPBEXHLevel1 4 6 2 2" xfId="51956" xr:uid="{00000000-0005-0000-0000-0000EFCA0000}"/>
    <cellStyle name="SAPBEXHLevel1 4 6 2 3" xfId="51957" xr:uid="{00000000-0005-0000-0000-0000F0CA0000}"/>
    <cellStyle name="SAPBEXHLevel1 4 6 3" xfId="51958" xr:uid="{00000000-0005-0000-0000-0000F1CA0000}"/>
    <cellStyle name="SAPBEXHLevel1 4 6 3 2" xfId="51959" xr:uid="{00000000-0005-0000-0000-0000F2CA0000}"/>
    <cellStyle name="SAPBEXHLevel1 4 6 3 3" xfId="51960" xr:uid="{00000000-0005-0000-0000-0000F3CA0000}"/>
    <cellStyle name="SAPBEXHLevel1 4 6 4" xfId="51961" xr:uid="{00000000-0005-0000-0000-0000F4CA0000}"/>
    <cellStyle name="SAPBEXHLevel1 4 6 4 2" xfId="51962" xr:uid="{00000000-0005-0000-0000-0000F5CA0000}"/>
    <cellStyle name="SAPBEXHLevel1 4 6 4 3" xfId="51963" xr:uid="{00000000-0005-0000-0000-0000F6CA0000}"/>
    <cellStyle name="SAPBEXHLevel1 4 6 5" xfId="51964" xr:uid="{00000000-0005-0000-0000-0000F7CA0000}"/>
    <cellStyle name="SAPBEXHLevel1 4 6 5 2" xfId="51965" xr:uid="{00000000-0005-0000-0000-0000F8CA0000}"/>
    <cellStyle name="SAPBEXHLevel1 4 6 5 3" xfId="51966" xr:uid="{00000000-0005-0000-0000-0000F9CA0000}"/>
    <cellStyle name="SAPBEXHLevel1 4 6 6" xfId="51967" xr:uid="{00000000-0005-0000-0000-0000FACA0000}"/>
    <cellStyle name="SAPBEXHLevel1 4 6 6 2" xfId="51968" xr:uid="{00000000-0005-0000-0000-0000FBCA0000}"/>
    <cellStyle name="SAPBEXHLevel1 4 6 6 3" xfId="51969" xr:uid="{00000000-0005-0000-0000-0000FCCA0000}"/>
    <cellStyle name="SAPBEXHLevel1 4 6 7" xfId="51970" xr:uid="{00000000-0005-0000-0000-0000FDCA0000}"/>
    <cellStyle name="SAPBEXHLevel1 4 6 7 2" xfId="51971" xr:uid="{00000000-0005-0000-0000-0000FECA0000}"/>
    <cellStyle name="SAPBEXHLevel1 4 6 7 3" xfId="51972" xr:uid="{00000000-0005-0000-0000-0000FFCA0000}"/>
    <cellStyle name="SAPBEXHLevel1 4 6 8" xfId="51973" xr:uid="{00000000-0005-0000-0000-000000CB0000}"/>
    <cellStyle name="SAPBEXHLevel1 4 6 8 2" xfId="51974" xr:uid="{00000000-0005-0000-0000-000001CB0000}"/>
    <cellStyle name="SAPBEXHLevel1 4 6 8 3" xfId="51975" xr:uid="{00000000-0005-0000-0000-000002CB0000}"/>
    <cellStyle name="SAPBEXHLevel1 4 6 9" xfId="51976" xr:uid="{00000000-0005-0000-0000-000003CB0000}"/>
    <cellStyle name="SAPBEXHLevel1 4 6 9 2" xfId="51977" xr:uid="{00000000-0005-0000-0000-000004CB0000}"/>
    <cellStyle name="SAPBEXHLevel1 4 6 9 3" xfId="51978" xr:uid="{00000000-0005-0000-0000-000005CB0000}"/>
    <cellStyle name="SAPBEXHLevel1 4 7" xfId="51979" xr:uid="{00000000-0005-0000-0000-000006CB0000}"/>
    <cellStyle name="SAPBEXHLevel1 4 7 10" xfId="51980" xr:uid="{00000000-0005-0000-0000-000007CB0000}"/>
    <cellStyle name="SAPBEXHLevel1 4 7 10 2" xfId="51981" xr:uid="{00000000-0005-0000-0000-000008CB0000}"/>
    <cellStyle name="SAPBEXHLevel1 4 7 10 3" xfId="51982" xr:uid="{00000000-0005-0000-0000-000009CB0000}"/>
    <cellStyle name="SAPBEXHLevel1 4 7 11" xfId="51983" xr:uid="{00000000-0005-0000-0000-00000ACB0000}"/>
    <cellStyle name="SAPBEXHLevel1 4 7 11 2" xfId="51984" xr:uid="{00000000-0005-0000-0000-00000BCB0000}"/>
    <cellStyle name="SAPBEXHLevel1 4 7 11 3" xfId="51985" xr:uid="{00000000-0005-0000-0000-00000CCB0000}"/>
    <cellStyle name="SAPBEXHLevel1 4 7 12" xfId="51986" xr:uid="{00000000-0005-0000-0000-00000DCB0000}"/>
    <cellStyle name="SAPBEXHLevel1 4 7 13" xfId="51987" xr:uid="{00000000-0005-0000-0000-00000ECB0000}"/>
    <cellStyle name="SAPBEXHLevel1 4 7 2" xfId="51988" xr:uid="{00000000-0005-0000-0000-00000FCB0000}"/>
    <cellStyle name="SAPBEXHLevel1 4 7 2 2" xfId="51989" xr:uid="{00000000-0005-0000-0000-000010CB0000}"/>
    <cellStyle name="SAPBEXHLevel1 4 7 2 3" xfId="51990" xr:uid="{00000000-0005-0000-0000-000011CB0000}"/>
    <cellStyle name="SAPBEXHLevel1 4 7 3" xfId="51991" xr:uid="{00000000-0005-0000-0000-000012CB0000}"/>
    <cellStyle name="SAPBEXHLevel1 4 7 3 2" xfId="51992" xr:uid="{00000000-0005-0000-0000-000013CB0000}"/>
    <cellStyle name="SAPBEXHLevel1 4 7 3 3" xfId="51993" xr:uid="{00000000-0005-0000-0000-000014CB0000}"/>
    <cellStyle name="SAPBEXHLevel1 4 7 4" xfId="51994" xr:uid="{00000000-0005-0000-0000-000015CB0000}"/>
    <cellStyle name="SAPBEXHLevel1 4 7 4 2" xfId="51995" xr:uid="{00000000-0005-0000-0000-000016CB0000}"/>
    <cellStyle name="SAPBEXHLevel1 4 7 4 3" xfId="51996" xr:uid="{00000000-0005-0000-0000-000017CB0000}"/>
    <cellStyle name="SAPBEXHLevel1 4 7 5" xfId="51997" xr:uid="{00000000-0005-0000-0000-000018CB0000}"/>
    <cellStyle name="SAPBEXHLevel1 4 7 5 2" xfId="51998" xr:uid="{00000000-0005-0000-0000-000019CB0000}"/>
    <cellStyle name="SAPBEXHLevel1 4 7 5 3" xfId="51999" xr:uid="{00000000-0005-0000-0000-00001ACB0000}"/>
    <cellStyle name="SAPBEXHLevel1 4 7 6" xfId="52000" xr:uid="{00000000-0005-0000-0000-00001BCB0000}"/>
    <cellStyle name="SAPBEXHLevel1 4 7 6 2" xfId="52001" xr:uid="{00000000-0005-0000-0000-00001CCB0000}"/>
    <cellStyle name="SAPBEXHLevel1 4 7 6 3" xfId="52002" xr:uid="{00000000-0005-0000-0000-00001DCB0000}"/>
    <cellStyle name="SAPBEXHLevel1 4 7 7" xfId="52003" xr:uid="{00000000-0005-0000-0000-00001ECB0000}"/>
    <cellStyle name="SAPBEXHLevel1 4 7 7 2" xfId="52004" xr:uid="{00000000-0005-0000-0000-00001FCB0000}"/>
    <cellStyle name="SAPBEXHLevel1 4 7 7 3" xfId="52005" xr:uid="{00000000-0005-0000-0000-000020CB0000}"/>
    <cellStyle name="SAPBEXHLevel1 4 7 8" xfId="52006" xr:uid="{00000000-0005-0000-0000-000021CB0000}"/>
    <cellStyle name="SAPBEXHLevel1 4 7 8 2" xfId="52007" xr:uid="{00000000-0005-0000-0000-000022CB0000}"/>
    <cellStyle name="SAPBEXHLevel1 4 7 8 3" xfId="52008" xr:uid="{00000000-0005-0000-0000-000023CB0000}"/>
    <cellStyle name="SAPBEXHLevel1 4 7 9" xfId="52009" xr:uid="{00000000-0005-0000-0000-000024CB0000}"/>
    <cellStyle name="SAPBEXHLevel1 4 7 9 2" xfId="52010" xr:uid="{00000000-0005-0000-0000-000025CB0000}"/>
    <cellStyle name="SAPBEXHLevel1 4 7 9 3" xfId="52011" xr:uid="{00000000-0005-0000-0000-000026CB0000}"/>
    <cellStyle name="SAPBEXHLevel1 4 8" xfId="52012" xr:uid="{00000000-0005-0000-0000-000027CB0000}"/>
    <cellStyle name="SAPBEXHLevel1 4 8 2" xfId="52013" xr:uid="{00000000-0005-0000-0000-000028CB0000}"/>
    <cellStyle name="SAPBEXHLevel1 4 8 3" xfId="52014" xr:uid="{00000000-0005-0000-0000-000029CB0000}"/>
    <cellStyle name="SAPBEXHLevel1 4 9" xfId="52015" xr:uid="{00000000-0005-0000-0000-00002ACB0000}"/>
    <cellStyle name="SAPBEXHLevel1 4 9 2" xfId="52016" xr:uid="{00000000-0005-0000-0000-00002BCB0000}"/>
    <cellStyle name="SAPBEXHLevel1 4 9 3" xfId="52017" xr:uid="{00000000-0005-0000-0000-00002CCB0000}"/>
    <cellStyle name="SAPBEXHLevel1 5" xfId="52018" xr:uid="{00000000-0005-0000-0000-00002DCB0000}"/>
    <cellStyle name="SAPBEXHLevel1 5 10" xfId="52019" xr:uid="{00000000-0005-0000-0000-00002ECB0000}"/>
    <cellStyle name="SAPBEXHLevel1 5 10 2" xfId="52020" xr:uid="{00000000-0005-0000-0000-00002FCB0000}"/>
    <cellStyle name="SAPBEXHLevel1 5 10 3" xfId="52021" xr:uid="{00000000-0005-0000-0000-000030CB0000}"/>
    <cellStyle name="SAPBEXHLevel1 5 11" xfId="52022" xr:uid="{00000000-0005-0000-0000-000031CB0000}"/>
    <cellStyle name="SAPBEXHLevel1 5 11 2" xfId="52023" xr:uid="{00000000-0005-0000-0000-000032CB0000}"/>
    <cellStyle name="SAPBEXHLevel1 5 11 3" xfId="52024" xr:uid="{00000000-0005-0000-0000-000033CB0000}"/>
    <cellStyle name="SAPBEXHLevel1 5 12" xfId="52025" xr:uid="{00000000-0005-0000-0000-000034CB0000}"/>
    <cellStyle name="SAPBEXHLevel1 5 12 2" xfId="52026" xr:uid="{00000000-0005-0000-0000-000035CB0000}"/>
    <cellStyle name="SAPBEXHLevel1 5 12 3" xfId="52027" xr:uid="{00000000-0005-0000-0000-000036CB0000}"/>
    <cellStyle name="SAPBEXHLevel1 5 13" xfId="52028" xr:uid="{00000000-0005-0000-0000-000037CB0000}"/>
    <cellStyle name="SAPBEXHLevel1 5 13 2" xfId="52029" xr:uid="{00000000-0005-0000-0000-000038CB0000}"/>
    <cellStyle name="SAPBEXHLevel1 5 13 3" xfId="52030" xr:uid="{00000000-0005-0000-0000-000039CB0000}"/>
    <cellStyle name="SAPBEXHLevel1 5 14" xfId="52031" xr:uid="{00000000-0005-0000-0000-00003ACB0000}"/>
    <cellStyle name="SAPBEXHLevel1 5 14 2" xfId="52032" xr:uid="{00000000-0005-0000-0000-00003BCB0000}"/>
    <cellStyle name="SAPBEXHLevel1 5 14 3" xfId="52033" xr:uid="{00000000-0005-0000-0000-00003CCB0000}"/>
    <cellStyle name="SAPBEXHLevel1 5 15" xfId="52034" xr:uid="{00000000-0005-0000-0000-00003DCB0000}"/>
    <cellStyle name="SAPBEXHLevel1 5 15 2" xfId="52035" xr:uid="{00000000-0005-0000-0000-00003ECB0000}"/>
    <cellStyle name="SAPBEXHLevel1 5 15 3" xfId="52036" xr:uid="{00000000-0005-0000-0000-00003FCB0000}"/>
    <cellStyle name="SAPBEXHLevel1 5 16" xfId="52037" xr:uid="{00000000-0005-0000-0000-000040CB0000}"/>
    <cellStyle name="SAPBEXHLevel1 5 16 2" xfId="52038" xr:uid="{00000000-0005-0000-0000-000041CB0000}"/>
    <cellStyle name="SAPBEXHLevel1 5 16 3" xfId="52039" xr:uid="{00000000-0005-0000-0000-000042CB0000}"/>
    <cellStyle name="SAPBEXHLevel1 5 17" xfId="52040" xr:uid="{00000000-0005-0000-0000-000043CB0000}"/>
    <cellStyle name="SAPBEXHLevel1 5 17 2" xfId="52041" xr:uid="{00000000-0005-0000-0000-000044CB0000}"/>
    <cellStyle name="SAPBEXHLevel1 5 17 3" xfId="52042" xr:uid="{00000000-0005-0000-0000-000045CB0000}"/>
    <cellStyle name="SAPBEXHLevel1 5 18" xfId="52043" xr:uid="{00000000-0005-0000-0000-000046CB0000}"/>
    <cellStyle name="SAPBEXHLevel1 5 18 2" xfId="52044" xr:uid="{00000000-0005-0000-0000-000047CB0000}"/>
    <cellStyle name="SAPBEXHLevel1 5 18 3" xfId="52045" xr:uid="{00000000-0005-0000-0000-000048CB0000}"/>
    <cellStyle name="SAPBEXHLevel1 5 19" xfId="52046" xr:uid="{00000000-0005-0000-0000-000049CB0000}"/>
    <cellStyle name="SAPBEXHLevel1 5 2" xfId="52047" xr:uid="{00000000-0005-0000-0000-00004ACB0000}"/>
    <cellStyle name="SAPBEXHLevel1 5 2 10" xfId="52048" xr:uid="{00000000-0005-0000-0000-00004BCB0000}"/>
    <cellStyle name="SAPBEXHLevel1 5 2 10 2" xfId="52049" xr:uid="{00000000-0005-0000-0000-00004CCB0000}"/>
    <cellStyle name="SAPBEXHLevel1 5 2 10 3" xfId="52050" xr:uid="{00000000-0005-0000-0000-00004DCB0000}"/>
    <cellStyle name="SAPBEXHLevel1 5 2 11" xfId="52051" xr:uid="{00000000-0005-0000-0000-00004ECB0000}"/>
    <cellStyle name="SAPBEXHLevel1 5 2 11 2" xfId="52052" xr:uid="{00000000-0005-0000-0000-00004FCB0000}"/>
    <cellStyle name="SAPBEXHLevel1 5 2 11 3" xfId="52053" xr:uid="{00000000-0005-0000-0000-000050CB0000}"/>
    <cellStyle name="SAPBEXHLevel1 5 2 12" xfId="52054" xr:uid="{00000000-0005-0000-0000-000051CB0000}"/>
    <cellStyle name="SAPBEXHLevel1 5 2 12 2" xfId="52055" xr:uid="{00000000-0005-0000-0000-000052CB0000}"/>
    <cellStyle name="SAPBEXHLevel1 5 2 12 3" xfId="52056" xr:uid="{00000000-0005-0000-0000-000053CB0000}"/>
    <cellStyle name="SAPBEXHLevel1 5 2 13" xfId="52057" xr:uid="{00000000-0005-0000-0000-000054CB0000}"/>
    <cellStyle name="SAPBEXHLevel1 5 2 14" xfId="52058" xr:uid="{00000000-0005-0000-0000-000055CB0000}"/>
    <cellStyle name="SAPBEXHLevel1 5 2 2" xfId="52059" xr:uid="{00000000-0005-0000-0000-000056CB0000}"/>
    <cellStyle name="SAPBEXHLevel1 5 2 2 2" xfId="52060" xr:uid="{00000000-0005-0000-0000-000057CB0000}"/>
    <cellStyle name="SAPBEXHLevel1 5 2 2 3" xfId="52061" xr:uid="{00000000-0005-0000-0000-000058CB0000}"/>
    <cellStyle name="SAPBEXHLevel1 5 2 3" xfId="52062" xr:uid="{00000000-0005-0000-0000-000059CB0000}"/>
    <cellStyle name="SAPBEXHLevel1 5 2 3 2" xfId="52063" xr:uid="{00000000-0005-0000-0000-00005ACB0000}"/>
    <cellStyle name="SAPBEXHLevel1 5 2 3 3" xfId="52064" xr:uid="{00000000-0005-0000-0000-00005BCB0000}"/>
    <cellStyle name="SAPBEXHLevel1 5 2 4" xfId="52065" xr:uid="{00000000-0005-0000-0000-00005CCB0000}"/>
    <cellStyle name="SAPBEXHLevel1 5 2 4 2" xfId="52066" xr:uid="{00000000-0005-0000-0000-00005DCB0000}"/>
    <cellStyle name="SAPBEXHLevel1 5 2 4 3" xfId="52067" xr:uid="{00000000-0005-0000-0000-00005ECB0000}"/>
    <cellStyle name="SAPBEXHLevel1 5 2 5" xfId="52068" xr:uid="{00000000-0005-0000-0000-00005FCB0000}"/>
    <cellStyle name="SAPBEXHLevel1 5 2 5 2" xfId="52069" xr:uid="{00000000-0005-0000-0000-000060CB0000}"/>
    <cellStyle name="SAPBEXHLevel1 5 2 5 3" xfId="52070" xr:uid="{00000000-0005-0000-0000-000061CB0000}"/>
    <cellStyle name="SAPBEXHLevel1 5 2 6" xfId="52071" xr:uid="{00000000-0005-0000-0000-000062CB0000}"/>
    <cellStyle name="SAPBEXHLevel1 5 2 6 2" xfId="52072" xr:uid="{00000000-0005-0000-0000-000063CB0000}"/>
    <cellStyle name="SAPBEXHLevel1 5 2 6 3" xfId="52073" xr:uid="{00000000-0005-0000-0000-000064CB0000}"/>
    <cellStyle name="SAPBEXHLevel1 5 2 7" xfId="52074" xr:uid="{00000000-0005-0000-0000-000065CB0000}"/>
    <cellStyle name="SAPBEXHLevel1 5 2 7 2" xfId="52075" xr:uid="{00000000-0005-0000-0000-000066CB0000}"/>
    <cellStyle name="SAPBEXHLevel1 5 2 7 3" xfId="52076" xr:uid="{00000000-0005-0000-0000-000067CB0000}"/>
    <cellStyle name="SAPBEXHLevel1 5 2 8" xfId="52077" xr:uid="{00000000-0005-0000-0000-000068CB0000}"/>
    <cellStyle name="SAPBEXHLevel1 5 2 8 2" xfId="52078" xr:uid="{00000000-0005-0000-0000-000069CB0000}"/>
    <cellStyle name="SAPBEXHLevel1 5 2 8 3" xfId="52079" xr:uid="{00000000-0005-0000-0000-00006ACB0000}"/>
    <cellStyle name="SAPBEXHLevel1 5 2 9" xfId="52080" xr:uid="{00000000-0005-0000-0000-00006BCB0000}"/>
    <cellStyle name="SAPBEXHLevel1 5 2 9 2" xfId="52081" xr:uid="{00000000-0005-0000-0000-00006CCB0000}"/>
    <cellStyle name="SAPBEXHLevel1 5 2 9 3" xfId="52082" xr:uid="{00000000-0005-0000-0000-00006DCB0000}"/>
    <cellStyle name="SAPBEXHLevel1 5 20" xfId="52083" xr:uid="{00000000-0005-0000-0000-00006ECB0000}"/>
    <cellStyle name="SAPBEXHLevel1 5 3" xfId="52084" xr:uid="{00000000-0005-0000-0000-00006FCB0000}"/>
    <cellStyle name="SAPBEXHLevel1 5 3 10" xfId="52085" xr:uid="{00000000-0005-0000-0000-000070CB0000}"/>
    <cellStyle name="SAPBEXHLevel1 5 3 10 2" xfId="52086" xr:uid="{00000000-0005-0000-0000-000071CB0000}"/>
    <cellStyle name="SAPBEXHLevel1 5 3 10 3" xfId="52087" xr:uid="{00000000-0005-0000-0000-000072CB0000}"/>
    <cellStyle name="SAPBEXHLevel1 5 3 11" xfId="52088" xr:uid="{00000000-0005-0000-0000-000073CB0000}"/>
    <cellStyle name="SAPBEXHLevel1 5 3 11 2" xfId="52089" xr:uid="{00000000-0005-0000-0000-000074CB0000}"/>
    <cellStyle name="SAPBEXHLevel1 5 3 11 3" xfId="52090" xr:uid="{00000000-0005-0000-0000-000075CB0000}"/>
    <cellStyle name="SAPBEXHLevel1 5 3 12" xfId="52091" xr:uid="{00000000-0005-0000-0000-000076CB0000}"/>
    <cellStyle name="SAPBEXHLevel1 5 3 12 2" xfId="52092" xr:uid="{00000000-0005-0000-0000-000077CB0000}"/>
    <cellStyle name="SAPBEXHLevel1 5 3 12 3" xfId="52093" xr:uid="{00000000-0005-0000-0000-000078CB0000}"/>
    <cellStyle name="SAPBEXHLevel1 5 3 13" xfId="52094" xr:uid="{00000000-0005-0000-0000-000079CB0000}"/>
    <cellStyle name="SAPBEXHLevel1 5 3 14" xfId="52095" xr:uid="{00000000-0005-0000-0000-00007ACB0000}"/>
    <cellStyle name="SAPBEXHLevel1 5 3 2" xfId="52096" xr:uid="{00000000-0005-0000-0000-00007BCB0000}"/>
    <cellStyle name="SAPBEXHLevel1 5 3 2 2" xfId="52097" xr:uid="{00000000-0005-0000-0000-00007CCB0000}"/>
    <cellStyle name="SAPBEXHLevel1 5 3 2 3" xfId="52098" xr:uid="{00000000-0005-0000-0000-00007DCB0000}"/>
    <cellStyle name="SAPBEXHLevel1 5 3 3" xfId="52099" xr:uid="{00000000-0005-0000-0000-00007ECB0000}"/>
    <cellStyle name="SAPBEXHLevel1 5 3 3 2" xfId="52100" xr:uid="{00000000-0005-0000-0000-00007FCB0000}"/>
    <cellStyle name="SAPBEXHLevel1 5 3 3 3" xfId="52101" xr:uid="{00000000-0005-0000-0000-000080CB0000}"/>
    <cellStyle name="SAPBEXHLevel1 5 3 4" xfId="52102" xr:uid="{00000000-0005-0000-0000-000081CB0000}"/>
    <cellStyle name="SAPBEXHLevel1 5 3 4 2" xfId="52103" xr:uid="{00000000-0005-0000-0000-000082CB0000}"/>
    <cellStyle name="SAPBEXHLevel1 5 3 4 3" xfId="52104" xr:uid="{00000000-0005-0000-0000-000083CB0000}"/>
    <cellStyle name="SAPBEXHLevel1 5 3 5" xfId="52105" xr:uid="{00000000-0005-0000-0000-000084CB0000}"/>
    <cellStyle name="SAPBEXHLevel1 5 3 5 2" xfId="52106" xr:uid="{00000000-0005-0000-0000-000085CB0000}"/>
    <cellStyle name="SAPBEXHLevel1 5 3 5 3" xfId="52107" xr:uid="{00000000-0005-0000-0000-000086CB0000}"/>
    <cellStyle name="SAPBEXHLevel1 5 3 6" xfId="52108" xr:uid="{00000000-0005-0000-0000-000087CB0000}"/>
    <cellStyle name="SAPBEXHLevel1 5 3 6 2" xfId="52109" xr:uid="{00000000-0005-0000-0000-000088CB0000}"/>
    <cellStyle name="SAPBEXHLevel1 5 3 6 3" xfId="52110" xr:uid="{00000000-0005-0000-0000-000089CB0000}"/>
    <cellStyle name="SAPBEXHLevel1 5 3 7" xfId="52111" xr:uid="{00000000-0005-0000-0000-00008ACB0000}"/>
    <cellStyle name="SAPBEXHLevel1 5 3 7 2" xfId="52112" xr:uid="{00000000-0005-0000-0000-00008BCB0000}"/>
    <cellStyle name="SAPBEXHLevel1 5 3 7 3" xfId="52113" xr:uid="{00000000-0005-0000-0000-00008CCB0000}"/>
    <cellStyle name="SAPBEXHLevel1 5 3 8" xfId="52114" xr:uid="{00000000-0005-0000-0000-00008DCB0000}"/>
    <cellStyle name="SAPBEXHLevel1 5 3 8 2" xfId="52115" xr:uid="{00000000-0005-0000-0000-00008ECB0000}"/>
    <cellStyle name="SAPBEXHLevel1 5 3 8 3" xfId="52116" xr:uid="{00000000-0005-0000-0000-00008FCB0000}"/>
    <cellStyle name="SAPBEXHLevel1 5 3 9" xfId="52117" xr:uid="{00000000-0005-0000-0000-000090CB0000}"/>
    <cellStyle name="SAPBEXHLevel1 5 3 9 2" xfId="52118" xr:uid="{00000000-0005-0000-0000-000091CB0000}"/>
    <cellStyle name="SAPBEXHLevel1 5 3 9 3" xfId="52119" xr:uid="{00000000-0005-0000-0000-000092CB0000}"/>
    <cellStyle name="SAPBEXHLevel1 5 4" xfId="52120" xr:uid="{00000000-0005-0000-0000-000093CB0000}"/>
    <cellStyle name="SAPBEXHLevel1 5 4 10" xfId="52121" xr:uid="{00000000-0005-0000-0000-000094CB0000}"/>
    <cellStyle name="SAPBEXHLevel1 5 4 10 2" xfId="52122" xr:uid="{00000000-0005-0000-0000-000095CB0000}"/>
    <cellStyle name="SAPBEXHLevel1 5 4 10 3" xfId="52123" xr:uid="{00000000-0005-0000-0000-000096CB0000}"/>
    <cellStyle name="SAPBEXHLevel1 5 4 11" xfId="52124" xr:uid="{00000000-0005-0000-0000-000097CB0000}"/>
    <cellStyle name="SAPBEXHLevel1 5 4 11 2" xfId="52125" xr:uid="{00000000-0005-0000-0000-000098CB0000}"/>
    <cellStyle name="SAPBEXHLevel1 5 4 11 3" xfId="52126" xr:uid="{00000000-0005-0000-0000-000099CB0000}"/>
    <cellStyle name="SAPBEXHLevel1 5 4 12" xfId="52127" xr:uid="{00000000-0005-0000-0000-00009ACB0000}"/>
    <cellStyle name="SAPBEXHLevel1 5 4 13" xfId="52128" xr:uid="{00000000-0005-0000-0000-00009BCB0000}"/>
    <cellStyle name="SAPBEXHLevel1 5 4 2" xfId="52129" xr:uid="{00000000-0005-0000-0000-00009CCB0000}"/>
    <cellStyle name="SAPBEXHLevel1 5 4 2 2" xfId="52130" xr:uid="{00000000-0005-0000-0000-00009DCB0000}"/>
    <cellStyle name="SAPBEXHLevel1 5 4 2 3" xfId="52131" xr:uid="{00000000-0005-0000-0000-00009ECB0000}"/>
    <cellStyle name="SAPBEXHLevel1 5 4 3" xfId="52132" xr:uid="{00000000-0005-0000-0000-00009FCB0000}"/>
    <cellStyle name="SAPBEXHLevel1 5 4 3 2" xfId="52133" xr:uid="{00000000-0005-0000-0000-0000A0CB0000}"/>
    <cellStyle name="SAPBEXHLevel1 5 4 3 3" xfId="52134" xr:uid="{00000000-0005-0000-0000-0000A1CB0000}"/>
    <cellStyle name="SAPBEXHLevel1 5 4 4" xfId="52135" xr:uid="{00000000-0005-0000-0000-0000A2CB0000}"/>
    <cellStyle name="SAPBEXHLevel1 5 4 4 2" xfId="52136" xr:uid="{00000000-0005-0000-0000-0000A3CB0000}"/>
    <cellStyle name="SAPBEXHLevel1 5 4 4 3" xfId="52137" xr:uid="{00000000-0005-0000-0000-0000A4CB0000}"/>
    <cellStyle name="SAPBEXHLevel1 5 4 5" xfId="52138" xr:uid="{00000000-0005-0000-0000-0000A5CB0000}"/>
    <cellStyle name="SAPBEXHLevel1 5 4 5 2" xfId="52139" xr:uid="{00000000-0005-0000-0000-0000A6CB0000}"/>
    <cellStyle name="SAPBEXHLevel1 5 4 5 3" xfId="52140" xr:uid="{00000000-0005-0000-0000-0000A7CB0000}"/>
    <cellStyle name="SAPBEXHLevel1 5 4 6" xfId="52141" xr:uid="{00000000-0005-0000-0000-0000A8CB0000}"/>
    <cellStyle name="SAPBEXHLevel1 5 4 6 2" xfId="52142" xr:uid="{00000000-0005-0000-0000-0000A9CB0000}"/>
    <cellStyle name="SAPBEXHLevel1 5 4 6 3" xfId="52143" xr:uid="{00000000-0005-0000-0000-0000AACB0000}"/>
    <cellStyle name="SAPBEXHLevel1 5 4 7" xfId="52144" xr:uid="{00000000-0005-0000-0000-0000ABCB0000}"/>
    <cellStyle name="SAPBEXHLevel1 5 4 7 2" xfId="52145" xr:uid="{00000000-0005-0000-0000-0000ACCB0000}"/>
    <cellStyle name="SAPBEXHLevel1 5 4 7 3" xfId="52146" xr:uid="{00000000-0005-0000-0000-0000ADCB0000}"/>
    <cellStyle name="SAPBEXHLevel1 5 4 8" xfId="52147" xr:uid="{00000000-0005-0000-0000-0000AECB0000}"/>
    <cellStyle name="SAPBEXHLevel1 5 4 8 2" xfId="52148" xr:uid="{00000000-0005-0000-0000-0000AFCB0000}"/>
    <cellStyle name="SAPBEXHLevel1 5 4 8 3" xfId="52149" xr:uid="{00000000-0005-0000-0000-0000B0CB0000}"/>
    <cellStyle name="SAPBEXHLevel1 5 4 9" xfId="52150" xr:uid="{00000000-0005-0000-0000-0000B1CB0000}"/>
    <cellStyle name="SAPBEXHLevel1 5 4 9 2" xfId="52151" xr:uid="{00000000-0005-0000-0000-0000B2CB0000}"/>
    <cellStyle name="SAPBEXHLevel1 5 4 9 3" xfId="52152" xr:uid="{00000000-0005-0000-0000-0000B3CB0000}"/>
    <cellStyle name="SAPBEXHLevel1 5 5" xfId="52153" xr:uid="{00000000-0005-0000-0000-0000B4CB0000}"/>
    <cellStyle name="SAPBEXHLevel1 5 5 10" xfId="52154" xr:uid="{00000000-0005-0000-0000-0000B5CB0000}"/>
    <cellStyle name="SAPBEXHLevel1 5 5 10 2" xfId="52155" xr:uid="{00000000-0005-0000-0000-0000B6CB0000}"/>
    <cellStyle name="SAPBEXHLevel1 5 5 10 3" xfId="52156" xr:uid="{00000000-0005-0000-0000-0000B7CB0000}"/>
    <cellStyle name="SAPBEXHLevel1 5 5 11" xfId="52157" xr:uid="{00000000-0005-0000-0000-0000B8CB0000}"/>
    <cellStyle name="SAPBEXHLevel1 5 5 11 2" xfId="52158" xr:uid="{00000000-0005-0000-0000-0000B9CB0000}"/>
    <cellStyle name="SAPBEXHLevel1 5 5 11 3" xfId="52159" xr:uid="{00000000-0005-0000-0000-0000BACB0000}"/>
    <cellStyle name="SAPBEXHLevel1 5 5 12" xfId="52160" xr:uid="{00000000-0005-0000-0000-0000BBCB0000}"/>
    <cellStyle name="SAPBEXHLevel1 5 5 13" xfId="52161" xr:uid="{00000000-0005-0000-0000-0000BCCB0000}"/>
    <cellStyle name="SAPBEXHLevel1 5 5 2" xfId="52162" xr:uid="{00000000-0005-0000-0000-0000BDCB0000}"/>
    <cellStyle name="SAPBEXHLevel1 5 5 2 2" xfId="52163" xr:uid="{00000000-0005-0000-0000-0000BECB0000}"/>
    <cellStyle name="SAPBEXHLevel1 5 5 2 3" xfId="52164" xr:uid="{00000000-0005-0000-0000-0000BFCB0000}"/>
    <cellStyle name="SAPBEXHLevel1 5 5 3" xfId="52165" xr:uid="{00000000-0005-0000-0000-0000C0CB0000}"/>
    <cellStyle name="SAPBEXHLevel1 5 5 3 2" xfId="52166" xr:uid="{00000000-0005-0000-0000-0000C1CB0000}"/>
    <cellStyle name="SAPBEXHLevel1 5 5 3 3" xfId="52167" xr:uid="{00000000-0005-0000-0000-0000C2CB0000}"/>
    <cellStyle name="SAPBEXHLevel1 5 5 4" xfId="52168" xr:uid="{00000000-0005-0000-0000-0000C3CB0000}"/>
    <cellStyle name="SAPBEXHLevel1 5 5 4 2" xfId="52169" xr:uid="{00000000-0005-0000-0000-0000C4CB0000}"/>
    <cellStyle name="SAPBEXHLevel1 5 5 4 3" xfId="52170" xr:uid="{00000000-0005-0000-0000-0000C5CB0000}"/>
    <cellStyle name="SAPBEXHLevel1 5 5 5" xfId="52171" xr:uid="{00000000-0005-0000-0000-0000C6CB0000}"/>
    <cellStyle name="SAPBEXHLevel1 5 5 5 2" xfId="52172" xr:uid="{00000000-0005-0000-0000-0000C7CB0000}"/>
    <cellStyle name="SAPBEXHLevel1 5 5 5 3" xfId="52173" xr:uid="{00000000-0005-0000-0000-0000C8CB0000}"/>
    <cellStyle name="SAPBEXHLevel1 5 5 6" xfId="52174" xr:uid="{00000000-0005-0000-0000-0000C9CB0000}"/>
    <cellStyle name="SAPBEXHLevel1 5 5 6 2" xfId="52175" xr:uid="{00000000-0005-0000-0000-0000CACB0000}"/>
    <cellStyle name="SAPBEXHLevel1 5 5 6 3" xfId="52176" xr:uid="{00000000-0005-0000-0000-0000CBCB0000}"/>
    <cellStyle name="SAPBEXHLevel1 5 5 7" xfId="52177" xr:uid="{00000000-0005-0000-0000-0000CCCB0000}"/>
    <cellStyle name="SAPBEXHLevel1 5 5 7 2" xfId="52178" xr:uid="{00000000-0005-0000-0000-0000CDCB0000}"/>
    <cellStyle name="SAPBEXHLevel1 5 5 7 3" xfId="52179" xr:uid="{00000000-0005-0000-0000-0000CECB0000}"/>
    <cellStyle name="SAPBEXHLevel1 5 5 8" xfId="52180" xr:uid="{00000000-0005-0000-0000-0000CFCB0000}"/>
    <cellStyle name="SAPBEXHLevel1 5 5 8 2" xfId="52181" xr:uid="{00000000-0005-0000-0000-0000D0CB0000}"/>
    <cellStyle name="SAPBEXHLevel1 5 5 8 3" xfId="52182" xr:uid="{00000000-0005-0000-0000-0000D1CB0000}"/>
    <cellStyle name="SAPBEXHLevel1 5 5 9" xfId="52183" xr:uid="{00000000-0005-0000-0000-0000D2CB0000}"/>
    <cellStyle name="SAPBEXHLevel1 5 5 9 2" xfId="52184" xr:uid="{00000000-0005-0000-0000-0000D3CB0000}"/>
    <cellStyle name="SAPBEXHLevel1 5 5 9 3" xfId="52185" xr:uid="{00000000-0005-0000-0000-0000D4CB0000}"/>
    <cellStyle name="SAPBEXHLevel1 5 6" xfId="52186" xr:uid="{00000000-0005-0000-0000-0000D5CB0000}"/>
    <cellStyle name="SAPBEXHLevel1 5 6 10" xfId="52187" xr:uid="{00000000-0005-0000-0000-0000D6CB0000}"/>
    <cellStyle name="SAPBEXHLevel1 5 6 10 2" xfId="52188" xr:uid="{00000000-0005-0000-0000-0000D7CB0000}"/>
    <cellStyle name="SAPBEXHLevel1 5 6 10 3" xfId="52189" xr:uid="{00000000-0005-0000-0000-0000D8CB0000}"/>
    <cellStyle name="SAPBEXHLevel1 5 6 11" xfId="52190" xr:uid="{00000000-0005-0000-0000-0000D9CB0000}"/>
    <cellStyle name="SAPBEXHLevel1 5 6 11 2" xfId="52191" xr:uid="{00000000-0005-0000-0000-0000DACB0000}"/>
    <cellStyle name="SAPBEXHLevel1 5 6 11 3" xfId="52192" xr:uid="{00000000-0005-0000-0000-0000DBCB0000}"/>
    <cellStyle name="SAPBEXHLevel1 5 6 12" xfId="52193" xr:uid="{00000000-0005-0000-0000-0000DCCB0000}"/>
    <cellStyle name="SAPBEXHLevel1 5 6 13" xfId="52194" xr:uid="{00000000-0005-0000-0000-0000DDCB0000}"/>
    <cellStyle name="SAPBEXHLevel1 5 6 2" xfId="52195" xr:uid="{00000000-0005-0000-0000-0000DECB0000}"/>
    <cellStyle name="SAPBEXHLevel1 5 6 2 2" xfId="52196" xr:uid="{00000000-0005-0000-0000-0000DFCB0000}"/>
    <cellStyle name="SAPBEXHLevel1 5 6 2 3" xfId="52197" xr:uid="{00000000-0005-0000-0000-0000E0CB0000}"/>
    <cellStyle name="SAPBEXHLevel1 5 6 3" xfId="52198" xr:uid="{00000000-0005-0000-0000-0000E1CB0000}"/>
    <cellStyle name="SAPBEXHLevel1 5 6 3 2" xfId="52199" xr:uid="{00000000-0005-0000-0000-0000E2CB0000}"/>
    <cellStyle name="SAPBEXHLevel1 5 6 3 3" xfId="52200" xr:uid="{00000000-0005-0000-0000-0000E3CB0000}"/>
    <cellStyle name="SAPBEXHLevel1 5 6 4" xfId="52201" xr:uid="{00000000-0005-0000-0000-0000E4CB0000}"/>
    <cellStyle name="SAPBEXHLevel1 5 6 4 2" xfId="52202" xr:uid="{00000000-0005-0000-0000-0000E5CB0000}"/>
    <cellStyle name="SAPBEXHLevel1 5 6 4 3" xfId="52203" xr:uid="{00000000-0005-0000-0000-0000E6CB0000}"/>
    <cellStyle name="SAPBEXHLevel1 5 6 5" xfId="52204" xr:uid="{00000000-0005-0000-0000-0000E7CB0000}"/>
    <cellStyle name="SAPBEXHLevel1 5 6 5 2" xfId="52205" xr:uid="{00000000-0005-0000-0000-0000E8CB0000}"/>
    <cellStyle name="SAPBEXHLevel1 5 6 5 3" xfId="52206" xr:uid="{00000000-0005-0000-0000-0000E9CB0000}"/>
    <cellStyle name="SAPBEXHLevel1 5 6 6" xfId="52207" xr:uid="{00000000-0005-0000-0000-0000EACB0000}"/>
    <cellStyle name="SAPBEXHLevel1 5 6 6 2" xfId="52208" xr:uid="{00000000-0005-0000-0000-0000EBCB0000}"/>
    <cellStyle name="SAPBEXHLevel1 5 6 6 3" xfId="52209" xr:uid="{00000000-0005-0000-0000-0000ECCB0000}"/>
    <cellStyle name="SAPBEXHLevel1 5 6 7" xfId="52210" xr:uid="{00000000-0005-0000-0000-0000EDCB0000}"/>
    <cellStyle name="SAPBEXHLevel1 5 6 7 2" xfId="52211" xr:uid="{00000000-0005-0000-0000-0000EECB0000}"/>
    <cellStyle name="SAPBEXHLevel1 5 6 7 3" xfId="52212" xr:uid="{00000000-0005-0000-0000-0000EFCB0000}"/>
    <cellStyle name="SAPBEXHLevel1 5 6 8" xfId="52213" xr:uid="{00000000-0005-0000-0000-0000F0CB0000}"/>
    <cellStyle name="SAPBEXHLevel1 5 6 8 2" xfId="52214" xr:uid="{00000000-0005-0000-0000-0000F1CB0000}"/>
    <cellStyle name="SAPBEXHLevel1 5 6 8 3" xfId="52215" xr:uid="{00000000-0005-0000-0000-0000F2CB0000}"/>
    <cellStyle name="SAPBEXHLevel1 5 6 9" xfId="52216" xr:uid="{00000000-0005-0000-0000-0000F3CB0000}"/>
    <cellStyle name="SAPBEXHLevel1 5 6 9 2" xfId="52217" xr:uid="{00000000-0005-0000-0000-0000F4CB0000}"/>
    <cellStyle name="SAPBEXHLevel1 5 6 9 3" xfId="52218" xr:uid="{00000000-0005-0000-0000-0000F5CB0000}"/>
    <cellStyle name="SAPBEXHLevel1 5 7" xfId="52219" xr:uid="{00000000-0005-0000-0000-0000F6CB0000}"/>
    <cellStyle name="SAPBEXHLevel1 5 7 10" xfId="52220" xr:uid="{00000000-0005-0000-0000-0000F7CB0000}"/>
    <cellStyle name="SAPBEXHLevel1 5 7 10 2" xfId="52221" xr:uid="{00000000-0005-0000-0000-0000F8CB0000}"/>
    <cellStyle name="SAPBEXHLevel1 5 7 10 3" xfId="52222" xr:uid="{00000000-0005-0000-0000-0000F9CB0000}"/>
    <cellStyle name="SAPBEXHLevel1 5 7 11" xfId="52223" xr:uid="{00000000-0005-0000-0000-0000FACB0000}"/>
    <cellStyle name="SAPBEXHLevel1 5 7 11 2" xfId="52224" xr:uid="{00000000-0005-0000-0000-0000FBCB0000}"/>
    <cellStyle name="SAPBEXHLevel1 5 7 11 3" xfId="52225" xr:uid="{00000000-0005-0000-0000-0000FCCB0000}"/>
    <cellStyle name="SAPBEXHLevel1 5 7 12" xfId="52226" xr:uid="{00000000-0005-0000-0000-0000FDCB0000}"/>
    <cellStyle name="SAPBEXHLevel1 5 7 13" xfId="52227" xr:uid="{00000000-0005-0000-0000-0000FECB0000}"/>
    <cellStyle name="SAPBEXHLevel1 5 7 2" xfId="52228" xr:uid="{00000000-0005-0000-0000-0000FFCB0000}"/>
    <cellStyle name="SAPBEXHLevel1 5 7 2 2" xfId="52229" xr:uid="{00000000-0005-0000-0000-000000CC0000}"/>
    <cellStyle name="SAPBEXHLevel1 5 7 2 3" xfId="52230" xr:uid="{00000000-0005-0000-0000-000001CC0000}"/>
    <cellStyle name="SAPBEXHLevel1 5 7 3" xfId="52231" xr:uid="{00000000-0005-0000-0000-000002CC0000}"/>
    <cellStyle name="SAPBEXHLevel1 5 7 3 2" xfId="52232" xr:uid="{00000000-0005-0000-0000-000003CC0000}"/>
    <cellStyle name="SAPBEXHLevel1 5 7 3 3" xfId="52233" xr:uid="{00000000-0005-0000-0000-000004CC0000}"/>
    <cellStyle name="SAPBEXHLevel1 5 7 4" xfId="52234" xr:uid="{00000000-0005-0000-0000-000005CC0000}"/>
    <cellStyle name="SAPBEXHLevel1 5 7 4 2" xfId="52235" xr:uid="{00000000-0005-0000-0000-000006CC0000}"/>
    <cellStyle name="SAPBEXHLevel1 5 7 4 3" xfId="52236" xr:uid="{00000000-0005-0000-0000-000007CC0000}"/>
    <cellStyle name="SAPBEXHLevel1 5 7 5" xfId="52237" xr:uid="{00000000-0005-0000-0000-000008CC0000}"/>
    <cellStyle name="SAPBEXHLevel1 5 7 5 2" xfId="52238" xr:uid="{00000000-0005-0000-0000-000009CC0000}"/>
    <cellStyle name="SAPBEXHLevel1 5 7 5 3" xfId="52239" xr:uid="{00000000-0005-0000-0000-00000ACC0000}"/>
    <cellStyle name="SAPBEXHLevel1 5 7 6" xfId="52240" xr:uid="{00000000-0005-0000-0000-00000BCC0000}"/>
    <cellStyle name="SAPBEXHLevel1 5 7 6 2" xfId="52241" xr:uid="{00000000-0005-0000-0000-00000CCC0000}"/>
    <cellStyle name="SAPBEXHLevel1 5 7 6 3" xfId="52242" xr:uid="{00000000-0005-0000-0000-00000DCC0000}"/>
    <cellStyle name="SAPBEXHLevel1 5 7 7" xfId="52243" xr:uid="{00000000-0005-0000-0000-00000ECC0000}"/>
    <cellStyle name="SAPBEXHLevel1 5 7 7 2" xfId="52244" xr:uid="{00000000-0005-0000-0000-00000FCC0000}"/>
    <cellStyle name="SAPBEXHLevel1 5 7 7 3" xfId="52245" xr:uid="{00000000-0005-0000-0000-000010CC0000}"/>
    <cellStyle name="SAPBEXHLevel1 5 7 8" xfId="52246" xr:uid="{00000000-0005-0000-0000-000011CC0000}"/>
    <cellStyle name="SAPBEXHLevel1 5 7 8 2" xfId="52247" xr:uid="{00000000-0005-0000-0000-000012CC0000}"/>
    <cellStyle name="SAPBEXHLevel1 5 7 8 3" xfId="52248" xr:uid="{00000000-0005-0000-0000-000013CC0000}"/>
    <cellStyle name="SAPBEXHLevel1 5 7 9" xfId="52249" xr:uid="{00000000-0005-0000-0000-000014CC0000}"/>
    <cellStyle name="SAPBEXHLevel1 5 7 9 2" xfId="52250" xr:uid="{00000000-0005-0000-0000-000015CC0000}"/>
    <cellStyle name="SAPBEXHLevel1 5 7 9 3" xfId="52251" xr:uid="{00000000-0005-0000-0000-000016CC0000}"/>
    <cellStyle name="SAPBEXHLevel1 5 8" xfId="52252" xr:uid="{00000000-0005-0000-0000-000017CC0000}"/>
    <cellStyle name="SAPBEXHLevel1 5 8 2" xfId="52253" xr:uid="{00000000-0005-0000-0000-000018CC0000}"/>
    <cellStyle name="SAPBEXHLevel1 5 8 3" xfId="52254" xr:uid="{00000000-0005-0000-0000-000019CC0000}"/>
    <cellStyle name="SAPBEXHLevel1 5 9" xfId="52255" xr:uid="{00000000-0005-0000-0000-00001ACC0000}"/>
    <cellStyle name="SAPBEXHLevel1 5 9 2" xfId="52256" xr:uid="{00000000-0005-0000-0000-00001BCC0000}"/>
    <cellStyle name="SAPBEXHLevel1 5 9 3" xfId="52257" xr:uid="{00000000-0005-0000-0000-00001CCC0000}"/>
    <cellStyle name="SAPBEXHLevel1 6" xfId="52258" xr:uid="{00000000-0005-0000-0000-00001DCC0000}"/>
    <cellStyle name="SAPBEXHLevel1 6 10" xfId="52259" xr:uid="{00000000-0005-0000-0000-00001ECC0000}"/>
    <cellStyle name="SAPBEXHLevel1 6 10 2" xfId="52260" xr:uid="{00000000-0005-0000-0000-00001FCC0000}"/>
    <cellStyle name="SAPBEXHLevel1 6 10 3" xfId="52261" xr:uid="{00000000-0005-0000-0000-000020CC0000}"/>
    <cellStyle name="SAPBEXHLevel1 6 11" xfId="52262" xr:uid="{00000000-0005-0000-0000-000021CC0000}"/>
    <cellStyle name="SAPBEXHLevel1 6 11 2" xfId="52263" xr:uid="{00000000-0005-0000-0000-000022CC0000}"/>
    <cellStyle name="SAPBEXHLevel1 6 11 3" xfId="52264" xr:uid="{00000000-0005-0000-0000-000023CC0000}"/>
    <cellStyle name="SAPBEXHLevel1 6 12" xfId="52265" xr:uid="{00000000-0005-0000-0000-000024CC0000}"/>
    <cellStyle name="SAPBEXHLevel1 6 12 2" xfId="52266" xr:uid="{00000000-0005-0000-0000-000025CC0000}"/>
    <cellStyle name="SAPBEXHLevel1 6 12 3" xfId="52267" xr:uid="{00000000-0005-0000-0000-000026CC0000}"/>
    <cellStyle name="SAPBEXHLevel1 6 13" xfId="52268" xr:uid="{00000000-0005-0000-0000-000027CC0000}"/>
    <cellStyle name="SAPBEXHLevel1 6 13 2" xfId="52269" xr:uid="{00000000-0005-0000-0000-000028CC0000}"/>
    <cellStyle name="SAPBEXHLevel1 6 13 3" xfId="52270" xr:uid="{00000000-0005-0000-0000-000029CC0000}"/>
    <cellStyle name="SAPBEXHLevel1 6 14" xfId="52271" xr:uid="{00000000-0005-0000-0000-00002ACC0000}"/>
    <cellStyle name="SAPBEXHLevel1 6 14 2" xfId="52272" xr:uid="{00000000-0005-0000-0000-00002BCC0000}"/>
    <cellStyle name="SAPBEXHLevel1 6 14 3" xfId="52273" xr:uid="{00000000-0005-0000-0000-00002CCC0000}"/>
    <cellStyle name="SAPBEXHLevel1 6 15" xfId="52274" xr:uid="{00000000-0005-0000-0000-00002DCC0000}"/>
    <cellStyle name="SAPBEXHLevel1 6 15 2" xfId="52275" xr:uid="{00000000-0005-0000-0000-00002ECC0000}"/>
    <cellStyle name="SAPBEXHLevel1 6 15 3" xfId="52276" xr:uid="{00000000-0005-0000-0000-00002FCC0000}"/>
    <cellStyle name="SAPBEXHLevel1 6 16" xfId="52277" xr:uid="{00000000-0005-0000-0000-000030CC0000}"/>
    <cellStyle name="SAPBEXHLevel1 6 16 2" xfId="52278" xr:uid="{00000000-0005-0000-0000-000031CC0000}"/>
    <cellStyle name="SAPBEXHLevel1 6 16 3" xfId="52279" xr:uid="{00000000-0005-0000-0000-000032CC0000}"/>
    <cellStyle name="SAPBEXHLevel1 6 17" xfId="52280" xr:uid="{00000000-0005-0000-0000-000033CC0000}"/>
    <cellStyle name="SAPBEXHLevel1 6 17 2" xfId="52281" xr:uid="{00000000-0005-0000-0000-000034CC0000}"/>
    <cellStyle name="SAPBEXHLevel1 6 17 3" xfId="52282" xr:uid="{00000000-0005-0000-0000-000035CC0000}"/>
    <cellStyle name="SAPBEXHLevel1 6 18" xfId="52283" xr:uid="{00000000-0005-0000-0000-000036CC0000}"/>
    <cellStyle name="SAPBEXHLevel1 6 18 2" xfId="52284" xr:uid="{00000000-0005-0000-0000-000037CC0000}"/>
    <cellStyle name="SAPBEXHLevel1 6 18 3" xfId="52285" xr:uid="{00000000-0005-0000-0000-000038CC0000}"/>
    <cellStyle name="SAPBEXHLevel1 6 19" xfId="52286" xr:uid="{00000000-0005-0000-0000-000039CC0000}"/>
    <cellStyle name="SAPBEXHLevel1 6 2" xfId="52287" xr:uid="{00000000-0005-0000-0000-00003ACC0000}"/>
    <cellStyle name="SAPBEXHLevel1 6 2 10" xfId="52288" xr:uid="{00000000-0005-0000-0000-00003BCC0000}"/>
    <cellStyle name="SAPBEXHLevel1 6 2 10 2" xfId="52289" xr:uid="{00000000-0005-0000-0000-00003CCC0000}"/>
    <cellStyle name="SAPBEXHLevel1 6 2 10 3" xfId="52290" xr:uid="{00000000-0005-0000-0000-00003DCC0000}"/>
    <cellStyle name="SAPBEXHLevel1 6 2 11" xfId="52291" xr:uid="{00000000-0005-0000-0000-00003ECC0000}"/>
    <cellStyle name="SAPBEXHLevel1 6 2 11 2" xfId="52292" xr:uid="{00000000-0005-0000-0000-00003FCC0000}"/>
    <cellStyle name="SAPBEXHLevel1 6 2 11 3" xfId="52293" xr:uid="{00000000-0005-0000-0000-000040CC0000}"/>
    <cellStyle name="SAPBEXHLevel1 6 2 12" xfId="52294" xr:uid="{00000000-0005-0000-0000-000041CC0000}"/>
    <cellStyle name="SAPBEXHLevel1 6 2 12 2" xfId="52295" xr:uid="{00000000-0005-0000-0000-000042CC0000}"/>
    <cellStyle name="SAPBEXHLevel1 6 2 12 3" xfId="52296" xr:uid="{00000000-0005-0000-0000-000043CC0000}"/>
    <cellStyle name="SAPBEXHLevel1 6 2 13" xfId="52297" xr:uid="{00000000-0005-0000-0000-000044CC0000}"/>
    <cellStyle name="SAPBEXHLevel1 6 2 14" xfId="52298" xr:uid="{00000000-0005-0000-0000-000045CC0000}"/>
    <cellStyle name="SAPBEXHLevel1 6 2 2" xfId="52299" xr:uid="{00000000-0005-0000-0000-000046CC0000}"/>
    <cellStyle name="SAPBEXHLevel1 6 2 2 2" xfId="52300" xr:uid="{00000000-0005-0000-0000-000047CC0000}"/>
    <cellStyle name="SAPBEXHLevel1 6 2 2 3" xfId="52301" xr:uid="{00000000-0005-0000-0000-000048CC0000}"/>
    <cellStyle name="SAPBEXHLevel1 6 2 3" xfId="52302" xr:uid="{00000000-0005-0000-0000-000049CC0000}"/>
    <cellStyle name="SAPBEXHLevel1 6 2 3 2" xfId="52303" xr:uid="{00000000-0005-0000-0000-00004ACC0000}"/>
    <cellStyle name="SAPBEXHLevel1 6 2 3 3" xfId="52304" xr:uid="{00000000-0005-0000-0000-00004BCC0000}"/>
    <cellStyle name="SAPBEXHLevel1 6 2 4" xfId="52305" xr:uid="{00000000-0005-0000-0000-00004CCC0000}"/>
    <cellStyle name="SAPBEXHLevel1 6 2 4 2" xfId="52306" xr:uid="{00000000-0005-0000-0000-00004DCC0000}"/>
    <cellStyle name="SAPBEXHLevel1 6 2 4 3" xfId="52307" xr:uid="{00000000-0005-0000-0000-00004ECC0000}"/>
    <cellStyle name="SAPBEXHLevel1 6 2 5" xfId="52308" xr:uid="{00000000-0005-0000-0000-00004FCC0000}"/>
    <cellStyle name="SAPBEXHLevel1 6 2 5 2" xfId="52309" xr:uid="{00000000-0005-0000-0000-000050CC0000}"/>
    <cellStyle name="SAPBEXHLevel1 6 2 5 3" xfId="52310" xr:uid="{00000000-0005-0000-0000-000051CC0000}"/>
    <cellStyle name="SAPBEXHLevel1 6 2 6" xfId="52311" xr:uid="{00000000-0005-0000-0000-000052CC0000}"/>
    <cellStyle name="SAPBEXHLevel1 6 2 6 2" xfId="52312" xr:uid="{00000000-0005-0000-0000-000053CC0000}"/>
    <cellStyle name="SAPBEXHLevel1 6 2 6 3" xfId="52313" xr:uid="{00000000-0005-0000-0000-000054CC0000}"/>
    <cellStyle name="SAPBEXHLevel1 6 2 7" xfId="52314" xr:uid="{00000000-0005-0000-0000-000055CC0000}"/>
    <cellStyle name="SAPBEXHLevel1 6 2 7 2" xfId="52315" xr:uid="{00000000-0005-0000-0000-000056CC0000}"/>
    <cellStyle name="SAPBEXHLevel1 6 2 7 3" xfId="52316" xr:uid="{00000000-0005-0000-0000-000057CC0000}"/>
    <cellStyle name="SAPBEXHLevel1 6 2 8" xfId="52317" xr:uid="{00000000-0005-0000-0000-000058CC0000}"/>
    <cellStyle name="SAPBEXHLevel1 6 2 8 2" xfId="52318" xr:uid="{00000000-0005-0000-0000-000059CC0000}"/>
    <cellStyle name="SAPBEXHLevel1 6 2 8 3" xfId="52319" xr:uid="{00000000-0005-0000-0000-00005ACC0000}"/>
    <cellStyle name="SAPBEXHLevel1 6 2 9" xfId="52320" xr:uid="{00000000-0005-0000-0000-00005BCC0000}"/>
    <cellStyle name="SAPBEXHLevel1 6 2 9 2" xfId="52321" xr:uid="{00000000-0005-0000-0000-00005CCC0000}"/>
    <cellStyle name="SAPBEXHLevel1 6 2 9 3" xfId="52322" xr:uid="{00000000-0005-0000-0000-00005DCC0000}"/>
    <cellStyle name="SAPBEXHLevel1 6 20" xfId="52323" xr:uid="{00000000-0005-0000-0000-00005ECC0000}"/>
    <cellStyle name="SAPBEXHLevel1 6 3" xfId="52324" xr:uid="{00000000-0005-0000-0000-00005FCC0000}"/>
    <cellStyle name="SAPBEXHLevel1 6 3 10" xfId="52325" xr:uid="{00000000-0005-0000-0000-000060CC0000}"/>
    <cellStyle name="SAPBEXHLevel1 6 3 10 2" xfId="52326" xr:uid="{00000000-0005-0000-0000-000061CC0000}"/>
    <cellStyle name="SAPBEXHLevel1 6 3 10 3" xfId="52327" xr:uid="{00000000-0005-0000-0000-000062CC0000}"/>
    <cellStyle name="SAPBEXHLevel1 6 3 11" xfId="52328" xr:uid="{00000000-0005-0000-0000-000063CC0000}"/>
    <cellStyle name="SAPBEXHLevel1 6 3 11 2" xfId="52329" xr:uid="{00000000-0005-0000-0000-000064CC0000}"/>
    <cellStyle name="SAPBEXHLevel1 6 3 11 3" xfId="52330" xr:uid="{00000000-0005-0000-0000-000065CC0000}"/>
    <cellStyle name="SAPBEXHLevel1 6 3 12" xfId="52331" xr:uid="{00000000-0005-0000-0000-000066CC0000}"/>
    <cellStyle name="SAPBEXHLevel1 6 3 12 2" xfId="52332" xr:uid="{00000000-0005-0000-0000-000067CC0000}"/>
    <cellStyle name="SAPBEXHLevel1 6 3 12 3" xfId="52333" xr:uid="{00000000-0005-0000-0000-000068CC0000}"/>
    <cellStyle name="SAPBEXHLevel1 6 3 13" xfId="52334" xr:uid="{00000000-0005-0000-0000-000069CC0000}"/>
    <cellStyle name="SAPBEXHLevel1 6 3 14" xfId="52335" xr:uid="{00000000-0005-0000-0000-00006ACC0000}"/>
    <cellStyle name="SAPBEXHLevel1 6 3 2" xfId="52336" xr:uid="{00000000-0005-0000-0000-00006BCC0000}"/>
    <cellStyle name="SAPBEXHLevel1 6 3 2 2" xfId="52337" xr:uid="{00000000-0005-0000-0000-00006CCC0000}"/>
    <cellStyle name="SAPBEXHLevel1 6 3 2 3" xfId="52338" xr:uid="{00000000-0005-0000-0000-00006DCC0000}"/>
    <cellStyle name="SAPBEXHLevel1 6 3 3" xfId="52339" xr:uid="{00000000-0005-0000-0000-00006ECC0000}"/>
    <cellStyle name="SAPBEXHLevel1 6 3 3 2" xfId="52340" xr:uid="{00000000-0005-0000-0000-00006FCC0000}"/>
    <cellStyle name="SAPBEXHLevel1 6 3 3 3" xfId="52341" xr:uid="{00000000-0005-0000-0000-000070CC0000}"/>
    <cellStyle name="SAPBEXHLevel1 6 3 4" xfId="52342" xr:uid="{00000000-0005-0000-0000-000071CC0000}"/>
    <cellStyle name="SAPBEXHLevel1 6 3 4 2" xfId="52343" xr:uid="{00000000-0005-0000-0000-000072CC0000}"/>
    <cellStyle name="SAPBEXHLevel1 6 3 4 3" xfId="52344" xr:uid="{00000000-0005-0000-0000-000073CC0000}"/>
    <cellStyle name="SAPBEXHLevel1 6 3 5" xfId="52345" xr:uid="{00000000-0005-0000-0000-000074CC0000}"/>
    <cellStyle name="SAPBEXHLevel1 6 3 5 2" xfId="52346" xr:uid="{00000000-0005-0000-0000-000075CC0000}"/>
    <cellStyle name="SAPBEXHLevel1 6 3 5 3" xfId="52347" xr:uid="{00000000-0005-0000-0000-000076CC0000}"/>
    <cellStyle name="SAPBEXHLevel1 6 3 6" xfId="52348" xr:uid="{00000000-0005-0000-0000-000077CC0000}"/>
    <cellStyle name="SAPBEXHLevel1 6 3 6 2" xfId="52349" xr:uid="{00000000-0005-0000-0000-000078CC0000}"/>
    <cellStyle name="SAPBEXHLevel1 6 3 6 3" xfId="52350" xr:uid="{00000000-0005-0000-0000-000079CC0000}"/>
    <cellStyle name="SAPBEXHLevel1 6 3 7" xfId="52351" xr:uid="{00000000-0005-0000-0000-00007ACC0000}"/>
    <cellStyle name="SAPBEXHLevel1 6 3 7 2" xfId="52352" xr:uid="{00000000-0005-0000-0000-00007BCC0000}"/>
    <cellStyle name="SAPBEXHLevel1 6 3 7 3" xfId="52353" xr:uid="{00000000-0005-0000-0000-00007CCC0000}"/>
    <cellStyle name="SAPBEXHLevel1 6 3 8" xfId="52354" xr:uid="{00000000-0005-0000-0000-00007DCC0000}"/>
    <cellStyle name="SAPBEXHLevel1 6 3 8 2" xfId="52355" xr:uid="{00000000-0005-0000-0000-00007ECC0000}"/>
    <cellStyle name="SAPBEXHLevel1 6 3 8 3" xfId="52356" xr:uid="{00000000-0005-0000-0000-00007FCC0000}"/>
    <cellStyle name="SAPBEXHLevel1 6 3 9" xfId="52357" xr:uid="{00000000-0005-0000-0000-000080CC0000}"/>
    <cellStyle name="SAPBEXHLevel1 6 3 9 2" xfId="52358" xr:uid="{00000000-0005-0000-0000-000081CC0000}"/>
    <cellStyle name="SAPBEXHLevel1 6 3 9 3" xfId="52359" xr:uid="{00000000-0005-0000-0000-000082CC0000}"/>
    <cellStyle name="SAPBEXHLevel1 6 4" xfId="52360" xr:uid="{00000000-0005-0000-0000-000083CC0000}"/>
    <cellStyle name="SAPBEXHLevel1 6 4 10" xfId="52361" xr:uid="{00000000-0005-0000-0000-000084CC0000}"/>
    <cellStyle name="SAPBEXHLevel1 6 4 10 2" xfId="52362" xr:uid="{00000000-0005-0000-0000-000085CC0000}"/>
    <cellStyle name="SAPBEXHLevel1 6 4 10 3" xfId="52363" xr:uid="{00000000-0005-0000-0000-000086CC0000}"/>
    <cellStyle name="SAPBEXHLevel1 6 4 11" xfId="52364" xr:uid="{00000000-0005-0000-0000-000087CC0000}"/>
    <cellStyle name="SAPBEXHLevel1 6 4 11 2" xfId="52365" xr:uid="{00000000-0005-0000-0000-000088CC0000}"/>
    <cellStyle name="SAPBEXHLevel1 6 4 11 3" xfId="52366" xr:uid="{00000000-0005-0000-0000-000089CC0000}"/>
    <cellStyle name="SAPBEXHLevel1 6 4 12" xfId="52367" xr:uid="{00000000-0005-0000-0000-00008ACC0000}"/>
    <cellStyle name="SAPBEXHLevel1 6 4 13" xfId="52368" xr:uid="{00000000-0005-0000-0000-00008BCC0000}"/>
    <cellStyle name="SAPBEXHLevel1 6 4 2" xfId="52369" xr:uid="{00000000-0005-0000-0000-00008CCC0000}"/>
    <cellStyle name="SAPBEXHLevel1 6 4 2 2" xfId="52370" xr:uid="{00000000-0005-0000-0000-00008DCC0000}"/>
    <cellStyle name="SAPBEXHLevel1 6 4 2 3" xfId="52371" xr:uid="{00000000-0005-0000-0000-00008ECC0000}"/>
    <cellStyle name="SAPBEXHLevel1 6 4 3" xfId="52372" xr:uid="{00000000-0005-0000-0000-00008FCC0000}"/>
    <cellStyle name="SAPBEXHLevel1 6 4 3 2" xfId="52373" xr:uid="{00000000-0005-0000-0000-000090CC0000}"/>
    <cellStyle name="SAPBEXHLevel1 6 4 3 3" xfId="52374" xr:uid="{00000000-0005-0000-0000-000091CC0000}"/>
    <cellStyle name="SAPBEXHLevel1 6 4 4" xfId="52375" xr:uid="{00000000-0005-0000-0000-000092CC0000}"/>
    <cellStyle name="SAPBEXHLevel1 6 4 4 2" xfId="52376" xr:uid="{00000000-0005-0000-0000-000093CC0000}"/>
    <cellStyle name="SAPBEXHLevel1 6 4 4 3" xfId="52377" xr:uid="{00000000-0005-0000-0000-000094CC0000}"/>
    <cellStyle name="SAPBEXHLevel1 6 4 5" xfId="52378" xr:uid="{00000000-0005-0000-0000-000095CC0000}"/>
    <cellStyle name="SAPBEXHLevel1 6 4 5 2" xfId="52379" xr:uid="{00000000-0005-0000-0000-000096CC0000}"/>
    <cellStyle name="SAPBEXHLevel1 6 4 5 3" xfId="52380" xr:uid="{00000000-0005-0000-0000-000097CC0000}"/>
    <cellStyle name="SAPBEXHLevel1 6 4 6" xfId="52381" xr:uid="{00000000-0005-0000-0000-000098CC0000}"/>
    <cellStyle name="SAPBEXHLevel1 6 4 6 2" xfId="52382" xr:uid="{00000000-0005-0000-0000-000099CC0000}"/>
    <cellStyle name="SAPBEXHLevel1 6 4 6 3" xfId="52383" xr:uid="{00000000-0005-0000-0000-00009ACC0000}"/>
    <cellStyle name="SAPBEXHLevel1 6 4 7" xfId="52384" xr:uid="{00000000-0005-0000-0000-00009BCC0000}"/>
    <cellStyle name="SAPBEXHLevel1 6 4 7 2" xfId="52385" xr:uid="{00000000-0005-0000-0000-00009CCC0000}"/>
    <cellStyle name="SAPBEXHLevel1 6 4 7 3" xfId="52386" xr:uid="{00000000-0005-0000-0000-00009DCC0000}"/>
    <cellStyle name="SAPBEXHLevel1 6 4 8" xfId="52387" xr:uid="{00000000-0005-0000-0000-00009ECC0000}"/>
    <cellStyle name="SAPBEXHLevel1 6 4 8 2" xfId="52388" xr:uid="{00000000-0005-0000-0000-00009FCC0000}"/>
    <cellStyle name="SAPBEXHLevel1 6 4 8 3" xfId="52389" xr:uid="{00000000-0005-0000-0000-0000A0CC0000}"/>
    <cellStyle name="SAPBEXHLevel1 6 4 9" xfId="52390" xr:uid="{00000000-0005-0000-0000-0000A1CC0000}"/>
    <cellStyle name="SAPBEXHLevel1 6 4 9 2" xfId="52391" xr:uid="{00000000-0005-0000-0000-0000A2CC0000}"/>
    <cellStyle name="SAPBEXHLevel1 6 4 9 3" xfId="52392" xr:uid="{00000000-0005-0000-0000-0000A3CC0000}"/>
    <cellStyle name="SAPBEXHLevel1 6 5" xfId="52393" xr:uid="{00000000-0005-0000-0000-0000A4CC0000}"/>
    <cellStyle name="SAPBEXHLevel1 6 5 10" xfId="52394" xr:uid="{00000000-0005-0000-0000-0000A5CC0000}"/>
    <cellStyle name="SAPBEXHLevel1 6 5 10 2" xfId="52395" xr:uid="{00000000-0005-0000-0000-0000A6CC0000}"/>
    <cellStyle name="SAPBEXHLevel1 6 5 10 3" xfId="52396" xr:uid="{00000000-0005-0000-0000-0000A7CC0000}"/>
    <cellStyle name="SAPBEXHLevel1 6 5 11" xfId="52397" xr:uid="{00000000-0005-0000-0000-0000A8CC0000}"/>
    <cellStyle name="SAPBEXHLevel1 6 5 11 2" xfId="52398" xr:uid="{00000000-0005-0000-0000-0000A9CC0000}"/>
    <cellStyle name="SAPBEXHLevel1 6 5 11 3" xfId="52399" xr:uid="{00000000-0005-0000-0000-0000AACC0000}"/>
    <cellStyle name="SAPBEXHLevel1 6 5 12" xfId="52400" xr:uid="{00000000-0005-0000-0000-0000ABCC0000}"/>
    <cellStyle name="SAPBEXHLevel1 6 5 13" xfId="52401" xr:uid="{00000000-0005-0000-0000-0000ACCC0000}"/>
    <cellStyle name="SAPBEXHLevel1 6 5 2" xfId="52402" xr:uid="{00000000-0005-0000-0000-0000ADCC0000}"/>
    <cellStyle name="SAPBEXHLevel1 6 5 2 2" xfId="52403" xr:uid="{00000000-0005-0000-0000-0000AECC0000}"/>
    <cellStyle name="SAPBEXHLevel1 6 5 2 3" xfId="52404" xr:uid="{00000000-0005-0000-0000-0000AFCC0000}"/>
    <cellStyle name="SAPBEXHLevel1 6 5 3" xfId="52405" xr:uid="{00000000-0005-0000-0000-0000B0CC0000}"/>
    <cellStyle name="SAPBEXHLevel1 6 5 3 2" xfId="52406" xr:uid="{00000000-0005-0000-0000-0000B1CC0000}"/>
    <cellStyle name="SAPBEXHLevel1 6 5 3 3" xfId="52407" xr:uid="{00000000-0005-0000-0000-0000B2CC0000}"/>
    <cellStyle name="SAPBEXHLevel1 6 5 4" xfId="52408" xr:uid="{00000000-0005-0000-0000-0000B3CC0000}"/>
    <cellStyle name="SAPBEXHLevel1 6 5 4 2" xfId="52409" xr:uid="{00000000-0005-0000-0000-0000B4CC0000}"/>
    <cellStyle name="SAPBEXHLevel1 6 5 4 3" xfId="52410" xr:uid="{00000000-0005-0000-0000-0000B5CC0000}"/>
    <cellStyle name="SAPBEXHLevel1 6 5 5" xfId="52411" xr:uid="{00000000-0005-0000-0000-0000B6CC0000}"/>
    <cellStyle name="SAPBEXHLevel1 6 5 5 2" xfId="52412" xr:uid="{00000000-0005-0000-0000-0000B7CC0000}"/>
    <cellStyle name="SAPBEXHLevel1 6 5 5 3" xfId="52413" xr:uid="{00000000-0005-0000-0000-0000B8CC0000}"/>
    <cellStyle name="SAPBEXHLevel1 6 5 6" xfId="52414" xr:uid="{00000000-0005-0000-0000-0000B9CC0000}"/>
    <cellStyle name="SAPBEXHLevel1 6 5 6 2" xfId="52415" xr:uid="{00000000-0005-0000-0000-0000BACC0000}"/>
    <cellStyle name="SAPBEXHLevel1 6 5 6 3" xfId="52416" xr:uid="{00000000-0005-0000-0000-0000BBCC0000}"/>
    <cellStyle name="SAPBEXHLevel1 6 5 7" xfId="52417" xr:uid="{00000000-0005-0000-0000-0000BCCC0000}"/>
    <cellStyle name="SAPBEXHLevel1 6 5 7 2" xfId="52418" xr:uid="{00000000-0005-0000-0000-0000BDCC0000}"/>
    <cellStyle name="SAPBEXHLevel1 6 5 7 3" xfId="52419" xr:uid="{00000000-0005-0000-0000-0000BECC0000}"/>
    <cellStyle name="SAPBEXHLevel1 6 5 8" xfId="52420" xr:uid="{00000000-0005-0000-0000-0000BFCC0000}"/>
    <cellStyle name="SAPBEXHLevel1 6 5 8 2" xfId="52421" xr:uid="{00000000-0005-0000-0000-0000C0CC0000}"/>
    <cellStyle name="SAPBEXHLevel1 6 5 8 3" xfId="52422" xr:uid="{00000000-0005-0000-0000-0000C1CC0000}"/>
    <cellStyle name="SAPBEXHLevel1 6 5 9" xfId="52423" xr:uid="{00000000-0005-0000-0000-0000C2CC0000}"/>
    <cellStyle name="SAPBEXHLevel1 6 5 9 2" xfId="52424" xr:uid="{00000000-0005-0000-0000-0000C3CC0000}"/>
    <cellStyle name="SAPBEXHLevel1 6 5 9 3" xfId="52425" xr:uid="{00000000-0005-0000-0000-0000C4CC0000}"/>
    <cellStyle name="SAPBEXHLevel1 6 6" xfId="52426" xr:uid="{00000000-0005-0000-0000-0000C5CC0000}"/>
    <cellStyle name="SAPBEXHLevel1 6 6 10" xfId="52427" xr:uid="{00000000-0005-0000-0000-0000C6CC0000}"/>
    <cellStyle name="SAPBEXHLevel1 6 6 10 2" xfId="52428" xr:uid="{00000000-0005-0000-0000-0000C7CC0000}"/>
    <cellStyle name="SAPBEXHLevel1 6 6 10 3" xfId="52429" xr:uid="{00000000-0005-0000-0000-0000C8CC0000}"/>
    <cellStyle name="SAPBEXHLevel1 6 6 11" xfId="52430" xr:uid="{00000000-0005-0000-0000-0000C9CC0000}"/>
    <cellStyle name="SAPBEXHLevel1 6 6 11 2" xfId="52431" xr:uid="{00000000-0005-0000-0000-0000CACC0000}"/>
    <cellStyle name="SAPBEXHLevel1 6 6 11 3" xfId="52432" xr:uid="{00000000-0005-0000-0000-0000CBCC0000}"/>
    <cellStyle name="SAPBEXHLevel1 6 6 12" xfId="52433" xr:uid="{00000000-0005-0000-0000-0000CCCC0000}"/>
    <cellStyle name="SAPBEXHLevel1 6 6 13" xfId="52434" xr:uid="{00000000-0005-0000-0000-0000CDCC0000}"/>
    <cellStyle name="SAPBEXHLevel1 6 6 2" xfId="52435" xr:uid="{00000000-0005-0000-0000-0000CECC0000}"/>
    <cellStyle name="SAPBEXHLevel1 6 6 2 2" xfId="52436" xr:uid="{00000000-0005-0000-0000-0000CFCC0000}"/>
    <cellStyle name="SAPBEXHLevel1 6 6 2 3" xfId="52437" xr:uid="{00000000-0005-0000-0000-0000D0CC0000}"/>
    <cellStyle name="SAPBEXHLevel1 6 6 3" xfId="52438" xr:uid="{00000000-0005-0000-0000-0000D1CC0000}"/>
    <cellStyle name="SAPBEXHLevel1 6 6 3 2" xfId="52439" xr:uid="{00000000-0005-0000-0000-0000D2CC0000}"/>
    <cellStyle name="SAPBEXHLevel1 6 6 3 3" xfId="52440" xr:uid="{00000000-0005-0000-0000-0000D3CC0000}"/>
    <cellStyle name="SAPBEXHLevel1 6 6 4" xfId="52441" xr:uid="{00000000-0005-0000-0000-0000D4CC0000}"/>
    <cellStyle name="SAPBEXHLevel1 6 6 4 2" xfId="52442" xr:uid="{00000000-0005-0000-0000-0000D5CC0000}"/>
    <cellStyle name="SAPBEXHLevel1 6 6 4 3" xfId="52443" xr:uid="{00000000-0005-0000-0000-0000D6CC0000}"/>
    <cellStyle name="SAPBEXHLevel1 6 6 5" xfId="52444" xr:uid="{00000000-0005-0000-0000-0000D7CC0000}"/>
    <cellStyle name="SAPBEXHLevel1 6 6 5 2" xfId="52445" xr:uid="{00000000-0005-0000-0000-0000D8CC0000}"/>
    <cellStyle name="SAPBEXHLevel1 6 6 5 3" xfId="52446" xr:uid="{00000000-0005-0000-0000-0000D9CC0000}"/>
    <cellStyle name="SAPBEXHLevel1 6 6 6" xfId="52447" xr:uid="{00000000-0005-0000-0000-0000DACC0000}"/>
    <cellStyle name="SAPBEXHLevel1 6 6 6 2" xfId="52448" xr:uid="{00000000-0005-0000-0000-0000DBCC0000}"/>
    <cellStyle name="SAPBEXHLevel1 6 6 6 3" xfId="52449" xr:uid="{00000000-0005-0000-0000-0000DCCC0000}"/>
    <cellStyle name="SAPBEXHLevel1 6 6 7" xfId="52450" xr:uid="{00000000-0005-0000-0000-0000DDCC0000}"/>
    <cellStyle name="SAPBEXHLevel1 6 6 7 2" xfId="52451" xr:uid="{00000000-0005-0000-0000-0000DECC0000}"/>
    <cellStyle name="SAPBEXHLevel1 6 6 7 3" xfId="52452" xr:uid="{00000000-0005-0000-0000-0000DFCC0000}"/>
    <cellStyle name="SAPBEXHLevel1 6 6 8" xfId="52453" xr:uid="{00000000-0005-0000-0000-0000E0CC0000}"/>
    <cellStyle name="SAPBEXHLevel1 6 6 8 2" xfId="52454" xr:uid="{00000000-0005-0000-0000-0000E1CC0000}"/>
    <cellStyle name="SAPBEXHLevel1 6 6 8 3" xfId="52455" xr:uid="{00000000-0005-0000-0000-0000E2CC0000}"/>
    <cellStyle name="SAPBEXHLevel1 6 6 9" xfId="52456" xr:uid="{00000000-0005-0000-0000-0000E3CC0000}"/>
    <cellStyle name="SAPBEXHLevel1 6 6 9 2" xfId="52457" xr:uid="{00000000-0005-0000-0000-0000E4CC0000}"/>
    <cellStyle name="SAPBEXHLevel1 6 6 9 3" xfId="52458" xr:uid="{00000000-0005-0000-0000-0000E5CC0000}"/>
    <cellStyle name="SAPBEXHLevel1 6 7" xfId="52459" xr:uid="{00000000-0005-0000-0000-0000E6CC0000}"/>
    <cellStyle name="SAPBEXHLevel1 6 7 10" xfId="52460" xr:uid="{00000000-0005-0000-0000-0000E7CC0000}"/>
    <cellStyle name="SAPBEXHLevel1 6 7 10 2" xfId="52461" xr:uid="{00000000-0005-0000-0000-0000E8CC0000}"/>
    <cellStyle name="SAPBEXHLevel1 6 7 10 3" xfId="52462" xr:uid="{00000000-0005-0000-0000-0000E9CC0000}"/>
    <cellStyle name="SAPBEXHLevel1 6 7 11" xfId="52463" xr:uid="{00000000-0005-0000-0000-0000EACC0000}"/>
    <cellStyle name="SAPBEXHLevel1 6 7 11 2" xfId="52464" xr:uid="{00000000-0005-0000-0000-0000EBCC0000}"/>
    <cellStyle name="SAPBEXHLevel1 6 7 11 3" xfId="52465" xr:uid="{00000000-0005-0000-0000-0000ECCC0000}"/>
    <cellStyle name="SAPBEXHLevel1 6 7 12" xfId="52466" xr:uid="{00000000-0005-0000-0000-0000EDCC0000}"/>
    <cellStyle name="SAPBEXHLevel1 6 7 13" xfId="52467" xr:uid="{00000000-0005-0000-0000-0000EECC0000}"/>
    <cellStyle name="SAPBEXHLevel1 6 7 2" xfId="52468" xr:uid="{00000000-0005-0000-0000-0000EFCC0000}"/>
    <cellStyle name="SAPBEXHLevel1 6 7 2 2" xfId="52469" xr:uid="{00000000-0005-0000-0000-0000F0CC0000}"/>
    <cellStyle name="SAPBEXHLevel1 6 7 2 3" xfId="52470" xr:uid="{00000000-0005-0000-0000-0000F1CC0000}"/>
    <cellStyle name="SAPBEXHLevel1 6 7 3" xfId="52471" xr:uid="{00000000-0005-0000-0000-0000F2CC0000}"/>
    <cellStyle name="SAPBEXHLevel1 6 7 3 2" xfId="52472" xr:uid="{00000000-0005-0000-0000-0000F3CC0000}"/>
    <cellStyle name="SAPBEXHLevel1 6 7 3 3" xfId="52473" xr:uid="{00000000-0005-0000-0000-0000F4CC0000}"/>
    <cellStyle name="SAPBEXHLevel1 6 7 4" xfId="52474" xr:uid="{00000000-0005-0000-0000-0000F5CC0000}"/>
    <cellStyle name="SAPBEXHLevel1 6 7 4 2" xfId="52475" xr:uid="{00000000-0005-0000-0000-0000F6CC0000}"/>
    <cellStyle name="SAPBEXHLevel1 6 7 4 3" xfId="52476" xr:uid="{00000000-0005-0000-0000-0000F7CC0000}"/>
    <cellStyle name="SAPBEXHLevel1 6 7 5" xfId="52477" xr:uid="{00000000-0005-0000-0000-0000F8CC0000}"/>
    <cellStyle name="SAPBEXHLevel1 6 7 5 2" xfId="52478" xr:uid="{00000000-0005-0000-0000-0000F9CC0000}"/>
    <cellStyle name="SAPBEXHLevel1 6 7 5 3" xfId="52479" xr:uid="{00000000-0005-0000-0000-0000FACC0000}"/>
    <cellStyle name="SAPBEXHLevel1 6 7 6" xfId="52480" xr:uid="{00000000-0005-0000-0000-0000FBCC0000}"/>
    <cellStyle name="SAPBEXHLevel1 6 7 6 2" xfId="52481" xr:uid="{00000000-0005-0000-0000-0000FCCC0000}"/>
    <cellStyle name="SAPBEXHLevel1 6 7 6 3" xfId="52482" xr:uid="{00000000-0005-0000-0000-0000FDCC0000}"/>
    <cellStyle name="SAPBEXHLevel1 6 7 7" xfId="52483" xr:uid="{00000000-0005-0000-0000-0000FECC0000}"/>
    <cellStyle name="SAPBEXHLevel1 6 7 7 2" xfId="52484" xr:uid="{00000000-0005-0000-0000-0000FFCC0000}"/>
    <cellStyle name="SAPBEXHLevel1 6 7 7 3" xfId="52485" xr:uid="{00000000-0005-0000-0000-000000CD0000}"/>
    <cellStyle name="SAPBEXHLevel1 6 7 8" xfId="52486" xr:uid="{00000000-0005-0000-0000-000001CD0000}"/>
    <cellStyle name="SAPBEXHLevel1 6 7 8 2" xfId="52487" xr:uid="{00000000-0005-0000-0000-000002CD0000}"/>
    <cellStyle name="SAPBEXHLevel1 6 7 8 3" xfId="52488" xr:uid="{00000000-0005-0000-0000-000003CD0000}"/>
    <cellStyle name="SAPBEXHLevel1 6 7 9" xfId="52489" xr:uid="{00000000-0005-0000-0000-000004CD0000}"/>
    <cellStyle name="SAPBEXHLevel1 6 7 9 2" xfId="52490" xr:uid="{00000000-0005-0000-0000-000005CD0000}"/>
    <cellStyle name="SAPBEXHLevel1 6 7 9 3" xfId="52491" xr:uid="{00000000-0005-0000-0000-000006CD0000}"/>
    <cellStyle name="SAPBEXHLevel1 6 8" xfId="52492" xr:uid="{00000000-0005-0000-0000-000007CD0000}"/>
    <cellStyle name="SAPBEXHLevel1 6 8 2" xfId="52493" xr:uid="{00000000-0005-0000-0000-000008CD0000}"/>
    <cellStyle name="SAPBEXHLevel1 6 8 3" xfId="52494" xr:uid="{00000000-0005-0000-0000-000009CD0000}"/>
    <cellStyle name="SAPBEXHLevel1 6 9" xfId="52495" xr:uid="{00000000-0005-0000-0000-00000ACD0000}"/>
    <cellStyle name="SAPBEXHLevel1 6 9 2" xfId="52496" xr:uid="{00000000-0005-0000-0000-00000BCD0000}"/>
    <cellStyle name="SAPBEXHLevel1 6 9 3" xfId="52497" xr:uid="{00000000-0005-0000-0000-00000CCD0000}"/>
    <cellStyle name="SAPBEXHLevel1 7" xfId="52498" xr:uid="{00000000-0005-0000-0000-00000DCD0000}"/>
    <cellStyle name="SAPBEXHLevel1 7 10" xfId="52499" xr:uid="{00000000-0005-0000-0000-00000ECD0000}"/>
    <cellStyle name="SAPBEXHLevel1 7 10 2" xfId="52500" xr:uid="{00000000-0005-0000-0000-00000FCD0000}"/>
    <cellStyle name="SAPBEXHLevel1 7 10 3" xfId="52501" xr:uid="{00000000-0005-0000-0000-000010CD0000}"/>
    <cellStyle name="SAPBEXHLevel1 7 11" xfId="52502" xr:uid="{00000000-0005-0000-0000-000011CD0000}"/>
    <cellStyle name="SAPBEXHLevel1 7 11 2" xfId="52503" xr:uid="{00000000-0005-0000-0000-000012CD0000}"/>
    <cellStyle name="SAPBEXHLevel1 7 11 3" xfId="52504" xr:uid="{00000000-0005-0000-0000-000013CD0000}"/>
    <cellStyle name="SAPBEXHLevel1 7 12" xfId="52505" xr:uid="{00000000-0005-0000-0000-000014CD0000}"/>
    <cellStyle name="SAPBEXHLevel1 7 13" xfId="52506" xr:uid="{00000000-0005-0000-0000-000015CD0000}"/>
    <cellStyle name="SAPBEXHLevel1 7 2" xfId="52507" xr:uid="{00000000-0005-0000-0000-000016CD0000}"/>
    <cellStyle name="SAPBEXHLevel1 7 2 2" xfId="52508" xr:uid="{00000000-0005-0000-0000-000017CD0000}"/>
    <cellStyle name="SAPBEXHLevel1 7 2 3" xfId="52509" xr:uid="{00000000-0005-0000-0000-000018CD0000}"/>
    <cellStyle name="SAPBEXHLevel1 7 3" xfId="52510" xr:uid="{00000000-0005-0000-0000-000019CD0000}"/>
    <cellStyle name="SAPBEXHLevel1 7 3 2" xfId="52511" xr:uid="{00000000-0005-0000-0000-00001ACD0000}"/>
    <cellStyle name="SAPBEXHLevel1 7 3 3" xfId="52512" xr:uid="{00000000-0005-0000-0000-00001BCD0000}"/>
    <cellStyle name="SAPBEXHLevel1 7 4" xfId="52513" xr:uid="{00000000-0005-0000-0000-00001CCD0000}"/>
    <cellStyle name="SAPBEXHLevel1 7 4 2" xfId="52514" xr:uid="{00000000-0005-0000-0000-00001DCD0000}"/>
    <cellStyle name="SAPBEXHLevel1 7 4 3" xfId="52515" xr:uid="{00000000-0005-0000-0000-00001ECD0000}"/>
    <cellStyle name="SAPBEXHLevel1 7 5" xfId="52516" xr:uid="{00000000-0005-0000-0000-00001FCD0000}"/>
    <cellStyle name="SAPBEXHLevel1 7 5 2" xfId="52517" xr:uid="{00000000-0005-0000-0000-000020CD0000}"/>
    <cellStyle name="SAPBEXHLevel1 7 5 3" xfId="52518" xr:uid="{00000000-0005-0000-0000-000021CD0000}"/>
    <cellStyle name="SAPBEXHLevel1 7 6" xfId="52519" xr:uid="{00000000-0005-0000-0000-000022CD0000}"/>
    <cellStyle name="SAPBEXHLevel1 7 6 2" xfId="52520" xr:uid="{00000000-0005-0000-0000-000023CD0000}"/>
    <cellStyle name="SAPBEXHLevel1 7 6 3" xfId="52521" xr:uid="{00000000-0005-0000-0000-000024CD0000}"/>
    <cellStyle name="SAPBEXHLevel1 7 7" xfId="52522" xr:uid="{00000000-0005-0000-0000-000025CD0000}"/>
    <cellStyle name="SAPBEXHLevel1 7 7 2" xfId="52523" xr:uid="{00000000-0005-0000-0000-000026CD0000}"/>
    <cellStyle name="SAPBEXHLevel1 7 7 3" xfId="52524" xr:uid="{00000000-0005-0000-0000-000027CD0000}"/>
    <cellStyle name="SAPBEXHLevel1 7 8" xfId="52525" xr:uid="{00000000-0005-0000-0000-000028CD0000}"/>
    <cellStyle name="SAPBEXHLevel1 7 8 2" xfId="52526" xr:uid="{00000000-0005-0000-0000-000029CD0000}"/>
    <cellStyle name="SAPBEXHLevel1 7 8 3" xfId="52527" xr:uid="{00000000-0005-0000-0000-00002ACD0000}"/>
    <cellStyle name="SAPBEXHLevel1 7 9" xfId="52528" xr:uid="{00000000-0005-0000-0000-00002BCD0000}"/>
    <cellStyle name="SAPBEXHLevel1 7 9 2" xfId="52529" xr:uid="{00000000-0005-0000-0000-00002CCD0000}"/>
    <cellStyle name="SAPBEXHLevel1 7 9 3" xfId="52530" xr:uid="{00000000-0005-0000-0000-00002DCD0000}"/>
    <cellStyle name="SAPBEXHLevel1 8" xfId="52531" xr:uid="{00000000-0005-0000-0000-00002ECD0000}"/>
    <cellStyle name="SAPBEXHLevel1 8 2" xfId="52532" xr:uid="{00000000-0005-0000-0000-00002FCD0000}"/>
    <cellStyle name="SAPBEXHLevel1 8 3" xfId="52533" xr:uid="{00000000-0005-0000-0000-000030CD0000}"/>
    <cellStyle name="SAPBEXHLevel1 9" xfId="52534" xr:uid="{00000000-0005-0000-0000-000031CD0000}"/>
    <cellStyle name="SAPBEXHLevel1 9 2" xfId="52535" xr:uid="{00000000-0005-0000-0000-000032CD0000}"/>
    <cellStyle name="SAPBEXHLevel1 9 3" xfId="52536" xr:uid="{00000000-0005-0000-0000-000033CD0000}"/>
    <cellStyle name="SAPBEXHLevel1X" xfId="52537" xr:uid="{00000000-0005-0000-0000-000034CD0000}"/>
    <cellStyle name="SAPBEXHLevel1X 10" xfId="52538" xr:uid="{00000000-0005-0000-0000-000035CD0000}"/>
    <cellStyle name="SAPBEXHLevel1X 10 2" xfId="52539" xr:uid="{00000000-0005-0000-0000-000036CD0000}"/>
    <cellStyle name="SAPBEXHLevel1X 11" xfId="52540" xr:uid="{00000000-0005-0000-0000-000037CD0000}"/>
    <cellStyle name="SAPBEXHLevel1X 11 2" xfId="52541" xr:uid="{00000000-0005-0000-0000-000038CD0000}"/>
    <cellStyle name="SAPBEXHLevel1X 12" xfId="52542" xr:uid="{00000000-0005-0000-0000-000039CD0000}"/>
    <cellStyle name="SAPBEXHLevel1X 12 2" xfId="52543" xr:uid="{00000000-0005-0000-0000-00003ACD0000}"/>
    <cellStyle name="SAPBEXHLevel1X 13" xfId="52544" xr:uid="{00000000-0005-0000-0000-00003BCD0000}"/>
    <cellStyle name="SAPBEXHLevel1X 13 2" xfId="52545" xr:uid="{00000000-0005-0000-0000-00003CCD0000}"/>
    <cellStyle name="SAPBEXHLevel1X 14" xfId="52546" xr:uid="{00000000-0005-0000-0000-00003DCD0000}"/>
    <cellStyle name="SAPBEXHLevel1X 14 2" xfId="52547" xr:uid="{00000000-0005-0000-0000-00003ECD0000}"/>
    <cellStyle name="SAPBEXHLevel1X 15" xfId="52548" xr:uid="{00000000-0005-0000-0000-00003FCD0000}"/>
    <cellStyle name="SAPBEXHLevel1X 15 2" xfId="52549" xr:uid="{00000000-0005-0000-0000-000040CD0000}"/>
    <cellStyle name="SAPBEXHLevel1X 16" xfId="52550" xr:uid="{00000000-0005-0000-0000-000041CD0000}"/>
    <cellStyle name="SAPBEXHLevel1X 16 2" xfId="52551" xr:uid="{00000000-0005-0000-0000-000042CD0000}"/>
    <cellStyle name="SAPBEXHLevel1X 17" xfId="52552" xr:uid="{00000000-0005-0000-0000-000043CD0000}"/>
    <cellStyle name="SAPBEXHLevel1X 17 2" xfId="52553" xr:uid="{00000000-0005-0000-0000-000044CD0000}"/>
    <cellStyle name="SAPBEXHLevel1X 18" xfId="52554" xr:uid="{00000000-0005-0000-0000-000045CD0000}"/>
    <cellStyle name="SAPBEXHLevel1X 18 2" xfId="52555" xr:uid="{00000000-0005-0000-0000-000046CD0000}"/>
    <cellStyle name="SAPBEXHLevel1X 19" xfId="52556" xr:uid="{00000000-0005-0000-0000-000047CD0000}"/>
    <cellStyle name="SAPBEXHLevel1X 19 2" xfId="52557" xr:uid="{00000000-0005-0000-0000-000048CD0000}"/>
    <cellStyle name="SAPBEXHLevel1X 2" xfId="52558" xr:uid="{00000000-0005-0000-0000-000049CD0000}"/>
    <cellStyle name="SAPBEXHLevel1X 2 2" xfId="52559" xr:uid="{00000000-0005-0000-0000-00004ACD0000}"/>
    <cellStyle name="SAPBEXHLevel1X 2 2 2" xfId="52560" xr:uid="{00000000-0005-0000-0000-00004BCD0000}"/>
    <cellStyle name="SAPBEXHLevel1X 2 3" xfId="52561" xr:uid="{00000000-0005-0000-0000-00004CCD0000}"/>
    <cellStyle name="SAPBEXHLevel1X 2 3 2" xfId="52562" xr:uid="{00000000-0005-0000-0000-00004DCD0000}"/>
    <cellStyle name="SAPBEXHLevel1X 2 4" xfId="52563" xr:uid="{00000000-0005-0000-0000-00004ECD0000}"/>
    <cellStyle name="SAPBEXHLevel1X 2 4 2" xfId="52564" xr:uid="{00000000-0005-0000-0000-00004FCD0000}"/>
    <cellStyle name="SAPBEXHLevel1X 2 5" xfId="52565" xr:uid="{00000000-0005-0000-0000-000050CD0000}"/>
    <cellStyle name="SAPBEXHLevel1X 20" xfId="52566" xr:uid="{00000000-0005-0000-0000-000051CD0000}"/>
    <cellStyle name="SAPBEXHLevel1X 20 2" xfId="52567" xr:uid="{00000000-0005-0000-0000-000052CD0000}"/>
    <cellStyle name="SAPBEXHLevel1X 21" xfId="52568" xr:uid="{00000000-0005-0000-0000-000053CD0000}"/>
    <cellStyle name="SAPBEXHLevel1X 3" xfId="52569" xr:uid="{00000000-0005-0000-0000-000054CD0000}"/>
    <cellStyle name="SAPBEXHLevel1X 3 2" xfId="52570" xr:uid="{00000000-0005-0000-0000-000055CD0000}"/>
    <cellStyle name="SAPBEXHLevel1X 4" xfId="52571" xr:uid="{00000000-0005-0000-0000-000056CD0000}"/>
    <cellStyle name="SAPBEXHLevel1X 4 2" xfId="52572" xr:uid="{00000000-0005-0000-0000-000057CD0000}"/>
    <cellStyle name="SAPBEXHLevel1X 5" xfId="52573" xr:uid="{00000000-0005-0000-0000-000058CD0000}"/>
    <cellStyle name="SAPBEXHLevel1X 5 2" xfId="52574" xr:uid="{00000000-0005-0000-0000-000059CD0000}"/>
    <cellStyle name="SAPBEXHLevel1X 6" xfId="52575" xr:uid="{00000000-0005-0000-0000-00005ACD0000}"/>
    <cellStyle name="SAPBEXHLevel1X 6 2" xfId="52576" xr:uid="{00000000-0005-0000-0000-00005BCD0000}"/>
    <cellStyle name="SAPBEXHLevel1X 7" xfId="52577" xr:uid="{00000000-0005-0000-0000-00005CCD0000}"/>
    <cellStyle name="SAPBEXHLevel1X 7 2" xfId="52578" xr:uid="{00000000-0005-0000-0000-00005DCD0000}"/>
    <cellStyle name="SAPBEXHLevel1X 8" xfId="52579" xr:uid="{00000000-0005-0000-0000-00005ECD0000}"/>
    <cellStyle name="SAPBEXHLevel1X 8 2" xfId="52580" xr:uid="{00000000-0005-0000-0000-00005FCD0000}"/>
    <cellStyle name="SAPBEXHLevel1X 9" xfId="52581" xr:uid="{00000000-0005-0000-0000-000060CD0000}"/>
    <cellStyle name="SAPBEXHLevel1X 9 2" xfId="52582" xr:uid="{00000000-0005-0000-0000-000061CD0000}"/>
    <cellStyle name="SAPBEXHLevel2" xfId="52583" xr:uid="{00000000-0005-0000-0000-000062CD0000}"/>
    <cellStyle name="SAPBEXHLevel2 10" xfId="52584" xr:uid="{00000000-0005-0000-0000-000063CD0000}"/>
    <cellStyle name="SAPBEXHLevel2 10 2" xfId="52585" xr:uid="{00000000-0005-0000-0000-000064CD0000}"/>
    <cellStyle name="SAPBEXHLevel2 11" xfId="52586" xr:uid="{00000000-0005-0000-0000-000065CD0000}"/>
    <cellStyle name="SAPBEXHLevel2 11 2" xfId="52587" xr:uid="{00000000-0005-0000-0000-000066CD0000}"/>
    <cellStyle name="SAPBEXHLevel2 12" xfId="52588" xr:uid="{00000000-0005-0000-0000-000067CD0000}"/>
    <cellStyle name="SAPBEXHLevel2 12 2" xfId="52589" xr:uid="{00000000-0005-0000-0000-000068CD0000}"/>
    <cellStyle name="SAPBEXHLevel2 13" xfId="52590" xr:uid="{00000000-0005-0000-0000-000069CD0000}"/>
    <cellStyle name="SAPBEXHLevel2 13 2" xfId="52591" xr:uid="{00000000-0005-0000-0000-00006ACD0000}"/>
    <cellStyle name="SAPBEXHLevel2 14" xfId="52592" xr:uid="{00000000-0005-0000-0000-00006BCD0000}"/>
    <cellStyle name="SAPBEXHLevel2 14 2" xfId="52593" xr:uid="{00000000-0005-0000-0000-00006CCD0000}"/>
    <cellStyle name="SAPBEXHLevel2 15" xfId="52594" xr:uid="{00000000-0005-0000-0000-00006DCD0000}"/>
    <cellStyle name="SAPBEXHLevel2 15 2" xfId="52595" xr:uid="{00000000-0005-0000-0000-00006ECD0000}"/>
    <cellStyle name="SAPBEXHLevel2 16" xfId="52596" xr:uid="{00000000-0005-0000-0000-00006FCD0000}"/>
    <cellStyle name="SAPBEXHLevel2 16 2" xfId="52597" xr:uid="{00000000-0005-0000-0000-000070CD0000}"/>
    <cellStyle name="SAPBEXHLevel2 17" xfId="52598" xr:uid="{00000000-0005-0000-0000-000071CD0000}"/>
    <cellStyle name="SAPBEXHLevel2 17 2" xfId="52599" xr:uid="{00000000-0005-0000-0000-000072CD0000}"/>
    <cellStyle name="SAPBEXHLevel2 18" xfId="52600" xr:uid="{00000000-0005-0000-0000-000073CD0000}"/>
    <cellStyle name="SAPBEXHLevel2 18 2" xfId="52601" xr:uid="{00000000-0005-0000-0000-000074CD0000}"/>
    <cellStyle name="SAPBEXHLevel2 19" xfId="52602" xr:uid="{00000000-0005-0000-0000-000075CD0000}"/>
    <cellStyle name="SAPBEXHLevel2 19 2" xfId="52603" xr:uid="{00000000-0005-0000-0000-000076CD0000}"/>
    <cellStyle name="SAPBEXHLevel2 2" xfId="52604" xr:uid="{00000000-0005-0000-0000-000077CD0000}"/>
    <cellStyle name="SAPBEXHLevel2 2 2" xfId="52605" xr:uid="{00000000-0005-0000-0000-000078CD0000}"/>
    <cellStyle name="SAPBEXHLevel2 2 2 2" xfId="52606" xr:uid="{00000000-0005-0000-0000-000079CD0000}"/>
    <cellStyle name="SAPBEXHLevel2 2 3" xfId="52607" xr:uid="{00000000-0005-0000-0000-00007ACD0000}"/>
    <cellStyle name="SAPBEXHLevel2 2 3 2" xfId="52608" xr:uid="{00000000-0005-0000-0000-00007BCD0000}"/>
    <cellStyle name="SAPBEXHLevel2 2 4" xfId="52609" xr:uid="{00000000-0005-0000-0000-00007CCD0000}"/>
    <cellStyle name="SAPBEXHLevel2 2 4 2" xfId="52610" xr:uid="{00000000-0005-0000-0000-00007DCD0000}"/>
    <cellStyle name="SAPBEXHLevel2 2 5" xfId="52611" xr:uid="{00000000-0005-0000-0000-00007ECD0000}"/>
    <cellStyle name="SAPBEXHLevel2 20" xfId="52612" xr:uid="{00000000-0005-0000-0000-00007FCD0000}"/>
    <cellStyle name="SAPBEXHLevel2 20 2" xfId="52613" xr:uid="{00000000-0005-0000-0000-000080CD0000}"/>
    <cellStyle name="SAPBEXHLevel2 21" xfId="52614" xr:uid="{00000000-0005-0000-0000-000081CD0000}"/>
    <cellStyle name="SAPBEXHLevel2 3" xfId="52615" xr:uid="{00000000-0005-0000-0000-000082CD0000}"/>
    <cellStyle name="SAPBEXHLevel2 3 2" xfId="52616" xr:uid="{00000000-0005-0000-0000-000083CD0000}"/>
    <cellStyle name="SAPBEXHLevel2 4" xfId="52617" xr:uid="{00000000-0005-0000-0000-000084CD0000}"/>
    <cellStyle name="SAPBEXHLevel2 4 2" xfId="52618" xr:uid="{00000000-0005-0000-0000-000085CD0000}"/>
    <cellStyle name="SAPBEXHLevel2 5" xfId="52619" xr:uid="{00000000-0005-0000-0000-000086CD0000}"/>
    <cellStyle name="SAPBEXHLevel2 5 2" xfId="52620" xr:uid="{00000000-0005-0000-0000-000087CD0000}"/>
    <cellStyle name="SAPBEXHLevel2 6" xfId="52621" xr:uid="{00000000-0005-0000-0000-000088CD0000}"/>
    <cellStyle name="SAPBEXHLevel2 6 2" xfId="52622" xr:uid="{00000000-0005-0000-0000-000089CD0000}"/>
    <cellStyle name="SAPBEXHLevel2 7" xfId="52623" xr:uid="{00000000-0005-0000-0000-00008ACD0000}"/>
    <cellStyle name="SAPBEXHLevel2 7 2" xfId="52624" xr:uid="{00000000-0005-0000-0000-00008BCD0000}"/>
    <cellStyle name="SAPBEXHLevel2 8" xfId="52625" xr:uid="{00000000-0005-0000-0000-00008CCD0000}"/>
    <cellStyle name="SAPBEXHLevel2 8 2" xfId="52626" xr:uid="{00000000-0005-0000-0000-00008DCD0000}"/>
    <cellStyle name="SAPBEXHLevel2 9" xfId="52627" xr:uid="{00000000-0005-0000-0000-00008ECD0000}"/>
    <cellStyle name="SAPBEXHLevel2 9 2" xfId="52628" xr:uid="{00000000-0005-0000-0000-00008FCD0000}"/>
    <cellStyle name="SAPBEXHLevel2X" xfId="52629" xr:uid="{00000000-0005-0000-0000-000090CD0000}"/>
    <cellStyle name="SAPBEXHLevel2X 10" xfId="52630" xr:uid="{00000000-0005-0000-0000-000091CD0000}"/>
    <cellStyle name="SAPBEXHLevel2X 10 2" xfId="52631" xr:uid="{00000000-0005-0000-0000-000092CD0000}"/>
    <cellStyle name="SAPBEXHLevel2X 11" xfId="52632" xr:uid="{00000000-0005-0000-0000-000093CD0000}"/>
    <cellStyle name="SAPBEXHLevel2X 11 2" xfId="52633" xr:uid="{00000000-0005-0000-0000-000094CD0000}"/>
    <cellStyle name="SAPBEXHLevel2X 12" xfId="52634" xr:uid="{00000000-0005-0000-0000-000095CD0000}"/>
    <cellStyle name="SAPBEXHLevel2X 12 2" xfId="52635" xr:uid="{00000000-0005-0000-0000-000096CD0000}"/>
    <cellStyle name="SAPBEXHLevel2X 13" xfId="52636" xr:uid="{00000000-0005-0000-0000-000097CD0000}"/>
    <cellStyle name="SAPBEXHLevel2X 13 2" xfId="52637" xr:uid="{00000000-0005-0000-0000-000098CD0000}"/>
    <cellStyle name="SAPBEXHLevel2X 14" xfId="52638" xr:uid="{00000000-0005-0000-0000-000099CD0000}"/>
    <cellStyle name="SAPBEXHLevel2X 14 2" xfId="52639" xr:uid="{00000000-0005-0000-0000-00009ACD0000}"/>
    <cellStyle name="SAPBEXHLevel2X 15" xfId="52640" xr:uid="{00000000-0005-0000-0000-00009BCD0000}"/>
    <cellStyle name="SAPBEXHLevel2X 15 2" xfId="52641" xr:uid="{00000000-0005-0000-0000-00009CCD0000}"/>
    <cellStyle name="SAPBEXHLevel2X 16" xfId="52642" xr:uid="{00000000-0005-0000-0000-00009DCD0000}"/>
    <cellStyle name="SAPBEXHLevel2X 16 2" xfId="52643" xr:uid="{00000000-0005-0000-0000-00009ECD0000}"/>
    <cellStyle name="SAPBEXHLevel2X 17" xfId="52644" xr:uid="{00000000-0005-0000-0000-00009FCD0000}"/>
    <cellStyle name="SAPBEXHLevel2X 17 2" xfId="52645" xr:uid="{00000000-0005-0000-0000-0000A0CD0000}"/>
    <cellStyle name="SAPBEXHLevel2X 18" xfId="52646" xr:uid="{00000000-0005-0000-0000-0000A1CD0000}"/>
    <cellStyle name="SAPBEXHLevel2X 18 2" xfId="52647" xr:uid="{00000000-0005-0000-0000-0000A2CD0000}"/>
    <cellStyle name="SAPBEXHLevel2X 19" xfId="52648" xr:uid="{00000000-0005-0000-0000-0000A3CD0000}"/>
    <cellStyle name="SAPBEXHLevel2X 19 2" xfId="52649" xr:uid="{00000000-0005-0000-0000-0000A4CD0000}"/>
    <cellStyle name="SAPBEXHLevel2X 2" xfId="52650" xr:uid="{00000000-0005-0000-0000-0000A5CD0000}"/>
    <cellStyle name="SAPBEXHLevel2X 2 2" xfId="52651" xr:uid="{00000000-0005-0000-0000-0000A6CD0000}"/>
    <cellStyle name="SAPBEXHLevel2X 2 2 2" xfId="52652" xr:uid="{00000000-0005-0000-0000-0000A7CD0000}"/>
    <cellStyle name="SAPBEXHLevel2X 2 3" xfId="52653" xr:uid="{00000000-0005-0000-0000-0000A8CD0000}"/>
    <cellStyle name="SAPBEXHLevel2X 2 3 2" xfId="52654" xr:uid="{00000000-0005-0000-0000-0000A9CD0000}"/>
    <cellStyle name="SAPBEXHLevel2X 2 4" xfId="52655" xr:uid="{00000000-0005-0000-0000-0000AACD0000}"/>
    <cellStyle name="SAPBEXHLevel2X 2 4 2" xfId="52656" xr:uid="{00000000-0005-0000-0000-0000ABCD0000}"/>
    <cellStyle name="SAPBEXHLevel2X 2 5" xfId="52657" xr:uid="{00000000-0005-0000-0000-0000ACCD0000}"/>
    <cellStyle name="SAPBEXHLevel2X 20" xfId="52658" xr:uid="{00000000-0005-0000-0000-0000ADCD0000}"/>
    <cellStyle name="SAPBEXHLevel2X 20 2" xfId="52659" xr:uid="{00000000-0005-0000-0000-0000AECD0000}"/>
    <cellStyle name="SAPBEXHLevel2X 21" xfId="52660" xr:uid="{00000000-0005-0000-0000-0000AFCD0000}"/>
    <cellStyle name="SAPBEXHLevel2X 3" xfId="52661" xr:uid="{00000000-0005-0000-0000-0000B0CD0000}"/>
    <cellStyle name="SAPBEXHLevel2X 3 2" xfId="52662" xr:uid="{00000000-0005-0000-0000-0000B1CD0000}"/>
    <cellStyle name="SAPBEXHLevel2X 4" xfId="52663" xr:uid="{00000000-0005-0000-0000-0000B2CD0000}"/>
    <cellStyle name="SAPBEXHLevel2X 4 2" xfId="52664" xr:uid="{00000000-0005-0000-0000-0000B3CD0000}"/>
    <cellStyle name="SAPBEXHLevel2X 5" xfId="52665" xr:uid="{00000000-0005-0000-0000-0000B4CD0000}"/>
    <cellStyle name="SAPBEXHLevel2X 5 2" xfId="52666" xr:uid="{00000000-0005-0000-0000-0000B5CD0000}"/>
    <cellStyle name="SAPBEXHLevel2X 6" xfId="52667" xr:uid="{00000000-0005-0000-0000-0000B6CD0000}"/>
    <cellStyle name="SAPBEXHLevel2X 6 2" xfId="52668" xr:uid="{00000000-0005-0000-0000-0000B7CD0000}"/>
    <cellStyle name="SAPBEXHLevel2X 7" xfId="52669" xr:uid="{00000000-0005-0000-0000-0000B8CD0000}"/>
    <cellStyle name="SAPBEXHLevel2X 7 2" xfId="52670" xr:uid="{00000000-0005-0000-0000-0000B9CD0000}"/>
    <cellStyle name="SAPBEXHLevel2X 8" xfId="52671" xr:uid="{00000000-0005-0000-0000-0000BACD0000}"/>
    <cellStyle name="SAPBEXHLevel2X 8 2" xfId="52672" xr:uid="{00000000-0005-0000-0000-0000BBCD0000}"/>
    <cellStyle name="SAPBEXHLevel2X 9" xfId="52673" xr:uid="{00000000-0005-0000-0000-0000BCCD0000}"/>
    <cellStyle name="SAPBEXHLevel2X 9 2" xfId="52674" xr:uid="{00000000-0005-0000-0000-0000BDCD0000}"/>
    <cellStyle name="SAPBEXHLevel3" xfId="52675" xr:uid="{00000000-0005-0000-0000-0000BECD0000}"/>
    <cellStyle name="SAPBEXHLevel3 10" xfId="52676" xr:uid="{00000000-0005-0000-0000-0000BFCD0000}"/>
    <cellStyle name="SAPBEXHLevel3 10 2" xfId="52677" xr:uid="{00000000-0005-0000-0000-0000C0CD0000}"/>
    <cellStyle name="SAPBEXHLevel3 11" xfId="52678" xr:uid="{00000000-0005-0000-0000-0000C1CD0000}"/>
    <cellStyle name="SAPBEXHLevel3 11 2" xfId="52679" xr:uid="{00000000-0005-0000-0000-0000C2CD0000}"/>
    <cellStyle name="SAPBEXHLevel3 12" xfId="52680" xr:uid="{00000000-0005-0000-0000-0000C3CD0000}"/>
    <cellStyle name="SAPBEXHLevel3 12 2" xfId="52681" xr:uid="{00000000-0005-0000-0000-0000C4CD0000}"/>
    <cellStyle name="SAPBEXHLevel3 13" xfId="52682" xr:uid="{00000000-0005-0000-0000-0000C5CD0000}"/>
    <cellStyle name="SAPBEXHLevel3 13 2" xfId="52683" xr:uid="{00000000-0005-0000-0000-0000C6CD0000}"/>
    <cellStyle name="SAPBEXHLevel3 14" xfId="52684" xr:uid="{00000000-0005-0000-0000-0000C7CD0000}"/>
    <cellStyle name="SAPBEXHLevel3 14 2" xfId="52685" xr:uid="{00000000-0005-0000-0000-0000C8CD0000}"/>
    <cellStyle name="SAPBEXHLevel3 15" xfId="52686" xr:uid="{00000000-0005-0000-0000-0000C9CD0000}"/>
    <cellStyle name="SAPBEXHLevel3 15 2" xfId="52687" xr:uid="{00000000-0005-0000-0000-0000CACD0000}"/>
    <cellStyle name="SAPBEXHLevel3 16" xfId="52688" xr:uid="{00000000-0005-0000-0000-0000CBCD0000}"/>
    <cellStyle name="SAPBEXHLevel3 16 2" xfId="52689" xr:uid="{00000000-0005-0000-0000-0000CCCD0000}"/>
    <cellStyle name="SAPBEXHLevel3 17" xfId="52690" xr:uid="{00000000-0005-0000-0000-0000CDCD0000}"/>
    <cellStyle name="SAPBEXHLevel3 17 2" xfId="52691" xr:uid="{00000000-0005-0000-0000-0000CECD0000}"/>
    <cellStyle name="SAPBEXHLevel3 18" xfId="52692" xr:uid="{00000000-0005-0000-0000-0000CFCD0000}"/>
    <cellStyle name="SAPBEXHLevel3 18 2" xfId="52693" xr:uid="{00000000-0005-0000-0000-0000D0CD0000}"/>
    <cellStyle name="SAPBEXHLevel3 19" xfId="52694" xr:uid="{00000000-0005-0000-0000-0000D1CD0000}"/>
    <cellStyle name="SAPBEXHLevel3 19 2" xfId="52695" xr:uid="{00000000-0005-0000-0000-0000D2CD0000}"/>
    <cellStyle name="SAPBEXHLevel3 2" xfId="52696" xr:uid="{00000000-0005-0000-0000-0000D3CD0000}"/>
    <cellStyle name="SAPBEXHLevel3 2 2" xfId="52697" xr:uid="{00000000-0005-0000-0000-0000D4CD0000}"/>
    <cellStyle name="SAPBEXHLevel3 2 2 2" xfId="52698" xr:uid="{00000000-0005-0000-0000-0000D5CD0000}"/>
    <cellStyle name="SAPBEXHLevel3 2 3" xfId="52699" xr:uid="{00000000-0005-0000-0000-0000D6CD0000}"/>
    <cellStyle name="SAPBEXHLevel3 2 3 2" xfId="52700" xr:uid="{00000000-0005-0000-0000-0000D7CD0000}"/>
    <cellStyle name="SAPBEXHLevel3 2 4" xfId="52701" xr:uid="{00000000-0005-0000-0000-0000D8CD0000}"/>
    <cellStyle name="SAPBEXHLevel3 2 4 2" xfId="52702" xr:uid="{00000000-0005-0000-0000-0000D9CD0000}"/>
    <cellStyle name="SAPBEXHLevel3 2 5" xfId="52703" xr:uid="{00000000-0005-0000-0000-0000DACD0000}"/>
    <cellStyle name="SAPBEXHLevel3 20" xfId="52704" xr:uid="{00000000-0005-0000-0000-0000DBCD0000}"/>
    <cellStyle name="SAPBEXHLevel3 20 2" xfId="52705" xr:uid="{00000000-0005-0000-0000-0000DCCD0000}"/>
    <cellStyle name="SAPBEXHLevel3 21" xfId="52706" xr:uid="{00000000-0005-0000-0000-0000DDCD0000}"/>
    <cellStyle name="SAPBEXHLevel3 3" xfId="52707" xr:uid="{00000000-0005-0000-0000-0000DECD0000}"/>
    <cellStyle name="SAPBEXHLevel3 3 2" xfId="52708" xr:uid="{00000000-0005-0000-0000-0000DFCD0000}"/>
    <cellStyle name="SAPBEXHLevel3 4" xfId="52709" xr:uid="{00000000-0005-0000-0000-0000E0CD0000}"/>
    <cellStyle name="SAPBEXHLevel3 4 2" xfId="52710" xr:uid="{00000000-0005-0000-0000-0000E1CD0000}"/>
    <cellStyle name="SAPBEXHLevel3 5" xfId="52711" xr:uid="{00000000-0005-0000-0000-0000E2CD0000}"/>
    <cellStyle name="SAPBEXHLevel3 5 2" xfId="52712" xr:uid="{00000000-0005-0000-0000-0000E3CD0000}"/>
    <cellStyle name="SAPBEXHLevel3 6" xfId="52713" xr:uid="{00000000-0005-0000-0000-0000E4CD0000}"/>
    <cellStyle name="SAPBEXHLevel3 6 2" xfId="52714" xr:uid="{00000000-0005-0000-0000-0000E5CD0000}"/>
    <cellStyle name="SAPBEXHLevel3 7" xfId="52715" xr:uid="{00000000-0005-0000-0000-0000E6CD0000}"/>
    <cellStyle name="SAPBEXHLevel3 7 2" xfId="52716" xr:uid="{00000000-0005-0000-0000-0000E7CD0000}"/>
    <cellStyle name="SAPBEXHLevel3 8" xfId="52717" xr:uid="{00000000-0005-0000-0000-0000E8CD0000}"/>
    <cellStyle name="SAPBEXHLevel3 8 2" xfId="52718" xr:uid="{00000000-0005-0000-0000-0000E9CD0000}"/>
    <cellStyle name="SAPBEXHLevel3 9" xfId="52719" xr:uid="{00000000-0005-0000-0000-0000EACD0000}"/>
    <cellStyle name="SAPBEXHLevel3 9 2" xfId="52720" xr:uid="{00000000-0005-0000-0000-0000EBCD0000}"/>
    <cellStyle name="SAPBEXHLevel3X" xfId="52721" xr:uid="{00000000-0005-0000-0000-0000ECCD0000}"/>
    <cellStyle name="SAPBEXHLevel3X 10" xfId="52722" xr:uid="{00000000-0005-0000-0000-0000EDCD0000}"/>
    <cellStyle name="SAPBEXHLevel3X 10 2" xfId="52723" xr:uid="{00000000-0005-0000-0000-0000EECD0000}"/>
    <cellStyle name="SAPBEXHLevel3X 11" xfId="52724" xr:uid="{00000000-0005-0000-0000-0000EFCD0000}"/>
    <cellStyle name="SAPBEXHLevel3X 11 2" xfId="52725" xr:uid="{00000000-0005-0000-0000-0000F0CD0000}"/>
    <cellStyle name="SAPBEXHLevel3X 12" xfId="52726" xr:uid="{00000000-0005-0000-0000-0000F1CD0000}"/>
    <cellStyle name="SAPBEXHLevel3X 12 2" xfId="52727" xr:uid="{00000000-0005-0000-0000-0000F2CD0000}"/>
    <cellStyle name="SAPBEXHLevel3X 13" xfId="52728" xr:uid="{00000000-0005-0000-0000-0000F3CD0000}"/>
    <cellStyle name="SAPBEXHLevel3X 13 2" xfId="52729" xr:uid="{00000000-0005-0000-0000-0000F4CD0000}"/>
    <cellStyle name="SAPBEXHLevel3X 14" xfId="52730" xr:uid="{00000000-0005-0000-0000-0000F5CD0000}"/>
    <cellStyle name="SAPBEXHLevel3X 14 2" xfId="52731" xr:uid="{00000000-0005-0000-0000-0000F6CD0000}"/>
    <cellStyle name="SAPBEXHLevel3X 15" xfId="52732" xr:uid="{00000000-0005-0000-0000-0000F7CD0000}"/>
    <cellStyle name="SAPBEXHLevel3X 15 2" xfId="52733" xr:uid="{00000000-0005-0000-0000-0000F8CD0000}"/>
    <cellStyle name="SAPBEXHLevel3X 16" xfId="52734" xr:uid="{00000000-0005-0000-0000-0000F9CD0000}"/>
    <cellStyle name="SAPBEXHLevel3X 16 2" xfId="52735" xr:uid="{00000000-0005-0000-0000-0000FACD0000}"/>
    <cellStyle name="SAPBEXHLevel3X 17" xfId="52736" xr:uid="{00000000-0005-0000-0000-0000FBCD0000}"/>
    <cellStyle name="SAPBEXHLevel3X 17 2" xfId="52737" xr:uid="{00000000-0005-0000-0000-0000FCCD0000}"/>
    <cellStyle name="SAPBEXHLevel3X 18" xfId="52738" xr:uid="{00000000-0005-0000-0000-0000FDCD0000}"/>
    <cellStyle name="SAPBEXHLevel3X 18 2" xfId="52739" xr:uid="{00000000-0005-0000-0000-0000FECD0000}"/>
    <cellStyle name="SAPBEXHLevel3X 19" xfId="52740" xr:uid="{00000000-0005-0000-0000-0000FFCD0000}"/>
    <cellStyle name="SAPBEXHLevel3X 19 2" xfId="52741" xr:uid="{00000000-0005-0000-0000-000000CE0000}"/>
    <cellStyle name="SAPBEXHLevel3X 2" xfId="52742" xr:uid="{00000000-0005-0000-0000-000001CE0000}"/>
    <cellStyle name="SAPBEXHLevel3X 2 2" xfId="52743" xr:uid="{00000000-0005-0000-0000-000002CE0000}"/>
    <cellStyle name="SAPBEXHLevel3X 2 2 2" xfId="52744" xr:uid="{00000000-0005-0000-0000-000003CE0000}"/>
    <cellStyle name="SAPBEXHLevel3X 2 3" xfId="52745" xr:uid="{00000000-0005-0000-0000-000004CE0000}"/>
    <cellStyle name="SAPBEXHLevel3X 2 3 2" xfId="52746" xr:uid="{00000000-0005-0000-0000-000005CE0000}"/>
    <cellStyle name="SAPBEXHLevel3X 2 4" xfId="52747" xr:uid="{00000000-0005-0000-0000-000006CE0000}"/>
    <cellStyle name="SAPBEXHLevel3X 2 4 2" xfId="52748" xr:uid="{00000000-0005-0000-0000-000007CE0000}"/>
    <cellStyle name="SAPBEXHLevel3X 2 5" xfId="52749" xr:uid="{00000000-0005-0000-0000-000008CE0000}"/>
    <cellStyle name="SAPBEXHLevel3X 20" xfId="52750" xr:uid="{00000000-0005-0000-0000-000009CE0000}"/>
    <cellStyle name="SAPBEXHLevel3X 20 2" xfId="52751" xr:uid="{00000000-0005-0000-0000-00000ACE0000}"/>
    <cellStyle name="SAPBEXHLevel3X 21" xfId="52752" xr:uid="{00000000-0005-0000-0000-00000BCE0000}"/>
    <cellStyle name="SAPBEXHLevel3X 3" xfId="52753" xr:uid="{00000000-0005-0000-0000-00000CCE0000}"/>
    <cellStyle name="SAPBEXHLevel3X 3 2" xfId="52754" xr:uid="{00000000-0005-0000-0000-00000DCE0000}"/>
    <cellStyle name="SAPBEXHLevel3X 4" xfId="52755" xr:uid="{00000000-0005-0000-0000-00000ECE0000}"/>
    <cellStyle name="SAPBEXHLevel3X 4 2" xfId="52756" xr:uid="{00000000-0005-0000-0000-00000FCE0000}"/>
    <cellStyle name="SAPBEXHLevel3X 5" xfId="52757" xr:uid="{00000000-0005-0000-0000-000010CE0000}"/>
    <cellStyle name="SAPBEXHLevel3X 5 2" xfId="52758" xr:uid="{00000000-0005-0000-0000-000011CE0000}"/>
    <cellStyle name="SAPBEXHLevel3X 6" xfId="52759" xr:uid="{00000000-0005-0000-0000-000012CE0000}"/>
    <cellStyle name="SAPBEXHLevel3X 6 2" xfId="52760" xr:uid="{00000000-0005-0000-0000-000013CE0000}"/>
    <cellStyle name="SAPBEXHLevel3X 7" xfId="52761" xr:uid="{00000000-0005-0000-0000-000014CE0000}"/>
    <cellStyle name="SAPBEXHLevel3X 7 2" xfId="52762" xr:uid="{00000000-0005-0000-0000-000015CE0000}"/>
    <cellStyle name="SAPBEXHLevel3X 8" xfId="52763" xr:uid="{00000000-0005-0000-0000-000016CE0000}"/>
    <cellStyle name="SAPBEXHLevel3X 8 2" xfId="52764" xr:uid="{00000000-0005-0000-0000-000017CE0000}"/>
    <cellStyle name="SAPBEXHLevel3X 9" xfId="52765" xr:uid="{00000000-0005-0000-0000-000018CE0000}"/>
    <cellStyle name="SAPBEXHLevel3X 9 2" xfId="52766" xr:uid="{00000000-0005-0000-0000-000019CE0000}"/>
    <cellStyle name="SAPBEXinputData" xfId="52767" xr:uid="{00000000-0005-0000-0000-00001ACE0000}"/>
    <cellStyle name="SAPBEXItemHeader" xfId="52768" xr:uid="{00000000-0005-0000-0000-00001BCE0000}"/>
    <cellStyle name="SAPBEXItemHeader 10" xfId="52769" xr:uid="{00000000-0005-0000-0000-00001CCE0000}"/>
    <cellStyle name="SAPBEXItemHeader 10 2" xfId="52770" xr:uid="{00000000-0005-0000-0000-00001DCE0000}"/>
    <cellStyle name="SAPBEXItemHeader 10 3" xfId="52771" xr:uid="{00000000-0005-0000-0000-00001ECE0000}"/>
    <cellStyle name="SAPBEXItemHeader 11" xfId="52772" xr:uid="{00000000-0005-0000-0000-00001FCE0000}"/>
    <cellStyle name="SAPBEXItemHeader 11 2" xfId="52773" xr:uid="{00000000-0005-0000-0000-000020CE0000}"/>
    <cellStyle name="SAPBEXItemHeader 11 3" xfId="52774" xr:uid="{00000000-0005-0000-0000-000021CE0000}"/>
    <cellStyle name="SAPBEXItemHeader 12" xfId="52775" xr:uid="{00000000-0005-0000-0000-000022CE0000}"/>
    <cellStyle name="SAPBEXItemHeader 12 2" xfId="52776" xr:uid="{00000000-0005-0000-0000-000023CE0000}"/>
    <cellStyle name="SAPBEXItemHeader 12 3" xfId="52777" xr:uid="{00000000-0005-0000-0000-000024CE0000}"/>
    <cellStyle name="SAPBEXItemHeader 13" xfId="52778" xr:uid="{00000000-0005-0000-0000-000025CE0000}"/>
    <cellStyle name="SAPBEXItemHeader 13 2" xfId="52779" xr:uid="{00000000-0005-0000-0000-000026CE0000}"/>
    <cellStyle name="SAPBEXItemHeader 13 3" xfId="52780" xr:uid="{00000000-0005-0000-0000-000027CE0000}"/>
    <cellStyle name="SAPBEXItemHeader 14" xfId="52781" xr:uid="{00000000-0005-0000-0000-000028CE0000}"/>
    <cellStyle name="SAPBEXItemHeader 14 2" xfId="52782" xr:uid="{00000000-0005-0000-0000-000029CE0000}"/>
    <cellStyle name="SAPBEXItemHeader 14 3" xfId="52783" xr:uid="{00000000-0005-0000-0000-00002ACE0000}"/>
    <cellStyle name="SAPBEXItemHeader 15" xfId="52784" xr:uid="{00000000-0005-0000-0000-00002BCE0000}"/>
    <cellStyle name="SAPBEXItemHeader 16" xfId="52785" xr:uid="{00000000-0005-0000-0000-00002CCE0000}"/>
    <cellStyle name="SAPBEXItemHeader 17" xfId="52786" xr:uid="{00000000-0005-0000-0000-00002DCE0000}"/>
    <cellStyle name="SAPBEXItemHeader 2" xfId="52787" xr:uid="{00000000-0005-0000-0000-00002ECE0000}"/>
    <cellStyle name="SAPBEXItemHeader 2 10" xfId="52788" xr:uid="{00000000-0005-0000-0000-00002FCE0000}"/>
    <cellStyle name="SAPBEXItemHeader 2 10 2" xfId="52789" xr:uid="{00000000-0005-0000-0000-000030CE0000}"/>
    <cellStyle name="SAPBEXItemHeader 2 10 3" xfId="52790" xr:uid="{00000000-0005-0000-0000-000031CE0000}"/>
    <cellStyle name="SAPBEXItemHeader 2 11" xfId="52791" xr:uid="{00000000-0005-0000-0000-000032CE0000}"/>
    <cellStyle name="SAPBEXItemHeader 2 11 2" xfId="52792" xr:uid="{00000000-0005-0000-0000-000033CE0000}"/>
    <cellStyle name="SAPBEXItemHeader 2 11 3" xfId="52793" xr:uid="{00000000-0005-0000-0000-000034CE0000}"/>
    <cellStyle name="SAPBEXItemHeader 2 12" xfId="52794" xr:uid="{00000000-0005-0000-0000-000035CE0000}"/>
    <cellStyle name="SAPBEXItemHeader 2 12 2" xfId="52795" xr:uid="{00000000-0005-0000-0000-000036CE0000}"/>
    <cellStyle name="SAPBEXItemHeader 2 12 3" xfId="52796" xr:uid="{00000000-0005-0000-0000-000037CE0000}"/>
    <cellStyle name="SAPBEXItemHeader 2 13" xfId="52797" xr:uid="{00000000-0005-0000-0000-000038CE0000}"/>
    <cellStyle name="SAPBEXItemHeader 2 13 2" xfId="52798" xr:uid="{00000000-0005-0000-0000-000039CE0000}"/>
    <cellStyle name="SAPBEXItemHeader 2 13 3" xfId="52799" xr:uid="{00000000-0005-0000-0000-00003ACE0000}"/>
    <cellStyle name="SAPBEXItemHeader 2 14" xfId="52800" xr:uid="{00000000-0005-0000-0000-00003BCE0000}"/>
    <cellStyle name="SAPBEXItemHeader 2 15" xfId="52801" xr:uid="{00000000-0005-0000-0000-00003CCE0000}"/>
    <cellStyle name="SAPBEXItemHeader 2 16" xfId="52802" xr:uid="{00000000-0005-0000-0000-00003DCE0000}"/>
    <cellStyle name="SAPBEXItemHeader 2 2" xfId="52803" xr:uid="{00000000-0005-0000-0000-00003ECE0000}"/>
    <cellStyle name="SAPBEXItemHeader 2 2 10" xfId="52804" xr:uid="{00000000-0005-0000-0000-00003FCE0000}"/>
    <cellStyle name="SAPBEXItemHeader 2 2 10 2" xfId="52805" xr:uid="{00000000-0005-0000-0000-000040CE0000}"/>
    <cellStyle name="SAPBEXItemHeader 2 2 10 3" xfId="52806" xr:uid="{00000000-0005-0000-0000-000041CE0000}"/>
    <cellStyle name="SAPBEXItemHeader 2 2 11" xfId="52807" xr:uid="{00000000-0005-0000-0000-000042CE0000}"/>
    <cellStyle name="SAPBEXItemHeader 2 2 11 2" xfId="52808" xr:uid="{00000000-0005-0000-0000-000043CE0000}"/>
    <cellStyle name="SAPBEXItemHeader 2 2 11 3" xfId="52809" xr:uid="{00000000-0005-0000-0000-000044CE0000}"/>
    <cellStyle name="SAPBEXItemHeader 2 2 12" xfId="52810" xr:uid="{00000000-0005-0000-0000-000045CE0000}"/>
    <cellStyle name="SAPBEXItemHeader 2 2 12 2" xfId="52811" xr:uid="{00000000-0005-0000-0000-000046CE0000}"/>
    <cellStyle name="SAPBEXItemHeader 2 2 12 3" xfId="52812" xr:uid="{00000000-0005-0000-0000-000047CE0000}"/>
    <cellStyle name="SAPBEXItemHeader 2 2 13" xfId="52813" xr:uid="{00000000-0005-0000-0000-000048CE0000}"/>
    <cellStyle name="SAPBEXItemHeader 2 2 13 2" xfId="52814" xr:uid="{00000000-0005-0000-0000-000049CE0000}"/>
    <cellStyle name="SAPBEXItemHeader 2 2 13 3" xfId="52815" xr:uid="{00000000-0005-0000-0000-00004ACE0000}"/>
    <cellStyle name="SAPBEXItemHeader 2 2 14" xfId="52816" xr:uid="{00000000-0005-0000-0000-00004BCE0000}"/>
    <cellStyle name="SAPBEXItemHeader 2 2 14 2" xfId="52817" xr:uid="{00000000-0005-0000-0000-00004CCE0000}"/>
    <cellStyle name="SAPBEXItemHeader 2 2 14 3" xfId="52818" xr:uid="{00000000-0005-0000-0000-00004DCE0000}"/>
    <cellStyle name="SAPBEXItemHeader 2 2 15" xfId="52819" xr:uid="{00000000-0005-0000-0000-00004ECE0000}"/>
    <cellStyle name="SAPBEXItemHeader 2 2 15 2" xfId="52820" xr:uid="{00000000-0005-0000-0000-00004FCE0000}"/>
    <cellStyle name="SAPBEXItemHeader 2 2 15 3" xfId="52821" xr:uid="{00000000-0005-0000-0000-000050CE0000}"/>
    <cellStyle name="SAPBEXItemHeader 2 2 16" xfId="52822" xr:uid="{00000000-0005-0000-0000-000051CE0000}"/>
    <cellStyle name="SAPBEXItemHeader 2 2 16 2" xfId="52823" xr:uid="{00000000-0005-0000-0000-000052CE0000}"/>
    <cellStyle name="SAPBEXItemHeader 2 2 16 3" xfId="52824" xr:uid="{00000000-0005-0000-0000-000053CE0000}"/>
    <cellStyle name="SAPBEXItemHeader 2 2 17" xfId="52825" xr:uid="{00000000-0005-0000-0000-000054CE0000}"/>
    <cellStyle name="SAPBEXItemHeader 2 2 17 2" xfId="52826" xr:uid="{00000000-0005-0000-0000-000055CE0000}"/>
    <cellStyle name="SAPBEXItemHeader 2 2 17 3" xfId="52827" xr:uid="{00000000-0005-0000-0000-000056CE0000}"/>
    <cellStyle name="SAPBEXItemHeader 2 2 18" xfId="52828" xr:uid="{00000000-0005-0000-0000-000057CE0000}"/>
    <cellStyle name="SAPBEXItemHeader 2 2 19" xfId="52829" xr:uid="{00000000-0005-0000-0000-000058CE0000}"/>
    <cellStyle name="SAPBEXItemHeader 2 2 2" xfId="52830" xr:uid="{00000000-0005-0000-0000-000059CE0000}"/>
    <cellStyle name="SAPBEXItemHeader 2 2 2 10" xfId="52831" xr:uid="{00000000-0005-0000-0000-00005ACE0000}"/>
    <cellStyle name="SAPBEXItemHeader 2 2 2 10 2" xfId="52832" xr:uid="{00000000-0005-0000-0000-00005BCE0000}"/>
    <cellStyle name="SAPBEXItemHeader 2 2 2 10 3" xfId="52833" xr:uid="{00000000-0005-0000-0000-00005CCE0000}"/>
    <cellStyle name="SAPBEXItemHeader 2 2 2 11" xfId="52834" xr:uid="{00000000-0005-0000-0000-00005DCE0000}"/>
    <cellStyle name="SAPBEXItemHeader 2 2 2 11 2" xfId="52835" xr:uid="{00000000-0005-0000-0000-00005ECE0000}"/>
    <cellStyle name="SAPBEXItemHeader 2 2 2 11 3" xfId="52836" xr:uid="{00000000-0005-0000-0000-00005FCE0000}"/>
    <cellStyle name="SAPBEXItemHeader 2 2 2 12" xfId="52837" xr:uid="{00000000-0005-0000-0000-000060CE0000}"/>
    <cellStyle name="SAPBEXItemHeader 2 2 2 12 2" xfId="52838" xr:uid="{00000000-0005-0000-0000-000061CE0000}"/>
    <cellStyle name="SAPBEXItemHeader 2 2 2 12 3" xfId="52839" xr:uid="{00000000-0005-0000-0000-000062CE0000}"/>
    <cellStyle name="SAPBEXItemHeader 2 2 2 13" xfId="52840" xr:uid="{00000000-0005-0000-0000-000063CE0000}"/>
    <cellStyle name="SAPBEXItemHeader 2 2 2 13 2" xfId="52841" xr:uid="{00000000-0005-0000-0000-000064CE0000}"/>
    <cellStyle name="SAPBEXItemHeader 2 2 2 13 3" xfId="52842" xr:uid="{00000000-0005-0000-0000-000065CE0000}"/>
    <cellStyle name="SAPBEXItemHeader 2 2 2 14" xfId="52843" xr:uid="{00000000-0005-0000-0000-000066CE0000}"/>
    <cellStyle name="SAPBEXItemHeader 2 2 2 14 2" xfId="52844" xr:uid="{00000000-0005-0000-0000-000067CE0000}"/>
    <cellStyle name="SAPBEXItemHeader 2 2 2 14 3" xfId="52845" xr:uid="{00000000-0005-0000-0000-000068CE0000}"/>
    <cellStyle name="SAPBEXItemHeader 2 2 2 15" xfId="52846" xr:uid="{00000000-0005-0000-0000-000069CE0000}"/>
    <cellStyle name="SAPBEXItemHeader 2 2 2 15 2" xfId="52847" xr:uid="{00000000-0005-0000-0000-00006ACE0000}"/>
    <cellStyle name="SAPBEXItemHeader 2 2 2 15 3" xfId="52848" xr:uid="{00000000-0005-0000-0000-00006BCE0000}"/>
    <cellStyle name="SAPBEXItemHeader 2 2 2 16" xfId="52849" xr:uid="{00000000-0005-0000-0000-00006CCE0000}"/>
    <cellStyle name="SAPBEXItemHeader 2 2 2 16 2" xfId="52850" xr:uid="{00000000-0005-0000-0000-00006DCE0000}"/>
    <cellStyle name="SAPBEXItemHeader 2 2 2 16 3" xfId="52851" xr:uid="{00000000-0005-0000-0000-00006ECE0000}"/>
    <cellStyle name="SAPBEXItemHeader 2 2 2 17" xfId="52852" xr:uid="{00000000-0005-0000-0000-00006FCE0000}"/>
    <cellStyle name="SAPBEXItemHeader 2 2 2 17 2" xfId="52853" xr:uid="{00000000-0005-0000-0000-000070CE0000}"/>
    <cellStyle name="SAPBEXItemHeader 2 2 2 17 3" xfId="52854" xr:uid="{00000000-0005-0000-0000-000071CE0000}"/>
    <cellStyle name="SAPBEXItemHeader 2 2 2 18" xfId="52855" xr:uid="{00000000-0005-0000-0000-000072CE0000}"/>
    <cellStyle name="SAPBEXItemHeader 2 2 2 18 2" xfId="52856" xr:uid="{00000000-0005-0000-0000-000073CE0000}"/>
    <cellStyle name="SAPBEXItemHeader 2 2 2 18 3" xfId="52857" xr:uid="{00000000-0005-0000-0000-000074CE0000}"/>
    <cellStyle name="SAPBEXItemHeader 2 2 2 19" xfId="52858" xr:uid="{00000000-0005-0000-0000-000075CE0000}"/>
    <cellStyle name="SAPBEXItemHeader 2 2 2 2" xfId="52859" xr:uid="{00000000-0005-0000-0000-000076CE0000}"/>
    <cellStyle name="SAPBEXItemHeader 2 2 2 2 10" xfId="52860" xr:uid="{00000000-0005-0000-0000-000077CE0000}"/>
    <cellStyle name="SAPBEXItemHeader 2 2 2 2 10 2" xfId="52861" xr:uid="{00000000-0005-0000-0000-000078CE0000}"/>
    <cellStyle name="SAPBEXItemHeader 2 2 2 2 10 3" xfId="52862" xr:uid="{00000000-0005-0000-0000-000079CE0000}"/>
    <cellStyle name="SAPBEXItemHeader 2 2 2 2 11" xfId="52863" xr:uid="{00000000-0005-0000-0000-00007ACE0000}"/>
    <cellStyle name="SAPBEXItemHeader 2 2 2 2 11 2" xfId="52864" xr:uid="{00000000-0005-0000-0000-00007BCE0000}"/>
    <cellStyle name="SAPBEXItemHeader 2 2 2 2 11 3" xfId="52865" xr:uid="{00000000-0005-0000-0000-00007CCE0000}"/>
    <cellStyle name="SAPBEXItemHeader 2 2 2 2 12" xfId="52866" xr:uid="{00000000-0005-0000-0000-00007DCE0000}"/>
    <cellStyle name="SAPBEXItemHeader 2 2 2 2 12 2" xfId="52867" xr:uid="{00000000-0005-0000-0000-00007ECE0000}"/>
    <cellStyle name="SAPBEXItemHeader 2 2 2 2 12 3" xfId="52868" xr:uid="{00000000-0005-0000-0000-00007FCE0000}"/>
    <cellStyle name="SAPBEXItemHeader 2 2 2 2 13" xfId="52869" xr:uid="{00000000-0005-0000-0000-000080CE0000}"/>
    <cellStyle name="SAPBEXItemHeader 2 2 2 2 14" xfId="52870" xr:uid="{00000000-0005-0000-0000-000081CE0000}"/>
    <cellStyle name="SAPBEXItemHeader 2 2 2 2 2" xfId="52871" xr:uid="{00000000-0005-0000-0000-000082CE0000}"/>
    <cellStyle name="SAPBEXItemHeader 2 2 2 2 2 2" xfId="52872" xr:uid="{00000000-0005-0000-0000-000083CE0000}"/>
    <cellStyle name="SAPBEXItemHeader 2 2 2 2 2 3" xfId="52873" xr:uid="{00000000-0005-0000-0000-000084CE0000}"/>
    <cellStyle name="SAPBEXItemHeader 2 2 2 2 3" xfId="52874" xr:uid="{00000000-0005-0000-0000-000085CE0000}"/>
    <cellStyle name="SAPBEXItemHeader 2 2 2 2 3 2" xfId="52875" xr:uid="{00000000-0005-0000-0000-000086CE0000}"/>
    <cellStyle name="SAPBEXItemHeader 2 2 2 2 3 3" xfId="52876" xr:uid="{00000000-0005-0000-0000-000087CE0000}"/>
    <cellStyle name="SAPBEXItemHeader 2 2 2 2 4" xfId="52877" xr:uid="{00000000-0005-0000-0000-000088CE0000}"/>
    <cellStyle name="SAPBEXItemHeader 2 2 2 2 4 2" xfId="52878" xr:uid="{00000000-0005-0000-0000-000089CE0000}"/>
    <cellStyle name="SAPBEXItemHeader 2 2 2 2 4 3" xfId="52879" xr:uid="{00000000-0005-0000-0000-00008ACE0000}"/>
    <cellStyle name="SAPBEXItemHeader 2 2 2 2 5" xfId="52880" xr:uid="{00000000-0005-0000-0000-00008BCE0000}"/>
    <cellStyle name="SAPBEXItemHeader 2 2 2 2 5 2" xfId="52881" xr:uid="{00000000-0005-0000-0000-00008CCE0000}"/>
    <cellStyle name="SAPBEXItemHeader 2 2 2 2 5 3" xfId="52882" xr:uid="{00000000-0005-0000-0000-00008DCE0000}"/>
    <cellStyle name="SAPBEXItemHeader 2 2 2 2 6" xfId="52883" xr:uid="{00000000-0005-0000-0000-00008ECE0000}"/>
    <cellStyle name="SAPBEXItemHeader 2 2 2 2 6 2" xfId="52884" xr:uid="{00000000-0005-0000-0000-00008FCE0000}"/>
    <cellStyle name="SAPBEXItemHeader 2 2 2 2 6 3" xfId="52885" xr:uid="{00000000-0005-0000-0000-000090CE0000}"/>
    <cellStyle name="SAPBEXItemHeader 2 2 2 2 7" xfId="52886" xr:uid="{00000000-0005-0000-0000-000091CE0000}"/>
    <cellStyle name="SAPBEXItemHeader 2 2 2 2 7 2" xfId="52887" xr:uid="{00000000-0005-0000-0000-000092CE0000}"/>
    <cellStyle name="SAPBEXItemHeader 2 2 2 2 7 3" xfId="52888" xr:uid="{00000000-0005-0000-0000-000093CE0000}"/>
    <cellStyle name="SAPBEXItemHeader 2 2 2 2 8" xfId="52889" xr:uid="{00000000-0005-0000-0000-000094CE0000}"/>
    <cellStyle name="SAPBEXItemHeader 2 2 2 2 8 2" xfId="52890" xr:uid="{00000000-0005-0000-0000-000095CE0000}"/>
    <cellStyle name="SAPBEXItemHeader 2 2 2 2 8 3" xfId="52891" xr:uid="{00000000-0005-0000-0000-000096CE0000}"/>
    <cellStyle name="SAPBEXItemHeader 2 2 2 2 9" xfId="52892" xr:uid="{00000000-0005-0000-0000-000097CE0000}"/>
    <cellStyle name="SAPBEXItemHeader 2 2 2 2 9 2" xfId="52893" xr:uid="{00000000-0005-0000-0000-000098CE0000}"/>
    <cellStyle name="SAPBEXItemHeader 2 2 2 2 9 3" xfId="52894" xr:uid="{00000000-0005-0000-0000-000099CE0000}"/>
    <cellStyle name="SAPBEXItemHeader 2 2 2 20" xfId="52895" xr:uid="{00000000-0005-0000-0000-00009ACE0000}"/>
    <cellStyle name="SAPBEXItemHeader 2 2 2 3" xfId="52896" xr:uid="{00000000-0005-0000-0000-00009BCE0000}"/>
    <cellStyle name="SAPBEXItemHeader 2 2 2 3 10" xfId="52897" xr:uid="{00000000-0005-0000-0000-00009CCE0000}"/>
    <cellStyle name="SAPBEXItemHeader 2 2 2 3 10 2" xfId="52898" xr:uid="{00000000-0005-0000-0000-00009DCE0000}"/>
    <cellStyle name="SAPBEXItemHeader 2 2 2 3 10 3" xfId="52899" xr:uid="{00000000-0005-0000-0000-00009ECE0000}"/>
    <cellStyle name="SAPBEXItemHeader 2 2 2 3 11" xfId="52900" xr:uid="{00000000-0005-0000-0000-00009FCE0000}"/>
    <cellStyle name="SAPBEXItemHeader 2 2 2 3 11 2" xfId="52901" xr:uid="{00000000-0005-0000-0000-0000A0CE0000}"/>
    <cellStyle name="SAPBEXItemHeader 2 2 2 3 11 3" xfId="52902" xr:uid="{00000000-0005-0000-0000-0000A1CE0000}"/>
    <cellStyle name="SAPBEXItemHeader 2 2 2 3 12" xfId="52903" xr:uid="{00000000-0005-0000-0000-0000A2CE0000}"/>
    <cellStyle name="SAPBEXItemHeader 2 2 2 3 12 2" xfId="52904" xr:uid="{00000000-0005-0000-0000-0000A3CE0000}"/>
    <cellStyle name="SAPBEXItemHeader 2 2 2 3 12 3" xfId="52905" xr:uid="{00000000-0005-0000-0000-0000A4CE0000}"/>
    <cellStyle name="SAPBEXItemHeader 2 2 2 3 13" xfId="52906" xr:uid="{00000000-0005-0000-0000-0000A5CE0000}"/>
    <cellStyle name="SAPBEXItemHeader 2 2 2 3 14" xfId="52907" xr:uid="{00000000-0005-0000-0000-0000A6CE0000}"/>
    <cellStyle name="SAPBEXItemHeader 2 2 2 3 2" xfId="52908" xr:uid="{00000000-0005-0000-0000-0000A7CE0000}"/>
    <cellStyle name="SAPBEXItemHeader 2 2 2 3 2 2" xfId="52909" xr:uid="{00000000-0005-0000-0000-0000A8CE0000}"/>
    <cellStyle name="SAPBEXItemHeader 2 2 2 3 2 3" xfId="52910" xr:uid="{00000000-0005-0000-0000-0000A9CE0000}"/>
    <cellStyle name="SAPBEXItemHeader 2 2 2 3 3" xfId="52911" xr:uid="{00000000-0005-0000-0000-0000AACE0000}"/>
    <cellStyle name="SAPBEXItemHeader 2 2 2 3 3 2" xfId="52912" xr:uid="{00000000-0005-0000-0000-0000ABCE0000}"/>
    <cellStyle name="SAPBEXItemHeader 2 2 2 3 3 3" xfId="52913" xr:uid="{00000000-0005-0000-0000-0000ACCE0000}"/>
    <cellStyle name="SAPBEXItemHeader 2 2 2 3 4" xfId="52914" xr:uid="{00000000-0005-0000-0000-0000ADCE0000}"/>
    <cellStyle name="SAPBEXItemHeader 2 2 2 3 4 2" xfId="52915" xr:uid="{00000000-0005-0000-0000-0000AECE0000}"/>
    <cellStyle name="SAPBEXItemHeader 2 2 2 3 4 3" xfId="52916" xr:uid="{00000000-0005-0000-0000-0000AFCE0000}"/>
    <cellStyle name="SAPBEXItemHeader 2 2 2 3 5" xfId="52917" xr:uid="{00000000-0005-0000-0000-0000B0CE0000}"/>
    <cellStyle name="SAPBEXItemHeader 2 2 2 3 5 2" xfId="52918" xr:uid="{00000000-0005-0000-0000-0000B1CE0000}"/>
    <cellStyle name="SAPBEXItemHeader 2 2 2 3 5 3" xfId="52919" xr:uid="{00000000-0005-0000-0000-0000B2CE0000}"/>
    <cellStyle name="SAPBEXItemHeader 2 2 2 3 6" xfId="52920" xr:uid="{00000000-0005-0000-0000-0000B3CE0000}"/>
    <cellStyle name="SAPBEXItemHeader 2 2 2 3 6 2" xfId="52921" xr:uid="{00000000-0005-0000-0000-0000B4CE0000}"/>
    <cellStyle name="SAPBEXItemHeader 2 2 2 3 6 3" xfId="52922" xr:uid="{00000000-0005-0000-0000-0000B5CE0000}"/>
    <cellStyle name="SAPBEXItemHeader 2 2 2 3 7" xfId="52923" xr:uid="{00000000-0005-0000-0000-0000B6CE0000}"/>
    <cellStyle name="SAPBEXItemHeader 2 2 2 3 7 2" xfId="52924" xr:uid="{00000000-0005-0000-0000-0000B7CE0000}"/>
    <cellStyle name="SAPBEXItemHeader 2 2 2 3 7 3" xfId="52925" xr:uid="{00000000-0005-0000-0000-0000B8CE0000}"/>
    <cellStyle name="SAPBEXItemHeader 2 2 2 3 8" xfId="52926" xr:uid="{00000000-0005-0000-0000-0000B9CE0000}"/>
    <cellStyle name="SAPBEXItemHeader 2 2 2 3 8 2" xfId="52927" xr:uid="{00000000-0005-0000-0000-0000BACE0000}"/>
    <cellStyle name="SAPBEXItemHeader 2 2 2 3 8 3" xfId="52928" xr:uid="{00000000-0005-0000-0000-0000BBCE0000}"/>
    <cellStyle name="SAPBEXItemHeader 2 2 2 3 9" xfId="52929" xr:uid="{00000000-0005-0000-0000-0000BCCE0000}"/>
    <cellStyle name="SAPBEXItemHeader 2 2 2 3 9 2" xfId="52930" xr:uid="{00000000-0005-0000-0000-0000BDCE0000}"/>
    <cellStyle name="SAPBEXItemHeader 2 2 2 3 9 3" xfId="52931" xr:uid="{00000000-0005-0000-0000-0000BECE0000}"/>
    <cellStyle name="SAPBEXItemHeader 2 2 2 4" xfId="52932" xr:uid="{00000000-0005-0000-0000-0000BFCE0000}"/>
    <cellStyle name="SAPBEXItemHeader 2 2 2 4 10" xfId="52933" xr:uid="{00000000-0005-0000-0000-0000C0CE0000}"/>
    <cellStyle name="SAPBEXItemHeader 2 2 2 4 10 2" xfId="52934" xr:uid="{00000000-0005-0000-0000-0000C1CE0000}"/>
    <cellStyle name="SAPBEXItemHeader 2 2 2 4 10 3" xfId="52935" xr:uid="{00000000-0005-0000-0000-0000C2CE0000}"/>
    <cellStyle name="SAPBEXItemHeader 2 2 2 4 11" xfId="52936" xr:uid="{00000000-0005-0000-0000-0000C3CE0000}"/>
    <cellStyle name="SAPBEXItemHeader 2 2 2 4 11 2" xfId="52937" xr:uid="{00000000-0005-0000-0000-0000C4CE0000}"/>
    <cellStyle name="SAPBEXItemHeader 2 2 2 4 11 3" xfId="52938" xr:uid="{00000000-0005-0000-0000-0000C5CE0000}"/>
    <cellStyle name="SAPBEXItemHeader 2 2 2 4 12" xfId="52939" xr:uid="{00000000-0005-0000-0000-0000C6CE0000}"/>
    <cellStyle name="SAPBEXItemHeader 2 2 2 4 13" xfId="52940" xr:uid="{00000000-0005-0000-0000-0000C7CE0000}"/>
    <cellStyle name="SAPBEXItemHeader 2 2 2 4 2" xfId="52941" xr:uid="{00000000-0005-0000-0000-0000C8CE0000}"/>
    <cellStyle name="SAPBEXItemHeader 2 2 2 4 2 2" xfId="52942" xr:uid="{00000000-0005-0000-0000-0000C9CE0000}"/>
    <cellStyle name="SAPBEXItemHeader 2 2 2 4 2 3" xfId="52943" xr:uid="{00000000-0005-0000-0000-0000CACE0000}"/>
    <cellStyle name="SAPBEXItemHeader 2 2 2 4 3" xfId="52944" xr:uid="{00000000-0005-0000-0000-0000CBCE0000}"/>
    <cellStyle name="SAPBEXItemHeader 2 2 2 4 3 2" xfId="52945" xr:uid="{00000000-0005-0000-0000-0000CCCE0000}"/>
    <cellStyle name="SAPBEXItemHeader 2 2 2 4 3 3" xfId="52946" xr:uid="{00000000-0005-0000-0000-0000CDCE0000}"/>
    <cellStyle name="SAPBEXItemHeader 2 2 2 4 4" xfId="52947" xr:uid="{00000000-0005-0000-0000-0000CECE0000}"/>
    <cellStyle name="SAPBEXItemHeader 2 2 2 4 4 2" xfId="52948" xr:uid="{00000000-0005-0000-0000-0000CFCE0000}"/>
    <cellStyle name="SAPBEXItemHeader 2 2 2 4 4 3" xfId="52949" xr:uid="{00000000-0005-0000-0000-0000D0CE0000}"/>
    <cellStyle name="SAPBEXItemHeader 2 2 2 4 5" xfId="52950" xr:uid="{00000000-0005-0000-0000-0000D1CE0000}"/>
    <cellStyle name="SAPBEXItemHeader 2 2 2 4 5 2" xfId="52951" xr:uid="{00000000-0005-0000-0000-0000D2CE0000}"/>
    <cellStyle name="SAPBEXItemHeader 2 2 2 4 5 3" xfId="52952" xr:uid="{00000000-0005-0000-0000-0000D3CE0000}"/>
    <cellStyle name="SAPBEXItemHeader 2 2 2 4 6" xfId="52953" xr:uid="{00000000-0005-0000-0000-0000D4CE0000}"/>
    <cellStyle name="SAPBEXItemHeader 2 2 2 4 6 2" xfId="52954" xr:uid="{00000000-0005-0000-0000-0000D5CE0000}"/>
    <cellStyle name="SAPBEXItemHeader 2 2 2 4 6 3" xfId="52955" xr:uid="{00000000-0005-0000-0000-0000D6CE0000}"/>
    <cellStyle name="SAPBEXItemHeader 2 2 2 4 7" xfId="52956" xr:uid="{00000000-0005-0000-0000-0000D7CE0000}"/>
    <cellStyle name="SAPBEXItemHeader 2 2 2 4 7 2" xfId="52957" xr:uid="{00000000-0005-0000-0000-0000D8CE0000}"/>
    <cellStyle name="SAPBEXItemHeader 2 2 2 4 7 3" xfId="52958" xr:uid="{00000000-0005-0000-0000-0000D9CE0000}"/>
    <cellStyle name="SAPBEXItemHeader 2 2 2 4 8" xfId="52959" xr:uid="{00000000-0005-0000-0000-0000DACE0000}"/>
    <cellStyle name="SAPBEXItemHeader 2 2 2 4 8 2" xfId="52960" xr:uid="{00000000-0005-0000-0000-0000DBCE0000}"/>
    <cellStyle name="SAPBEXItemHeader 2 2 2 4 8 3" xfId="52961" xr:uid="{00000000-0005-0000-0000-0000DCCE0000}"/>
    <cellStyle name="SAPBEXItemHeader 2 2 2 4 9" xfId="52962" xr:uid="{00000000-0005-0000-0000-0000DDCE0000}"/>
    <cellStyle name="SAPBEXItemHeader 2 2 2 4 9 2" xfId="52963" xr:uid="{00000000-0005-0000-0000-0000DECE0000}"/>
    <cellStyle name="SAPBEXItemHeader 2 2 2 4 9 3" xfId="52964" xr:uid="{00000000-0005-0000-0000-0000DFCE0000}"/>
    <cellStyle name="SAPBEXItemHeader 2 2 2 5" xfId="52965" xr:uid="{00000000-0005-0000-0000-0000E0CE0000}"/>
    <cellStyle name="SAPBEXItemHeader 2 2 2 5 10" xfId="52966" xr:uid="{00000000-0005-0000-0000-0000E1CE0000}"/>
    <cellStyle name="SAPBEXItemHeader 2 2 2 5 10 2" xfId="52967" xr:uid="{00000000-0005-0000-0000-0000E2CE0000}"/>
    <cellStyle name="SAPBEXItemHeader 2 2 2 5 10 3" xfId="52968" xr:uid="{00000000-0005-0000-0000-0000E3CE0000}"/>
    <cellStyle name="SAPBEXItemHeader 2 2 2 5 11" xfId="52969" xr:uid="{00000000-0005-0000-0000-0000E4CE0000}"/>
    <cellStyle name="SAPBEXItemHeader 2 2 2 5 11 2" xfId="52970" xr:uid="{00000000-0005-0000-0000-0000E5CE0000}"/>
    <cellStyle name="SAPBEXItemHeader 2 2 2 5 11 3" xfId="52971" xr:uid="{00000000-0005-0000-0000-0000E6CE0000}"/>
    <cellStyle name="SAPBEXItemHeader 2 2 2 5 12" xfId="52972" xr:uid="{00000000-0005-0000-0000-0000E7CE0000}"/>
    <cellStyle name="SAPBEXItemHeader 2 2 2 5 13" xfId="52973" xr:uid="{00000000-0005-0000-0000-0000E8CE0000}"/>
    <cellStyle name="SAPBEXItemHeader 2 2 2 5 2" xfId="52974" xr:uid="{00000000-0005-0000-0000-0000E9CE0000}"/>
    <cellStyle name="SAPBEXItemHeader 2 2 2 5 2 2" xfId="52975" xr:uid="{00000000-0005-0000-0000-0000EACE0000}"/>
    <cellStyle name="SAPBEXItemHeader 2 2 2 5 2 3" xfId="52976" xr:uid="{00000000-0005-0000-0000-0000EBCE0000}"/>
    <cellStyle name="SAPBEXItemHeader 2 2 2 5 3" xfId="52977" xr:uid="{00000000-0005-0000-0000-0000ECCE0000}"/>
    <cellStyle name="SAPBEXItemHeader 2 2 2 5 3 2" xfId="52978" xr:uid="{00000000-0005-0000-0000-0000EDCE0000}"/>
    <cellStyle name="SAPBEXItemHeader 2 2 2 5 3 3" xfId="52979" xr:uid="{00000000-0005-0000-0000-0000EECE0000}"/>
    <cellStyle name="SAPBEXItemHeader 2 2 2 5 4" xfId="52980" xr:uid="{00000000-0005-0000-0000-0000EFCE0000}"/>
    <cellStyle name="SAPBEXItemHeader 2 2 2 5 4 2" xfId="52981" xr:uid="{00000000-0005-0000-0000-0000F0CE0000}"/>
    <cellStyle name="SAPBEXItemHeader 2 2 2 5 4 3" xfId="52982" xr:uid="{00000000-0005-0000-0000-0000F1CE0000}"/>
    <cellStyle name="SAPBEXItemHeader 2 2 2 5 5" xfId="52983" xr:uid="{00000000-0005-0000-0000-0000F2CE0000}"/>
    <cellStyle name="SAPBEXItemHeader 2 2 2 5 5 2" xfId="52984" xr:uid="{00000000-0005-0000-0000-0000F3CE0000}"/>
    <cellStyle name="SAPBEXItemHeader 2 2 2 5 5 3" xfId="52985" xr:uid="{00000000-0005-0000-0000-0000F4CE0000}"/>
    <cellStyle name="SAPBEXItemHeader 2 2 2 5 6" xfId="52986" xr:uid="{00000000-0005-0000-0000-0000F5CE0000}"/>
    <cellStyle name="SAPBEXItemHeader 2 2 2 5 6 2" xfId="52987" xr:uid="{00000000-0005-0000-0000-0000F6CE0000}"/>
    <cellStyle name="SAPBEXItemHeader 2 2 2 5 6 3" xfId="52988" xr:uid="{00000000-0005-0000-0000-0000F7CE0000}"/>
    <cellStyle name="SAPBEXItemHeader 2 2 2 5 7" xfId="52989" xr:uid="{00000000-0005-0000-0000-0000F8CE0000}"/>
    <cellStyle name="SAPBEXItemHeader 2 2 2 5 7 2" xfId="52990" xr:uid="{00000000-0005-0000-0000-0000F9CE0000}"/>
    <cellStyle name="SAPBEXItemHeader 2 2 2 5 7 3" xfId="52991" xr:uid="{00000000-0005-0000-0000-0000FACE0000}"/>
    <cellStyle name="SAPBEXItemHeader 2 2 2 5 8" xfId="52992" xr:uid="{00000000-0005-0000-0000-0000FBCE0000}"/>
    <cellStyle name="SAPBEXItemHeader 2 2 2 5 8 2" xfId="52993" xr:uid="{00000000-0005-0000-0000-0000FCCE0000}"/>
    <cellStyle name="SAPBEXItemHeader 2 2 2 5 8 3" xfId="52994" xr:uid="{00000000-0005-0000-0000-0000FDCE0000}"/>
    <cellStyle name="SAPBEXItemHeader 2 2 2 5 9" xfId="52995" xr:uid="{00000000-0005-0000-0000-0000FECE0000}"/>
    <cellStyle name="SAPBEXItemHeader 2 2 2 5 9 2" xfId="52996" xr:uid="{00000000-0005-0000-0000-0000FFCE0000}"/>
    <cellStyle name="SAPBEXItemHeader 2 2 2 5 9 3" xfId="52997" xr:uid="{00000000-0005-0000-0000-000000CF0000}"/>
    <cellStyle name="SAPBEXItemHeader 2 2 2 6" xfId="52998" xr:uid="{00000000-0005-0000-0000-000001CF0000}"/>
    <cellStyle name="SAPBEXItemHeader 2 2 2 6 10" xfId="52999" xr:uid="{00000000-0005-0000-0000-000002CF0000}"/>
    <cellStyle name="SAPBEXItemHeader 2 2 2 6 10 2" xfId="53000" xr:uid="{00000000-0005-0000-0000-000003CF0000}"/>
    <cellStyle name="SAPBEXItemHeader 2 2 2 6 10 3" xfId="53001" xr:uid="{00000000-0005-0000-0000-000004CF0000}"/>
    <cellStyle name="SAPBEXItemHeader 2 2 2 6 11" xfId="53002" xr:uid="{00000000-0005-0000-0000-000005CF0000}"/>
    <cellStyle name="SAPBEXItemHeader 2 2 2 6 11 2" xfId="53003" xr:uid="{00000000-0005-0000-0000-000006CF0000}"/>
    <cellStyle name="SAPBEXItemHeader 2 2 2 6 11 3" xfId="53004" xr:uid="{00000000-0005-0000-0000-000007CF0000}"/>
    <cellStyle name="SAPBEXItemHeader 2 2 2 6 12" xfId="53005" xr:uid="{00000000-0005-0000-0000-000008CF0000}"/>
    <cellStyle name="SAPBEXItemHeader 2 2 2 6 13" xfId="53006" xr:uid="{00000000-0005-0000-0000-000009CF0000}"/>
    <cellStyle name="SAPBEXItemHeader 2 2 2 6 2" xfId="53007" xr:uid="{00000000-0005-0000-0000-00000ACF0000}"/>
    <cellStyle name="SAPBEXItemHeader 2 2 2 6 2 2" xfId="53008" xr:uid="{00000000-0005-0000-0000-00000BCF0000}"/>
    <cellStyle name="SAPBEXItemHeader 2 2 2 6 2 3" xfId="53009" xr:uid="{00000000-0005-0000-0000-00000CCF0000}"/>
    <cellStyle name="SAPBEXItemHeader 2 2 2 6 3" xfId="53010" xr:uid="{00000000-0005-0000-0000-00000DCF0000}"/>
    <cellStyle name="SAPBEXItemHeader 2 2 2 6 3 2" xfId="53011" xr:uid="{00000000-0005-0000-0000-00000ECF0000}"/>
    <cellStyle name="SAPBEXItemHeader 2 2 2 6 3 3" xfId="53012" xr:uid="{00000000-0005-0000-0000-00000FCF0000}"/>
    <cellStyle name="SAPBEXItemHeader 2 2 2 6 4" xfId="53013" xr:uid="{00000000-0005-0000-0000-000010CF0000}"/>
    <cellStyle name="SAPBEXItemHeader 2 2 2 6 4 2" xfId="53014" xr:uid="{00000000-0005-0000-0000-000011CF0000}"/>
    <cellStyle name="SAPBEXItemHeader 2 2 2 6 4 3" xfId="53015" xr:uid="{00000000-0005-0000-0000-000012CF0000}"/>
    <cellStyle name="SAPBEXItemHeader 2 2 2 6 5" xfId="53016" xr:uid="{00000000-0005-0000-0000-000013CF0000}"/>
    <cellStyle name="SAPBEXItemHeader 2 2 2 6 5 2" xfId="53017" xr:uid="{00000000-0005-0000-0000-000014CF0000}"/>
    <cellStyle name="SAPBEXItemHeader 2 2 2 6 5 3" xfId="53018" xr:uid="{00000000-0005-0000-0000-000015CF0000}"/>
    <cellStyle name="SAPBEXItemHeader 2 2 2 6 6" xfId="53019" xr:uid="{00000000-0005-0000-0000-000016CF0000}"/>
    <cellStyle name="SAPBEXItemHeader 2 2 2 6 6 2" xfId="53020" xr:uid="{00000000-0005-0000-0000-000017CF0000}"/>
    <cellStyle name="SAPBEXItemHeader 2 2 2 6 6 3" xfId="53021" xr:uid="{00000000-0005-0000-0000-000018CF0000}"/>
    <cellStyle name="SAPBEXItemHeader 2 2 2 6 7" xfId="53022" xr:uid="{00000000-0005-0000-0000-000019CF0000}"/>
    <cellStyle name="SAPBEXItemHeader 2 2 2 6 7 2" xfId="53023" xr:uid="{00000000-0005-0000-0000-00001ACF0000}"/>
    <cellStyle name="SAPBEXItemHeader 2 2 2 6 7 3" xfId="53024" xr:uid="{00000000-0005-0000-0000-00001BCF0000}"/>
    <cellStyle name="SAPBEXItemHeader 2 2 2 6 8" xfId="53025" xr:uid="{00000000-0005-0000-0000-00001CCF0000}"/>
    <cellStyle name="SAPBEXItemHeader 2 2 2 6 8 2" xfId="53026" xr:uid="{00000000-0005-0000-0000-00001DCF0000}"/>
    <cellStyle name="SAPBEXItemHeader 2 2 2 6 8 3" xfId="53027" xr:uid="{00000000-0005-0000-0000-00001ECF0000}"/>
    <cellStyle name="SAPBEXItemHeader 2 2 2 6 9" xfId="53028" xr:uid="{00000000-0005-0000-0000-00001FCF0000}"/>
    <cellStyle name="SAPBEXItemHeader 2 2 2 6 9 2" xfId="53029" xr:uid="{00000000-0005-0000-0000-000020CF0000}"/>
    <cellStyle name="SAPBEXItemHeader 2 2 2 6 9 3" xfId="53030" xr:uid="{00000000-0005-0000-0000-000021CF0000}"/>
    <cellStyle name="SAPBEXItemHeader 2 2 2 7" xfId="53031" xr:uid="{00000000-0005-0000-0000-000022CF0000}"/>
    <cellStyle name="SAPBEXItemHeader 2 2 2 7 10" xfId="53032" xr:uid="{00000000-0005-0000-0000-000023CF0000}"/>
    <cellStyle name="SAPBEXItemHeader 2 2 2 7 10 2" xfId="53033" xr:uid="{00000000-0005-0000-0000-000024CF0000}"/>
    <cellStyle name="SAPBEXItemHeader 2 2 2 7 10 3" xfId="53034" xr:uid="{00000000-0005-0000-0000-000025CF0000}"/>
    <cellStyle name="SAPBEXItemHeader 2 2 2 7 11" xfId="53035" xr:uid="{00000000-0005-0000-0000-000026CF0000}"/>
    <cellStyle name="SAPBEXItemHeader 2 2 2 7 11 2" xfId="53036" xr:uid="{00000000-0005-0000-0000-000027CF0000}"/>
    <cellStyle name="SAPBEXItemHeader 2 2 2 7 11 3" xfId="53037" xr:uid="{00000000-0005-0000-0000-000028CF0000}"/>
    <cellStyle name="SAPBEXItemHeader 2 2 2 7 12" xfId="53038" xr:uid="{00000000-0005-0000-0000-000029CF0000}"/>
    <cellStyle name="SAPBEXItemHeader 2 2 2 7 13" xfId="53039" xr:uid="{00000000-0005-0000-0000-00002ACF0000}"/>
    <cellStyle name="SAPBEXItemHeader 2 2 2 7 2" xfId="53040" xr:uid="{00000000-0005-0000-0000-00002BCF0000}"/>
    <cellStyle name="SAPBEXItemHeader 2 2 2 7 2 2" xfId="53041" xr:uid="{00000000-0005-0000-0000-00002CCF0000}"/>
    <cellStyle name="SAPBEXItemHeader 2 2 2 7 2 3" xfId="53042" xr:uid="{00000000-0005-0000-0000-00002DCF0000}"/>
    <cellStyle name="SAPBEXItemHeader 2 2 2 7 3" xfId="53043" xr:uid="{00000000-0005-0000-0000-00002ECF0000}"/>
    <cellStyle name="SAPBEXItemHeader 2 2 2 7 3 2" xfId="53044" xr:uid="{00000000-0005-0000-0000-00002FCF0000}"/>
    <cellStyle name="SAPBEXItemHeader 2 2 2 7 3 3" xfId="53045" xr:uid="{00000000-0005-0000-0000-000030CF0000}"/>
    <cellStyle name="SAPBEXItemHeader 2 2 2 7 4" xfId="53046" xr:uid="{00000000-0005-0000-0000-000031CF0000}"/>
    <cellStyle name="SAPBEXItemHeader 2 2 2 7 4 2" xfId="53047" xr:uid="{00000000-0005-0000-0000-000032CF0000}"/>
    <cellStyle name="SAPBEXItemHeader 2 2 2 7 4 3" xfId="53048" xr:uid="{00000000-0005-0000-0000-000033CF0000}"/>
    <cellStyle name="SAPBEXItemHeader 2 2 2 7 5" xfId="53049" xr:uid="{00000000-0005-0000-0000-000034CF0000}"/>
    <cellStyle name="SAPBEXItemHeader 2 2 2 7 5 2" xfId="53050" xr:uid="{00000000-0005-0000-0000-000035CF0000}"/>
    <cellStyle name="SAPBEXItemHeader 2 2 2 7 5 3" xfId="53051" xr:uid="{00000000-0005-0000-0000-000036CF0000}"/>
    <cellStyle name="SAPBEXItemHeader 2 2 2 7 6" xfId="53052" xr:uid="{00000000-0005-0000-0000-000037CF0000}"/>
    <cellStyle name="SAPBEXItemHeader 2 2 2 7 6 2" xfId="53053" xr:uid="{00000000-0005-0000-0000-000038CF0000}"/>
    <cellStyle name="SAPBEXItemHeader 2 2 2 7 6 3" xfId="53054" xr:uid="{00000000-0005-0000-0000-000039CF0000}"/>
    <cellStyle name="SAPBEXItemHeader 2 2 2 7 7" xfId="53055" xr:uid="{00000000-0005-0000-0000-00003ACF0000}"/>
    <cellStyle name="SAPBEXItemHeader 2 2 2 7 7 2" xfId="53056" xr:uid="{00000000-0005-0000-0000-00003BCF0000}"/>
    <cellStyle name="SAPBEXItemHeader 2 2 2 7 7 3" xfId="53057" xr:uid="{00000000-0005-0000-0000-00003CCF0000}"/>
    <cellStyle name="SAPBEXItemHeader 2 2 2 7 8" xfId="53058" xr:uid="{00000000-0005-0000-0000-00003DCF0000}"/>
    <cellStyle name="SAPBEXItemHeader 2 2 2 7 8 2" xfId="53059" xr:uid="{00000000-0005-0000-0000-00003ECF0000}"/>
    <cellStyle name="SAPBEXItemHeader 2 2 2 7 8 3" xfId="53060" xr:uid="{00000000-0005-0000-0000-00003FCF0000}"/>
    <cellStyle name="SAPBEXItemHeader 2 2 2 7 9" xfId="53061" xr:uid="{00000000-0005-0000-0000-000040CF0000}"/>
    <cellStyle name="SAPBEXItemHeader 2 2 2 7 9 2" xfId="53062" xr:uid="{00000000-0005-0000-0000-000041CF0000}"/>
    <cellStyle name="SAPBEXItemHeader 2 2 2 7 9 3" xfId="53063" xr:uid="{00000000-0005-0000-0000-000042CF0000}"/>
    <cellStyle name="SAPBEXItemHeader 2 2 2 8" xfId="53064" xr:uid="{00000000-0005-0000-0000-000043CF0000}"/>
    <cellStyle name="SAPBEXItemHeader 2 2 2 8 2" xfId="53065" xr:uid="{00000000-0005-0000-0000-000044CF0000}"/>
    <cellStyle name="SAPBEXItemHeader 2 2 2 8 3" xfId="53066" xr:uid="{00000000-0005-0000-0000-000045CF0000}"/>
    <cellStyle name="SAPBEXItemHeader 2 2 2 9" xfId="53067" xr:uid="{00000000-0005-0000-0000-000046CF0000}"/>
    <cellStyle name="SAPBEXItemHeader 2 2 2 9 2" xfId="53068" xr:uid="{00000000-0005-0000-0000-000047CF0000}"/>
    <cellStyle name="SAPBEXItemHeader 2 2 2 9 3" xfId="53069" xr:uid="{00000000-0005-0000-0000-000048CF0000}"/>
    <cellStyle name="SAPBEXItemHeader 2 2 3" xfId="53070" xr:uid="{00000000-0005-0000-0000-000049CF0000}"/>
    <cellStyle name="SAPBEXItemHeader 2 2 3 10" xfId="53071" xr:uid="{00000000-0005-0000-0000-00004ACF0000}"/>
    <cellStyle name="SAPBEXItemHeader 2 2 3 10 2" xfId="53072" xr:uid="{00000000-0005-0000-0000-00004BCF0000}"/>
    <cellStyle name="SAPBEXItemHeader 2 2 3 10 3" xfId="53073" xr:uid="{00000000-0005-0000-0000-00004CCF0000}"/>
    <cellStyle name="SAPBEXItemHeader 2 2 3 11" xfId="53074" xr:uid="{00000000-0005-0000-0000-00004DCF0000}"/>
    <cellStyle name="SAPBEXItemHeader 2 2 3 11 2" xfId="53075" xr:uid="{00000000-0005-0000-0000-00004ECF0000}"/>
    <cellStyle name="SAPBEXItemHeader 2 2 3 11 3" xfId="53076" xr:uid="{00000000-0005-0000-0000-00004FCF0000}"/>
    <cellStyle name="SAPBEXItemHeader 2 2 3 12" xfId="53077" xr:uid="{00000000-0005-0000-0000-000050CF0000}"/>
    <cellStyle name="SAPBEXItemHeader 2 2 3 12 2" xfId="53078" xr:uid="{00000000-0005-0000-0000-000051CF0000}"/>
    <cellStyle name="SAPBEXItemHeader 2 2 3 12 3" xfId="53079" xr:uid="{00000000-0005-0000-0000-000052CF0000}"/>
    <cellStyle name="SAPBEXItemHeader 2 2 3 13" xfId="53080" xr:uid="{00000000-0005-0000-0000-000053CF0000}"/>
    <cellStyle name="SAPBEXItemHeader 2 2 3 14" xfId="53081" xr:uid="{00000000-0005-0000-0000-000054CF0000}"/>
    <cellStyle name="SAPBEXItemHeader 2 2 3 2" xfId="53082" xr:uid="{00000000-0005-0000-0000-000055CF0000}"/>
    <cellStyle name="SAPBEXItemHeader 2 2 3 2 2" xfId="53083" xr:uid="{00000000-0005-0000-0000-000056CF0000}"/>
    <cellStyle name="SAPBEXItemHeader 2 2 3 2 3" xfId="53084" xr:uid="{00000000-0005-0000-0000-000057CF0000}"/>
    <cellStyle name="SAPBEXItemHeader 2 2 3 3" xfId="53085" xr:uid="{00000000-0005-0000-0000-000058CF0000}"/>
    <cellStyle name="SAPBEXItemHeader 2 2 3 3 2" xfId="53086" xr:uid="{00000000-0005-0000-0000-000059CF0000}"/>
    <cellStyle name="SAPBEXItemHeader 2 2 3 3 3" xfId="53087" xr:uid="{00000000-0005-0000-0000-00005ACF0000}"/>
    <cellStyle name="SAPBEXItemHeader 2 2 3 4" xfId="53088" xr:uid="{00000000-0005-0000-0000-00005BCF0000}"/>
    <cellStyle name="SAPBEXItemHeader 2 2 3 4 2" xfId="53089" xr:uid="{00000000-0005-0000-0000-00005CCF0000}"/>
    <cellStyle name="SAPBEXItemHeader 2 2 3 4 3" xfId="53090" xr:uid="{00000000-0005-0000-0000-00005DCF0000}"/>
    <cellStyle name="SAPBEXItemHeader 2 2 3 5" xfId="53091" xr:uid="{00000000-0005-0000-0000-00005ECF0000}"/>
    <cellStyle name="SAPBEXItemHeader 2 2 3 5 2" xfId="53092" xr:uid="{00000000-0005-0000-0000-00005FCF0000}"/>
    <cellStyle name="SAPBEXItemHeader 2 2 3 5 3" xfId="53093" xr:uid="{00000000-0005-0000-0000-000060CF0000}"/>
    <cellStyle name="SAPBEXItemHeader 2 2 3 6" xfId="53094" xr:uid="{00000000-0005-0000-0000-000061CF0000}"/>
    <cellStyle name="SAPBEXItemHeader 2 2 3 6 2" xfId="53095" xr:uid="{00000000-0005-0000-0000-000062CF0000}"/>
    <cellStyle name="SAPBEXItemHeader 2 2 3 6 3" xfId="53096" xr:uid="{00000000-0005-0000-0000-000063CF0000}"/>
    <cellStyle name="SAPBEXItemHeader 2 2 3 7" xfId="53097" xr:uid="{00000000-0005-0000-0000-000064CF0000}"/>
    <cellStyle name="SAPBEXItemHeader 2 2 3 7 2" xfId="53098" xr:uid="{00000000-0005-0000-0000-000065CF0000}"/>
    <cellStyle name="SAPBEXItemHeader 2 2 3 7 3" xfId="53099" xr:uid="{00000000-0005-0000-0000-000066CF0000}"/>
    <cellStyle name="SAPBEXItemHeader 2 2 3 8" xfId="53100" xr:uid="{00000000-0005-0000-0000-000067CF0000}"/>
    <cellStyle name="SAPBEXItemHeader 2 2 3 8 2" xfId="53101" xr:uid="{00000000-0005-0000-0000-000068CF0000}"/>
    <cellStyle name="SAPBEXItemHeader 2 2 3 8 3" xfId="53102" xr:uid="{00000000-0005-0000-0000-000069CF0000}"/>
    <cellStyle name="SAPBEXItemHeader 2 2 3 9" xfId="53103" xr:uid="{00000000-0005-0000-0000-00006ACF0000}"/>
    <cellStyle name="SAPBEXItemHeader 2 2 3 9 2" xfId="53104" xr:uid="{00000000-0005-0000-0000-00006BCF0000}"/>
    <cellStyle name="SAPBEXItemHeader 2 2 3 9 3" xfId="53105" xr:uid="{00000000-0005-0000-0000-00006CCF0000}"/>
    <cellStyle name="SAPBEXItemHeader 2 2 4" xfId="53106" xr:uid="{00000000-0005-0000-0000-00006DCF0000}"/>
    <cellStyle name="SAPBEXItemHeader 2 2 4 10" xfId="53107" xr:uid="{00000000-0005-0000-0000-00006ECF0000}"/>
    <cellStyle name="SAPBEXItemHeader 2 2 4 10 2" xfId="53108" xr:uid="{00000000-0005-0000-0000-00006FCF0000}"/>
    <cellStyle name="SAPBEXItemHeader 2 2 4 10 3" xfId="53109" xr:uid="{00000000-0005-0000-0000-000070CF0000}"/>
    <cellStyle name="SAPBEXItemHeader 2 2 4 11" xfId="53110" xr:uid="{00000000-0005-0000-0000-000071CF0000}"/>
    <cellStyle name="SAPBEXItemHeader 2 2 4 11 2" xfId="53111" xr:uid="{00000000-0005-0000-0000-000072CF0000}"/>
    <cellStyle name="SAPBEXItemHeader 2 2 4 11 3" xfId="53112" xr:uid="{00000000-0005-0000-0000-000073CF0000}"/>
    <cellStyle name="SAPBEXItemHeader 2 2 4 12" xfId="53113" xr:uid="{00000000-0005-0000-0000-000074CF0000}"/>
    <cellStyle name="SAPBEXItemHeader 2 2 4 13" xfId="53114" xr:uid="{00000000-0005-0000-0000-000075CF0000}"/>
    <cellStyle name="SAPBEXItemHeader 2 2 4 2" xfId="53115" xr:uid="{00000000-0005-0000-0000-000076CF0000}"/>
    <cellStyle name="SAPBEXItemHeader 2 2 4 2 2" xfId="53116" xr:uid="{00000000-0005-0000-0000-000077CF0000}"/>
    <cellStyle name="SAPBEXItemHeader 2 2 4 2 3" xfId="53117" xr:uid="{00000000-0005-0000-0000-000078CF0000}"/>
    <cellStyle name="SAPBEXItemHeader 2 2 4 3" xfId="53118" xr:uid="{00000000-0005-0000-0000-000079CF0000}"/>
    <cellStyle name="SAPBEXItemHeader 2 2 4 3 2" xfId="53119" xr:uid="{00000000-0005-0000-0000-00007ACF0000}"/>
    <cellStyle name="SAPBEXItemHeader 2 2 4 3 3" xfId="53120" xr:uid="{00000000-0005-0000-0000-00007BCF0000}"/>
    <cellStyle name="SAPBEXItemHeader 2 2 4 4" xfId="53121" xr:uid="{00000000-0005-0000-0000-00007CCF0000}"/>
    <cellStyle name="SAPBEXItemHeader 2 2 4 4 2" xfId="53122" xr:uid="{00000000-0005-0000-0000-00007DCF0000}"/>
    <cellStyle name="SAPBEXItemHeader 2 2 4 4 3" xfId="53123" xr:uid="{00000000-0005-0000-0000-00007ECF0000}"/>
    <cellStyle name="SAPBEXItemHeader 2 2 4 5" xfId="53124" xr:uid="{00000000-0005-0000-0000-00007FCF0000}"/>
    <cellStyle name="SAPBEXItemHeader 2 2 4 5 2" xfId="53125" xr:uid="{00000000-0005-0000-0000-000080CF0000}"/>
    <cellStyle name="SAPBEXItemHeader 2 2 4 5 3" xfId="53126" xr:uid="{00000000-0005-0000-0000-000081CF0000}"/>
    <cellStyle name="SAPBEXItemHeader 2 2 4 6" xfId="53127" xr:uid="{00000000-0005-0000-0000-000082CF0000}"/>
    <cellStyle name="SAPBEXItemHeader 2 2 4 6 2" xfId="53128" xr:uid="{00000000-0005-0000-0000-000083CF0000}"/>
    <cellStyle name="SAPBEXItemHeader 2 2 4 6 3" xfId="53129" xr:uid="{00000000-0005-0000-0000-000084CF0000}"/>
    <cellStyle name="SAPBEXItemHeader 2 2 4 7" xfId="53130" xr:uid="{00000000-0005-0000-0000-000085CF0000}"/>
    <cellStyle name="SAPBEXItemHeader 2 2 4 7 2" xfId="53131" xr:uid="{00000000-0005-0000-0000-000086CF0000}"/>
    <cellStyle name="SAPBEXItemHeader 2 2 4 7 3" xfId="53132" xr:uid="{00000000-0005-0000-0000-000087CF0000}"/>
    <cellStyle name="SAPBEXItemHeader 2 2 4 8" xfId="53133" xr:uid="{00000000-0005-0000-0000-000088CF0000}"/>
    <cellStyle name="SAPBEXItemHeader 2 2 4 8 2" xfId="53134" xr:uid="{00000000-0005-0000-0000-000089CF0000}"/>
    <cellStyle name="SAPBEXItemHeader 2 2 4 8 3" xfId="53135" xr:uid="{00000000-0005-0000-0000-00008ACF0000}"/>
    <cellStyle name="SAPBEXItemHeader 2 2 4 9" xfId="53136" xr:uid="{00000000-0005-0000-0000-00008BCF0000}"/>
    <cellStyle name="SAPBEXItemHeader 2 2 4 9 2" xfId="53137" xr:uid="{00000000-0005-0000-0000-00008CCF0000}"/>
    <cellStyle name="SAPBEXItemHeader 2 2 4 9 3" xfId="53138" xr:uid="{00000000-0005-0000-0000-00008DCF0000}"/>
    <cellStyle name="SAPBEXItemHeader 2 2 5" xfId="53139" xr:uid="{00000000-0005-0000-0000-00008ECF0000}"/>
    <cellStyle name="SAPBEXItemHeader 2 2 5 10" xfId="53140" xr:uid="{00000000-0005-0000-0000-00008FCF0000}"/>
    <cellStyle name="SAPBEXItemHeader 2 2 5 10 2" xfId="53141" xr:uid="{00000000-0005-0000-0000-000090CF0000}"/>
    <cellStyle name="SAPBEXItemHeader 2 2 5 10 3" xfId="53142" xr:uid="{00000000-0005-0000-0000-000091CF0000}"/>
    <cellStyle name="SAPBEXItemHeader 2 2 5 11" xfId="53143" xr:uid="{00000000-0005-0000-0000-000092CF0000}"/>
    <cellStyle name="SAPBEXItemHeader 2 2 5 11 2" xfId="53144" xr:uid="{00000000-0005-0000-0000-000093CF0000}"/>
    <cellStyle name="SAPBEXItemHeader 2 2 5 11 3" xfId="53145" xr:uid="{00000000-0005-0000-0000-000094CF0000}"/>
    <cellStyle name="SAPBEXItemHeader 2 2 5 12" xfId="53146" xr:uid="{00000000-0005-0000-0000-000095CF0000}"/>
    <cellStyle name="SAPBEXItemHeader 2 2 5 13" xfId="53147" xr:uid="{00000000-0005-0000-0000-000096CF0000}"/>
    <cellStyle name="SAPBEXItemHeader 2 2 5 2" xfId="53148" xr:uid="{00000000-0005-0000-0000-000097CF0000}"/>
    <cellStyle name="SAPBEXItemHeader 2 2 5 2 2" xfId="53149" xr:uid="{00000000-0005-0000-0000-000098CF0000}"/>
    <cellStyle name="SAPBEXItemHeader 2 2 5 2 3" xfId="53150" xr:uid="{00000000-0005-0000-0000-000099CF0000}"/>
    <cellStyle name="SAPBEXItemHeader 2 2 5 3" xfId="53151" xr:uid="{00000000-0005-0000-0000-00009ACF0000}"/>
    <cellStyle name="SAPBEXItemHeader 2 2 5 3 2" xfId="53152" xr:uid="{00000000-0005-0000-0000-00009BCF0000}"/>
    <cellStyle name="SAPBEXItemHeader 2 2 5 3 3" xfId="53153" xr:uid="{00000000-0005-0000-0000-00009CCF0000}"/>
    <cellStyle name="SAPBEXItemHeader 2 2 5 4" xfId="53154" xr:uid="{00000000-0005-0000-0000-00009DCF0000}"/>
    <cellStyle name="SAPBEXItemHeader 2 2 5 4 2" xfId="53155" xr:uid="{00000000-0005-0000-0000-00009ECF0000}"/>
    <cellStyle name="SAPBEXItemHeader 2 2 5 4 3" xfId="53156" xr:uid="{00000000-0005-0000-0000-00009FCF0000}"/>
    <cellStyle name="SAPBEXItemHeader 2 2 5 5" xfId="53157" xr:uid="{00000000-0005-0000-0000-0000A0CF0000}"/>
    <cellStyle name="SAPBEXItemHeader 2 2 5 5 2" xfId="53158" xr:uid="{00000000-0005-0000-0000-0000A1CF0000}"/>
    <cellStyle name="SAPBEXItemHeader 2 2 5 5 3" xfId="53159" xr:uid="{00000000-0005-0000-0000-0000A2CF0000}"/>
    <cellStyle name="SAPBEXItemHeader 2 2 5 6" xfId="53160" xr:uid="{00000000-0005-0000-0000-0000A3CF0000}"/>
    <cellStyle name="SAPBEXItemHeader 2 2 5 6 2" xfId="53161" xr:uid="{00000000-0005-0000-0000-0000A4CF0000}"/>
    <cellStyle name="SAPBEXItemHeader 2 2 5 6 3" xfId="53162" xr:uid="{00000000-0005-0000-0000-0000A5CF0000}"/>
    <cellStyle name="SAPBEXItemHeader 2 2 5 7" xfId="53163" xr:uid="{00000000-0005-0000-0000-0000A6CF0000}"/>
    <cellStyle name="SAPBEXItemHeader 2 2 5 7 2" xfId="53164" xr:uid="{00000000-0005-0000-0000-0000A7CF0000}"/>
    <cellStyle name="SAPBEXItemHeader 2 2 5 7 3" xfId="53165" xr:uid="{00000000-0005-0000-0000-0000A8CF0000}"/>
    <cellStyle name="SAPBEXItemHeader 2 2 5 8" xfId="53166" xr:uid="{00000000-0005-0000-0000-0000A9CF0000}"/>
    <cellStyle name="SAPBEXItemHeader 2 2 5 8 2" xfId="53167" xr:uid="{00000000-0005-0000-0000-0000AACF0000}"/>
    <cellStyle name="SAPBEXItemHeader 2 2 5 8 3" xfId="53168" xr:uid="{00000000-0005-0000-0000-0000ABCF0000}"/>
    <cellStyle name="SAPBEXItemHeader 2 2 5 9" xfId="53169" xr:uid="{00000000-0005-0000-0000-0000ACCF0000}"/>
    <cellStyle name="SAPBEXItemHeader 2 2 5 9 2" xfId="53170" xr:uid="{00000000-0005-0000-0000-0000ADCF0000}"/>
    <cellStyle name="SAPBEXItemHeader 2 2 5 9 3" xfId="53171" xr:uid="{00000000-0005-0000-0000-0000AECF0000}"/>
    <cellStyle name="SAPBEXItemHeader 2 2 6" xfId="53172" xr:uid="{00000000-0005-0000-0000-0000AFCF0000}"/>
    <cellStyle name="SAPBEXItemHeader 2 2 6 10" xfId="53173" xr:uid="{00000000-0005-0000-0000-0000B0CF0000}"/>
    <cellStyle name="SAPBEXItemHeader 2 2 6 10 2" xfId="53174" xr:uid="{00000000-0005-0000-0000-0000B1CF0000}"/>
    <cellStyle name="SAPBEXItemHeader 2 2 6 10 3" xfId="53175" xr:uid="{00000000-0005-0000-0000-0000B2CF0000}"/>
    <cellStyle name="SAPBEXItemHeader 2 2 6 11" xfId="53176" xr:uid="{00000000-0005-0000-0000-0000B3CF0000}"/>
    <cellStyle name="SAPBEXItemHeader 2 2 6 11 2" xfId="53177" xr:uid="{00000000-0005-0000-0000-0000B4CF0000}"/>
    <cellStyle name="SAPBEXItemHeader 2 2 6 11 3" xfId="53178" xr:uid="{00000000-0005-0000-0000-0000B5CF0000}"/>
    <cellStyle name="SAPBEXItemHeader 2 2 6 12" xfId="53179" xr:uid="{00000000-0005-0000-0000-0000B6CF0000}"/>
    <cellStyle name="SAPBEXItemHeader 2 2 6 13" xfId="53180" xr:uid="{00000000-0005-0000-0000-0000B7CF0000}"/>
    <cellStyle name="SAPBEXItemHeader 2 2 6 2" xfId="53181" xr:uid="{00000000-0005-0000-0000-0000B8CF0000}"/>
    <cellStyle name="SAPBEXItemHeader 2 2 6 2 2" xfId="53182" xr:uid="{00000000-0005-0000-0000-0000B9CF0000}"/>
    <cellStyle name="SAPBEXItemHeader 2 2 6 2 3" xfId="53183" xr:uid="{00000000-0005-0000-0000-0000BACF0000}"/>
    <cellStyle name="SAPBEXItemHeader 2 2 6 3" xfId="53184" xr:uid="{00000000-0005-0000-0000-0000BBCF0000}"/>
    <cellStyle name="SAPBEXItemHeader 2 2 6 3 2" xfId="53185" xr:uid="{00000000-0005-0000-0000-0000BCCF0000}"/>
    <cellStyle name="SAPBEXItemHeader 2 2 6 3 3" xfId="53186" xr:uid="{00000000-0005-0000-0000-0000BDCF0000}"/>
    <cellStyle name="SAPBEXItemHeader 2 2 6 4" xfId="53187" xr:uid="{00000000-0005-0000-0000-0000BECF0000}"/>
    <cellStyle name="SAPBEXItemHeader 2 2 6 4 2" xfId="53188" xr:uid="{00000000-0005-0000-0000-0000BFCF0000}"/>
    <cellStyle name="SAPBEXItemHeader 2 2 6 4 3" xfId="53189" xr:uid="{00000000-0005-0000-0000-0000C0CF0000}"/>
    <cellStyle name="SAPBEXItemHeader 2 2 6 5" xfId="53190" xr:uid="{00000000-0005-0000-0000-0000C1CF0000}"/>
    <cellStyle name="SAPBEXItemHeader 2 2 6 5 2" xfId="53191" xr:uid="{00000000-0005-0000-0000-0000C2CF0000}"/>
    <cellStyle name="SAPBEXItemHeader 2 2 6 5 3" xfId="53192" xr:uid="{00000000-0005-0000-0000-0000C3CF0000}"/>
    <cellStyle name="SAPBEXItemHeader 2 2 6 6" xfId="53193" xr:uid="{00000000-0005-0000-0000-0000C4CF0000}"/>
    <cellStyle name="SAPBEXItemHeader 2 2 6 6 2" xfId="53194" xr:uid="{00000000-0005-0000-0000-0000C5CF0000}"/>
    <cellStyle name="SAPBEXItemHeader 2 2 6 6 3" xfId="53195" xr:uid="{00000000-0005-0000-0000-0000C6CF0000}"/>
    <cellStyle name="SAPBEXItemHeader 2 2 6 7" xfId="53196" xr:uid="{00000000-0005-0000-0000-0000C7CF0000}"/>
    <cellStyle name="SAPBEXItemHeader 2 2 6 7 2" xfId="53197" xr:uid="{00000000-0005-0000-0000-0000C8CF0000}"/>
    <cellStyle name="SAPBEXItemHeader 2 2 6 7 3" xfId="53198" xr:uid="{00000000-0005-0000-0000-0000C9CF0000}"/>
    <cellStyle name="SAPBEXItemHeader 2 2 6 8" xfId="53199" xr:uid="{00000000-0005-0000-0000-0000CACF0000}"/>
    <cellStyle name="SAPBEXItemHeader 2 2 6 8 2" xfId="53200" xr:uid="{00000000-0005-0000-0000-0000CBCF0000}"/>
    <cellStyle name="SAPBEXItemHeader 2 2 6 8 3" xfId="53201" xr:uid="{00000000-0005-0000-0000-0000CCCF0000}"/>
    <cellStyle name="SAPBEXItemHeader 2 2 6 9" xfId="53202" xr:uid="{00000000-0005-0000-0000-0000CDCF0000}"/>
    <cellStyle name="SAPBEXItemHeader 2 2 6 9 2" xfId="53203" xr:uid="{00000000-0005-0000-0000-0000CECF0000}"/>
    <cellStyle name="SAPBEXItemHeader 2 2 6 9 3" xfId="53204" xr:uid="{00000000-0005-0000-0000-0000CFCF0000}"/>
    <cellStyle name="SAPBEXItemHeader 2 2 7" xfId="53205" xr:uid="{00000000-0005-0000-0000-0000D0CF0000}"/>
    <cellStyle name="SAPBEXItemHeader 2 2 7 2" xfId="53206" xr:uid="{00000000-0005-0000-0000-0000D1CF0000}"/>
    <cellStyle name="SAPBEXItemHeader 2 2 7 3" xfId="53207" xr:uid="{00000000-0005-0000-0000-0000D2CF0000}"/>
    <cellStyle name="SAPBEXItemHeader 2 2 8" xfId="53208" xr:uid="{00000000-0005-0000-0000-0000D3CF0000}"/>
    <cellStyle name="SAPBEXItemHeader 2 2 8 2" xfId="53209" xr:uid="{00000000-0005-0000-0000-0000D4CF0000}"/>
    <cellStyle name="SAPBEXItemHeader 2 2 8 3" xfId="53210" xr:uid="{00000000-0005-0000-0000-0000D5CF0000}"/>
    <cellStyle name="SAPBEXItemHeader 2 2 9" xfId="53211" xr:uid="{00000000-0005-0000-0000-0000D6CF0000}"/>
    <cellStyle name="SAPBEXItemHeader 2 2 9 2" xfId="53212" xr:uid="{00000000-0005-0000-0000-0000D7CF0000}"/>
    <cellStyle name="SAPBEXItemHeader 2 2 9 3" xfId="53213" xr:uid="{00000000-0005-0000-0000-0000D8CF0000}"/>
    <cellStyle name="SAPBEXItemHeader 2 3" xfId="53214" xr:uid="{00000000-0005-0000-0000-0000D9CF0000}"/>
    <cellStyle name="SAPBEXItemHeader 2 3 10" xfId="53215" xr:uid="{00000000-0005-0000-0000-0000DACF0000}"/>
    <cellStyle name="SAPBEXItemHeader 2 3 10 2" xfId="53216" xr:uid="{00000000-0005-0000-0000-0000DBCF0000}"/>
    <cellStyle name="SAPBEXItemHeader 2 3 10 3" xfId="53217" xr:uid="{00000000-0005-0000-0000-0000DCCF0000}"/>
    <cellStyle name="SAPBEXItemHeader 2 3 11" xfId="53218" xr:uid="{00000000-0005-0000-0000-0000DDCF0000}"/>
    <cellStyle name="SAPBEXItemHeader 2 3 11 2" xfId="53219" xr:uid="{00000000-0005-0000-0000-0000DECF0000}"/>
    <cellStyle name="SAPBEXItemHeader 2 3 11 3" xfId="53220" xr:uid="{00000000-0005-0000-0000-0000DFCF0000}"/>
    <cellStyle name="SAPBEXItemHeader 2 3 12" xfId="53221" xr:uid="{00000000-0005-0000-0000-0000E0CF0000}"/>
    <cellStyle name="SAPBEXItemHeader 2 3 12 2" xfId="53222" xr:uid="{00000000-0005-0000-0000-0000E1CF0000}"/>
    <cellStyle name="SAPBEXItemHeader 2 3 12 3" xfId="53223" xr:uid="{00000000-0005-0000-0000-0000E2CF0000}"/>
    <cellStyle name="SAPBEXItemHeader 2 3 13" xfId="53224" xr:uid="{00000000-0005-0000-0000-0000E3CF0000}"/>
    <cellStyle name="SAPBEXItemHeader 2 3 13 2" xfId="53225" xr:uid="{00000000-0005-0000-0000-0000E4CF0000}"/>
    <cellStyle name="SAPBEXItemHeader 2 3 13 3" xfId="53226" xr:uid="{00000000-0005-0000-0000-0000E5CF0000}"/>
    <cellStyle name="SAPBEXItemHeader 2 3 14" xfId="53227" xr:uid="{00000000-0005-0000-0000-0000E6CF0000}"/>
    <cellStyle name="SAPBEXItemHeader 2 3 14 2" xfId="53228" xr:uid="{00000000-0005-0000-0000-0000E7CF0000}"/>
    <cellStyle name="SAPBEXItemHeader 2 3 14 3" xfId="53229" xr:uid="{00000000-0005-0000-0000-0000E8CF0000}"/>
    <cellStyle name="SAPBEXItemHeader 2 3 15" xfId="53230" xr:uid="{00000000-0005-0000-0000-0000E9CF0000}"/>
    <cellStyle name="SAPBEXItemHeader 2 3 15 2" xfId="53231" xr:uid="{00000000-0005-0000-0000-0000EACF0000}"/>
    <cellStyle name="SAPBEXItemHeader 2 3 15 3" xfId="53232" xr:uid="{00000000-0005-0000-0000-0000EBCF0000}"/>
    <cellStyle name="SAPBEXItemHeader 2 3 16" xfId="53233" xr:uid="{00000000-0005-0000-0000-0000ECCF0000}"/>
    <cellStyle name="SAPBEXItemHeader 2 3 16 2" xfId="53234" xr:uid="{00000000-0005-0000-0000-0000EDCF0000}"/>
    <cellStyle name="SAPBEXItemHeader 2 3 16 3" xfId="53235" xr:uid="{00000000-0005-0000-0000-0000EECF0000}"/>
    <cellStyle name="SAPBEXItemHeader 2 3 17" xfId="53236" xr:uid="{00000000-0005-0000-0000-0000EFCF0000}"/>
    <cellStyle name="SAPBEXItemHeader 2 3 17 2" xfId="53237" xr:uid="{00000000-0005-0000-0000-0000F0CF0000}"/>
    <cellStyle name="SAPBEXItemHeader 2 3 17 3" xfId="53238" xr:uid="{00000000-0005-0000-0000-0000F1CF0000}"/>
    <cellStyle name="SAPBEXItemHeader 2 3 18" xfId="53239" xr:uid="{00000000-0005-0000-0000-0000F2CF0000}"/>
    <cellStyle name="SAPBEXItemHeader 2 3 18 2" xfId="53240" xr:uid="{00000000-0005-0000-0000-0000F3CF0000}"/>
    <cellStyle name="SAPBEXItemHeader 2 3 18 3" xfId="53241" xr:uid="{00000000-0005-0000-0000-0000F4CF0000}"/>
    <cellStyle name="SAPBEXItemHeader 2 3 19" xfId="53242" xr:uid="{00000000-0005-0000-0000-0000F5CF0000}"/>
    <cellStyle name="SAPBEXItemHeader 2 3 2" xfId="53243" xr:uid="{00000000-0005-0000-0000-0000F6CF0000}"/>
    <cellStyle name="SAPBEXItemHeader 2 3 2 10" xfId="53244" xr:uid="{00000000-0005-0000-0000-0000F7CF0000}"/>
    <cellStyle name="SAPBEXItemHeader 2 3 2 10 2" xfId="53245" xr:uid="{00000000-0005-0000-0000-0000F8CF0000}"/>
    <cellStyle name="SAPBEXItemHeader 2 3 2 10 3" xfId="53246" xr:uid="{00000000-0005-0000-0000-0000F9CF0000}"/>
    <cellStyle name="SAPBEXItemHeader 2 3 2 11" xfId="53247" xr:uid="{00000000-0005-0000-0000-0000FACF0000}"/>
    <cellStyle name="SAPBEXItemHeader 2 3 2 11 2" xfId="53248" xr:uid="{00000000-0005-0000-0000-0000FBCF0000}"/>
    <cellStyle name="SAPBEXItemHeader 2 3 2 11 3" xfId="53249" xr:uid="{00000000-0005-0000-0000-0000FCCF0000}"/>
    <cellStyle name="SAPBEXItemHeader 2 3 2 12" xfId="53250" xr:uid="{00000000-0005-0000-0000-0000FDCF0000}"/>
    <cellStyle name="SAPBEXItemHeader 2 3 2 12 2" xfId="53251" xr:uid="{00000000-0005-0000-0000-0000FECF0000}"/>
    <cellStyle name="SAPBEXItemHeader 2 3 2 12 3" xfId="53252" xr:uid="{00000000-0005-0000-0000-0000FFCF0000}"/>
    <cellStyle name="SAPBEXItemHeader 2 3 2 13" xfId="53253" xr:uid="{00000000-0005-0000-0000-000000D00000}"/>
    <cellStyle name="SAPBEXItemHeader 2 3 2 14" xfId="53254" xr:uid="{00000000-0005-0000-0000-000001D00000}"/>
    <cellStyle name="SAPBEXItemHeader 2 3 2 2" xfId="53255" xr:uid="{00000000-0005-0000-0000-000002D00000}"/>
    <cellStyle name="SAPBEXItemHeader 2 3 2 2 2" xfId="53256" xr:uid="{00000000-0005-0000-0000-000003D00000}"/>
    <cellStyle name="SAPBEXItemHeader 2 3 2 2 3" xfId="53257" xr:uid="{00000000-0005-0000-0000-000004D00000}"/>
    <cellStyle name="SAPBEXItemHeader 2 3 2 3" xfId="53258" xr:uid="{00000000-0005-0000-0000-000005D00000}"/>
    <cellStyle name="SAPBEXItemHeader 2 3 2 3 2" xfId="53259" xr:uid="{00000000-0005-0000-0000-000006D00000}"/>
    <cellStyle name="SAPBEXItemHeader 2 3 2 3 3" xfId="53260" xr:uid="{00000000-0005-0000-0000-000007D00000}"/>
    <cellStyle name="SAPBEXItemHeader 2 3 2 4" xfId="53261" xr:uid="{00000000-0005-0000-0000-000008D00000}"/>
    <cellStyle name="SAPBEXItemHeader 2 3 2 4 2" xfId="53262" xr:uid="{00000000-0005-0000-0000-000009D00000}"/>
    <cellStyle name="SAPBEXItemHeader 2 3 2 4 3" xfId="53263" xr:uid="{00000000-0005-0000-0000-00000AD00000}"/>
    <cellStyle name="SAPBEXItemHeader 2 3 2 5" xfId="53264" xr:uid="{00000000-0005-0000-0000-00000BD00000}"/>
    <cellStyle name="SAPBEXItemHeader 2 3 2 5 2" xfId="53265" xr:uid="{00000000-0005-0000-0000-00000CD00000}"/>
    <cellStyle name="SAPBEXItemHeader 2 3 2 5 3" xfId="53266" xr:uid="{00000000-0005-0000-0000-00000DD00000}"/>
    <cellStyle name="SAPBEXItemHeader 2 3 2 6" xfId="53267" xr:uid="{00000000-0005-0000-0000-00000ED00000}"/>
    <cellStyle name="SAPBEXItemHeader 2 3 2 6 2" xfId="53268" xr:uid="{00000000-0005-0000-0000-00000FD00000}"/>
    <cellStyle name="SAPBEXItemHeader 2 3 2 6 3" xfId="53269" xr:uid="{00000000-0005-0000-0000-000010D00000}"/>
    <cellStyle name="SAPBEXItemHeader 2 3 2 7" xfId="53270" xr:uid="{00000000-0005-0000-0000-000011D00000}"/>
    <cellStyle name="SAPBEXItemHeader 2 3 2 7 2" xfId="53271" xr:uid="{00000000-0005-0000-0000-000012D00000}"/>
    <cellStyle name="SAPBEXItemHeader 2 3 2 7 3" xfId="53272" xr:uid="{00000000-0005-0000-0000-000013D00000}"/>
    <cellStyle name="SAPBEXItemHeader 2 3 2 8" xfId="53273" xr:uid="{00000000-0005-0000-0000-000014D00000}"/>
    <cellStyle name="SAPBEXItemHeader 2 3 2 8 2" xfId="53274" xr:uid="{00000000-0005-0000-0000-000015D00000}"/>
    <cellStyle name="SAPBEXItemHeader 2 3 2 8 3" xfId="53275" xr:uid="{00000000-0005-0000-0000-000016D00000}"/>
    <cellStyle name="SAPBEXItemHeader 2 3 2 9" xfId="53276" xr:uid="{00000000-0005-0000-0000-000017D00000}"/>
    <cellStyle name="SAPBEXItemHeader 2 3 2 9 2" xfId="53277" xr:uid="{00000000-0005-0000-0000-000018D00000}"/>
    <cellStyle name="SAPBEXItemHeader 2 3 2 9 3" xfId="53278" xr:uid="{00000000-0005-0000-0000-000019D00000}"/>
    <cellStyle name="SAPBEXItemHeader 2 3 20" xfId="53279" xr:uid="{00000000-0005-0000-0000-00001AD00000}"/>
    <cellStyle name="SAPBEXItemHeader 2 3 3" xfId="53280" xr:uid="{00000000-0005-0000-0000-00001BD00000}"/>
    <cellStyle name="SAPBEXItemHeader 2 3 3 10" xfId="53281" xr:uid="{00000000-0005-0000-0000-00001CD00000}"/>
    <cellStyle name="SAPBEXItemHeader 2 3 3 10 2" xfId="53282" xr:uid="{00000000-0005-0000-0000-00001DD00000}"/>
    <cellStyle name="SAPBEXItemHeader 2 3 3 10 3" xfId="53283" xr:uid="{00000000-0005-0000-0000-00001ED00000}"/>
    <cellStyle name="SAPBEXItemHeader 2 3 3 11" xfId="53284" xr:uid="{00000000-0005-0000-0000-00001FD00000}"/>
    <cellStyle name="SAPBEXItemHeader 2 3 3 11 2" xfId="53285" xr:uid="{00000000-0005-0000-0000-000020D00000}"/>
    <cellStyle name="SAPBEXItemHeader 2 3 3 11 3" xfId="53286" xr:uid="{00000000-0005-0000-0000-000021D00000}"/>
    <cellStyle name="SAPBEXItemHeader 2 3 3 12" xfId="53287" xr:uid="{00000000-0005-0000-0000-000022D00000}"/>
    <cellStyle name="SAPBEXItemHeader 2 3 3 12 2" xfId="53288" xr:uid="{00000000-0005-0000-0000-000023D00000}"/>
    <cellStyle name="SAPBEXItemHeader 2 3 3 12 3" xfId="53289" xr:uid="{00000000-0005-0000-0000-000024D00000}"/>
    <cellStyle name="SAPBEXItemHeader 2 3 3 13" xfId="53290" xr:uid="{00000000-0005-0000-0000-000025D00000}"/>
    <cellStyle name="SAPBEXItemHeader 2 3 3 14" xfId="53291" xr:uid="{00000000-0005-0000-0000-000026D00000}"/>
    <cellStyle name="SAPBEXItemHeader 2 3 3 2" xfId="53292" xr:uid="{00000000-0005-0000-0000-000027D00000}"/>
    <cellStyle name="SAPBEXItemHeader 2 3 3 2 2" xfId="53293" xr:uid="{00000000-0005-0000-0000-000028D00000}"/>
    <cellStyle name="SAPBEXItemHeader 2 3 3 2 3" xfId="53294" xr:uid="{00000000-0005-0000-0000-000029D00000}"/>
    <cellStyle name="SAPBEXItemHeader 2 3 3 3" xfId="53295" xr:uid="{00000000-0005-0000-0000-00002AD00000}"/>
    <cellStyle name="SAPBEXItemHeader 2 3 3 3 2" xfId="53296" xr:uid="{00000000-0005-0000-0000-00002BD00000}"/>
    <cellStyle name="SAPBEXItemHeader 2 3 3 3 3" xfId="53297" xr:uid="{00000000-0005-0000-0000-00002CD00000}"/>
    <cellStyle name="SAPBEXItemHeader 2 3 3 4" xfId="53298" xr:uid="{00000000-0005-0000-0000-00002DD00000}"/>
    <cellStyle name="SAPBEXItemHeader 2 3 3 4 2" xfId="53299" xr:uid="{00000000-0005-0000-0000-00002ED00000}"/>
    <cellStyle name="SAPBEXItemHeader 2 3 3 4 3" xfId="53300" xr:uid="{00000000-0005-0000-0000-00002FD00000}"/>
    <cellStyle name="SAPBEXItemHeader 2 3 3 5" xfId="53301" xr:uid="{00000000-0005-0000-0000-000030D00000}"/>
    <cellStyle name="SAPBEXItemHeader 2 3 3 5 2" xfId="53302" xr:uid="{00000000-0005-0000-0000-000031D00000}"/>
    <cellStyle name="SAPBEXItemHeader 2 3 3 5 3" xfId="53303" xr:uid="{00000000-0005-0000-0000-000032D00000}"/>
    <cellStyle name="SAPBEXItemHeader 2 3 3 6" xfId="53304" xr:uid="{00000000-0005-0000-0000-000033D00000}"/>
    <cellStyle name="SAPBEXItemHeader 2 3 3 6 2" xfId="53305" xr:uid="{00000000-0005-0000-0000-000034D00000}"/>
    <cellStyle name="SAPBEXItemHeader 2 3 3 6 3" xfId="53306" xr:uid="{00000000-0005-0000-0000-000035D00000}"/>
    <cellStyle name="SAPBEXItemHeader 2 3 3 7" xfId="53307" xr:uid="{00000000-0005-0000-0000-000036D00000}"/>
    <cellStyle name="SAPBEXItemHeader 2 3 3 7 2" xfId="53308" xr:uid="{00000000-0005-0000-0000-000037D00000}"/>
    <cellStyle name="SAPBEXItemHeader 2 3 3 7 3" xfId="53309" xr:uid="{00000000-0005-0000-0000-000038D00000}"/>
    <cellStyle name="SAPBEXItemHeader 2 3 3 8" xfId="53310" xr:uid="{00000000-0005-0000-0000-000039D00000}"/>
    <cellStyle name="SAPBEXItemHeader 2 3 3 8 2" xfId="53311" xr:uid="{00000000-0005-0000-0000-00003AD00000}"/>
    <cellStyle name="SAPBEXItemHeader 2 3 3 8 3" xfId="53312" xr:uid="{00000000-0005-0000-0000-00003BD00000}"/>
    <cellStyle name="SAPBEXItemHeader 2 3 3 9" xfId="53313" xr:uid="{00000000-0005-0000-0000-00003CD00000}"/>
    <cellStyle name="SAPBEXItemHeader 2 3 3 9 2" xfId="53314" xr:uid="{00000000-0005-0000-0000-00003DD00000}"/>
    <cellStyle name="SAPBEXItemHeader 2 3 3 9 3" xfId="53315" xr:uid="{00000000-0005-0000-0000-00003ED00000}"/>
    <cellStyle name="SAPBEXItemHeader 2 3 4" xfId="53316" xr:uid="{00000000-0005-0000-0000-00003FD00000}"/>
    <cellStyle name="SAPBEXItemHeader 2 3 4 10" xfId="53317" xr:uid="{00000000-0005-0000-0000-000040D00000}"/>
    <cellStyle name="SAPBEXItemHeader 2 3 4 10 2" xfId="53318" xr:uid="{00000000-0005-0000-0000-000041D00000}"/>
    <cellStyle name="SAPBEXItemHeader 2 3 4 10 3" xfId="53319" xr:uid="{00000000-0005-0000-0000-000042D00000}"/>
    <cellStyle name="SAPBEXItemHeader 2 3 4 11" xfId="53320" xr:uid="{00000000-0005-0000-0000-000043D00000}"/>
    <cellStyle name="SAPBEXItemHeader 2 3 4 11 2" xfId="53321" xr:uid="{00000000-0005-0000-0000-000044D00000}"/>
    <cellStyle name="SAPBEXItemHeader 2 3 4 11 3" xfId="53322" xr:uid="{00000000-0005-0000-0000-000045D00000}"/>
    <cellStyle name="SAPBEXItemHeader 2 3 4 12" xfId="53323" xr:uid="{00000000-0005-0000-0000-000046D00000}"/>
    <cellStyle name="SAPBEXItemHeader 2 3 4 13" xfId="53324" xr:uid="{00000000-0005-0000-0000-000047D00000}"/>
    <cellStyle name="SAPBEXItemHeader 2 3 4 2" xfId="53325" xr:uid="{00000000-0005-0000-0000-000048D00000}"/>
    <cellStyle name="SAPBEXItemHeader 2 3 4 2 2" xfId="53326" xr:uid="{00000000-0005-0000-0000-000049D00000}"/>
    <cellStyle name="SAPBEXItemHeader 2 3 4 2 3" xfId="53327" xr:uid="{00000000-0005-0000-0000-00004AD00000}"/>
    <cellStyle name="SAPBEXItemHeader 2 3 4 3" xfId="53328" xr:uid="{00000000-0005-0000-0000-00004BD00000}"/>
    <cellStyle name="SAPBEXItemHeader 2 3 4 3 2" xfId="53329" xr:uid="{00000000-0005-0000-0000-00004CD00000}"/>
    <cellStyle name="SAPBEXItemHeader 2 3 4 3 3" xfId="53330" xr:uid="{00000000-0005-0000-0000-00004DD00000}"/>
    <cellStyle name="SAPBEXItemHeader 2 3 4 4" xfId="53331" xr:uid="{00000000-0005-0000-0000-00004ED00000}"/>
    <cellStyle name="SAPBEXItemHeader 2 3 4 4 2" xfId="53332" xr:uid="{00000000-0005-0000-0000-00004FD00000}"/>
    <cellStyle name="SAPBEXItemHeader 2 3 4 4 3" xfId="53333" xr:uid="{00000000-0005-0000-0000-000050D00000}"/>
    <cellStyle name="SAPBEXItemHeader 2 3 4 5" xfId="53334" xr:uid="{00000000-0005-0000-0000-000051D00000}"/>
    <cellStyle name="SAPBEXItemHeader 2 3 4 5 2" xfId="53335" xr:uid="{00000000-0005-0000-0000-000052D00000}"/>
    <cellStyle name="SAPBEXItemHeader 2 3 4 5 3" xfId="53336" xr:uid="{00000000-0005-0000-0000-000053D00000}"/>
    <cellStyle name="SAPBEXItemHeader 2 3 4 6" xfId="53337" xr:uid="{00000000-0005-0000-0000-000054D00000}"/>
    <cellStyle name="SAPBEXItemHeader 2 3 4 6 2" xfId="53338" xr:uid="{00000000-0005-0000-0000-000055D00000}"/>
    <cellStyle name="SAPBEXItemHeader 2 3 4 6 3" xfId="53339" xr:uid="{00000000-0005-0000-0000-000056D00000}"/>
    <cellStyle name="SAPBEXItemHeader 2 3 4 7" xfId="53340" xr:uid="{00000000-0005-0000-0000-000057D00000}"/>
    <cellStyle name="SAPBEXItemHeader 2 3 4 7 2" xfId="53341" xr:uid="{00000000-0005-0000-0000-000058D00000}"/>
    <cellStyle name="SAPBEXItemHeader 2 3 4 7 3" xfId="53342" xr:uid="{00000000-0005-0000-0000-000059D00000}"/>
    <cellStyle name="SAPBEXItemHeader 2 3 4 8" xfId="53343" xr:uid="{00000000-0005-0000-0000-00005AD00000}"/>
    <cellStyle name="SAPBEXItemHeader 2 3 4 8 2" xfId="53344" xr:uid="{00000000-0005-0000-0000-00005BD00000}"/>
    <cellStyle name="SAPBEXItemHeader 2 3 4 8 3" xfId="53345" xr:uid="{00000000-0005-0000-0000-00005CD00000}"/>
    <cellStyle name="SAPBEXItemHeader 2 3 4 9" xfId="53346" xr:uid="{00000000-0005-0000-0000-00005DD00000}"/>
    <cellStyle name="SAPBEXItemHeader 2 3 4 9 2" xfId="53347" xr:uid="{00000000-0005-0000-0000-00005ED00000}"/>
    <cellStyle name="SAPBEXItemHeader 2 3 4 9 3" xfId="53348" xr:uid="{00000000-0005-0000-0000-00005FD00000}"/>
    <cellStyle name="SAPBEXItemHeader 2 3 5" xfId="53349" xr:uid="{00000000-0005-0000-0000-000060D00000}"/>
    <cellStyle name="SAPBEXItemHeader 2 3 5 10" xfId="53350" xr:uid="{00000000-0005-0000-0000-000061D00000}"/>
    <cellStyle name="SAPBEXItemHeader 2 3 5 10 2" xfId="53351" xr:uid="{00000000-0005-0000-0000-000062D00000}"/>
    <cellStyle name="SAPBEXItemHeader 2 3 5 10 3" xfId="53352" xr:uid="{00000000-0005-0000-0000-000063D00000}"/>
    <cellStyle name="SAPBEXItemHeader 2 3 5 11" xfId="53353" xr:uid="{00000000-0005-0000-0000-000064D00000}"/>
    <cellStyle name="SAPBEXItemHeader 2 3 5 11 2" xfId="53354" xr:uid="{00000000-0005-0000-0000-000065D00000}"/>
    <cellStyle name="SAPBEXItemHeader 2 3 5 11 3" xfId="53355" xr:uid="{00000000-0005-0000-0000-000066D00000}"/>
    <cellStyle name="SAPBEXItemHeader 2 3 5 12" xfId="53356" xr:uid="{00000000-0005-0000-0000-000067D00000}"/>
    <cellStyle name="SAPBEXItemHeader 2 3 5 13" xfId="53357" xr:uid="{00000000-0005-0000-0000-000068D00000}"/>
    <cellStyle name="SAPBEXItemHeader 2 3 5 2" xfId="53358" xr:uid="{00000000-0005-0000-0000-000069D00000}"/>
    <cellStyle name="SAPBEXItemHeader 2 3 5 2 2" xfId="53359" xr:uid="{00000000-0005-0000-0000-00006AD00000}"/>
    <cellStyle name="SAPBEXItemHeader 2 3 5 2 3" xfId="53360" xr:uid="{00000000-0005-0000-0000-00006BD00000}"/>
    <cellStyle name="SAPBEXItemHeader 2 3 5 3" xfId="53361" xr:uid="{00000000-0005-0000-0000-00006CD00000}"/>
    <cellStyle name="SAPBEXItemHeader 2 3 5 3 2" xfId="53362" xr:uid="{00000000-0005-0000-0000-00006DD00000}"/>
    <cellStyle name="SAPBEXItemHeader 2 3 5 3 3" xfId="53363" xr:uid="{00000000-0005-0000-0000-00006ED00000}"/>
    <cellStyle name="SAPBEXItemHeader 2 3 5 4" xfId="53364" xr:uid="{00000000-0005-0000-0000-00006FD00000}"/>
    <cellStyle name="SAPBEXItemHeader 2 3 5 4 2" xfId="53365" xr:uid="{00000000-0005-0000-0000-000070D00000}"/>
    <cellStyle name="SAPBEXItemHeader 2 3 5 4 3" xfId="53366" xr:uid="{00000000-0005-0000-0000-000071D00000}"/>
    <cellStyle name="SAPBEXItemHeader 2 3 5 5" xfId="53367" xr:uid="{00000000-0005-0000-0000-000072D00000}"/>
    <cellStyle name="SAPBEXItemHeader 2 3 5 5 2" xfId="53368" xr:uid="{00000000-0005-0000-0000-000073D00000}"/>
    <cellStyle name="SAPBEXItemHeader 2 3 5 5 3" xfId="53369" xr:uid="{00000000-0005-0000-0000-000074D00000}"/>
    <cellStyle name="SAPBEXItemHeader 2 3 5 6" xfId="53370" xr:uid="{00000000-0005-0000-0000-000075D00000}"/>
    <cellStyle name="SAPBEXItemHeader 2 3 5 6 2" xfId="53371" xr:uid="{00000000-0005-0000-0000-000076D00000}"/>
    <cellStyle name="SAPBEXItemHeader 2 3 5 6 3" xfId="53372" xr:uid="{00000000-0005-0000-0000-000077D00000}"/>
    <cellStyle name="SAPBEXItemHeader 2 3 5 7" xfId="53373" xr:uid="{00000000-0005-0000-0000-000078D00000}"/>
    <cellStyle name="SAPBEXItemHeader 2 3 5 7 2" xfId="53374" xr:uid="{00000000-0005-0000-0000-000079D00000}"/>
    <cellStyle name="SAPBEXItemHeader 2 3 5 7 3" xfId="53375" xr:uid="{00000000-0005-0000-0000-00007AD00000}"/>
    <cellStyle name="SAPBEXItemHeader 2 3 5 8" xfId="53376" xr:uid="{00000000-0005-0000-0000-00007BD00000}"/>
    <cellStyle name="SAPBEXItemHeader 2 3 5 8 2" xfId="53377" xr:uid="{00000000-0005-0000-0000-00007CD00000}"/>
    <cellStyle name="SAPBEXItemHeader 2 3 5 8 3" xfId="53378" xr:uid="{00000000-0005-0000-0000-00007DD00000}"/>
    <cellStyle name="SAPBEXItemHeader 2 3 5 9" xfId="53379" xr:uid="{00000000-0005-0000-0000-00007ED00000}"/>
    <cellStyle name="SAPBEXItemHeader 2 3 5 9 2" xfId="53380" xr:uid="{00000000-0005-0000-0000-00007FD00000}"/>
    <cellStyle name="SAPBEXItemHeader 2 3 5 9 3" xfId="53381" xr:uid="{00000000-0005-0000-0000-000080D00000}"/>
    <cellStyle name="SAPBEXItemHeader 2 3 6" xfId="53382" xr:uid="{00000000-0005-0000-0000-000081D00000}"/>
    <cellStyle name="SAPBEXItemHeader 2 3 6 10" xfId="53383" xr:uid="{00000000-0005-0000-0000-000082D00000}"/>
    <cellStyle name="SAPBEXItemHeader 2 3 6 10 2" xfId="53384" xr:uid="{00000000-0005-0000-0000-000083D00000}"/>
    <cellStyle name="SAPBEXItemHeader 2 3 6 10 3" xfId="53385" xr:uid="{00000000-0005-0000-0000-000084D00000}"/>
    <cellStyle name="SAPBEXItemHeader 2 3 6 11" xfId="53386" xr:uid="{00000000-0005-0000-0000-000085D00000}"/>
    <cellStyle name="SAPBEXItemHeader 2 3 6 11 2" xfId="53387" xr:uid="{00000000-0005-0000-0000-000086D00000}"/>
    <cellStyle name="SAPBEXItemHeader 2 3 6 11 3" xfId="53388" xr:uid="{00000000-0005-0000-0000-000087D00000}"/>
    <cellStyle name="SAPBEXItemHeader 2 3 6 12" xfId="53389" xr:uid="{00000000-0005-0000-0000-000088D00000}"/>
    <cellStyle name="SAPBEXItemHeader 2 3 6 13" xfId="53390" xr:uid="{00000000-0005-0000-0000-000089D00000}"/>
    <cellStyle name="SAPBEXItemHeader 2 3 6 2" xfId="53391" xr:uid="{00000000-0005-0000-0000-00008AD00000}"/>
    <cellStyle name="SAPBEXItemHeader 2 3 6 2 2" xfId="53392" xr:uid="{00000000-0005-0000-0000-00008BD00000}"/>
    <cellStyle name="SAPBEXItemHeader 2 3 6 2 3" xfId="53393" xr:uid="{00000000-0005-0000-0000-00008CD00000}"/>
    <cellStyle name="SAPBEXItemHeader 2 3 6 3" xfId="53394" xr:uid="{00000000-0005-0000-0000-00008DD00000}"/>
    <cellStyle name="SAPBEXItemHeader 2 3 6 3 2" xfId="53395" xr:uid="{00000000-0005-0000-0000-00008ED00000}"/>
    <cellStyle name="SAPBEXItemHeader 2 3 6 3 3" xfId="53396" xr:uid="{00000000-0005-0000-0000-00008FD00000}"/>
    <cellStyle name="SAPBEXItemHeader 2 3 6 4" xfId="53397" xr:uid="{00000000-0005-0000-0000-000090D00000}"/>
    <cellStyle name="SAPBEXItemHeader 2 3 6 4 2" xfId="53398" xr:uid="{00000000-0005-0000-0000-000091D00000}"/>
    <cellStyle name="SAPBEXItemHeader 2 3 6 4 3" xfId="53399" xr:uid="{00000000-0005-0000-0000-000092D00000}"/>
    <cellStyle name="SAPBEXItemHeader 2 3 6 5" xfId="53400" xr:uid="{00000000-0005-0000-0000-000093D00000}"/>
    <cellStyle name="SAPBEXItemHeader 2 3 6 5 2" xfId="53401" xr:uid="{00000000-0005-0000-0000-000094D00000}"/>
    <cellStyle name="SAPBEXItemHeader 2 3 6 5 3" xfId="53402" xr:uid="{00000000-0005-0000-0000-000095D00000}"/>
    <cellStyle name="SAPBEXItemHeader 2 3 6 6" xfId="53403" xr:uid="{00000000-0005-0000-0000-000096D00000}"/>
    <cellStyle name="SAPBEXItemHeader 2 3 6 6 2" xfId="53404" xr:uid="{00000000-0005-0000-0000-000097D00000}"/>
    <cellStyle name="SAPBEXItemHeader 2 3 6 6 3" xfId="53405" xr:uid="{00000000-0005-0000-0000-000098D00000}"/>
    <cellStyle name="SAPBEXItemHeader 2 3 6 7" xfId="53406" xr:uid="{00000000-0005-0000-0000-000099D00000}"/>
    <cellStyle name="SAPBEXItemHeader 2 3 6 7 2" xfId="53407" xr:uid="{00000000-0005-0000-0000-00009AD00000}"/>
    <cellStyle name="SAPBEXItemHeader 2 3 6 7 3" xfId="53408" xr:uid="{00000000-0005-0000-0000-00009BD00000}"/>
    <cellStyle name="SAPBEXItemHeader 2 3 6 8" xfId="53409" xr:uid="{00000000-0005-0000-0000-00009CD00000}"/>
    <cellStyle name="SAPBEXItemHeader 2 3 6 8 2" xfId="53410" xr:uid="{00000000-0005-0000-0000-00009DD00000}"/>
    <cellStyle name="SAPBEXItemHeader 2 3 6 8 3" xfId="53411" xr:uid="{00000000-0005-0000-0000-00009ED00000}"/>
    <cellStyle name="SAPBEXItemHeader 2 3 6 9" xfId="53412" xr:uid="{00000000-0005-0000-0000-00009FD00000}"/>
    <cellStyle name="SAPBEXItemHeader 2 3 6 9 2" xfId="53413" xr:uid="{00000000-0005-0000-0000-0000A0D00000}"/>
    <cellStyle name="SAPBEXItemHeader 2 3 6 9 3" xfId="53414" xr:uid="{00000000-0005-0000-0000-0000A1D00000}"/>
    <cellStyle name="SAPBEXItemHeader 2 3 7" xfId="53415" xr:uid="{00000000-0005-0000-0000-0000A2D00000}"/>
    <cellStyle name="SAPBEXItemHeader 2 3 7 10" xfId="53416" xr:uid="{00000000-0005-0000-0000-0000A3D00000}"/>
    <cellStyle name="SAPBEXItemHeader 2 3 7 10 2" xfId="53417" xr:uid="{00000000-0005-0000-0000-0000A4D00000}"/>
    <cellStyle name="SAPBEXItemHeader 2 3 7 10 3" xfId="53418" xr:uid="{00000000-0005-0000-0000-0000A5D00000}"/>
    <cellStyle name="SAPBEXItemHeader 2 3 7 11" xfId="53419" xr:uid="{00000000-0005-0000-0000-0000A6D00000}"/>
    <cellStyle name="SAPBEXItemHeader 2 3 7 11 2" xfId="53420" xr:uid="{00000000-0005-0000-0000-0000A7D00000}"/>
    <cellStyle name="SAPBEXItemHeader 2 3 7 11 3" xfId="53421" xr:uid="{00000000-0005-0000-0000-0000A8D00000}"/>
    <cellStyle name="SAPBEXItemHeader 2 3 7 12" xfId="53422" xr:uid="{00000000-0005-0000-0000-0000A9D00000}"/>
    <cellStyle name="SAPBEXItemHeader 2 3 7 13" xfId="53423" xr:uid="{00000000-0005-0000-0000-0000AAD00000}"/>
    <cellStyle name="SAPBEXItemHeader 2 3 7 2" xfId="53424" xr:uid="{00000000-0005-0000-0000-0000ABD00000}"/>
    <cellStyle name="SAPBEXItemHeader 2 3 7 2 2" xfId="53425" xr:uid="{00000000-0005-0000-0000-0000ACD00000}"/>
    <cellStyle name="SAPBEXItemHeader 2 3 7 2 3" xfId="53426" xr:uid="{00000000-0005-0000-0000-0000ADD00000}"/>
    <cellStyle name="SAPBEXItemHeader 2 3 7 3" xfId="53427" xr:uid="{00000000-0005-0000-0000-0000AED00000}"/>
    <cellStyle name="SAPBEXItemHeader 2 3 7 3 2" xfId="53428" xr:uid="{00000000-0005-0000-0000-0000AFD00000}"/>
    <cellStyle name="SAPBEXItemHeader 2 3 7 3 3" xfId="53429" xr:uid="{00000000-0005-0000-0000-0000B0D00000}"/>
    <cellStyle name="SAPBEXItemHeader 2 3 7 4" xfId="53430" xr:uid="{00000000-0005-0000-0000-0000B1D00000}"/>
    <cellStyle name="SAPBEXItemHeader 2 3 7 4 2" xfId="53431" xr:uid="{00000000-0005-0000-0000-0000B2D00000}"/>
    <cellStyle name="SAPBEXItemHeader 2 3 7 4 3" xfId="53432" xr:uid="{00000000-0005-0000-0000-0000B3D00000}"/>
    <cellStyle name="SAPBEXItemHeader 2 3 7 5" xfId="53433" xr:uid="{00000000-0005-0000-0000-0000B4D00000}"/>
    <cellStyle name="SAPBEXItemHeader 2 3 7 5 2" xfId="53434" xr:uid="{00000000-0005-0000-0000-0000B5D00000}"/>
    <cellStyle name="SAPBEXItemHeader 2 3 7 5 3" xfId="53435" xr:uid="{00000000-0005-0000-0000-0000B6D00000}"/>
    <cellStyle name="SAPBEXItemHeader 2 3 7 6" xfId="53436" xr:uid="{00000000-0005-0000-0000-0000B7D00000}"/>
    <cellStyle name="SAPBEXItemHeader 2 3 7 6 2" xfId="53437" xr:uid="{00000000-0005-0000-0000-0000B8D00000}"/>
    <cellStyle name="SAPBEXItemHeader 2 3 7 6 3" xfId="53438" xr:uid="{00000000-0005-0000-0000-0000B9D00000}"/>
    <cellStyle name="SAPBEXItemHeader 2 3 7 7" xfId="53439" xr:uid="{00000000-0005-0000-0000-0000BAD00000}"/>
    <cellStyle name="SAPBEXItemHeader 2 3 7 7 2" xfId="53440" xr:uid="{00000000-0005-0000-0000-0000BBD00000}"/>
    <cellStyle name="SAPBEXItemHeader 2 3 7 7 3" xfId="53441" xr:uid="{00000000-0005-0000-0000-0000BCD00000}"/>
    <cellStyle name="SAPBEXItemHeader 2 3 7 8" xfId="53442" xr:uid="{00000000-0005-0000-0000-0000BDD00000}"/>
    <cellStyle name="SAPBEXItemHeader 2 3 7 8 2" xfId="53443" xr:uid="{00000000-0005-0000-0000-0000BED00000}"/>
    <cellStyle name="SAPBEXItemHeader 2 3 7 8 3" xfId="53444" xr:uid="{00000000-0005-0000-0000-0000BFD00000}"/>
    <cellStyle name="SAPBEXItemHeader 2 3 7 9" xfId="53445" xr:uid="{00000000-0005-0000-0000-0000C0D00000}"/>
    <cellStyle name="SAPBEXItemHeader 2 3 7 9 2" xfId="53446" xr:uid="{00000000-0005-0000-0000-0000C1D00000}"/>
    <cellStyle name="SAPBEXItemHeader 2 3 7 9 3" xfId="53447" xr:uid="{00000000-0005-0000-0000-0000C2D00000}"/>
    <cellStyle name="SAPBEXItemHeader 2 3 8" xfId="53448" xr:uid="{00000000-0005-0000-0000-0000C3D00000}"/>
    <cellStyle name="SAPBEXItemHeader 2 3 8 2" xfId="53449" xr:uid="{00000000-0005-0000-0000-0000C4D00000}"/>
    <cellStyle name="SAPBEXItemHeader 2 3 8 3" xfId="53450" xr:uid="{00000000-0005-0000-0000-0000C5D00000}"/>
    <cellStyle name="SAPBEXItemHeader 2 3 9" xfId="53451" xr:uid="{00000000-0005-0000-0000-0000C6D00000}"/>
    <cellStyle name="SAPBEXItemHeader 2 3 9 2" xfId="53452" xr:uid="{00000000-0005-0000-0000-0000C7D00000}"/>
    <cellStyle name="SAPBEXItemHeader 2 3 9 3" xfId="53453" xr:uid="{00000000-0005-0000-0000-0000C8D00000}"/>
    <cellStyle name="SAPBEXItemHeader 2 4" xfId="53454" xr:uid="{00000000-0005-0000-0000-0000C9D00000}"/>
    <cellStyle name="SAPBEXItemHeader 2 4 10" xfId="53455" xr:uid="{00000000-0005-0000-0000-0000CAD00000}"/>
    <cellStyle name="SAPBEXItemHeader 2 4 10 2" xfId="53456" xr:uid="{00000000-0005-0000-0000-0000CBD00000}"/>
    <cellStyle name="SAPBEXItemHeader 2 4 10 3" xfId="53457" xr:uid="{00000000-0005-0000-0000-0000CCD00000}"/>
    <cellStyle name="SAPBEXItemHeader 2 4 11" xfId="53458" xr:uid="{00000000-0005-0000-0000-0000CDD00000}"/>
    <cellStyle name="SAPBEXItemHeader 2 4 11 2" xfId="53459" xr:uid="{00000000-0005-0000-0000-0000CED00000}"/>
    <cellStyle name="SAPBEXItemHeader 2 4 11 3" xfId="53460" xr:uid="{00000000-0005-0000-0000-0000CFD00000}"/>
    <cellStyle name="SAPBEXItemHeader 2 4 12" xfId="53461" xr:uid="{00000000-0005-0000-0000-0000D0D00000}"/>
    <cellStyle name="SAPBEXItemHeader 2 4 12 2" xfId="53462" xr:uid="{00000000-0005-0000-0000-0000D1D00000}"/>
    <cellStyle name="SAPBEXItemHeader 2 4 12 3" xfId="53463" xr:uid="{00000000-0005-0000-0000-0000D2D00000}"/>
    <cellStyle name="SAPBEXItemHeader 2 4 13" xfId="53464" xr:uid="{00000000-0005-0000-0000-0000D3D00000}"/>
    <cellStyle name="SAPBEXItemHeader 2 4 13 2" xfId="53465" xr:uid="{00000000-0005-0000-0000-0000D4D00000}"/>
    <cellStyle name="SAPBEXItemHeader 2 4 13 3" xfId="53466" xr:uid="{00000000-0005-0000-0000-0000D5D00000}"/>
    <cellStyle name="SAPBEXItemHeader 2 4 14" xfId="53467" xr:uid="{00000000-0005-0000-0000-0000D6D00000}"/>
    <cellStyle name="SAPBEXItemHeader 2 4 14 2" xfId="53468" xr:uid="{00000000-0005-0000-0000-0000D7D00000}"/>
    <cellStyle name="SAPBEXItemHeader 2 4 14 3" xfId="53469" xr:uid="{00000000-0005-0000-0000-0000D8D00000}"/>
    <cellStyle name="SAPBEXItemHeader 2 4 15" xfId="53470" xr:uid="{00000000-0005-0000-0000-0000D9D00000}"/>
    <cellStyle name="SAPBEXItemHeader 2 4 15 2" xfId="53471" xr:uid="{00000000-0005-0000-0000-0000DAD00000}"/>
    <cellStyle name="SAPBEXItemHeader 2 4 15 3" xfId="53472" xr:uid="{00000000-0005-0000-0000-0000DBD00000}"/>
    <cellStyle name="SAPBEXItemHeader 2 4 16" xfId="53473" xr:uid="{00000000-0005-0000-0000-0000DCD00000}"/>
    <cellStyle name="SAPBEXItemHeader 2 4 16 2" xfId="53474" xr:uid="{00000000-0005-0000-0000-0000DDD00000}"/>
    <cellStyle name="SAPBEXItemHeader 2 4 16 3" xfId="53475" xr:uid="{00000000-0005-0000-0000-0000DED00000}"/>
    <cellStyle name="SAPBEXItemHeader 2 4 17" xfId="53476" xr:uid="{00000000-0005-0000-0000-0000DFD00000}"/>
    <cellStyle name="SAPBEXItemHeader 2 4 17 2" xfId="53477" xr:uid="{00000000-0005-0000-0000-0000E0D00000}"/>
    <cellStyle name="SAPBEXItemHeader 2 4 17 3" xfId="53478" xr:uid="{00000000-0005-0000-0000-0000E1D00000}"/>
    <cellStyle name="SAPBEXItemHeader 2 4 18" xfId="53479" xr:uid="{00000000-0005-0000-0000-0000E2D00000}"/>
    <cellStyle name="SAPBEXItemHeader 2 4 18 2" xfId="53480" xr:uid="{00000000-0005-0000-0000-0000E3D00000}"/>
    <cellStyle name="SAPBEXItemHeader 2 4 18 3" xfId="53481" xr:uid="{00000000-0005-0000-0000-0000E4D00000}"/>
    <cellStyle name="SAPBEXItemHeader 2 4 19" xfId="53482" xr:uid="{00000000-0005-0000-0000-0000E5D00000}"/>
    <cellStyle name="SAPBEXItemHeader 2 4 2" xfId="53483" xr:uid="{00000000-0005-0000-0000-0000E6D00000}"/>
    <cellStyle name="SAPBEXItemHeader 2 4 2 10" xfId="53484" xr:uid="{00000000-0005-0000-0000-0000E7D00000}"/>
    <cellStyle name="SAPBEXItemHeader 2 4 2 10 2" xfId="53485" xr:uid="{00000000-0005-0000-0000-0000E8D00000}"/>
    <cellStyle name="SAPBEXItemHeader 2 4 2 10 3" xfId="53486" xr:uid="{00000000-0005-0000-0000-0000E9D00000}"/>
    <cellStyle name="SAPBEXItemHeader 2 4 2 11" xfId="53487" xr:uid="{00000000-0005-0000-0000-0000EAD00000}"/>
    <cellStyle name="SAPBEXItemHeader 2 4 2 11 2" xfId="53488" xr:uid="{00000000-0005-0000-0000-0000EBD00000}"/>
    <cellStyle name="SAPBEXItemHeader 2 4 2 11 3" xfId="53489" xr:uid="{00000000-0005-0000-0000-0000ECD00000}"/>
    <cellStyle name="SAPBEXItemHeader 2 4 2 12" xfId="53490" xr:uid="{00000000-0005-0000-0000-0000EDD00000}"/>
    <cellStyle name="SAPBEXItemHeader 2 4 2 12 2" xfId="53491" xr:uid="{00000000-0005-0000-0000-0000EED00000}"/>
    <cellStyle name="SAPBEXItemHeader 2 4 2 12 3" xfId="53492" xr:uid="{00000000-0005-0000-0000-0000EFD00000}"/>
    <cellStyle name="SAPBEXItemHeader 2 4 2 13" xfId="53493" xr:uid="{00000000-0005-0000-0000-0000F0D00000}"/>
    <cellStyle name="SAPBEXItemHeader 2 4 2 14" xfId="53494" xr:uid="{00000000-0005-0000-0000-0000F1D00000}"/>
    <cellStyle name="SAPBEXItemHeader 2 4 2 2" xfId="53495" xr:uid="{00000000-0005-0000-0000-0000F2D00000}"/>
    <cellStyle name="SAPBEXItemHeader 2 4 2 2 2" xfId="53496" xr:uid="{00000000-0005-0000-0000-0000F3D00000}"/>
    <cellStyle name="SAPBEXItemHeader 2 4 2 2 3" xfId="53497" xr:uid="{00000000-0005-0000-0000-0000F4D00000}"/>
    <cellStyle name="SAPBEXItemHeader 2 4 2 3" xfId="53498" xr:uid="{00000000-0005-0000-0000-0000F5D00000}"/>
    <cellStyle name="SAPBEXItemHeader 2 4 2 3 2" xfId="53499" xr:uid="{00000000-0005-0000-0000-0000F6D00000}"/>
    <cellStyle name="SAPBEXItemHeader 2 4 2 3 3" xfId="53500" xr:uid="{00000000-0005-0000-0000-0000F7D00000}"/>
    <cellStyle name="SAPBEXItemHeader 2 4 2 4" xfId="53501" xr:uid="{00000000-0005-0000-0000-0000F8D00000}"/>
    <cellStyle name="SAPBEXItemHeader 2 4 2 4 2" xfId="53502" xr:uid="{00000000-0005-0000-0000-0000F9D00000}"/>
    <cellStyle name="SAPBEXItemHeader 2 4 2 4 3" xfId="53503" xr:uid="{00000000-0005-0000-0000-0000FAD00000}"/>
    <cellStyle name="SAPBEXItemHeader 2 4 2 5" xfId="53504" xr:uid="{00000000-0005-0000-0000-0000FBD00000}"/>
    <cellStyle name="SAPBEXItemHeader 2 4 2 5 2" xfId="53505" xr:uid="{00000000-0005-0000-0000-0000FCD00000}"/>
    <cellStyle name="SAPBEXItemHeader 2 4 2 5 3" xfId="53506" xr:uid="{00000000-0005-0000-0000-0000FDD00000}"/>
    <cellStyle name="SAPBEXItemHeader 2 4 2 6" xfId="53507" xr:uid="{00000000-0005-0000-0000-0000FED00000}"/>
    <cellStyle name="SAPBEXItemHeader 2 4 2 6 2" xfId="53508" xr:uid="{00000000-0005-0000-0000-0000FFD00000}"/>
    <cellStyle name="SAPBEXItemHeader 2 4 2 6 3" xfId="53509" xr:uid="{00000000-0005-0000-0000-000000D10000}"/>
    <cellStyle name="SAPBEXItemHeader 2 4 2 7" xfId="53510" xr:uid="{00000000-0005-0000-0000-000001D10000}"/>
    <cellStyle name="SAPBEXItemHeader 2 4 2 7 2" xfId="53511" xr:uid="{00000000-0005-0000-0000-000002D10000}"/>
    <cellStyle name="SAPBEXItemHeader 2 4 2 7 3" xfId="53512" xr:uid="{00000000-0005-0000-0000-000003D10000}"/>
    <cellStyle name="SAPBEXItemHeader 2 4 2 8" xfId="53513" xr:uid="{00000000-0005-0000-0000-000004D10000}"/>
    <cellStyle name="SAPBEXItemHeader 2 4 2 8 2" xfId="53514" xr:uid="{00000000-0005-0000-0000-000005D10000}"/>
    <cellStyle name="SAPBEXItemHeader 2 4 2 8 3" xfId="53515" xr:uid="{00000000-0005-0000-0000-000006D10000}"/>
    <cellStyle name="SAPBEXItemHeader 2 4 2 9" xfId="53516" xr:uid="{00000000-0005-0000-0000-000007D10000}"/>
    <cellStyle name="SAPBEXItemHeader 2 4 2 9 2" xfId="53517" xr:uid="{00000000-0005-0000-0000-000008D10000}"/>
    <cellStyle name="SAPBEXItemHeader 2 4 2 9 3" xfId="53518" xr:uid="{00000000-0005-0000-0000-000009D10000}"/>
    <cellStyle name="SAPBEXItemHeader 2 4 20" xfId="53519" xr:uid="{00000000-0005-0000-0000-00000AD10000}"/>
    <cellStyle name="SAPBEXItemHeader 2 4 3" xfId="53520" xr:uid="{00000000-0005-0000-0000-00000BD10000}"/>
    <cellStyle name="SAPBEXItemHeader 2 4 3 10" xfId="53521" xr:uid="{00000000-0005-0000-0000-00000CD10000}"/>
    <cellStyle name="SAPBEXItemHeader 2 4 3 10 2" xfId="53522" xr:uid="{00000000-0005-0000-0000-00000DD10000}"/>
    <cellStyle name="SAPBEXItemHeader 2 4 3 10 3" xfId="53523" xr:uid="{00000000-0005-0000-0000-00000ED10000}"/>
    <cellStyle name="SAPBEXItemHeader 2 4 3 11" xfId="53524" xr:uid="{00000000-0005-0000-0000-00000FD10000}"/>
    <cellStyle name="SAPBEXItemHeader 2 4 3 11 2" xfId="53525" xr:uid="{00000000-0005-0000-0000-000010D10000}"/>
    <cellStyle name="SAPBEXItemHeader 2 4 3 11 3" xfId="53526" xr:uid="{00000000-0005-0000-0000-000011D10000}"/>
    <cellStyle name="SAPBEXItemHeader 2 4 3 12" xfId="53527" xr:uid="{00000000-0005-0000-0000-000012D10000}"/>
    <cellStyle name="SAPBEXItemHeader 2 4 3 12 2" xfId="53528" xr:uid="{00000000-0005-0000-0000-000013D10000}"/>
    <cellStyle name="SAPBEXItemHeader 2 4 3 12 3" xfId="53529" xr:uid="{00000000-0005-0000-0000-000014D10000}"/>
    <cellStyle name="SAPBEXItemHeader 2 4 3 13" xfId="53530" xr:uid="{00000000-0005-0000-0000-000015D10000}"/>
    <cellStyle name="SAPBEXItemHeader 2 4 3 14" xfId="53531" xr:uid="{00000000-0005-0000-0000-000016D10000}"/>
    <cellStyle name="SAPBEXItemHeader 2 4 3 2" xfId="53532" xr:uid="{00000000-0005-0000-0000-000017D10000}"/>
    <cellStyle name="SAPBEXItemHeader 2 4 3 2 2" xfId="53533" xr:uid="{00000000-0005-0000-0000-000018D10000}"/>
    <cellStyle name="SAPBEXItemHeader 2 4 3 2 3" xfId="53534" xr:uid="{00000000-0005-0000-0000-000019D10000}"/>
    <cellStyle name="SAPBEXItemHeader 2 4 3 3" xfId="53535" xr:uid="{00000000-0005-0000-0000-00001AD10000}"/>
    <cellStyle name="SAPBEXItemHeader 2 4 3 3 2" xfId="53536" xr:uid="{00000000-0005-0000-0000-00001BD10000}"/>
    <cellStyle name="SAPBEXItemHeader 2 4 3 3 3" xfId="53537" xr:uid="{00000000-0005-0000-0000-00001CD10000}"/>
    <cellStyle name="SAPBEXItemHeader 2 4 3 4" xfId="53538" xr:uid="{00000000-0005-0000-0000-00001DD10000}"/>
    <cellStyle name="SAPBEXItemHeader 2 4 3 4 2" xfId="53539" xr:uid="{00000000-0005-0000-0000-00001ED10000}"/>
    <cellStyle name="SAPBEXItemHeader 2 4 3 4 3" xfId="53540" xr:uid="{00000000-0005-0000-0000-00001FD10000}"/>
    <cellStyle name="SAPBEXItemHeader 2 4 3 5" xfId="53541" xr:uid="{00000000-0005-0000-0000-000020D10000}"/>
    <cellStyle name="SAPBEXItemHeader 2 4 3 5 2" xfId="53542" xr:uid="{00000000-0005-0000-0000-000021D10000}"/>
    <cellStyle name="SAPBEXItemHeader 2 4 3 5 3" xfId="53543" xr:uid="{00000000-0005-0000-0000-000022D10000}"/>
    <cellStyle name="SAPBEXItemHeader 2 4 3 6" xfId="53544" xr:uid="{00000000-0005-0000-0000-000023D10000}"/>
    <cellStyle name="SAPBEXItemHeader 2 4 3 6 2" xfId="53545" xr:uid="{00000000-0005-0000-0000-000024D10000}"/>
    <cellStyle name="SAPBEXItemHeader 2 4 3 6 3" xfId="53546" xr:uid="{00000000-0005-0000-0000-000025D10000}"/>
    <cellStyle name="SAPBEXItemHeader 2 4 3 7" xfId="53547" xr:uid="{00000000-0005-0000-0000-000026D10000}"/>
    <cellStyle name="SAPBEXItemHeader 2 4 3 7 2" xfId="53548" xr:uid="{00000000-0005-0000-0000-000027D10000}"/>
    <cellStyle name="SAPBEXItemHeader 2 4 3 7 3" xfId="53549" xr:uid="{00000000-0005-0000-0000-000028D10000}"/>
    <cellStyle name="SAPBEXItemHeader 2 4 3 8" xfId="53550" xr:uid="{00000000-0005-0000-0000-000029D10000}"/>
    <cellStyle name="SAPBEXItemHeader 2 4 3 8 2" xfId="53551" xr:uid="{00000000-0005-0000-0000-00002AD10000}"/>
    <cellStyle name="SAPBEXItemHeader 2 4 3 8 3" xfId="53552" xr:uid="{00000000-0005-0000-0000-00002BD10000}"/>
    <cellStyle name="SAPBEXItemHeader 2 4 3 9" xfId="53553" xr:uid="{00000000-0005-0000-0000-00002CD10000}"/>
    <cellStyle name="SAPBEXItemHeader 2 4 3 9 2" xfId="53554" xr:uid="{00000000-0005-0000-0000-00002DD10000}"/>
    <cellStyle name="SAPBEXItemHeader 2 4 3 9 3" xfId="53555" xr:uid="{00000000-0005-0000-0000-00002ED10000}"/>
    <cellStyle name="SAPBEXItemHeader 2 4 4" xfId="53556" xr:uid="{00000000-0005-0000-0000-00002FD10000}"/>
    <cellStyle name="SAPBEXItemHeader 2 4 4 10" xfId="53557" xr:uid="{00000000-0005-0000-0000-000030D10000}"/>
    <cellStyle name="SAPBEXItemHeader 2 4 4 10 2" xfId="53558" xr:uid="{00000000-0005-0000-0000-000031D10000}"/>
    <cellStyle name="SAPBEXItemHeader 2 4 4 10 3" xfId="53559" xr:uid="{00000000-0005-0000-0000-000032D10000}"/>
    <cellStyle name="SAPBEXItemHeader 2 4 4 11" xfId="53560" xr:uid="{00000000-0005-0000-0000-000033D10000}"/>
    <cellStyle name="SAPBEXItemHeader 2 4 4 11 2" xfId="53561" xr:uid="{00000000-0005-0000-0000-000034D10000}"/>
    <cellStyle name="SAPBEXItemHeader 2 4 4 11 3" xfId="53562" xr:uid="{00000000-0005-0000-0000-000035D10000}"/>
    <cellStyle name="SAPBEXItemHeader 2 4 4 12" xfId="53563" xr:uid="{00000000-0005-0000-0000-000036D10000}"/>
    <cellStyle name="SAPBEXItemHeader 2 4 4 13" xfId="53564" xr:uid="{00000000-0005-0000-0000-000037D10000}"/>
    <cellStyle name="SAPBEXItemHeader 2 4 4 2" xfId="53565" xr:uid="{00000000-0005-0000-0000-000038D10000}"/>
    <cellStyle name="SAPBEXItemHeader 2 4 4 2 2" xfId="53566" xr:uid="{00000000-0005-0000-0000-000039D10000}"/>
    <cellStyle name="SAPBEXItemHeader 2 4 4 2 3" xfId="53567" xr:uid="{00000000-0005-0000-0000-00003AD10000}"/>
    <cellStyle name="SAPBEXItemHeader 2 4 4 3" xfId="53568" xr:uid="{00000000-0005-0000-0000-00003BD10000}"/>
    <cellStyle name="SAPBEXItemHeader 2 4 4 3 2" xfId="53569" xr:uid="{00000000-0005-0000-0000-00003CD10000}"/>
    <cellStyle name="SAPBEXItemHeader 2 4 4 3 3" xfId="53570" xr:uid="{00000000-0005-0000-0000-00003DD10000}"/>
    <cellStyle name="SAPBEXItemHeader 2 4 4 4" xfId="53571" xr:uid="{00000000-0005-0000-0000-00003ED10000}"/>
    <cellStyle name="SAPBEXItemHeader 2 4 4 4 2" xfId="53572" xr:uid="{00000000-0005-0000-0000-00003FD10000}"/>
    <cellStyle name="SAPBEXItemHeader 2 4 4 4 3" xfId="53573" xr:uid="{00000000-0005-0000-0000-000040D10000}"/>
    <cellStyle name="SAPBEXItemHeader 2 4 4 5" xfId="53574" xr:uid="{00000000-0005-0000-0000-000041D10000}"/>
    <cellStyle name="SAPBEXItemHeader 2 4 4 5 2" xfId="53575" xr:uid="{00000000-0005-0000-0000-000042D10000}"/>
    <cellStyle name="SAPBEXItemHeader 2 4 4 5 3" xfId="53576" xr:uid="{00000000-0005-0000-0000-000043D10000}"/>
    <cellStyle name="SAPBEXItemHeader 2 4 4 6" xfId="53577" xr:uid="{00000000-0005-0000-0000-000044D10000}"/>
    <cellStyle name="SAPBEXItemHeader 2 4 4 6 2" xfId="53578" xr:uid="{00000000-0005-0000-0000-000045D10000}"/>
    <cellStyle name="SAPBEXItemHeader 2 4 4 6 3" xfId="53579" xr:uid="{00000000-0005-0000-0000-000046D10000}"/>
    <cellStyle name="SAPBEXItemHeader 2 4 4 7" xfId="53580" xr:uid="{00000000-0005-0000-0000-000047D10000}"/>
    <cellStyle name="SAPBEXItemHeader 2 4 4 7 2" xfId="53581" xr:uid="{00000000-0005-0000-0000-000048D10000}"/>
    <cellStyle name="SAPBEXItemHeader 2 4 4 7 3" xfId="53582" xr:uid="{00000000-0005-0000-0000-000049D10000}"/>
    <cellStyle name="SAPBEXItemHeader 2 4 4 8" xfId="53583" xr:uid="{00000000-0005-0000-0000-00004AD10000}"/>
    <cellStyle name="SAPBEXItemHeader 2 4 4 8 2" xfId="53584" xr:uid="{00000000-0005-0000-0000-00004BD10000}"/>
    <cellStyle name="SAPBEXItemHeader 2 4 4 8 3" xfId="53585" xr:uid="{00000000-0005-0000-0000-00004CD10000}"/>
    <cellStyle name="SAPBEXItemHeader 2 4 4 9" xfId="53586" xr:uid="{00000000-0005-0000-0000-00004DD10000}"/>
    <cellStyle name="SAPBEXItemHeader 2 4 4 9 2" xfId="53587" xr:uid="{00000000-0005-0000-0000-00004ED10000}"/>
    <cellStyle name="SAPBEXItemHeader 2 4 4 9 3" xfId="53588" xr:uid="{00000000-0005-0000-0000-00004FD10000}"/>
    <cellStyle name="SAPBEXItemHeader 2 4 5" xfId="53589" xr:uid="{00000000-0005-0000-0000-000050D10000}"/>
    <cellStyle name="SAPBEXItemHeader 2 4 5 10" xfId="53590" xr:uid="{00000000-0005-0000-0000-000051D10000}"/>
    <cellStyle name="SAPBEXItemHeader 2 4 5 10 2" xfId="53591" xr:uid="{00000000-0005-0000-0000-000052D10000}"/>
    <cellStyle name="SAPBEXItemHeader 2 4 5 10 3" xfId="53592" xr:uid="{00000000-0005-0000-0000-000053D10000}"/>
    <cellStyle name="SAPBEXItemHeader 2 4 5 11" xfId="53593" xr:uid="{00000000-0005-0000-0000-000054D10000}"/>
    <cellStyle name="SAPBEXItemHeader 2 4 5 11 2" xfId="53594" xr:uid="{00000000-0005-0000-0000-000055D10000}"/>
    <cellStyle name="SAPBEXItemHeader 2 4 5 11 3" xfId="53595" xr:uid="{00000000-0005-0000-0000-000056D10000}"/>
    <cellStyle name="SAPBEXItemHeader 2 4 5 12" xfId="53596" xr:uid="{00000000-0005-0000-0000-000057D10000}"/>
    <cellStyle name="SAPBEXItemHeader 2 4 5 13" xfId="53597" xr:uid="{00000000-0005-0000-0000-000058D10000}"/>
    <cellStyle name="SAPBEXItemHeader 2 4 5 2" xfId="53598" xr:uid="{00000000-0005-0000-0000-000059D10000}"/>
    <cellStyle name="SAPBEXItemHeader 2 4 5 2 2" xfId="53599" xr:uid="{00000000-0005-0000-0000-00005AD10000}"/>
    <cellStyle name="SAPBEXItemHeader 2 4 5 2 3" xfId="53600" xr:uid="{00000000-0005-0000-0000-00005BD10000}"/>
    <cellStyle name="SAPBEXItemHeader 2 4 5 3" xfId="53601" xr:uid="{00000000-0005-0000-0000-00005CD10000}"/>
    <cellStyle name="SAPBEXItemHeader 2 4 5 3 2" xfId="53602" xr:uid="{00000000-0005-0000-0000-00005DD10000}"/>
    <cellStyle name="SAPBEXItemHeader 2 4 5 3 3" xfId="53603" xr:uid="{00000000-0005-0000-0000-00005ED10000}"/>
    <cellStyle name="SAPBEXItemHeader 2 4 5 4" xfId="53604" xr:uid="{00000000-0005-0000-0000-00005FD10000}"/>
    <cellStyle name="SAPBEXItemHeader 2 4 5 4 2" xfId="53605" xr:uid="{00000000-0005-0000-0000-000060D10000}"/>
    <cellStyle name="SAPBEXItemHeader 2 4 5 4 3" xfId="53606" xr:uid="{00000000-0005-0000-0000-000061D10000}"/>
    <cellStyle name="SAPBEXItemHeader 2 4 5 5" xfId="53607" xr:uid="{00000000-0005-0000-0000-000062D10000}"/>
    <cellStyle name="SAPBEXItemHeader 2 4 5 5 2" xfId="53608" xr:uid="{00000000-0005-0000-0000-000063D10000}"/>
    <cellStyle name="SAPBEXItemHeader 2 4 5 5 3" xfId="53609" xr:uid="{00000000-0005-0000-0000-000064D10000}"/>
    <cellStyle name="SAPBEXItemHeader 2 4 5 6" xfId="53610" xr:uid="{00000000-0005-0000-0000-000065D10000}"/>
    <cellStyle name="SAPBEXItemHeader 2 4 5 6 2" xfId="53611" xr:uid="{00000000-0005-0000-0000-000066D10000}"/>
    <cellStyle name="SAPBEXItemHeader 2 4 5 6 3" xfId="53612" xr:uid="{00000000-0005-0000-0000-000067D10000}"/>
    <cellStyle name="SAPBEXItemHeader 2 4 5 7" xfId="53613" xr:uid="{00000000-0005-0000-0000-000068D10000}"/>
    <cellStyle name="SAPBEXItemHeader 2 4 5 7 2" xfId="53614" xr:uid="{00000000-0005-0000-0000-000069D10000}"/>
    <cellStyle name="SAPBEXItemHeader 2 4 5 7 3" xfId="53615" xr:uid="{00000000-0005-0000-0000-00006AD10000}"/>
    <cellStyle name="SAPBEXItemHeader 2 4 5 8" xfId="53616" xr:uid="{00000000-0005-0000-0000-00006BD10000}"/>
    <cellStyle name="SAPBEXItemHeader 2 4 5 8 2" xfId="53617" xr:uid="{00000000-0005-0000-0000-00006CD10000}"/>
    <cellStyle name="SAPBEXItemHeader 2 4 5 8 3" xfId="53618" xr:uid="{00000000-0005-0000-0000-00006DD10000}"/>
    <cellStyle name="SAPBEXItemHeader 2 4 5 9" xfId="53619" xr:uid="{00000000-0005-0000-0000-00006ED10000}"/>
    <cellStyle name="SAPBEXItemHeader 2 4 5 9 2" xfId="53620" xr:uid="{00000000-0005-0000-0000-00006FD10000}"/>
    <cellStyle name="SAPBEXItemHeader 2 4 5 9 3" xfId="53621" xr:uid="{00000000-0005-0000-0000-000070D10000}"/>
    <cellStyle name="SAPBEXItemHeader 2 4 6" xfId="53622" xr:uid="{00000000-0005-0000-0000-000071D10000}"/>
    <cellStyle name="SAPBEXItemHeader 2 4 6 10" xfId="53623" xr:uid="{00000000-0005-0000-0000-000072D10000}"/>
    <cellStyle name="SAPBEXItemHeader 2 4 6 10 2" xfId="53624" xr:uid="{00000000-0005-0000-0000-000073D10000}"/>
    <cellStyle name="SAPBEXItemHeader 2 4 6 10 3" xfId="53625" xr:uid="{00000000-0005-0000-0000-000074D10000}"/>
    <cellStyle name="SAPBEXItemHeader 2 4 6 11" xfId="53626" xr:uid="{00000000-0005-0000-0000-000075D10000}"/>
    <cellStyle name="SAPBEXItemHeader 2 4 6 11 2" xfId="53627" xr:uid="{00000000-0005-0000-0000-000076D10000}"/>
    <cellStyle name="SAPBEXItemHeader 2 4 6 11 3" xfId="53628" xr:uid="{00000000-0005-0000-0000-000077D10000}"/>
    <cellStyle name="SAPBEXItemHeader 2 4 6 12" xfId="53629" xr:uid="{00000000-0005-0000-0000-000078D10000}"/>
    <cellStyle name="SAPBEXItemHeader 2 4 6 13" xfId="53630" xr:uid="{00000000-0005-0000-0000-000079D10000}"/>
    <cellStyle name="SAPBEXItemHeader 2 4 6 2" xfId="53631" xr:uid="{00000000-0005-0000-0000-00007AD10000}"/>
    <cellStyle name="SAPBEXItemHeader 2 4 6 2 2" xfId="53632" xr:uid="{00000000-0005-0000-0000-00007BD10000}"/>
    <cellStyle name="SAPBEXItemHeader 2 4 6 2 3" xfId="53633" xr:uid="{00000000-0005-0000-0000-00007CD10000}"/>
    <cellStyle name="SAPBEXItemHeader 2 4 6 3" xfId="53634" xr:uid="{00000000-0005-0000-0000-00007DD10000}"/>
    <cellStyle name="SAPBEXItemHeader 2 4 6 3 2" xfId="53635" xr:uid="{00000000-0005-0000-0000-00007ED10000}"/>
    <cellStyle name="SAPBEXItemHeader 2 4 6 3 3" xfId="53636" xr:uid="{00000000-0005-0000-0000-00007FD10000}"/>
    <cellStyle name="SAPBEXItemHeader 2 4 6 4" xfId="53637" xr:uid="{00000000-0005-0000-0000-000080D10000}"/>
    <cellStyle name="SAPBEXItemHeader 2 4 6 4 2" xfId="53638" xr:uid="{00000000-0005-0000-0000-000081D10000}"/>
    <cellStyle name="SAPBEXItemHeader 2 4 6 4 3" xfId="53639" xr:uid="{00000000-0005-0000-0000-000082D10000}"/>
    <cellStyle name="SAPBEXItemHeader 2 4 6 5" xfId="53640" xr:uid="{00000000-0005-0000-0000-000083D10000}"/>
    <cellStyle name="SAPBEXItemHeader 2 4 6 5 2" xfId="53641" xr:uid="{00000000-0005-0000-0000-000084D10000}"/>
    <cellStyle name="SAPBEXItemHeader 2 4 6 5 3" xfId="53642" xr:uid="{00000000-0005-0000-0000-000085D10000}"/>
    <cellStyle name="SAPBEXItemHeader 2 4 6 6" xfId="53643" xr:uid="{00000000-0005-0000-0000-000086D10000}"/>
    <cellStyle name="SAPBEXItemHeader 2 4 6 6 2" xfId="53644" xr:uid="{00000000-0005-0000-0000-000087D10000}"/>
    <cellStyle name="SAPBEXItemHeader 2 4 6 6 3" xfId="53645" xr:uid="{00000000-0005-0000-0000-000088D10000}"/>
    <cellStyle name="SAPBEXItemHeader 2 4 6 7" xfId="53646" xr:uid="{00000000-0005-0000-0000-000089D10000}"/>
    <cellStyle name="SAPBEXItemHeader 2 4 6 7 2" xfId="53647" xr:uid="{00000000-0005-0000-0000-00008AD10000}"/>
    <cellStyle name="SAPBEXItemHeader 2 4 6 7 3" xfId="53648" xr:uid="{00000000-0005-0000-0000-00008BD10000}"/>
    <cellStyle name="SAPBEXItemHeader 2 4 6 8" xfId="53649" xr:uid="{00000000-0005-0000-0000-00008CD10000}"/>
    <cellStyle name="SAPBEXItemHeader 2 4 6 8 2" xfId="53650" xr:uid="{00000000-0005-0000-0000-00008DD10000}"/>
    <cellStyle name="SAPBEXItemHeader 2 4 6 8 3" xfId="53651" xr:uid="{00000000-0005-0000-0000-00008ED10000}"/>
    <cellStyle name="SAPBEXItemHeader 2 4 6 9" xfId="53652" xr:uid="{00000000-0005-0000-0000-00008FD10000}"/>
    <cellStyle name="SAPBEXItemHeader 2 4 6 9 2" xfId="53653" xr:uid="{00000000-0005-0000-0000-000090D10000}"/>
    <cellStyle name="SAPBEXItemHeader 2 4 6 9 3" xfId="53654" xr:uid="{00000000-0005-0000-0000-000091D10000}"/>
    <cellStyle name="SAPBEXItemHeader 2 4 7" xfId="53655" xr:uid="{00000000-0005-0000-0000-000092D10000}"/>
    <cellStyle name="SAPBEXItemHeader 2 4 7 10" xfId="53656" xr:uid="{00000000-0005-0000-0000-000093D10000}"/>
    <cellStyle name="SAPBEXItemHeader 2 4 7 10 2" xfId="53657" xr:uid="{00000000-0005-0000-0000-000094D10000}"/>
    <cellStyle name="SAPBEXItemHeader 2 4 7 10 3" xfId="53658" xr:uid="{00000000-0005-0000-0000-000095D10000}"/>
    <cellStyle name="SAPBEXItemHeader 2 4 7 11" xfId="53659" xr:uid="{00000000-0005-0000-0000-000096D10000}"/>
    <cellStyle name="SAPBEXItemHeader 2 4 7 11 2" xfId="53660" xr:uid="{00000000-0005-0000-0000-000097D10000}"/>
    <cellStyle name="SAPBEXItemHeader 2 4 7 11 3" xfId="53661" xr:uid="{00000000-0005-0000-0000-000098D10000}"/>
    <cellStyle name="SAPBEXItemHeader 2 4 7 12" xfId="53662" xr:uid="{00000000-0005-0000-0000-000099D10000}"/>
    <cellStyle name="SAPBEXItemHeader 2 4 7 13" xfId="53663" xr:uid="{00000000-0005-0000-0000-00009AD10000}"/>
    <cellStyle name="SAPBEXItemHeader 2 4 7 2" xfId="53664" xr:uid="{00000000-0005-0000-0000-00009BD10000}"/>
    <cellStyle name="SAPBEXItemHeader 2 4 7 2 2" xfId="53665" xr:uid="{00000000-0005-0000-0000-00009CD10000}"/>
    <cellStyle name="SAPBEXItemHeader 2 4 7 2 3" xfId="53666" xr:uid="{00000000-0005-0000-0000-00009DD10000}"/>
    <cellStyle name="SAPBEXItemHeader 2 4 7 3" xfId="53667" xr:uid="{00000000-0005-0000-0000-00009ED10000}"/>
    <cellStyle name="SAPBEXItemHeader 2 4 7 3 2" xfId="53668" xr:uid="{00000000-0005-0000-0000-00009FD10000}"/>
    <cellStyle name="SAPBEXItemHeader 2 4 7 3 3" xfId="53669" xr:uid="{00000000-0005-0000-0000-0000A0D10000}"/>
    <cellStyle name="SAPBEXItemHeader 2 4 7 4" xfId="53670" xr:uid="{00000000-0005-0000-0000-0000A1D10000}"/>
    <cellStyle name="SAPBEXItemHeader 2 4 7 4 2" xfId="53671" xr:uid="{00000000-0005-0000-0000-0000A2D10000}"/>
    <cellStyle name="SAPBEXItemHeader 2 4 7 4 3" xfId="53672" xr:uid="{00000000-0005-0000-0000-0000A3D10000}"/>
    <cellStyle name="SAPBEXItemHeader 2 4 7 5" xfId="53673" xr:uid="{00000000-0005-0000-0000-0000A4D10000}"/>
    <cellStyle name="SAPBEXItemHeader 2 4 7 5 2" xfId="53674" xr:uid="{00000000-0005-0000-0000-0000A5D10000}"/>
    <cellStyle name="SAPBEXItemHeader 2 4 7 5 3" xfId="53675" xr:uid="{00000000-0005-0000-0000-0000A6D10000}"/>
    <cellStyle name="SAPBEXItemHeader 2 4 7 6" xfId="53676" xr:uid="{00000000-0005-0000-0000-0000A7D10000}"/>
    <cellStyle name="SAPBEXItemHeader 2 4 7 6 2" xfId="53677" xr:uid="{00000000-0005-0000-0000-0000A8D10000}"/>
    <cellStyle name="SAPBEXItemHeader 2 4 7 6 3" xfId="53678" xr:uid="{00000000-0005-0000-0000-0000A9D10000}"/>
    <cellStyle name="SAPBEXItemHeader 2 4 7 7" xfId="53679" xr:uid="{00000000-0005-0000-0000-0000AAD10000}"/>
    <cellStyle name="SAPBEXItemHeader 2 4 7 7 2" xfId="53680" xr:uid="{00000000-0005-0000-0000-0000ABD10000}"/>
    <cellStyle name="SAPBEXItemHeader 2 4 7 7 3" xfId="53681" xr:uid="{00000000-0005-0000-0000-0000ACD10000}"/>
    <cellStyle name="SAPBEXItemHeader 2 4 7 8" xfId="53682" xr:uid="{00000000-0005-0000-0000-0000ADD10000}"/>
    <cellStyle name="SAPBEXItemHeader 2 4 7 8 2" xfId="53683" xr:uid="{00000000-0005-0000-0000-0000AED10000}"/>
    <cellStyle name="SAPBEXItemHeader 2 4 7 8 3" xfId="53684" xr:uid="{00000000-0005-0000-0000-0000AFD10000}"/>
    <cellStyle name="SAPBEXItemHeader 2 4 7 9" xfId="53685" xr:uid="{00000000-0005-0000-0000-0000B0D10000}"/>
    <cellStyle name="SAPBEXItemHeader 2 4 7 9 2" xfId="53686" xr:uid="{00000000-0005-0000-0000-0000B1D10000}"/>
    <cellStyle name="SAPBEXItemHeader 2 4 7 9 3" xfId="53687" xr:uid="{00000000-0005-0000-0000-0000B2D10000}"/>
    <cellStyle name="SAPBEXItemHeader 2 4 8" xfId="53688" xr:uid="{00000000-0005-0000-0000-0000B3D10000}"/>
    <cellStyle name="SAPBEXItemHeader 2 4 8 2" xfId="53689" xr:uid="{00000000-0005-0000-0000-0000B4D10000}"/>
    <cellStyle name="SAPBEXItemHeader 2 4 8 3" xfId="53690" xr:uid="{00000000-0005-0000-0000-0000B5D10000}"/>
    <cellStyle name="SAPBEXItemHeader 2 4 9" xfId="53691" xr:uid="{00000000-0005-0000-0000-0000B6D10000}"/>
    <cellStyle name="SAPBEXItemHeader 2 4 9 2" xfId="53692" xr:uid="{00000000-0005-0000-0000-0000B7D10000}"/>
    <cellStyle name="SAPBEXItemHeader 2 4 9 3" xfId="53693" xr:uid="{00000000-0005-0000-0000-0000B8D10000}"/>
    <cellStyle name="SAPBEXItemHeader 2 5" xfId="53694" xr:uid="{00000000-0005-0000-0000-0000B9D10000}"/>
    <cellStyle name="SAPBEXItemHeader 2 5 10" xfId="53695" xr:uid="{00000000-0005-0000-0000-0000BAD10000}"/>
    <cellStyle name="SAPBEXItemHeader 2 5 10 2" xfId="53696" xr:uid="{00000000-0005-0000-0000-0000BBD10000}"/>
    <cellStyle name="SAPBEXItemHeader 2 5 10 3" xfId="53697" xr:uid="{00000000-0005-0000-0000-0000BCD10000}"/>
    <cellStyle name="SAPBEXItemHeader 2 5 11" xfId="53698" xr:uid="{00000000-0005-0000-0000-0000BDD10000}"/>
    <cellStyle name="SAPBEXItemHeader 2 5 11 2" xfId="53699" xr:uid="{00000000-0005-0000-0000-0000BED10000}"/>
    <cellStyle name="SAPBEXItemHeader 2 5 11 3" xfId="53700" xr:uid="{00000000-0005-0000-0000-0000BFD10000}"/>
    <cellStyle name="SAPBEXItemHeader 2 5 12" xfId="53701" xr:uid="{00000000-0005-0000-0000-0000C0D10000}"/>
    <cellStyle name="SAPBEXItemHeader 2 5 12 2" xfId="53702" xr:uid="{00000000-0005-0000-0000-0000C1D10000}"/>
    <cellStyle name="SAPBEXItemHeader 2 5 12 3" xfId="53703" xr:uid="{00000000-0005-0000-0000-0000C2D10000}"/>
    <cellStyle name="SAPBEXItemHeader 2 5 13" xfId="53704" xr:uid="{00000000-0005-0000-0000-0000C3D10000}"/>
    <cellStyle name="SAPBEXItemHeader 2 5 13 2" xfId="53705" xr:uid="{00000000-0005-0000-0000-0000C4D10000}"/>
    <cellStyle name="SAPBEXItemHeader 2 5 13 3" xfId="53706" xr:uid="{00000000-0005-0000-0000-0000C5D10000}"/>
    <cellStyle name="SAPBEXItemHeader 2 5 14" xfId="53707" xr:uid="{00000000-0005-0000-0000-0000C6D10000}"/>
    <cellStyle name="SAPBEXItemHeader 2 5 14 2" xfId="53708" xr:uid="{00000000-0005-0000-0000-0000C7D10000}"/>
    <cellStyle name="SAPBEXItemHeader 2 5 14 3" xfId="53709" xr:uid="{00000000-0005-0000-0000-0000C8D10000}"/>
    <cellStyle name="SAPBEXItemHeader 2 5 15" xfId="53710" xr:uid="{00000000-0005-0000-0000-0000C9D10000}"/>
    <cellStyle name="SAPBEXItemHeader 2 5 15 2" xfId="53711" xr:uid="{00000000-0005-0000-0000-0000CAD10000}"/>
    <cellStyle name="SAPBEXItemHeader 2 5 15 3" xfId="53712" xr:uid="{00000000-0005-0000-0000-0000CBD10000}"/>
    <cellStyle name="SAPBEXItemHeader 2 5 16" xfId="53713" xr:uid="{00000000-0005-0000-0000-0000CCD10000}"/>
    <cellStyle name="SAPBEXItemHeader 2 5 16 2" xfId="53714" xr:uid="{00000000-0005-0000-0000-0000CDD10000}"/>
    <cellStyle name="SAPBEXItemHeader 2 5 16 3" xfId="53715" xr:uid="{00000000-0005-0000-0000-0000CED10000}"/>
    <cellStyle name="SAPBEXItemHeader 2 5 17" xfId="53716" xr:uid="{00000000-0005-0000-0000-0000CFD10000}"/>
    <cellStyle name="SAPBEXItemHeader 2 5 17 2" xfId="53717" xr:uid="{00000000-0005-0000-0000-0000D0D10000}"/>
    <cellStyle name="SAPBEXItemHeader 2 5 17 3" xfId="53718" xr:uid="{00000000-0005-0000-0000-0000D1D10000}"/>
    <cellStyle name="SAPBEXItemHeader 2 5 18" xfId="53719" xr:uid="{00000000-0005-0000-0000-0000D2D10000}"/>
    <cellStyle name="SAPBEXItemHeader 2 5 18 2" xfId="53720" xr:uid="{00000000-0005-0000-0000-0000D3D10000}"/>
    <cellStyle name="SAPBEXItemHeader 2 5 18 3" xfId="53721" xr:uid="{00000000-0005-0000-0000-0000D4D10000}"/>
    <cellStyle name="SAPBEXItemHeader 2 5 19" xfId="53722" xr:uid="{00000000-0005-0000-0000-0000D5D10000}"/>
    <cellStyle name="SAPBEXItemHeader 2 5 2" xfId="53723" xr:uid="{00000000-0005-0000-0000-0000D6D10000}"/>
    <cellStyle name="SAPBEXItemHeader 2 5 2 10" xfId="53724" xr:uid="{00000000-0005-0000-0000-0000D7D10000}"/>
    <cellStyle name="SAPBEXItemHeader 2 5 2 10 2" xfId="53725" xr:uid="{00000000-0005-0000-0000-0000D8D10000}"/>
    <cellStyle name="SAPBEXItemHeader 2 5 2 10 3" xfId="53726" xr:uid="{00000000-0005-0000-0000-0000D9D10000}"/>
    <cellStyle name="SAPBEXItemHeader 2 5 2 11" xfId="53727" xr:uid="{00000000-0005-0000-0000-0000DAD10000}"/>
    <cellStyle name="SAPBEXItemHeader 2 5 2 11 2" xfId="53728" xr:uid="{00000000-0005-0000-0000-0000DBD10000}"/>
    <cellStyle name="SAPBEXItemHeader 2 5 2 11 3" xfId="53729" xr:uid="{00000000-0005-0000-0000-0000DCD10000}"/>
    <cellStyle name="SAPBEXItemHeader 2 5 2 12" xfId="53730" xr:uid="{00000000-0005-0000-0000-0000DDD10000}"/>
    <cellStyle name="SAPBEXItemHeader 2 5 2 12 2" xfId="53731" xr:uid="{00000000-0005-0000-0000-0000DED10000}"/>
    <cellStyle name="SAPBEXItemHeader 2 5 2 12 3" xfId="53732" xr:uid="{00000000-0005-0000-0000-0000DFD10000}"/>
    <cellStyle name="SAPBEXItemHeader 2 5 2 13" xfId="53733" xr:uid="{00000000-0005-0000-0000-0000E0D10000}"/>
    <cellStyle name="SAPBEXItemHeader 2 5 2 14" xfId="53734" xr:uid="{00000000-0005-0000-0000-0000E1D10000}"/>
    <cellStyle name="SAPBEXItemHeader 2 5 2 2" xfId="53735" xr:uid="{00000000-0005-0000-0000-0000E2D10000}"/>
    <cellStyle name="SAPBEXItemHeader 2 5 2 2 2" xfId="53736" xr:uid="{00000000-0005-0000-0000-0000E3D10000}"/>
    <cellStyle name="SAPBEXItemHeader 2 5 2 2 3" xfId="53737" xr:uid="{00000000-0005-0000-0000-0000E4D10000}"/>
    <cellStyle name="SAPBEXItemHeader 2 5 2 3" xfId="53738" xr:uid="{00000000-0005-0000-0000-0000E5D10000}"/>
    <cellStyle name="SAPBEXItemHeader 2 5 2 3 2" xfId="53739" xr:uid="{00000000-0005-0000-0000-0000E6D10000}"/>
    <cellStyle name="SAPBEXItemHeader 2 5 2 3 3" xfId="53740" xr:uid="{00000000-0005-0000-0000-0000E7D10000}"/>
    <cellStyle name="SAPBEXItemHeader 2 5 2 4" xfId="53741" xr:uid="{00000000-0005-0000-0000-0000E8D10000}"/>
    <cellStyle name="SAPBEXItemHeader 2 5 2 4 2" xfId="53742" xr:uid="{00000000-0005-0000-0000-0000E9D10000}"/>
    <cellStyle name="SAPBEXItemHeader 2 5 2 4 3" xfId="53743" xr:uid="{00000000-0005-0000-0000-0000EAD10000}"/>
    <cellStyle name="SAPBEXItemHeader 2 5 2 5" xfId="53744" xr:uid="{00000000-0005-0000-0000-0000EBD10000}"/>
    <cellStyle name="SAPBEXItemHeader 2 5 2 5 2" xfId="53745" xr:uid="{00000000-0005-0000-0000-0000ECD10000}"/>
    <cellStyle name="SAPBEXItemHeader 2 5 2 5 3" xfId="53746" xr:uid="{00000000-0005-0000-0000-0000EDD10000}"/>
    <cellStyle name="SAPBEXItemHeader 2 5 2 6" xfId="53747" xr:uid="{00000000-0005-0000-0000-0000EED10000}"/>
    <cellStyle name="SAPBEXItemHeader 2 5 2 6 2" xfId="53748" xr:uid="{00000000-0005-0000-0000-0000EFD10000}"/>
    <cellStyle name="SAPBEXItemHeader 2 5 2 6 3" xfId="53749" xr:uid="{00000000-0005-0000-0000-0000F0D10000}"/>
    <cellStyle name="SAPBEXItemHeader 2 5 2 7" xfId="53750" xr:uid="{00000000-0005-0000-0000-0000F1D10000}"/>
    <cellStyle name="SAPBEXItemHeader 2 5 2 7 2" xfId="53751" xr:uid="{00000000-0005-0000-0000-0000F2D10000}"/>
    <cellStyle name="SAPBEXItemHeader 2 5 2 7 3" xfId="53752" xr:uid="{00000000-0005-0000-0000-0000F3D10000}"/>
    <cellStyle name="SAPBEXItemHeader 2 5 2 8" xfId="53753" xr:uid="{00000000-0005-0000-0000-0000F4D10000}"/>
    <cellStyle name="SAPBEXItemHeader 2 5 2 8 2" xfId="53754" xr:uid="{00000000-0005-0000-0000-0000F5D10000}"/>
    <cellStyle name="SAPBEXItemHeader 2 5 2 8 3" xfId="53755" xr:uid="{00000000-0005-0000-0000-0000F6D10000}"/>
    <cellStyle name="SAPBEXItemHeader 2 5 2 9" xfId="53756" xr:uid="{00000000-0005-0000-0000-0000F7D10000}"/>
    <cellStyle name="SAPBEXItemHeader 2 5 2 9 2" xfId="53757" xr:uid="{00000000-0005-0000-0000-0000F8D10000}"/>
    <cellStyle name="SAPBEXItemHeader 2 5 2 9 3" xfId="53758" xr:uid="{00000000-0005-0000-0000-0000F9D10000}"/>
    <cellStyle name="SAPBEXItemHeader 2 5 20" xfId="53759" xr:uid="{00000000-0005-0000-0000-0000FAD10000}"/>
    <cellStyle name="SAPBEXItemHeader 2 5 3" xfId="53760" xr:uid="{00000000-0005-0000-0000-0000FBD10000}"/>
    <cellStyle name="SAPBEXItemHeader 2 5 3 10" xfId="53761" xr:uid="{00000000-0005-0000-0000-0000FCD10000}"/>
    <cellStyle name="SAPBEXItemHeader 2 5 3 10 2" xfId="53762" xr:uid="{00000000-0005-0000-0000-0000FDD10000}"/>
    <cellStyle name="SAPBEXItemHeader 2 5 3 10 3" xfId="53763" xr:uid="{00000000-0005-0000-0000-0000FED10000}"/>
    <cellStyle name="SAPBEXItemHeader 2 5 3 11" xfId="53764" xr:uid="{00000000-0005-0000-0000-0000FFD10000}"/>
    <cellStyle name="SAPBEXItemHeader 2 5 3 11 2" xfId="53765" xr:uid="{00000000-0005-0000-0000-000000D20000}"/>
    <cellStyle name="SAPBEXItemHeader 2 5 3 11 3" xfId="53766" xr:uid="{00000000-0005-0000-0000-000001D20000}"/>
    <cellStyle name="SAPBEXItemHeader 2 5 3 12" xfId="53767" xr:uid="{00000000-0005-0000-0000-000002D20000}"/>
    <cellStyle name="SAPBEXItemHeader 2 5 3 12 2" xfId="53768" xr:uid="{00000000-0005-0000-0000-000003D20000}"/>
    <cellStyle name="SAPBEXItemHeader 2 5 3 12 3" xfId="53769" xr:uid="{00000000-0005-0000-0000-000004D20000}"/>
    <cellStyle name="SAPBEXItemHeader 2 5 3 13" xfId="53770" xr:uid="{00000000-0005-0000-0000-000005D20000}"/>
    <cellStyle name="SAPBEXItemHeader 2 5 3 14" xfId="53771" xr:uid="{00000000-0005-0000-0000-000006D20000}"/>
    <cellStyle name="SAPBEXItemHeader 2 5 3 2" xfId="53772" xr:uid="{00000000-0005-0000-0000-000007D20000}"/>
    <cellStyle name="SAPBEXItemHeader 2 5 3 2 2" xfId="53773" xr:uid="{00000000-0005-0000-0000-000008D20000}"/>
    <cellStyle name="SAPBEXItemHeader 2 5 3 2 3" xfId="53774" xr:uid="{00000000-0005-0000-0000-000009D20000}"/>
    <cellStyle name="SAPBEXItemHeader 2 5 3 3" xfId="53775" xr:uid="{00000000-0005-0000-0000-00000AD20000}"/>
    <cellStyle name="SAPBEXItemHeader 2 5 3 3 2" xfId="53776" xr:uid="{00000000-0005-0000-0000-00000BD20000}"/>
    <cellStyle name="SAPBEXItemHeader 2 5 3 3 3" xfId="53777" xr:uid="{00000000-0005-0000-0000-00000CD20000}"/>
    <cellStyle name="SAPBEXItemHeader 2 5 3 4" xfId="53778" xr:uid="{00000000-0005-0000-0000-00000DD20000}"/>
    <cellStyle name="SAPBEXItemHeader 2 5 3 4 2" xfId="53779" xr:uid="{00000000-0005-0000-0000-00000ED20000}"/>
    <cellStyle name="SAPBEXItemHeader 2 5 3 4 3" xfId="53780" xr:uid="{00000000-0005-0000-0000-00000FD20000}"/>
    <cellStyle name="SAPBEXItemHeader 2 5 3 5" xfId="53781" xr:uid="{00000000-0005-0000-0000-000010D20000}"/>
    <cellStyle name="SAPBEXItemHeader 2 5 3 5 2" xfId="53782" xr:uid="{00000000-0005-0000-0000-000011D20000}"/>
    <cellStyle name="SAPBEXItemHeader 2 5 3 5 3" xfId="53783" xr:uid="{00000000-0005-0000-0000-000012D20000}"/>
    <cellStyle name="SAPBEXItemHeader 2 5 3 6" xfId="53784" xr:uid="{00000000-0005-0000-0000-000013D20000}"/>
    <cellStyle name="SAPBEXItemHeader 2 5 3 6 2" xfId="53785" xr:uid="{00000000-0005-0000-0000-000014D20000}"/>
    <cellStyle name="SAPBEXItemHeader 2 5 3 6 3" xfId="53786" xr:uid="{00000000-0005-0000-0000-000015D20000}"/>
    <cellStyle name="SAPBEXItemHeader 2 5 3 7" xfId="53787" xr:uid="{00000000-0005-0000-0000-000016D20000}"/>
    <cellStyle name="SAPBEXItemHeader 2 5 3 7 2" xfId="53788" xr:uid="{00000000-0005-0000-0000-000017D20000}"/>
    <cellStyle name="SAPBEXItemHeader 2 5 3 7 3" xfId="53789" xr:uid="{00000000-0005-0000-0000-000018D20000}"/>
    <cellStyle name="SAPBEXItemHeader 2 5 3 8" xfId="53790" xr:uid="{00000000-0005-0000-0000-000019D20000}"/>
    <cellStyle name="SAPBEXItemHeader 2 5 3 8 2" xfId="53791" xr:uid="{00000000-0005-0000-0000-00001AD20000}"/>
    <cellStyle name="SAPBEXItemHeader 2 5 3 8 3" xfId="53792" xr:uid="{00000000-0005-0000-0000-00001BD20000}"/>
    <cellStyle name="SAPBEXItemHeader 2 5 3 9" xfId="53793" xr:uid="{00000000-0005-0000-0000-00001CD20000}"/>
    <cellStyle name="SAPBEXItemHeader 2 5 3 9 2" xfId="53794" xr:uid="{00000000-0005-0000-0000-00001DD20000}"/>
    <cellStyle name="SAPBEXItemHeader 2 5 3 9 3" xfId="53795" xr:uid="{00000000-0005-0000-0000-00001ED20000}"/>
    <cellStyle name="SAPBEXItemHeader 2 5 4" xfId="53796" xr:uid="{00000000-0005-0000-0000-00001FD20000}"/>
    <cellStyle name="SAPBEXItemHeader 2 5 4 10" xfId="53797" xr:uid="{00000000-0005-0000-0000-000020D20000}"/>
    <cellStyle name="SAPBEXItemHeader 2 5 4 10 2" xfId="53798" xr:uid="{00000000-0005-0000-0000-000021D20000}"/>
    <cellStyle name="SAPBEXItemHeader 2 5 4 10 3" xfId="53799" xr:uid="{00000000-0005-0000-0000-000022D20000}"/>
    <cellStyle name="SAPBEXItemHeader 2 5 4 11" xfId="53800" xr:uid="{00000000-0005-0000-0000-000023D20000}"/>
    <cellStyle name="SAPBEXItemHeader 2 5 4 11 2" xfId="53801" xr:uid="{00000000-0005-0000-0000-000024D20000}"/>
    <cellStyle name="SAPBEXItemHeader 2 5 4 11 3" xfId="53802" xr:uid="{00000000-0005-0000-0000-000025D20000}"/>
    <cellStyle name="SAPBEXItemHeader 2 5 4 12" xfId="53803" xr:uid="{00000000-0005-0000-0000-000026D20000}"/>
    <cellStyle name="SAPBEXItemHeader 2 5 4 13" xfId="53804" xr:uid="{00000000-0005-0000-0000-000027D20000}"/>
    <cellStyle name="SAPBEXItemHeader 2 5 4 2" xfId="53805" xr:uid="{00000000-0005-0000-0000-000028D20000}"/>
    <cellStyle name="SAPBEXItemHeader 2 5 4 2 2" xfId="53806" xr:uid="{00000000-0005-0000-0000-000029D20000}"/>
    <cellStyle name="SAPBEXItemHeader 2 5 4 2 3" xfId="53807" xr:uid="{00000000-0005-0000-0000-00002AD20000}"/>
    <cellStyle name="SAPBEXItemHeader 2 5 4 3" xfId="53808" xr:uid="{00000000-0005-0000-0000-00002BD20000}"/>
    <cellStyle name="SAPBEXItemHeader 2 5 4 3 2" xfId="53809" xr:uid="{00000000-0005-0000-0000-00002CD20000}"/>
    <cellStyle name="SAPBEXItemHeader 2 5 4 3 3" xfId="53810" xr:uid="{00000000-0005-0000-0000-00002DD20000}"/>
    <cellStyle name="SAPBEXItemHeader 2 5 4 4" xfId="53811" xr:uid="{00000000-0005-0000-0000-00002ED20000}"/>
    <cellStyle name="SAPBEXItemHeader 2 5 4 4 2" xfId="53812" xr:uid="{00000000-0005-0000-0000-00002FD20000}"/>
    <cellStyle name="SAPBEXItemHeader 2 5 4 4 3" xfId="53813" xr:uid="{00000000-0005-0000-0000-000030D20000}"/>
    <cellStyle name="SAPBEXItemHeader 2 5 4 5" xfId="53814" xr:uid="{00000000-0005-0000-0000-000031D20000}"/>
    <cellStyle name="SAPBEXItemHeader 2 5 4 5 2" xfId="53815" xr:uid="{00000000-0005-0000-0000-000032D20000}"/>
    <cellStyle name="SAPBEXItemHeader 2 5 4 5 3" xfId="53816" xr:uid="{00000000-0005-0000-0000-000033D20000}"/>
    <cellStyle name="SAPBEXItemHeader 2 5 4 6" xfId="53817" xr:uid="{00000000-0005-0000-0000-000034D20000}"/>
    <cellStyle name="SAPBEXItemHeader 2 5 4 6 2" xfId="53818" xr:uid="{00000000-0005-0000-0000-000035D20000}"/>
    <cellStyle name="SAPBEXItemHeader 2 5 4 6 3" xfId="53819" xr:uid="{00000000-0005-0000-0000-000036D20000}"/>
    <cellStyle name="SAPBEXItemHeader 2 5 4 7" xfId="53820" xr:uid="{00000000-0005-0000-0000-000037D20000}"/>
    <cellStyle name="SAPBEXItemHeader 2 5 4 7 2" xfId="53821" xr:uid="{00000000-0005-0000-0000-000038D20000}"/>
    <cellStyle name="SAPBEXItemHeader 2 5 4 7 3" xfId="53822" xr:uid="{00000000-0005-0000-0000-000039D20000}"/>
    <cellStyle name="SAPBEXItemHeader 2 5 4 8" xfId="53823" xr:uid="{00000000-0005-0000-0000-00003AD20000}"/>
    <cellStyle name="SAPBEXItemHeader 2 5 4 8 2" xfId="53824" xr:uid="{00000000-0005-0000-0000-00003BD20000}"/>
    <cellStyle name="SAPBEXItemHeader 2 5 4 8 3" xfId="53825" xr:uid="{00000000-0005-0000-0000-00003CD20000}"/>
    <cellStyle name="SAPBEXItemHeader 2 5 4 9" xfId="53826" xr:uid="{00000000-0005-0000-0000-00003DD20000}"/>
    <cellStyle name="SAPBEXItemHeader 2 5 4 9 2" xfId="53827" xr:uid="{00000000-0005-0000-0000-00003ED20000}"/>
    <cellStyle name="SAPBEXItemHeader 2 5 4 9 3" xfId="53828" xr:uid="{00000000-0005-0000-0000-00003FD20000}"/>
    <cellStyle name="SAPBEXItemHeader 2 5 5" xfId="53829" xr:uid="{00000000-0005-0000-0000-000040D20000}"/>
    <cellStyle name="SAPBEXItemHeader 2 5 5 10" xfId="53830" xr:uid="{00000000-0005-0000-0000-000041D20000}"/>
    <cellStyle name="SAPBEXItemHeader 2 5 5 10 2" xfId="53831" xr:uid="{00000000-0005-0000-0000-000042D20000}"/>
    <cellStyle name="SAPBEXItemHeader 2 5 5 10 3" xfId="53832" xr:uid="{00000000-0005-0000-0000-000043D20000}"/>
    <cellStyle name="SAPBEXItemHeader 2 5 5 11" xfId="53833" xr:uid="{00000000-0005-0000-0000-000044D20000}"/>
    <cellStyle name="SAPBEXItemHeader 2 5 5 11 2" xfId="53834" xr:uid="{00000000-0005-0000-0000-000045D20000}"/>
    <cellStyle name="SAPBEXItemHeader 2 5 5 11 3" xfId="53835" xr:uid="{00000000-0005-0000-0000-000046D20000}"/>
    <cellStyle name="SAPBEXItemHeader 2 5 5 12" xfId="53836" xr:uid="{00000000-0005-0000-0000-000047D20000}"/>
    <cellStyle name="SAPBEXItemHeader 2 5 5 13" xfId="53837" xr:uid="{00000000-0005-0000-0000-000048D20000}"/>
    <cellStyle name="SAPBEXItemHeader 2 5 5 2" xfId="53838" xr:uid="{00000000-0005-0000-0000-000049D20000}"/>
    <cellStyle name="SAPBEXItemHeader 2 5 5 2 2" xfId="53839" xr:uid="{00000000-0005-0000-0000-00004AD20000}"/>
    <cellStyle name="SAPBEXItemHeader 2 5 5 2 3" xfId="53840" xr:uid="{00000000-0005-0000-0000-00004BD20000}"/>
    <cellStyle name="SAPBEXItemHeader 2 5 5 3" xfId="53841" xr:uid="{00000000-0005-0000-0000-00004CD20000}"/>
    <cellStyle name="SAPBEXItemHeader 2 5 5 3 2" xfId="53842" xr:uid="{00000000-0005-0000-0000-00004DD20000}"/>
    <cellStyle name="SAPBEXItemHeader 2 5 5 3 3" xfId="53843" xr:uid="{00000000-0005-0000-0000-00004ED20000}"/>
    <cellStyle name="SAPBEXItemHeader 2 5 5 4" xfId="53844" xr:uid="{00000000-0005-0000-0000-00004FD20000}"/>
    <cellStyle name="SAPBEXItemHeader 2 5 5 4 2" xfId="53845" xr:uid="{00000000-0005-0000-0000-000050D20000}"/>
    <cellStyle name="SAPBEXItemHeader 2 5 5 4 3" xfId="53846" xr:uid="{00000000-0005-0000-0000-000051D20000}"/>
    <cellStyle name="SAPBEXItemHeader 2 5 5 5" xfId="53847" xr:uid="{00000000-0005-0000-0000-000052D20000}"/>
    <cellStyle name="SAPBEXItemHeader 2 5 5 5 2" xfId="53848" xr:uid="{00000000-0005-0000-0000-000053D20000}"/>
    <cellStyle name="SAPBEXItemHeader 2 5 5 5 3" xfId="53849" xr:uid="{00000000-0005-0000-0000-000054D20000}"/>
    <cellStyle name="SAPBEXItemHeader 2 5 5 6" xfId="53850" xr:uid="{00000000-0005-0000-0000-000055D20000}"/>
    <cellStyle name="SAPBEXItemHeader 2 5 5 6 2" xfId="53851" xr:uid="{00000000-0005-0000-0000-000056D20000}"/>
    <cellStyle name="SAPBEXItemHeader 2 5 5 6 3" xfId="53852" xr:uid="{00000000-0005-0000-0000-000057D20000}"/>
    <cellStyle name="SAPBEXItemHeader 2 5 5 7" xfId="53853" xr:uid="{00000000-0005-0000-0000-000058D20000}"/>
    <cellStyle name="SAPBEXItemHeader 2 5 5 7 2" xfId="53854" xr:uid="{00000000-0005-0000-0000-000059D20000}"/>
    <cellStyle name="SAPBEXItemHeader 2 5 5 7 3" xfId="53855" xr:uid="{00000000-0005-0000-0000-00005AD20000}"/>
    <cellStyle name="SAPBEXItemHeader 2 5 5 8" xfId="53856" xr:uid="{00000000-0005-0000-0000-00005BD20000}"/>
    <cellStyle name="SAPBEXItemHeader 2 5 5 8 2" xfId="53857" xr:uid="{00000000-0005-0000-0000-00005CD20000}"/>
    <cellStyle name="SAPBEXItemHeader 2 5 5 8 3" xfId="53858" xr:uid="{00000000-0005-0000-0000-00005DD20000}"/>
    <cellStyle name="SAPBEXItemHeader 2 5 5 9" xfId="53859" xr:uid="{00000000-0005-0000-0000-00005ED20000}"/>
    <cellStyle name="SAPBEXItemHeader 2 5 5 9 2" xfId="53860" xr:uid="{00000000-0005-0000-0000-00005FD20000}"/>
    <cellStyle name="SAPBEXItemHeader 2 5 5 9 3" xfId="53861" xr:uid="{00000000-0005-0000-0000-000060D20000}"/>
    <cellStyle name="SAPBEXItemHeader 2 5 6" xfId="53862" xr:uid="{00000000-0005-0000-0000-000061D20000}"/>
    <cellStyle name="SAPBEXItemHeader 2 5 6 10" xfId="53863" xr:uid="{00000000-0005-0000-0000-000062D20000}"/>
    <cellStyle name="SAPBEXItemHeader 2 5 6 10 2" xfId="53864" xr:uid="{00000000-0005-0000-0000-000063D20000}"/>
    <cellStyle name="SAPBEXItemHeader 2 5 6 10 3" xfId="53865" xr:uid="{00000000-0005-0000-0000-000064D20000}"/>
    <cellStyle name="SAPBEXItemHeader 2 5 6 11" xfId="53866" xr:uid="{00000000-0005-0000-0000-000065D20000}"/>
    <cellStyle name="SAPBEXItemHeader 2 5 6 11 2" xfId="53867" xr:uid="{00000000-0005-0000-0000-000066D20000}"/>
    <cellStyle name="SAPBEXItemHeader 2 5 6 11 3" xfId="53868" xr:uid="{00000000-0005-0000-0000-000067D20000}"/>
    <cellStyle name="SAPBEXItemHeader 2 5 6 12" xfId="53869" xr:uid="{00000000-0005-0000-0000-000068D20000}"/>
    <cellStyle name="SAPBEXItemHeader 2 5 6 13" xfId="53870" xr:uid="{00000000-0005-0000-0000-000069D20000}"/>
    <cellStyle name="SAPBEXItemHeader 2 5 6 2" xfId="53871" xr:uid="{00000000-0005-0000-0000-00006AD20000}"/>
    <cellStyle name="SAPBEXItemHeader 2 5 6 2 2" xfId="53872" xr:uid="{00000000-0005-0000-0000-00006BD20000}"/>
    <cellStyle name="SAPBEXItemHeader 2 5 6 2 3" xfId="53873" xr:uid="{00000000-0005-0000-0000-00006CD20000}"/>
    <cellStyle name="SAPBEXItemHeader 2 5 6 3" xfId="53874" xr:uid="{00000000-0005-0000-0000-00006DD20000}"/>
    <cellStyle name="SAPBEXItemHeader 2 5 6 3 2" xfId="53875" xr:uid="{00000000-0005-0000-0000-00006ED20000}"/>
    <cellStyle name="SAPBEXItemHeader 2 5 6 3 3" xfId="53876" xr:uid="{00000000-0005-0000-0000-00006FD20000}"/>
    <cellStyle name="SAPBEXItemHeader 2 5 6 4" xfId="53877" xr:uid="{00000000-0005-0000-0000-000070D20000}"/>
    <cellStyle name="SAPBEXItemHeader 2 5 6 4 2" xfId="53878" xr:uid="{00000000-0005-0000-0000-000071D20000}"/>
    <cellStyle name="SAPBEXItemHeader 2 5 6 4 3" xfId="53879" xr:uid="{00000000-0005-0000-0000-000072D20000}"/>
    <cellStyle name="SAPBEXItemHeader 2 5 6 5" xfId="53880" xr:uid="{00000000-0005-0000-0000-000073D20000}"/>
    <cellStyle name="SAPBEXItemHeader 2 5 6 5 2" xfId="53881" xr:uid="{00000000-0005-0000-0000-000074D20000}"/>
    <cellStyle name="SAPBEXItemHeader 2 5 6 5 3" xfId="53882" xr:uid="{00000000-0005-0000-0000-000075D20000}"/>
    <cellStyle name="SAPBEXItemHeader 2 5 6 6" xfId="53883" xr:uid="{00000000-0005-0000-0000-000076D20000}"/>
    <cellStyle name="SAPBEXItemHeader 2 5 6 6 2" xfId="53884" xr:uid="{00000000-0005-0000-0000-000077D20000}"/>
    <cellStyle name="SAPBEXItemHeader 2 5 6 6 3" xfId="53885" xr:uid="{00000000-0005-0000-0000-000078D20000}"/>
    <cellStyle name="SAPBEXItemHeader 2 5 6 7" xfId="53886" xr:uid="{00000000-0005-0000-0000-000079D20000}"/>
    <cellStyle name="SAPBEXItemHeader 2 5 6 7 2" xfId="53887" xr:uid="{00000000-0005-0000-0000-00007AD20000}"/>
    <cellStyle name="SAPBEXItemHeader 2 5 6 7 3" xfId="53888" xr:uid="{00000000-0005-0000-0000-00007BD20000}"/>
    <cellStyle name="SAPBEXItemHeader 2 5 6 8" xfId="53889" xr:uid="{00000000-0005-0000-0000-00007CD20000}"/>
    <cellStyle name="SAPBEXItemHeader 2 5 6 8 2" xfId="53890" xr:uid="{00000000-0005-0000-0000-00007DD20000}"/>
    <cellStyle name="SAPBEXItemHeader 2 5 6 8 3" xfId="53891" xr:uid="{00000000-0005-0000-0000-00007ED20000}"/>
    <cellStyle name="SAPBEXItemHeader 2 5 6 9" xfId="53892" xr:uid="{00000000-0005-0000-0000-00007FD20000}"/>
    <cellStyle name="SAPBEXItemHeader 2 5 6 9 2" xfId="53893" xr:uid="{00000000-0005-0000-0000-000080D20000}"/>
    <cellStyle name="SAPBEXItemHeader 2 5 6 9 3" xfId="53894" xr:uid="{00000000-0005-0000-0000-000081D20000}"/>
    <cellStyle name="SAPBEXItemHeader 2 5 7" xfId="53895" xr:uid="{00000000-0005-0000-0000-000082D20000}"/>
    <cellStyle name="SAPBEXItemHeader 2 5 7 10" xfId="53896" xr:uid="{00000000-0005-0000-0000-000083D20000}"/>
    <cellStyle name="SAPBEXItemHeader 2 5 7 10 2" xfId="53897" xr:uid="{00000000-0005-0000-0000-000084D20000}"/>
    <cellStyle name="SAPBEXItemHeader 2 5 7 10 3" xfId="53898" xr:uid="{00000000-0005-0000-0000-000085D20000}"/>
    <cellStyle name="SAPBEXItemHeader 2 5 7 11" xfId="53899" xr:uid="{00000000-0005-0000-0000-000086D20000}"/>
    <cellStyle name="SAPBEXItemHeader 2 5 7 11 2" xfId="53900" xr:uid="{00000000-0005-0000-0000-000087D20000}"/>
    <cellStyle name="SAPBEXItemHeader 2 5 7 11 3" xfId="53901" xr:uid="{00000000-0005-0000-0000-000088D20000}"/>
    <cellStyle name="SAPBEXItemHeader 2 5 7 12" xfId="53902" xr:uid="{00000000-0005-0000-0000-000089D20000}"/>
    <cellStyle name="SAPBEXItemHeader 2 5 7 13" xfId="53903" xr:uid="{00000000-0005-0000-0000-00008AD20000}"/>
    <cellStyle name="SAPBEXItemHeader 2 5 7 2" xfId="53904" xr:uid="{00000000-0005-0000-0000-00008BD20000}"/>
    <cellStyle name="SAPBEXItemHeader 2 5 7 2 2" xfId="53905" xr:uid="{00000000-0005-0000-0000-00008CD20000}"/>
    <cellStyle name="SAPBEXItemHeader 2 5 7 2 3" xfId="53906" xr:uid="{00000000-0005-0000-0000-00008DD20000}"/>
    <cellStyle name="SAPBEXItemHeader 2 5 7 3" xfId="53907" xr:uid="{00000000-0005-0000-0000-00008ED20000}"/>
    <cellStyle name="SAPBEXItemHeader 2 5 7 3 2" xfId="53908" xr:uid="{00000000-0005-0000-0000-00008FD20000}"/>
    <cellStyle name="SAPBEXItemHeader 2 5 7 3 3" xfId="53909" xr:uid="{00000000-0005-0000-0000-000090D20000}"/>
    <cellStyle name="SAPBEXItemHeader 2 5 7 4" xfId="53910" xr:uid="{00000000-0005-0000-0000-000091D20000}"/>
    <cellStyle name="SAPBEXItemHeader 2 5 7 4 2" xfId="53911" xr:uid="{00000000-0005-0000-0000-000092D20000}"/>
    <cellStyle name="SAPBEXItemHeader 2 5 7 4 3" xfId="53912" xr:uid="{00000000-0005-0000-0000-000093D20000}"/>
    <cellStyle name="SAPBEXItemHeader 2 5 7 5" xfId="53913" xr:uid="{00000000-0005-0000-0000-000094D20000}"/>
    <cellStyle name="SAPBEXItemHeader 2 5 7 5 2" xfId="53914" xr:uid="{00000000-0005-0000-0000-000095D20000}"/>
    <cellStyle name="SAPBEXItemHeader 2 5 7 5 3" xfId="53915" xr:uid="{00000000-0005-0000-0000-000096D20000}"/>
    <cellStyle name="SAPBEXItemHeader 2 5 7 6" xfId="53916" xr:uid="{00000000-0005-0000-0000-000097D20000}"/>
    <cellStyle name="SAPBEXItemHeader 2 5 7 6 2" xfId="53917" xr:uid="{00000000-0005-0000-0000-000098D20000}"/>
    <cellStyle name="SAPBEXItemHeader 2 5 7 6 3" xfId="53918" xr:uid="{00000000-0005-0000-0000-000099D20000}"/>
    <cellStyle name="SAPBEXItemHeader 2 5 7 7" xfId="53919" xr:uid="{00000000-0005-0000-0000-00009AD20000}"/>
    <cellStyle name="SAPBEXItemHeader 2 5 7 7 2" xfId="53920" xr:uid="{00000000-0005-0000-0000-00009BD20000}"/>
    <cellStyle name="SAPBEXItemHeader 2 5 7 7 3" xfId="53921" xr:uid="{00000000-0005-0000-0000-00009CD20000}"/>
    <cellStyle name="SAPBEXItemHeader 2 5 7 8" xfId="53922" xr:uid="{00000000-0005-0000-0000-00009DD20000}"/>
    <cellStyle name="SAPBEXItemHeader 2 5 7 8 2" xfId="53923" xr:uid="{00000000-0005-0000-0000-00009ED20000}"/>
    <cellStyle name="SAPBEXItemHeader 2 5 7 8 3" xfId="53924" xr:uid="{00000000-0005-0000-0000-00009FD20000}"/>
    <cellStyle name="SAPBEXItemHeader 2 5 7 9" xfId="53925" xr:uid="{00000000-0005-0000-0000-0000A0D20000}"/>
    <cellStyle name="SAPBEXItemHeader 2 5 7 9 2" xfId="53926" xr:uid="{00000000-0005-0000-0000-0000A1D20000}"/>
    <cellStyle name="SAPBEXItemHeader 2 5 7 9 3" xfId="53927" xr:uid="{00000000-0005-0000-0000-0000A2D20000}"/>
    <cellStyle name="SAPBEXItemHeader 2 5 8" xfId="53928" xr:uid="{00000000-0005-0000-0000-0000A3D20000}"/>
    <cellStyle name="SAPBEXItemHeader 2 5 8 2" xfId="53929" xr:uid="{00000000-0005-0000-0000-0000A4D20000}"/>
    <cellStyle name="SAPBEXItemHeader 2 5 8 3" xfId="53930" xr:uid="{00000000-0005-0000-0000-0000A5D20000}"/>
    <cellStyle name="SAPBEXItemHeader 2 5 9" xfId="53931" xr:uid="{00000000-0005-0000-0000-0000A6D20000}"/>
    <cellStyle name="SAPBEXItemHeader 2 5 9 2" xfId="53932" xr:uid="{00000000-0005-0000-0000-0000A7D20000}"/>
    <cellStyle name="SAPBEXItemHeader 2 5 9 3" xfId="53933" xr:uid="{00000000-0005-0000-0000-0000A8D20000}"/>
    <cellStyle name="SAPBEXItemHeader 2 6" xfId="53934" xr:uid="{00000000-0005-0000-0000-0000A9D20000}"/>
    <cellStyle name="SAPBEXItemHeader 2 6 10" xfId="53935" xr:uid="{00000000-0005-0000-0000-0000AAD20000}"/>
    <cellStyle name="SAPBEXItemHeader 2 6 10 2" xfId="53936" xr:uid="{00000000-0005-0000-0000-0000ABD20000}"/>
    <cellStyle name="SAPBEXItemHeader 2 6 10 3" xfId="53937" xr:uid="{00000000-0005-0000-0000-0000ACD20000}"/>
    <cellStyle name="SAPBEXItemHeader 2 6 11" xfId="53938" xr:uid="{00000000-0005-0000-0000-0000ADD20000}"/>
    <cellStyle name="SAPBEXItemHeader 2 6 11 2" xfId="53939" xr:uid="{00000000-0005-0000-0000-0000AED20000}"/>
    <cellStyle name="SAPBEXItemHeader 2 6 11 3" xfId="53940" xr:uid="{00000000-0005-0000-0000-0000AFD20000}"/>
    <cellStyle name="SAPBEXItemHeader 2 6 12" xfId="53941" xr:uid="{00000000-0005-0000-0000-0000B0D20000}"/>
    <cellStyle name="SAPBEXItemHeader 2 6 13" xfId="53942" xr:uid="{00000000-0005-0000-0000-0000B1D20000}"/>
    <cellStyle name="SAPBEXItemHeader 2 6 2" xfId="53943" xr:uid="{00000000-0005-0000-0000-0000B2D20000}"/>
    <cellStyle name="SAPBEXItemHeader 2 6 2 2" xfId="53944" xr:uid="{00000000-0005-0000-0000-0000B3D20000}"/>
    <cellStyle name="SAPBEXItemHeader 2 6 2 3" xfId="53945" xr:uid="{00000000-0005-0000-0000-0000B4D20000}"/>
    <cellStyle name="SAPBEXItemHeader 2 6 3" xfId="53946" xr:uid="{00000000-0005-0000-0000-0000B5D20000}"/>
    <cellStyle name="SAPBEXItemHeader 2 6 3 2" xfId="53947" xr:uid="{00000000-0005-0000-0000-0000B6D20000}"/>
    <cellStyle name="SAPBEXItemHeader 2 6 3 3" xfId="53948" xr:uid="{00000000-0005-0000-0000-0000B7D20000}"/>
    <cellStyle name="SAPBEXItemHeader 2 6 4" xfId="53949" xr:uid="{00000000-0005-0000-0000-0000B8D20000}"/>
    <cellStyle name="SAPBEXItemHeader 2 6 4 2" xfId="53950" xr:uid="{00000000-0005-0000-0000-0000B9D20000}"/>
    <cellStyle name="SAPBEXItemHeader 2 6 4 3" xfId="53951" xr:uid="{00000000-0005-0000-0000-0000BAD20000}"/>
    <cellStyle name="SAPBEXItemHeader 2 6 5" xfId="53952" xr:uid="{00000000-0005-0000-0000-0000BBD20000}"/>
    <cellStyle name="SAPBEXItemHeader 2 6 5 2" xfId="53953" xr:uid="{00000000-0005-0000-0000-0000BCD20000}"/>
    <cellStyle name="SAPBEXItemHeader 2 6 5 3" xfId="53954" xr:uid="{00000000-0005-0000-0000-0000BDD20000}"/>
    <cellStyle name="SAPBEXItemHeader 2 6 6" xfId="53955" xr:uid="{00000000-0005-0000-0000-0000BED20000}"/>
    <cellStyle name="SAPBEXItemHeader 2 6 6 2" xfId="53956" xr:uid="{00000000-0005-0000-0000-0000BFD20000}"/>
    <cellStyle name="SAPBEXItemHeader 2 6 6 3" xfId="53957" xr:uid="{00000000-0005-0000-0000-0000C0D20000}"/>
    <cellStyle name="SAPBEXItemHeader 2 6 7" xfId="53958" xr:uid="{00000000-0005-0000-0000-0000C1D20000}"/>
    <cellStyle name="SAPBEXItemHeader 2 6 7 2" xfId="53959" xr:uid="{00000000-0005-0000-0000-0000C2D20000}"/>
    <cellStyle name="SAPBEXItemHeader 2 6 7 3" xfId="53960" xr:uid="{00000000-0005-0000-0000-0000C3D20000}"/>
    <cellStyle name="SAPBEXItemHeader 2 6 8" xfId="53961" xr:uid="{00000000-0005-0000-0000-0000C4D20000}"/>
    <cellStyle name="SAPBEXItemHeader 2 6 8 2" xfId="53962" xr:uid="{00000000-0005-0000-0000-0000C5D20000}"/>
    <cellStyle name="SAPBEXItemHeader 2 6 8 3" xfId="53963" xr:uid="{00000000-0005-0000-0000-0000C6D20000}"/>
    <cellStyle name="SAPBEXItemHeader 2 6 9" xfId="53964" xr:uid="{00000000-0005-0000-0000-0000C7D20000}"/>
    <cellStyle name="SAPBEXItemHeader 2 6 9 2" xfId="53965" xr:uid="{00000000-0005-0000-0000-0000C8D20000}"/>
    <cellStyle name="SAPBEXItemHeader 2 6 9 3" xfId="53966" xr:uid="{00000000-0005-0000-0000-0000C9D20000}"/>
    <cellStyle name="SAPBEXItemHeader 2 7" xfId="53967" xr:uid="{00000000-0005-0000-0000-0000CAD20000}"/>
    <cellStyle name="SAPBEXItemHeader 2 7 2" xfId="53968" xr:uid="{00000000-0005-0000-0000-0000CBD20000}"/>
    <cellStyle name="SAPBEXItemHeader 2 7 3" xfId="53969" xr:uid="{00000000-0005-0000-0000-0000CCD20000}"/>
    <cellStyle name="SAPBEXItemHeader 2 8" xfId="53970" xr:uid="{00000000-0005-0000-0000-0000CDD20000}"/>
    <cellStyle name="SAPBEXItemHeader 2 8 2" xfId="53971" xr:uid="{00000000-0005-0000-0000-0000CED20000}"/>
    <cellStyle name="SAPBEXItemHeader 2 8 3" xfId="53972" xr:uid="{00000000-0005-0000-0000-0000CFD20000}"/>
    <cellStyle name="SAPBEXItemHeader 2 9" xfId="53973" xr:uid="{00000000-0005-0000-0000-0000D0D20000}"/>
    <cellStyle name="SAPBEXItemHeader 2 9 2" xfId="53974" xr:uid="{00000000-0005-0000-0000-0000D1D20000}"/>
    <cellStyle name="SAPBEXItemHeader 2 9 3" xfId="53975" xr:uid="{00000000-0005-0000-0000-0000D2D20000}"/>
    <cellStyle name="SAPBEXItemHeader 3" xfId="53976" xr:uid="{00000000-0005-0000-0000-0000D3D20000}"/>
    <cellStyle name="SAPBEXItemHeader 3 10" xfId="53977" xr:uid="{00000000-0005-0000-0000-0000D4D20000}"/>
    <cellStyle name="SAPBEXItemHeader 3 10 2" xfId="53978" xr:uid="{00000000-0005-0000-0000-0000D5D20000}"/>
    <cellStyle name="SAPBEXItemHeader 3 10 3" xfId="53979" xr:uid="{00000000-0005-0000-0000-0000D6D20000}"/>
    <cellStyle name="SAPBEXItemHeader 3 11" xfId="53980" xr:uid="{00000000-0005-0000-0000-0000D7D20000}"/>
    <cellStyle name="SAPBEXItemHeader 3 11 2" xfId="53981" xr:uid="{00000000-0005-0000-0000-0000D8D20000}"/>
    <cellStyle name="SAPBEXItemHeader 3 11 3" xfId="53982" xr:uid="{00000000-0005-0000-0000-0000D9D20000}"/>
    <cellStyle name="SAPBEXItemHeader 3 12" xfId="53983" xr:uid="{00000000-0005-0000-0000-0000DAD20000}"/>
    <cellStyle name="SAPBEXItemHeader 3 12 2" xfId="53984" xr:uid="{00000000-0005-0000-0000-0000DBD20000}"/>
    <cellStyle name="SAPBEXItemHeader 3 12 3" xfId="53985" xr:uid="{00000000-0005-0000-0000-0000DCD20000}"/>
    <cellStyle name="SAPBEXItemHeader 3 13" xfId="53986" xr:uid="{00000000-0005-0000-0000-0000DDD20000}"/>
    <cellStyle name="SAPBEXItemHeader 3 13 2" xfId="53987" xr:uid="{00000000-0005-0000-0000-0000DED20000}"/>
    <cellStyle name="SAPBEXItemHeader 3 13 3" xfId="53988" xr:uid="{00000000-0005-0000-0000-0000DFD20000}"/>
    <cellStyle name="SAPBEXItemHeader 3 14" xfId="53989" xr:uid="{00000000-0005-0000-0000-0000E0D20000}"/>
    <cellStyle name="SAPBEXItemHeader 3 14 2" xfId="53990" xr:uid="{00000000-0005-0000-0000-0000E1D20000}"/>
    <cellStyle name="SAPBEXItemHeader 3 14 3" xfId="53991" xr:uid="{00000000-0005-0000-0000-0000E2D20000}"/>
    <cellStyle name="SAPBEXItemHeader 3 15" xfId="53992" xr:uid="{00000000-0005-0000-0000-0000E3D20000}"/>
    <cellStyle name="SAPBEXItemHeader 3 15 2" xfId="53993" xr:uid="{00000000-0005-0000-0000-0000E4D20000}"/>
    <cellStyle name="SAPBEXItemHeader 3 15 3" xfId="53994" xr:uid="{00000000-0005-0000-0000-0000E5D20000}"/>
    <cellStyle name="SAPBEXItemHeader 3 16" xfId="53995" xr:uid="{00000000-0005-0000-0000-0000E6D20000}"/>
    <cellStyle name="SAPBEXItemHeader 3 16 2" xfId="53996" xr:uid="{00000000-0005-0000-0000-0000E7D20000}"/>
    <cellStyle name="SAPBEXItemHeader 3 16 3" xfId="53997" xr:uid="{00000000-0005-0000-0000-0000E8D20000}"/>
    <cellStyle name="SAPBEXItemHeader 3 17" xfId="53998" xr:uid="{00000000-0005-0000-0000-0000E9D20000}"/>
    <cellStyle name="SAPBEXItemHeader 3 17 2" xfId="53999" xr:uid="{00000000-0005-0000-0000-0000EAD20000}"/>
    <cellStyle name="SAPBEXItemHeader 3 17 3" xfId="54000" xr:uid="{00000000-0005-0000-0000-0000EBD20000}"/>
    <cellStyle name="SAPBEXItemHeader 3 18" xfId="54001" xr:uid="{00000000-0005-0000-0000-0000ECD20000}"/>
    <cellStyle name="SAPBEXItemHeader 3 19" xfId="54002" xr:uid="{00000000-0005-0000-0000-0000EDD20000}"/>
    <cellStyle name="SAPBEXItemHeader 3 2" xfId="54003" xr:uid="{00000000-0005-0000-0000-0000EED20000}"/>
    <cellStyle name="SAPBEXItemHeader 3 2 10" xfId="54004" xr:uid="{00000000-0005-0000-0000-0000EFD20000}"/>
    <cellStyle name="SAPBEXItemHeader 3 2 10 2" xfId="54005" xr:uid="{00000000-0005-0000-0000-0000F0D20000}"/>
    <cellStyle name="SAPBEXItemHeader 3 2 10 3" xfId="54006" xr:uid="{00000000-0005-0000-0000-0000F1D20000}"/>
    <cellStyle name="SAPBEXItemHeader 3 2 11" xfId="54007" xr:uid="{00000000-0005-0000-0000-0000F2D20000}"/>
    <cellStyle name="SAPBEXItemHeader 3 2 11 2" xfId="54008" xr:uid="{00000000-0005-0000-0000-0000F3D20000}"/>
    <cellStyle name="SAPBEXItemHeader 3 2 11 3" xfId="54009" xr:uid="{00000000-0005-0000-0000-0000F4D20000}"/>
    <cellStyle name="SAPBEXItemHeader 3 2 12" xfId="54010" xr:uid="{00000000-0005-0000-0000-0000F5D20000}"/>
    <cellStyle name="SAPBEXItemHeader 3 2 12 2" xfId="54011" xr:uid="{00000000-0005-0000-0000-0000F6D20000}"/>
    <cellStyle name="SAPBEXItemHeader 3 2 12 3" xfId="54012" xr:uid="{00000000-0005-0000-0000-0000F7D20000}"/>
    <cellStyle name="SAPBEXItemHeader 3 2 13" xfId="54013" xr:uid="{00000000-0005-0000-0000-0000F8D20000}"/>
    <cellStyle name="SAPBEXItemHeader 3 2 13 2" xfId="54014" xr:uid="{00000000-0005-0000-0000-0000F9D20000}"/>
    <cellStyle name="SAPBEXItemHeader 3 2 13 3" xfId="54015" xr:uid="{00000000-0005-0000-0000-0000FAD20000}"/>
    <cellStyle name="SAPBEXItemHeader 3 2 14" xfId="54016" xr:uid="{00000000-0005-0000-0000-0000FBD20000}"/>
    <cellStyle name="SAPBEXItemHeader 3 2 14 2" xfId="54017" xr:uid="{00000000-0005-0000-0000-0000FCD20000}"/>
    <cellStyle name="SAPBEXItemHeader 3 2 14 3" xfId="54018" xr:uid="{00000000-0005-0000-0000-0000FDD20000}"/>
    <cellStyle name="SAPBEXItemHeader 3 2 15" xfId="54019" xr:uid="{00000000-0005-0000-0000-0000FED20000}"/>
    <cellStyle name="SAPBEXItemHeader 3 2 15 2" xfId="54020" xr:uid="{00000000-0005-0000-0000-0000FFD20000}"/>
    <cellStyle name="SAPBEXItemHeader 3 2 15 3" xfId="54021" xr:uid="{00000000-0005-0000-0000-000000D30000}"/>
    <cellStyle name="SAPBEXItemHeader 3 2 16" xfId="54022" xr:uid="{00000000-0005-0000-0000-000001D30000}"/>
    <cellStyle name="SAPBEXItemHeader 3 2 16 2" xfId="54023" xr:uid="{00000000-0005-0000-0000-000002D30000}"/>
    <cellStyle name="SAPBEXItemHeader 3 2 16 3" xfId="54024" xr:uid="{00000000-0005-0000-0000-000003D30000}"/>
    <cellStyle name="SAPBEXItemHeader 3 2 17" xfId="54025" xr:uid="{00000000-0005-0000-0000-000004D30000}"/>
    <cellStyle name="SAPBEXItemHeader 3 2 17 2" xfId="54026" xr:uid="{00000000-0005-0000-0000-000005D30000}"/>
    <cellStyle name="SAPBEXItemHeader 3 2 17 3" xfId="54027" xr:uid="{00000000-0005-0000-0000-000006D30000}"/>
    <cellStyle name="SAPBEXItemHeader 3 2 18" xfId="54028" xr:uid="{00000000-0005-0000-0000-000007D30000}"/>
    <cellStyle name="SAPBEXItemHeader 3 2 18 2" xfId="54029" xr:uid="{00000000-0005-0000-0000-000008D30000}"/>
    <cellStyle name="SAPBEXItemHeader 3 2 18 3" xfId="54030" xr:uid="{00000000-0005-0000-0000-000009D30000}"/>
    <cellStyle name="SAPBEXItemHeader 3 2 19" xfId="54031" xr:uid="{00000000-0005-0000-0000-00000AD30000}"/>
    <cellStyle name="SAPBEXItemHeader 3 2 2" xfId="54032" xr:uid="{00000000-0005-0000-0000-00000BD30000}"/>
    <cellStyle name="SAPBEXItemHeader 3 2 2 10" xfId="54033" xr:uid="{00000000-0005-0000-0000-00000CD30000}"/>
    <cellStyle name="SAPBEXItemHeader 3 2 2 10 2" xfId="54034" xr:uid="{00000000-0005-0000-0000-00000DD30000}"/>
    <cellStyle name="SAPBEXItemHeader 3 2 2 10 3" xfId="54035" xr:uid="{00000000-0005-0000-0000-00000ED30000}"/>
    <cellStyle name="SAPBEXItemHeader 3 2 2 11" xfId="54036" xr:uid="{00000000-0005-0000-0000-00000FD30000}"/>
    <cellStyle name="SAPBEXItemHeader 3 2 2 11 2" xfId="54037" xr:uid="{00000000-0005-0000-0000-000010D30000}"/>
    <cellStyle name="SAPBEXItemHeader 3 2 2 11 3" xfId="54038" xr:uid="{00000000-0005-0000-0000-000011D30000}"/>
    <cellStyle name="SAPBEXItemHeader 3 2 2 12" xfId="54039" xr:uid="{00000000-0005-0000-0000-000012D30000}"/>
    <cellStyle name="SAPBEXItemHeader 3 2 2 12 2" xfId="54040" xr:uid="{00000000-0005-0000-0000-000013D30000}"/>
    <cellStyle name="SAPBEXItemHeader 3 2 2 12 3" xfId="54041" xr:uid="{00000000-0005-0000-0000-000014D30000}"/>
    <cellStyle name="SAPBEXItemHeader 3 2 2 13" xfId="54042" xr:uid="{00000000-0005-0000-0000-000015D30000}"/>
    <cellStyle name="SAPBEXItemHeader 3 2 2 14" xfId="54043" xr:uid="{00000000-0005-0000-0000-000016D30000}"/>
    <cellStyle name="SAPBEXItemHeader 3 2 2 2" xfId="54044" xr:uid="{00000000-0005-0000-0000-000017D30000}"/>
    <cellStyle name="SAPBEXItemHeader 3 2 2 2 2" xfId="54045" xr:uid="{00000000-0005-0000-0000-000018D30000}"/>
    <cellStyle name="SAPBEXItemHeader 3 2 2 2 3" xfId="54046" xr:uid="{00000000-0005-0000-0000-000019D30000}"/>
    <cellStyle name="SAPBEXItemHeader 3 2 2 3" xfId="54047" xr:uid="{00000000-0005-0000-0000-00001AD30000}"/>
    <cellStyle name="SAPBEXItemHeader 3 2 2 3 2" xfId="54048" xr:uid="{00000000-0005-0000-0000-00001BD30000}"/>
    <cellStyle name="SAPBEXItemHeader 3 2 2 3 3" xfId="54049" xr:uid="{00000000-0005-0000-0000-00001CD30000}"/>
    <cellStyle name="SAPBEXItemHeader 3 2 2 4" xfId="54050" xr:uid="{00000000-0005-0000-0000-00001DD30000}"/>
    <cellStyle name="SAPBEXItemHeader 3 2 2 4 2" xfId="54051" xr:uid="{00000000-0005-0000-0000-00001ED30000}"/>
    <cellStyle name="SAPBEXItemHeader 3 2 2 4 3" xfId="54052" xr:uid="{00000000-0005-0000-0000-00001FD30000}"/>
    <cellStyle name="SAPBEXItemHeader 3 2 2 5" xfId="54053" xr:uid="{00000000-0005-0000-0000-000020D30000}"/>
    <cellStyle name="SAPBEXItemHeader 3 2 2 5 2" xfId="54054" xr:uid="{00000000-0005-0000-0000-000021D30000}"/>
    <cellStyle name="SAPBEXItemHeader 3 2 2 5 3" xfId="54055" xr:uid="{00000000-0005-0000-0000-000022D30000}"/>
    <cellStyle name="SAPBEXItemHeader 3 2 2 6" xfId="54056" xr:uid="{00000000-0005-0000-0000-000023D30000}"/>
    <cellStyle name="SAPBEXItemHeader 3 2 2 6 2" xfId="54057" xr:uid="{00000000-0005-0000-0000-000024D30000}"/>
    <cellStyle name="SAPBEXItemHeader 3 2 2 6 3" xfId="54058" xr:uid="{00000000-0005-0000-0000-000025D30000}"/>
    <cellStyle name="SAPBEXItemHeader 3 2 2 7" xfId="54059" xr:uid="{00000000-0005-0000-0000-000026D30000}"/>
    <cellStyle name="SAPBEXItemHeader 3 2 2 7 2" xfId="54060" xr:uid="{00000000-0005-0000-0000-000027D30000}"/>
    <cellStyle name="SAPBEXItemHeader 3 2 2 7 3" xfId="54061" xr:uid="{00000000-0005-0000-0000-000028D30000}"/>
    <cellStyle name="SAPBEXItemHeader 3 2 2 8" xfId="54062" xr:uid="{00000000-0005-0000-0000-000029D30000}"/>
    <cellStyle name="SAPBEXItemHeader 3 2 2 8 2" xfId="54063" xr:uid="{00000000-0005-0000-0000-00002AD30000}"/>
    <cellStyle name="SAPBEXItemHeader 3 2 2 8 3" xfId="54064" xr:uid="{00000000-0005-0000-0000-00002BD30000}"/>
    <cellStyle name="SAPBEXItemHeader 3 2 2 9" xfId="54065" xr:uid="{00000000-0005-0000-0000-00002CD30000}"/>
    <cellStyle name="SAPBEXItemHeader 3 2 2 9 2" xfId="54066" xr:uid="{00000000-0005-0000-0000-00002DD30000}"/>
    <cellStyle name="SAPBEXItemHeader 3 2 2 9 3" xfId="54067" xr:uid="{00000000-0005-0000-0000-00002ED30000}"/>
    <cellStyle name="SAPBEXItemHeader 3 2 20" xfId="54068" xr:uid="{00000000-0005-0000-0000-00002FD30000}"/>
    <cellStyle name="SAPBEXItemHeader 3 2 3" xfId="54069" xr:uid="{00000000-0005-0000-0000-000030D30000}"/>
    <cellStyle name="SAPBEXItemHeader 3 2 3 10" xfId="54070" xr:uid="{00000000-0005-0000-0000-000031D30000}"/>
    <cellStyle name="SAPBEXItemHeader 3 2 3 10 2" xfId="54071" xr:uid="{00000000-0005-0000-0000-000032D30000}"/>
    <cellStyle name="SAPBEXItemHeader 3 2 3 10 3" xfId="54072" xr:uid="{00000000-0005-0000-0000-000033D30000}"/>
    <cellStyle name="SAPBEXItemHeader 3 2 3 11" xfId="54073" xr:uid="{00000000-0005-0000-0000-000034D30000}"/>
    <cellStyle name="SAPBEXItemHeader 3 2 3 11 2" xfId="54074" xr:uid="{00000000-0005-0000-0000-000035D30000}"/>
    <cellStyle name="SAPBEXItemHeader 3 2 3 11 3" xfId="54075" xr:uid="{00000000-0005-0000-0000-000036D30000}"/>
    <cellStyle name="SAPBEXItemHeader 3 2 3 12" xfId="54076" xr:uid="{00000000-0005-0000-0000-000037D30000}"/>
    <cellStyle name="SAPBEXItemHeader 3 2 3 12 2" xfId="54077" xr:uid="{00000000-0005-0000-0000-000038D30000}"/>
    <cellStyle name="SAPBEXItemHeader 3 2 3 12 3" xfId="54078" xr:uid="{00000000-0005-0000-0000-000039D30000}"/>
    <cellStyle name="SAPBEXItemHeader 3 2 3 13" xfId="54079" xr:uid="{00000000-0005-0000-0000-00003AD30000}"/>
    <cellStyle name="SAPBEXItemHeader 3 2 3 14" xfId="54080" xr:uid="{00000000-0005-0000-0000-00003BD30000}"/>
    <cellStyle name="SAPBEXItemHeader 3 2 3 2" xfId="54081" xr:uid="{00000000-0005-0000-0000-00003CD30000}"/>
    <cellStyle name="SAPBEXItemHeader 3 2 3 2 2" xfId="54082" xr:uid="{00000000-0005-0000-0000-00003DD30000}"/>
    <cellStyle name="SAPBEXItemHeader 3 2 3 2 3" xfId="54083" xr:uid="{00000000-0005-0000-0000-00003ED30000}"/>
    <cellStyle name="SAPBEXItemHeader 3 2 3 3" xfId="54084" xr:uid="{00000000-0005-0000-0000-00003FD30000}"/>
    <cellStyle name="SAPBEXItemHeader 3 2 3 3 2" xfId="54085" xr:uid="{00000000-0005-0000-0000-000040D30000}"/>
    <cellStyle name="SAPBEXItemHeader 3 2 3 3 3" xfId="54086" xr:uid="{00000000-0005-0000-0000-000041D30000}"/>
    <cellStyle name="SAPBEXItemHeader 3 2 3 4" xfId="54087" xr:uid="{00000000-0005-0000-0000-000042D30000}"/>
    <cellStyle name="SAPBEXItemHeader 3 2 3 4 2" xfId="54088" xr:uid="{00000000-0005-0000-0000-000043D30000}"/>
    <cellStyle name="SAPBEXItemHeader 3 2 3 4 3" xfId="54089" xr:uid="{00000000-0005-0000-0000-000044D30000}"/>
    <cellStyle name="SAPBEXItemHeader 3 2 3 5" xfId="54090" xr:uid="{00000000-0005-0000-0000-000045D30000}"/>
    <cellStyle name="SAPBEXItemHeader 3 2 3 5 2" xfId="54091" xr:uid="{00000000-0005-0000-0000-000046D30000}"/>
    <cellStyle name="SAPBEXItemHeader 3 2 3 5 3" xfId="54092" xr:uid="{00000000-0005-0000-0000-000047D30000}"/>
    <cellStyle name="SAPBEXItemHeader 3 2 3 6" xfId="54093" xr:uid="{00000000-0005-0000-0000-000048D30000}"/>
    <cellStyle name="SAPBEXItemHeader 3 2 3 6 2" xfId="54094" xr:uid="{00000000-0005-0000-0000-000049D30000}"/>
    <cellStyle name="SAPBEXItemHeader 3 2 3 6 3" xfId="54095" xr:uid="{00000000-0005-0000-0000-00004AD30000}"/>
    <cellStyle name="SAPBEXItemHeader 3 2 3 7" xfId="54096" xr:uid="{00000000-0005-0000-0000-00004BD30000}"/>
    <cellStyle name="SAPBEXItemHeader 3 2 3 7 2" xfId="54097" xr:uid="{00000000-0005-0000-0000-00004CD30000}"/>
    <cellStyle name="SAPBEXItemHeader 3 2 3 7 3" xfId="54098" xr:uid="{00000000-0005-0000-0000-00004DD30000}"/>
    <cellStyle name="SAPBEXItemHeader 3 2 3 8" xfId="54099" xr:uid="{00000000-0005-0000-0000-00004ED30000}"/>
    <cellStyle name="SAPBEXItemHeader 3 2 3 8 2" xfId="54100" xr:uid="{00000000-0005-0000-0000-00004FD30000}"/>
    <cellStyle name="SAPBEXItemHeader 3 2 3 8 3" xfId="54101" xr:uid="{00000000-0005-0000-0000-000050D30000}"/>
    <cellStyle name="SAPBEXItemHeader 3 2 3 9" xfId="54102" xr:uid="{00000000-0005-0000-0000-000051D30000}"/>
    <cellStyle name="SAPBEXItemHeader 3 2 3 9 2" xfId="54103" xr:uid="{00000000-0005-0000-0000-000052D30000}"/>
    <cellStyle name="SAPBEXItemHeader 3 2 3 9 3" xfId="54104" xr:uid="{00000000-0005-0000-0000-000053D30000}"/>
    <cellStyle name="SAPBEXItemHeader 3 2 4" xfId="54105" xr:uid="{00000000-0005-0000-0000-000054D30000}"/>
    <cellStyle name="SAPBEXItemHeader 3 2 4 10" xfId="54106" xr:uid="{00000000-0005-0000-0000-000055D30000}"/>
    <cellStyle name="SAPBEXItemHeader 3 2 4 10 2" xfId="54107" xr:uid="{00000000-0005-0000-0000-000056D30000}"/>
    <cellStyle name="SAPBEXItemHeader 3 2 4 10 3" xfId="54108" xr:uid="{00000000-0005-0000-0000-000057D30000}"/>
    <cellStyle name="SAPBEXItemHeader 3 2 4 11" xfId="54109" xr:uid="{00000000-0005-0000-0000-000058D30000}"/>
    <cellStyle name="SAPBEXItemHeader 3 2 4 11 2" xfId="54110" xr:uid="{00000000-0005-0000-0000-000059D30000}"/>
    <cellStyle name="SAPBEXItemHeader 3 2 4 11 3" xfId="54111" xr:uid="{00000000-0005-0000-0000-00005AD30000}"/>
    <cellStyle name="SAPBEXItemHeader 3 2 4 12" xfId="54112" xr:uid="{00000000-0005-0000-0000-00005BD30000}"/>
    <cellStyle name="SAPBEXItemHeader 3 2 4 13" xfId="54113" xr:uid="{00000000-0005-0000-0000-00005CD30000}"/>
    <cellStyle name="SAPBEXItemHeader 3 2 4 2" xfId="54114" xr:uid="{00000000-0005-0000-0000-00005DD30000}"/>
    <cellStyle name="SAPBEXItemHeader 3 2 4 2 2" xfId="54115" xr:uid="{00000000-0005-0000-0000-00005ED30000}"/>
    <cellStyle name="SAPBEXItemHeader 3 2 4 2 3" xfId="54116" xr:uid="{00000000-0005-0000-0000-00005FD30000}"/>
    <cellStyle name="SAPBEXItemHeader 3 2 4 3" xfId="54117" xr:uid="{00000000-0005-0000-0000-000060D30000}"/>
    <cellStyle name="SAPBEXItemHeader 3 2 4 3 2" xfId="54118" xr:uid="{00000000-0005-0000-0000-000061D30000}"/>
    <cellStyle name="SAPBEXItemHeader 3 2 4 3 3" xfId="54119" xr:uid="{00000000-0005-0000-0000-000062D30000}"/>
    <cellStyle name="SAPBEXItemHeader 3 2 4 4" xfId="54120" xr:uid="{00000000-0005-0000-0000-000063D30000}"/>
    <cellStyle name="SAPBEXItemHeader 3 2 4 4 2" xfId="54121" xr:uid="{00000000-0005-0000-0000-000064D30000}"/>
    <cellStyle name="SAPBEXItemHeader 3 2 4 4 3" xfId="54122" xr:uid="{00000000-0005-0000-0000-000065D30000}"/>
    <cellStyle name="SAPBEXItemHeader 3 2 4 5" xfId="54123" xr:uid="{00000000-0005-0000-0000-000066D30000}"/>
    <cellStyle name="SAPBEXItemHeader 3 2 4 5 2" xfId="54124" xr:uid="{00000000-0005-0000-0000-000067D30000}"/>
    <cellStyle name="SAPBEXItemHeader 3 2 4 5 3" xfId="54125" xr:uid="{00000000-0005-0000-0000-000068D30000}"/>
    <cellStyle name="SAPBEXItemHeader 3 2 4 6" xfId="54126" xr:uid="{00000000-0005-0000-0000-000069D30000}"/>
    <cellStyle name="SAPBEXItemHeader 3 2 4 6 2" xfId="54127" xr:uid="{00000000-0005-0000-0000-00006AD30000}"/>
    <cellStyle name="SAPBEXItemHeader 3 2 4 6 3" xfId="54128" xr:uid="{00000000-0005-0000-0000-00006BD30000}"/>
    <cellStyle name="SAPBEXItemHeader 3 2 4 7" xfId="54129" xr:uid="{00000000-0005-0000-0000-00006CD30000}"/>
    <cellStyle name="SAPBEXItemHeader 3 2 4 7 2" xfId="54130" xr:uid="{00000000-0005-0000-0000-00006DD30000}"/>
    <cellStyle name="SAPBEXItemHeader 3 2 4 7 3" xfId="54131" xr:uid="{00000000-0005-0000-0000-00006ED30000}"/>
    <cellStyle name="SAPBEXItemHeader 3 2 4 8" xfId="54132" xr:uid="{00000000-0005-0000-0000-00006FD30000}"/>
    <cellStyle name="SAPBEXItemHeader 3 2 4 8 2" xfId="54133" xr:uid="{00000000-0005-0000-0000-000070D30000}"/>
    <cellStyle name="SAPBEXItemHeader 3 2 4 8 3" xfId="54134" xr:uid="{00000000-0005-0000-0000-000071D30000}"/>
    <cellStyle name="SAPBEXItemHeader 3 2 4 9" xfId="54135" xr:uid="{00000000-0005-0000-0000-000072D30000}"/>
    <cellStyle name="SAPBEXItemHeader 3 2 4 9 2" xfId="54136" xr:uid="{00000000-0005-0000-0000-000073D30000}"/>
    <cellStyle name="SAPBEXItemHeader 3 2 4 9 3" xfId="54137" xr:uid="{00000000-0005-0000-0000-000074D30000}"/>
    <cellStyle name="SAPBEXItemHeader 3 2 5" xfId="54138" xr:uid="{00000000-0005-0000-0000-000075D30000}"/>
    <cellStyle name="SAPBEXItemHeader 3 2 5 10" xfId="54139" xr:uid="{00000000-0005-0000-0000-000076D30000}"/>
    <cellStyle name="SAPBEXItemHeader 3 2 5 10 2" xfId="54140" xr:uid="{00000000-0005-0000-0000-000077D30000}"/>
    <cellStyle name="SAPBEXItemHeader 3 2 5 10 3" xfId="54141" xr:uid="{00000000-0005-0000-0000-000078D30000}"/>
    <cellStyle name="SAPBEXItemHeader 3 2 5 11" xfId="54142" xr:uid="{00000000-0005-0000-0000-000079D30000}"/>
    <cellStyle name="SAPBEXItemHeader 3 2 5 11 2" xfId="54143" xr:uid="{00000000-0005-0000-0000-00007AD30000}"/>
    <cellStyle name="SAPBEXItemHeader 3 2 5 11 3" xfId="54144" xr:uid="{00000000-0005-0000-0000-00007BD30000}"/>
    <cellStyle name="SAPBEXItemHeader 3 2 5 12" xfId="54145" xr:uid="{00000000-0005-0000-0000-00007CD30000}"/>
    <cellStyle name="SAPBEXItemHeader 3 2 5 13" xfId="54146" xr:uid="{00000000-0005-0000-0000-00007DD30000}"/>
    <cellStyle name="SAPBEXItemHeader 3 2 5 2" xfId="54147" xr:uid="{00000000-0005-0000-0000-00007ED30000}"/>
    <cellStyle name="SAPBEXItemHeader 3 2 5 2 2" xfId="54148" xr:uid="{00000000-0005-0000-0000-00007FD30000}"/>
    <cellStyle name="SAPBEXItemHeader 3 2 5 2 3" xfId="54149" xr:uid="{00000000-0005-0000-0000-000080D30000}"/>
    <cellStyle name="SAPBEXItemHeader 3 2 5 3" xfId="54150" xr:uid="{00000000-0005-0000-0000-000081D30000}"/>
    <cellStyle name="SAPBEXItemHeader 3 2 5 3 2" xfId="54151" xr:uid="{00000000-0005-0000-0000-000082D30000}"/>
    <cellStyle name="SAPBEXItemHeader 3 2 5 3 3" xfId="54152" xr:uid="{00000000-0005-0000-0000-000083D30000}"/>
    <cellStyle name="SAPBEXItemHeader 3 2 5 4" xfId="54153" xr:uid="{00000000-0005-0000-0000-000084D30000}"/>
    <cellStyle name="SAPBEXItemHeader 3 2 5 4 2" xfId="54154" xr:uid="{00000000-0005-0000-0000-000085D30000}"/>
    <cellStyle name="SAPBEXItemHeader 3 2 5 4 3" xfId="54155" xr:uid="{00000000-0005-0000-0000-000086D30000}"/>
    <cellStyle name="SAPBEXItemHeader 3 2 5 5" xfId="54156" xr:uid="{00000000-0005-0000-0000-000087D30000}"/>
    <cellStyle name="SAPBEXItemHeader 3 2 5 5 2" xfId="54157" xr:uid="{00000000-0005-0000-0000-000088D30000}"/>
    <cellStyle name="SAPBEXItemHeader 3 2 5 5 3" xfId="54158" xr:uid="{00000000-0005-0000-0000-000089D30000}"/>
    <cellStyle name="SAPBEXItemHeader 3 2 5 6" xfId="54159" xr:uid="{00000000-0005-0000-0000-00008AD30000}"/>
    <cellStyle name="SAPBEXItemHeader 3 2 5 6 2" xfId="54160" xr:uid="{00000000-0005-0000-0000-00008BD30000}"/>
    <cellStyle name="SAPBEXItemHeader 3 2 5 6 3" xfId="54161" xr:uid="{00000000-0005-0000-0000-00008CD30000}"/>
    <cellStyle name="SAPBEXItemHeader 3 2 5 7" xfId="54162" xr:uid="{00000000-0005-0000-0000-00008DD30000}"/>
    <cellStyle name="SAPBEXItemHeader 3 2 5 7 2" xfId="54163" xr:uid="{00000000-0005-0000-0000-00008ED30000}"/>
    <cellStyle name="SAPBEXItemHeader 3 2 5 7 3" xfId="54164" xr:uid="{00000000-0005-0000-0000-00008FD30000}"/>
    <cellStyle name="SAPBEXItemHeader 3 2 5 8" xfId="54165" xr:uid="{00000000-0005-0000-0000-000090D30000}"/>
    <cellStyle name="SAPBEXItemHeader 3 2 5 8 2" xfId="54166" xr:uid="{00000000-0005-0000-0000-000091D30000}"/>
    <cellStyle name="SAPBEXItemHeader 3 2 5 8 3" xfId="54167" xr:uid="{00000000-0005-0000-0000-000092D30000}"/>
    <cellStyle name="SAPBEXItemHeader 3 2 5 9" xfId="54168" xr:uid="{00000000-0005-0000-0000-000093D30000}"/>
    <cellStyle name="SAPBEXItemHeader 3 2 5 9 2" xfId="54169" xr:uid="{00000000-0005-0000-0000-000094D30000}"/>
    <cellStyle name="SAPBEXItemHeader 3 2 5 9 3" xfId="54170" xr:uid="{00000000-0005-0000-0000-000095D30000}"/>
    <cellStyle name="SAPBEXItemHeader 3 2 6" xfId="54171" xr:uid="{00000000-0005-0000-0000-000096D30000}"/>
    <cellStyle name="SAPBEXItemHeader 3 2 6 10" xfId="54172" xr:uid="{00000000-0005-0000-0000-000097D30000}"/>
    <cellStyle name="SAPBEXItemHeader 3 2 6 10 2" xfId="54173" xr:uid="{00000000-0005-0000-0000-000098D30000}"/>
    <cellStyle name="SAPBEXItemHeader 3 2 6 10 3" xfId="54174" xr:uid="{00000000-0005-0000-0000-000099D30000}"/>
    <cellStyle name="SAPBEXItemHeader 3 2 6 11" xfId="54175" xr:uid="{00000000-0005-0000-0000-00009AD30000}"/>
    <cellStyle name="SAPBEXItemHeader 3 2 6 11 2" xfId="54176" xr:uid="{00000000-0005-0000-0000-00009BD30000}"/>
    <cellStyle name="SAPBEXItemHeader 3 2 6 11 3" xfId="54177" xr:uid="{00000000-0005-0000-0000-00009CD30000}"/>
    <cellStyle name="SAPBEXItemHeader 3 2 6 12" xfId="54178" xr:uid="{00000000-0005-0000-0000-00009DD30000}"/>
    <cellStyle name="SAPBEXItemHeader 3 2 6 13" xfId="54179" xr:uid="{00000000-0005-0000-0000-00009ED30000}"/>
    <cellStyle name="SAPBEXItemHeader 3 2 6 2" xfId="54180" xr:uid="{00000000-0005-0000-0000-00009FD30000}"/>
    <cellStyle name="SAPBEXItemHeader 3 2 6 2 2" xfId="54181" xr:uid="{00000000-0005-0000-0000-0000A0D30000}"/>
    <cellStyle name="SAPBEXItemHeader 3 2 6 2 3" xfId="54182" xr:uid="{00000000-0005-0000-0000-0000A1D30000}"/>
    <cellStyle name="SAPBEXItemHeader 3 2 6 3" xfId="54183" xr:uid="{00000000-0005-0000-0000-0000A2D30000}"/>
    <cellStyle name="SAPBEXItemHeader 3 2 6 3 2" xfId="54184" xr:uid="{00000000-0005-0000-0000-0000A3D30000}"/>
    <cellStyle name="SAPBEXItemHeader 3 2 6 3 3" xfId="54185" xr:uid="{00000000-0005-0000-0000-0000A4D30000}"/>
    <cellStyle name="SAPBEXItemHeader 3 2 6 4" xfId="54186" xr:uid="{00000000-0005-0000-0000-0000A5D30000}"/>
    <cellStyle name="SAPBEXItemHeader 3 2 6 4 2" xfId="54187" xr:uid="{00000000-0005-0000-0000-0000A6D30000}"/>
    <cellStyle name="SAPBEXItemHeader 3 2 6 4 3" xfId="54188" xr:uid="{00000000-0005-0000-0000-0000A7D30000}"/>
    <cellStyle name="SAPBEXItemHeader 3 2 6 5" xfId="54189" xr:uid="{00000000-0005-0000-0000-0000A8D30000}"/>
    <cellStyle name="SAPBEXItemHeader 3 2 6 5 2" xfId="54190" xr:uid="{00000000-0005-0000-0000-0000A9D30000}"/>
    <cellStyle name="SAPBEXItemHeader 3 2 6 5 3" xfId="54191" xr:uid="{00000000-0005-0000-0000-0000AAD30000}"/>
    <cellStyle name="SAPBEXItemHeader 3 2 6 6" xfId="54192" xr:uid="{00000000-0005-0000-0000-0000ABD30000}"/>
    <cellStyle name="SAPBEXItemHeader 3 2 6 6 2" xfId="54193" xr:uid="{00000000-0005-0000-0000-0000ACD30000}"/>
    <cellStyle name="SAPBEXItemHeader 3 2 6 6 3" xfId="54194" xr:uid="{00000000-0005-0000-0000-0000ADD30000}"/>
    <cellStyle name="SAPBEXItemHeader 3 2 6 7" xfId="54195" xr:uid="{00000000-0005-0000-0000-0000AED30000}"/>
    <cellStyle name="SAPBEXItemHeader 3 2 6 7 2" xfId="54196" xr:uid="{00000000-0005-0000-0000-0000AFD30000}"/>
    <cellStyle name="SAPBEXItemHeader 3 2 6 7 3" xfId="54197" xr:uid="{00000000-0005-0000-0000-0000B0D30000}"/>
    <cellStyle name="SAPBEXItemHeader 3 2 6 8" xfId="54198" xr:uid="{00000000-0005-0000-0000-0000B1D30000}"/>
    <cellStyle name="SAPBEXItemHeader 3 2 6 8 2" xfId="54199" xr:uid="{00000000-0005-0000-0000-0000B2D30000}"/>
    <cellStyle name="SAPBEXItemHeader 3 2 6 8 3" xfId="54200" xr:uid="{00000000-0005-0000-0000-0000B3D30000}"/>
    <cellStyle name="SAPBEXItemHeader 3 2 6 9" xfId="54201" xr:uid="{00000000-0005-0000-0000-0000B4D30000}"/>
    <cellStyle name="SAPBEXItemHeader 3 2 6 9 2" xfId="54202" xr:uid="{00000000-0005-0000-0000-0000B5D30000}"/>
    <cellStyle name="SAPBEXItemHeader 3 2 6 9 3" xfId="54203" xr:uid="{00000000-0005-0000-0000-0000B6D30000}"/>
    <cellStyle name="SAPBEXItemHeader 3 2 7" xfId="54204" xr:uid="{00000000-0005-0000-0000-0000B7D30000}"/>
    <cellStyle name="SAPBEXItemHeader 3 2 7 10" xfId="54205" xr:uid="{00000000-0005-0000-0000-0000B8D30000}"/>
    <cellStyle name="SAPBEXItemHeader 3 2 7 10 2" xfId="54206" xr:uid="{00000000-0005-0000-0000-0000B9D30000}"/>
    <cellStyle name="SAPBEXItemHeader 3 2 7 10 3" xfId="54207" xr:uid="{00000000-0005-0000-0000-0000BAD30000}"/>
    <cellStyle name="SAPBEXItemHeader 3 2 7 11" xfId="54208" xr:uid="{00000000-0005-0000-0000-0000BBD30000}"/>
    <cellStyle name="SAPBEXItemHeader 3 2 7 11 2" xfId="54209" xr:uid="{00000000-0005-0000-0000-0000BCD30000}"/>
    <cellStyle name="SAPBEXItemHeader 3 2 7 11 3" xfId="54210" xr:uid="{00000000-0005-0000-0000-0000BDD30000}"/>
    <cellStyle name="SAPBEXItemHeader 3 2 7 12" xfId="54211" xr:uid="{00000000-0005-0000-0000-0000BED30000}"/>
    <cellStyle name="SAPBEXItemHeader 3 2 7 13" xfId="54212" xr:uid="{00000000-0005-0000-0000-0000BFD30000}"/>
    <cellStyle name="SAPBEXItemHeader 3 2 7 2" xfId="54213" xr:uid="{00000000-0005-0000-0000-0000C0D30000}"/>
    <cellStyle name="SAPBEXItemHeader 3 2 7 2 2" xfId="54214" xr:uid="{00000000-0005-0000-0000-0000C1D30000}"/>
    <cellStyle name="SAPBEXItemHeader 3 2 7 2 3" xfId="54215" xr:uid="{00000000-0005-0000-0000-0000C2D30000}"/>
    <cellStyle name="SAPBEXItemHeader 3 2 7 3" xfId="54216" xr:uid="{00000000-0005-0000-0000-0000C3D30000}"/>
    <cellStyle name="SAPBEXItemHeader 3 2 7 3 2" xfId="54217" xr:uid="{00000000-0005-0000-0000-0000C4D30000}"/>
    <cellStyle name="SAPBEXItemHeader 3 2 7 3 3" xfId="54218" xr:uid="{00000000-0005-0000-0000-0000C5D30000}"/>
    <cellStyle name="SAPBEXItemHeader 3 2 7 4" xfId="54219" xr:uid="{00000000-0005-0000-0000-0000C6D30000}"/>
    <cellStyle name="SAPBEXItemHeader 3 2 7 4 2" xfId="54220" xr:uid="{00000000-0005-0000-0000-0000C7D30000}"/>
    <cellStyle name="SAPBEXItemHeader 3 2 7 4 3" xfId="54221" xr:uid="{00000000-0005-0000-0000-0000C8D30000}"/>
    <cellStyle name="SAPBEXItemHeader 3 2 7 5" xfId="54222" xr:uid="{00000000-0005-0000-0000-0000C9D30000}"/>
    <cellStyle name="SAPBEXItemHeader 3 2 7 5 2" xfId="54223" xr:uid="{00000000-0005-0000-0000-0000CAD30000}"/>
    <cellStyle name="SAPBEXItemHeader 3 2 7 5 3" xfId="54224" xr:uid="{00000000-0005-0000-0000-0000CBD30000}"/>
    <cellStyle name="SAPBEXItemHeader 3 2 7 6" xfId="54225" xr:uid="{00000000-0005-0000-0000-0000CCD30000}"/>
    <cellStyle name="SAPBEXItemHeader 3 2 7 6 2" xfId="54226" xr:uid="{00000000-0005-0000-0000-0000CDD30000}"/>
    <cellStyle name="SAPBEXItemHeader 3 2 7 6 3" xfId="54227" xr:uid="{00000000-0005-0000-0000-0000CED30000}"/>
    <cellStyle name="SAPBEXItemHeader 3 2 7 7" xfId="54228" xr:uid="{00000000-0005-0000-0000-0000CFD30000}"/>
    <cellStyle name="SAPBEXItemHeader 3 2 7 7 2" xfId="54229" xr:uid="{00000000-0005-0000-0000-0000D0D30000}"/>
    <cellStyle name="SAPBEXItemHeader 3 2 7 7 3" xfId="54230" xr:uid="{00000000-0005-0000-0000-0000D1D30000}"/>
    <cellStyle name="SAPBEXItemHeader 3 2 7 8" xfId="54231" xr:uid="{00000000-0005-0000-0000-0000D2D30000}"/>
    <cellStyle name="SAPBEXItemHeader 3 2 7 8 2" xfId="54232" xr:uid="{00000000-0005-0000-0000-0000D3D30000}"/>
    <cellStyle name="SAPBEXItemHeader 3 2 7 8 3" xfId="54233" xr:uid="{00000000-0005-0000-0000-0000D4D30000}"/>
    <cellStyle name="SAPBEXItemHeader 3 2 7 9" xfId="54234" xr:uid="{00000000-0005-0000-0000-0000D5D30000}"/>
    <cellStyle name="SAPBEXItemHeader 3 2 7 9 2" xfId="54235" xr:uid="{00000000-0005-0000-0000-0000D6D30000}"/>
    <cellStyle name="SAPBEXItemHeader 3 2 7 9 3" xfId="54236" xr:uid="{00000000-0005-0000-0000-0000D7D30000}"/>
    <cellStyle name="SAPBEXItemHeader 3 2 8" xfId="54237" xr:uid="{00000000-0005-0000-0000-0000D8D30000}"/>
    <cellStyle name="SAPBEXItemHeader 3 2 8 2" xfId="54238" xr:uid="{00000000-0005-0000-0000-0000D9D30000}"/>
    <cellStyle name="SAPBEXItemHeader 3 2 8 3" xfId="54239" xr:uid="{00000000-0005-0000-0000-0000DAD30000}"/>
    <cellStyle name="SAPBEXItemHeader 3 2 9" xfId="54240" xr:uid="{00000000-0005-0000-0000-0000DBD30000}"/>
    <cellStyle name="SAPBEXItemHeader 3 2 9 2" xfId="54241" xr:uid="{00000000-0005-0000-0000-0000DCD30000}"/>
    <cellStyle name="SAPBEXItemHeader 3 2 9 3" xfId="54242" xr:uid="{00000000-0005-0000-0000-0000DDD30000}"/>
    <cellStyle name="SAPBEXItemHeader 3 3" xfId="54243" xr:uid="{00000000-0005-0000-0000-0000DED30000}"/>
    <cellStyle name="SAPBEXItemHeader 3 3 10" xfId="54244" xr:uid="{00000000-0005-0000-0000-0000DFD30000}"/>
    <cellStyle name="SAPBEXItemHeader 3 3 10 2" xfId="54245" xr:uid="{00000000-0005-0000-0000-0000E0D30000}"/>
    <cellStyle name="SAPBEXItemHeader 3 3 10 3" xfId="54246" xr:uid="{00000000-0005-0000-0000-0000E1D30000}"/>
    <cellStyle name="SAPBEXItemHeader 3 3 11" xfId="54247" xr:uid="{00000000-0005-0000-0000-0000E2D30000}"/>
    <cellStyle name="SAPBEXItemHeader 3 3 11 2" xfId="54248" xr:uid="{00000000-0005-0000-0000-0000E3D30000}"/>
    <cellStyle name="SAPBEXItemHeader 3 3 11 3" xfId="54249" xr:uid="{00000000-0005-0000-0000-0000E4D30000}"/>
    <cellStyle name="SAPBEXItemHeader 3 3 12" xfId="54250" xr:uid="{00000000-0005-0000-0000-0000E5D30000}"/>
    <cellStyle name="SAPBEXItemHeader 3 3 12 2" xfId="54251" xr:uid="{00000000-0005-0000-0000-0000E6D30000}"/>
    <cellStyle name="SAPBEXItemHeader 3 3 12 3" xfId="54252" xr:uid="{00000000-0005-0000-0000-0000E7D30000}"/>
    <cellStyle name="SAPBEXItemHeader 3 3 13" xfId="54253" xr:uid="{00000000-0005-0000-0000-0000E8D30000}"/>
    <cellStyle name="SAPBEXItemHeader 3 3 14" xfId="54254" xr:uid="{00000000-0005-0000-0000-0000E9D30000}"/>
    <cellStyle name="SAPBEXItemHeader 3 3 2" xfId="54255" xr:uid="{00000000-0005-0000-0000-0000EAD30000}"/>
    <cellStyle name="SAPBEXItemHeader 3 3 2 2" xfId="54256" xr:uid="{00000000-0005-0000-0000-0000EBD30000}"/>
    <cellStyle name="SAPBEXItemHeader 3 3 2 3" xfId="54257" xr:uid="{00000000-0005-0000-0000-0000ECD30000}"/>
    <cellStyle name="SAPBEXItemHeader 3 3 3" xfId="54258" xr:uid="{00000000-0005-0000-0000-0000EDD30000}"/>
    <cellStyle name="SAPBEXItemHeader 3 3 3 2" xfId="54259" xr:uid="{00000000-0005-0000-0000-0000EED30000}"/>
    <cellStyle name="SAPBEXItemHeader 3 3 3 3" xfId="54260" xr:uid="{00000000-0005-0000-0000-0000EFD30000}"/>
    <cellStyle name="SAPBEXItemHeader 3 3 4" xfId="54261" xr:uid="{00000000-0005-0000-0000-0000F0D30000}"/>
    <cellStyle name="SAPBEXItemHeader 3 3 4 2" xfId="54262" xr:uid="{00000000-0005-0000-0000-0000F1D30000}"/>
    <cellStyle name="SAPBEXItemHeader 3 3 4 3" xfId="54263" xr:uid="{00000000-0005-0000-0000-0000F2D30000}"/>
    <cellStyle name="SAPBEXItemHeader 3 3 5" xfId="54264" xr:uid="{00000000-0005-0000-0000-0000F3D30000}"/>
    <cellStyle name="SAPBEXItemHeader 3 3 5 2" xfId="54265" xr:uid="{00000000-0005-0000-0000-0000F4D30000}"/>
    <cellStyle name="SAPBEXItemHeader 3 3 5 3" xfId="54266" xr:uid="{00000000-0005-0000-0000-0000F5D30000}"/>
    <cellStyle name="SAPBEXItemHeader 3 3 6" xfId="54267" xr:uid="{00000000-0005-0000-0000-0000F6D30000}"/>
    <cellStyle name="SAPBEXItemHeader 3 3 6 2" xfId="54268" xr:uid="{00000000-0005-0000-0000-0000F7D30000}"/>
    <cellStyle name="SAPBEXItemHeader 3 3 6 3" xfId="54269" xr:uid="{00000000-0005-0000-0000-0000F8D30000}"/>
    <cellStyle name="SAPBEXItemHeader 3 3 7" xfId="54270" xr:uid="{00000000-0005-0000-0000-0000F9D30000}"/>
    <cellStyle name="SAPBEXItemHeader 3 3 7 2" xfId="54271" xr:uid="{00000000-0005-0000-0000-0000FAD30000}"/>
    <cellStyle name="SAPBEXItemHeader 3 3 7 3" xfId="54272" xr:uid="{00000000-0005-0000-0000-0000FBD30000}"/>
    <cellStyle name="SAPBEXItemHeader 3 3 8" xfId="54273" xr:uid="{00000000-0005-0000-0000-0000FCD30000}"/>
    <cellStyle name="SAPBEXItemHeader 3 3 8 2" xfId="54274" xr:uid="{00000000-0005-0000-0000-0000FDD30000}"/>
    <cellStyle name="SAPBEXItemHeader 3 3 8 3" xfId="54275" xr:uid="{00000000-0005-0000-0000-0000FED30000}"/>
    <cellStyle name="SAPBEXItemHeader 3 3 9" xfId="54276" xr:uid="{00000000-0005-0000-0000-0000FFD30000}"/>
    <cellStyle name="SAPBEXItemHeader 3 3 9 2" xfId="54277" xr:uid="{00000000-0005-0000-0000-000000D40000}"/>
    <cellStyle name="SAPBEXItemHeader 3 3 9 3" xfId="54278" xr:uid="{00000000-0005-0000-0000-000001D40000}"/>
    <cellStyle name="SAPBEXItemHeader 3 4" xfId="54279" xr:uid="{00000000-0005-0000-0000-000002D40000}"/>
    <cellStyle name="SAPBEXItemHeader 3 4 10" xfId="54280" xr:uid="{00000000-0005-0000-0000-000003D40000}"/>
    <cellStyle name="SAPBEXItemHeader 3 4 10 2" xfId="54281" xr:uid="{00000000-0005-0000-0000-000004D40000}"/>
    <cellStyle name="SAPBEXItemHeader 3 4 10 3" xfId="54282" xr:uid="{00000000-0005-0000-0000-000005D40000}"/>
    <cellStyle name="SAPBEXItemHeader 3 4 11" xfId="54283" xr:uid="{00000000-0005-0000-0000-000006D40000}"/>
    <cellStyle name="SAPBEXItemHeader 3 4 11 2" xfId="54284" xr:uid="{00000000-0005-0000-0000-000007D40000}"/>
    <cellStyle name="SAPBEXItemHeader 3 4 11 3" xfId="54285" xr:uid="{00000000-0005-0000-0000-000008D40000}"/>
    <cellStyle name="SAPBEXItemHeader 3 4 12" xfId="54286" xr:uid="{00000000-0005-0000-0000-000009D40000}"/>
    <cellStyle name="SAPBEXItemHeader 3 4 13" xfId="54287" xr:uid="{00000000-0005-0000-0000-00000AD40000}"/>
    <cellStyle name="SAPBEXItemHeader 3 4 2" xfId="54288" xr:uid="{00000000-0005-0000-0000-00000BD40000}"/>
    <cellStyle name="SAPBEXItemHeader 3 4 2 2" xfId="54289" xr:uid="{00000000-0005-0000-0000-00000CD40000}"/>
    <cellStyle name="SAPBEXItemHeader 3 4 2 3" xfId="54290" xr:uid="{00000000-0005-0000-0000-00000DD40000}"/>
    <cellStyle name="SAPBEXItemHeader 3 4 3" xfId="54291" xr:uid="{00000000-0005-0000-0000-00000ED40000}"/>
    <cellStyle name="SAPBEXItemHeader 3 4 3 2" xfId="54292" xr:uid="{00000000-0005-0000-0000-00000FD40000}"/>
    <cellStyle name="SAPBEXItemHeader 3 4 3 3" xfId="54293" xr:uid="{00000000-0005-0000-0000-000010D40000}"/>
    <cellStyle name="SAPBEXItemHeader 3 4 4" xfId="54294" xr:uid="{00000000-0005-0000-0000-000011D40000}"/>
    <cellStyle name="SAPBEXItemHeader 3 4 4 2" xfId="54295" xr:uid="{00000000-0005-0000-0000-000012D40000}"/>
    <cellStyle name="SAPBEXItemHeader 3 4 4 3" xfId="54296" xr:uid="{00000000-0005-0000-0000-000013D40000}"/>
    <cellStyle name="SAPBEXItemHeader 3 4 5" xfId="54297" xr:uid="{00000000-0005-0000-0000-000014D40000}"/>
    <cellStyle name="SAPBEXItemHeader 3 4 5 2" xfId="54298" xr:uid="{00000000-0005-0000-0000-000015D40000}"/>
    <cellStyle name="SAPBEXItemHeader 3 4 5 3" xfId="54299" xr:uid="{00000000-0005-0000-0000-000016D40000}"/>
    <cellStyle name="SAPBEXItemHeader 3 4 6" xfId="54300" xr:uid="{00000000-0005-0000-0000-000017D40000}"/>
    <cellStyle name="SAPBEXItemHeader 3 4 6 2" xfId="54301" xr:uid="{00000000-0005-0000-0000-000018D40000}"/>
    <cellStyle name="SAPBEXItemHeader 3 4 6 3" xfId="54302" xr:uid="{00000000-0005-0000-0000-000019D40000}"/>
    <cellStyle name="SAPBEXItemHeader 3 4 7" xfId="54303" xr:uid="{00000000-0005-0000-0000-00001AD40000}"/>
    <cellStyle name="SAPBEXItemHeader 3 4 7 2" xfId="54304" xr:uid="{00000000-0005-0000-0000-00001BD40000}"/>
    <cellStyle name="SAPBEXItemHeader 3 4 7 3" xfId="54305" xr:uid="{00000000-0005-0000-0000-00001CD40000}"/>
    <cellStyle name="SAPBEXItemHeader 3 4 8" xfId="54306" xr:uid="{00000000-0005-0000-0000-00001DD40000}"/>
    <cellStyle name="SAPBEXItemHeader 3 4 8 2" xfId="54307" xr:uid="{00000000-0005-0000-0000-00001ED40000}"/>
    <cellStyle name="SAPBEXItemHeader 3 4 8 3" xfId="54308" xr:uid="{00000000-0005-0000-0000-00001FD40000}"/>
    <cellStyle name="SAPBEXItemHeader 3 4 9" xfId="54309" xr:uid="{00000000-0005-0000-0000-000020D40000}"/>
    <cellStyle name="SAPBEXItemHeader 3 4 9 2" xfId="54310" xr:uid="{00000000-0005-0000-0000-000021D40000}"/>
    <cellStyle name="SAPBEXItemHeader 3 4 9 3" xfId="54311" xr:uid="{00000000-0005-0000-0000-000022D40000}"/>
    <cellStyle name="SAPBEXItemHeader 3 5" xfId="54312" xr:uid="{00000000-0005-0000-0000-000023D40000}"/>
    <cellStyle name="SAPBEXItemHeader 3 5 10" xfId="54313" xr:uid="{00000000-0005-0000-0000-000024D40000}"/>
    <cellStyle name="SAPBEXItemHeader 3 5 10 2" xfId="54314" xr:uid="{00000000-0005-0000-0000-000025D40000}"/>
    <cellStyle name="SAPBEXItemHeader 3 5 10 3" xfId="54315" xr:uid="{00000000-0005-0000-0000-000026D40000}"/>
    <cellStyle name="SAPBEXItemHeader 3 5 11" xfId="54316" xr:uid="{00000000-0005-0000-0000-000027D40000}"/>
    <cellStyle name="SAPBEXItemHeader 3 5 11 2" xfId="54317" xr:uid="{00000000-0005-0000-0000-000028D40000}"/>
    <cellStyle name="SAPBEXItemHeader 3 5 11 3" xfId="54318" xr:uid="{00000000-0005-0000-0000-000029D40000}"/>
    <cellStyle name="SAPBEXItemHeader 3 5 12" xfId="54319" xr:uid="{00000000-0005-0000-0000-00002AD40000}"/>
    <cellStyle name="SAPBEXItemHeader 3 5 13" xfId="54320" xr:uid="{00000000-0005-0000-0000-00002BD40000}"/>
    <cellStyle name="SAPBEXItemHeader 3 5 2" xfId="54321" xr:uid="{00000000-0005-0000-0000-00002CD40000}"/>
    <cellStyle name="SAPBEXItemHeader 3 5 2 2" xfId="54322" xr:uid="{00000000-0005-0000-0000-00002DD40000}"/>
    <cellStyle name="SAPBEXItemHeader 3 5 2 3" xfId="54323" xr:uid="{00000000-0005-0000-0000-00002ED40000}"/>
    <cellStyle name="SAPBEXItemHeader 3 5 3" xfId="54324" xr:uid="{00000000-0005-0000-0000-00002FD40000}"/>
    <cellStyle name="SAPBEXItemHeader 3 5 3 2" xfId="54325" xr:uid="{00000000-0005-0000-0000-000030D40000}"/>
    <cellStyle name="SAPBEXItemHeader 3 5 3 3" xfId="54326" xr:uid="{00000000-0005-0000-0000-000031D40000}"/>
    <cellStyle name="SAPBEXItemHeader 3 5 4" xfId="54327" xr:uid="{00000000-0005-0000-0000-000032D40000}"/>
    <cellStyle name="SAPBEXItemHeader 3 5 4 2" xfId="54328" xr:uid="{00000000-0005-0000-0000-000033D40000}"/>
    <cellStyle name="SAPBEXItemHeader 3 5 4 3" xfId="54329" xr:uid="{00000000-0005-0000-0000-000034D40000}"/>
    <cellStyle name="SAPBEXItemHeader 3 5 5" xfId="54330" xr:uid="{00000000-0005-0000-0000-000035D40000}"/>
    <cellStyle name="SAPBEXItemHeader 3 5 5 2" xfId="54331" xr:uid="{00000000-0005-0000-0000-000036D40000}"/>
    <cellStyle name="SAPBEXItemHeader 3 5 5 3" xfId="54332" xr:uid="{00000000-0005-0000-0000-000037D40000}"/>
    <cellStyle name="SAPBEXItemHeader 3 5 6" xfId="54333" xr:uid="{00000000-0005-0000-0000-000038D40000}"/>
    <cellStyle name="SAPBEXItemHeader 3 5 6 2" xfId="54334" xr:uid="{00000000-0005-0000-0000-000039D40000}"/>
    <cellStyle name="SAPBEXItemHeader 3 5 6 3" xfId="54335" xr:uid="{00000000-0005-0000-0000-00003AD40000}"/>
    <cellStyle name="SAPBEXItemHeader 3 5 7" xfId="54336" xr:uid="{00000000-0005-0000-0000-00003BD40000}"/>
    <cellStyle name="SAPBEXItemHeader 3 5 7 2" xfId="54337" xr:uid="{00000000-0005-0000-0000-00003CD40000}"/>
    <cellStyle name="SAPBEXItemHeader 3 5 7 3" xfId="54338" xr:uid="{00000000-0005-0000-0000-00003DD40000}"/>
    <cellStyle name="SAPBEXItemHeader 3 5 8" xfId="54339" xr:uid="{00000000-0005-0000-0000-00003ED40000}"/>
    <cellStyle name="SAPBEXItemHeader 3 5 8 2" xfId="54340" xr:uid="{00000000-0005-0000-0000-00003FD40000}"/>
    <cellStyle name="SAPBEXItemHeader 3 5 8 3" xfId="54341" xr:uid="{00000000-0005-0000-0000-000040D40000}"/>
    <cellStyle name="SAPBEXItemHeader 3 5 9" xfId="54342" xr:uid="{00000000-0005-0000-0000-000041D40000}"/>
    <cellStyle name="SAPBEXItemHeader 3 5 9 2" xfId="54343" xr:uid="{00000000-0005-0000-0000-000042D40000}"/>
    <cellStyle name="SAPBEXItemHeader 3 5 9 3" xfId="54344" xr:uid="{00000000-0005-0000-0000-000043D40000}"/>
    <cellStyle name="SAPBEXItemHeader 3 6" xfId="54345" xr:uid="{00000000-0005-0000-0000-000044D40000}"/>
    <cellStyle name="SAPBEXItemHeader 3 6 10" xfId="54346" xr:uid="{00000000-0005-0000-0000-000045D40000}"/>
    <cellStyle name="SAPBEXItemHeader 3 6 10 2" xfId="54347" xr:uid="{00000000-0005-0000-0000-000046D40000}"/>
    <cellStyle name="SAPBEXItemHeader 3 6 10 3" xfId="54348" xr:uid="{00000000-0005-0000-0000-000047D40000}"/>
    <cellStyle name="SAPBEXItemHeader 3 6 11" xfId="54349" xr:uid="{00000000-0005-0000-0000-000048D40000}"/>
    <cellStyle name="SAPBEXItemHeader 3 6 11 2" xfId="54350" xr:uid="{00000000-0005-0000-0000-000049D40000}"/>
    <cellStyle name="SAPBEXItemHeader 3 6 11 3" xfId="54351" xr:uid="{00000000-0005-0000-0000-00004AD40000}"/>
    <cellStyle name="SAPBEXItemHeader 3 6 12" xfId="54352" xr:uid="{00000000-0005-0000-0000-00004BD40000}"/>
    <cellStyle name="SAPBEXItemHeader 3 6 13" xfId="54353" xr:uid="{00000000-0005-0000-0000-00004CD40000}"/>
    <cellStyle name="SAPBEXItemHeader 3 6 2" xfId="54354" xr:uid="{00000000-0005-0000-0000-00004DD40000}"/>
    <cellStyle name="SAPBEXItemHeader 3 6 2 2" xfId="54355" xr:uid="{00000000-0005-0000-0000-00004ED40000}"/>
    <cellStyle name="SAPBEXItemHeader 3 6 2 3" xfId="54356" xr:uid="{00000000-0005-0000-0000-00004FD40000}"/>
    <cellStyle name="SAPBEXItemHeader 3 6 3" xfId="54357" xr:uid="{00000000-0005-0000-0000-000050D40000}"/>
    <cellStyle name="SAPBEXItemHeader 3 6 3 2" xfId="54358" xr:uid="{00000000-0005-0000-0000-000051D40000}"/>
    <cellStyle name="SAPBEXItemHeader 3 6 3 3" xfId="54359" xr:uid="{00000000-0005-0000-0000-000052D40000}"/>
    <cellStyle name="SAPBEXItemHeader 3 6 4" xfId="54360" xr:uid="{00000000-0005-0000-0000-000053D40000}"/>
    <cellStyle name="SAPBEXItemHeader 3 6 4 2" xfId="54361" xr:uid="{00000000-0005-0000-0000-000054D40000}"/>
    <cellStyle name="SAPBEXItemHeader 3 6 4 3" xfId="54362" xr:uid="{00000000-0005-0000-0000-000055D40000}"/>
    <cellStyle name="SAPBEXItemHeader 3 6 5" xfId="54363" xr:uid="{00000000-0005-0000-0000-000056D40000}"/>
    <cellStyle name="SAPBEXItemHeader 3 6 5 2" xfId="54364" xr:uid="{00000000-0005-0000-0000-000057D40000}"/>
    <cellStyle name="SAPBEXItemHeader 3 6 5 3" xfId="54365" xr:uid="{00000000-0005-0000-0000-000058D40000}"/>
    <cellStyle name="SAPBEXItemHeader 3 6 6" xfId="54366" xr:uid="{00000000-0005-0000-0000-000059D40000}"/>
    <cellStyle name="SAPBEXItemHeader 3 6 6 2" xfId="54367" xr:uid="{00000000-0005-0000-0000-00005AD40000}"/>
    <cellStyle name="SAPBEXItemHeader 3 6 6 3" xfId="54368" xr:uid="{00000000-0005-0000-0000-00005BD40000}"/>
    <cellStyle name="SAPBEXItemHeader 3 6 7" xfId="54369" xr:uid="{00000000-0005-0000-0000-00005CD40000}"/>
    <cellStyle name="SAPBEXItemHeader 3 6 7 2" xfId="54370" xr:uid="{00000000-0005-0000-0000-00005DD40000}"/>
    <cellStyle name="SAPBEXItemHeader 3 6 7 3" xfId="54371" xr:uid="{00000000-0005-0000-0000-00005ED40000}"/>
    <cellStyle name="SAPBEXItemHeader 3 6 8" xfId="54372" xr:uid="{00000000-0005-0000-0000-00005FD40000}"/>
    <cellStyle name="SAPBEXItemHeader 3 6 8 2" xfId="54373" xr:uid="{00000000-0005-0000-0000-000060D40000}"/>
    <cellStyle name="SAPBEXItemHeader 3 6 8 3" xfId="54374" xr:uid="{00000000-0005-0000-0000-000061D40000}"/>
    <cellStyle name="SAPBEXItemHeader 3 6 9" xfId="54375" xr:uid="{00000000-0005-0000-0000-000062D40000}"/>
    <cellStyle name="SAPBEXItemHeader 3 6 9 2" xfId="54376" xr:uid="{00000000-0005-0000-0000-000063D40000}"/>
    <cellStyle name="SAPBEXItemHeader 3 6 9 3" xfId="54377" xr:uid="{00000000-0005-0000-0000-000064D40000}"/>
    <cellStyle name="SAPBEXItemHeader 3 7" xfId="54378" xr:uid="{00000000-0005-0000-0000-000065D40000}"/>
    <cellStyle name="SAPBEXItemHeader 3 7 2" xfId="54379" xr:uid="{00000000-0005-0000-0000-000066D40000}"/>
    <cellStyle name="SAPBEXItemHeader 3 7 3" xfId="54380" xr:uid="{00000000-0005-0000-0000-000067D40000}"/>
    <cellStyle name="SAPBEXItemHeader 3 8" xfId="54381" xr:uid="{00000000-0005-0000-0000-000068D40000}"/>
    <cellStyle name="SAPBEXItemHeader 3 8 2" xfId="54382" xr:uid="{00000000-0005-0000-0000-000069D40000}"/>
    <cellStyle name="SAPBEXItemHeader 3 8 3" xfId="54383" xr:uid="{00000000-0005-0000-0000-00006AD40000}"/>
    <cellStyle name="SAPBEXItemHeader 3 9" xfId="54384" xr:uid="{00000000-0005-0000-0000-00006BD40000}"/>
    <cellStyle name="SAPBEXItemHeader 3 9 2" xfId="54385" xr:uid="{00000000-0005-0000-0000-00006CD40000}"/>
    <cellStyle name="SAPBEXItemHeader 3 9 3" xfId="54386" xr:uid="{00000000-0005-0000-0000-00006DD40000}"/>
    <cellStyle name="SAPBEXItemHeader 4" xfId="54387" xr:uid="{00000000-0005-0000-0000-00006ED40000}"/>
    <cellStyle name="SAPBEXItemHeader 4 10" xfId="54388" xr:uid="{00000000-0005-0000-0000-00006FD40000}"/>
    <cellStyle name="SAPBEXItemHeader 4 10 2" xfId="54389" xr:uid="{00000000-0005-0000-0000-000070D40000}"/>
    <cellStyle name="SAPBEXItemHeader 4 10 3" xfId="54390" xr:uid="{00000000-0005-0000-0000-000071D40000}"/>
    <cellStyle name="SAPBEXItemHeader 4 11" xfId="54391" xr:uid="{00000000-0005-0000-0000-000072D40000}"/>
    <cellStyle name="SAPBEXItemHeader 4 11 2" xfId="54392" xr:uid="{00000000-0005-0000-0000-000073D40000}"/>
    <cellStyle name="SAPBEXItemHeader 4 11 3" xfId="54393" xr:uid="{00000000-0005-0000-0000-000074D40000}"/>
    <cellStyle name="SAPBEXItemHeader 4 12" xfId="54394" xr:uid="{00000000-0005-0000-0000-000075D40000}"/>
    <cellStyle name="SAPBEXItemHeader 4 12 2" xfId="54395" xr:uid="{00000000-0005-0000-0000-000076D40000}"/>
    <cellStyle name="SAPBEXItemHeader 4 12 3" xfId="54396" xr:uid="{00000000-0005-0000-0000-000077D40000}"/>
    <cellStyle name="SAPBEXItemHeader 4 13" xfId="54397" xr:uid="{00000000-0005-0000-0000-000078D40000}"/>
    <cellStyle name="SAPBEXItemHeader 4 13 2" xfId="54398" xr:uid="{00000000-0005-0000-0000-000079D40000}"/>
    <cellStyle name="SAPBEXItemHeader 4 13 3" xfId="54399" xr:uid="{00000000-0005-0000-0000-00007AD40000}"/>
    <cellStyle name="SAPBEXItemHeader 4 14" xfId="54400" xr:uid="{00000000-0005-0000-0000-00007BD40000}"/>
    <cellStyle name="SAPBEXItemHeader 4 14 2" xfId="54401" xr:uid="{00000000-0005-0000-0000-00007CD40000}"/>
    <cellStyle name="SAPBEXItemHeader 4 14 3" xfId="54402" xr:uid="{00000000-0005-0000-0000-00007DD40000}"/>
    <cellStyle name="SAPBEXItemHeader 4 15" xfId="54403" xr:uid="{00000000-0005-0000-0000-00007ED40000}"/>
    <cellStyle name="SAPBEXItemHeader 4 15 2" xfId="54404" xr:uid="{00000000-0005-0000-0000-00007FD40000}"/>
    <cellStyle name="SAPBEXItemHeader 4 15 3" xfId="54405" xr:uid="{00000000-0005-0000-0000-000080D40000}"/>
    <cellStyle name="SAPBEXItemHeader 4 16" xfId="54406" xr:uid="{00000000-0005-0000-0000-000081D40000}"/>
    <cellStyle name="SAPBEXItemHeader 4 16 2" xfId="54407" xr:uid="{00000000-0005-0000-0000-000082D40000}"/>
    <cellStyle name="SAPBEXItemHeader 4 16 3" xfId="54408" xr:uid="{00000000-0005-0000-0000-000083D40000}"/>
    <cellStyle name="SAPBEXItemHeader 4 17" xfId="54409" xr:uid="{00000000-0005-0000-0000-000084D40000}"/>
    <cellStyle name="SAPBEXItemHeader 4 17 2" xfId="54410" xr:uid="{00000000-0005-0000-0000-000085D40000}"/>
    <cellStyle name="SAPBEXItemHeader 4 17 3" xfId="54411" xr:uid="{00000000-0005-0000-0000-000086D40000}"/>
    <cellStyle name="SAPBEXItemHeader 4 18" xfId="54412" xr:uid="{00000000-0005-0000-0000-000087D40000}"/>
    <cellStyle name="SAPBEXItemHeader 4 18 2" xfId="54413" xr:uid="{00000000-0005-0000-0000-000088D40000}"/>
    <cellStyle name="SAPBEXItemHeader 4 18 3" xfId="54414" xr:uid="{00000000-0005-0000-0000-000089D40000}"/>
    <cellStyle name="SAPBEXItemHeader 4 19" xfId="54415" xr:uid="{00000000-0005-0000-0000-00008AD40000}"/>
    <cellStyle name="SAPBEXItemHeader 4 2" xfId="54416" xr:uid="{00000000-0005-0000-0000-00008BD40000}"/>
    <cellStyle name="SAPBEXItemHeader 4 2 10" xfId="54417" xr:uid="{00000000-0005-0000-0000-00008CD40000}"/>
    <cellStyle name="SAPBEXItemHeader 4 2 10 2" xfId="54418" xr:uid="{00000000-0005-0000-0000-00008DD40000}"/>
    <cellStyle name="SAPBEXItemHeader 4 2 10 3" xfId="54419" xr:uid="{00000000-0005-0000-0000-00008ED40000}"/>
    <cellStyle name="SAPBEXItemHeader 4 2 11" xfId="54420" xr:uid="{00000000-0005-0000-0000-00008FD40000}"/>
    <cellStyle name="SAPBEXItemHeader 4 2 11 2" xfId="54421" xr:uid="{00000000-0005-0000-0000-000090D40000}"/>
    <cellStyle name="SAPBEXItemHeader 4 2 11 3" xfId="54422" xr:uid="{00000000-0005-0000-0000-000091D40000}"/>
    <cellStyle name="SAPBEXItemHeader 4 2 12" xfId="54423" xr:uid="{00000000-0005-0000-0000-000092D40000}"/>
    <cellStyle name="SAPBEXItemHeader 4 2 12 2" xfId="54424" xr:uid="{00000000-0005-0000-0000-000093D40000}"/>
    <cellStyle name="SAPBEXItemHeader 4 2 12 3" xfId="54425" xr:uid="{00000000-0005-0000-0000-000094D40000}"/>
    <cellStyle name="SAPBEXItemHeader 4 2 13" xfId="54426" xr:uid="{00000000-0005-0000-0000-000095D40000}"/>
    <cellStyle name="SAPBEXItemHeader 4 2 14" xfId="54427" xr:uid="{00000000-0005-0000-0000-000096D40000}"/>
    <cellStyle name="SAPBEXItemHeader 4 2 2" xfId="54428" xr:uid="{00000000-0005-0000-0000-000097D40000}"/>
    <cellStyle name="SAPBEXItemHeader 4 2 2 2" xfId="54429" xr:uid="{00000000-0005-0000-0000-000098D40000}"/>
    <cellStyle name="SAPBEXItemHeader 4 2 2 3" xfId="54430" xr:uid="{00000000-0005-0000-0000-000099D40000}"/>
    <cellStyle name="SAPBEXItemHeader 4 2 3" xfId="54431" xr:uid="{00000000-0005-0000-0000-00009AD40000}"/>
    <cellStyle name="SAPBEXItemHeader 4 2 3 2" xfId="54432" xr:uid="{00000000-0005-0000-0000-00009BD40000}"/>
    <cellStyle name="SAPBEXItemHeader 4 2 3 3" xfId="54433" xr:uid="{00000000-0005-0000-0000-00009CD40000}"/>
    <cellStyle name="SAPBEXItemHeader 4 2 4" xfId="54434" xr:uid="{00000000-0005-0000-0000-00009DD40000}"/>
    <cellStyle name="SAPBEXItemHeader 4 2 4 2" xfId="54435" xr:uid="{00000000-0005-0000-0000-00009ED40000}"/>
    <cellStyle name="SAPBEXItemHeader 4 2 4 3" xfId="54436" xr:uid="{00000000-0005-0000-0000-00009FD40000}"/>
    <cellStyle name="SAPBEXItemHeader 4 2 5" xfId="54437" xr:uid="{00000000-0005-0000-0000-0000A0D40000}"/>
    <cellStyle name="SAPBEXItemHeader 4 2 5 2" xfId="54438" xr:uid="{00000000-0005-0000-0000-0000A1D40000}"/>
    <cellStyle name="SAPBEXItemHeader 4 2 5 3" xfId="54439" xr:uid="{00000000-0005-0000-0000-0000A2D40000}"/>
    <cellStyle name="SAPBEXItemHeader 4 2 6" xfId="54440" xr:uid="{00000000-0005-0000-0000-0000A3D40000}"/>
    <cellStyle name="SAPBEXItemHeader 4 2 6 2" xfId="54441" xr:uid="{00000000-0005-0000-0000-0000A4D40000}"/>
    <cellStyle name="SAPBEXItemHeader 4 2 6 3" xfId="54442" xr:uid="{00000000-0005-0000-0000-0000A5D40000}"/>
    <cellStyle name="SAPBEXItemHeader 4 2 7" xfId="54443" xr:uid="{00000000-0005-0000-0000-0000A6D40000}"/>
    <cellStyle name="SAPBEXItemHeader 4 2 7 2" xfId="54444" xr:uid="{00000000-0005-0000-0000-0000A7D40000}"/>
    <cellStyle name="SAPBEXItemHeader 4 2 7 3" xfId="54445" xr:uid="{00000000-0005-0000-0000-0000A8D40000}"/>
    <cellStyle name="SAPBEXItemHeader 4 2 8" xfId="54446" xr:uid="{00000000-0005-0000-0000-0000A9D40000}"/>
    <cellStyle name="SAPBEXItemHeader 4 2 8 2" xfId="54447" xr:uid="{00000000-0005-0000-0000-0000AAD40000}"/>
    <cellStyle name="SAPBEXItemHeader 4 2 8 3" xfId="54448" xr:uid="{00000000-0005-0000-0000-0000ABD40000}"/>
    <cellStyle name="SAPBEXItemHeader 4 2 9" xfId="54449" xr:uid="{00000000-0005-0000-0000-0000ACD40000}"/>
    <cellStyle name="SAPBEXItemHeader 4 2 9 2" xfId="54450" xr:uid="{00000000-0005-0000-0000-0000ADD40000}"/>
    <cellStyle name="SAPBEXItemHeader 4 2 9 3" xfId="54451" xr:uid="{00000000-0005-0000-0000-0000AED40000}"/>
    <cellStyle name="SAPBEXItemHeader 4 20" xfId="54452" xr:uid="{00000000-0005-0000-0000-0000AFD40000}"/>
    <cellStyle name="SAPBEXItemHeader 4 3" xfId="54453" xr:uid="{00000000-0005-0000-0000-0000B0D40000}"/>
    <cellStyle name="SAPBEXItemHeader 4 3 10" xfId="54454" xr:uid="{00000000-0005-0000-0000-0000B1D40000}"/>
    <cellStyle name="SAPBEXItemHeader 4 3 10 2" xfId="54455" xr:uid="{00000000-0005-0000-0000-0000B2D40000}"/>
    <cellStyle name="SAPBEXItemHeader 4 3 10 3" xfId="54456" xr:uid="{00000000-0005-0000-0000-0000B3D40000}"/>
    <cellStyle name="SAPBEXItemHeader 4 3 11" xfId="54457" xr:uid="{00000000-0005-0000-0000-0000B4D40000}"/>
    <cellStyle name="SAPBEXItemHeader 4 3 11 2" xfId="54458" xr:uid="{00000000-0005-0000-0000-0000B5D40000}"/>
    <cellStyle name="SAPBEXItemHeader 4 3 11 3" xfId="54459" xr:uid="{00000000-0005-0000-0000-0000B6D40000}"/>
    <cellStyle name="SAPBEXItemHeader 4 3 12" xfId="54460" xr:uid="{00000000-0005-0000-0000-0000B7D40000}"/>
    <cellStyle name="SAPBEXItemHeader 4 3 12 2" xfId="54461" xr:uid="{00000000-0005-0000-0000-0000B8D40000}"/>
    <cellStyle name="SAPBEXItemHeader 4 3 12 3" xfId="54462" xr:uid="{00000000-0005-0000-0000-0000B9D40000}"/>
    <cellStyle name="SAPBEXItemHeader 4 3 13" xfId="54463" xr:uid="{00000000-0005-0000-0000-0000BAD40000}"/>
    <cellStyle name="SAPBEXItemHeader 4 3 14" xfId="54464" xr:uid="{00000000-0005-0000-0000-0000BBD40000}"/>
    <cellStyle name="SAPBEXItemHeader 4 3 2" xfId="54465" xr:uid="{00000000-0005-0000-0000-0000BCD40000}"/>
    <cellStyle name="SAPBEXItemHeader 4 3 2 2" xfId="54466" xr:uid="{00000000-0005-0000-0000-0000BDD40000}"/>
    <cellStyle name="SAPBEXItemHeader 4 3 2 3" xfId="54467" xr:uid="{00000000-0005-0000-0000-0000BED40000}"/>
    <cellStyle name="SAPBEXItemHeader 4 3 3" xfId="54468" xr:uid="{00000000-0005-0000-0000-0000BFD40000}"/>
    <cellStyle name="SAPBEXItemHeader 4 3 3 2" xfId="54469" xr:uid="{00000000-0005-0000-0000-0000C0D40000}"/>
    <cellStyle name="SAPBEXItemHeader 4 3 3 3" xfId="54470" xr:uid="{00000000-0005-0000-0000-0000C1D40000}"/>
    <cellStyle name="SAPBEXItemHeader 4 3 4" xfId="54471" xr:uid="{00000000-0005-0000-0000-0000C2D40000}"/>
    <cellStyle name="SAPBEXItemHeader 4 3 4 2" xfId="54472" xr:uid="{00000000-0005-0000-0000-0000C3D40000}"/>
    <cellStyle name="SAPBEXItemHeader 4 3 4 3" xfId="54473" xr:uid="{00000000-0005-0000-0000-0000C4D40000}"/>
    <cellStyle name="SAPBEXItemHeader 4 3 5" xfId="54474" xr:uid="{00000000-0005-0000-0000-0000C5D40000}"/>
    <cellStyle name="SAPBEXItemHeader 4 3 5 2" xfId="54475" xr:uid="{00000000-0005-0000-0000-0000C6D40000}"/>
    <cellStyle name="SAPBEXItemHeader 4 3 5 3" xfId="54476" xr:uid="{00000000-0005-0000-0000-0000C7D40000}"/>
    <cellStyle name="SAPBEXItemHeader 4 3 6" xfId="54477" xr:uid="{00000000-0005-0000-0000-0000C8D40000}"/>
    <cellStyle name="SAPBEXItemHeader 4 3 6 2" xfId="54478" xr:uid="{00000000-0005-0000-0000-0000C9D40000}"/>
    <cellStyle name="SAPBEXItemHeader 4 3 6 3" xfId="54479" xr:uid="{00000000-0005-0000-0000-0000CAD40000}"/>
    <cellStyle name="SAPBEXItemHeader 4 3 7" xfId="54480" xr:uid="{00000000-0005-0000-0000-0000CBD40000}"/>
    <cellStyle name="SAPBEXItemHeader 4 3 7 2" xfId="54481" xr:uid="{00000000-0005-0000-0000-0000CCD40000}"/>
    <cellStyle name="SAPBEXItemHeader 4 3 7 3" xfId="54482" xr:uid="{00000000-0005-0000-0000-0000CDD40000}"/>
    <cellStyle name="SAPBEXItemHeader 4 3 8" xfId="54483" xr:uid="{00000000-0005-0000-0000-0000CED40000}"/>
    <cellStyle name="SAPBEXItemHeader 4 3 8 2" xfId="54484" xr:uid="{00000000-0005-0000-0000-0000CFD40000}"/>
    <cellStyle name="SAPBEXItemHeader 4 3 8 3" xfId="54485" xr:uid="{00000000-0005-0000-0000-0000D0D40000}"/>
    <cellStyle name="SAPBEXItemHeader 4 3 9" xfId="54486" xr:uid="{00000000-0005-0000-0000-0000D1D40000}"/>
    <cellStyle name="SAPBEXItemHeader 4 3 9 2" xfId="54487" xr:uid="{00000000-0005-0000-0000-0000D2D40000}"/>
    <cellStyle name="SAPBEXItemHeader 4 3 9 3" xfId="54488" xr:uid="{00000000-0005-0000-0000-0000D3D40000}"/>
    <cellStyle name="SAPBEXItemHeader 4 4" xfId="54489" xr:uid="{00000000-0005-0000-0000-0000D4D40000}"/>
    <cellStyle name="SAPBEXItemHeader 4 4 10" xfId="54490" xr:uid="{00000000-0005-0000-0000-0000D5D40000}"/>
    <cellStyle name="SAPBEXItemHeader 4 4 10 2" xfId="54491" xr:uid="{00000000-0005-0000-0000-0000D6D40000}"/>
    <cellStyle name="SAPBEXItemHeader 4 4 10 3" xfId="54492" xr:uid="{00000000-0005-0000-0000-0000D7D40000}"/>
    <cellStyle name="SAPBEXItemHeader 4 4 11" xfId="54493" xr:uid="{00000000-0005-0000-0000-0000D8D40000}"/>
    <cellStyle name="SAPBEXItemHeader 4 4 11 2" xfId="54494" xr:uid="{00000000-0005-0000-0000-0000D9D40000}"/>
    <cellStyle name="SAPBEXItemHeader 4 4 11 3" xfId="54495" xr:uid="{00000000-0005-0000-0000-0000DAD40000}"/>
    <cellStyle name="SAPBEXItemHeader 4 4 12" xfId="54496" xr:uid="{00000000-0005-0000-0000-0000DBD40000}"/>
    <cellStyle name="SAPBEXItemHeader 4 4 13" xfId="54497" xr:uid="{00000000-0005-0000-0000-0000DCD40000}"/>
    <cellStyle name="SAPBEXItemHeader 4 4 2" xfId="54498" xr:uid="{00000000-0005-0000-0000-0000DDD40000}"/>
    <cellStyle name="SAPBEXItemHeader 4 4 2 2" xfId="54499" xr:uid="{00000000-0005-0000-0000-0000DED40000}"/>
    <cellStyle name="SAPBEXItemHeader 4 4 2 3" xfId="54500" xr:uid="{00000000-0005-0000-0000-0000DFD40000}"/>
    <cellStyle name="SAPBEXItemHeader 4 4 3" xfId="54501" xr:uid="{00000000-0005-0000-0000-0000E0D40000}"/>
    <cellStyle name="SAPBEXItemHeader 4 4 3 2" xfId="54502" xr:uid="{00000000-0005-0000-0000-0000E1D40000}"/>
    <cellStyle name="SAPBEXItemHeader 4 4 3 3" xfId="54503" xr:uid="{00000000-0005-0000-0000-0000E2D40000}"/>
    <cellStyle name="SAPBEXItemHeader 4 4 4" xfId="54504" xr:uid="{00000000-0005-0000-0000-0000E3D40000}"/>
    <cellStyle name="SAPBEXItemHeader 4 4 4 2" xfId="54505" xr:uid="{00000000-0005-0000-0000-0000E4D40000}"/>
    <cellStyle name="SAPBEXItemHeader 4 4 4 3" xfId="54506" xr:uid="{00000000-0005-0000-0000-0000E5D40000}"/>
    <cellStyle name="SAPBEXItemHeader 4 4 5" xfId="54507" xr:uid="{00000000-0005-0000-0000-0000E6D40000}"/>
    <cellStyle name="SAPBEXItemHeader 4 4 5 2" xfId="54508" xr:uid="{00000000-0005-0000-0000-0000E7D40000}"/>
    <cellStyle name="SAPBEXItemHeader 4 4 5 3" xfId="54509" xr:uid="{00000000-0005-0000-0000-0000E8D40000}"/>
    <cellStyle name="SAPBEXItemHeader 4 4 6" xfId="54510" xr:uid="{00000000-0005-0000-0000-0000E9D40000}"/>
    <cellStyle name="SAPBEXItemHeader 4 4 6 2" xfId="54511" xr:uid="{00000000-0005-0000-0000-0000EAD40000}"/>
    <cellStyle name="SAPBEXItemHeader 4 4 6 3" xfId="54512" xr:uid="{00000000-0005-0000-0000-0000EBD40000}"/>
    <cellStyle name="SAPBEXItemHeader 4 4 7" xfId="54513" xr:uid="{00000000-0005-0000-0000-0000ECD40000}"/>
    <cellStyle name="SAPBEXItemHeader 4 4 7 2" xfId="54514" xr:uid="{00000000-0005-0000-0000-0000EDD40000}"/>
    <cellStyle name="SAPBEXItemHeader 4 4 7 3" xfId="54515" xr:uid="{00000000-0005-0000-0000-0000EED40000}"/>
    <cellStyle name="SAPBEXItemHeader 4 4 8" xfId="54516" xr:uid="{00000000-0005-0000-0000-0000EFD40000}"/>
    <cellStyle name="SAPBEXItemHeader 4 4 8 2" xfId="54517" xr:uid="{00000000-0005-0000-0000-0000F0D40000}"/>
    <cellStyle name="SAPBEXItemHeader 4 4 8 3" xfId="54518" xr:uid="{00000000-0005-0000-0000-0000F1D40000}"/>
    <cellStyle name="SAPBEXItemHeader 4 4 9" xfId="54519" xr:uid="{00000000-0005-0000-0000-0000F2D40000}"/>
    <cellStyle name="SAPBEXItemHeader 4 4 9 2" xfId="54520" xr:uid="{00000000-0005-0000-0000-0000F3D40000}"/>
    <cellStyle name="SAPBEXItemHeader 4 4 9 3" xfId="54521" xr:uid="{00000000-0005-0000-0000-0000F4D40000}"/>
    <cellStyle name="SAPBEXItemHeader 4 5" xfId="54522" xr:uid="{00000000-0005-0000-0000-0000F5D40000}"/>
    <cellStyle name="SAPBEXItemHeader 4 5 10" xfId="54523" xr:uid="{00000000-0005-0000-0000-0000F6D40000}"/>
    <cellStyle name="SAPBEXItemHeader 4 5 10 2" xfId="54524" xr:uid="{00000000-0005-0000-0000-0000F7D40000}"/>
    <cellStyle name="SAPBEXItemHeader 4 5 10 3" xfId="54525" xr:uid="{00000000-0005-0000-0000-0000F8D40000}"/>
    <cellStyle name="SAPBEXItemHeader 4 5 11" xfId="54526" xr:uid="{00000000-0005-0000-0000-0000F9D40000}"/>
    <cellStyle name="SAPBEXItemHeader 4 5 11 2" xfId="54527" xr:uid="{00000000-0005-0000-0000-0000FAD40000}"/>
    <cellStyle name="SAPBEXItemHeader 4 5 11 3" xfId="54528" xr:uid="{00000000-0005-0000-0000-0000FBD40000}"/>
    <cellStyle name="SAPBEXItemHeader 4 5 12" xfId="54529" xr:uid="{00000000-0005-0000-0000-0000FCD40000}"/>
    <cellStyle name="SAPBEXItemHeader 4 5 13" xfId="54530" xr:uid="{00000000-0005-0000-0000-0000FDD40000}"/>
    <cellStyle name="SAPBEXItemHeader 4 5 2" xfId="54531" xr:uid="{00000000-0005-0000-0000-0000FED40000}"/>
    <cellStyle name="SAPBEXItemHeader 4 5 2 2" xfId="54532" xr:uid="{00000000-0005-0000-0000-0000FFD40000}"/>
    <cellStyle name="SAPBEXItemHeader 4 5 2 3" xfId="54533" xr:uid="{00000000-0005-0000-0000-000000D50000}"/>
    <cellStyle name="SAPBEXItemHeader 4 5 3" xfId="54534" xr:uid="{00000000-0005-0000-0000-000001D50000}"/>
    <cellStyle name="SAPBEXItemHeader 4 5 3 2" xfId="54535" xr:uid="{00000000-0005-0000-0000-000002D50000}"/>
    <cellStyle name="SAPBEXItemHeader 4 5 3 3" xfId="54536" xr:uid="{00000000-0005-0000-0000-000003D50000}"/>
    <cellStyle name="SAPBEXItemHeader 4 5 4" xfId="54537" xr:uid="{00000000-0005-0000-0000-000004D50000}"/>
    <cellStyle name="SAPBEXItemHeader 4 5 4 2" xfId="54538" xr:uid="{00000000-0005-0000-0000-000005D50000}"/>
    <cellStyle name="SAPBEXItemHeader 4 5 4 3" xfId="54539" xr:uid="{00000000-0005-0000-0000-000006D50000}"/>
    <cellStyle name="SAPBEXItemHeader 4 5 5" xfId="54540" xr:uid="{00000000-0005-0000-0000-000007D50000}"/>
    <cellStyle name="SAPBEXItemHeader 4 5 5 2" xfId="54541" xr:uid="{00000000-0005-0000-0000-000008D50000}"/>
    <cellStyle name="SAPBEXItemHeader 4 5 5 3" xfId="54542" xr:uid="{00000000-0005-0000-0000-000009D50000}"/>
    <cellStyle name="SAPBEXItemHeader 4 5 6" xfId="54543" xr:uid="{00000000-0005-0000-0000-00000AD50000}"/>
    <cellStyle name="SAPBEXItemHeader 4 5 6 2" xfId="54544" xr:uid="{00000000-0005-0000-0000-00000BD50000}"/>
    <cellStyle name="SAPBEXItemHeader 4 5 6 3" xfId="54545" xr:uid="{00000000-0005-0000-0000-00000CD50000}"/>
    <cellStyle name="SAPBEXItemHeader 4 5 7" xfId="54546" xr:uid="{00000000-0005-0000-0000-00000DD50000}"/>
    <cellStyle name="SAPBEXItemHeader 4 5 7 2" xfId="54547" xr:uid="{00000000-0005-0000-0000-00000ED50000}"/>
    <cellStyle name="SAPBEXItemHeader 4 5 7 3" xfId="54548" xr:uid="{00000000-0005-0000-0000-00000FD50000}"/>
    <cellStyle name="SAPBEXItemHeader 4 5 8" xfId="54549" xr:uid="{00000000-0005-0000-0000-000010D50000}"/>
    <cellStyle name="SAPBEXItemHeader 4 5 8 2" xfId="54550" xr:uid="{00000000-0005-0000-0000-000011D50000}"/>
    <cellStyle name="SAPBEXItemHeader 4 5 8 3" xfId="54551" xr:uid="{00000000-0005-0000-0000-000012D50000}"/>
    <cellStyle name="SAPBEXItemHeader 4 5 9" xfId="54552" xr:uid="{00000000-0005-0000-0000-000013D50000}"/>
    <cellStyle name="SAPBEXItemHeader 4 5 9 2" xfId="54553" xr:uid="{00000000-0005-0000-0000-000014D50000}"/>
    <cellStyle name="SAPBEXItemHeader 4 5 9 3" xfId="54554" xr:uid="{00000000-0005-0000-0000-000015D50000}"/>
    <cellStyle name="SAPBEXItemHeader 4 6" xfId="54555" xr:uid="{00000000-0005-0000-0000-000016D50000}"/>
    <cellStyle name="SAPBEXItemHeader 4 6 10" xfId="54556" xr:uid="{00000000-0005-0000-0000-000017D50000}"/>
    <cellStyle name="SAPBEXItemHeader 4 6 10 2" xfId="54557" xr:uid="{00000000-0005-0000-0000-000018D50000}"/>
    <cellStyle name="SAPBEXItemHeader 4 6 10 3" xfId="54558" xr:uid="{00000000-0005-0000-0000-000019D50000}"/>
    <cellStyle name="SAPBEXItemHeader 4 6 11" xfId="54559" xr:uid="{00000000-0005-0000-0000-00001AD50000}"/>
    <cellStyle name="SAPBEXItemHeader 4 6 11 2" xfId="54560" xr:uid="{00000000-0005-0000-0000-00001BD50000}"/>
    <cellStyle name="SAPBEXItemHeader 4 6 11 3" xfId="54561" xr:uid="{00000000-0005-0000-0000-00001CD50000}"/>
    <cellStyle name="SAPBEXItemHeader 4 6 12" xfId="54562" xr:uid="{00000000-0005-0000-0000-00001DD50000}"/>
    <cellStyle name="SAPBEXItemHeader 4 6 13" xfId="54563" xr:uid="{00000000-0005-0000-0000-00001ED50000}"/>
    <cellStyle name="SAPBEXItemHeader 4 6 2" xfId="54564" xr:uid="{00000000-0005-0000-0000-00001FD50000}"/>
    <cellStyle name="SAPBEXItemHeader 4 6 2 2" xfId="54565" xr:uid="{00000000-0005-0000-0000-000020D50000}"/>
    <cellStyle name="SAPBEXItemHeader 4 6 2 3" xfId="54566" xr:uid="{00000000-0005-0000-0000-000021D50000}"/>
    <cellStyle name="SAPBEXItemHeader 4 6 3" xfId="54567" xr:uid="{00000000-0005-0000-0000-000022D50000}"/>
    <cellStyle name="SAPBEXItemHeader 4 6 3 2" xfId="54568" xr:uid="{00000000-0005-0000-0000-000023D50000}"/>
    <cellStyle name="SAPBEXItemHeader 4 6 3 3" xfId="54569" xr:uid="{00000000-0005-0000-0000-000024D50000}"/>
    <cellStyle name="SAPBEXItemHeader 4 6 4" xfId="54570" xr:uid="{00000000-0005-0000-0000-000025D50000}"/>
    <cellStyle name="SAPBEXItemHeader 4 6 4 2" xfId="54571" xr:uid="{00000000-0005-0000-0000-000026D50000}"/>
    <cellStyle name="SAPBEXItemHeader 4 6 4 3" xfId="54572" xr:uid="{00000000-0005-0000-0000-000027D50000}"/>
    <cellStyle name="SAPBEXItemHeader 4 6 5" xfId="54573" xr:uid="{00000000-0005-0000-0000-000028D50000}"/>
    <cellStyle name="SAPBEXItemHeader 4 6 5 2" xfId="54574" xr:uid="{00000000-0005-0000-0000-000029D50000}"/>
    <cellStyle name="SAPBEXItemHeader 4 6 5 3" xfId="54575" xr:uid="{00000000-0005-0000-0000-00002AD50000}"/>
    <cellStyle name="SAPBEXItemHeader 4 6 6" xfId="54576" xr:uid="{00000000-0005-0000-0000-00002BD50000}"/>
    <cellStyle name="SAPBEXItemHeader 4 6 6 2" xfId="54577" xr:uid="{00000000-0005-0000-0000-00002CD50000}"/>
    <cellStyle name="SAPBEXItemHeader 4 6 6 3" xfId="54578" xr:uid="{00000000-0005-0000-0000-00002DD50000}"/>
    <cellStyle name="SAPBEXItemHeader 4 6 7" xfId="54579" xr:uid="{00000000-0005-0000-0000-00002ED50000}"/>
    <cellStyle name="SAPBEXItemHeader 4 6 7 2" xfId="54580" xr:uid="{00000000-0005-0000-0000-00002FD50000}"/>
    <cellStyle name="SAPBEXItemHeader 4 6 7 3" xfId="54581" xr:uid="{00000000-0005-0000-0000-000030D50000}"/>
    <cellStyle name="SAPBEXItemHeader 4 6 8" xfId="54582" xr:uid="{00000000-0005-0000-0000-000031D50000}"/>
    <cellStyle name="SAPBEXItemHeader 4 6 8 2" xfId="54583" xr:uid="{00000000-0005-0000-0000-000032D50000}"/>
    <cellStyle name="SAPBEXItemHeader 4 6 8 3" xfId="54584" xr:uid="{00000000-0005-0000-0000-000033D50000}"/>
    <cellStyle name="SAPBEXItemHeader 4 6 9" xfId="54585" xr:uid="{00000000-0005-0000-0000-000034D50000}"/>
    <cellStyle name="SAPBEXItemHeader 4 6 9 2" xfId="54586" xr:uid="{00000000-0005-0000-0000-000035D50000}"/>
    <cellStyle name="SAPBEXItemHeader 4 6 9 3" xfId="54587" xr:uid="{00000000-0005-0000-0000-000036D50000}"/>
    <cellStyle name="SAPBEXItemHeader 4 7" xfId="54588" xr:uid="{00000000-0005-0000-0000-000037D50000}"/>
    <cellStyle name="SAPBEXItemHeader 4 7 10" xfId="54589" xr:uid="{00000000-0005-0000-0000-000038D50000}"/>
    <cellStyle name="SAPBEXItemHeader 4 7 10 2" xfId="54590" xr:uid="{00000000-0005-0000-0000-000039D50000}"/>
    <cellStyle name="SAPBEXItemHeader 4 7 10 3" xfId="54591" xr:uid="{00000000-0005-0000-0000-00003AD50000}"/>
    <cellStyle name="SAPBEXItemHeader 4 7 11" xfId="54592" xr:uid="{00000000-0005-0000-0000-00003BD50000}"/>
    <cellStyle name="SAPBEXItemHeader 4 7 11 2" xfId="54593" xr:uid="{00000000-0005-0000-0000-00003CD50000}"/>
    <cellStyle name="SAPBEXItemHeader 4 7 11 3" xfId="54594" xr:uid="{00000000-0005-0000-0000-00003DD50000}"/>
    <cellStyle name="SAPBEXItemHeader 4 7 12" xfId="54595" xr:uid="{00000000-0005-0000-0000-00003ED50000}"/>
    <cellStyle name="SAPBEXItemHeader 4 7 13" xfId="54596" xr:uid="{00000000-0005-0000-0000-00003FD50000}"/>
    <cellStyle name="SAPBEXItemHeader 4 7 2" xfId="54597" xr:uid="{00000000-0005-0000-0000-000040D50000}"/>
    <cellStyle name="SAPBEXItemHeader 4 7 2 2" xfId="54598" xr:uid="{00000000-0005-0000-0000-000041D50000}"/>
    <cellStyle name="SAPBEXItemHeader 4 7 2 3" xfId="54599" xr:uid="{00000000-0005-0000-0000-000042D50000}"/>
    <cellStyle name="SAPBEXItemHeader 4 7 3" xfId="54600" xr:uid="{00000000-0005-0000-0000-000043D50000}"/>
    <cellStyle name="SAPBEXItemHeader 4 7 3 2" xfId="54601" xr:uid="{00000000-0005-0000-0000-000044D50000}"/>
    <cellStyle name="SAPBEXItemHeader 4 7 3 3" xfId="54602" xr:uid="{00000000-0005-0000-0000-000045D50000}"/>
    <cellStyle name="SAPBEXItemHeader 4 7 4" xfId="54603" xr:uid="{00000000-0005-0000-0000-000046D50000}"/>
    <cellStyle name="SAPBEXItemHeader 4 7 4 2" xfId="54604" xr:uid="{00000000-0005-0000-0000-000047D50000}"/>
    <cellStyle name="SAPBEXItemHeader 4 7 4 3" xfId="54605" xr:uid="{00000000-0005-0000-0000-000048D50000}"/>
    <cellStyle name="SAPBEXItemHeader 4 7 5" xfId="54606" xr:uid="{00000000-0005-0000-0000-000049D50000}"/>
    <cellStyle name="SAPBEXItemHeader 4 7 5 2" xfId="54607" xr:uid="{00000000-0005-0000-0000-00004AD50000}"/>
    <cellStyle name="SAPBEXItemHeader 4 7 5 3" xfId="54608" xr:uid="{00000000-0005-0000-0000-00004BD50000}"/>
    <cellStyle name="SAPBEXItemHeader 4 7 6" xfId="54609" xr:uid="{00000000-0005-0000-0000-00004CD50000}"/>
    <cellStyle name="SAPBEXItemHeader 4 7 6 2" xfId="54610" xr:uid="{00000000-0005-0000-0000-00004DD50000}"/>
    <cellStyle name="SAPBEXItemHeader 4 7 6 3" xfId="54611" xr:uid="{00000000-0005-0000-0000-00004ED50000}"/>
    <cellStyle name="SAPBEXItemHeader 4 7 7" xfId="54612" xr:uid="{00000000-0005-0000-0000-00004FD50000}"/>
    <cellStyle name="SAPBEXItemHeader 4 7 7 2" xfId="54613" xr:uid="{00000000-0005-0000-0000-000050D50000}"/>
    <cellStyle name="SAPBEXItemHeader 4 7 7 3" xfId="54614" xr:uid="{00000000-0005-0000-0000-000051D50000}"/>
    <cellStyle name="SAPBEXItemHeader 4 7 8" xfId="54615" xr:uid="{00000000-0005-0000-0000-000052D50000}"/>
    <cellStyle name="SAPBEXItemHeader 4 7 8 2" xfId="54616" xr:uid="{00000000-0005-0000-0000-000053D50000}"/>
    <cellStyle name="SAPBEXItemHeader 4 7 8 3" xfId="54617" xr:uid="{00000000-0005-0000-0000-000054D50000}"/>
    <cellStyle name="SAPBEXItemHeader 4 7 9" xfId="54618" xr:uid="{00000000-0005-0000-0000-000055D50000}"/>
    <cellStyle name="SAPBEXItemHeader 4 7 9 2" xfId="54619" xr:uid="{00000000-0005-0000-0000-000056D50000}"/>
    <cellStyle name="SAPBEXItemHeader 4 7 9 3" xfId="54620" xr:uid="{00000000-0005-0000-0000-000057D50000}"/>
    <cellStyle name="SAPBEXItemHeader 4 8" xfId="54621" xr:uid="{00000000-0005-0000-0000-000058D50000}"/>
    <cellStyle name="SAPBEXItemHeader 4 8 2" xfId="54622" xr:uid="{00000000-0005-0000-0000-000059D50000}"/>
    <cellStyle name="SAPBEXItemHeader 4 8 3" xfId="54623" xr:uid="{00000000-0005-0000-0000-00005AD50000}"/>
    <cellStyle name="SAPBEXItemHeader 4 9" xfId="54624" xr:uid="{00000000-0005-0000-0000-00005BD50000}"/>
    <cellStyle name="SAPBEXItemHeader 4 9 2" xfId="54625" xr:uid="{00000000-0005-0000-0000-00005CD50000}"/>
    <cellStyle name="SAPBEXItemHeader 4 9 3" xfId="54626" xr:uid="{00000000-0005-0000-0000-00005DD50000}"/>
    <cellStyle name="SAPBEXItemHeader 5" xfId="54627" xr:uid="{00000000-0005-0000-0000-00005ED50000}"/>
    <cellStyle name="SAPBEXItemHeader 5 10" xfId="54628" xr:uid="{00000000-0005-0000-0000-00005FD50000}"/>
    <cellStyle name="SAPBEXItemHeader 5 10 2" xfId="54629" xr:uid="{00000000-0005-0000-0000-000060D50000}"/>
    <cellStyle name="SAPBEXItemHeader 5 10 3" xfId="54630" xr:uid="{00000000-0005-0000-0000-000061D50000}"/>
    <cellStyle name="SAPBEXItemHeader 5 11" xfId="54631" xr:uid="{00000000-0005-0000-0000-000062D50000}"/>
    <cellStyle name="SAPBEXItemHeader 5 11 2" xfId="54632" xr:uid="{00000000-0005-0000-0000-000063D50000}"/>
    <cellStyle name="SAPBEXItemHeader 5 11 3" xfId="54633" xr:uid="{00000000-0005-0000-0000-000064D50000}"/>
    <cellStyle name="SAPBEXItemHeader 5 12" xfId="54634" xr:uid="{00000000-0005-0000-0000-000065D50000}"/>
    <cellStyle name="SAPBEXItemHeader 5 12 2" xfId="54635" xr:uid="{00000000-0005-0000-0000-000066D50000}"/>
    <cellStyle name="SAPBEXItemHeader 5 12 3" xfId="54636" xr:uid="{00000000-0005-0000-0000-000067D50000}"/>
    <cellStyle name="SAPBEXItemHeader 5 13" xfId="54637" xr:uid="{00000000-0005-0000-0000-000068D50000}"/>
    <cellStyle name="SAPBEXItemHeader 5 13 2" xfId="54638" xr:uid="{00000000-0005-0000-0000-000069D50000}"/>
    <cellStyle name="SAPBEXItemHeader 5 13 3" xfId="54639" xr:uid="{00000000-0005-0000-0000-00006AD50000}"/>
    <cellStyle name="SAPBEXItemHeader 5 14" xfId="54640" xr:uid="{00000000-0005-0000-0000-00006BD50000}"/>
    <cellStyle name="SAPBEXItemHeader 5 14 2" xfId="54641" xr:uid="{00000000-0005-0000-0000-00006CD50000}"/>
    <cellStyle name="SAPBEXItemHeader 5 14 3" xfId="54642" xr:uid="{00000000-0005-0000-0000-00006DD50000}"/>
    <cellStyle name="SAPBEXItemHeader 5 15" xfId="54643" xr:uid="{00000000-0005-0000-0000-00006ED50000}"/>
    <cellStyle name="SAPBEXItemHeader 5 15 2" xfId="54644" xr:uid="{00000000-0005-0000-0000-00006FD50000}"/>
    <cellStyle name="SAPBEXItemHeader 5 15 3" xfId="54645" xr:uid="{00000000-0005-0000-0000-000070D50000}"/>
    <cellStyle name="SAPBEXItemHeader 5 16" xfId="54646" xr:uid="{00000000-0005-0000-0000-000071D50000}"/>
    <cellStyle name="SAPBEXItemHeader 5 16 2" xfId="54647" xr:uid="{00000000-0005-0000-0000-000072D50000}"/>
    <cellStyle name="SAPBEXItemHeader 5 16 3" xfId="54648" xr:uid="{00000000-0005-0000-0000-000073D50000}"/>
    <cellStyle name="SAPBEXItemHeader 5 17" xfId="54649" xr:uid="{00000000-0005-0000-0000-000074D50000}"/>
    <cellStyle name="SAPBEXItemHeader 5 17 2" xfId="54650" xr:uid="{00000000-0005-0000-0000-000075D50000}"/>
    <cellStyle name="SAPBEXItemHeader 5 17 3" xfId="54651" xr:uid="{00000000-0005-0000-0000-000076D50000}"/>
    <cellStyle name="SAPBEXItemHeader 5 18" xfId="54652" xr:uid="{00000000-0005-0000-0000-000077D50000}"/>
    <cellStyle name="SAPBEXItemHeader 5 18 2" xfId="54653" xr:uid="{00000000-0005-0000-0000-000078D50000}"/>
    <cellStyle name="SAPBEXItemHeader 5 18 3" xfId="54654" xr:uid="{00000000-0005-0000-0000-000079D50000}"/>
    <cellStyle name="SAPBEXItemHeader 5 19" xfId="54655" xr:uid="{00000000-0005-0000-0000-00007AD50000}"/>
    <cellStyle name="SAPBEXItemHeader 5 2" xfId="54656" xr:uid="{00000000-0005-0000-0000-00007BD50000}"/>
    <cellStyle name="SAPBEXItemHeader 5 2 10" xfId="54657" xr:uid="{00000000-0005-0000-0000-00007CD50000}"/>
    <cellStyle name="SAPBEXItemHeader 5 2 10 2" xfId="54658" xr:uid="{00000000-0005-0000-0000-00007DD50000}"/>
    <cellStyle name="SAPBEXItemHeader 5 2 10 3" xfId="54659" xr:uid="{00000000-0005-0000-0000-00007ED50000}"/>
    <cellStyle name="SAPBEXItemHeader 5 2 11" xfId="54660" xr:uid="{00000000-0005-0000-0000-00007FD50000}"/>
    <cellStyle name="SAPBEXItemHeader 5 2 11 2" xfId="54661" xr:uid="{00000000-0005-0000-0000-000080D50000}"/>
    <cellStyle name="SAPBEXItemHeader 5 2 11 3" xfId="54662" xr:uid="{00000000-0005-0000-0000-000081D50000}"/>
    <cellStyle name="SAPBEXItemHeader 5 2 12" xfId="54663" xr:uid="{00000000-0005-0000-0000-000082D50000}"/>
    <cellStyle name="SAPBEXItemHeader 5 2 12 2" xfId="54664" xr:uid="{00000000-0005-0000-0000-000083D50000}"/>
    <cellStyle name="SAPBEXItemHeader 5 2 12 3" xfId="54665" xr:uid="{00000000-0005-0000-0000-000084D50000}"/>
    <cellStyle name="SAPBEXItemHeader 5 2 13" xfId="54666" xr:uid="{00000000-0005-0000-0000-000085D50000}"/>
    <cellStyle name="SAPBEXItemHeader 5 2 14" xfId="54667" xr:uid="{00000000-0005-0000-0000-000086D50000}"/>
    <cellStyle name="SAPBEXItemHeader 5 2 2" xfId="54668" xr:uid="{00000000-0005-0000-0000-000087D50000}"/>
    <cellStyle name="SAPBEXItemHeader 5 2 2 2" xfId="54669" xr:uid="{00000000-0005-0000-0000-000088D50000}"/>
    <cellStyle name="SAPBEXItemHeader 5 2 2 3" xfId="54670" xr:uid="{00000000-0005-0000-0000-000089D50000}"/>
    <cellStyle name="SAPBEXItemHeader 5 2 3" xfId="54671" xr:uid="{00000000-0005-0000-0000-00008AD50000}"/>
    <cellStyle name="SAPBEXItemHeader 5 2 3 2" xfId="54672" xr:uid="{00000000-0005-0000-0000-00008BD50000}"/>
    <cellStyle name="SAPBEXItemHeader 5 2 3 3" xfId="54673" xr:uid="{00000000-0005-0000-0000-00008CD50000}"/>
    <cellStyle name="SAPBEXItemHeader 5 2 4" xfId="54674" xr:uid="{00000000-0005-0000-0000-00008DD50000}"/>
    <cellStyle name="SAPBEXItemHeader 5 2 4 2" xfId="54675" xr:uid="{00000000-0005-0000-0000-00008ED50000}"/>
    <cellStyle name="SAPBEXItemHeader 5 2 4 3" xfId="54676" xr:uid="{00000000-0005-0000-0000-00008FD50000}"/>
    <cellStyle name="SAPBEXItemHeader 5 2 5" xfId="54677" xr:uid="{00000000-0005-0000-0000-000090D50000}"/>
    <cellStyle name="SAPBEXItemHeader 5 2 5 2" xfId="54678" xr:uid="{00000000-0005-0000-0000-000091D50000}"/>
    <cellStyle name="SAPBEXItemHeader 5 2 5 3" xfId="54679" xr:uid="{00000000-0005-0000-0000-000092D50000}"/>
    <cellStyle name="SAPBEXItemHeader 5 2 6" xfId="54680" xr:uid="{00000000-0005-0000-0000-000093D50000}"/>
    <cellStyle name="SAPBEXItemHeader 5 2 6 2" xfId="54681" xr:uid="{00000000-0005-0000-0000-000094D50000}"/>
    <cellStyle name="SAPBEXItemHeader 5 2 6 3" xfId="54682" xr:uid="{00000000-0005-0000-0000-000095D50000}"/>
    <cellStyle name="SAPBEXItemHeader 5 2 7" xfId="54683" xr:uid="{00000000-0005-0000-0000-000096D50000}"/>
    <cellStyle name="SAPBEXItemHeader 5 2 7 2" xfId="54684" xr:uid="{00000000-0005-0000-0000-000097D50000}"/>
    <cellStyle name="SAPBEXItemHeader 5 2 7 3" xfId="54685" xr:uid="{00000000-0005-0000-0000-000098D50000}"/>
    <cellStyle name="SAPBEXItemHeader 5 2 8" xfId="54686" xr:uid="{00000000-0005-0000-0000-000099D50000}"/>
    <cellStyle name="SAPBEXItemHeader 5 2 8 2" xfId="54687" xr:uid="{00000000-0005-0000-0000-00009AD50000}"/>
    <cellStyle name="SAPBEXItemHeader 5 2 8 3" xfId="54688" xr:uid="{00000000-0005-0000-0000-00009BD50000}"/>
    <cellStyle name="SAPBEXItemHeader 5 2 9" xfId="54689" xr:uid="{00000000-0005-0000-0000-00009CD50000}"/>
    <cellStyle name="SAPBEXItemHeader 5 2 9 2" xfId="54690" xr:uid="{00000000-0005-0000-0000-00009DD50000}"/>
    <cellStyle name="SAPBEXItemHeader 5 2 9 3" xfId="54691" xr:uid="{00000000-0005-0000-0000-00009ED50000}"/>
    <cellStyle name="SAPBEXItemHeader 5 20" xfId="54692" xr:uid="{00000000-0005-0000-0000-00009FD50000}"/>
    <cellStyle name="SAPBEXItemHeader 5 3" xfId="54693" xr:uid="{00000000-0005-0000-0000-0000A0D50000}"/>
    <cellStyle name="SAPBEXItemHeader 5 3 10" xfId="54694" xr:uid="{00000000-0005-0000-0000-0000A1D50000}"/>
    <cellStyle name="SAPBEXItemHeader 5 3 10 2" xfId="54695" xr:uid="{00000000-0005-0000-0000-0000A2D50000}"/>
    <cellStyle name="SAPBEXItemHeader 5 3 10 3" xfId="54696" xr:uid="{00000000-0005-0000-0000-0000A3D50000}"/>
    <cellStyle name="SAPBEXItemHeader 5 3 11" xfId="54697" xr:uid="{00000000-0005-0000-0000-0000A4D50000}"/>
    <cellStyle name="SAPBEXItemHeader 5 3 11 2" xfId="54698" xr:uid="{00000000-0005-0000-0000-0000A5D50000}"/>
    <cellStyle name="SAPBEXItemHeader 5 3 11 3" xfId="54699" xr:uid="{00000000-0005-0000-0000-0000A6D50000}"/>
    <cellStyle name="SAPBEXItemHeader 5 3 12" xfId="54700" xr:uid="{00000000-0005-0000-0000-0000A7D50000}"/>
    <cellStyle name="SAPBEXItemHeader 5 3 12 2" xfId="54701" xr:uid="{00000000-0005-0000-0000-0000A8D50000}"/>
    <cellStyle name="SAPBEXItemHeader 5 3 12 3" xfId="54702" xr:uid="{00000000-0005-0000-0000-0000A9D50000}"/>
    <cellStyle name="SAPBEXItemHeader 5 3 13" xfId="54703" xr:uid="{00000000-0005-0000-0000-0000AAD50000}"/>
    <cellStyle name="SAPBEXItemHeader 5 3 14" xfId="54704" xr:uid="{00000000-0005-0000-0000-0000ABD50000}"/>
    <cellStyle name="SAPBEXItemHeader 5 3 2" xfId="54705" xr:uid="{00000000-0005-0000-0000-0000ACD50000}"/>
    <cellStyle name="SAPBEXItemHeader 5 3 2 2" xfId="54706" xr:uid="{00000000-0005-0000-0000-0000ADD50000}"/>
    <cellStyle name="SAPBEXItemHeader 5 3 2 3" xfId="54707" xr:uid="{00000000-0005-0000-0000-0000AED50000}"/>
    <cellStyle name="SAPBEXItemHeader 5 3 3" xfId="54708" xr:uid="{00000000-0005-0000-0000-0000AFD50000}"/>
    <cellStyle name="SAPBEXItemHeader 5 3 3 2" xfId="54709" xr:uid="{00000000-0005-0000-0000-0000B0D50000}"/>
    <cellStyle name="SAPBEXItemHeader 5 3 3 3" xfId="54710" xr:uid="{00000000-0005-0000-0000-0000B1D50000}"/>
    <cellStyle name="SAPBEXItemHeader 5 3 4" xfId="54711" xr:uid="{00000000-0005-0000-0000-0000B2D50000}"/>
    <cellStyle name="SAPBEXItemHeader 5 3 4 2" xfId="54712" xr:uid="{00000000-0005-0000-0000-0000B3D50000}"/>
    <cellStyle name="SAPBEXItemHeader 5 3 4 3" xfId="54713" xr:uid="{00000000-0005-0000-0000-0000B4D50000}"/>
    <cellStyle name="SAPBEXItemHeader 5 3 5" xfId="54714" xr:uid="{00000000-0005-0000-0000-0000B5D50000}"/>
    <cellStyle name="SAPBEXItemHeader 5 3 5 2" xfId="54715" xr:uid="{00000000-0005-0000-0000-0000B6D50000}"/>
    <cellStyle name="SAPBEXItemHeader 5 3 5 3" xfId="54716" xr:uid="{00000000-0005-0000-0000-0000B7D50000}"/>
    <cellStyle name="SAPBEXItemHeader 5 3 6" xfId="54717" xr:uid="{00000000-0005-0000-0000-0000B8D50000}"/>
    <cellStyle name="SAPBEXItemHeader 5 3 6 2" xfId="54718" xr:uid="{00000000-0005-0000-0000-0000B9D50000}"/>
    <cellStyle name="SAPBEXItemHeader 5 3 6 3" xfId="54719" xr:uid="{00000000-0005-0000-0000-0000BAD50000}"/>
    <cellStyle name="SAPBEXItemHeader 5 3 7" xfId="54720" xr:uid="{00000000-0005-0000-0000-0000BBD50000}"/>
    <cellStyle name="SAPBEXItemHeader 5 3 7 2" xfId="54721" xr:uid="{00000000-0005-0000-0000-0000BCD50000}"/>
    <cellStyle name="SAPBEXItemHeader 5 3 7 3" xfId="54722" xr:uid="{00000000-0005-0000-0000-0000BDD50000}"/>
    <cellStyle name="SAPBEXItemHeader 5 3 8" xfId="54723" xr:uid="{00000000-0005-0000-0000-0000BED50000}"/>
    <cellStyle name="SAPBEXItemHeader 5 3 8 2" xfId="54724" xr:uid="{00000000-0005-0000-0000-0000BFD50000}"/>
    <cellStyle name="SAPBEXItemHeader 5 3 8 3" xfId="54725" xr:uid="{00000000-0005-0000-0000-0000C0D50000}"/>
    <cellStyle name="SAPBEXItemHeader 5 3 9" xfId="54726" xr:uid="{00000000-0005-0000-0000-0000C1D50000}"/>
    <cellStyle name="SAPBEXItemHeader 5 3 9 2" xfId="54727" xr:uid="{00000000-0005-0000-0000-0000C2D50000}"/>
    <cellStyle name="SAPBEXItemHeader 5 3 9 3" xfId="54728" xr:uid="{00000000-0005-0000-0000-0000C3D50000}"/>
    <cellStyle name="SAPBEXItemHeader 5 4" xfId="54729" xr:uid="{00000000-0005-0000-0000-0000C4D50000}"/>
    <cellStyle name="SAPBEXItemHeader 5 4 10" xfId="54730" xr:uid="{00000000-0005-0000-0000-0000C5D50000}"/>
    <cellStyle name="SAPBEXItemHeader 5 4 10 2" xfId="54731" xr:uid="{00000000-0005-0000-0000-0000C6D50000}"/>
    <cellStyle name="SAPBEXItemHeader 5 4 10 3" xfId="54732" xr:uid="{00000000-0005-0000-0000-0000C7D50000}"/>
    <cellStyle name="SAPBEXItemHeader 5 4 11" xfId="54733" xr:uid="{00000000-0005-0000-0000-0000C8D50000}"/>
    <cellStyle name="SAPBEXItemHeader 5 4 11 2" xfId="54734" xr:uid="{00000000-0005-0000-0000-0000C9D50000}"/>
    <cellStyle name="SAPBEXItemHeader 5 4 11 3" xfId="54735" xr:uid="{00000000-0005-0000-0000-0000CAD50000}"/>
    <cellStyle name="SAPBEXItemHeader 5 4 12" xfId="54736" xr:uid="{00000000-0005-0000-0000-0000CBD50000}"/>
    <cellStyle name="SAPBEXItemHeader 5 4 13" xfId="54737" xr:uid="{00000000-0005-0000-0000-0000CCD50000}"/>
    <cellStyle name="SAPBEXItemHeader 5 4 2" xfId="54738" xr:uid="{00000000-0005-0000-0000-0000CDD50000}"/>
    <cellStyle name="SAPBEXItemHeader 5 4 2 2" xfId="54739" xr:uid="{00000000-0005-0000-0000-0000CED50000}"/>
    <cellStyle name="SAPBEXItemHeader 5 4 2 3" xfId="54740" xr:uid="{00000000-0005-0000-0000-0000CFD50000}"/>
    <cellStyle name="SAPBEXItemHeader 5 4 3" xfId="54741" xr:uid="{00000000-0005-0000-0000-0000D0D50000}"/>
    <cellStyle name="SAPBEXItemHeader 5 4 3 2" xfId="54742" xr:uid="{00000000-0005-0000-0000-0000D1D50000}"/>
    <cellStyle name="SAPBEXItemHeader 5 4 3 3" xfId="54743" xr:uid="{00000000-0005-0000-0000-0000D2D50000}"/>
    <cellStyle name="SAPBEXItemHeader 5 4 4" xfId="54744" xr:uid="{00000000-0005-0000-0000-0000D3D50000}"/>
    <cellStyle name="SAPBEXItemHeader 5 4 4 2" xfId="54745" xr:uid="{00000000-0005-0000-0000-0000D4D50000}"/>
    <cellStyle name="SAPBEXItemHeader 5 4 4 3" xfId="54746" xr:uid="{00000000-0005-0000-0000-0000D5D50000}"/>
    <cellStyle name="SAPBEXItemHeader 5 4 5" xfId="54747" xr:uid="{00000000-0005-0000-0000-0000D6D50000}"/>
    <cellStyle name="SAPBEXItemHeader 5 4 5 2" xfId="54748" xr:uid="{00000000-0005-0000-0000-0000D7D50000}"/>
    <cellStyle name="SAPBEXItemHeader 5 4 5 3" xfId="54749" xr:uid="{00000000-0005-0000-0000-0000D8D50000}"/>
    <cellStyle name="SAPBEXItemHeader 5 4 6" xfId="54750" xr:uid="{00000000-0005-0000-0000-0000D9D50000}"/>
    <cellStyle name="SAPBEXItemHeader 5 4 6 2" xfId="54751" xr:uid="{00000000-0005-0000-0000-0000DAD50000}"/>
    <cellStyle name="SAPBEXItemHeader 5 4 6 3" xfId="54752" xr:uid="{00000000-0005-0000-0000-0000DBD50000}"/>
    <cellStyle name="SAPBEXItemHeader 5 4 7" xfId="54753" xr:uid="{00000000-0005-0000-0000-0000DCD50000}"/>
    <cellStyle name="SAPBEXItemHeader 5 4 7 2" xfId="54754" xr:uid="{00000000-0005-0000-0000-0000DDD50000}"/>
    <cellStyle name="SAPBEXItemHeader 5 4 7 3" xfId="54755" xr:uid="{00000000-0005-0000-0000-0000DED50000}"/>
    <cellStyle name="SAPBEXItemHeader 5 4 8" xfId="54756" xr:uid="{00000000-0005-0000-0000-0000DFD50000}"/>
    <cellStyle name="SAPBEXItemHeader 5 4 8 2" xfId="54757" xr:uid="{00000000-0005-0000-0000-0000E0D50000}"/>
    <cellStyle name="SAPBEXItemHeader 5 4 8 3" xfId="54758" xr:uid="{00000000-0005-0000-0000-0000E1D50000}"/>
    <cellStyle name="SAPBEXItemHeader 5 4 9" xfId="54759" xr:uid="{00000000-0005-0000-0000-0000E2D50000}"/>
    <cellStyle name="SAPBEXItemHeader 5 4 9 2" xfId="54760" xr:uid="{00000000-0005-0000-0000-0000E3D50000}"/>
    <cellStyle name="SAPBEXItemHeader 5 4 9 3" xfId="54761" xr:uid="{00000000-0005-0000-0000-0000E4D50000}"/>
    <cellStyle name="SAPBEXItemHeader 5 5" xfId="54762" xr:uid="{00000000-0005-0000-0000-0000E5D50000}"/>
    <cellStyle name="SAPBEXItemHeader 5 5 10" xfId="54763" xr:uid="{00000000-0005-0000-0000-0000E6D50000}"/>
    <cellStyle name="SAPBEXItemHeader 5 5 10 2" xfId="54764" xr:uid="{00000000-0005-0000-0000-0000E7D50000}"/>
    <cellStyle name="SAPBEXItemHeader 5 5 10 3" xfId="54765" xr:uid="{00000000-0005-0000-0000-0000E8D50000}"/>
    <cellStyle name="SAPBEXItemHeader 5 5 11" xfId="54766" xr:uid="{00000000-0005-0000-0000-0000E9D50000}"/>
    <cellStyle name="SAPBEXItemHeader 5 5 11 2" xfId="54767" xr:uid="{00000000-0005-0000-0000-0000EAD50000}"/>
    <cellStyle name="SAPBEXItemHeader 5 5 11 3" xfId="54768" xr:uid="{00000000-0005-0000-0000-0000EBD50000}"/>
    <cellStyle name="SAPBEXItemHeader 5 5 12" xfId="54769" xr:uid="{00000000-0005-0000-0000-0000ECD50000}"/>
    <cellStyle name="SAPBEXItemHeader 5 5 13" xfId="54770" xr:uid="{00000000-0005-0000-0000-0000EDD50000}"/>
    <cellStyle name="SAPBEXItemHeader 5 5 2" xfId="54771" xr:uid="{00000000-0005-0000-0000-0000EED50000}"/>
    <cellStyle name="SAPBEXItemHeader 5 5 2 2" xfId="54772" xr:uid="{00000000-0005-0000-0000-0000EFD50000}"/>
    <cellStyle name="SAPBEXItemHeader 5 5 2 3" xfId="54773" xr:uid="{00000000-0005-0000-0000-0000F0D50000}"/>
    <cellStyle name="SAPBEXItemHeader 5 5 3" xfId="54774" xr:uid="{00000000-0005-0000-0000-0000F1D50000}"/>
    <cellStyle name="SAPBEXItemHeader 5 5 3 2" xfId="54775" xr:uid="{00000000-0005-0000-0000-0000F2D50000}"/>
    <cellStyle name="SAPBEXItemHeader 5 5 3 3" xfId="54776" xr:uid="{00000000-0005-0000-0000-0000F3D50000}"/>
    <cellStyle name="SAPBEXItemHeader 5 5 4" xfId="54777" xr:uid="{00000000-0005-0000-0000-0000F4D50000}"/>
    <cellStyle name="SAPBEXItemHeader 5 5 4 2" xfId="54778" xr:uid="{00000000-0005-0000-0000-0000F5D50000}"/>
    <cellStyle name="SAPBEXItemHeader 5 5 4 3" xfId="54779" xr:uid="{00000000-0005-0000-0000-0000F6D50000}"/>
    <cellStyle name="SAPBEXItemHeader 5 5 5" xfId="54780" xr:uid="{00000000-0005-0000-0000-0000F7D50000}"/>
    <cellStyle name="SAPBEXItemHeader 5 5 5 2" xfId="54781" xr:uid="{00000000-0005-0000-0000-0000F8D50000}"/>
    <cellStyle name="SAPBEXItemHeader 5 5 5 3" xfId="54782" xr:uid="{00000000-0005-0000-0000-0000F9D50000}"/>
    <cellStyle name="SAPBEXItemHeader 5 5 6" xfId="54783" xr:uid="{00000000-0005-0000-0000-0000FAD50000}"/>
    <cellStyle name="SAPBEXItemHeader 5 5 6 2" xfId="54784" xr:uid="{00000000-0005-0000-0000-0000FBD50000}"/>
    <cellStyle name="SAPBEXItemHeader 5 5 6 3" xfId="54785" xr:uid="{00000000-0005-0000-0000-0000FCD50000}"/>
    <cellStyle name="SAPBEXItemHeader 5 5 7" xfId="54786" xr:uid="{00000000-0005-0000-0000-0000FDD50000}"/>
    <cellStyle name="SAPBEXItemHeader 5 5 7 2" xfId="54787" xr:uid="{00000000-0005-0000-0000-0000FED50000}"/>
    <cellStyle name="SAPBEXItemHeader 5 5 7 3" xfId="54788" xr:uid="{00000000-0005-0000-0000-0000FFD50000}"/>
    <cellStyle name="SAPBEXItemHeader 5 5 8" xfId="54789" xr:uid="{00000000-0005-0000-0000-000000D60000}"/>
    <cellStyle name="SAPBEXItemHeader 5 5 8 2" xfId="54790" xr:uid="{00000000-0005-0000-0000-000001D60000}"/>
    <cellStyle name="SAPBEXItemHeader 5 5 8 3" xfId="54791" xr:uid="{00000000-0005-0000-0000-000002D60000}"/>
    <cellStyle name="SAPBEXItemHeader 5 5 9" xfId="54792" xr:uid="{00000000-0005-0000-0000-000003D60000}"/>
    <cellStyle name="SAPBEXItemHeader 5 5 9 2" xfId="54793" xr:uid="{00000000-0005-0000-0000-000004D60000}"/>
    <cellStyle name="SAPBEXItemHeader 5 5 9 3" xfId="54794" xr:uid="{00000000-0005-0000-0000-000005D60000}"/>
    <cellStyle name="SAPBEXItemHeader 5 6" xfId="54795" xr:uid="{00000000-0005-0000-0000-000006D60000}"/>
    <cellStyle name="SAPBEXItemHeader 5 6 10" xfId="54796" xr:uid="{00000000-0005-0000-0000-000007D60000}"/>
    <cellStyle name="SAPBEXItemHeader 5 6 10 2" xfId="54797" xr:uid="{00000000-0005-0000-0000-000008D60000}"/>
    <cellStyle name="SAPBEXItemHeader 5 6 10 3" xfId="54798" xr:uid="{00000000-0005-0000-0000-000009D60000}"/>
    <cellStyle name="SAPBEXItemHeader 5 6 11" xfId="54799" xr:uid="{00000000-0005-0000-0000-00000AD60000}"/>
    <cellStyle name="SAPBEXItemHeader 5 6 11 2" xfId="54800" xr:uid="{00000000-0005-0000-0000-00000BD60000}"/>
    <cellStyle name="SAPBEXItemHeader 5 6 11 3" xfId="54801" xr:uid="{00000000-0005-0000-0000-00000CD60000}"/>
    <cellStyle name="SAPBEXItemHeader 5 6 12" xfId="54802" xr:uid="{00000000-0005-0000-0000-00000DD60000}"/>
    <cellStyle name="SAPBEXItemHeader 5 6 13" xfId="54803" xr:uid="{00000000-0005-0000-0000-00000ED60000}"/>
    <cellStyle name="SAPBEXItemHeader 5 6 2" xfId="54804" xr:uid="{00000000-0005-0000-0000-00000FD60000}"/>
    <cellStyle name="SAPBEXItemHeader 5 6 2 2" xfId="54805" xr:uid="{00000000-0005-0000-0000-000010D60000}"/>
    <cellStyle name="SAPBEXItemHeader 5 6 2 3" xfId="54806" xr:uid="{00000000-0005-0000-0000-000011D60000}"/>
    <cellStyle name="SAPBEXItemHeader 5 6 3" xfId="54807" xr:uid="{00000000-0005-0000-0000-000012D60000}"/>
    <cellStyle name="SAPBEXItemHeader 5 6 3 2" xfId="54808" xr:uid="{00000000-0005-0000-0000-000013D60000}"/>
    <cellStyle name="SAPBEXItemHeader 5 6 3 3" xfId="54809" xr:uid="{00000000-0005-0000-0000-000014D60000}"/>
    <cellStyle name="SAPBEXItemHeader 5 6 4" xfId="54810" xr:uid="{00000000-0005-0000-0000-000015D60000}"/>
    <cellStyle name="SAPBEXItemHeader 5 6 4 2" xfId="54811" xr:uid="{00000000-0005-0000-0000-000016D60000}"/>
    <cellStyle name="SAPBEXItemHeader 5 6 4 3" xfId="54812" xr:uid="{00000000-0005-0000-0000-000017D60000}"/>
    <cellStyle name="SAPBEXItemHeader 5 6 5" xfId="54813" xr:uid="{00000000-0005-0000-0000-000018D60000}"/>
    <cellStyle name="SAPBEXItemHeader 5 6 5 2" xfId="54814" xr:uid="{00000000-0005-0000-0000-000019D60000}"/>
    <cellStyle name="SAPBEXItemHeader 5 6 5 3" xfId="54815" xr:uid="{00000000-0005-0000-0000-00001AD60000}"/>
    <cellStyle name="SAPBEXItemHeader 5 6 6" xfId="54816" xr:uid="{00000000-0005-0000-0000-00001BD60000}"/>
    <cellStyle name="SAPBEXItemHeader 5 6 6 2" xfId="54817" xr:uid="{00000000-0005-0000-0000-00001CD60000}"/>
    <cellStyle name="SAPBEXItemHeader 5 6 6 3" xfId="54818" xr:uid="{00000000-0005-0000-0000-00001DD60000}"/>
    <cellStyle name="SAPBEXItemHeader 5 6 7" xfId="54819" xr:uid="{00000000-0005-0000-0000-00001ED60000}"/>
    <cellStyle name="SAPBEXItemHeader 5 6 7 2" xfId="54820" xr:uid="{00000000-0005-0000-0000-00001FD60000}"/>
    <cellStyle name="SAPBEXItemHeader 5 6 7 3" xfId="54821" xr:uid="{00000000-0005-0000-0000-000020D60000}"/>
    <cellStyle name="SAPBEXItemHeader 5 6 8" xfId="54822" xr:uid="{00000000-0005-0000-0000-000021D60000}"/>
    <cellStyle name="SAPBEXItemHeader 5 6 8 2" xfId="54823" xr:uid="{00000000-0005-0000-0000-000022D60000}"/>
    <cellStyle name="SAPBEXItemHeader 5 6 8 3" xfId="54824" xr:uid="{00000000-0005-0000-0000-000023D60000}"/>
    <cellStyle name="SAPBEXItemHeader 5 6 9" xfId="54825" xr:uid="{00000000-0005-0000-0000-000024D60000}"/>
    <cellStyle name="SAPBEXItemHeader 5 6 9 2" xfId="54826" xr:uid="{00000000-0005-0000-0000-000025D60000}"/>
    <cellStyle name="SAPBEXItemHeader 5 6 9 3" xfId="54827" xr:uid="{00000000-0005-0000-0000-000026D60000}"/>
    <cellStyle name="SAPBEXItemHeader 5 7" xfId="54828" xr:uid="{00000000-0005-0000-0000-000027D60000}"/>
    <cellStyle name="SAPBEXItemHeader 5 7 10" xfId="54829" xr:uid="{00000000-0005-0000-0000-000028D60000}"/>
    <cellStyle name="SAPBEXItemHeader 5 7 10 2" xfId="54830" xr:uid="{00000000-0005-0000-0000-000029D60000}"/>
    <cellStyle name="SAPBEXItemHeader 5 7 10 3" xfId="54831" xr:uid="{00000000-0005-0000-0000-00002AD60000}"/>
    <cellStyle name="SAPBEXItemHeader 5 7 11" xfId="54832" xr:uid="{00000000-0005-0000-0000-00002BD60000}"/>
    <cellStyle name="SAPBEXItemHeader 5 7 11 2" xfId="54833" xr:uid="{00000000-0005-0000-0000-00002CD60000}"/>
    <cellStyle name="SAPBEXItemHeader 5 7 11 3" xfId="54834" xr:uid="{00000000-0005-0000-0000-00002DD60000}"/>
    <cellStyle name="SAPBEXItemHeader 5 7 12" xfId="54835" xr:uid="{00000000-0005-0000-0000-00002ED60000}"/>
    <cellStyle name="SAPBEXItemHeader 5 7 13" xfId="54836" xr:uid="{00000000-0005-0000-0000-00002FD60000}"/>
    <cellStyle name="SAPBEXItemHeader 5 7 2" xfId="54837" xr:uid="{00000000-0005-0000-0000-000030D60000}"/>
    <cellStyle name="SAPBEXItemHeader 5 7 2 2" xfId="54838" xr:uid="{00000000-0005-0000-0000-000031D60000}"/>
    <cellStyle name="SAPBEXItemHeader 5 7 2 3" xfId="54839" xr:uid="{00000000-0005-0000-0000-000032D60000}"/>
    <cellStyle name="SAPBEXItemHeader 5 7 3" xfId="54840" xr:uid="{00000000-0005-0000-0000-000033D60000}"/>
    <cellStyle name="SAPBEXItemHeader 5 7 3 2" xfId="54841" xr:uid="{00000000-0005-0000-0000-000034D60000}"/>
    <cellStyle name="SAPBEXItemHeader 5 7 3 3" xfId="54842" xr:uid="{00000000-0005-0000-0000-000035D60000}"/>
    <cellStyle name="SAPBEXItemHeader 5 7 4" xfId="54843" xr:uid="{00000000-0005-0000-0000-000036D60000}"/>
    <cellStyle name="SAPBEXItemHeader 5 7 4 2" xfId="54844" xr:uid="{00000000-0005-0000-0000-000037D60000}"/>
    <cellStyle name="SAPBEXItemHeader 5 7 4 3" xfId="54845" xr:uid="{00000000-0005-0000-0000-000038D60000}"/>
    <cellStyle name="SAPBEXItemHeader 5 7 5" xfId="54846" xr:uid="{00000000-0005-0000-0000-000039D60000}"/>
    <cellStyle name="SAPBEXItemHeader 5 7 5 2" xfId="54847" xr:uid="{00000000-0005-0000-0000-00003AD60000}"/>
    <cellStyle name="SAPBEXItemHeader 5 7 5 3" xfId="54848" xr:uid="{00000000-0005-0000-0000-00003BD60000}"/>
    <cellStyle name="SAPBEXItemHeader 5 7 6" xfId="54849" xr:uid="{00000000-0005-0000-0000-00003CD60000}"/>
    <cellStyle name="SAPBEXItemHeader 5 7 6 2" xfId="54850" xr:uid="{00000000-0005-0000-0000-00003DD60000}"/>
    <cellStyle name="SAPBEXItemHeader 5 7 6 3" xfId="54851" xr:uid="{00000000-0005-0000-0000-00003ED60000}"/>
    <cellStyle name="SAPBEXItemHeader 5 7 7" xfId="54852" xr:uid="{00000000-0005-0000-0000-00003FD60000}"/>
    <cellStyle name="SAPBEXItemHeader 5 7 7 2" xfId="54853" xr:uid="{00000000-0005-0000-0000-000040D60000}"/>
    <cellStyle name="SAPBEXItemHeader 5 7 7 3" xfId="54854" xr:uid="{00000000-0005-0000-0000-000041D60000}"/>
    <cellStyle name="SAPBEXItemHeader 5 7 8" xfId="54855" xr:uid="{00000000-0005-0000-0000-000042D60000}"/>
    <cellStyle name="SAPBEXItemHeader 5 7 8 2" xfId="54856" xr:uid="{00000000-0005-0000-0000-000043D60000}"/>
    <cellStyle name="SAPBEXItemHeader 5 7 8 3" xfId="54857" xr:uid="{00000000-0005-0000-0000-000044D60000}"/>
    <cellStyle name="SAPBEXItemHeader 5 7 9" xfId="54858" xr:uid="{00000000-0005-0000-0000-000045D60000}"/>
    <cellStyle name="SAPBEXItemHeader 5 7 9 2" xfId="54859" xr:uid="{00000000-0005-0000-0000-000046D60000}"/>
    <cellStyle name="SAPBEXItemHeader 5 7 9 3" xfId="54860" xr:uid="{00000000-0005-0000-0000-000047D60000}"/>
    <cellStyle name="SAPBEXItemHeader 5 8" xfId="54861" xr:uid="{00000000-0005-0000-0000-000048D60000}"/>
    <cellStyle name="SAPBEXItemHeader 5 8 2" xfId="54862" xr:uid="{00000000-0005-0000-0000-000049D60000}"/>
    <cellStyle name="SAPBEXItemHeader 5 8 3" xfId="54863" xr:uid="{00000000-0005-0000-0000-00004AD60000}"/>
    <cellStyle name="SAPBEXItemHeader 5 9" xfId="54864" xr:uid="{00000000-0005-0000-0000-00004BD60000}"/>
    <cellStyle name="SAPBEXItemHeader 5 9 2" xfId="54865" xr:uid="{00000000-0005-0000-0000-00004CD60000}"/>
    <cellStyle name="SAPBEXItemHeader 5 9 3" xfId="54866" xr:uid="{00000000-0005-0000-0000-00004DD60000}"/>
    <cellStyle name="SAPBEXItemHeader 6" xfId="54867" xr:uid="{00000000-0005-0000-0000-00004ED60000}"/>
    <cellStyle name="SAPBEXItemHeader 6 10" xfId="54868" xr:uid="{00000000-0005-0000-0000-00004FD60000}"/>
    <cellStyle name="SAPBEXItemHeader 6 10 2" xfId="54869" xr:uid="{00000000-0005-0000-0000-000050D60000}"/>
    <cellStyle name="SAPBEXItemHeader 6 10 3" xfId="54870" xr:uid="{00000000-0005-0000-0000-000051D60000}"/>
    <cellStyle name="SAPBEXItemHeader 6 11" xfId="54871" xr:uid="{00000000-0005-0000-0000-000052D60000}"/>
    <cellStyle name="SAPBEXItemHeader 6 11 2" xfId="54872" xr:uid="{00000000-0005-0000-0000-000053D60000}"/>
    <cellStyle name="SAPBEXItemHeader 6 11 3" xfId="54873" xr:uid="{00000000-0005-0000-0000-000054D60000}"/>
    <cellStyle name="SAPBEXItemHeader 6 12" xfId="54874" xr:uid="{00000000-0005-0000-0000-000055D60000}"/>
    <cellStyle name="SAPBEXItemHeader 6 12 2" xfId="54875" xr:uid="{00000000-0005-0000-0000-000056D60000}"/>
    <cellStyle name="SAPBEXItemHeader 6 12 3" xfId="54876" xr:uid="{00000000-0005-0000-0000-000057D60000}"/>
    <cellStyle name="SAPBEXItemHeader 6 13" xfId="54877" xr:uid="{00000000-0005-0000-0000-000058D60000}"/>
    <cellStyle name="SAPBEXItemHeader 6 13 2" xfId="54878" xr:uid="{00000000-0005-0000-0000-000059D60000}"/>
    <cellStyle name="SAPBEXItemHeader 6 13 3" xfId="54879" xr:uid="{00000000-0005-0000-0000-00005AD60000}"/>
    <cellStyle name="SAPBEXItemHeader 6 14" xfId="54880" xr:uid="{00000000-0005-0000-0000-00005BD60000}"/>
    <cellStyle name="SAPBEXItemHeader 6 14 2" xfId="54881" xr:uid="{00000000-0005-0000-0000-00005CD60000}"/>
    <cellStyle name="SAPBEXItemHeader 6 14 3" xfId="54882" xr:uid="{00000000-0005-0000-0000-00005DD60000}"/>
    <cellStyle name="SAPBEXItemHeader 6 15" xfId="54883" xr:uid="{00000000-0005-0000-0000-00005ED60000}"/>
    <cellStyle name="SAPBEXItemHeader 6 15 2" xfId="54884" xr:uid="{00000000-0005-0000-0000-00005FD60000}"/>
    <cellStyle name="SAPBEXItemHeader 6 15 3" xfId="54885" xr:uid="{00000000-0005-0000-0000-000060D60000}"/>
    <cellStyle name="SAPBEXItemHeader 6 16" xfId="54886" xr:uid="{00000000-0005-0000-0000-000061D60000}"/>
    <cellStyle name="SAPBEXItemHeader 6 16 2" xfId="54887" xr:uid="{00000000-0005-0000-0000-000062D60000}"/>
    <cellStyle name="SAPBEXItemHeader 6 16 3" xfId="54888" xr:uid="{00000000-0005-0000-0000-000063D60000}"/>
    <cellStyle name="SAPBEXItemHeader 6 17" xfId="54889" xr:uid="{00000000-0005-0000-0000-000064D60000}"/>
    <cellStyle name="SAPBEXItemHeader 6 17 2" xfId="54890" xr:uid="{00000000-0005-0000-0000-000065D60000}"/>
    <cellStyle name="SAPBEXItemHeader 6 17 3" xfId="54891" xr:uid="{00000000-0005-0000-0000-000066D60000}"/>
    <cellStyle name="SAPBEXItemHeader 6 18" xfId="54892" xr:uid="{00000000-0005-0000-0000-000067D60000}"/>
    <cellStyle name="SAPBEXItemHeader 6 18 2" xfId="54893" xr:uid="{00000000-0005-0000-0000-000068D60000}"/>
    <cellStyle name="SAPBEXItemHeader 6 18 3" xfId="54894" xr:uid="{00000000-0005-0000-0000-000069D60000}"/>
    <cellStyle name="SAPBEXItemHeader 6 19" xfId="54895" xr:uid="{00000000-0005-0000-0000-00006AD60000}"/>
    <cellStyle name="SAPBEXItemHeader 6 2" xfId="54896" xr:uid="{00000000-0005-0000-0000-00006BD60000}"/>
    <cellStyle name="SAPBEXItemHeader 6 2 10" xfId="54897" xr:uid="{00000000-0005-0000-0000-00006CD60000}"/>
    <cellStyle name="SAPBEXItemHeader 6 2 10 2" xfId="54898" xr:uid="{00000000-0005-0000-0000-00006DD60000}"/>
    <cellStyle name="SAPBEXItemHeader 6 2 10 3" xfId="54899" xr:uid="{00000000-0005-0000-0000-00006ED60000}"/>
    <cellStyle name="SAPBEXItemHeader 6 2 11" xfId="54900" xr:uid="{00000000-0005-0000-0000-00006FD60000}"/>
    <cellStyle name="SAPBEXItemHeader 6 2 11 2" xfId="54901" xr:uid="{00000000-0005-0000-0000-000070D60000}"/>
    <cellStyle name="SAPBEXItemHeader 6 2 11 3" xfId="54902" xr:uid="{00000000-0005-0000-0000-000071D60000}"/>
    <cellStyle name="SAPBEXItemHeader 6 2 12" xfId="54903" xr:uid="{00000000-0005-0000-0000-000072D60000}"/>
    <cellStyle name="SAPBEXItemHeader 6 2 12 2" xfId="54904" xr:uid="{00000000-0005-0000-0000-000073D60000}"/>
    <cellStyle name="SAPBEXItemHeader 6 2 12 3" xfId="54905" xr:uid="{00000000-0005-0000-0000-000074D60000}"/>
    <cellStyle name="SAPBEXItemHeader 6 2 13" xfId="54906" xr:uid="{00000000-0005-0000-0000-000075D60000}"/>
    <cellStyle name="SAPBEXItemHeader 6 2 14" xfId="54907" xr:uid="{00000000-0005-0000-0000-000076D60000}"/>
    <cellStyle name="SAPBEXItemHeader 6 2 2" xfId="54908" xr:uid="{00000000-0005-0000-0000-000077D60000}"/>
    <cellStyle name="SAPBEXItemHeader 6 2 2 2" xfId="54909" xr:uid="{00000000-0005-0000-0000-000078D60000}"/>
    <cellStyle name="SAPBEXItemHeader 6 2 2 3" xfId="54910" xr:uid="{00000000-0005-0000-0000-000079D60000}"/>
    <cellStyle name="SAPBEXItemHeader 6 2 3" xfId="54911" xr:uid="{00000000-0005-0000-0000-00007AD60000}"/>
    <cellStyle name="SAPBEXItemHeader 6 2 3 2" xfId="54912" xr:uid="{00000000-0005-0000-0000-00007BD60000}"/>
    <cellStyle name="SAPBEXItemHeader 6 2 3 3" xfId="54913" xr:uid="{00000000-0005-0000-0000-00007CD60000}"/>
    <cellStyle name="SAPBEXItemHeader 6 2 4" xfId="54914" xr:uid="{00000000-0005-0000-0000-00007DD60000}"/>
    <cellStyle name="SAPBEXItemHeader 6 2 4 2" xfId="54915" xr:uid="{00000000-0005-0000-0000-00007ED60000}"/>
    <cellStyle name="SAPBEXItemHeader 6 2 4 3" xfId="54916" xr:uid="{00000000-0005-0000-0000-00007FD60000}"/>
    <cellStyle name="SAPBEXItemHeader 6 2 5" xfId="54917" xr:uid="{00000000-0005-0000-0000-000080D60000}"/>
    <cellStyle name="SAPBEXItemHeader 6 2 5 2" xfId="54918" xr:uid="{00000000-0005-0000-0000-000081D60000}"/>
    <cellStyle name="SAPBEXItemHeader 6 2 5 3" xfId="54919" xr:uid="{00000000-0005-0000-0000-000082D60000}"/>
    <cellStyle name="SAPBEXItemHeader 6 2 6" xfId="54920" xr:uid="{00000000-0005-0000-0000-000083D60000}"/>
    <cellStyle name="SAPBEXItemHeader 6 2 6 2" xfId="54921" xr:uid="{00000000-0005-0000-0000-000084D60000}"/>
    <cellStyle name="SAPBEXItemHeader 6 2 6 3" xfId="54922" xr:uid="{00000000-0005-0000-0000-000085D60000}"/>
    <cellStyle name="SAPBEXItemHeader 6 2 7" xfId="54923" xr:uid="{00000000-0005-0000-0000-000086D60000}"/>
    <cellStyle name="SAPBEXItemHeader 6 2 7 2" xfId="54924" xr:uid="{00000000-0005-0000-0000-000087D60000}"/>
    <cellStyle name="SAPBEXItemHeader 6 2 7 3" xfId="54925" xr:uid="{00000000-0005-0000-0000-000088D60000}"/>
    <cellStyle name="SAPBEXItemHeader 6 2 8" xfId="54926" xr:uid="{00000000-0005-0000-0000-000089D60000}"/>
    <cellStyle name="SAPBEXItemHeader 6 2 8 2" xfId="54927" xr:uid="{00000000-0005-0000-0000-00008AD60000}"/>
    <cellStyle name="SAPBEXItemHeader 6 2 8 3" xfId="54928" xr:uid="{00000000-0005-0000-0000-00008BD60000}"/>
    <cellStyle name="SAPBEXItemHeader 6 2 9" xfId="54929" xr:uid="{00000000-0005-0000-0000-00008CD60000}"/>
    <cellStyle name="SAPBEXItemHeader 6 2 9 2" xfId="54930" xr:uid="{00000000-0005-0000-0000-00008DD60000}"/>
    <cellStyle name="SAPBEXItemHeader 6 2 9 3" xfId="54931" xr:uid="{00000000-0005-0000-0000-00008ED60000}"/>
    <cellStyle name="SAPBEXItemHeader 6 20" xfId="54932" xr:uid="{00000000-0005-0000-0000-00008FD60000}"/>
    <cellStyle name="SAPBEXItemHeader 6 3" xfId="54933" xr:uid="{00000000-0005-0000-0000-000090D60000}"/>
    <cellStyle name="SAPBEXItemHeader 6 3 10" xfId="54934" xr:uid="{00000000-0005-0000-0000-000091D60000}"/>
    <cellStyle name="SAPBEXItemHeader 6 3 10 2" xfId="54935" xr:uid="{00000000-0005-0000-0000-000092D60000}"/>
    <cellStyle name="SAPBEXItemHeader 6 3 10 3" xfId="54936" xr:uid="{00000000-0005-0000-0000-000093D60000}"/>
    <cellStyle name="SAPBEXItemHeader 6 3 11" xfId="54937" xr:uid="{00000000-0005-0000-0000-000094D60000}"/>
    <cellStyle name="SAPBEXItemHeader 6 3 11 2" xfId="54938" xr:uid="{00000000-0005-0000-0000-000095D60000}"/>
    <cellStyle name="SAPBEXItemHeader 6 3 11 3" xfId="54939" xr:uid="{00000000-0005-0000-0000-000096D60000}"/>
    <cellStyle name="SAPBEXItemHeader 6 3 12" xfId="54940" xr:uid="{00000000-0005-0000-0000-000097D60000}"/>
    <cellStyle name="SAPBEXItemHeader 6 3 12 2" xfId="54941" xr:uid="{00000000-0005-0000-0000-000098D60000}"/>
    <cellStyle name="SAPBEXItemHeader 6 3 12 3" xfId="54942" xr:uid="{00000000-0005-0000-0000-000099D60000}"/>
    <cellStyle name="SAPBEXItemHeader 6 3 13" xfId="54943" xr:uid="{00000000-0005-0000-0000-00009AD60000}"/>
    <cellStyle name="SAPBEXItemHeader 6 3 14" xfId="54944" xr:uid="{00000000-0005-0000-0000-00009BD60000}"/>
    <cellStyle name="SAPBEXItemHeader 6 3 2" xfId="54945" xr:uid="{00000000-0005-0000-0000-00009CD60000}"/>
    <cellStyle name="SAPBEXItemHeader 6 3 2 2" xfId="54946" xr:uid="{00000000-0005-0000-0000-00009DD60000}"/>
    <cellStyle name="SAPBEXItemHeader 6 3 2 3" xfId="54947" xr:uid="{00000000-0005-0000-0000-00009ED60000}"/>
    <cellStyle name="SAPBEXItemHeader 6 3 3" xfId="54948" xr:uid="{00000000-0005-0000-0000-00009FD60000}"/>
    <cellStyle name="SAPBEXItemHeader 6 3 3 2" xfId="54949" xr:uid="{00000000-0005-0000-0000-0000A0D60000}"/>
    <cellStyle name="SAPBEXItemHeader 6 3 3 3" xfId="54950" xr:uid="{00000000-0005-0000-0000-0000A1D60000}"/>
    <cellStyle name="SAPBEXItemHeader 6 3 4" xfId="54951" xr:uid="{00000000-0005-0000-0000-0000A2D60000}"/>
    <cellStyle name="SAPBEXItemHeader 6 3 4 2" xfId="54952" xr:uid="{00000000-0005-0000-0000-0000A3D60000}"/>
    <cellStyle name="SAPBEXItemHeader 6 3 4 3" xfId="54953" xr:uid="{00000000-0005-0000-0000-0000A4D60000}"/>
    <cellStyle name="SAPBEXItemHeader 6 3 5" xfId="54954" xr:uid="{00000000-0005-0000-0000-0000A5D60000}"/>
    <cellStyle name="SAPBEXItemHeader 6 3 5 2" xfId="54955" xr:uid="{00000000-0005-0000-0000-0000A6D60000}"/>
    <cellStyle name="SAPBEXItemHeader 6 3 5 3" xfId="54956" xr:uid="{00000000-0005-0000-0000-0000A7D60000}"/>
    <cellStyle name="SAPBEXItemHeader 6 3 6" xfId="54957" xr:uid="{00000000-0005-0000-0000-0000A8D60000}"/>
    <cellStyle name="SAPBEXItemHeader 6 3 6 2" xfId="54958" xr:uid="{00000000-0005-0000-0000-0000A9D60000}"/>
    <cellStyle name="SAPBEXItemHeader 6 3 6 3" xfId="54959" xr:uid="{00000000-0005-0000-0000-0000AAD60000}"/>
    <cellStyle name="SAPBEXItemHeader 6 3 7" xfId="54960" xr:uid="{00000000-0005-0000-0000-0000ABD60000}"/>
    <cellStyle name="SAPBEXItemHeader 6 3 7 2" xfId="54961" xr:uid="{00000000-0005-0000-0000-0000ACD60000}"/>
    <cellStyle name="SAPBEXItemHeader 6 3 7 3" xfId="54962" xr:uid="{00000000-0005-0000-0000-0000ADD60000}"/>
    <cellStyle name="SAPBEXItemHeader 6 3 8" xfId="54963" xr:uid="{00000000-0005-0000-0000-0000AED60000}"/>
    <cellStyle name="SAPBEXItemHeader 6 3 8 2" xfId="54964" xr:uid="{00000000-0005-0000-0000-0000AFD60000}"/>
    <cellStyle name="SAPBEXItemHeader 6 3 8 3" xfId="54965" xr:uid="{00000000-0005-0000-0000-0000B0D60000}"/>
    <cellStyle name="SAPBEXItemHeader 6 3 9" xfId="54966" xr:uid="{00000000-0005-0000-0000-0000B1D60000}"/>
    <cellStyle name="SAPBEXItemHeader 6 3 9 2" xfId="54967" xr:uid="{00000000-0005-0000-0000-0000B2D60000}"/>
    <cellStyle name="SAPBEXItemHeader 6 3 9 3" xfId="54968" xr:uid="{00000000-0005-0000-0000-0000B3D60000}"/>
    <cellStyle name="SAPBEXItemHeader 6 4" xfId="54969" xr:uid="{00000000-0005-0000-0000-0000B4D60000}"/>
    <cellStyle name="SAPBEXItemHeader 6 4 10" xfId="54970" xr:uid="{00000000-0005-0000-0000-0000B5D60000}"/>
    <cellStyle name="SAPBEXItemHeader 6 4 10 2" xfId="54971" xr:uid="{00000000-0005-0000-0000-0000B6D60000}"/>
    <cellStyle name="SAPBEXItemHeader 6 4 10 3" xfId="54972" xr:uid="{00000000-0005-0000-0000-0000B7D60000}"/>
    <cellStyle name="SAPBEXItemHeader 6 4 11" xfId="54973" xr:uid="{00000000-0005-0000-0000-0000B8D60000}"/>
    <cellStyle name="SAPBEXItemHeader 6 4 11 2" xfId="54974" xr:uid="{00000000-0005-0000-0000-0000B9D60000}"/>
    <cellStyle name="SAPBEXItemHeader 6 4 11 3" xfId="54975" xr:uid="{00000000-0005-0000-0000-0000BAD60000}"/>
    <cellStyle name="SAPBEXItemHeader 6 4 12" xfId="54976" xr:uid="{00000000-0005-0000-0000-0000BBD60000}"/>
    <cellStyle name="SAPBEXItemHeader 6 4 13" xfId="54977" xr:uid="{00000000-0005-0000-0000-0000BCD60000}"/>
    <cellStyle name="SAPBEXItemHeader 6 4 2" xfId="54978" xr:uid="{00000000-0005-0000-0000-0000BDD60000}"/>
    <cellStyle name="SAPBEXItemHeader 6 4 2 2" xfId="54979" xr:uid="{00000000-0005-0000-0000-0000BED60000}"/>
    <cellStyle name="SAPBEXItemHeader 6 4 2 3" xfId="54980" xr:uid="{00000000-0005-0000-0000-0000BFD60000}"/>
    <cellStyle name="SAPBEXItemHeader 6 4 3" xfId="54981" xr:uid="{00000000-0005-0000-0000-0000C0D60000}"/>
    <cellStyle name="SAPBEXItemHeader 6 4 3 2" xfId="54982" xr:uid="{00000000-0005-0000-0000-0000C1D60000}"/>
    <cellStyle name="SAPBEXItemHeader 6 4 3 3" xfId="54983" xr:uid="{00000000-0005-0000-0000-0000C2D60000}"/>
    <cellStyle name="SAPBEXItemHeader 6 4 4" xfId="54984" xr:uid="{00000000-0005-0000-0000-0000C3D60000}"/>
    <cellStyle name="SAPBEXItemHeader 6 4 4 2" xfId="54985" xr:uid="{00000000-0005-0000-0000-0000C4D60000}"/>
    <cellStyle name="SAPBEXItemHeader 6 4 4 3" xfId="54986" xr:uid="{00000000-0005-0000-0000-0000C5D60000}"/>
    <cellStyle name="SAPBEXItemHeader 6 4 5" xfId="54987" xr:uid="{00000000-0005-0000-0000-0000C6D60000}"/>
    <cellStyle name="SAPBEXItemHeader 6 4 5 2" xfId="54988" xr:uid="{00000000-0005-0000-0000-0000C7D60000}"/>
    <cellStyle name="SAPBEXItemHeader 6 4 5 3" xfId="54989" xr:uid="{00000000-0005-0000-0000-0000C8D60000}"/>
    <cellStyle name="SAPBEXItemHeader 6 4 6" xfId="54990" xr:uid="{00000000-0005-0000-0000-0000C9D60000}"/>
    <cellStyle name="SAPBEXItemHeader 6 4 6 2" xfId="54991" xr:uid="{00000000-0005-0000-0000-0000CAD60000}"/>
    <cellStyle name="SAPBEXItemHeader 6 4 6 3" xfId="54992" xr:uid="{00000000-0005-0000-0000-0000CBD60000}"/>
    <cellStyle name="SAPBEXItemHeader 6 4 7" xfId="54993" xr:uid="{00000000-0005-0000-0000-0000CCD60000}"/>
    <cellStyle name="SAPBEXItemHeader 6 4 7 2" xfId="54994" xr:uid="{00000000-0005-0000-0000-0000CDD60000}"/>
    <cellStyle name="SAPBEXItemHeader 6 4 7 3" xfId="54995" xr:uid="{00000000-0005-0000-0000-0000CED60000}"/>
    <cellStyle name="SAPBEXItemHeader 6 4 8" xfId="54996" xr:uid="{00000000-0005-0000-0000-0000CFD60000}"/>
    <cellStyle name="SAPBEXItemHeader 6 4 8 2" xfId="54997" xr:uid="{00000000-0005-0000-0000-0000D0D60000}"/>
    <cellStyle name="SAPBEXItemHeader 6 4 8 3" xfId="54998" xr:uid="{00000000-0005-0000-0000-0000D1D60000}"/>
    <cellStyle name="SAPBEXItemHeader 6 4 9" xfId="54999" xr:uid="{00000000-0005-0000-0000-0000D2D60000}"/>
    <cellStyle name="SAPBEXItemHeader 6 4 9 2" xfId="55000" xr:uid="{00000000-0005-0000-0000-0000D3D60000}"/>
    <cellStyle name="SAPBEXItemHeader 6 4 9 3" xfId="55001" xr:uid="{00000000-0005-0000-0000-0000D4D60000}"/>
    <cellStyle name="SAPBEXItemHeader 6 5" xfId="55002" xr:uid="{00000000-0005-0000-0000-0000D5D60000}"/>
    <cellStyle name="SAPBEXItemHeader 6 5 10" xfId="55003" xr:uid="{00000000-0005-0000-0000-0000D6D60000}"/>
    <cellStyle name="SAPBEXItemHeader 6 5 10 2" xfId="55004" xr:uid="{00000000-0005-0000-0000-0000D7D60000}"/>
    <cellStyle name="SAPBEXItemHeader 6 5 10 3" xfId="55005" xr:uid="{00000000-0005-0000-0000-0000D8D60000}"/>
    <cellStyle name="SAPBEXItemHeader 6 5 11" xfId="55006" xr:uid="{00000000-0005-0000-0000-0000D9D60000}"/>
    <cellStyle name="SAPBEXItemHeader 6 5 11 2" xfId="55007" xr:uid="{00000000-0005-0000-0000-0000DAD60000}"/>
    <cellStyle name="SAPBEXItemHeader 6 5 11 3" xfId="55008" xr:uid="{00000000-0005-0000-0000-0000DBD60000}"/>
    <cellStyle name="SAPBEXItemHeader 6 5 12" xfId="55009" xr:uid="{00000000-0005-0000-0000-0000DCD60000}"/>
    <cellStyle name="SAPBEXItemHeader 6 5 13" xfId="55010" xr:uid="{00000000-0005-0000-0000-0000DDD60000}"/>
    <cellStyle name="SAPBEXItemHeader 6 5 2" xfId="55011" xr:uid="{00000000-0005-0000-0000-0000DED60000}"/>
    <cellStyle name="SAPBEXItemHeader 6 5 2 2" xfId="55012" xr:uid="{00000000-0005-0000-0000-0000DFD60000}"/>
    <cellStyle name="SAPBEXItemHeader 6 5 2 3" xfId="55013" xr:uid="{00000000-0005-0000-0000-0000E0D60000}"/>
    <cellStyle name="SAPBEXItemHeader 6 5 3" xfId="55014" xr:uid="{00000000-0005-0000-0000-0000E1D60000}"/>
    <cellStyle name="SAPBEXItemHeader 6 5 3 2" xfId="55015" xr:uid="{00000000-0005-0000-0000-0000E2D60000}"/>
    <cellStyle name="SAPBEXItemHeader 6 5 3 3" xfId="55016" xr:uid="{00000000-0005-0000-0000-0000E3D60000}"/>
    <cellStyle name="SAPBEXItemHeader 6 5 4" xfId="55017" xr:uid="{00000000-0005-0000-0000-0000E4D60000}"/>
    <cellStyle name="SAPBEXItemHeader 6 5 4 2" xfId="55018" xr:uid="{00000000-0005-0000-0000-0000E5D60000}"/>
    <cellStyle name="SAPBEXItemHeader 6 5 4 3" xfId="55019" xr:uid="{00000000-0005-0000-0000-0000E6D60000}"/>
    <cellStyle name="SAPBEXItemHeader 6 5 5" xfId="55020" xr:uid="{00000000-0005-0000-0000-0000E7D60000}"/>
    <cellStyle name="SAPBEXItemHeader 6 5 5 2" xfId="55021" xr:uid="{00000000-0005-0000-0000-0000E8D60000}"/>
    <cellStyle name="SAPBEXItemHeader 6 5 5 3" xfId="55022" xr:uid="{00000000-0005-0000-0000-0000E9D60000}"/>
    <cellStyle name="SAPBEXItemHeader 6 5 6" xfId="55023" xr:uid="{00000000-0005-0000-0000-0000EAD60000}"/>
    <cellStyle name="SAPBEXItemHeader 6 5 6 2" xfId="55024" xr:uid="{00000000-0005-0000-0000-0000EBD60000}"/>
    <cellStyle name="SAPBEXItemHeader 6 5 6 3" xfId="55025" xr:uid="{00000000-0005-0000-0000-0000ECD60000}"/>
    <cellStyle name="SAPBEXItemHeader 6 5 7" xfId="55026" xr:uid="{00000000-0005-0000-0000-0000EDD60000}"/>
    <cellStyle name="SAPBEXItemHeader 6 5 7 2" xfId="55027" xr:uid="{00000000-0005-0000-0000-0000EED60000}"/>
    <cellStyle name="SAPBEXItemHeader 6 5 7 3" xfId="55028" xr:uid="{00000000-0005-0000-0000-0000EFD60000}"/>
    <cellStyle name="SAPBEXItemHeader 6 5 8" xfId="55029" xr:uid="{00000000-0005-0000-0000-0000F0D60000}"/>
    <cellStyle name="SAPBEXItemHeader 6 5 8 2" xfId="55030" xr:uid="{00000000-0005-0000-0000-0000F1D60000}"/>
    <cellStyle name="SAPBEXItemHeader 6 5 8 3" xfId="55031" xr:uid="{00000000-0005-0000-0000-0000F2D60000}"/>
    <cellStyle name="SAPBEXItemHeader 6 5 9" xfId="55032" xr:uid="{00000000-0005-0000-0000-0000F3D60000}"/>
    <cellStyle name="SAPBEXItemHeader 6 5 9 2" xfId="55033" xr:uid="{00000000-0005-0000-0000-0000F4D60000}"/>
    <cellStyle name="SAPBEXItemHeader 6 5 9 3" xfId="55034" xr:uid="{00000000-0005-0000-0000-0000F5D60000}"/>
    <cellStyle name="SAPBEXItemHeader 6 6" xfId="55035" xr:uid="{00000000-0005-0000-0000-0000F6D60000}"/>
    <cellStyle name="SAPBEXItemHeader 6 6 10" xfId="55036" xr:uid="{00000000-0005-0000-0000-0000F7D60000}"/>
    <cellStyle name="SAPBEXItemHeader 6 6 10 2" xfId="55037" xr:uid="{00000000-0005-0000-0000-0000F8D60000}"/>
    <cellStyle name="SAPBEXItemHeader 6 6 10 3" xfId="55038" xr:uid="{00000000-0005-0000-0000-0000F9D60000}"/>
    <cellStyle name="SAPBEXItemHeader 6 6 11" xfId="55039" xr:uid="{00000000-0005-0000-0000-0000FAD60000}"/>
    <cellStyle name="SAPBEXItemHeader 6 6 11 2" xfId="55040" xr:uid="{00000000-0005-0000-0000-0000FBD60000}"/>
    <cellStyle name="SAPBEXItemHeader 6 6 11 3" xfId="55041" xr:uid="{00000000-0005-0000-0000-0000FCD60000}"/>
    <cellStyle name="SAPBEXItemHeader 6 6 12" xfId="55042" xr:uid="{00000000-0005-0000-0000-0000FDD60000}"/>
    <cellStyle name="SAPBEXItemHeader 6 6 13" xfId="55043" xr:uid="{00000000-0005-0000-0000-0000FED60000}"/>
    <cellStyle name="SAPBEXItemHeader 6 6 2" xfId="55044" xr:uid="{00000000-0005-0000-0000-0000FFD60000}"/>
    <cellStyle name="SAPBEXItemHeader 6 6 2 2" xfId="55045" xr:uid="{00000000-0005-0000-0000-000000D70000}"/>
    <cellStyle name="SAPBEXItemHeader 6 6 2 3" xfId="55046" xr:uid="{00000000-0005-0000-0000-000001D70000}"/>
    <cellStyle name="SAPBEXItemHeader 6 6 3" xfId="55047" xr:uid="{00000000-0005-0000-0000-000002D70000}"/>
    <cellStyle name="SAPBEXItemHeader 6 6 3 2" xfId="55048" xr:uid="{00000000-0005-0000-0000-000003D70000}"/>
    <cellStyle name="SAPBEXItemHeader 6 6 3 3" xfId="55049" xr:uid="{00000000-0005-0000-0000-000004D70000}"/>
    <cellStyle name="SAPBEXItemHeader 6 6 4" xfId="55050" xr:uid="{00000000-0005-0000-0000-000005D70000}"/>
    <cellStyle name="SAPBEXItemHeader 6 6 4 2" xfId="55051" xr:uid="{00000000-0005-0000-0000-000006D70000}"/>
    <cellStyle name="SAPBEXItemHeader 6 6 4 3" xfId="55052" xr:uid="{00000000-0005-0000-0000-000007D70000}"/>
    <cellStyle name="SAPBEXItemHeader 6 6 5" xfId="55053" xr:uid="{00000000-0005-0000-0000-000008D70000}"/>
    <cellStyle name="SAPBEXItemHeader 6 6 5 2" xfId="55054" xr:uid="{00000000-0005-0000-0000-000009D70000}"/>
    <cellStyle name="SAPBEXItemHeader 6 6 5 3" xfId="55055" xr:uid="{00000000-0005-0000-0000-00000AD70000}"/>
    <cellStyle name="SAPBEXItemHeader 6 6 6" xfId="55056" xr:uid="{00000000-0005-0000-0000-00000BD70000}"/>
    <cellStyle name="SAPBEXItemHeader 6 6 6 2" xfId="55057" xr:uid="{00000000-0005-0000-0000-00000CD70000}"/>
    <cellStyle name="SAPBEXItemHeader 6 6 6 3" xfId="55058" xr:uid="{00000000-0005-0000-0000-00000DD70000}"/>
    <cellStyle name="SAPBEXItemHeader 6 6 7" xfId="55059" xr:uid="{00000000-0005-0000-0000-00000ED70000}"/>
    <cellStyle name="SAPBEXItemHeader 6 6 7 2" xfId="55060" xr:uid="{00000000-0005-0000-0000-00000FD70000}"/>
    <cellStyle name="SAPBEXItemHeader 6 6 7 3" xfId="55061" xr:uid="{00000000-0005-0000-0000-000010D70000}"/>
    <cellStyle name="SAPBEXItemHeader 6 6 8" xfId="55062" xr:uid="{00000000-0005-0000-0000-000011D70000}"/>
    <cellStyle name="SAPBEXItemHeader 6 6 8 2" xfId="55063" xr:uid="{00000000-0005-0000-0000-000012D70000}"/>
    <cellStyle name="SAPBEXItemHeader 6 6 8 3" xfId="55064" xr:uid="{00000000-0005-0000-0000-000013D70000}"/>
    <cellStyle name="SAPBEXItemHeader 6 6 9" xfId="55065" xr:uid="{00000000-0005-0000-0000-000014D70000}"/>
    <cellStyle name="SAPBEXItemHeader 6 6 9 2" xfId="55066" xr:uid="{00000000-0005-0000-0000-000015D70000}"/>
    <cellStyle name="SAPBEXItemHeader 6 6 9 3" xfId="55067" xr:uid="{00000000-0005-0000-0000-000016D70000}"/>
    <cellStyle name="SAPBEXItemHeader 6 7" xfId="55068" xr:uid="{00000000-0005-0000-0000-000017D70000}"/>
    <cellStyle name="SAPBEXItemHeader 6 7 10" xfId="55069" xr:uid="{00000000-0005-0000-0000-000018D70000}"/>
    <cellStyle name="SAPBEXItemHeader 6 7 10 2" xfId="55070" xr:uid="{00000000-0005-0000-0000-000019D70000}"/>
    <cellStyle name="SAPBEXItemHeader 6 7 10 3" xfId="55071" xr:uid="{00000000-0005-0000-0000-00001AD70000}"/>
    <cellStyle name="SAPBEXItemHeader 6 7 11" xfId="55072" xr:uid="{00000000-0005-0000-0000-00001BD70000}"/>
    <cellStyle name="SAPBEXItemHeader 6 7 11 2" xfId="55073" xr:uid="{00000000-0005-0000-0000-00001CD70000}"/>
    <cellStyle name="SAPBEXItemHeader 6 7 11 3" xfId="55074" xr:uid="{00000000-0005-0000-0000-00001DD70000}"/>
    <cellStyle name="SAPBEXItemHeader 6 7 12" xfId="55075" xr:uid="{00000000-0005-0000-0000-00001ED70000}"/>
    <cellStyle name="SAPBEXItemHeader 6 7 13" xfId="55076" xr:uid="{00000000-0005-0000-0000-00001FD70000}"/>
    <cellStyle name="SAPBEXItemHeader 6 7 2" xfId="55077" xr:uid="{00000000-0005-0000-0000-000020D70000}"/>
    <cellStyle name="SAPBEXItemHeader 6 7 2 2" xfId="55078" xr:uid="{00000000-0005-0000-0000-000021D70000}"/>
    <cellStyle name="SAPBEXItemHeader 6 7 2 3" xfId="55079" xr:uid="{00000000-0005-0000-0000-000022D70000}"/>
    <cellStyle name="SAPBEXItemHeader 6 7 3" xfId="55080" xr:uid="{00000000-0005-0000-0000-000023D70000}"/>
    <cellStyle name="SAPBEXItemHeader 6 7 3 2" xfId="55081" xr:uid="{00000000-0005-0000-0000-000024D70000}"/>
    <cellStyle name="SAPBEXItemHeader 6 7 3 3" xfId="55082" xr:uid="{00000000-0005-0000-0000-000025D70000}"/>
    <cellStyle name="SAPBEXItemHeader 6 7 4" xfId="55083" xr:uid="{00000000-0005-0000-0000-000026D70000}"/>
    <cellStyle name="SAPBEXItemHeader 6 7 4 2" xfId="55084" xr:uid="{00000000-0005-0000-0000-000027D70000}"/>
    <cellStyle name="SAPBEXItemHeader 6 7 4 3" xfId="55085" xr:uid="{00000000-0005-0000-0000-000028D70000}"/>
    <cellStyle name="SAPBEXItemHeader 6 7 5" xfId="55086" xr:uid="{00000000-0005-0000-0000-000029D70000}"/>
    <cellStyle name="SAPBEXItemHeader 6 7 5 2" xfId="55087" xr:uid="{00000000-0005-0000-0000-00002AD70000}"/>
    <cellStyle name="SAPBEXItemHeader 6 7 5 3" xfId="55088" xr:uid="{00000000-0005-0000-0000-00002BD70000}"/>
    <cellStyle name="SAPBEXItemHeader 6 7 6" xfId="55089" xr:uid="{00000000-0005-0000-0000-00002CD70000}"/>
    <cellStyle name="SAPBEXItemHeader 6 7 6 2" xfId="55090" xr:uid="{00000000-0005-0000-0000-00002DD70000}"/>
    <cellStyle name="SAPBEXItemHeader 6 7 6 3" xfId="55091" xr:uid="{00000000-0005-0000-0000-00002ED70000}"/>
    <cellStyle name="SAPBEXItemHeader 6 7 7" xfId="55092" xr:uid="{00000000-0005-0000-0000-00002FD70000}"/>
    <cellStyle name="SAPBEXItemHeader 6 7 7 2" xfId="55093" xr:uid="{00000000-0005-0000-0000-000030D70000}"/>
    <cellStyle name="SAPBEXItemHeader 6 7 7 3" xfId="55094" xr:uid="{00000000-0005-0000-0000-000031D70000}"/>
    <cellStyle name="SAPBEXItemHeader 6 7 8" xfId="55095" xr:uid="{00000000-0005-0000-0000-000032D70000}"/>
    <cellStyle name="SAPBEXItemHeader 6 7 8 2" xfId="55096" xr:uid="{00000000-0005-0000-0000-000033D70000}"/>
    <cellStyle name="SAPBEXItemHeader 6 7 8 3" xfId="55097" xr:uid="{00000000-0005-0000-0000-000034D70000}"/>
    <cellStyle name="SAPBEXItemHeader 6 7 9" xfId="55098" xr:uid="{00000000-0005-0000-0000-000035D70000}"/>
    <cellStyle name="SAPBEXItemHeader 6 7 9 2" xfId="55099" xr:uid="{00000000-0005-0000-0000-000036D70000}"/>
    <cellStyle name="SAPBEXItemHeader 6 7 9 3" xfId="55100" xr:uid="{00000000-0005-0000-0000-000037D70000}"/>
    <cellStyle name="SAPBEXItemHeader 6 8" xfId="55101" xr:uid="{00000000-0005-0000-0000-000038D70000}"/>
    <cellStyle name="SAPBEXItemHeader 6 8 2" xfId="55102" xr:uid="{00000000-0005-0000-0000-000039D70000}"/>
    <cellStyle name="SAPBEXItemHeader 6 8 3" xfId="55103" xr:uid="{00000000-0005-0000-0000-00003AD70000}"/>
    <cellStyle name="SAPBEXItemHeader 6 9" xfId="55104" xr:uid="{00000000-0005-0000-0000-00003BD70000}"/>
    <cellStyle name="SAPBEXItemHeader 6 9 2" xfId="55105" xr:uid="{00000000-0005-0000-0000-00003CD70000}"/>
    <cellStyle name="SAPBEXItemHeader 6 9 3" xfId="55106" xr:uid="{00000000-0005-0000-0000-00003DD70000}"/>
    <cellStyle name="SAPBEXItemHeader 7" xfId="55107" xr:uid="{00000000-0005-0000-0000-00003ED70000}"/>
    <cellStyle name="SAPBEXItemHeader 7 10" xfId="55108" xr:uid="{00000000-0005-0000-0000-00003FD70000}"/>
    <cellStyle name="SAPBEXItemHeader 7 10 2" xfId="55109" xr:uid="{00000000-0005-0000-0000-000040D70000}"/>
    <cellStyle name="SAPBEXItemHeader 7 10 3" xfId="55110" xr:uid="{00000000-0005-0000-0000-000041D70000}"/>
    <cellStyle name="SAPBEXItemHeader 7 11" xfId="55111" xr:uid="{00000000-0005-0000-0000-000042D70000}"/>
    <cellStyle name="SAPBEXItemHeader 7 11 2" xfId="55112" xr:uid="{00000000-0005-0000-0000-000043D70000}"/>
    <cellStyle name="SAPBEXItemHeader 7 11 3" xfId="55113" xr:uid="{00000000-0005-0000-0000-000044D70000}"/>
    <cellStyle name="SAPBEXItemHeader 7 12" xfId="55114" xr:uid="{00000000-0005-0000-0000-000045D70000}"/>
    <cellStyle name="SAPBEXItemHeader 7 13" xfId="55115" xr:uid="{00000000-0005-0000-0000-000046D70000}"/>
    <cellStyle name="SAPBEXItemHeader 7 2" xfId="55116" xr:uid="{00000000-0005-0000-0000-000047D70000}"/>
    <cellStyle name="SAPBEXItemHeader 7 2 2" xfId="55117" xr:uid="{00000000-0005-0000-0000-000048D70000}"/>
    <cellStyle name="SAPBEXItemHeader 7 2 3" xfId="55118" xr:uid="{00000000-0005-0000-0000-000049D70000}"/>
    <cellStyle name="SAPBEXItemHeader 7 3" xfId="55119" xr:uid="{00000000-0005-0000-0000-00004AD70000}"/>
    <cellStyle name="SAPBEXItemHeader 7 3 2" xfId="55120" xr:uid="{00000000-0005-0000-0000-00004BD70000}"/>
    <cellStyle name="SAPBEXItemHeader 7 3 3" xfId="55121" xr:uid="{00000000-0005-0000-0000-00004CD70000}"/>
    <cellStyle name="SAPBEXItemHeader 7 4" xfId="55122" xr:uid="{00000000-0005-0000-0000-00004DD70000}"/>
    <cellStyle name="SAPBEXItemHeader 7 4 2" xfId="55123" xr:uid="{00000000-0005-0000-0000-00004ED70000}"/>
    <cellStyle name="SAPBEXItemHeader 7 4 3" xfId="55124" xr:uid="{00000000-0005-0000-0000-00004FD70000}"/>
    <cellStyle name="SAPBEXItemHeader 7 5" xfId="55125" xr:uid="{00000000-0005-0000-0000-000050D70000}"/>
    <cellStyle name="SAPBEXItemHeader 7 5 2" xfId="55126" xr:uid="{00000000-0005-0000-0000-000051D70000}"/>
    <cellStyle name="SAPBEXItemHeader 7 5 3" xfId="55127" xr:uid="{00000000-0005-0000-0000-000052D70000}"/>
    <cellStyle name="SAPBEXItemHeader 7 6" xfId="55128" xr:uid="{00000000-0005-0000-0000-000053D70000}"/>
    <cellStyle name="SAPBEXItemHeader 7 6 2" xfId="55129" xr:uid="{00000000-0005-0000-0000-000054D70000}"/>
    <cellStyle name="SAPBEXItemHeader 7 6 3" xfId="55130" xr:uid="{00000000-0005-0000-0000-000055D70000}"/>
    <cellStyle name="SAPBEXItemHeader 7 7" xfId="55131" xr:uid="{00000000-0005-0000-0000-000056D70000}"/>
    <cellStyle name="SAPBEXItemHeader 7 7 2" xfId="55132" xr:uid="{00000000-0005-0000-0000-000057D70000}"/>
    <cellStyle name="SAPBEXItemHeader 7 7 3" xfId="55133" xr:uid="{00000000-0005-0000-0000-000058D70000}"/>
    <cellStyle name="SAPBEXItemHeader 7 8" xfId="55134" xr:uid="{00000000-0005-0000-0000-000059D70000}"/>
    <cellStyle name="SAPBEXItemHeader 7 8 2" xfId="55135" xr:uid="{00000000-0005-0000-0000-00005AD70000}"/>
    <cellStyle name="SAPBEXItemHeader 7 8 3" xfId="55136" xr:uid="{00000000-0005-0000-0000-00005BD70000}"/>
    <cellStyle name="SAPBEXItemHeader 7 9" xfId="55137" xr:uid="{00000000-0005-0000-0000-00005CD70000}"/>
    <cellStyle name="SAPBEXItemHeader 7 9 2" xfId="55138" xr:uid="{00000000-0005-0000-0000-00005DD70000}"/>
    <cellStyle name="SAPBEXItemHeader 7 9 3" xfId="55139" xr:uid="{00000000-0005-0000-0000-00005ED70000}"/>
    <cellStyle name="SAPBEXItemHeader 8" xfId="55140" xr:uid="{00000000-0005-0000-0000-00005FD70000}"/>
    <cellStyle name="SAPBEXItemHeader 8 2" xfId="55141" xr:uid="{00000000-0005-0000-0000-000060D70000}"/>
    <cellStyle name="SAPBEXItemHeader 8 3" xfId="55142" xr:uid="{00000000-0005-0000-0000-000061D70000}"/>
    <cellStyle name="SAPBEXItemHeader 9" xfId="55143" xr:uid="{00000000-0005-0000-0000-000062D70000}"/>
    <cellStyle name="SAPBEXItemHeader 9 2" xfId="55144" xr:uid="{00000000-0005-0000-0000-000063D70000}"/>
    <cellStyle name="SAPBEXItemHeader 9 3" xfId="55145" xr:uid="{00000000-0005-0000-0000-000064D70000}"/>
    <cellStyle name="SAPBEXresData" xfId="55146" xr:uid="{00000000-0005-0000-0000-000065D70000}"/>
    <cellStyle name="SAPBEXresData 10" xfId="55147" xr:uid="{00000000-0005-0000-0000-000066D70000}"/>
    <cellStyle name="SAPBEXresData 10 2" xfId="55148" xr:uid="{00000000-0005-0000-0000-000067D70000}"/>
    <cellStyle name="SAPBEXresData 11" xfId="55149" xr:uid="{00000000-0005-0000-0000-000068D70000}"/>
    <cellStyle name="SAPBEXresData 11 2" xfId="55150" xr:uid="{00000000-0005-0000-0000-000069D70000}"/>
    <cellStyle name="SAPBEXresData 12" xfId="55151" xr:uid="{00000000-0005-0000-0000-00006AD70000}"/>
    <cellStyle name="SAPBEXresData 12 2" xfId="55152" xr:uid="{00000000-0005-0000-0000-00006BD70000}"/>
    <cellStyle name="SAPBEXresData 13" xfId="55153" xr:uid="{00000000-0005-0000-0000-00006CD70000}"/>
    <cellStyle name="SAPBEXresData 13 2" xfId="55154" xr:uid="{00000000-0005-0000-0000-00006DD70000}"/>
    <cellStyle name="SAPBEXresData 14" xfId="55155" xr:uid="{00000000-0005-0000-0000-00006ED70000}"/>
    <cellStyle name="SAPBEXresData 14 2" xfId="55156" xr:uid="{00000000-0005-0000-0000-00006FD70000}"/>
    <cellStyle name="SAPBEXresData 15" xfId="55157" xr:uid="{00000000-0005-0000-0000-000070D70000}"/>
    <cellStyle name="SAPBEXresData 15 2" xfId="55158" xr:uid="{00000000-0005-0000-0000-000071D70000}"/>
    <cellStyle name="SAPBEXresData 16" xfId="55159" xr:uid="{00000000-0005-0000-0000-000072D70000}"/>
    <cellStyle name="SAPBEXresData 16 2" xfId="55160" xr:uid="{00000000-0005-0000-0000-000073D70000}"/>
    <cellStyle name="SAPBEXresData 17" xfId="55161" xr:uid="{00000000-0005-0000-0000-000074D70000}"/>
    <cellStyle name="SAPBEXresData 17 2" xfId="55162" xr:uid="{00000000-0005-0000-0000-000075D70000}"/>
    <cellStyle name="SAPBEXresData 18" xfId="55163" xr:uid="{00000000-0005-0000-0000-000076D70000}"/>
    <cellStyle name="SAPBEXresData 18 2" xfId="55164" xr:uid="{00000000-0005-0000-0000-000077D70000}"/>
    <cellStyle name="SAPBEXresData 19" xfId="55165" xr:uid="{00000000-0005-0000-0000-000078D70000}"/>
    <cellStyle name="SAPBEXresData 19 2" xfId="55166" xr:uid="{00000000-0005-0000-0000-000079D70000}"/>
    <cellStyle name="SAPBEXresData 2" xfId="55167" xr:uid="{00000000-0005-0000-0000-00007AD70000}"/>
    <cellStyle name="SAPBEXresData 2 2" xfId="55168" xr:uid="{00000000-0005-0000-0000-00007BD70000}"/>
    <cellStyle name="SAPBEXresData 2 2 2" xfId="55169" xr:uid="{00000000-0005-0000-0000-00007CD70000}"/>
    <cellStyle name="SAPBEXresData 2 3" xfId="55170" xr:uid="{00000000-0005-0000-0000-00007DD70000}"/>
    <cellStyle name="SAPBEXresData 2 3 2" xfId="55171" xr:uid="{00000000-0005-0000-0000-00007ED70000}"/>
    <cellStyle name="SAPBEXresData 2 4" xfId="55172" xr:uid="{00000000-0005-0000-0000-00007FD70000}"/>
    <cellStyle name="SAPBEXresData 2 4 2" xfId="55173" xr:uid="{00000000-0005-0000-0000-000080D70000}"/>
    <cellStyle name="SAPBEXresData 2 5" xfId="55174" xr:uid="{00000000-0005-0000-0000-000081D70000}"/>
    <cellStyle name="SAPBEXresData 20" xfId="55175" xr:uid="{00000000-0005-0000-0000-000082D70000}"/>
    <cellStyle name="SAPBEXresData 20 2" xfId="55176" xr:uid="{00000000-0005-0000-0000-000083D70000}"/>
    <cellStyle name="SAPBEXresData 21" xfId="55177" xr:uid="{00000000-0005-0000-0000-000084D70000}"/>
    <cellStyle name="SAPBEXresData 3" xfId="55178" xr:uid="{00000000-0005-0000-0000-000085D70000}"/>
    <cellStyle name="SAPBEXresData 3 2" xfId="55179" xr:uid="{00000000-0005-0000-0000-000086D70000}"/>
    <cellStyle name="SAPBEXresData 4" xfId="55180" xr:uid="{00000000-0005-0000-0000-000087D70000}"/>
    <cellStyle name="SAPBEXresData 4 2" xfId="55181" xr:uid="{00000000-0005-0000-0000-000088D70000}"/>
    <cellStyle name="SAPBEXresData 5" xfId="55182" xr:uid="{00000000-0005-0000-0000-000089D70000}"/>
    <cellStyle name="SAPBEXresData 5 2" xfId="55183" xr:uid="{00000000-0005-0000-0000-00008AD70000}"/>
    <cellStyle name="SAPBEXresData 6" xfId="55184" xr:uid="{00000000-0005-0000-0000-00008BD70000}"/>
    <cellStyle name="SAPBEXresData 6 2" xfId="55185" xr:uid="{00000000-0005-0000-0000-00008CD70000}"/>
    <cellStyle name="SAPBEXresData 7" xfId="55186" xr:uid="{00000000-0005-0000-0000-00008DD70000}"/>
    <cellStyle name="SAPBEXresData 7 2" xfId="55187" xr:uid="{00000000-0005-0000-0000-00008ED70000}"/>
    <cellStyle name="SAPBEXresData 8" xfId="55188" xr:uid="{00000000-0005-0000-0000-00008FD70000}"/>
    <cellStyle name="SAPBEXresData 8 2" xfId="55189" xr:uid="{00000000-0005-0000-0000-000090D70000}"/>
    <cellStyle name="SAPBEXresData 9" xfId="55190" xr:uid="{00000000-0005-0000-0000-000091D70000}"/>
    <cellStyle name="SAPBEXresData 9 2" xfId="55191" xr:uid="{00000000-0005-0000-0000-000092D70000}"/>
    <cellStyle name="SAPBEXresDataEmph" xfId="55192" xr:uid="{00000000-0005-0000-0000-000093D70000}"/>
    <cellStyle name="SAPBEXresDataEmph 10" xfId="55193" xr:uid="{00000000-0005-0000-0000-000094D70000}"/>
    <cellStyle name="SAPBEXresDataEmph 10 2" xfId="55194" xr:uid="{00000000-0005-0000-0000-000095D70000}"/>
    <cellStyle name="SAPBEXresDataEmph 11" xfId="55195" xr:uid="{00000000-0005-0000-0000-000096D70000}"/>
    <cellStyle name="SAPBEXresDataEmph 11 2" xfId="55196" xr:uid="{00000000-0005-0000-0000-000097D70000}"/>
    <cellStyle name="SAPBEXresDataEmph 12" xfId="55197" xr:uid="{00000000-0005-0000-0000-000098D70000}"/>
    <cellStyle name="SAPBEXresDataEmph 12 2" xfId="55198" xr:uid="{00000000-0005-0000-0000-000099D70000}"/>
    <cellStyle name="SAPBEXresDataEmph 13" xfId="55199" xr:uid="{00000000-0005-0000-0000-00009AD70000}"/>
    <cellStyle name="SAPBEXresDataEmph 13 2" xfId="55200" xr:uid="{00000000-0005-0000-0000-00009BD70000}"/>
    <cellStyle name="SAPBEXresDataEmph 14" xfId="55201" xr:uid="{00000000-0005-0000-0000-00009CD70000}"/>
    <cellStyle name="SAPBEXresDataEmph 14 2" xfId="55202" xr:uid="{00000000-0005-0000-0000-00009DD70000}"/>
    <cellStyle name="SAPBEXresDataEmph 15" xfId="55203" xr:uid="{00000000-0005-0000-0000-00009ED70000}"/>
    <cellStyle name="SAPBEXresDataEmph 15 2" xfId="55204" xr:uid="{00000000-0005-0000-0000-00009FD70000}"/>
    <cellStyle name="SAPBEXresDataEmph 16" xfId="55205" xr:uid="{00000000-0005-0000-0000-0000A0D70000}"/>
    <cellStyle name="SAPBEXresDataEmph 16 2" xfId="55206" xr:uid="{00000000-0005-0000-0000-0000A1D70000}"/>
    <cellStyle name="SAPBEXresDataEmph 17" xfId="55207" xr:uid="{00000000-0005-0000-0000-0000A2D70000}"/>
    <cellStyle name="SAPBEXresDataEmph 17 2" xfId="55208" xr:uid="{00000000-0005-0000-0000-0000A3D70000}"/>
    <cellStyle name="SAPBEXresDataEmph 18" xfId="55209" xr:uid="{00000000-0005-0000-0000-0000A4D70000}"/>
    <cellStyle name="SAPBEXresDataEmph 18 2" xfId="55210" xr:uid="{00000000-0005-0000-0000-0000A5D70000}"/>
    <cellStyle name="SAPBEXresDataEmph 19" xfId="55211" xr:uid="{00000000-0005-0000-0000-0000A6D70000}"/>
    <cellStyle name="SAPBEXresDataEmph 19 2" xfId="55212" xr:uid="{00000000-0005-0000-0000-0000A7D70000}"/>
    <cellStyle name="SAPBEXresDataEmph 2" xfId="55213" xr:uid="{00000000-0005-0000-0000-0000A8D70000}"/>
    <cellStyle name="SAPBEXresDataEmph 2 2" xfId="55214" xr:uid="{00000000-0005-0000-0000-0000A9D70000}"/>
    <cellStyle name="SAPBEXresDataEmph 2 2 2" xfId="55215" xr:uid="{00000000-0005-0000-0000-0000AAD70000}"/>
    <cellStyle name="SAPBEXresDataEmph 2 3" xfId="55216" xr:uid="{00000000-0005-0000-0000-0000ABD70000}"/>
    <cellStyle name="SAPBEXresDataEmph 2 3 2" xfId="55217" xr:uid="{00000000-0005-0000-0000-0000ACD70000}"/>
    <cellStyle name="SAPBEXresDataEmph 2 4" xfId="55218" xr:uid="{00000000-0005-0000-0000-0000ADD70000}"/>
    <cellStyle name="SAPBEXresDataEmph 2 4 2" xfId="55219" xr:uid="{00000000-0005-0000-0000-0000AED70000}"/>
    <cellStyle name="SAPBEXresDataEmph 2 5" xfId="55220" xr:uid="{00000000-0005-0000-0000-0000AFD70000}"/>
    <cellStyle name="SAPBEXresDataEmph 20" xfId="55221" xr:uid="{00000000-0005-0000-0000-0000B0D70000}"/>
    <cellStyle name="SAPBEXresDataEmph 20 2" xfId="55222" xr:uid="{00000000-0005-0000-0000-0000B1D70000}"/>
    <cellStyle name="SAPBEXresDataEmph 21" xfId="55223" xr:uid="{00000000-0005-0000-0000-0000B2D70000}"/>
    <cellStyle name="SAPBEXresDataEmph 3" xfId="55224" xr:uid="{00000000-0005-0000-0000-0000B3D70000}"/>
    <cellStyle name="SAPBEXresDataEmph 3 2" xfId="55225" xr:uid="{00000000-0005-0000-0000-0000B4D70000}"/>
    <cellStyle name="SAPBEXresDataEmph 4" xfId="55226" xr:uid="{00000000-0005-0000-0000-0000B5D70000}"/>
    <cellStyle name="SAPBEXresDataEmph 4 2" xfId="55227" xr:uid="{00000000-0005-0000-0000-0000B6D70000}"/>
    <cellStyle name="SAPBEXresDataEmph 5" xfId="55228" xr:uid="{00000000-0005-0000-0000-0000B7D70000}"/>
    <cellStyle name="SAPBEXresDataEmph 5 2" xfId="55229" xr:uid="{00000000-0005-0000-0000-0000B8D70000}"/>
    <cellStyle name="SAPBEXresDataEmph 6" xfId="55230" xr:uid="{00000000-0005-0000-0000-0000B9D70000}"/>
    <cellStyle name="SAPBEXresDataEmph 6 2" xfId="55231" xr:uid="{00000000-0005-0000-0000-0000BAD70000}"/>
    <cellStyle name="SAPBEXresDataEmph 7" xfId="55232" xr:uid="{00000000-0005-0000-0000-0000BBD70000}"/>
    <cellStyle name="SAPBEXresDataEmph 7 2" xfId="55233" xr:uid="{00000000-0005-0000-0000-0000BCD70000}"/>
    <cellStyle name="SAPBEXresDataEmph 8" xfId="55234" xr:uid="{00000000-0005-0000-0000-0000BDD70000}"/>
    <cellStyle name="SAPBEXresDataEmph 8 2" xfId="55235" xr:uid="{00000000-0005-0000-0000-0000BED70000}"/>
    <cellStyle name="SAPBEXresDataEmph 9" xfId="55236" xr:uid="{00000000-0005-0000-0000-0000BFD70000}"/>
    <cellStyle name="SAPBEXresDataEmph 9 2" xfId="55237" xr:uid="{00000000-0005-0000-0000-0000C0D70000}"/>
    <cellStyle name="SAPBEXresItem" xfId="55238" xr:uid="{00000000-0005-0000-0000-0000C1D70000}"/>
    <cellStyle name="SAPBEXresItem 10" xfId="55239" xr:uid="{00000000-0005-0000-0000-0000C2D70000}"/>
    <cellStyle name="SAPBEXresItem 10 2" xfId="55240" xr:uid="{00000000-0005-0000-0000-0000C3D70000}"/>
    <cellStyle name="SAPBEXresItem 11" xfId="55241" xr:uid="{00000000-0005-0000-0000-0000C4D70000}"/>
    <cellStyle name="SAPBEXresItem 11 2" xfId="55242" xr:uid="{00000000-0005-0000-0000-0000C5D70000}"/>
    <cellStyle name="SAPBEXresItem 12" xfId="55243" xr:uid="{00000000-0005-0000-0000-0000C6D70000}"/>
    <cellStyle name="SAPBEXresItem 12 2" xfId="55244" xr:uid="{00000000-0005-0000-0000-0000C7D70000}"/>
    <cellStyle name="SAPBEXresItem 13" xfId="55245" xr:uid="{00000000-0005-0000-0000-0000C8D70000}"/>
    <cellStyle name="SAPBEXresItem 13 2" xfId="55246" xr:uid="{00000000-0005-0000-0000-0000C9D70000}"/>
    <cellStyle name="SAPBEXresItem 14" xfId="55247" xr:uid="{00000000-0005-0000-0000-0000CAD70000}"/>
    <cellStyle name="SAPBEXresItem 14 2" xfId="55248" xr:uid="{00000000-0005-0000-0000-0000CBD70000}"/>
    <cellStyle name="SAPBEXresItem 15" xfId="55249" xr:uid="{00000000-0005-0000-0000-0000CCD70000}"/>
    <cellStyle name="SAPBEXresItem 15 2" xfId="55250" xr:uid="{00000000-0005-0000-0000-0000CDD70000}"/>
    <cellStyle name="SAPBEXresItem 16" xfId="55251" xr:uid="{00000000-0005-0000-0000-0000CED70000}"/>
    <cellStyle name="SAPBEXresItem 16 2" xfId="55252" xr:uid="{00000000-0005-0000-0000-0000CFD70000}"/>
    <cellStyle name="SAPBEXresItem 17" xfId="55253" xr:uid="{00000000-0005-0000-0000-0000D0D70000}"/>
    <cellStyle name="SAPBEXresItem 17 2" xfId="55254" xr:uid="{00000000-0005-0000-0000-0000D1D70000}"/>
    <cellStyle name="SAPBEXresItem 18" xfId="55255" xr:uid="{00000000-0005-0000-0000-0000D2D70000}"/>
    <cellStyle name="SAPBEXresItem 18 2" xfId="55256" xr:uid="{00000000-0005-0000-0000-0000D3D70000}"/>
    <cellStyle name="SAPBEXresItem 19" xfId="55257" xr:uid="{00000000-0005-0000-0000-0000D4D70000}"/>
    <cellStyle name="SAPBEXresItem 19 2" xfId="55258" xr:uid="{00000000-0005-0000-0000-0000D5D70000}"/>
    <cellStyle name="SAPBEXresItem 2" xfId="55259" xr:uid="{00000000-0005-0000-0000-0000D6D70000}"/>
    <cellStyle name="SAPBEXresItem 2 2" xfId="55260" xr:uid="{00000000-0005-0000-0000-0000D7D70000}"/>
    <cellStyle name="SAPBEXresItem 2 2 2" xfId="55261" xr:uid="{00000000-0005-0000-0000-0000D8D70000}"/>
    <cellStyle name="SAPBEXresItem 2 3" xfId="55262" xr:uid="{00000000-0005-0000-0000-0000D9D70000}"/>
    <cellStyle name="SAPBEXresItem 2 3 2" xfId="55263" xr:uid="{00000000-0005-0000-0000-0000DAD70000}"/>
    <cellStyle name="SAPBEXresItem 2 4" xfId="55264" xr:uid="{00000000-0005-0000-0000-0000DBD70000}"/>
    <cellStyle name="SAPBEXresItem 2 4 2" xfId="55265" xr:uid="{00000000-0005-0000-0000-0000DCD70000}"/>
    <cellStyle name="SAPBEXresItem 2 5" xfId="55266" xr:uid="{00000000-0005-0000-0000-0000DDD70000}"/>
    <cellStyle name="SAPBEXresItem 20" xfId="55267" xr:uid="{00000000-0005-0000-0000-0000DED70000}"/>
    <cellStyle name="SAPBEXresItem 20 2" xfId="55268" xr:uid="{00000000-0005-0000-0000-0000DFD70000}"/>
    <cellStyle name="SAPBEXresItem 21" xfId="55269" xr:uid="{00000000-0005-0000-0000-0000E0D70000}"/>
    <cellStyle name="SAPBEXresItem 3" xfId="55270" xr:uid="{00000000-0005-0000-0000-0000E1D70000}"/>
    <cellStyle name="SAPBEXresItem 3 2" xfId="55271" xr:uid="{00000000-0005-0000-0000-0000E2D70000}"/>
    <cellStyle name="SAPBEXresItem 4" xfId="55272" xr:uid="{00000000-0005-0000-0000-0000E3D70000}"/>
    <cellStyle name="SAPBEXresItem 4 2" xfId="55273" xr:uid="{00000000-0005-0000-0000-0000E4D70000}"/>
    <cellStyle name="SAPBEXresItem 5" xfId="55274" xr:uid="{00000000-0005-0000-0000-0000E5D70000}"/>
    <cellStyle name="SAPBEXresItem 5 2" xfId="55275" xr:uid="{00000000-0005-0000-0000-0000E6D70000}"/>
    <cellStyle name="SAPBEXresItem 6" xfId="55276" xr:uid="{00000000-0005-0000-0000-0000E7D70000}"/>
    <cellStyle name="SAPBEXresItem 6 2" xfId="55277" xr:uid="{00000000-0005-0000-0000-0000E8D70000}"/>
    <cellStyle name="SAPBEXresItem 7" xfId="55278" xr:uid="{00000000-0005-0000-0000-0000E9D70000}"/>
    <cellStyle name="SAPBEXresItem 7 2" xfId="55279" xr:uid="{00000000-0005-0000-0000-0000EAD70000}"/>
    <cellStyle name="SAPBEXresItem 8" xfId="55280" xr:uid="{00000000-0005-0000-0000-0000EBD70000}"/>
    <cellStyle name="SAPBEXresItem 8 2" xfId="55281" xr:uid="{00000000-0005-0000-0000-0000ECD70000}"/>
    <cellStyle name="SAPBEXresItem 9" xfId="55282" xr:uid="{00000000-0005-0000-0000-0000EDD70000}"/>
    <cellStyle name="SAPBEXresItem 9 2" xfId="55283" xr:uid="{00000000-0005-0000-0000-0000EED70000}"/>
    <cellStyle name="SAPBEXresItemX" xfId="55284" xr:uid="{00000000-0005-0000-0000-0000EFD70000}"/>
    <cellStyle name="SAPBEXresItemX 10" xfId="55285" xr:uid="{00000000-0005-0000-0000-0000F0D70000}"/>
    <cellStyle name="SAPBEXresItemX 10 2" xfId="55286" xr:uid="{00000000-0005-0000-0000-0000F1D70000}"/>
    <cellStyle name="SAPBEXresItemX 11" xfId="55287" xr:uid="{00000000-0005-0000-0000-0000F2D70000}"/>
    <cellStyle name="SAPBEXresItemX 11 2" xfId="55288" xr:uid="{00000000-0005-0000-0000-0000F3D70000}"/>
    <cellStyle name="SAPBEXresItemX 12" xfId="55289" xr:uid="{00000000-0005-0000-0000-0000F4D70000}"/>
    <cellStyle name="SAPBEXresItemX 12 2" xfId="55290" xr:uid="{00000000-0005-0000-0000-0000F5D70000}"/>
    <cellStyle name="SAPBEXresItemX 13" xfId="55291" xr:uid="{00000000-0005-0000-0000-0000F6D70000}"/>
    <cellStyle name="SAPBEXresItemX 13 2" xfId="55292" xr:uid="{00000000-0005-0000-0000-0000F7D70000}"/>
    <cellStyle name="SAPBEXresItemX 14" xfId="55293" xr:uid="{00000000-0005-0000-0000-0000F8D70000}"/>
    <cellStyle name="SAPBEXresItemX 14 2" xfId="55294" xr:uid="{00000000-0005-0000-0000-0000F9D70000}"/>
    <cellStyle name="SAPBEXresItemX 15" xfId="55295" xr:uid="{00000000-0005-0000-0000-0000FAD70000}"/>
    <cellStyle name="SAPBEXresItemX 15 2" xfId="55296" xr:uid="{00000000-0005-0000-0000-0000FBD70000}"/>
    <cellStyle name="SAPBEXresItemX 16" xfId="55297" xr:uid="{00000000-0005-0000-0000-0000FCD70000}"/>
    <cellStyle name="SAPBEXresItemX 16 2" xfId="55298" xr:uid="{00000000-0005-0000-0000-0000FDD70000}"/>
    <cellStyle name="SAPBEXresItemX 17" xfId="55299" xr:uid="{00000000-0005-0000-0000-0000FED70000}"/>
    <cellStyle name="SAPBEXresItemX 17 2" xfId="55300" xr:uid="{00000000-0005-0000-0000-0000FFD70000}"/>
    <cellStyle name="SAPBEXresItemX 18" xfId="55301" xr:uid="{00000000-0005-0000-0000-000000D80000}"/>
    <cellStyle name="SAPBEXresItemX 18 2" xfId="55302" xr:uid="{00000000-0005-0000-0000-000001D80000}"/>
    <cellStyle name="SAPBEXresItemX 19" xfId="55303" xr:uid="{00000000-0005-0000-0000-000002D80000}"/>
    <cellStyle name="SAPBEXresItemX 19 2" xfId="55304" xr:uid="{00000000-0005-0000-0000-000003D80000}"/>
    <cellStyle name="SAPBEXresItemX 2" xfId="55305" xr:uid="{00000000-0005-0000-0000-000004D80000}"/>
    <cellStyle name="SAPBEXresItemX 2 2" xfId="55306" xr:uid="{00000000-0005-0000-0000-000005D80000}"/>
    <cellStyle name="SAPBEXresItemX 2 2 2" xfId="55307" xr:uid="{00000000-0005-0000-0000-000006D80000}"/>
    <cellStyle name="SAPBEXresItemX 2 3" xfId="55308" xr:uid="{00000000-0005-0000-0000-000007D80000}"/>
    <cellStyle name="SAPBEXresItemX 2 3 2" xfId="55309" xr:uid="{00000000-0005-0000-0000-000008D80000}"/>
    <cellStyle name="SAPBEXresItemX 2 4" xfId="55310" xr:uid="{00000000-0005-0000-0000-000009D80000}"/>
    <cellStyle name="SAPBEXresItemX 2 4 2" xfId="55311" xr:uid="{00000000-0005-0000-0000-00000AD80000}"/>
    <cellStyle name="SAPBEXresItemX 2 5" xfId="55312" xr:uid="{00000000-0005-0000-0000-00000BD80000}"/>
    <cellStyle name="SAPBEXresItemX 20" xfId="55313" xr:uid="{00000000-0005-0000-0000-00000CD80000}"/>
    <cellStyle name="SAPBEXresItemX 20 2" xfId="55314" xr:uid="{00000000-0005-0000-0000-00000DD80000}"/>
    <cellStyle name="SAPBEXresItemX 21" xfId="55315" xr:uid="{00000000-0005-0000-0000-00000ED80000}"/>
    <cellStyle name="SAPBEXresItemX 3" xfId="55316" xr:uid="{00000000-0005-0000-0000-00000FD80000}"/>
    <cellStyle name="SAPBEXresItemX 3 2" xfId="55317" xr:uid="{00000000-0005-0000-0000-000010D80000}"/>
    <cellStyle name="SAPBEXresItemX 4" xfId="55318" xr:uid="{00000000-0005-0000-0000-000011D80000}"/>
    <cellStyle name="SAPBEXresItemX 4 2" xfId="55319" xr:uid="{00000000-0005-0000-0000-000012D80000}"/>
    <cellStyle name="SAPBEXresItemX 5" xfId="55320" xr:uid="{00000000-0005-0000-0000-000013D80000}"/>
    <cellStyle name="SAPBEXresItemX 5 2" xfId="55321" xr:uid="{00000000-0005-0000-0000-000014D80000}"/>
    <cellStyle name="SAPBEXresItemX 6" xfId="55322" xr:uid="{00000000-0005-0000-0000-000015D80000}"/>
    <cellStyle name="SAPBEXresItemX 6 2" xfId="55323" xr:uid="{00000000-0005-0000-0000-000016D80000}"/>
    <cellStyle name="SAPBEXresItemX 7" xfId="55324" xr:uid="{00000000-0005-0000-0000-000017D80000}"/>
    <cellStyle name="SAPBEXresItemX 7 2" xfId="55325" xr:uid="{00000000-0005-0000-0000-000018D80000}"/>
    <cellStyle name="SAPBEXresItemX 8" xfId="55326" xr:uid="{00000000-0005-0000-0000-000019D80000}"/>
    <cellStyle name="SAPBEXresItemX 8 2" xfId="55327" xr:uid="{00000000-0005-0000-0000-00001AD80000}"/>
    <cellStyle name="SAPBEXresItemX 9" xfId="55328" xr:uid="{00000000-0005-0000-0000-00001BD80000}"/>
    <cellStyle name="SAPBEXresItemX 9 2" xfId="55329" xr:uid="{00000000-0005-0000-0000-00001CD80000}"/>
    <cellStyle name="SAPBEXstdData" xfId="55330" xr:uid="{00000000-0005-0000-0000-00001DD80000}"/>
    <cellStyle name="SAPBEXstdData 10" xfId="55331" xr:uid="{00000000-0005-0000-0000-00001ED80000}"/>
    <cellStyle name="SAPBEXstdData 10 2" xfId="55332" xr:uid="{00000000-0005-0000-0000-00001FD80000}"/>
    <cellStyle name="SAPBEXstdData 11" xfId="55333" xr:uid="{00000000-0005-0000-0000-000020D80000}"/>
    <cellStyle name="SAPBEXstdData 11 2" xfId="55334" xr:uid="{00000000-0005-0000-0000-000021D80000}"/>
    <cellStyle name="SAPBEXstdData 12" xfId="55335" xr:uid="{00000000-0005-0000-0000-000022D80000}"/>
    <cellStyle name="SAPBEXstdData 12 2" xfId="55336" xr:uid="{00000000-0005-0000-0000-000023D80000}"/>
    <cellStyle name="SAPBEXstdData 13" xfId="55337" xr:uid="{00000000-0005-0000-0000-000024D80000}"/>
    <cellStyle name="SAPBEXstdData 13 2" xfId="55338" xr:uid="{00000000-0005-0000-0000-000025D80000}"/>
    <cellStyle name="SAPBEXstdData 14" xfId="55339" xr:uid="{00000000-0005-0000-0000-000026D80000}"/>
    <cellStyle name="SAPBEXstdData 14 2" xfId="55340" xr:uid="{00000000-0005-0000-0000-000027D80000}"/>
    <cellStyle name="SAPBEXstdData 15" xfId="55341" xr:uid="{00000000-0005-0000-0000-000028D80000}"/>
    <cellStyle name="SAPBEXstdData 15 2" xfId="55342" xr:uid="{00000000-0005-0000-0000-000029D80000}"/>
    <cellStyle name="SAPBEXstdData 16" xfId="55343" xr:uid="{00000000-0005-0000-0000-00002AD80000}"/>
    <cellStyle name="SAPBEXstdData 16 2" xfId="55344" xr:uid="{00000000-0005-0000-0000-00002BD80000}"/>
    <cellStyle name="SAPBEXstdData 17" xfId="55345" xr:uid="{00000000-0005-0000-0000-00002CD80000}"/>
    <cellStyle name="SAPBEXstdData 17 2" xfId="55346" xr:uid="{00000000-0005-0000-0000-00002DD80000}"/>
    <cellStyle name="SAPBEXstdData 18" xfId="55347" xr:uid="{00000000-0005-0000-0000-00002ED80000}"/>
    <cellStyle name="SAPBEXstdData 18 2" xfId="55348" xr:uid="{00000000-0005-0000-0000-00002FD80000}"/>
    <cellStyle name="SAPBEXstdData 19" xfId="55349" xr:uid="{00000000-0005-0000-0000-000030D80000}"/>
    <cellStyle name="SAPBEXstdData 19 2" xfId="55350" xr:uid="{00000000-0005-0000-0000-000031D80000}"/>
    <cellStyle name="SAPBEXstdData 2" xfId="55351" xr:uid="{00000000-0005-0000-0000-000032D80000}"/>
    <cellStyle name="SAPBEXstdData 2 2" xfId="55352" xr:uid="{00000000-0005-0000-0000-000033D80000}"/>
    <cellStyle name="SAPBEXstdData 2 2 2" xfId="55353" xr:uid="{00000000-0005-0000-0000-000034D80000}"/>
    <cellStyle name="SAPBEXstdData 2 3" xfId="55354" xr:uid="{00000000-0005-0000-0000-000035D80000}"/>
    <cellStyle name="SAPBEXstdData 2 3 2" xfId="55355" xr:uid="{00000000-0005-0000-0000-000036D80000}"/>
    <cellStyle name="SAPBEXstdData 2 4" xfId="55356" xr:uid="{00000000-0005-0000-0000-000037D80000}"/>
    <cellStyle name="SAPBEXstdData 2 4 2" xfId="55357" xr:uid="{00000000-0005-0000-0000-000038D80000}"/>
    <cellStyle name="SAPBEXstdData 2 5" xfId="55358" xr:uid="{00000000-0005-0000-0000-000039D80000}"/>
    <cellStyle name="SAPBEXstdData 2 5 2" xfId="55359" xr:uid="{00000000-0005-0000-0000-00003AD80000}"/>
    <cellStyle name="SAPBEXstdData 2 6" xfId="55360" xr:uid="{00000000-0005-0000-0000-00003BD80000}"/>
    <cellStyle name="SAPBEXstdData 2 6 2" xfId="55361" xr:uid="{00000000-0005-0000-0000-00003CD80000}"/>
    <cellStyle name="SAPBEXstdData 2 7" xfId="55362" xr:uid="{00000000-0005-0000-0000-00003DD80000}"/>
    <cellStyle name="SAPBEXstdData 2 7 2" xfId="55363" xr:uid="{00000000-0005-0000-0000-00003ED80000}"/>
    <cellStyle name="SAPBEXstdData 2 8" xfId="55364" xr:uid="{00000000-0005-0000-0000-00003FD80000}"/>
    <cellStyle name="SAPBEXstdData 20" xfId="55365" xr:uid="{00000000-0005-0000-0000-000040D80000}"/>
    <cellStyle name="SAPBEXstdData 20 2" xfId="55366" xr:uid="{00000000-0005-0000-0000-000041D80000}"/>
    <cellStyle name="SAPBEXstdData 21" xfId="55367" xr:uid="{00000000-0005-0000-0000-000042D80000}"/>
    <cellStyle name="SAPBEXstdData 21 2" xfId="55368" xr:uid="{00000000-0005-0000-0000-000043D80000}"/>
    <cellStyle name="SAPBEXstdData 22" xfId="55369" xr:uid="{00000000-0005-0000-0000-000044D80000}"/>
    <cellStyle name="SAPBEXstdData 3" xfId="55370" xr:uid="{00000000-0005-0000-0000-000045D80000}"/>
    <cellStyle name="SAPBEXstdData 3 2" xfId="55371" xr:uid="{00000000-0005-0000-0000-000046D80000}"/>
    <cellStyle name="SAPBEXstdData 4" xfId="55372" xr:uid="{00000000-0005-0000-0000-000047D80000}"/>
    <cellStyle name="SAPBEXstdData 4 2" xfId="55373" xr:uid="{00000000-0005-0000-0000-000048D80000}"/>
    <cellStyle name="SAPBEXstdData 5" xfId="55374" xr:uid="{00000000-0005-0000-0000-000049D80000}"/>
    <cellStyle name="SAPBEXstdData 5 2" xfId="55375" xr:uid="{00000000-0005-0000-0000-00004AD80000}"/>
    <cellStyle name="SAPBEXstdData 6" xfId="55376" xr:uid="{00000000-0005-0000-0000-00004BD80000}"/>
    <cellStyle name="SAPBEXstdData 6 2" xfId="55377" xr:uid="{00000000-0005-0000-0000-00004CD80000}"/>
    <cellStyle name="SAPBEXstdData 7" xfId="55378" xr:uid="{00000000-0005-0000-0000-00004DD80000}"/>
    <cellStyle name="SAPBEXstdData 7 2" xfId="55379" xr:uid="{00000000-0005-0000-0000-00004ED80000}"/>
    <cellStyle name="SAPBEXstdData 8" xfId="55380" xr:uid="{00000000-0005-0000-0000-00004FD80000}"/>
    <cellStyle name="SAPBEXstdData 8 2" xfId="55381" xr:uid="{00000000-0005-0000-0000-000050D80000}"/>
    <cellStyle name="SAPBEXstdData 9" xfId="55382" xr:uid="{00000000-0005-0000-0000-000051D80000}"/>
    <cellStyle name="SAPBEXstdData 9 2" xfId="55383" xr:uid="{00000000-0005-0000-0000-000052D80000}"/>
    <cellStyle name="SAPBEXstdDataEmph" xfId="55384" xr:uid="{00000000-0005-0000-0000-000053D80000}"/>
    <cellStyle name="SAPBEXstdDataEmph 10" xfId="55385" xr:uid="{00000000-0005-0000-0000-000054D80000}"/>
    <cellStyle name="SAPBEXstdDataEmph 10 2" xfId="55386" xr:uid="{00000000-0005-0000-0000-000055D80000}"/>
    <cellStyle name="SAPBEXstdDataEmph 11" xfId="55387" xr:uid="{00000000-0005-0000-0000-000056D80000}"/>
    <cellStyle name="SAPBEXstdDataEmph 11 2" xfId="55388" xr:uid="{00000000-0005-0000-0000-000057D80000}"/>
    <cellStyle name="SAPBEXstdDataEmph 12" xfId="55389" xr:uid="{00000000-0005-0000-0000-000058D80000}"/>
    <cellStyle name="SAPBEXstdDataEmph 12 2" xfId="55390" xr:uid="{00000000-0005-0000-0000-000059D80000}"/>
    <cellStyle name="SAPBEXstdDataEmph 13" xfId="55391" xr:uid="{00000000-0005-0000-0000-00005AD80000}"/>
    <cellStyle name="SAPBEXstdDataEmph 13 2" xfId="55392" xr:uid="{00000000-0005-0000-0000-00005BD80000}"/>
    <cellStyle name="SAPBEXstdDataEmph 14" xfId="55393" xr:uid="{00000000-0005-0000-0000-00005CD80000}"/>
    <cellStyle name="SAPBEXstdDataEmph 14 2" xfId="55394" xr:uid="{00000000-0005-0000-0000-00005DD80000}"/>
    <cellStyle name="SAPBEXstdDataEmph 15" xfId="55395" xr:uid="{00000000-0005-0000-0000-00005ED80000}"/>
    <cellStyle name="SAPBEXstdDataEmph 15 2" xfId="55396" xr:uid="{00000000-0005-0000-0000-00005FD80000}"/>
    <cellStyle name="SAPBEXstdDataEmph 16" xfId="55397" xr:uid="{00000000-0005-0000-0000-000060D80000}"/>
    <cellStyle name="SAPBEXstdDataEmph 16 2" xfId="55398" xr:uid="{00000000-0005-0000-0000-000061D80000}"/>
    <cellStyle name="SAPBEXstdDataEmph 17" xfId="55399" xr:uid="{00000000-0005-0000-0000-000062D80000}"/>
    <cellStyle name="SAPBEXstdDataEmph 17 2" xfId="55400" xr:uid="{00000000-0005-0000-0000-000063D80000}"/>
    <cellStyle name="SAPBEXstdDataEmph 18" xfId="55401" xr:uid="{00000000-0005-0000-0000-000064D80000}"/>
    <cellStyle name="SAPBEXstdDataEmph 18 2" xfId="55402" xr:uid="{00000000-0005-0000-0000-000065D80000}"/>
    <cellStyle name="SAPBEXstdDataEmph 19" xfId="55403" xr:uid="{00000000-0005-0000-0000-000066D80000}"/>
    <cellStyle name="SAPBEXstdDataEmph 19 2" xfId="55404" xr:uid="{00000000-0005-0000-0000-000067D80000}"/>
    <cellStyle name="SAPBEXstdDataEmph 2" xfId="55405" xr:uid="{00000000-0005-0000-0000-000068D80000}"/>
    <cellStyle name="SAPBEXstdDataEmph 2 2" xfId="55406" xr:uid="{00000000-0005-0000-0000-000069D80000}"/>
    <cellStyle name="SAPBEXstdDataEmph 2 2 2" xfId="55407" xr:uid="{00000000-0005-0000-0000-00006AD80000}"/>
    <cellStyle name="SAPBEXstdDataEmph 2 3" xfId="55408" xr:uid="{00000000-0005-0000-0000-00006BD80000}"/>
    <cellStyle name="SAPBEXstdDataEmph 2 3 2" xfId="55409" xr:uid="{00000000-0005-0000-0000-00006CD80000}"/>
    <cellStyle name="SAPBEXstdDataEmph 2 4" xfId="55410" xr:uid="{00000000-0005-0000-0000-00006DD80000}"/>
    <cellStyle name="SAPBEXstdDataEmph 2 4 2" xfId="55411" xr:uid="{00000000-0005-0000-0000-00006ED80000}"/>
    <cellStyle name="SAPBEXstdDataEmph 2 5" xfId="55412" xr:uid="{00000000-0005-0000-0000-00006FD80000}"/>
    <cellStyle name="SAPBEXstdDataEmph 20" xfId="55413" xr:uid="{00000000-0005-0000-0000-000070D80000}"/>
    <cellStyle name="SAPBEXstdDataEmph 20 2" xfId="55414" xr:uid="{00000000-0005-0000-0000-000071D80000}"/>
    <cellStyle name="SAPBEXstdDataEmph 21" xfId="55415" xr:uid="{00000000-0005-0000-0000-000072D80000}"/>
    <cellStyle name="SAPBEXstdDataEmph 3" xfId="55416" xr:uid="{00000000-0005-0000-0000-000073D80000}"/>
    <cellStyle name="SAPBEXstdDataEmph 3 2" xfId="55417" xr:uid="{00000000-0005-0000-0000-000074D80000}"/>
    <cellStyle name="SAPBEXstdDataEmph 4" xfId="55418" xr:uid="{00000000-0005-0000-0000-000075D80000}"/>
    <cellStyle name="SAPBEXstdDataEmph 4 2" xfId="55419" xr:uid="{00000000-0005-0000-0000-000076D80000}"/>
    <cellStyle name="SAPBEXstdDataEmph 5" xfId="55420" xr:uid="{00000000-0005-0000-0000-000077D80000}"/>
    <cellStyle name="SAPBEXstdDataEmph 5 2" xfId="55421" xr:uid="{00000000-0005-0000-0000-000078D80000}"/>
    <cellStyle name="SAPBEXstdDataEmph 6" xfId="55422" xr:uid="{00000000-0005-0000-0000-000079D80000}"/>
    <cellStyle name="SAPBEXstdDataEmph 6 2" xfId="55423" xr:uid="{00000000-0005-0000-0000-00007AD80000}"/>
    <cellStyle name="SAPBEXstdDataEmph 7" xfId="55424" xr:uid="{00000000-0005-0000-0000-00007BD80000}"/>
    <cellStyle name="SAPBEXstdDataEmph 7 2" xfId="55425" xr:uid="{00000000-0005-0000-0000-00007CD80000}"/>
    <cellStyle name="SAPBEXstdDataEmph 8" xfId="55426" xr:uid="{00000000-0005-0000-0000-00007DD80000}"/>
    <cellStyle name="SAPBEXstdDataEmph 8 2" xfId="55427" xr:uid="{00000000-0005-0000-0000-00007ED80000}"/>
    <cellStyle name="SAPBEXstdDataEmph 9" xfId="55428" xr:uid="{00000000-0005-0000-0000-00007FD80000}"/>
    <cellStyle name="SAPBEXstdDataEmph 9 2" xfId="55429" xr:uid="{00000000-0005-0000-0000-000080D80000}"/>
    <cellStyle name="SAPBEXstdItem" xfId="55430" xr:uid="{00000000-0005-0000-0000-000081D80000}"/>
    <cellStyle name="SAPBEXstdItem 10" xfId="55431" xr:uid="{00000000-0005-0000-0000-000082D80000}"/>
    <cellStyle name="SAPBEXstdItem 10 2" xfId="55432" xr:uid="{00000000-0005-0000-0000-000083D80000}"/>
    <cellStyle name="SAPBEXstdItem 11" xfId="55433" xr:uid="{00000000-0005-0000-0000-000084D80000}"/>
    <cellStyle name="SAPBEXstdItem 11 2" xfId="55434" xr:uid="{00000000-0005-0000-0000-000085D80000}"/>
    <cellStyle name="SAPBEXstdItem 12" xfId="55435" xr:uid="{00000000-0005-0000-0000-000086D80000}"/>
    <cellStyle name="SAPBEXstdItem 12 2" xfId="55436" xr:uid="{00000000-0005-0000-0000-000087D80000}"/>
    <cellStyle name="SAPBEXstdItem 13" xfId="55437" xr:uid="{00000000-0005-0000-0000-000088D80000}"/>
    <cellStyle name="SAPBEXstdItem 13 2" xfId="55438" xr:uid="{00000000-0005-0000-0000-000089D80000}"/>
    <cellStyle name="SAPBEXstdItem 14" xfId="55439" xr:uid="{00000000-0005-0000-0000-00008AD80000}"/>
    <cellStyle name="SAPBEXstdItem 14 2" xfId="55440" xr:uid="{00000000-0005-0000-0000-00008BD80000}"/>
    <cellStyle name="SAPBEXstdItem 15" xfId="55441" xr:uid="{00000000-0005-0000-0000-00008CD80000}"/>
    <cellStyle name="SAPBEXstdItem 15 2" xfId="55442" xr:uid="{00000000-0005-0000-0000-00008DD80000}"/>
    <cellStyle name="SAPBEXstdItem 16" xfId="55443" xr:uid="{00000000-0005-0000-0000-00008ED80000}"/>
    <cellStyle name="SAPBEXstdItem 16 2" xfId="55444" xr:uid="{00000000-0005-0000-0000-00008FD80000}"/>
    <cellStyle name="SAPBEXstdItem 17" xfId="55445" xr:uid="{00000000-0005-0000-0000-000090D80000}"/>
    <cellStyle name="SAPBEXstdItem 17 2" xfId="55446" xr:uid="{00000000-0005-0000-0000-000091D80000}"/>
    <cellStyle name="SAPBEXstdItem 18" xfId="55447" xr:uid="{00000000-0005-0000-0000-000092D80000}"/>
    <cellStyle name="SAPBEXstdItem 18 2" xfId="55448" xr:uid="{00000000-0005-0000-0000-000093D80000}"/>
    <cellStyle name="SAPBEXstdItem 19" xfId="55449" xr:uid="{00000000-0005-0000-0000-000094D80000}"/>
    <cellStyle name="SAPBEXstdItem 19 2" xfId="55450" xr:uid="{00000000-0005-0000-0000-000095D80000}"/>
    <cellStyle name="SAPBEXstdItem 2" xfId="55451" xr:uid="{00000000-0005-0000-0000-000096D80000}"/>
    <cellStyle name="SAPBEXstdItem 2 2" xfId="55452" xr:uid="{00000000-0005-0000-0000-000097D80000}"/>
    <cellStyle name="SAPBEXstdItem 2 2 2" xfId="55453" xr:uid="{00000000-0005-0000-0000-000098D80000}"/>
    <cellStyle name="SAPBEXstdItem 2 3" xfId="55454" xr:uid="{00000000-0005-0000-0000-000099D80000}"/>
    <cellStyle name="SAPBEXstdItem 2 3 2" xfId="55455" xr:uid="{00000000-0005-0000-0000-00009AD80000}"/>
    <cellStyle name="SAPBEXstdItem 2 4" xfId="55456" xr:uid="{00000000-0005-0000-0000-00009BD80000}"/>
    <cellStyle name="SAPBEXstdItem 2 4 2" xfId="55457" xr:uid="{00000000-0005-0000-0000-00009CD80000}"/>
    <cellStyle name="SAPBEXstdItem 2 5" xfId="55458" xr:uid="{00000000-0005-0000-0000-00009DD80000}"/>
    <cellStyle name="SAPBEXstdItem 2 5 2" xfId="55459" xr:uid="{00000000-0005-0000-0000-00009ED80000}"/>
    <cellStyle name="SAPBEXstdItem 2 6" xfId="55460" xr:uid="{00000000-0005-0000-0000-00009FD80000}"/>
    <cellStyle name="SAPBEXstdItem 2 6 2" xfId="55461" xr:uid="{00000000-0005-0000-0000-0000A0D80000}"/>
    <cellStyle name="SAPBEXstdItem 2 7" xfId="55462" xr:uid="{00000000-0005-0000-0000-0000A1D80000}"/>
    <cellStyle name="SAPBEXstdItem 2 7 2" xfId="55463" xr:uid="{00000000-0005-0000-0000-0000A2D80000}"/>
    <cellStyle name="SAPBEXstdItem 2 8" xfId="55464" xr:uid="{00000000-0005-0000-0000-0000A3D80000}"/>
    <cellStyle name="SAPBEXstdItem 20" xfId="55465" xr:uid="{00000000-0005-0000-0000-0000A4D80000}"/>
    <cellStyle name="SAPBEXstdItem 20 2" xfId="55466" xr:uid="{00000000-0005-0000-0000-0000A5D80000}"/>
    <cellStyle name="SAPBEXstdItem 21" xfId="55467" xr:uid="{00000000-0005-0000-0000-0000A6D80000}"/>
    <cellStyle name="SAPBEXstdItem 21 2" xfId="55468" xr:uid="{00000000-0005-0000-0000-0000A7D80000}"/>
    <cellStyle name="SAPBEXstdItem 22" xfId="55469" xr:uid="{00000000-0005-0000-0000-0000A8D80000}"/>
    <cellStyle name="SAPBEXstdItem 3" xfId="55470" xr:uid="{00000000-0005-0000-0000-0000A9D80000}"/>
    <cellStyle name="SAPBEXstdItem 3 2" xfId="55471" xr:uid="{00000000-0005-0000-0000-0000AAD80000}"/>
    <cellStyle name="SAPBEXstdItem 4" xfId="55472" xr:uid="{00000000-0005-0000-0000-0000ABD80000}"/>
    <cellStyle name="SAPBEXstdItem 4 2" xfId="55473" xr:uid="{00000000-0005-0000-0000-0000ACD80000}"/>
    <cellStyle name="SAPBEXstdItem 5" xfId="55474" xr:uid="{00000000-0005-0000-0000-0000ADD80000}"/>
    <cellStyle name="SAPBEXstdItem 5 2" xfId="55475" xr:uid="{00000000-0005-0000-0000-0000AED80000}"/>
    <cellStyle name="SAPBEXstdItem 6" xfId="55476" xr:uid="{00000000-0005-0000-0000-0000AFD80000}"/>
    <cellStyle name="SAPBEXstdItem 6 2" xfId="55477" xr:uid="{00000000-0005-0000-0000-0000B0D80000}"/>
    <cellStyle name="SAPBEXstdItem 7" xfId="55478" xr:uid="{00000000-0005-0000-0000-0000B1D80000}"/>
    <cellStyle name="SAPBEXstdItem 7 2" xfId="55479" xr:uid="{00000000-0005-0000-0000-0000B2D80000}"/>
    <cellStyle name="SAPBEXstdItem 8" xfId="55480" xr:uid="{00000000-0005-0000-0000-0000B3D80000}"/>
    <cellStyle name="SAPBEXstdItem 8 2" xfId="55481" xr:uid="{00000000-0005-0000-0000-0000B4D80000}"/>
    <cellStyle name="SAPBEXstdItem 9" xfId="55482" xr:uid="{00000000-0005-0000-0000-0000B5D80000}"/>
    <cellStyle name="SAPBEXstdItem 9 2" xfId="55483" xr:uid="{00000000-0005-0000-0000-0000B6D80000}"/>
    <cellStyle name="SAPBEXstdItemX" xfId="55484" xr:uid="{00000000-0005-0000-0000-0000B7D80000}"/>
    <cellStyle name="SAPBEXstdItemX 10" xfId="55485" xr:uid="{00000000-0005-0000-0000-0000B8D80000}"/>
    <cellStyle name="SAPBEXstdItemX 10 2" xfId="55486" xr:uid="{00000000-0005-0000-0000-0000B9D80000}"/>
    <cellStyle name="SAPBEXstdItemX 11" xfId="55487" xr:uid="{00000000-0005-0000-0000-0000BAD80000}"/>
    <cellStyle name="SAPBEXstdItemX 11 2" xfId="55488" xr:uid="{00000000-0005-0000-0000-0000BBD80000}"/>
    <cellStyle name="SAPBEXstdItemX 12" xfId="55489" xr:uid="{00000000-0005-0000-0000-0000BCD80000}"/>
    <cellStyle name="SAPBEXstdItemX 12 2" xfId="55490" xr:uid="{00000000-0005-0000-0000-0000BDD80000}"/>
    <cellStyle name="SAPBEXstdItemX 13" xfId="55491" xr:uid="{00000000-0005-0000-0000-0000BED80000}"/>
    <cellStyle name="SAPBEXstdItemX 13 2" xfId="55492" xr:uid="{00000000-0005-0000-0000-0000BFD80000}"/>
    <cellStyle name="SAPBEXstdItemX 14" xfId="55493" xr:uid="{00000000-0005-0000-0000-0000C0D80000}"/>
    <cellStyle name="SAPBEXstdItemX 14 2" xfId="55494" xr:uid="{00000000-0005-0000-0000-0000C1D80000}"/>
    <cellStyle name="SAPBEXstdItemX 15" xfId="55495" xr:uid="{00000000-0005-0000-0000-0000C2D80000}"/>
    <cellStyle name="SAPBEXstdItemX 15 2" xfId="55496" xr:uid="{00000000-0005-0000-0000-0000C3D80000}"/>
    <cellStyle name="SAPBEXstdItemX 16" xfId="55497" xr:uid="{00000000-0005-0000-0000-0000C4D80000}"/>
    <cellStyle name="SAPBEXstdItemX 16 2" xfId="55498" xr:uid="{00000000-0005-0000-0000-0000C5D80000}"/>
    <cellStyle name="SAPBEXstdItemX 17" xfId="55499" xr:uid="{00000000-0005-0000-0000-0000C6D80000}"/>
    <cellStyle name="SAPBEXstdItemX 17 2" xfId="55500" xr:uid="{00000000-0005-0000-0000-0000C7D80000}"/>
    <cellStyle name="SAPBEXstdItemX 18" xfId="55501" xr:uid="{00000000-0005-0000-0000-0000C8D80000}"/>
    <cellStyle name="SAPBEXstdItemX 18 2" xfId="55502" xr:uid="{00000000-0005-0000-0000-0000C9D80000}"/>
    <cellStyle name="SAPBEXstdItemX 19" xfId="55503" xr:uid="{00000000-0005-0000-0000-0000CAD80000}"/>
    <cellStyle name="SAPBEXstdItemX 19 2" xfId="55504" xr:uid="{00000000-0005-0000-0000-0000CBD80000}"/>
    <cellStyle name="SAPBEXstdItemX 2" xfId="55505" xr:uid="{00000000-0005-0000-0000-0000CCD80000}"/>
    <cellStyle name="SAPBEXstdItemX 2 2" xfId="55506" xr:uid="{00000000-0005-0000-0000-0000CDD80000}"/>
    <cellStyle name="SAPBEXstdItemX 2 2 2" xfId="55507" xr:uid="{00000000-0005-0000-0000-0000CED80000}"/>
    <cellStyle name="SAPBEXstdItemX 2 3" xfId="55508" xr:uid="{00000000-0005-0000-0000-0000CFD80000}"/>
    <cellStyle name="SAPBEXstdItemX 2 3 2" xfId="55509" xr:uid="{00000000-0005-0000-0000-0000D0D80000}"/>
    <cellStyle name="SAPBEXstdItemX 2 4" xfId="55510" xr:uid="{00000000-0005-0000-0000-0000D1D80000}"/>
    <cellStyle name="SAPBEXstdItemX 2 4 2" xfId="55511" xr:uid="{00000000-0005-0000-0000-0000D2D80000}"/>
    <cellStyle name="SAPBEXstdItemX 2 5" xfId="55512" xr:uid="{00000000-0005-0000-0000-0000D3D80000}"/>
    <cellStyle name="SAPBEXstdItemX 20" xfId="55513" xr:uid="{00000000-0005-0000-0000-0000D4D80000}"/>
    <cellStyle name="SAPBEXstdItemX 20 2" xfId="55514" xr:uid="{00000000-0005-0000-0000-0000D5D80000}"/>
    <cellStyle name="SAPBEXstdItemX 21" xfId="55515" xr:uid="{00000000-0005-0000-0000-0000D6D80000}"/>
    <cellStyle name="SAPBEXstdItemX 3" xfId="55516" xr:uid="{00000000-0005-0000-0000-0000D7D80000}"/>
    <cellStyle name="SAPBEXstdItemX 3 2" xfId="55517" xr:uid="{00000000-0005-0000-0000-0000D8D80000}"/>
    <cellStyle name="SAPBEXstdItemX 4" xfId="55518" xr:uid="{00000000-0005-0000-0000-0000D9D80000}"/>
    <cellStyle name="SAPBEXstdItemX 4 2" xfId="55519" xr:uid="{00000000-0005-0000-0000-0000DAD80000}"/>
    <cellStyle name="SAPBEXstdItemX 5" xfId="55520" xr:uid="{00000000-0005-0000-0000-0000DBD80000}"/>
    <cellStyle name="SAPBEXstdItemX 5 2" xfId="55521" xr:uid="{00000000-0005-0000-0000-0000DCD80000}"/>
    <cellStyle name="SAPBEXstdItemX 6" xfId="55522" xr:uid="{00000000-0005-0000-0000-0000DDD80000}"/>
    <cellStyle name="SAPBEXstdItemX 6 2" xfId="55523" xr:uid="{00000000-0005-0000-0000-0000DED80000}"/>
    <cellStyle name="SAPBEXstdItemX 7" xfId="55524" xr:uid="{00000000-0005-0000-0000-0000DFD80000}"/>
    <cellStyle name="SAPBEXstdItemX 7 2" xfId="55525" xr:uid="{00000000-0005-0000-0000-0000E0D80000}"/>
    <cellStyle name="SAPBEXstdItemX 8" xfId="55526" xr:uid="{00000000-0005-0000-0000-0000E1D80000}"/>
    <cellStyle name="SAPBEXstdItemX 8 2" xfId="55527" xr:uid="{00000000-0005-0000-0000-0000E2D80000}"/>
    <cellStyle name="SAPBEXstdItemX 9" xfId="55528" xr:uid="{00000000-0005-0000-0000-0000E3D80000}"/>
    <cellStyle name="SAPBEXstdItemX 9 2" xfId="55529" xr:uid="{00000000-0005-0000-0000-0000E4D80000}"/>
    <cellStyle name="SAPBEXtitle" xfId="55530" xr:uid="{00000000-0005-0000-0000-0000E5D80000}"/>
    <cellStyle name="SAPBEXunassignedItem" xfId="55531" xr:uid="{00000000-0005-0000-0000-0000E6D80000}"/>
    <cellStyle name="SAPBEXunassignedItem 10" xfId="55532" xr:uid="{00000000-0005-0000-0000-0000E7D80000}"/>
    <cellStyle name="SAPBEXunassignedItem 2" xfId="55533" xr:uid="{00000000-0005-0000-0000-0000E8D80000}"/>
    <cellStyle name="SAPBEXunassignedItem 2 2" xfId="55534" xr:uid="{00000000-0005-0000-0000-0000E9D80000}"/>
    <cellStyle name="SAPBEXunassignedItem 2 2 10" xfId="55535" xr:uid="{00000000-0005-0000-0000-0000EAD80000}"/>
    <cellStyle name="SAPBEXunassignedItem 2 2 11" xfId="55536" xr:uid="{00000000-0005-0000-0000-0000EBD80000}"/>
    <cellStyle name="SAPBEXunassignedItem 2 2 2" xfId="55537" xr:uid="{00000000-0005-0000-0000-0000ECD80000}"/>
    <cellStyle name="SAPBEXunassignedItem 2 2 2 10" xfId="55538" xr:uid="{00000000-0005-0000-0000-0000EDD80000}"/>
    <cellStyle name="SAPBEXunassignedItem 2 2 2 10 2" xfId="55539" xr:uid="{00000000-0005-0000-0000-0000EED80000}"/>
    <cellStyle name="SAPBEXunassignedItem 2 2 2 10 3" xfId="55540" xr:uid="{00000000-0005-0000-0000-0000EFD80000}"/>
    <cellStyle name="SAPBEXunassignedItem 2 2 2 11" xfId="55541" xr:uid="{00000000-0005-0000-0000-0000F0D80000}"/>
    <cellStyle name="SAPBEXunassignedItem 2 2 2 11 2" xfId="55542" xr:uid="{00000000-0005-0000-0000-0000F1D80000}"/>
    <cellStyle name="SAPBEXunassignedItem 2 2 2 11 3" xfId="55543" xr:uid="{00000000-0005-0000-0000-0000F2D80000}"/>
    <cellStyle name="SAPBEXunassignedItem 2 2 2 12" xfId="55544" xr:uid="{00000000-0005-0000-0000-0000F3D80000}"/>
    <cellStyle name="SAPBEXunassignedItem 2 2 2 12 2" xfId="55545" xr:uid="{00000000-0005-0000-0000-0000F4D80000}"/>
    <cellStyle name="SAPBEXunassignedItem 2 2 2 12 3" xfId="55546" xr:uid="{00000000-0005-0000-0000-0000F5D80000}"/>
    <cellStyle name="SAPBEXunassignedItem 2 2 2 13" xfId="55547" xr:uid="{00000000-0005-0000-0000-0000F6D80000}"/>
    <cellStyle name="SAPBEXunassignedItem 2 2 2 13 2" xfId="55548" xr:uid="{00000000-0005-0000-0000-0000F7D80000}"/>
    <cellStyle name="SAPBEXunassignedItem 2 2 2 13 3" xfId="55549" xr:uid="{00000000-0005-0000-0000-0000F8D80000}"/>
    <cellStyle name="SAPBEXunassignedItem 2 2 2 14" xfId="55550" xr:uid="{00000000-0005-0000-0000-0000F9D80000}"/>
    <cellStyle name="SAPBEXunassignedItem 2 2 2 14 2" xfId="55551" xr:uid="{00000000-0005-0000-0000-0000FAD80000}"/>
    <cellStyle name="SAPBEXunassignedItem 2 2 2 14 3" xfId="55552" xr:uid="{00000000-0005-0000-0000-0000FBD80000}"/>
    <cellStyle name="SAPBEXunassignedItem 2 2 2 15" xfId="55553" xr:uid="{00000000-0005-0000-0000-0000FCD80000}"/>
    <cellStyle name="SAPBEXunassignedItem 2 2 2 15 2" xfId="55554" xr:uid="{00000000-0005-0000-0000-0000FDD80000}"/>
    <cellStyle name="SAPBEXunassignedItem 2 2 2 15 3" xfId="55555" xr:uid="{00000000-0005-0000-0000-0000FED80000}"/>
    <cellStyle name="SAPBEXunassignedItem 2 2 2 16" xfId="55556" xr:uid="{00000000-0005-0000-0000-0000FFD80000}"/>
    <cellStyle name="SAPBEXunassignedItem 2 2 2 17" xfId="55557" xr:uid="{00000000-0005-0000-0000-000000D90000}"/>
    <cellStyle name="SAPBEXunassignedItem 2 2 2 2" xfId="55558" xr:uid="{00000000-0005-0000-0000-000001D90000}"/>
    <cellStyle name="SAPBEXunassignedItem 2 2 2 2 10" xfId="55559" xr:uid="{00000000-0005-0000-0000-000002D90000}"/>
    <cellStyle name="SAPBEXunassignedItem 2 2 2 2 10 2" xfId="55560" xr:uid="{00000000-0005-0000-0000-000003D90000}"/>
    <cellStyle name="SAPBEXunassignedItem 2 2 2 2 10 3" xfId="55561" xr:uid="{00000000-0005-0000-0000-000004D90000}"/>
    <cellStyle name="SAPBEXunassignedItem 2 2 2 2 11" xfId="55562" xr:uid="{00000000-0005-0000-0000-000005D90000}"/>
    <cellStyle name="SAPBEXunassignedItem 2 2 2 2 11 2" xfId="55563" xr:uid="{00000000-0005-0000-0000-000006D90000}"/>
    <cellStyle name="SAPBEXunassignedItem 2 2 2 2 11 3" xfId="55564" xr:uid="{00000000-0005-0000-0000-000007D90000}"/>
    <cellStyle name="SAPBEXunassignedItem 2 2 2 2 12" xfId="55565" xr:uid="{00000000-0005-0000-0000-000008D90000}"/>
    <cellStyle name="SAPBEXunassignedItem 2 2 2 2 12 2" xfId="55566" xr:uid="{00000000-0005-0000-0000-000009D90000}"/>
    <cellStyle name="SAPBEXunassignedItem 2 2 2 2 12 3" xfId="55567" xr:uid="{00000000-0005-0000-0000-00000AD90000}"/>
    <cellStyle name="SAPBEXunassignedItem 2 2 2 2 13" xfId="55568" xr:uid="{00000000-0005-0000-0000-00000BD90000}"/>
    <cellStyle name="SAPBEXunassignedItem 2 2 2 2 14" xfId="55569" xr:uid="{00000000-0005-0000-0000-00000CD90000}"/>
    <cellStyle name="SAPBEXunassignedItem 2 2 2 2 2" xfId="55570" xr:uid="{00000000-0005-0000-0000-00000DD90000}"/>
    <cellStyle name="SAPBEXunassignedItem 2 2 2 2 2 2" xfId="55571" xr:uid="{00000000-0005-0000-0000-00000ED90000}"/>
    <cellStyle name="SAPBEXunassignedItem 2 2 2 2 2 3" xfId="55572" xr:uid="{00000000-0005-0000-0000-00000FD90000}"/>
    <cellStyle name="SAPBEXunassignedItem 2 2 2 2 3" xfId="55573" xr:uid="{00000000-0005-0000-0000-000010D90000}"/>
    <cellStyle name="SAPBEXunassignedItem 2 2 2 2 3 2" xfId="55574" xr:uid="{00000000-0005-0000-0000-000011D90000}"/>
    <cellStyle name="SAPBEXunassignedItem 2 2 2 2 3 3" xfId="55575" xr:uid="{00000000-0005-0000-0000-000012D90000}"/>
    <cellStyle name="SAPBEXunassignedItem 2 2 2 2 4" xfId="55576" xr:uid="{00000000-0005-0000-0000-000013D90000}"/>
    <cellStyle name="SAPBEXunassignedItem 2 2 2 2 4 2" xfId="55577" xr:uid="{00000000-0005-0000-0000-000014D90000}"/>
    <cellStyle name="SAPBEXunassignedItem 2 2 2 2 4 3" xfId="55578" xr:uid="{00000000-0005-0000-0000-000015D90000}"/>
    <cellStyle name="SAPBEXunassignedItem 2 2 2 2 5" xfId="55579" xr:uid="{00000000-0005-0000-0000-000016D90000}"/>
    <cellStyle name="SAPBEXunassignedItem 2 2 2 2 5 2" xfId="55580" xr:uid="{00000000-0005-0000-0000-000017D90000}"/>
    <cellStyle name="SAPBEXunassignedItem 2 2 2 2 5 3" xfId="55581" xr:uid="{00000000-0005-0000-0000-000018D90000}"/>
    <cellStyle name="SAPBEXunassignedItem 2 2 2 2 6" xfId="55582" xr:uid="{00000000-0005-0000-0000-000019D90000}"/>
    <cellStyle name="SAPBEXunassignedItem 2 2 2 2 6 2" xfId="55583" xr:uid="{00000000-0005-0000-0000-00001AD90000}"/>
    <cellStyle name="SAPBEXunassignedItem 2 2 2 2 6 3" xfId="55584" xr:uid="{00000000-0005-0000-0000-00001BD90000}"/>
    <cellStyle name="SAPBEXunassignedItem 2 2 2 2 7" xfId="55585" xr:uid="{00000000-0005-0000-0000-00001CD90000}"/>
    <cellStyle name="SAPBEXunassignedItem 2 2 2 2 7 2" xfId="55586" xr:uid="{00000000-0005-0000-0000-00001DD90000}"/>
    <cellStyle name="SAPBEXunassignedItem 2 2 2 2 7 3" xfId="55587" xr:uid="{00000000-0005-0000-0000-00001ED90000}"/>
    <cellStyle name="SAPBEXunassignedItem 2 2 2 2 8" xfId="55588" xr:uid="{00000000-0005-0000-0000-00001FD90000}"/>
    <cellStyle name="SAPBEXunassignedItem 2 2 2 2 8 2" xfId="55589" xr:uid="{00000000-0005-0000-0000-000020D90000}"/>
    <cellStyle name="SAPBEXunassignedItem 2 2 2 2 8 3" xfId="55590" xr:uid="{00000000-0005-0000-0000-000021D90000}"/>
    <cellStyle name="SAPBEXunassignedItem 2 2 2 2 9" xfId="55591" xr:uid="{00000000-0005-0000-0000-000022D90000}"/>
    <cellStyle name="SAPBEXunassignedItem 2 2 2 2 9 2" xfId="55592" xr:uid="{00000000-0005-0000-0000-000023D90000}"/>
    <cellStyle name="SAPBEXunassignedItem 2 2 2 2 9 3" xfId="55593" xr:uid="{00000000-0005-0000-0000-000024D90000}"/>
    <cellStyle name="SAPBEXunassignedItem 2 2 2 3" xfId="55594" xr:uid="{00000000-0005-0000-0000-000025D90000}"/>
    <cellStyle name="SAPBEXunassignedItem 2 2 2 3 10" xfId="55595" xr:uid="{00000000-0005-0000-0000-000026D90000}"/>
    <cellStyle name="SAPBEXunassignedItem 2 2 2 3 10 2" xfId="55596" xr:uid="{00000000-0005-0000-0000-000027D90000}"/>
    <cellStyle name="SAPBEXunassignedItem 2 2 2 3 10 3" xfId="55597" xr:uid="{00000000-0005-0000-0000-000028D90000}"/>
    <cellStyle name="SAPBEXunassignedItem 2 2 2 3 11" xfId="55598" xr:uid="{00000000-0005-0000-0000-000029D90000}"/>
    <cellStyle name="SAPBEXunassignedItem 2 2 2 3 11 2" xfId="55599" xr:uid="{00000000-0005-0000-0000-00002AD90000}"/>
    <cellStyle name="SAPBEXunassignedItem 2 2 2 3 11 3" xfId="55600" xr:uid="{00000000-0005-0000-0000-00002BD90000}"/>
    <cellStyle name="SAPBEXunassignedItem 2 2 2 3 12" xfId="55601" xr:uid="{00000000-0005-0000-0000-00002CD90000}"/>
    <cellStyle name="SAPBEXunassignedItem 2 2 2 3 12 2" xfId="55602" xr:uid="{00000000-0005-0000-0000-00002DD90000}"/>
    <cellStyle name="SAPBEXunassignedItem 2 2 2 3 12 3" xfId="55603" xr:uid="{00000000-0005-0000-0000-00002ED90000}"/>
    <cellStyle name="SAPBEXunassignedItem 2 2 2 3 13" xfId="55604" xr:uid="{00000000-0005-0000-0000-00002FD90000}"/>
    <cellStyle name="SAPBEXunassignedItem 2 2 2 3 14" xfId="55605" xr:uid="{00000000-0005-0000-0000-000030D90000}"/>
    <cellStyle name="SAPBEXunassignedItem 2 2 2 3 2" xfId="55606" xr:uid="{00000000-0005-0000-0000-000031D90000}"/>
    <cellStyle name="SAPBEXunassignedItem 2 2 2 3 2 2" xfId="55607" xr:uid="{00000000-0005-0000-0000-000032D90000}"/>
    <cellStyle name="SAPBEXunassignedItem 2 2 2 3 2 3" xfId="55608" xr:uid="{00000000-0005-0000-0000-000033D90000}"/>
    <cellStyle name="SAPBEXunassignedItem 2 2 2 3 3" xfId="55609" xr:uid="{00000000-0005-0000-0000-000034D90000}"/>
    <cellStyle name="SAPBEXunassignedItem 2 2 2 3 3 2" xfId="55610" xr:uid="{00000000-0005-0000-0000-000035D90000}"/>
    <cellStyle name="SAPBEXunassignedItem 2 2 2 3 3 3" xfId="55611" xr:uid="{00000000-0005-0000-0000-000036D90000}"/>
    <cellStyle name="SAPBEXunassignedItem 2 2 2 3 4" xfId="55612" xr:uid="{00000000-0005-0000-0000-000037D90000}"/>
    <cellStyle name="SAPBEXunassignedItem 2 2 2 3 4 2" xfId="55613" xr:uid="{00000000-0005-0000-0000-000038D90000}"/>
    <cellStyle name="SAPBEXunassignedItem 2 2 2 3 4 3" xfId="55614" xr:uid="{00000000-0005-0000-0000-000039D90000}"/>
    <cellStyle name="SAPBEXunassignedItem 2 2 2 3 5" xfId="55615" xr:uid="{00000000-0005-0000-0000-00003AD90000}"/>
    <cellStyle name="SAPBEXunassignedItem 2 2 2 3 5 2" xfId="55616" xr:uid="{00000000-0005-0000-0000-00003BD90000}"/>
    <cellStyle name="SAPBEXunassignedItem 2 2 2 3 5 3" xfId="55617" xr:uid="{00000000-0005-0000-0000-00003CD90000}"/>
    <cellStyle name="SAPBEXunassignedItem 2 2 2 3 6" xfId="55618" xr:uid="{00000000-0005-0000-0000-00003DD90000}"/>
    <cellStyle name="SAPBEXunassignedItem 2 2 2 3 6 2" xfId="55619" xr:uid="{00000000-0005-0000-0000-00003ED90000}"/>
    <cellStyle name="SAPBEXunassignedItem 2 2 2 3 6 3" xfId="55620" xr:uid="{00000000-0005-0000-0000-00003FD90000}"/>
    <cellStyle name="SAPBEXunassignedItem 2 2 2 3 7" xfId="55621" xr:uid="{00000000-0005-0000-0000-000040D90000}"/>
    <cellStyle name="SAPBEXunassignedItem 2 2 2 3 7 2" xfId="55622" xr:uid="{00000000-0005-0000-0000-000041D90000}"/>
    <cellStyle name="SAPBEXunassignedItem 2 2 2 3 7 3" xfId="55623" xr:uid="{00000000-0005-0000-0000-000042D90000}"/>
    <cellStyle name="SAPBEXunassignedItem 2 2 2 3 8" xfId="55624" xr:uid="{00000000-0005-0000-0000-000043D90000}"/>
    <cellStyle name="SAPBEXunassignedItem 2 2 2 3 8 2" xfId="55625" xr:uid="{00000000-0005-0000-0000-000044D90000}"/>
    <cellStyle name="SAPBEXunassignedItem 2 2 2 3 8 3" xfId="55626" xr:uid="{00000000-0005-0000-0000-000045D90000}"/>
    <cellStyle name="SAPBEXunassignedItem 2 2 2 3 9" xfId="55627" xr:uid="{00000000-0005-0000-0000-000046D90000}"/>
    <cellStyle name="SAPBEXunassignedItem 2 2 2 3 9 2" xfId="55628" xr:uid="{00000000-0005-0000-0000-000047D90000}"/>
    <cellStyle name="SAPBEXunassignedItem 2 2 2 3 9 3" xfId="55629" xr:uid="{00000000-0005-0000-0000-000048D90000}"/>
    <cellStyle name="SAPBEXunassignedItem 2 2 2 4" xfId="55630" xr:uid="{00000000-0005-0000-0000-000049D90000}"/>
    <cellStyle name="SAPBEXunassignedItem 2 2 2 4 10" xfId="55631" xr:uid="{00000000-0005-0000-0000-00004AD90000}"/>
    <cellStyle name="SAPBEXunassignedItem 2 2 2 4 10 2" xfId="55632" xr:uid="{00000000-0005-0000-0000-00004BD90000}"/>
    <cellStyle name="SAPBEXunassignedItem 2 2 2 4 10 3" xfId="55633" xr:uid="{00000000-0005-0000-0000-00004CD90000}"/>
    <cellStyle name="SAPBEXunassignedItem 2 2 2 4 11" xfId="55634" xr:uid="{00000000-0005-0000-0000-00004DD90000}"/>
    <cellStyle name="SAPBEXunassignedItem 2 2 2 4 11 2" xfId="55635" xr:uid="{00000000-0005-0000-0000-00004ED90000}"/>
    <cellStyle name="SAPBEXunassignedItem 2 2 2 4 11 3" xfId="55636" xr:uid="{00000000-0005-0000-0000-00004FD90000}"/>
    <cellStyle name="SAPBEXunassignedItem 2 2 2 4 12" xfId="55637" xr:uid="{00000000-0005-0000-0000-000050D90000}"/>
    <cellStyle name="SAPBEXunassignedItem 2 2 2 4 13" xfId="55638" xr:uid="{00000000-0005-0000-0000-000051D90000}"/>
    <cellStyle name="SAPBEXunassignedItem 2 2 2 4 2" xfId="55639" xr:uid="{00000000-0005-0000-0000-000052D90000}"/>
    <cellStyle name="SAPBEXunassignedItem 2 2 2 4 2 2" xfId="55640" xr:uid="{00000000-0005-0000-0000-000053D90000}"/>
    <cellStyle name="SAPBEXunassignedItem 2 2 2 4 2 3" xfId="55641" xr:uid="{00000000-0005-0000-0000-000054D90000}"/>
    <cellStyle name="SAPBEXunassignedItem 2 2 2 4 3" xfId="55642" xr:uid="{00000000-0005-0000-0000-000055D90000}"/>
    <cellStyle name="SAPBEXunassignedItem 2 2 2 4 3 2" xfId="55643" xr:uid="{00000000-0005-0000-0000-000056D90000}"/>
    <cellStyle name="SAPBEXunassignedItem 2 2 2 4 3 3" xfId="55644" xr:uid="{00000000-0005-0000-0000-000057D90000}"/>
    <cellStyle name="SAPBEXunassignedItem 2 2 2 4 4" xfId="55645" xr:uid="{00000000-0005-0000-0000-000058D90000}"/>
    <cellStyle name="SAPBEXunassignedItem 2 2 2 4 4 2" xfId="55646" xr:uid="{00000000-0005-0000-0000-000059D90000}"/>
    <cellStyle name="SAPBEXunassignedItem 2 2 2 4 4 3" xfId="55647" xr:uid="{00000000-0005-0000-0000-00005AD90000}"/>
    <cellStyle name="SAPBEXunassignedItem 2 2 2 4 5" xfId="55648" xr:uid="{00000000-0005-0000-0000-00005BD90000}"/>
    <cellStyle name="SAPBEXunassignedItem 2 2 2 4 5 2" xfId="55649" xr:uid="{00000000-0005-0000-0000-00005CD90000}"/>
    <cellStyle name="SAPBEXunassignedItem 2 2 2 4 5 3" xfId="55650" xr:uid="{00000000-0005-0000-0000-00005DD90000}"/>
    <cellStyle name="SAPBEXunassignedItem 2 2 2 4 6" xfId="55651" xr:uid="{00000000-0005-0000-0000-00005ED90000}"/>
    <cellStyle name="SAPBEXunassignedItem 2 2 2 4 6 2" xfId="55652" xr:uid="{00000000-0005-0000-0000-00005FD90000}"/>
    <cellStyle name="SAPBEXunassignedItem 2 2 2 4 6 3" xfId="55653" xr:uid="{00000000-0005-0000-0000-000060D90000}"/>
    <cellStyle name="SAPBEXunassignedItem 2 2 2 4 7" xfId="55654" xr:uid="{00000000-0005-0000-0000-000061D90000}"/>
    <cellStyle name="SAPBEXunassignedItem 2 2 2 4 7 2" xfId="55655" xr:uid="{00000000-0005-0000-0000-000062D90000}"/>
    <cellStyle name="SAPBEXunassignedItem 2 2 2 4 7 3" xfId="55656" xr:uid="{00000000-0005-0000-0000-000063D90000}"/>
    <cellStyle name="SAPBEXunassignedItem 2 2 2 4 8" xfId="55657" xr:uid="{00000000-0005-0000-0000-000064D90000}"/>
    <cellStyle name="SAPBEXunassignedItem 2 2 2 4 8 2" xfId="55658" xr:uid="{00000000-0005-0000-0000-000065D90000}"/>
    <cellStyle name="SAPBEXunassignedItem 2 2 2 4 8 3" xfId="55659" xr:uid="{00000000-0005-0000-0000-000066D90000}"/>
    <cellStyle name="SAPBEXunassignedItem 2 2 2 4 9" xfId="55660" xr:uid="{00000000-0005-0000-0000-000067D90000}"/>
    <cellStyle name="SAPBEXunassignedItem 2 2 2 4 9 2" xfId="55661" xr:uid="{00000000-0005-0000-0000-000068D90000}"/>
    <cellStyle name="SAPBEXunassignedItem 2 2 2 4 9 3" xfId="55662" xr:uid="{00000000-0005-0000-0000-000069D90000}"/>
    <cellStyle name="SAPBEXunassignedItem 2 2 2 5" xfId="55663" xr:uid="{00000000-0005-0000-0000-00006AD90000}"/>
    <cellStyle name="SAPBEXunassignedItem 2 2 2 5 10" xfId="55664" xr:uid="{00000000-0005-0000-0000-00006BD90000}"/>
    <cellStyle name="SAPBEXunassignedItem 2 2 2 5 10 2" xfId="55665" xr:uid="{00000000-0005-0000-0000-00006CD90000}"/>
    <cellStyle name="SAPBEXunassignedItem 2 2 2 5 10 3" xfId="55666" xr:uid="{00000000-0005-0000-0000-00006DD90000}"/>
    <cellStyle name="SAPBEXunassignedItem 2 2 2 5 11" xfId="55667" xr:uid="{00000000-0005-0000-0000-00006ED90000}"/>
    <cellStyle name="SAPBEXunassignedItem 2 2 2 5 11 2" xfId="55668" xr:uid="{00000000-0005-0000-0000-00006FD90000}"/>
    <cellStyle name="SAPBEXunassignedItem 2 2 2 5 11 3" xfId="55669" xr:uid="{00000000-0005-0000-0000-000070D90000}"/>
    <cellStyle name="SAPBEXunassignedItem 2 2 2 5 12" xfId="55670" xr:uid="{00000000-0005-0000-0000-000071D90000}"/>
    <cellStyle name="SAPBEXunassignedItem 2 2 2 5 13" xfId="55671" xr:uid="{00000000-0005-0000-0000-000072D90000}"/>
    <cellStyle name="SAPBEXunassignedItem 2 2 2 5 2" xfId="55672" xr:uid="{00000000-0005-0000-0000-000073D90000}"/>
    <cellStyle name="SAPBEXunassignedItem 2 2 2 5 2 2" xfId="55673" xr:uid="{00000000-0005-0000-0000-000074D90000}"/>
    <cellStyle name="SAPBEXunassignedItem 2 2 2 5 2 3" xfId="55674" xr:uid="{00000000-0005-0000-0000-000075D90000}"/>
    <cellStyle name="SAPBEXunassignedItem 2 2 2 5 3" xfId="55675" xr:uid="{00000000-0005-0000-0000-000076D90000}"/>
    <cellStyle name="SAPBEXunassignedItem 2 2 2 5 3 2" xfId="55676" xr:uid="{00000000-0005-0000-0000-000077D90000}"/>
    <cellStyle name="SAPBEXunassignedItem 2 2 2 5 3 3" xfId="55677" xr:uid="{00000000-0005-0000-0000-000078D90000}"/>
    <cellStyle name="SAPBEXunassignedItem 2 2 2 5 4" xfId="55678" xr:uid="{00000000-0005-0000-0000-000079D90000}"/>
    <cellStyle name="SAPBEXunassignedItem 2 2 2 5 4 2" xfId="55679" xr:uid="{00000000-0005-0000-0000-00007AD90000}"/>
    <cellStyle name="SAPBEXunassignedItem 2 2 2 5 4 3" xfId="55680" xr:uid="{00000000-0005-0000-0000-00007BD90000}"/>
    <cellStyle name="SAPBEXunassignedItem 2 2 2 5 5" xfId="55681" xr:uid="{00000000-0005-0000-0000-00007CD90000}"/>
    <cellStyle name="SAPBEXunassignedItem 2 2 2 5 5 2" xfId="55682" xr:uid="{00000000-0005-0000-0000-00007DD90000}"/>
    <cellStyle name="SAPBEXunassignedItem 2 2 2 5 5 3" xfId="55683" xr:uid="{00000000-0005-0000-0000-00007ED90000}"/>
    <cellStyle name="SAPBEXunassignedItem 2 2 2 5 6" xfId="55684" xr:uid="{00000000-0005-0000-0000-00007FD90000}"/>
    <cellStyle name="SAPBEXunassignedItem 2 2 2 5 6 2" xfId="55685" xr:uid="{00000000-0005-0000-0000-000080D90000}"/>
    <cellStyle name="SAPBEXunassignedItem 2 2 2 5 6 3" xfId="55686" xr:uid="{00000000-0005-0000-0000-000081D90000}"/>
    <cellStyle name="SAPBEXunassignedItem 2 2 2 5 7" xfId="55687" xr:uid="{00000000-0005-0000-0000-000082D90000}"/>
    <cellStyle name="SAPBEXunassignedItem 2 2 2 5 7 2" xfId="55688" xr:uid="{00000000-0005-0000-0000-000083D90000}"/>
    <cellStyle name="SAPBEXunassignedItem 2 2 2 5 7 3" xfId="55689" xr:uid="{00000000-0005-0000-0000-000084D90000}"/>
    <cellStyle name="SAPBEXunassignedItem 2 2 2 5 8" xfId="55690" xr:uid="{00000000-0005-0000-0000-000085D90000}"/>
    <cellStyle name="SAPBEXunassignedItem 2 2 2 5 8 2" xfId="55691" xr:uid="{00000000-0005-0000-0000-000086D90000}"/>
    <cellStyle name="SAPBEXunassignedItem 2 2 2 5 8 3" xfId="55692" xr:uid="{00000000-0005-0000-0000-000087D90000}"/>
    <cellStyle name="SAPBEXunassignedItem 2 2 2 5 9" xfId="55693" xr:uid="{00000000-0005-0000-0000-000088D90000}"/>
    <cellStyle name="SAPBEXunassignedItem 2 2 2 5 9 2" xfId="55694" xr:uid="{00000000-0005-0000-0000-000089D90000}"/>
    <cellStyle name="SAPBEXunassignedItem 2 2 2 5 9 3" xfId="55695" xr:uid="{00000000-0005-0000-0000-00008AD90000}"/>
    <cellStyle name="SAPBEXunassignedItem 2 2 2 6" xfId="55696" xr:uid="{00000000-0005-0000-0000-00008BD90000}"/>
    <cellStyle name="SAPBEXunassignedItem 2 2 2 6 2" xfId="55697" xr:uid="{00000000-0005-0000-0000-00008CD90000}"/>
    <cellStyle name="SAPBEXunassignedItem 2 2 2 6 3" xfId="55698" xr:uid="{00000000-0005-0000-0000-00008DD90000}"/>
    <cellStyle name="SAPBEXunassignedItem 2 2 2 7" xfId="55699" xr:uid="{00000000-0005-0000-0000-00008ED90000}"/>
    <cellStyle name="SAPBEXunassignedItem 2 2 2 7 2" xfId="55700" xr:uid="{00000000-0005-0000-0000-00008FD90000}"/>
    <cellStyle name="SAPBEXunassignedItem 2 2 2 7 3" xfId="55701" xr:uid="{00000000-0005-0000-0000-000090D90000}"/>
    <cellStyle name="SAPBEXunassignedItem 2 2 2 8" xfId="55702" xr:uid="{00000000-0005-0000-0000-000091D90000}"/>
    <cellStyle name="SAPBEXunassignedItem 2 2 2 8 2" xfId="55703" xr:uid="{00000000-0005-0000-0000-000092D90000}"/>
    <cellStyle name="SAPBEXunassignedItem 2 2 2 8 3" xfId="55704" xr:uid="{00000000-0005-0000-0000-000093D90000}"/>
    <cellStyle name="SAPBEXunassignedItem 2 2 2 9" xfId="55705" xr:uid="{00000000-0005-0000-0000-000094D90000}"/>
    <cellStyle name="SAPBEXunassignedItem 2 2 2 9 2" xfId="55706" xr:uid="{00000000-0005-0000-0000-000095D90000}"/>
    <cellStyle name="SAPBEXunassignedItem 2 2 2 9 3" xfId="55707" xr:uid="{00000000-0005-0000-0000-000096D90000}"/>
    <cellStyle name="SAPBEXunassignedItem 2 2 3" xfId="55708" xr:uid="{00000000-0005-0000-0000-000097D90000}"/>
    <cellStyle name="SAPBEXunassignedItem 2 2 3 10" xfId="55709" xr:uid="{00000000-0005-0000-0000-000098D90000}"/>
    <cellStyle name="SAPBEXunassignedItem 2 2 3 10 2" xfId="55710" xr:uid="{00000000-0005-0000-0000-000099D90000}"/>
    <cellStyle name="SAPBEXunassignedItem 2 2 3 10 3" xfId="55711" xr:uid="{00000000-0005-0000-0000-00009AD90000}"/>
    <cellStyle name="SAPBEXunassignedItem 2 2 3 11" xfId="55712" xr:uid="{00000000-0005-0000-0000-00009BD90000}"/>
    <cellStyle name="SAPBEXunassignedItem 2 2 3 11 2" xfId="55713" xr:uid="{00000000-0005-0000-0000-00009CD90000}"/>
    <cellStyle name="SAPBEXunassignedItem 2 2 3 11 3" xfId="55714" xr:uid="{00000000-0005-0000-0000-00009DD90000}"/>
    <cellStyle name="SAPBEXunassignedItem 2 2 3 12" xfId="55715" xr:uid="{00000000-0005-0000-0000-00009ED90000}"/>
    <cellStyle name="SAPBEXunassignedItem 2 2 3 12 2" xfId="55716" xr:uid="{00000000-0005-0000-0000-00009FD90000}"/>
    <cellStyle name="SAPBEXunassignedItem 2 2 3 12 3" xfId="55717" xr:uid="{00000000-0005-0000-0000-0000A0D90000}"/>
    <cellStyle name="SAPBEXunassignedItem 2 2 3 13" xfId="55718" xr:uid="{00000000-0005-0000-0000-0000A1D90000}"/>
    <cellStyle name="SAPBEXunassignedItem 2 2 3 13 2" xfId="55719" xr:uid="{00000000-0005-0000-0000-0000A2D90000}"/>
    <cellStyle name="SAPBEXunassignedItem 2 2 3 13 3" xfId="55720" xr:uid="{00000000-0005-0000-0000-0000A3D90000}"/>
    <cellStyle name="SAPBEXunassignedItem 2 2 3 14" xfId="55721" xr:uid="{00000000-0005-0000-0000-0000A4D90000}"/>
    <cellStyle name="SAPBEXunassignedItem 2 2 3 14 2" xfId="55722" xr:uid="{00000000-0005-0000-0000-0000A5D90000}"/>
    <cellStyle name="SAPBEXunassignedItem 2 2 3 14 3" xfId="55723" xr:uid="{00000000-0005-0000-0000-0000A6D90000}"/>
    <cellStyle name="SAPBEXunassignedItem 2 2 3 15" xfId="55724" xr:uid="{00000000-0005-0000-0000-0000A7D90000}"/>
    <cellStyle name="SAPBEXunassignedItem 2 2 3 15 2" xfId="55725" xr:uid="{00000000-0005-0000-0000-0000A8D90000}"/>
    <cellStyle name="SAPBEXunassignedItem 2 2 3 15 3" xfId="55726" xr:uid="{00000000-0005-0000-0000-0000A9D90000}"/>
    <cellStyle name="SAPBEXunassignedItem 2 2 3 16" xfId="55727" xr:uid="{00000000-0005-0000-0000-0000AAD90000}"/>
    <cellStyle name="SAPBEXunassignedItem 2 2 3 16 2" xfId="55728" xr:uid="{00000000-0005-0000-0000-0000ABD90000}"/>
    <cellStyle name="SAPBEXunassignedItem 2 2 3 16 3" xfId="55729" xr:uid="{00000000-0005-0000-0000-0000ACD90000}"/>
    <cellStyle name="SAPBEXunassignedItem 2 2 3 17" xfId="55730" xr:uid="{00000000-0005-0000-0000-0000ADD90000}"/>
    <cellStyle name="SAPBEXunassignedItem 2 2 3 17 2" xfId="55731" xr:uid="{00000000-0005-0000-0000-0000AED90000}"/>
    <cellStyle name="SAPBEXunassignedItem 2 2 3 17 3" xfId="55732" xr:uid="{00000000-0005-0000-0000-0000AFD90000}"/>
    <cellStyle name="SAPBEXunassignedItem 2 2 3 18" xfId="55733" xr:uid="{00000000-0005-0000-0000-0000B0D90000}"/>
    <cellStyle name="SAPBEXunassignedItem 2 2 3 18 2" xfId="55734" xr:uid="{00000000-0005-0000-0000-0000B1D90000}"/>
    <cellStyle name="SAPBEXunassignedItem 2 2 3 18 3" xfId="55735" xr:uid="{00000000-0005-0000-0000-0000B2D90000}"/>
    <cellStyle name="SAPBEXunassignedItem 2 2 3 19" xfId="55736" xr:uid="{00000000-0005-0000-0000-0000B3D90000}"/>
    <cellStyle name="SAPBEXunassignedItem 2 2 3 2" xfId="55737" xr:uid="{00000000-0005-0000-0000-0000B4D90000}"/>
    <cellStyle name="SAPBEXunassignedItem 2 2 3 2 10" xfId="55738" xr:uid="{00000000-0005-0000-0000-0000B5D90000}"/>
    <cellStyle name="SAPBEXunassignedItem 2 2 3 2 10 2" xfId="55739" xr:uid="{00000000-0005-0000-0000-0000B6D90000}"/>
    <cellStyle name="SAPBEXunassignedItem 2 2 3 2 10 3" xfId="55740" xr:uid="{00000000-0005-0000-0000-0000B7D90000}"/>
    <cellStyle name="SAPBEXunassignedItem 2 2 3 2 11" xfId="55741" xr:uid="{00000000-0005-0000-0000-0000B8D90000}"/>
    <cellStyle name="SAPBEXunassignedItem 2 2 3 2 11 2" xfId="55742" xr:uid="{00000000-0005-0000-0000-0000B9D90000}"/>
    <cellStyle name="SAPBEXunassignedItem 2 2 3 2 11 3" xfId="55743" xr:uid="{00000000-0005-0000-0000-0000BAD90000}"/>
    <cellStyle name="SAPBEXunassignedItem 2 2 3 2 12" xfId="55744" xr:uid="{00000000-0005-0000-0000-0000BBD90000}"/>
    <cellStyle name="SAPBEXunassignedItem 2 2 3 2 12 2" xfId="55745" xr:uid="{00000000-0005-0000-0000-0000BCD90000}"/>
    <cellStyle name="SAPBEXunassignedItem 2 2 3 2 12 3" xfId="55746" xr:uid="{00000000-0005-0000-0000-0000BDD90000}"/>
    <cellStyle name="SAPBEXunassignedItem 2 2 3 2 13" xfId="55747" xr:uid="{00000000-0005-0000-0000-0000BED90000}"/>
    <cellStyle name="SAPBEXunassignedItem 2 2 3 2 14" xfId="55748" xr:uid="{00000000-0005-0000-0000-0000BFD90000}"/>
    <cellStyle name="SAPBEXunassignedItem 2 2 3 2 2" xfId="55749" xr:uid="{00000000-0005-0000-0000-0000C0D90000}"/>
    <cellStyle name="SAPBEXunassignedItem 2 2 3 2 2 2" xfId="55750" xr:uid="{00000000-0005-0000-0000-0000C1D90000}"/>
    <cellStyle name="SAPBEXunassignedItem 2 2 3 2 2 3" xfId="55751" xr:uid="{00000000-0005-0000-0000-0000C2D90000}"/>
    <cellStyle name="SAPBEXunassignedItem 2 2 3 2 3" xfId="55752" xr:uid="{00000000-0005-0000-0000-0000C3D90000}"/>
    <cellStyle name="SAPBEXunassignedItem 2 2 3 2 3 2" xfId="55753" xr:uid="{00000000-0005-0000-0000-0000C4D90000}"/>
    <cellStyle name="SAPBEXunassignedItem 2 2 3 2 3 3" xfId="55754" xr:uid="{00000000-0005-0000-0000-0000C5D90000}"/>
    <cellStyle name="SAPBEXunassignedItem 2 2 3 2 4" xfId="55755" xr:uid="{00000000-0005-0000-0000-0000C6D90000}"/>
    <cellStyle name="SAPBEXunassignedItem 2 2 3 2 4 2" xfId="55756" xr:uid="{00000000-0005-0000-0000-0000C7D90000}"/>
    <cellStyle name="SAPBEXunassignedItem 2 2 3 2 4 3" xfId="55757" xr:uid="{00000000-0005-0000-0000-0000C8D90000}"/>
    <cellStyle name="SAPBEXunassignedItem 2 2 3 2 5" xfId="55758" xr:uid="{00000000-0005-0000-0000-0000C9D90000}"/>
    <cellStyle name="SAPBEXunassignedItem 2 2 3 2 5 2" xfId="55759" xr:uid="{00000000-0005-0000-0000-0000CAD90000}"/>
    <cellStyle name="SAPBEXunassignedItem 2 2 3 2 5 3" xfId="55760" xr:uid="{00000000-0005-0000-0000-0000CBD90000}"/>
    <cellStyle name="SAPBEXunassignedItem 2 2 3 2 6" xfId="55761" xr:uid="{00000000-0005-0000-0000-0000CCD90000}"/>
    <cellStyle name="SAPBEXunassignedItem 2 2 3 2 6 2" xfId="55762" xr:uid="{00000000-0005-0000-0000-0000CDD90000}"/>
    <cellStyle name="SAPBEXunassignedItem 2 2 3 2 6 3" xfId="55763" xr:uid="{00000000-0005-0000-0000-0000CED90000}"/>
    <cellStyle name="SAPBEXunassignedItem 2 2 3 2 7" xfId="55764" xr:uid="{00000000-0005-0000-0000-0000CFD90000}"/>
    <cellStyle name="SAPBEXunassignedItem 2 2 3 2 7 2" xfId="55765" xr:uid="{00000000-0005-0000-0000-0000D0D90000}"/>
    <cellStyle name="SAPBEXunassignedItem 2 2 3 2 7 3" xfId="55766" xr:uid="{00000000-0005-0000-0000-0000D1D90000}"/>
    <cellStyle name="SAPBEXunassignedItem 2 2 3 2 8" xfId="55767" xr:uid="{00000000-0005-0000-0000-0000D2D90000}"/>
    <cellStyle name="SAPBEXunassignedItem 2 2 3 2 8 2" xfId="55768" xr:uid="{00000000-0005-0000-0000-0000D3D90000}"/>
    <cellStyle name="SAPBEXunassignedItem 2 2 3 2 8 3" xfId="55769" xr:uid="{00000000-0005-0000-0000-0000D4D90000}"/>
    <cellStyle name="SAPBEXunassignedItem 2 2 3 2 9" xfId="55770" xr:uid="{00000000-0005-0000-0000-0000D5D90000}"/>
    <cellStyle name="SAPBEXunassignedItem 2 2 3 2 9 2" xfId="55771" xr:uid="{00000000-0005-0000-0000-0000D6D90000}"/>
    <cellStyle name="SAPBEXunassignedItem 2 2 3 2 9 3" xfId="55772" xr:uid="{00000000-0005-0000-0000-0000D7D90000}"/>
    <cellStyle name="SAPBEXunassignedItem 2 2 3 20" xfId="55773" xr:uid="{00000000-0005-0000-0000-0000D8D90000}"/>
    <cellStyle name="SAPBEXunassignedItem 2 2 3 3" xfId="55774" xr:uid="{00000000-0005-0000-0000-0000D9D90000}"/>
    <cellStyle name="SAPBEXunassignedItem 2 2 3 3 10" xfId="55775" xr:uid="{00000000-0005-0000-0000-0000DAD90000}"/>
    <cellStyle name="SAPBEXunassignedItem 2 2 3 3 10 2" xfId="55776" xr:uid="{00000000-0005-0000-0000-0000DBD90000}"/>
    <cellStyle name="SAPBEXunassignedItem 2 2 3 3 10 3" xfId="55777" xr:uid="{00000000-0005-0000-0000-0000DCD90000}"/>
    <cellStyle name="SAPBEXunassignedItem 2 2 3 3 11" xfId="55778" xr:uid="{00000000-0005-0000-0000-0000DDD90000}"/>
    <cellStyle name="SAPBEXunassignedItem 2 2 3 3 11 2" xfId="55779" xr:uid="{00000000-0005-0000-0000-0000DED90000}"/>
    <cellStyle name="SAPBEXunassignedItem 2 2 3 3 11 3" xfId="55780" xr:uid="{00000000-0005-0000-0000-0000DFD90000}"/>
    <cellStyle name="SAPBEXunassignedItem 2 2 3 3 12" xfId="55781" xr:uid="{00000000-0005-0000-0000-0000E0D90000}"/>
    <cellStyle name="SAPBEXunassignedItem 2 2 3 3 12 2" xfId="55782" xr:uid="{00000000-0005-0000-0000-0000E1D90000}"/>
    <cellStyle name="SAPBEXunassignedItem 2 2 3 3 12 3" xfId="55783" xr:uid="{00000000-0005-0000-0000-0000E2D90000}"/>
    <cellStyle name="SAPBEXunassignedItem 2 2 3 3 13" xfId="55784" xr:uid="{00000000-0005-0000-0000-0000E3D90000}"/>
    <cellStyle name="SAPBEXunassignedItem 2 2 3 3 14" xfId="55785" xr:uid="{00000000-0005-0000-0000-0000E4D90000}"/>
    <cellStyle name="SAPBEXunassignedItem 2 2 3 3 2" xfId="55786" xr:uid="{00000000-0005-0000-0000-0000E5D90000}"/>
    <cellStyle name="SAPBEXunassignedItem 2 2 3 3 2 2" xfId="55787" xr:uid="{00000000-0005-0000-0000-0000E6D90000}"/>
    <cellStyle name="SAPBEXunassignedItem 2 2 3 3 2 3" xfId="55788" xr:uid="{00000000-0005-0000-0000-0000E7D90000}"/>
    <cellStyle name="SAPBEXunassignedItem 2 2 3 3 3" xfId="55789" xr:uid="{00000000-0005-0000-0000-0000E8D90000}"/>
    <cellStyle name="SAPBEXunassignedItem 2 2 3 3 3 2" xfId="55790" xr:uid="{00000000-0005-0000-0000-0000E9D90000}"/>
    <cellStyle name="SAPBEXunassignedItem 2 2 3 3 3 3" xfId="55791" xr:uid="{00000000-0005-0000-0000-0000EAD90000}"/>
    <cellStyle name="SAPBEXunassignedItem 2 2 3 3 4" xfId="55792" xr:uid="{00000000-0005-0000-0000-0000EBD90000}"/>
    <cellStyle name="SAPBEXunassignedItem 2 2 3 3 4 2" xfId="55793" xr:uid="{00000000-0005-0000-0000-0000ECD90000}"/>
    <cellStyle name="SAPBEXunassignedItem 2 2 3 3 4 3" xfId="55794" xr:uid="{00000000-0005-0000-0000-0000EDD90000}"/>
    <cellStyle name="SAPBEXunassignedItem 2 2 3 3 5" xfId="55795" xr:uid="{00000000-0005-0000-0000-0000EED90000}"/>
    <cellStyle name="SAPBEXunassignedItem 2 2 3 3 5 2" xfId="55796" xr:uid="{00000000-0005-0000-0000-0000EFD90000}"/>
    <cellStyle name="SAPBEXunassignedItem 2 2 3 3 5 3" xfId="55797" xr:uid="{00000000-0005-0000-0000-0000F0D90000}"/>
    <cellStyle name="SAPBEXunassignedItem 2 2 3 3 6" xfId="55798" xr:uid="{00000000-0005-0000-0000-0000F1D90000}"/>
    <cellStyle name="SAPBEXunassignedItem 2 2 3 3 6 2" xfId="55799" xr:uid="{00000000-0005-0000-0000-0000F2D90000}"/>
    <cellStyle name="SAPBEXunassignedItem 2 2 3 3 6 3" xfId="55800" xr:uid="{00000000-0005-0000-0000-0000F3D90000}"/>
    <cellStyle name="SAPBEXunassignedItem 2 2 3 3 7" xfId="55801" xr:uid="{00000000-0005-0000-0000-0000F4D90000}"/>
    <cellStyle name="SAPBEXunassignedItem 2 2 3 3 7 2" xfId="55802" xr:uid="{00000000-0005-0000-0000-0000F5D90000}"/>
    <cellStyle name="SAPBEXunassignedItem 2 2 3 3 7 3" xfId="55803" xr:uid="{00000000-0005-0000-0000-0000F6D90000}"/>
    <cellStyle name="SAPBEXunassignedItem 2 2 3 3 8" xfId="55804" xr:uid="{00000000-0005-0000-0000-0000F7D90000}"/>
    <cellStyle name="SAPBEXunassignedItem 2 2 3 3 8 2" xfId="55805" xr:uid="{00000000-0005-0000-0000-0000F8D90000}"/>
    <cellStyle name="SAPBEXunassignedItem 2 2 3 3 8 3" xfId="55806" xr:uid="{00000000-0005-0000-0000-0000F9D90000}"/>
    <cellStyle name="SAPBEXunassignedItem 2 2 3 3 9" xfId="55807" xr:uid="{00000000-0005-0000-0000-0000FAD90000}"/>
    <cellStyle name="SAPBEXunassignedItem 2 2 3 3 9 2" xfId="55808" xr:uid="{00000000-0005-0000-0000-0000FBD90000}"/>
    <cellStyle name="SAPBEXunassignedItem 2 2 3 3 9 3" xfId="55809" xr:uid="{00000000-0005-0000-0000-0000FCD90000}"/>
    <cellStyle name="SAPBEXunassignedItem 2 2 3 4" xfId="55810" xr:uid="{00000000-0005-0000-0000-0000FDD90000}"/>
    <cellStyle name="SAPBEXunassignedItem 2 2 3 4 10" xfId="55811" xr:uid="{00000000-0005-0000-0000-0000FED90000}"/>
    <cellStyle name="SAPBEXunassignedItem 2 2 3 4 10 2" xfId="55812" xr:uid="{00000000-0005-0000-0000-0000FFD90000}"/>
    <cellStyle name="SAPBEXunassignedItem 2 2 3 4 10 3" xfId="55813" xr:uid="{00000000-0005-0000-0000-000000DA0000}"/>
    <cellStyle name="SAPBEXunassignedItem 2 2 3 4 11" xfId="55814" xr:uid="{00000000-0005-0000-0000-000001DA0000}"/>
    <cellStyle name="SAPBEXunassignedItem 2 2 3 4 11 2" xfId="55815" xr:uid="{00000000-0005-0000-0000-000002DA0000}"/>
    <cellStyle name="SAPBEXunassignedItem 2 2 3 4 11 3" xfId="55816" xr:uid="{00000000-0005-0000-0000-000003DA0000}"/>
    <cellStyle name="SAPBEXunassignedItem 2 2 3 4 12" xfId="55817" xr:uid="{00000000-0005-0000-0000-000004DA0000}"/>
    <cellStyle name="SAPBEXunassignedItem 2 2 3 4 13" xfId="55818" xr:uid="{00000000-0005-0000-0000-000005DA0000}"/>
    <cellStyle name="SAPBEXunassignedItem 2 2 3 4 2" xfId="55819" xr:uid="{00000000-0005-0000-0000-000006DA0000}"/>
    <cellStyle name="SAPBEXunassignedItem 2 2 3 4 2 2" xfId="55820" xr:uid="{00000000-0005-0000-0000-000007DA0000}"/>
    <cellStyle name="SAPBEXunassignedItem 2 2 3 4 2 3" xfId="55821" xr:uid="{00000000-0005-0000-0000-000008DA0000}"/>
    <cellStyle name="SAPBEXunassignedItem 2 2 3 4 3" xfId="55822" xr:uid="{00000000-0005-0000-0000-000009DA0000}"/>
    <cellStyle name="SAPBEXunassignedItem 2 2 3 4 3 2" xfId="55823" xr:uid="{00000000-0005-0000-0000-00000ADA0000}"/>
    <cellStyle name="SAPBEXunassignedItem 2 2 3 4 3 3" xfId="55824" xr:uid="{00000000-0005-0000-0000-00000BDA0000}"/>
    <cellStyle name="SAPBEXunassignedItem 2 2 3 4 4" xfId="55825" xr:uid="{00000000-0005-0000-0000-00000CDA0000}"/>
    <cellStyle name="SAPBEXunassignedItem 2 2 3 4 4 2" xfId="55826" xr:uid="{00000000-0005-0000-0000-00000DDA0000}"/>
    <cellStyle name="SAPBEXunassignedItem 2 2 3 4 4 3" xfId="55827" xr:uid="{00000000-0005-0000-0000-00000EDA0000}"/>
    <cellStyle name="SAPBEXunassignedItem 2 2 3 4 5" xfId="55828" xr:uid="{00000000-0005-0000-0000-00000FDA0000}"/>
    <cellStyle name="SAPBEXunassignedItem 2 2 3 4 5 2" xfId="55829" xr:uid="{00000000-0005-0000-0000-000010DA0000}"/>
    <cellStyle name="SAPBEXunassignedItem 2 2 3 4 5 3" xfId="55830" xr:uid="{00000000-0005-0000-0000-000011DA0000}"/>
    <cellStyle name="SAPBEXunassignedItem 2 2 3 4 6" xfId="55831" xr:uid="{00000000-0005-0000-0000-000012DA0000}"/>
    <cellStyle name="SAPBEXunassignedItem 2 2 3 4 6 2" xfId="55832" xr:uid="{00000000-0005-0000-0000-000013DA0000}"/>
    <cellStyle name="SAPBEXunassignedItem 2 2 3 4 6 3" xfId="55833" xr:uid="{00000000-0005-0000-0000-000014DA0000}"/>
    <cellStyle name="SAPBEXunassignedItem 2 2 3 4 7" xfId="55834" xr:uid="{00000000-0005-0000-0000-000015DA0000}"/>
    <cellStyle name="SAPBEXunassignedItem 2 2 3 4 7 2" xfId="55835" xr:uid="{00000000-0005-0000-0000-000016DA0000}"/>
    <cellStyle name="SAPBEXunassignedItem 2 2 3 4 7 3" xfId="55836" xr:uid="{00000000-0005-0000-0000-000017DA0000}"/>
    <cellStyle name="SAPBEXunassignedItem 2 2 3 4 8" xfId="55837" xr:uid="{00000000-0005-0000-0000-000018DA0000}"/>
    <cellStyle name="SAPBEXunassignedItem 2 2 3 4 8 2" xfId="55838" xr:uid="{00000000-0005-0000-0000-000019DA0000}"/>
    <cellStyle name="SAPBEXunassignedItem 2 2 3 4 8 3" xfId="55839" xr:uid="{00000000-0005-0000-0000-00001ADA0000}"/>
    <cellStyle name="SAPBEXunassignedItem 2 2 3 4 9" xfId="55840" xr:uid="{00000000-0005-0000-0000-00001BDA0000}"/>
    <cellStyle name="SAPBEXunassignedItem 2 2 3 4 9 2" xfId="55841" xr:uid="{00000000-0005-0000-0000-00001CDA0000}"/>
    <cellStyle name="SAPBEXunassignedItem 2 2 3 4 9 3" xfId="55842" xr:uid="{00000000-0005-0000-0000-00001DDA0000}"/>
    <cellStyle name="SAPBEXunassignedItem 2 2 3 5" xfId="55843" xr:uid="{00000000-0005-0000-0000-00001EDA0000}"/>
    <cellStyle name="SAPBEXunassignedItem 2 2 3 5 10" xfId="55844" xr:uid="{00000000-0005-0000-0000-00001FDA0000}"/>
    <cellStyle name="SAPBEXunassignedItem 2 2 3 5 10 2" xfId="55845" xr:uid="{00000000-0005-0000-0000-000020DA0000}"/>
    <cellStyle name="SAPBEXunassignedItem 2 2 3 5 10 3" xfId="55846" xr:uid="{00000000-0005-0000-0000-000021DA0000}"/>
    <cellStyle name="SAPBEXunassignedItem 2 2 3 5 11" xfId="55847" xr:uid="{00000000-0005-0000-0000-000022DA0000}"/>
    <cellStyle name="SAPBEXunassignedItem 2 2 3 5 11 2" xfId="55848" xr:uid="{00000000-0005-0000-0000-000023DA0000}"/>
    <cellStyle name="SAPBEXunassignedItem 2 2 3 5 11 3" xfId="55849" xr:uid="{00000000-0005-0000-0000-000024DA0000}"/>
    <cellStyle name="SAPBEXunassignedItem 2 2 3 5 12" xfId="55850" xr:uid="{00000000-0005-0000-0000-000025DA0000}"/>
    <cellStyle name="SAPBEXunassignedItem 2 2 3 5 13" xfId="55851" xr:uid="{00000000-0005-0000-0000-000026DA0000}"/>
    <cellStyle name="SAPBEXunassignedItem 2 2 3 5 2" xfId="55852" xr:uid="{00000000-0005-0000-0000-000027DA0000}"/>
    <cellStyle name="SAPBEXunassignedItem 2 2 3 5 2 2" xfId="55853" xr:uid="{00000000-0005-0000-0000-000028DA0000}"/>
    <cellStyle name="SAPBEXunassignedItem 2 2 3 5 2 3" xfId="55854" xr:uid="{00000000-0005-0000-0000-000029DA0000}"/>
    <cellStyle name="SAPBEXunassignedItem 2 2 3 5 3" xfId="55855" xr:uid="{00000000-0005-0000-0000-00002ADA0000}"/>
    <cellStyle name="SAPBEXunassignedItem 2 2 3 5 3 2" xfId="55856" xr:uid="{00000000-0005-0000-0000-00002BDA0000}"/>
    <cellStyle name="SAPBEXunassignedItem 2 2 3 5 3 3" xfId="55857" xr:uid="{00000000-0005-0000-0000-00002CDA0000}"/>
    <cellStyle name="SAPBEXunassignedItem 2 2 3 5 4" xfId="55858" xr:uid="{00000000-0005-0000-0000-00002DDA0000}"/>
    <cellStyle name="SAPBEXunassignedItem 2 2 3 5 4 2" xfId="55859" xr:uid="{00000000-0005-0000-0000-00002EDA0000}"/>
    <cellStyle name="SAPBEXunassignedItem 2 2 3 5 4 3" xfId="55860" xr:uid="{00000000-0005-0000-0000-00002FDA0000}"/>
    <cellStyle name="SAPBEXunassignedItem 2 2 3 5 5" xfId="55861" xr:uid="{00000000-0005-0000-0000-000030DA0000}"/>
    <cellStyle name="SAPBEXunassignedItem 2 2 3 5 5 2" xfId="55862" xr:uid="{00000000-0005-0000-0000-000031DA0000}"/>
    <cellStyle name="SAPBEXunassignedItem 2 2 3 5 5 3" xfId="55863" xr:uid="{00000000-0005-0000-0000-000032DA0000}"/>
    <cellStyle name="SAPBEXunassignedItem 2 2 3 5 6" xfId="55864" xr:uid="{00000000-0005-0000-0000-000033DA0000}"/>
    <cellStyle name="SAPBEXunassignedItem 2 2 3 5 6 2" xfId="55865" xr:uid="{00000000-0005-0000-0000-000034DA0000}"/>
    <cellStyle name="SAPBEXunassignedItem 2 2 3 5 6 3" xfId="55866" xr:uid="{00000000-0005-0000-0000-000035DA0000}"/>
    <cellStyle name="SAPBEXunassignedItem 2 2 3 5 7" xfId="55867" xr:uid="{00000000-0005-0000-0000-000036DA0000}"/>
    <cellStyle name="SAPBEXunassignedItem 2 2 3 5 7 2" xfId="55868" xr:uid="{00000000-0005-0000-0000-000037DA0000}"/>
    <cellStyle name="SAPBEXunassignedItem 2 2 3 5 7 3" xfId="55869" xr:uid="{00000000-0005-0000-0000-000038DA0000}"/>
    <cellStyle name="SAPBEXunassignedItem 2 2 3 5 8" xfId="55870" xr:uid="{00000000-0005-0000-0000-000039DA0000}"/>
    <cellStyle name="SAPBEXunassignedItem 2 2 3 5 8 2" xfId="55871" xr:uid="{00000000-0005-0000-0000-00003ADA0000}"/>
    <cellStyle name="SAPBEXunassignedItem 2 2 3 5 8 3" xfId="55872" xr:uid="{00000000-0005-0000-0000-00003BDA0000}"/>
    <cellStyle name="SAPBEXunassignedItem 2 2 3 5 9" xfId="55873" xr:uid="{00000000-0005-0000-0000-00003CDA0000}"/>
    <cellStyle name="SAPBEXunassignedItem 2 2 3 5 9 2" xfId="55874" xr:uid="{00000000-0005-0000-0000-00003DDA0000}"/>
    <cellStyle name="SAPBEXunassignedItem 2 2 3 5 9 3" xfId="55875" xr:uid="{00000000-0005-0000-0000-00003EDA0000}"/>
    <cellStyle name="SAPBEXunassignedItem 2 2 3 6" xfId="55876" xr:uid="{00000000-0005-0000-0000-00003FDA0000}"/>
    <cellStyle name="SAPBEXunassignedItem 2 2 3 6 10" xfId="55877" xr:uid="{00000000-0005-0000-0000-000040DA0000}"/>
    <cellStyle name="SAPBEXunassignedItem 2 2 3 6 10 2" xfId="55878" xr:uid="{00000000-0005-0000-0000-000041DA0000}"/>
    <cellStyle name="SAPBEXunassignedItem 2 2 3 6 10 3" xfId="55879" xr:uid="{00000000-0005-0000-0000-000042DA0000}"/>
    <cellStyle name="SAPBEXunassignedItem 2 2 3 6 11" xfId="55880" xr:uid="{00000000-0005-0000-0000-000043DA0000}"/>
    <cellStyle name="SAPBEXunassignedItem 2 2 3 6 11 2" xfId="55881" xr:uid="{00000000-0005-0000-0000-000044DA0000}"/>
    <cellStyle name="SAPBEXunassignedItem 2 2 3 6 11 3" xfId="55882" xr:uid="{00000000-0005-0000-0000-000045DA0000}"/>
    <cellStyle name="SAPBEXunassignedItem 2 2 3 6 12" xfId="55883" xr:uid="{00000000-0005-0000-0000-000046DA0000}"/>
    <cellStyle name="SAPBEXunassignedItem 2 2 3 6 13" xfId="55884" xr:uid="{00000000-0005-0000-0000-000047DA0000}"/>
    <cellStyle name="SAPBEXunassignedItem 2 2 3 6 2" xfId="55885" xr:uid="{00000000-0005-0000-0000-000048DA0000}"/>
    <cellStyle name="SAPBEXunassignedItem 2 2 3 6 2 2" xfId="55886" xr:uid="{00000000-0005-0000-0000-000049DA0000}"/>
    <cellStyle name="SAPBEXunassignedItem 2 2 3 6 2 3" xfId="55887" xr:uid="{00000000-0005-0000-0000-00004ADA0000}"/>
    <cellStyle name="SAPBEXunassignedItem 2 2 3 6 3" xfId="55888" xr:uid="{00000000-0005-0000-0000-00004BDA0000}"/>
    <cellStyle name="SAPBEXunassignedItem 2 2 3 6 3 2" xfId="55889" xr:uid="{00000000-0005-0000-0000-00004CDA0000}"/>
    <cellStyle name="SAPBEXunassignedItem 2 2 3 6 3 3" xfId="55890" xr:uid="{00000000-0005-0000-0000-00004DDA0000}"/>
    <cellStyle name="SAPBEXunassignedItem 2 2 3 6 4" xfId="55891" xr:uid="{00000000-0005-0000-0000-00004EDA0000}"/>
    <cellStyle name="SAPBEXunassignedItem 2 2 3 6 4 2" xfId="55892" xr:uid="{00000000-0005-0000-0000-00004FDA0000}"/>
    <cellStyle name="SAPBEXunassignedItem 2 2 3 6 4 3" xfId="55893" xr:uid="{00000000-0005-0000-0000-000050DA0000}"/>
    <cellStyle name="SAPBEXunassignedItem 2 2 3 6 5" xfId="55894" xr:uid="{00000000-0005-0000-0000-000051DA0000}"/>
    <cellStyle name="SAPBEXunassignedItem 2 2 3 6 5 2" xfId="55895" xr:uid="{00000000-0005-0000-0000-000052DA0000}"/>
    <cellStyle name="SAPBEXunassignedItem 2 2 3 6 5 3" xfId="55896" xr:uid="{00000000-0005-0000-0000-000053DA0000}"/>
    <cellStyle name="SAPBEXunassignedItem 2 2 3 6 6" xfId="55897" xr:uid="{00000000-0005-0000-0000-000054DA0000}"/>
    <cellStyle name="SAPBEXunassignedItem 2 2 3 6 6 2" xfId="55898" xr:uid="{00000000-0005-0000-0000-000055DA0000}"/>
    <cellStyle name="SAPBEXunassignedItem 2 2 3 6 6 3" xfId="55899" xr:uid="{00000000-0005-0000-0000-000056DA0000}"/>
    <cellStyle name="SAPBEXunassignedItem 2 2 3 6 7" xfId="55900" xr:uid="{00000000-0005-0000-0000-000057DA0000}"/>
    <cellStyle name="SAPBEXunassignedItem 2 2 3 6 7 2" xfId="55901" xr:uid="{00000000-0005-0000-0000-000058DA0000}"/>
    <cellStyle name="SAPBEXunassignedItem 2 2 3 6 7 3" xfId="55902" xr:uid="{00000000-0005-0000-0000-000059DA0000}"/>
    <cellStyle name="SAPBEXunassignedItem 2 2 3 6 8" xfId="55903" xr:uid="{00000000-0005-0000-0000-00005ADA0000}"/>
    <cellStyle name="SAPBEXunassignedItem 2 2 3 6 8 2" xfId="55904" xr:uid="{00000000-0005-0000-0000-00005BDA0000}"/>
    <cellStyle name="SAPBEXunassignedItem 2 2 3 6 8 3" xfId="55905" xr:uid="{00000000-0005-0000-0000-00005CDA0000}"/>
    <cellStyle name="SAPBEXunassignedItem 2 2 3 6 9" xfId="55906" xr:uid="{00000000-0005-0000-0000-00005DDA0000}"/>
    <cellStyle name="SAPBEXunassignedItem 2 2 3 6 9 2" xfId="55907" xr:uid="{00000000-0005-0000-0000-00005EDA0000}"/>
    <cellStyle name="SAPBEXunassignedItem 2 2 3 6 9 3" xfId="55908" xr:uid="{00000000-0005-0000-0000-00005FDA0000}"/>
    <cellStyle name="SAPBEXunassignedItem 2 2 3 7" xfId="55909" xr:uid="{00000000-0005-0000-0000-000060DA0000}"/>
    <cellStyle name="SAPBEXunassignedItem 2 2 3 7 10" xfId="55910" xr:uid="{00000000-0005-0000-0000-000061DA0000}"/>
    <cellStyle name="SAPBEXunassignedItem 2 2 3 7 10 2" xfId="55911" xr:uid="{00000000-0005-0000-0000-000062DA0000}"/>
    <cellStyle name="SAPBEXunassignedItem 2 2 3 7 10 3" xfId="55912" xr:uid="{00000000-0005-0000-0000-000063DA0000}"/>
    <cellStyle name="SAPBEXunassignedItem 2 2 3 7 11" xfId="55913" xr:uid="{00000000-0005-0000-0000-000064DA0000}"/>
    <cellStyle name="SAPBEXunassignedItem 2 2 3 7 11 2" xfId="55914" xr:uid="{00000000-0005-0000-0000-000065DA0000}"/>
    <cellStyle name="SAPBEXunassignedItem 2 2 3 7 11 3" xfId="55915" xr:uid="{00000000-0005-0000-0000-000066DA0000}"/>
    <cellStyle name="SAPBEXunassignedItem 2 2 3 7 12" xfId="55916" xr:uid="{00000000-0005-0000-0000-000067DA0000}"/>
    <cellStyle name="SAPBEXunassignedItem 2 2 3 7 13" xfId="55917" xr:uid="{00000000-0005-0000-0000-000068DA0000}"/>
    <cellStyle name="SAPBEXunassignedItem 2 2 3 7 2" xfId="55918" xr:uid="{00000000-0005-0000-0000-000069DA0000}"/>
    <cellStyle name="SAPBEXunassignedItem 2 2 3 7 2 2" xfId="55919" xr:uid="{00000000-0005-0000-0000-00006ADA0000}"/>
    <cellStyle name="SAPBEXunassignedItem 2 2 3 7 2 3" xfId="55920" xr:uid="{00000000-0005-0000-0000-00006BDA0000}"/>
    <cellStyle name="SAPBEXunassignedItem 2 2 3 7 3" xfId="55921" xr:uid="{00000000-0005-0000-0000-00006CDA0000}"/>
    <cellStyle name="SAPBEXunassignedItem 2 2 3 7 3 2" xfId="55922" xr:uid="{00000000-0005-0000-0000-00006DDA0000}"/>
    <cellStyle name="SAPBEXunassignedItem 2 2 3 7 3 3" xfId="55923" xr:uid="{00000000-0005-0000-0000-00006EDA0000}"/>
    <cellStyle name="SAPBEXunassignedItem 2 2 3 7 4" xfId="55924" xr:uid="{00000000-0005-0000-0000-00006FDA0000}"/>
    <cellStyle name="SAPBEXunassignedItem 2 2 3 7 4 2" xfId="55925" xr:uid="{00000000-0005-0000-0000-000070DA0000}"/>
    <cellStyle name="SAPBEXunassignedItem 2 2 3 7 4 3" xfId="55926" xr:uid="{00000000-0005-0000-0000-000071DA0000}"/>
    <cellStyle name="SAPBEXunassignedItem 2 2 3 7 5" xfId="55927" xr:uid="{00000000-0005-0000-0000-000072DA0000}"/>
    <cellStyle name="SAPBEXunassignedItem 2 2 3 7 5 2" xfId="55928" xr:uid="{00000000-0005-0000-0000-000073DA0000}"/>
    <cellStyle name="SAPBEXunassignedItem 2 2 3 7 5 3" xfId="55929" xr:uid="{00000000-0005-0000-0000-000074DA0000}"/>
    <cellStyle name="SAPBEXunassignedItem 2 2 3 7 6" xfId="55930" xr:uid="{00000000-0005-0000-0000-000075DA0000}"/>
    <cellStyle name="SAPBEXunassignedItem 2 2 3 7 6 2" xfId="55931" xr:uid="{00000000-0005-0000-0000-000076DA0000}"/>
    <cellStyle name="SAPBEXunassignedItem 2 2 3 7 6 3" xfId="55932" xr:uid="{00000000-0005-0000-0000-000077DA0000}"/>
    <cellStyle name="SAPBEXunassignedItem 2 2 3 7 7" xfId="55933" xr:uid="{00000000-0005-0000-0000-000078DA0000}"/>
    <cellStyle name="SAPBEXunassignedItem 2 2 3 7 7 2" xfId="55934" xr:uid="{00000000-0005-0000-0000-000079DA0000}"/>
    <cellStyle name="SAPBEXunassignedItem 2 2 3 7 7 3" xfId="55935" xr:uid="{00000000-0005-0000-0000-00007ADA0000}"/>
    <cellStyle name="SAPBEXunassignedItem 2 2 3 7 8" xfId="55936" xr:uid="{00000000-0005-0000-0000-00007BDA0000}"/>
    <cellStyle name="SAPBEXunassignedItem 2 2 3 7 8 2" xfId="55937" xr:uid="{00000000-0005-0000-0000-00007CDA0000}"/>
    <cellStyle name="SAPBEXunassignedItem 2 2 3 7 8 3" xfId="55938" xr:uid="{00000000-0005-0000-0000-00007DDA0000}"/>
    <cellStyle name="SAPBEXunassignedItem 2 2 3 7 9" xfId="55939" xr:uid="{00000000-0005-0000-0000-00007EDA0000}"/>
    <cellStyle name="SAPBEXunassignedItem 2 2 3 7 9 2" xfId="55940" xr:uid="{00000000-0005-0000-0000-00007FDA0000}"/>
    <cellStyle name="SAPBEXunassignedItem 2 2 3 7 9 3" xfId="55941" xr:uid="{00000000-0005-0000-0000-000080DA0000}"/>
    <cellStyle name="SAPBEXunassignedItem 2 2 3 8" xfId="55942" xr:uid="{00000000-0005-0000-0000-000081DA0000}"/>
    <cellStyle name="SAPBEXunassignedItem 2 2 3 8 2" xfId="55943" xr:uid="{00000000-0005-0000-0000-000082DA0000}"/>
    <cellStyle name="SAPBEXunassignedItem 2 2 3 8 3" xfId="55944" xr:uid="{00000000-0005-0000-0000-000083DA0000}"/>
    <cellStyle name="SAPBEXunassignedItem 2 2 3 9" xfId="55945" xr:uid="{00000000-0005-0000-0000-000084DA0000}"/>
    <cellStyle name="SAPBEXunassignedItem 2 2 3 9 2" xfId="55946" xr:uid="{00000000-0005-0000-0000-000085DA0000}"/>
    <cellStyle name="SAPBEXunassignedItem 2 2 3 9 3" xfId="55947" xr:uid="{00000000-0005-0000-0000-000086DA0000}"/>
    <cellStyle name="SAPBEXunassignedItem 2 2 4" xfId="55948" xr:uid="{00000000-0005-0000-0000-000087DA0000}"/>
    <cellStyle name="SAPBEXunassignedItem 2 2 4 10" xfId="55949" xr:uid="{00000000-0005-0000-0000-000088DA0000}"/>
    <cellStyle name="SAPBEXunassignedItem 2 2 4 10 2" xfId="55950" xr:uid="{00000000-0005-0000-0000-000089DA0000}"/>
    <cellStyle name="SAPBEXunassignedItem 2 2 4 10 3" xfId="55951" xr:uid="{00000000-0005-0000-0000-00008ADA0000}"/>
    <cellStyle name="SAPBEXunassignedItem 2 2 4 11" xfId="55952" xr:uid="{00000000-0005-0000-0000-00008BDA0000}"/>
    <cellStyle name="SAPBEXunassignedItem 2 2 4 11 2" xfId="55953" xr:uid="{00000000-0005-0000-0000-00008CDA0000}"/>
    <cellStyle name="SAPBEXunassignedItem 2 2 4 11 3" xfId="55954" xr:uid="{00000000-0005-0000-0000-00008DDA0000}"/>
    <cellStyle name="SAPBEXunassignedItem 2 2 4 12" xfId="55955" xr:uid="{00000000-0005-0000-0000-00008EDA0000}"/>
    <cellStyle name="SAPBEXunassignedItem 2 2 4 12 2" xfId="55956" xr:uid="{00000000-0005-0000-0000-00008FDA0000}"/>
    <cellStyle name="SAPBEXunassignedItem 2 2 4 12 3" xfId="55957" xr:uid="{00000000-0005-0000-0000-000090DA0000}"/>
    <cellStyle name="SAPBEXunassignedItem 2 2 4 13" xfId="55958" xr:uid="{00000000-0005-0000-0000-000091DA0000}"/>
    <cellStyle name="SAPBEXunassignedItem 2 2 4 13 2" xfId="55959" xr:uid="{00000000-0005-0000-0000-000092DA0000}"/>
    <cellStyle name="SAPBEXunassignedItem 2 2 4 13 3" xfId="55960" xr:uid="{00000000-0005-0000-0000-000093DA0000}"/>
    <cellStyle name="SAPBEXunassignedItem 2 2 4 14" xfId="55961" xr:uid="{00000000-0005-0000-0000-000094DA0000}"/>
    <cellStyle name="SAPBEXunassignedItem 2 2 4 14 2" xfId="55962" xr:uid="{00000000-0005-0000-0000-000095DA0000}"/>
    <cellStyle name="SAPBEXunassignedItem 2 2 4 14 3" xfId="55963" xr:uid="{00000000-0005-0000-0000-000096DA0000}"/>
    <cellStyle name="SAPBEXunassignedItem 2 2 4 15" xfId="55964" xr:uid="{00000000-0005-0000-0000-000097DA0000}"/>
    <cellStyle name="SAPBEXunassignedItem 2 2 4 15 2" xfId="55965" xr:uid="{00000000-0005-0000-0000-000098DA0000}"/>
    <cellStyle name="SAPBEXunassignedItem 2 2 4 15 3" xfId="55966" xr:uid="{00000000-0005-0000-0000-000099DA0000}"/>
    <cellStyle name="SAPBEXunassignedItem 2 2 4 16" xfId="55967" xr:uid="{00000000-0005-0000-0000-00009ADA0000}"/>
    <cellStyle name="SAPBEXunassignedItem 2 2 4 16 2" xfId="55968" xr:uid="{00000000-0005-0000-0000-00009BDA0000}"/>
    <cellStyle name="SAPBEXunassignedItem 2 2 4 16 3" xfId="55969" xr:uid="{00000000-0005-0000-0000-00009CDA0000}"/>
    <cellStyle name="SAPBEXunassignedItem 2 2 4 17" xfId="55970" xr:uid="{00000000-0005-0000-0000-00009DDA0000}"/>
    <cellStyle name="SAPBEXunassignedItem 2 2 4 17 2" xfId="55971" xr:uid="{00000000-0005-0000-0000-00009EDA0000}"/>
    <cellStyle name="SAPBEXunassignedItem 2 2 4 17 3" xfId="55972" xr:uid="{00000000-0005-0000-0000-00009FDA0000}"/>
    <cellStyle name="SAPBEXunassignedItem 2 2 4 18" xfId="55973" xr:uid="{00000000-0005-0000-0000-0000A0DA0000}"/>
    <cellStyle name="SAPBEXunassignedItem 2 2 4 18 2" xfId="55974" xr:uid="{00000000-0005-0000-0000-0000A1DA0000}"/>
    <cellStyle name="SAPBEXunassignedItem 2 2 4 18 3" xfId="55975" xr:uid="{00000000-0005-0000-0000-0000A2DA0000}"/>
    <cellStyle name="SAPBEXunassignedItem 2 2 4 19" xfId="55976" xr:uid="{00000000-0005-0000-0000-0000A3DA0000}"/>
    <cellStyle name="SAPBEXunassignedItem 2 2 4 2" xfId="55977" xr:uid="{00000000-0005-0000-0000-0000A4DA0000}"/>
    <cellStyle name="SAPBEXunassignedItem 2 2 4 2 10" xfId="55978" xr:uid="{00000000-0005-0000-0000-0000A5DA0000}"/>
    <cellStyle name="SAPBEXunassignedItem 2 2 4 2 10 2" xfId="55979" xr:uid="{00000000-0005-0000-0000-0000A6DA0000}"/>
    <cellStyle name="SAPBEXunassignedItem 2 2 4 2 10 3" xfId="55980" xr:uid="{00000000-0005-0000-0000-0000A7DA0000}"/>
    <cellStyle name="SAPBEXunassignedItem 2 2 4 2 11" xfId="55981" xr:uid="{00000000-0005-0000-0000-0000A8DA0000}"/>
    <cellStyle name="SAPBEXunassignedItem 2 2 4 2 11 2" xfId="55982" xr:uid="{00000000-0005-0000-0000-0000A9DA0000}"/>
    <cellStyle name="SAPBEXunassignedItem 2 2 4 2 11 3" xfId="55983" xr:uid="{00000000-0005-0000-0000-0000AADA0000}"/>
    <cellStyle name="SAPBEXunassignedItem 2 2 4 2 12" xfId="55984" xr:uid="{00000000-0005-0000-0000-0000ABDA0000}"/>
    <cellStyle name="SAPBEXunassignedItem 2 2 4 2 12 2" xfId="55985" xr:uid="{00000000-0005-0000-0000-0000ACDA0000}"/>
    <cellStyle name="SAPBEXunassignedItem 2 2 4 2 12 3" xfId="55986" xr:uid="{00000000-0005-0000-0000-0000ADDA0000}"/>
    <cellStyle name="SAPBEXunassignedItem 2 2 4 2 13" xfId="55987" xr:uid="{00000000-0005-0000-0000-0000AEDA0000}"/>
    <cellStyle name="SAPBEXunassignedItem 2 2 4 2 14" xfId="55988" xr:uid="{00000000-0005-0000-0000-0000AFDA0000}"/>
    <cellStyle name="SAPBEXunassignedItem 2 2 4 2 2" xfId="55989" xr:uid="{00000000-0005-0000-0000-0000B0DA0000}"/>
    <cellStyle name="SAPBEXunassignedItem 2 2 4 2 2 2" xfId="55990" xr:uid="{00000000-0005-0000-0000-0000B1DA0000}"/>
    <cellStyle name="SAPBEXunassignedItem 2 2 4 2 2 3" xfId="55991" xr:uid="{00000000-0005-0000-0000-0000B2DA0000}"/>
    <cellStyle name="SAPBEXunassignedItem 2 2 4 2 3" xfId="55992" xr:uid="{00000000-0005-0000-0000-0000B3DA0000}"/>
    <cellStyle name="SAPBEXunassignedItem 2 2 4 2 3 2" xfId="55993" xr:uid="{00000000-0005-0000-0000-0000B4DA0000}"/>
    <cellStyle name="SAPBEXunassignedItem 2 2 4 2 3 3" xfId="55994" xr:uid="{00000000-0005-0000-0000-0000B5DA0000}"/>
    <cellStyle name="SAPBEXunassignedItem 2 2 4 2 4" xfId="55995" xr:uid="{00000000-0005-0000-0000-0000B6DA0000}"/>
    <cellStyle name="SAPBEXunassignedItem 2 2 4 2 4 2" xfId="55996" xr:uid="{00000000-0005-0000-0000-0000B7DA0000}"/>
    <cellStyle name="SAPBEXunassignedItem 2 2 4 2 4 3" xfId="55997" xr:uid="{00000000-0005-0000-0000-0000B8DA0000}"/>
    <cellStyle name="SAPBEXunassignedItem 2 2 4 2 5" xfId="55998" xr:uid="{00000000-0005-0000-0000-0000B9DA0000}"/>
    <cellStyle name="SAPBEXunassignedItem 2 2 4 2 5 2" xfId="55999" xr:uid="{00000000-0005-0000-0000-0000BADA0000}"/>
    <cellStyle name="SAPBEXunassignedItem 2 2 4 2 5 3" xfId="56000" xr:uid="{00000000-0005-0000-0000-0000BBDA0000}"/>
    <cellStyle name="SAPBEXunassignedItem 2 2 4 2 6" xfId="56001" xr:uid="{00000000-0005-0000-0000-0000BCDA0000}"/>
    <cellStyle name="SAPBEXunassignedItem 2 2 4 2 6 2" xfId="56002" xr:uid="{00000000-0005-0000-0000-0000BDDA0000}"/>
    <cellStyle name="SAPBEXunassignedItem 2 2 4 2 6 3" xfId="56003" xr:uid="{00000000-0005-0000-0000-0000BEDA0000}"/>
    <cellStyle name="SAPBEXunassignedItem 2 2 4 2 7" xfId="56004" xr:uid="{00000000-0005-0000-0000-0000BFDA0000}"/>
    <cellStyle name="SAPBEXunassignedItem 2 2 4 2 7 2" xfId="56005" xr:uid="{00000000-0005-0000-0000-0000C0DA0000}"/>
    <cellStyle name="SAPBEXunassignedItem 2 2 4 2 7 3" xfId="56006" xr:uid="{00000000-0005-0000-0000-0000C1DA0000}"/>
    <cellStyle name="SAPBEXunassignedItem 2 2 4 2 8" xfId="56007" xr:uid="{00000000-0005-0000-0000-0000C2DA0000}"/>
    <cellStyle name="SAPBEXunassignedItem 2 2 4 2 8 2" xfId="56008" xr:uid="{00000000-0005-0000-0000-0000C3DA0000}"/>
    <cellStyle name="SAPBEXunassignedItem 2 2 4 2 8 3" xfId="56009" xr:uid="{00000000-0005-0000-0000-0000C4DA0000}"/>
    <cellStyle name="SAPBEXunassignedItem 2 2 4 2 9" xfId="56010" xr:uid="{00000000-0005-0000-0000-0000C5DA0000}"/>
    <cellStyle name="SAPBEXunassignedItem 2 2 4 2 9 2" xfId="56011" xr:uid="{00000000-0005-0000-0000-0000C6DA0000}"/>
    <cellStyle name="SAPBEXunassignedItem 2 2 4 2 9 3" xfId="56012" xr:uid="{00000000-0005-0000-0000-0000C7DA0000}"/>
    <cellStyle name="SAPBEXunassignedItem 2 2 4 20" xfId="56013" xr:uid="{00000000-0005-0000-0000-0000C8DA0000}"/>
    <cellStyle name="SAPBEXunassignedItem 2 2 4 3" xfId="56014" xr:uid="{00000000-0005-0000-0000-0000C9DA0000}"/>
    <cellStyle name="SAPBEXunassignedItem 2 2 4 3 10" xfId="56015" xr:uid="{00000000-0005-0000-0000-0000CADA0000}"/>
    <cellStyle name="SAPBEXunassignedItem 2 2 4 3 10 2" xfId="56016" xr:uid="{00000000-0005-0000-0000-0000CBDA0000}"/>
    <cellStyle name="SAPBEXunassignedItem 2 2 4 3 10 3" xfId="56017" xr:uid="{00000000-0005-0000-0000-0000CCDA0000}"/>
    <cellStyle name="SAPBEXunassignedItem 2 2 4 3 11" xfId="56018" xr:uid="{00000000-0005-0000-0000-0000CDDA0000}"/>
    <cellStyle name="SAPBEXunassignedItem 2 2 4 3 11 2" xfId="56019" xr:uid="{00000000-0005-0000-0000-0000CEDA0000}"/>
    <cellStyle name="SAPBEXunassignedItem 2 2 4 3 11 3" xfId="56020" xr:uid="{00000000-0005-0000-0000-0000CFDA0000}"/>
    <cellStyle name="SAPBEXunassignedItem 2 2 4 3 12" xfId="56021" xr:uid="{00000000-0005-0000-0000-0000D0DA0000}"/>
    <cellStyle name="SAPBEXunassignedItem 2 2 4 3 12 2" xfId="56022" xr:uid="{00000000-0005-0000-0000-0000D1DA0000}"/>
    <cellStyle name="SAPBEXunassignedItem 2 2 4 3 12 3" xfId="56023" xr:uid="{00000000-0005-0000-0000-0000D2DA0000}"/>
    <cellStyle name="SAPBEXunassignedItem 2 2 4 3 13" xfId="56024" xr:uid="{00000000-0005-0000-0000-0000D3DA0000}"/>
    <cellStyle name="SAPBEXunassignedItem 2 2 4 3 14" xfId="56025" xr:uid="{00000000-0005-0000-0000-0000D4DA0000}"/>
    <cellStyle name="SAPBEXunassignedItem 2 2 4 3 2" xfId="56026" xr:uid="{00000000-0005-0000-0000-0000D5DA0000}"/>
    <cellStyle name="SAPBEXunassignedItem 2 2 4 3 2 2" xfId="56027" xr:uid="{00000000-0005-0000-0000-0000D6DA0000}"/>
    <cellStyle name="SAPBEXunassignedItem 2 2 4 3 2 3" xfId="56028" xr:uid="{00000000-0005-0000-0000-0000D7DA0000}"/>
    <cellStyle name="SAPBEXunassignedItem 2 2 4 3 3" xfId="56029" xr:uid="{00000000-0005-0000-0000-0000D8DA0000}"/>
    <cellStyle name="SAPBEXunassignedItem 2 2 4 3 3 2" xfId="56030" xr:uid="{00000000-0005-0000-0000-0000D9DA0000}"/>
    <cellStyle name="SAPBEXunassignedItem 2 2 4 3 3 3" xfId="56031" xr:uid="{00000000-0005-0000-0000-0000DADA0000}"/>
    <cellStyle name="SAPBEXunassignedItem 2 2 4 3 4" xfId="56032" xr:uid="{00000000-0005-0000-0000-0000DBDA0000}"/>
    <cellStyle name="SAPBEXunassignedItem 2 2 4 3 4 2" xfId="56033" xr:uid="{00000000-0005-0000-0000-0000DCDA0000}"/>
    <cellStyle name="SAPBEXunassignedItem 2 2 4 3 4 3" xfId="56034" xr:uid="{00000000-0005-0000-0000-0000DDDA0000}"/>
    <cellStyle name="SAPBEXunassignedItem 2 2 4 3 5" xfId="56035" xr:uid="{00000000-0005-0000-0000-0000DEDA0000}"/>
    <cellStyle name="SAPBEXunassignedItem 2 2 4 3 5 2" xfId="56036" xr:uid="{00000000-0005-0000-0000-0000DFDA0000}"/>
    <cellStyle name="SAPBEXunassignedItem 2 2 4 3 5 3" xfId="56037" xr:uid="{00000000-0005-0000-0000-0000E0DA0000}"/>
    <cellStyle name="SAPBEXunassignedItem 2 2 4 3 6" xfId="56038" xr:uid="{00000000-0005-0000-0000-0000E1DA0000}"/>
    <cellStyle name="SAPBEXunassignedItem 2 2 4 3 6 2" xfId="56039" xr:uid="{00000000-0005-0000-0000-0000E2DA0000}"/>
    <cellStyle name="SAPBEXunassignedItem 2 2 4 3 6 3" xfId="56040" xr:uid="{00000000-0005-0000-0000-0000E3DA0000}"/>
    <cellStyle name="SAPBEXunassignedItem 2 2 4 3 7" xfId="56041" xr:uid="{00000000-0005-0000-0000-0000E4DA0000}"/>
    <cellStyle name="SAPBEXunassignedItem 2 2 4 3 7 2" xfId="56042" xr:uid="{00000000-0005-0000-0000-0000E5DA0000}"/>
    <cellStyle name="SAPBEXunassignedItem 2 2 4 3 7 3" xfId="56043" xr:uid="{00000000-0005-0000-0000-0000E6DA0000}"/>
    <cellStyle name="SAPBEXunassignedItem 2 2 4 3 8" xfId="56044" xr:uid="{00000000-0005-0000-0000-0000E7DA0000}"/>
    <cellStyle name="SAPBEXunassignedItem 2 2 4 3 8 2" xfId="56045" xr:uid="{00000000-0005-0000-0000-0000E8DA0000}"/>
    <cellStyle name="SAPBEXunassignedItem 2 2 4 3 8 3" xfId="56046" xr:uid="{00000000-0005-0000-0000-0000E9DA0000}"/>
    <cellStyle name="SAPBEXunassignedItem 2 2 4 3 9" xfId="56047" xr:uid="{00000000-0005-0000-0000-0000EADA0000}"/>
    <cellStyle name="SAPBEXunassignedItem 2 2 4 3 9 2" xfId="56048" xr:uid="{00000000-0005-0000-0000-0000EBDA0000}"/>
    <cellStyle name="SAPBEXunassignedItem 2 2 4 3 9 3" xfId="56049" xr:uid="{00000000-0005-0000-0000-0000ECDA0000}"/>
    <cellStyle name="SAPBEXunassignedItem 2 2 4 4" xfId="56050" xr:uid="{00000000-0005-0000-0000-0000EDDA0000}"/>
    <cellStyle name="SAPBEXunassignedItem 2 2 4 4 10" xfId="56051" xr:uid="{00000000-0005-0000-0000-0000EEDA0000}"/>
    <cellStyle name="SAPBEXunassignedItem 2 2 4 4 10 2" xfId="56052" xr:uid="{00000000-0005-0000-0000-0000EFDA0000}"/>
    <cellStyle name="SAPBEXunassignedItem 2 2 4 4 10 3" xfId="56053" xr:uid="{00000000-0005-0000-0000-0000F0DA0000}"/>
    <cellStyle name="SAPBEXunassignedItem 2 2 4 4 11" xfId="56054" xr:uid="{00000000-0005-0000-0000-0000F1DA0000}"/>
    <cellStyle name="SAPBEXunassignedItem 2 2 4 4 11 2" xfId="56055" xr:uid="{00000000-0005-0000-0000-0000F2DA0000}"/>
    <cellStyle name="SAPBEXunassignedItem 2 2 4 4 11 3" xfId="56056" xr:uid="{00000000-0005-0000-0000-0000F3DA0000}"/>
    <cellStyle name="SAPBEXunassignedItem 2 2 4 4 12" xfId="56057" xr:uid="{00000000-0005-0000-0000-0000F4DA0000}"/>
    <cellStyle name="SAPBEXunassignedItem 2 2 4 4 13" xfId="56058" xr:uid="{00000000-0005-0000-0000-0000F5DA0000}"/>
    <cellStyle name="SAPBEXunassignedItem 2 2 4 4 2" xfId="56059" xr:uid="{00000000-0005-0000-0000-0000F6DA0000}"/>
    <cellStyle name="SAPBEXunassignedItem 2 2 4 4 2 2" xfId="56060" xr:uid="{00000000-0005-0000-0000-0000F7DA0000}"/>
    <cellStyle name="SAPBEXunassignedItem 2 2 4 4 2 3" xfId="56061" xr:uid="{00000000-0005-0000-0000-0000F8DA0000}"/>
    <cellStyle name="SAPBEXunassignedItem 2 2 4 4 3" xfId="56062" xr:uid="{00000000-0005-0000-0000-0000F9DA0000}"/>
    <cellStyle name="SAPBEXunassignedItem 2 2 4 4 3 2" xfId="56063" xr:uid="{00000000-0005-0000-0000-0000FADA0000}"/>
    <cellStyle name="SAPBEXunassignedItem 2 2 4 4 3 3" xfId="56064" xr:uid="{00000000-0005-0000-0000-0000FBDA0000}"/>
    <cellStyle name="SAPBEXunassignedItem 2 2 4 4 4" xfId="56065" xr:uid="{00000000-0005-0000-0000-0000FCDA0000}"/>
    <cellStyle name="SAPBEXunassignedItem 2 2 4 4 4 2" xfId="56066" xr:uid="{00000000-0005-0000-0000-0000FDDA0000}"/>
    <cellStyle name="SAPBEXunassignedItem 2 2 4 4 4 3" xfId="56067" xr:uid="{00000000-0005-0000-0000-0000FEDA0000}"/>
    <cellStyle name="SAPBEXunassignedItem 2 2 4 4 5" xfId="56068" xr:uid="{00000000-0005-0000-0000-0000FFDA0000}"/>
    <cellStyle name="SAPBEXunassignedItem 2 2 4 4 5 2" xfId="56069" xr:uid="{00000000-0005-0000-0000-000000DB0000}"/>
    <cellStyle name="SAPBEXunassignedItem 2 2 4 4 5 3" xfId="56070" xr:uid="{00000000-0005-0000-0000-000001DB0000}"/>
    <cellStyle name="SAPBEXunassignedItem 2 2 4 4 6" xfId="56071" xr:uid="{00000000-0005-0000-0000-000002DB0000}"/>
    <cellStyle name="SAPBEXunassignedItem 2 2 4 4 6 2" xfId="56072" xr:uid="{00000000-0005-0000-0000-000003DB0000}"/>
    <cellStyle name="SAPBEXunassignedItem 2 2 4 4 6 3" xfId="56073" xr:uid="{00000000-0005-0000-0000-000004DB0000}"/>
    <cellStyle name="SAPBEXunassignedItem 2 2 4 4 7" xfId="56074" xr:uid="{00000000-0005-0000-0000-000005DB0000}"/>
    <cellStyle name="SAPBEXunassignedItem 2 2 4 4 7 2" xfId="56075" xr:uid="{00000000-0005-0000-0000-000006DB0000}"/>
    <cellStyle name="SAPBEXunassignedItem 2 2 4 4 7 3" xfId="56076" xr:uid="{00000000-0005-0000-0000-000007DB0000}"/>
    <cellStyle name="SAPBEXunassignedItem 2 2 4 4 8" xfId="56077" xr:uid="{00000000-0005-0000-0000-000008DB0000}"/>
    <cellStyle name="SAPBEXunassignedItem 2 2 4 4 8 2" xfId="56078" xr:uid="{00000000-0005-0000-0000-000009DB0000}"/>
    <cellStyle name="SAPBEXunassignedItem 2 2 4 4 8 3" xfId="56079" xr:uid="{00000000-0005-0000-0000-00000ADB0000}"/>
    <cellStyle name="SAPBEXunassignedItem 2 2 4 4 9" xfId="56080" xr:uid="{00000000-0005-0000-0000-00000BDB0000}"/>
    <cellStyle name="SAPBEXunassignedItem 2 2 4 4 9 2" xfId="56081" xr:uid="{00000000-0005-0000-0000-00000CDB0000}"/>
    <cellStyle name="SAPBEXunassignedItem 2 2 4 4 9 3" xfId="56082" xr:uid="{00000000-0005-0000-0000-00000DDB0000}"/>
    <cellStyle name="SAPBEXunassignedItem 2 2 4 5" xfId="56083" xr:uid="{00000000-0005-0000-0000-00000EDB0000}"/>
    <cellStyle name="SAPBEXunassignedItem 2 2 4 5 10" xfId="56084" xr:uid="{00000000-0005-0000-0000-00000FDB0000}"/>
    <cellStyle name="SAPBEXunassignedItem 2 2 4 5 10 2" xfId="56085" xr:uid="{00000000-0005-0000-0000-000010DB0000}"/>
    <cellStyle name="SAPBEXunassignedItem 2 2 4 5 10 3" xfId="56086" xr:uid="{00000000-0005-0000-0000-000011DB0000}"/>
    <cellStyle name="SAPBEXunassignedItem 2 2 4 5 11" xfId="56087" xr:uid="{00000000-0005-0000-0000-000012DB0000}"/>
    <cellStyle name="SAPBEXunassignedItem 2 2 4 5 11 2" xfId="56088" xr:uid="{00000000-0005-0000-0000-000013DB0000}"/>
    <cellStyle name="SAPBEXunassignedItem 2 2 4 5 11 3" xfId="56089" xr:uid="{00000000-0005-0000-0000-000014DB0000}"/>
    <cellStyle name="SAPBEXunassignedItem 2 2 4 5 12" xfId="56090" xr:uid="{00000000-0005-0000-0000-000015DB0000}"/>
    <cellStyle name="SAPBEXunassignedItem 2 2 4 5 13" xfId="56091" xr:uid="{00000000-0005-0000-0000-000016DB0000}"/>
    <cellStyle name="SAPBEXunassignedItem 2 2 4 5 2" xfId="56092" xr:uid="{00000000-0005-0000-0000-000017DB0000}"/>
    <cellStyle name="SAPBEXunassignedItem 2 2 4 5 2 2" xfId="56093" xr:uid="{00000000-0005-0000-0000-000018DB0000}"/>
    <cellStyle name="SAPBEXunassignedItem 2 2 4 5 2 3" xfId="56094" xr:uid="{00000000-0005-0000-0000-000019DB0000}"/>
    <cellStyle name="SAPBEXunassignedItem 2 2 4 5 3" xfId="56095" xr:uid="{00000000-0005-0000-0000-00001ADB0000}"/>
    <cellStyle name="SAPBEXunassignedItem 2 2 4 5 3 2" xfId="56096" xr:uid="{00000000-0005-0000-0000-00001BDB0000}"/>
    <cellStyle name="SAPBEXunassignedItem 2 2 4 5 3 3" xfId="56097" xr:uid="{00000000-0005-0000-0000-00001CDB0000}"/>
    <cellStyle name="SAPBEXunassignedItem 2 2 4 5 4" xfId="56098" xr:uid="{00000000-0005-0000-0000-00001DDB0000}"/>
    <cellStyle name="SAPBEXunassignedItem 2 2 4 5 4 2" xfId="56099" xr:uid="{00000000-0005-0000-0000-00001EDB0000}"/>
    <cellStyle name="SAPBEXunassignedItem 2 2 4 5 4 3" xfId="56100" xr:uid="{00000000-0005-0000-0000-00001FDB0000}"/>
    <cellStyle name="SAPBEXunassignedItem 2 2 4 5 5" xfId="56101" xr:uid="{00000000-0005-0000-0000-000020DB0000}"/>
    <cellStyle name="SAPBEXunassignedItem 2 2 4 5 5 2" xfId="56102" xr:uid="{00000000-0005-0000-0000-000021DB0000}"/>
    <cellStyle name="SAPBEXunassignedItem 2 2 4 5 5 3" xfId="56103" xr:uid="{00000000-0005-0000-0000-000022DB0000}"/>
    <cellStyle name="SAPBEXunassignedItem 2 2 4 5 6" xfId="56104" xr:uid="{00000000-0005-0000-0000-000023DB0000}"/>
    <cellStyle name="SAPBEXunassignedItem 2 2 4 5 6 2" xfId="56105" xr:uid="{00000000-0005-0000-0000-000024DB0000}"/>
    <cellStyle name="SAPBEXunassignedItem 2 2 4 5 6 3" xfId="56106" xr:uid="{00000000-0005-0000-0000-000025DB0000}"/>
    <cellStyle name="SAPBEXunassignedItem 2 2 4 5 7" xfId="56107" xr:uid="{00000000-0005-0000-0000-000026DB0000}"/>
    <cellStyle name="SAPBEXunassignedItem 2 2 4 5 7 2" xfId="56108" xr:uid="{00000000-0005-0000-0000-000027DB0000}"/>
    <cellStyle name="SAPBEXunassignedItem 2 2 4 5 7 3" xfId="56109" xr:uid="{00000000-0005-0000-0000-000028DB0000}"/>
    <cellStyle name="SAPBEXunassignedItem 2 2 4 5 8" xfId="56110" xr:uid="{00000000-0005-0000-0000-000029DB0000}"/>
    <cellStyle name="SAPBEXunassignedItem 2 2 4 5 8 2" xfId="56111" xr:uid="{00000000-0005-0000-0000-00002ADB0000}"/>
    <cellStyle name="SAPBEXunassignedItem 2 2 4 5 8 3" xfId="56112" xr:uid="{00000000-0005-0000-0000-00002BDB0000}"/>
    <cellStyle name="SAPBEXunassignedItem 2 2 4 5 9" xfId="56113" xr:uid="{00000000-0005-0000-0000-00002CDB0000}"/>
    <cellStyle name="SAPBEXunassignedItem 2 2 4 5 9 2" xfId="56114" xr:uid="{00000000-0005-0000-0000-00002DDB0000}"/>
    <cellStyle name="SAPBEXunassignedItem 2 2 4 5 9 3" xfId="56115" xr:uid="{00000000-0005-0000-0000-00002EDB0000}"/>
    <cellStyle name="SAPBEXunassignedItem 2 2 4 6" xfId="56116" xr:uid="{00000000-0005-0000-0000-00002FDB0000}"/>
    <cellStyle name="SAPBEXunassignedItem 2 2 4 6 10" xfId="56117" xr:uid="{00000000-0005-0000-0000-000030DB0000}"/>
    <cellStyle name="SAPBEXunassignedItem 2 2 4 6 10 2" xfId="56118" xr:uid="{00000000-0005-0000-0000-000031DB0000}"/>
    <cellStyle name="SAPBEXunassignedItem 2 2 4 6 10 3" xfId="56119" xr:uid="{00000000-0005-0000-0000-000032DB0000}"/>
    <cellStyle name="SAPBEXunassignedItem 2 2 4 6 11" xfId="56120" xr:uid="{00000000-0005-0000-0000-000033DB0000}"/>
    <cellStyle name="SAPBEXunassignedItem 2 2 4 6 11 2" xfId="56121" xr:uid="{00000000-0005-0000-0000-000034DB0000}"/>
    <cellStyle name="SAPBEXunassignedItem 2 2 4 6 11 3" xfId="56122" xr:uid="{00000000-0005-0000-0000-000035DB0000}"/>
    <cellStyle name="SAPBEXunassignedItem 2 2 4 6 12" xfId="56123" xr:uid="{00000000-0005-0000-0000-000036DB0000}"/>
    <cellStyle name="SAPBEXunassignedItem 2 2 4 6 13" xfId="56124" xr:uid="{00000000-0005-0000-0000-000037DB0000}"/>
    <cellStyle name="SAPBEXunassignedItem 2 2 4 6 2" xfId="56125" xr:uid="{00000000-0005-0000-0000-000038DB0000}"/>
    <cellStyle name="SAPBEXunassignedItem 2 2 4 6 2 2" xfId="56126" xr:uid="{00000000-0005-0000-0000-000039DB0000}"/>
    <cellStyle name="SAPBEXunassignedItem 2 2 4 6 2 3" xfId="56127" xr:uid="{00000000-0005-0000-0000-00003ADB0000}"/>
    <cellStyle name="SAPBEXunassignedItem 2 2 4 6 3" xfId="56128" xr:uid="{00000000-0005-0000-0000-00003BDB0000}"/>
    <cellStyle name="SAPBEXunassignedItem 2 2 4 6 3 2" xfId="56129" xr:uid="{00000000-0005-0000-0000-00003CDB0000}"/>
    <cellStyle name="SAPBEXunassignedItem 2 2 4 6 3 3" xfId="56130" xr:uid="{00000000-0005-0000-0000-00003DDB0000}"/>
    <cellStyle name="SAPBEXunassignedItem 2 2 4 6 4" xfId="56131" xr:uid="{00000000-0005-0000-0000-00003EDB0000}"/>
    <cellStyle name="SAPBEXunassignedItem 2 2 4 6 4 2" xfId="56132" xr:uid="{00000000-0005-0000-0000-00003FDB0000}"/>
    <cellStyle name="SAPBEXunassignedItem 2 2 4 6 4 3" xfId="56133" xr:uid="{00000000-0005-0000-0000-000040DB0000}"/>
    <cellStyle name="SAPBEXunassignedItem 2 2 4 6 5" xfId="56134" xr:uid="{00000000-0005-0000-0000-000041DB0000}"/>
    <cellStyle name="SAPBEXunassignedItem 2 2 4 6 5 2" xfId="56135" xr:uid="{00000000-0005-0000-0000-000042DB0000}"/>
    <cellStyle name="SAPBEXunassignedItem 2 2 4 6 5 3" xfId="56136" xr:uid="{00000000-0005-0000-0000-000043DB0000}"/>
    <cellStyle name="SAPBEXunassignedItem 2 2 4 6 6" xfId="56137" xr:uid="{00000000-0005-0000-0000-000044DB0000}"/>
    <cellStyle name="SAPBEXunassignedItem 2 2 4 6 6 2" xfId="56138" xr:uid="{00000000-0005-0000-0000-000045DB0000}"/>
    <cellStyle name="SAPBEXunassignedItem 2 2 4 6 6 3" xfId="56139" xr:uid="{00000000-0005-0000-0000-000046DB0000}"/>
    <cellStyle name="SAPBEXunassignedItem 2 2 4 6 7" xfId="56140" xr:uid="{00000000-0005-0000-0000-000047DB0000}"/>
    <cellStyle name="SAPBEXunassignedItem 2 2 4 6 7 2" xfId="56141" xr:uid="{00000000-0005-0000-0000-000048DB0000}"/>
    <cellStyle name="SAPBEXunassignedItem 2 2 4 6 7 3" xfId="56142" xr:uid="{00000000-0005-0000-0000-000049DB0000}"/>
    <cellStyle name="SAPBEXunassignedItem 2 2 4 6 8" xfId="56143" xr:uid="{00000000-0005-0000-0000-00004ADB0000}"/>
    <cellStyle name="SAPBEXunassignedItem 2 2 4 6 8 2" xfId="56144" xr:uid="{00000000-0005-0000-0000-00004BDB0000}"/>
    <cellStyle name="SAPBEXunassignedItem 2 2 4 6 8 3" xfId="56145" xr:uid="{00000000-0005-0000-0000-00004CDB0000}"/>
    <cellStyle name="SAPBEXunassignedItem 2 2 4 6 9" xfId="56146" xr:uid="{00000000-0005-0000-0000-00004DDB0000}"/>
    <cellStyle name="SAPBEXunassignedItem 2 2 4 6 9 2" xfId="56147" xr:uid="{00000000-0005-0000-0000-00004EDB0000}"/>
    <cellStyle name="SAPBEXunassignedItem 2 2 4 6 9 3" xfId="56148" xr:uid="{00000000-0005-0000-0000-00004FDB0000}"/>
    <cellStyle name="SAPBEXunassignedItem 2 2 4 7" xfId="56149" xr:uid="{00000000-0005-0000-0000-000050DB0000}"/>
    <cellStyle name="SAPBEXunassignedItem 2 2 4 7 10" xfId="56150" xr:uid="{00000000-0005-0000-0000-000051DB0000}"/>
    <cellStyle name="SAPBEXunassignedItem 2 2 4 7 10 2" xfId="56151" xr:uid="{00000000-0005-0000-0000-000052DB0000}"/>
    <cellStyle name="SAPBEXunassignedItem 2 2 4 7 10 3" xfId="56152" xr:uid="{00000000-0005-0000-0000-000053DB0000}"/>
    <cellStyle name="SAPBEXunassignedItem 2 2 4 7 11" xfId="56153" xr:uid="{00000000-0005-0000-0000-000054DB0000}"/>
    <cellStyle name="SAPBEXunassignedItem 2 2 4 7 11 2" xfId="56154" xr:uid="{00000000-0005-0000-0000-000055DB0000}"/>
    <cellStyle name="SAPBEXunassignedItem 2 2 4 7 11 3" xfId="56155" xr:uid="{00000000-0005-0000-0000-000056DB0000}"/>
    <cellStyle name="SAPBEXunassignedItem 2 2 4 7 12" xfId="56156" xr:uid="{00000000-0005-0000-0000-000057DB0000}"/>
    <cellStyle name="SAPBEXunassignedItem 2 2 4 7 13" xfId="56157" xr:uid="{00000000-0005-0000-0000-000058DB0000}"/>
    <cellStyle name="SAPBEXunassignedItem 2 2 4 7 2" xfId="56158" xr:uid="{00000000-0005-0000-0000-000059DB0000}"/>
    <cellStyle name="SAPBEXunassignedItem 2 2 4 7 2 2" xfId="56159" xr:uid="{00000000-0005-0000-0000-00005ADB0000}"/>
    <cellStyle name="SAPBEXunassignedItem 2 2 4 7 2 3" xfId="56160" xr:uid="{00000000-0005-0000-0000-00005BDB0000}"/>
    <cellStyle name="SAPBEXunassignedItem 2 2 4 7 3" xfId="56161" xr:uid="{00000000-0005-0000-0000-00005CDB0000}"/>
    <cellStyle name="SAPBEXunassignedItem 2 2 4 7 3 2" xfId="56162" xr:uid="{00000000-0005-0000-0000-00005DDB0000}"/>
    <cellStyle name="SAPBEXunassignedItem 2 2 4 7 3 3" xfId="56163" xr:uid="{00000000-0005-0000-0000-00005EDB0000}"/>
    <cellStyle name="SAPBEXunassignedItem 2 2 4 7 4" xfId="56164" xr:uid="{00000000-0005-0000-0000-00005FDB0000}"/>
    <cellStyle name="SAPBEXunassignedItem 2 2 4 7 4 2" xfId="56165" xr:uid="{00000000-0005-0000-0000-000060DB0000}"/>
    <cellStyle name="SAPBEXunassignedItem 2 2 4 7 4 3" xfId="56166" xr:uid="{00000000-0005-0000-0000-000061DB0000}"/>
    <cellStyle name="SAPBEXunassignedItem 2 2 4 7 5" xfId="56167" xr:uid="{00000000-0005-0000-0000-000062DB0000}"/>
    <cellStyle name="SAPBEXunassignedItem 2 2 4 7 5 2" xfId="56168" xr:uid="{00000000-0005-0000-0000-000063DB0000}"/>
    <cellStyle name="SAPBEXunassignedItem 2 2 4 7 5 3" xfId="56169" xr:uid="{00000000-0005-0000-0000-000064DB0000}"/>
    <cellStyle name="SAPBEXunassignedItem 2 2 4 7 6" xfId="56170" xr:uid="{00000000-0005-0000-0000-000065DB0000}"/>
    <cellStyle name="SAPBEXunassignedItem 2 2 4 7 6 2" xfId="56171" xr:uid="{00000000-0005-0000-0000-000066DB0000}"/>
    <cellStyle name="SAPBEXunassignedItem 2 2 4 7 6 3" xfId="56172" xr:uid="{00000000-0005-0000-0000-000067DB0000}"/>
    <cellStyle name="SAPBEXunassignedItem 2 2 4 7 7" xfId="56173" xr:uid="{00000000-0005-0000-0000-000068DB0000}"/>
    <cellStyle name="SAPBEXunassignedItem 2 2 4 7 7 2" xfId="56174" xr:uid="{00000000-0005-0000-0000-000069DB0000}"/>
    <cellStyle name="SAPBEXunassignedItem 2 2 4 7 7 3" xfId="56175" xr:uid="{00000000-0005-0000-0000-00006ADB0000}"/>
    <cellStyle name="SAPBEXunassignedItem 2 2 4 7 8" xfId="56176" xr:uid="{00000000-0005-0000-0000-00006BDB0000}"/>
    <cellStyle name="SAPBEXunassignedItem 2 2 4 7 8 2" xfId="56177" xr:uid="{00000000-0005-0000-0000-00006CDB0000}"/>
    <cellStyle name="SAPBEXunassignedItem 2 2 4 7 8 3" xfId="56178" xr:uid="{00000000-0005-0000-0000-00006DDB0000}"/>
    <cellStyle name="SAPBEXunassignedItem 2 2 4 7 9" xfId="56179" xr:uid="{00000000-0005-0000-0000-00006EDB0000}"/>
    <cellStyle name="SAPBEXunassignedItem 2 2 4 7 9 2" xfId="56180" xr:uid="{00000000-0005-0000-0000-00006FDB0000}"/>
    <cellStyle name="SAPBEXunassignedItem 2 2 4 7 9 3" xfId="56181" xr:uid="{00000000-0005-0000-0000-000070DB0000}"/>
    <cellStyle name="SAPBEXunassignedItem 2 2 4 8" xfId="56182" xr:uid="{00000000-0005-0000-0000-000071DB0000}"/>
    <cellStyle name="SAPBEXunassignedItem 2 2 4 8 2" xfId="56183" xr:uid="{00000000-0005-0000-0000-000072DB0000}"/>
    <cellStyle name="SAPBEXunassignedItem 2 2 4 8 3" xfId="56184" xr:uid="{00000000-0005-0000-0000-000073DB0000}"/>
    <cellStyle name="SAPBEXunassignedItem 2 2 4 9" xfId="56185" xr:uid="{00000000-0005-0000-0000-000074DB0000}"/>
    <cellStyle name="SAPBEXunassignedItem 2 2 4 9 2" xfId="56186" xr:uid="{00000000-0005-0000-0000-000075DB0000}"/>
    <cellStyle name="SAPBEXunassignedItem 2 2 4 9 3" xfId="56187" xr:uid="{00000000-0005-0000-0000-000076DB0000}"/>
    <cellStyle name="SAPBEXunassignedItem 2 2 5" xfId="56188" xr:uid="{00000000-0005-0000-0000-000077DB0000}"/>
    <cellStyle name="SAPBEXunassignedItem 2 2 5 10" xfId="56189" xr:uid="{00000000-0005-0000-0000-000078DB0000}"/>
    <cellStyle name="SAPBEXunassignedItem 2 2 5 10 2" xfId="56190" xr:uid="{00000000-0005-0000-0000-000079DB0000}"/>
    <cellStyle name="SAPBEXunassignedItem 2 2 5 10 3" xfId="56191" xr:uid="{00000000-0005-0000-0000-00007ADB0000}"/>
    <cellStyle name="SAPBEXunassignedItem 2 2 5 11" xfId="56192" xr:uid="{00000000-0005-0000-0000-00007BDB0000}"/>
    <cellStyle name="SAPBEXunassignedItem 2 2 5 11 2" xfId="56193" xr:uid="{00000000-0005-0000-0000-00007CDB0000}"/>
    <cellStyle name="SAPBEXunassignedItem 2 2 5 11 3" xfId="56194" xr:uid="{00000000-0005-0000-0000-00007DDB0000}"/>
    <cellStyle name="SAPBEXunassignedItem 2 2 5 12" xfId="56195" xr:uid="{00000000-0005-0000-0000-00007EDB0000}"/>
    <cellStyle name="SAPBEXunassignedItem 2 2 5 12 2" xfId="56196" xr:uid="{00000000-0005-0000-0000-00007FDB0000}"/>
    <cellStyle name="SAPBEXunassignedItem 2 2 5 12 3" xfId="56197" xr:uid="{00000000-0005-0000-0000-000080DB0000}"/>
    <cellStyle name="SAPBEXunassignedItem 2 2 5 13" xfId="56198" xr:uid="{00000000-0005-0000-0000-000081DB0000}"/>
    <cellStyle name="SAPBEXunassignedItem 2 2 5 13 2" xfId="56199" xr:uid="{00000000-0005-0000-0000-000082DB0000}"/>
    <cellStyle name="SAPBEXunassignedItem 2 2 5 13 3" xfId="56200" xr:uid="{00000000-0005-0000-0000-000083DB0000}"/>
    <cellStyle name="SAPBEXunassignedItem 2 2 5 14" xfId="56201" xr:uid="{00000000-0005-0000-0000-000084DB0000}"/>
    <cellStyle name="SAPBEXunassignedItem 2 2 5 14 2" xfId="56202" xr:uid="{00000000-0005-0000-0000-000085DB0000}"/>
    <cellStyle name="SAPBEXunassignedItem 2 2 5 14 3" xfId="56203" xr:uid="{00000000-0005-0000-0000-000086DB0000}"/>
    <cellStyle name="SAPBEXunassignedItem 2 2 5 15" xfId="56204" xr:uid="{00000000-0005-0000-0000-000087DB0000}"/>
    <cellStyle name="SAPBEXunassignedItem 2 2 5 15 2" xfId="56205" xr:uid="{00000000-0005-0000-0000-000088DB0000}"/>
    <cellStyle name="SAPBEXunassignedItem 2 2 5 15 3" xfId="56206" xr:uid="{00000000-0005-0000-0000-000089DB0000}"/>
    <cellStyle name="SAPBEXunassignedItem 2 2 5 16" xfId="56207" xr:uid="{00000000-0005-0000-0000-00008ADB0000}"/>
    <cellStyle name="SAPBEXunassignedItem 2 2 5 16 2" xfId="56208" xr:uid="{00000000-0005-0000-0000-00008BDB0000}"/>
    <cellStyle name="SAPBEXunassignedItem 2 2 5 16 3" xfId="56209" xr:uid="{00000000-0005-0000-0000-00008CDB0000}"/>
    <cellStyle name="SAPBEXunassignedItem 2 2 5 17" xfId="56210" xr:uid="{00000000-0005-0000-0000-00008DDB0000}"/>
    <cellStyle name="SAPBEXunassignedItem 2 2 5 17 2" xfId="56211" xr:uid="{00000000-0005-0000-0000-00008EDB0000}"/>
    <cellStyle name="SAPBEXunassignedItem 2 2 5 17 3" xfId="56212" xr:uid="{00000000-0005-0000-0000-00008FDB0000}"/>
    <cellStyle name="SAPBEXunassignedItem 2 2 5 18" xfId="56213" xr:uid="{00000000-0005-0000-0000-000090DB0000}"/>
    <cellStyle name="SAPBEXunassignedItem 2 2 5 18 2" xfId="56214" xr:uid="{00000000-0005-0000-0000-000091DB0000}"/>
    <cellStyle name="SAPBEXunassignedItem 2 2 5 18 3" xfId="56215" xr:uid="{00000000-0005-0000-0000-000092DB0000}"/>
    <cellStyle name="SAPBEXunassignedItem 2 2 5 19" xfId="56216" xr:uid="{00000000-0005-0000-0000-000093DB0000}"/>
    <cellStyle name="SAPBEXunassignedItem 2 2 5 2" xfId="56217" xr:uid="{00000000-0005-0000-0000-000094DB0000}"/>
    <cellStyle name="SAPBEXunassignedItem 2 2 5 2 10" xfId="56218" xr:uid="{00000000-0005-0000-0000-000095DB0000}"/>
    <cellStyle name="SAPBEXunassignedItem 2 2 5 2 10 2" xfId="56219" xr:uid="{00000000-0005-0000-0000-000096DB0000}"/>
    <cellStyle name="SAPBEXunassignedItem 2 2 5 2 10 3" xfId="56220" xr:uid="{00000000-0005-0000-0000-000097DB0000}"/>
    <cellStyle name="SAPBEXunassignedItem 2 2 5 2 11" xfId="56221" xr:uid="{00000000-0005-0000-0000-000098DB0000}"/>
    <cellStyle name="SAPBEXunassignedItem 2 2 5 2 11 2" xfId="56222" xr:uid="{00000000-0005-0000-0000-000099DB0000}"/>
    <cellStyle name="SAPBEXunassignedItem 2 2 5 2 11 3" xfId="56223" xr:uid="{00000000-0005-0000-0000-00009ADB0000}"/>
    <cellStyle name="SAPBEXunassignedItem 2 2 5 2 12" xfId="56224" xr:uid="{00000000-0005-0000-0000-00009BDB0000}"/>
    <cellStyle name="SAPBEXunassignedItem 2 2 5 2 12 2" xfId="56225" xr:uid="{00000000-0005-0000-0000-00009CDB0000}"/>
    <cellStyle name="SAPBEXunassignedItem 2 2 5 2 12 3" xfId="56226" xr:uid="{00000000-0005-0000-0000-00009DDB0000}"/>
    <cellStyle name="SAPBEXunassignedItem 2 2 5 2 13" xfId="56227" xr:uid="{00000000-0005-0000-0000-00009EDB0000}"/>
    <cellStyle name="SAPBEXunassignedItem 2 2 5 2 14" xfId="56228" xr:uid="{00000000-0005-0000-0000-00009FDB0000}"/>
    <cellStyle name="SAPBEXunassignedItem 2 2 5 2 2" xfId="56229" xr:uid="{00000000-0005-0000-0000-0000A0DB0000}"/>
    <cellStyle name="SAPBEXunassignedItem 2 2 5 2 2 2" xfId="56230" xr:uid="{00000000-0005-0000-0000-0000A1DB0000}"/>
    <cellStyle name="SAPBEXunassignedItem 2 2 5 2 2 3" xfId="56231" xr:uid="{00000000-0005-0000-0000-0000A2DB0000}"/>
    <cellStyle name="SAPBEXunassignedItem 2 2 5 2 3" xfId="56232" xr:uid="{00000000-0005-0000-0000-0000A3DB0000}"/>
    <cellStyle name="SAPBEXunassignedItem 2 2 5 2 3 2" xfId="56233" xr:uid="{00000000-0005-0000-0000-0000A4DB0000}"/>
    <cellStyle name="SAPBEXunassignedItem 2 2 5 2 3 3" xfId="56234" xr:uid="{00000000-0005-0000-0000-0000A5DB0000}"/>
    <cellStyle name="SAPBEXunassignedItem 2 2 5 2 4" xfId="56235" xr:uid="{00000000-0005-0000-0000-0000A6DB0000}"/>
    <cellStyle name="SAPBEXunassignedItem 2 2 5 2 4 2" xfId="56236" xr:uid="{00000000-0005-0000-0000-0000A7DB0000}"/>
    <cellStyle name="SAPBEXunassignedItem 2 2 5 2 4 3" xfId="56237" xr:uid="{00000000-0005-0000-0000-0000A8DB0000}"/>
    <cellStyle name="SAPBEXunassignedItem 2 2 5 2 5" xfId="56238" xr:uid="{00000000-0005-0000-0000-0000A9DB0000}"/>
    <cellStyle name="SAPBEXunassignedItem 2 2 5 2 5 2" xfId="56239" xr:uid="{00000000-0005-0000-0000-0000AADB0000}"/>
    <cellStyle name="SAPBEXunassignedItem 2 2 5 2 5 3" xfId="56240" xr:uid="{00000000-0005-0000-0000-0000ABDB0000}"/>
    <cellStyle name="SAPBEXunassignedItem 2 2 5 2 6" xfId="56241" xr:uid="{00000000-0005-0000-0000-0000ACDB0000}"/>
    <cellStyle name="SAPBEXunassignedItem 2 2 5 2 6 2" xfId="56242" xr:uid="{00000000-0005-0000-0000-0000ADDB0000}"/>
    <cellStyle name="SAPBEXunassignedItem 2 2 5 2 6 3" xfId="56243" xr:uid="{00000000-0005-0000-0000-0000AEDB0000}"/>
    <cellStyle name="SAPBEXunassignedItem 2 2 5 2 7" xfId="56244" xr:uid="{00000000-0005-0000-0000-0000AFDB0000}"/>
    <cellStyle name="SAPBEXunassignedItem 2 2 5 2 7 2" xfId="56245" xr:uid="{00000000-0005-0000-0000-0000B0DB0000}"/>
    <cellStyle name="SAPBEXunassignedItem 2 2 5 2 7 3" xfId="56246" xr:uid="{00000000-0005-0000-0000-0000B1DB0000}"/>
    <cellStyle name="SAPBEXunassignedItem 2 2 5 2 8" xfId="56247" xr:uid="{00000000-0005-0000-0000-0000B2DB0000}"/>
    <cellStyle name="SAPBEXunassignedItem 2 2 5 2 8 2" xfId="56248" xr:uid="{00000000-0005-0000-0000-0000B3DB0000}"/>
    <cellStyle name="SAPBEXunassignedItem 2 2 5 2 8 3" xfId="56249" xr:uid="{00000000-0005-0000-0000-0000B4DB0000}"/>
    <cellStyle name="SAPBEXunassignedItem 2 2 5 2 9" xfId="56250" xr:uid="{00000000-0005-0000-0000-0000B5DB0000}"/>
    <cellStyle name="SAPBEXunassignedItem 2 2 5 2 9 2" xfId="56251" xr:uid="{00000000-0005-0000-0000-0000B6DB0000}"/>
    <cellStyle name="SAPBEXunassignedItem 2 2 5 2 9 3" xfId="56252" xr:uid="{00000000-0005-0000-0000-0000B7DB0000}"/>
    <cellStyle name="SAPBEXunassignedItem 2 2 5 20" xfId="56253" xr:uid="{00000000-0005-0000-0000-0000B8DB0000}"/>
    <cellStyle name="SAPBEXunassignedItem 2 2 5 3" xfId="56254" xr:uid="{00000000-0005-0000-0000-0000B9DB0000}"/>
    <cellStyle name="SAPBEXunassignedItem 2 2 5 3 10" xfId="56255" xr:uid="{00000000-0005-0000-0000-0000BADB0000}"/>
    <cellStyle name="SAPBEXunassignedItem 2 2 5 3 10 2" xfId="56256" xr:uid="{00000000-0005-0000-0000-0000BBDB0000}"/>
    <cellStyle name="SAPBEXunassignedItem 2 2 5 3 10 3" xfId="56257" xr:uid="{00000000-0005-0000-0000-0000BCDB0000}"/>
    <cellStyle name="SAPBEXunassignedItem 2 2 5 3 11" xfId="56258" xr:uid="{00000000-0005-0000-0000-0000BDDB0000}"/>
    <cellStyle name="SAPBEXunassignedItem 2 2 5 3 11 2" xfId="56259" xr:uid="{00000000-0005-0000-0000-0000BEDB0000}"/>
    <cellStyle name="SAPBEXunassignedItem 2 2 5 3 11 3" xfId="56260" xr:uid="{00000000-0005-0000-0000-0000BFDB0000}"/>
    <cellStyle name="SAPBEXunassignedItem 2 2 5 3 12" xfId="56261" xr:uid="{00000000-0005-0000-0000-0000C0DB0000}"/>
    <cellStyle name="SAPBEXunassignedItem 2 2 5 3 12 2" xfId="56262" xr:uid="{00000000-0005-0000-0000-0000C1DB0000}"/>
    <cellStyle name="SAPBEXunassignedItem 2 2 5 3 12 3" xfId="56263" xr:uid="{00000000-0005-0000-0000-0000C2DB0000}"/>
    <cellStyle name="SAPBEXunassignedItem 2 2 5 3 13" xfId="56264" xr:uid="{00000000-0005-0000-0000-0000C3DB0000}"/>
    <cellStyle name="SAPBEXunassignedItem 2 2 5 3 14" xfId="56265" xr:uid="{00000000-0005-0000-0000-0000C4DB0000}"/>
    <cellStyle name="SAPBEXunassignedItem 2 2 5 3 2" xfId="56266" xr:uid="{00000000-0005-0000-0000-0000C5DB0000}"/>
    <cellStyle name="SAPBEXunassignedItem 2 2 5 3 2 2" xfId="56267" xr:uid="{00000000-0005-0000-0000-0000C6DB0000}"/>
    <cellStyle name="SAPBEXunassignedItem 2 2 5 3 2 3" xfId="56268" xr:uid="{00000000-0005-0000-0000-0000C7DB0000}"/>
    <cellStyle name="SAPBEXunassignedItem 2 2 5 3 3" xfId="56269" xr:uid="{00000000-0005-0000-0000-0000C8DB0000}"/>
    <cellStyle name="SAPBEXunassignedItem 2 2 5 3 3 2" xfId="56270" xr:uid="{00000000-0005-0000-0000-0000C9DB0000}"/>
    <cellStyle name="SAPBEXunassignedItem 2 2 5 3 3 3" xfId="56271" xr:uid="{00000000-0005-0000-0000-0000CADB0000}"/>
    <cellStyle name="SAPBEXunassignedItem 2 2 5 3 4" xfId="56272" xr:uid="{00000000-0005-0000-0000-0000CBDB0000}"/>
    <cellStyle name="SAPBEXunassignedItem 2 2 5 3 4 2" xfId="56273" xr:uid="{00000000-0005-0000-0000-0000CCDB0000}"/>
    <cellStyle name="SAPBEXunassignedItem 2 2 5 3 4 3" xfId="56274" xr:uid="{00000000-0005-0000-0000-0000CDDB0000}"/>
    <cellStyle name="SAPBEXunassignedItem 2 2 5 3 5" xfId="56275" xr:uid="{00000000-0005-0000-0000-0000CEDB0000}"/>
    <cellStyle name="SAPBEXunassignedItem 2 2 5 3 5 2" xfId="56276" xr:uid="{00000000-0005-0000-0000-0000CFDB0000}"/>
    <cellStyle name="SAPBEXunassignedItem 2 2 5 3 5 3" xfId="56277" xr:uid="{00000000-0005-0000-0000-0000D0DB0000}"/>
    <cellStyle name="SAPBEXunassignedItem 2 2 5 3 6" xfId="56278" xr:uid="{00000000-0005-0000-0000-0000D1DB0000}"/>
    <cellStyle name="SAPBEXunassignedItem 2 2 5 3 6 2" xfId="56279" xr:uid="{00000000-0005-0000-0000-0000D2DB0000}"/>
    <cellStyle name="SAPBEXunassignedItem 2 2 5 3 6 3" xfId="56280" xr:uid="{00000000-0005-0000-0000-0000D3DB0000}"/>
    <cellStyle name="SAPBEXunassignedItem 2 2 5 3 7" xfId="56281" xr:uid="{00000000-0005-0000-0000-0000D4DB0000}"/>
    <cellStyle name="SAPBEXunassignedItem 2 2 5 3 7 2" xfId="56282" xr:uid="{00000000-0005-0000-0000-0000D5DB0000}"/>
    <cellStyle name="SAPBEXunassignedItem 2 2 5 3 7 3" xfId="56283" xr:uid="{00000000-0005-0000-0000-0000D6DB0000}"/>
    <cellStyle name="SAPBEXunassignedItem 2 2 5 3 8" xfId="56284" xr:uid="{00000000-0005-0000-0000-0000D7DB0000}"/>
    <cellStyle name="SAPBEXunassignedItem 2 2 5 3 8 2" xfId="56285" xr:uid="{00000000-0005-0000-0000-0000D8DB0000}"/>
    <cellStyle name="SAPBEXunassignedItem 2 2 5 3 8 3" xfId="56286" xr:uid="{00000000-0005-0000-0000-0000D9DB0000}"/>
    <cellStyle name="SAPBEXunassignedItem 2 2 5 3 9" xfId="56287" xr:uid="{00000000-0005-0000-0000-0000DADB0000}"/>
    <cellStyle name="SAPBEXunassignedItem 2 2 5 3 9 2" xfId="56288" xr:uid="{00000000-0005-0000-0000-0000DBDB0000}"/>
    <cellStyle name="SAPBEXunassignedItem 2 2 5 3 9 3" xfId="56289" xr:uid="{00000000-0005-0000-0000-0000DCDB0000}"/>
    <cellStyle name="SAPBEXunassignedItem 2 2 5 4" xfId="56290" xr:uid="{00000000-0005-0000-0000-0000DDDB0000}"/>
    <cellStyle name="SAPBEXunassignedItem 2 2 5 4 10" xfId="56291" xr:uid="{00000000-0005-0000-0000-0000DEDB0000}"/>
    <cellStyle name="SAPBEXunassignedItem 2 2 5 4 10 2" xfId="56292" xr:uid="{00000000-0005-0000-0000-0000DFDB0000}"/>
    <cellStyle name="SAPBEXunassignedItem 2 2 5 4 10 3" xfId="56293" xr:uid="{00000000-0005-0000-0000-0000E0DB0000}"/>
    <cellStyle name="SAPBEXunassignedItem 2 2 5 4 11" xfId="56294" xr:uid="{00000000-0005-0000-0000-0000E1DB0000}"/>
    <cellStyle name="SAPBEXunassignedItem 2 2 5 4 11 2" xfId="56295" xr:uid="{00000000-0005-0000-0000-0000E2DB0000}"/>
    <cellStyle name="SAPBEXunassignedItem 2 2 5 4 11 3" xfId="56296" xr:uid="{00000000-0005-0000-0000-0000E3DB0000}"/>
    <cellStyle name="SAPBEXunassignedItem 2 2 5 4 12" xfId="56297" xr:uid="{00000000-0005-0000-0000-0000E4DB0000}"/>
    <cellStyle name="SAPBEXunassignedItem 2 2 5 4 13" xfId="56298" xr:uid="{00000000-0005-0000-0000-0000E5DB0000}"/>
    <cellStyle name="SAPBEXunassignedItem 2 2 5 4 2" xfId="56299" xr:uid="{00000000-0005-0000-0000-0000E6DB0000}"/>
    <cellStyle name="SAPBEXunassignedItem 2 2 5 4 2 2" xfId="56300" xr:uid="{00000000-0005-0000-0000-0000E7DB0000}"/>
    <cellStyle name="SAPBEXunassignedItem 2 2 5 4 2 3" xfId="56301" xr:uid="{00000000-0005-0000-0000-0000E8DB0000}"/>
    <cellStyle name="SAPBEXunassignedItem 2 2 5 4 3" xfId="56302" xr:uid="{00000000-0005-0000-0000-0000E9DB0000}"/>
    <cellStyle name="SAPBEXunassignedItem 2 2 5 4 3 2" xfId="56303" xr:uid="{00000000-0005-0000-0000-0000EADB0000}"/>
    <cellStyle name="SAPBEXunassignedItem 2 2 5 4 3 3" xfId="56304" xr:uid="{00000000-0005-0000-0000-0000EBDB0000}"/>
    <cellStyle name="SAPBEXunassignedItem 2 2 5 4 4" xfId="56305" xr:uid="{00000000-0005-0000-0000-0000ECDB0000}"/>
    <cellStyle name="SAPBEXunassignedItem 2 2 5 4 4 2" xfId="56306" xr:uid="{00000000-0005-0000-0000-0000EDDB0000}"/>
    <cellStyle name="SAPBEXunassignedItem 2 2 5 4 4 3" xfId="56307" xr:uid="{00000000-0005-0000-0000-0000EEDB0000}"/>
    <cellStyle name="SAPBEXunassignedItem 2 2 5 4 5" xfId="56308" xr:uid="{00000000-0005-0000-0000-0000EFDB0000}"/>
    <cellStyle name="SAPBEXunassignedItem 2 2 5 4 5 2" xfId="56309" xr:uid="{00000000-0005-0000-0000-0000F0DB0000}"/>
    <cellStyle name="SAPBEXunassignedItem 2 2 5 4 5 3" xfId="56310" xr:uid="{00000000-0005-0000-0000-0000F1DB0000}"/>
    <cellStyle name="SAPBEXunassignedItem 2 2 5 4 6" xfId="56311" xr:uid="{00000000-0005-0000-0000-0000F2DB0000}"/>
    <cellStyle name="SAPBEXunassignedItem 2 2 5 4 6 2" xfId="56312" xr:uid="{00000000-0005-0000-0000-0000F3DB0000}"/>
    <cellStyle name="SAPBEXunassignedItem 2 2 5 4 6 3" xfId="56313" xr:uid="{00000000-0005-0000-0000-0000F4DB0000}"/>
    <cellStyle name="SAPBEXunassignedItem 2 2 5 4 7" xfId="56314" xr:uid="{00000000-0005-0000-0000-0000F5DB0000}"/>
    <cellStyle name="SAPBEXunassignedItem 2 2 5 4 7 2" xfId="56315" xr:uid="{00000000-0005-0000-0000-0000F6DB0000}"/>
    <cellStyle name="SAPBEXunassignedItem 2 2 5 4 7 3" xfId="56316" xr:uid="{00000000-0005-0000-0000-0000F7DB0000}"/>
    <cellStyle name="SAPBEXunassignedItem 2 2 5 4 8" xfId="56317" xr:uid="{00000000-0005-0000-0000-0000F8DB0000}"/>
    <cellStyle name="SAPBEXunassignedItem 2 2 5 4 8 2" xfId="56318" xr:uid="{00000000-0005-0000-0000-0000F9DB0000}"/>
    <cellStyle name="SAPBEXunassignedItem 2 2 5 4 8 3" xfId="56319" xr:uid="{00000000-0005-0000-0000-0000FADB0000}"/>
    <cellStyle name="SAPBEXunassignedItem 2 2 5 4 9" xfId="56320" xr:uid="{00000000-0005-0000-0000-0000FBDB0000}"/>
    <cellStyle name="SAPBEXunassignedItem 2 2 5 4 9 2" xfId="56321" xr:uid="{00000000-0005-0000-0000-0000FCDB0000}"/>
    <cellStyle name="SAPBEXunassignedItem 2 2 5 4 9 3" xfId="56322" xr:uid="{00000000-0005-0000-0000-0000FDDB0000}"/>
    <cellStyle name="SAPBEXunassignedItem 2 2 5 5" xfId="56323" xr:uid="{00000000-0005-0000-0000-0000FEDB0000}"/>
    <cellStyle name="SAPBEXunassignedItem 2 2 5 5 10" xfId="56324" xr:uid="{00000000-0005-0000-0000-0000FFDB0000}"/>
    <cellStyle name="SAPBEXunassignedItem 2 2 5 5 10 2" xfId="56325" xr:uid="{00000000-0005-0000-0000-000000DC0000}"/>
    <cellStyle name="SAPBEXunassignedItem 2 2 5 5 10 3" xfId="56326" xr:uid="{00000000-0005-0000-0000-000001DC0000}"/>
    <cellStyle name="SAPBEXunassignedItem 2 2 5 5 11" xfId="56327" xr:uid="{00000000-0005-0000-0000-000002DC0000}"/>
    <cellStyle name="SAPBEXunassignedItem 2 2 5 5 11 2" xfId="56328" xr:uid="{00000000-0005-0000-0000-000003DC0000}"/>
    <cellStyle name="SAPBEXunassignedItem 2 2 5 5 11 3" xfId="56329" xr:uid="{00000000-0005-0000-0000-000004DC0000}"/>
    <cellStyle name="SAPBEXunassignedItem 2 2 5 5 12" xfId="56330" xr:uid="{00000000-0005-0000-0000-000005DC0000}"/>
    <cellStyle name="SAPBEXunassignedItem 2 2 5 5 13" xfId="56331" xr:uid="{00000000-0005-0000-0000-000006DC0000}"/>
    <cellStyle name="SAPBEXunassignedItem 2 2 5 5 2" xfId="56332" xr:uid="{00000000-0005-0000-0000-000007DC0000}"/>
    <cellStyle name="SAPBEXunassignedItem 2 2 5 5 2 2" xfId="56333" xr:uid="{00000000-0005-0000-0000-000008DC0000}"/>
    <cellStyle name="SAPBEXunassignedItem 2 2 5 5 2 3" xfId="56334" xr:uid="{00000000-0005-0000-0000-000009DC0000}"/>
    <cellStyle name="SAPBEXunassignedItem 2 2 5 5 3" xfId="56335" xr:uid="{00000000-0005-0000-0000-00000ADC0000}"/>
    <cellStyle name="SAPBEXunassignedItem 2 2 5 5 3 2" xfId="56336" xr:uid="{00000000-0005-0000-0000-00000BDC0000}"/>
    <cellStyle name="SAPBEXunassignedItem 2 2 5 5 3 3" xfId="56337" xr:uid="{00000000-0005-0000-0000-00000CDC0000}"/>
    <cellStyle name="SAPBEXunassignedItem 2 2 5 5 4" xfId="56338" xr:uid="{00000000-0005-0000-0000-00000DDC0000}"/>
    <cellStyle name="SAPBEXunassignedItem 2 2 5 5 4 2" xfId="56339" xr:uid="{00000000-0005-0000-0000-00000EDC0000}"/>
    <cellStyle name="SAPBEXunassignedItem 2 2 5 5 4 3" xfId="56340" xr:uid="{00000000-0005-0000-0000-00000FDC0000}"/>
    <cellStyle name="SAPBEXunassignedItem 2 2 5 5 5" xfId="56341" xr:uid="{00000000-0005-0000-0000-000010DC0000}"/>
    <cellStyle name="SAPBEXunassignedItem 2 2 5 5 5 2" xfId="56342" xr:uid="{00000000-0005-0000-0000-000011DC0000}"/>
    <cellStyle name="SAPBEXunassignedItem 2 2 5 5 5 3" xfId="56343" xr:uid="{00000000-0005-0000-0000-000012DC0000}"/>
    <cellStyle name="SAPBEXunassignedItem 2 2 5 5 6" xfId="56344" xr:uid="{00000000-0005-0000-0000-000013DC0000}"/>
    <cellStyle name="SAPBEXunassignedItem 2 2 5 5 6 2" xfId="56345" xr:uid="{00000000-0005-0000-0000-000014DC0000}"/>
    <cellStyle name="SAPBEXunassignedItem 2 2 5 5 6 3" xfId="56346" xr:uid="{00000000-0005-0000-0000-000015DC0000}"/>
    <cellStyle name="SAPBEXunassignedItem 2 2 5 5 7" xfId="56347" xr:uid="{00000000-0005-0000-0000-000016DC0000}"/>
    <cellStyle name="SAPBEXunassignedItem 2 2 5 5 7 2" xfId="56348" xr:uid="{00000000-0005-0000-0000-000017DC0000}"/>
    <cellStyle name="SAPBEXunassignedItem 2 2 5 5 7 3" xfId="56349" xr:uid="{00000000-0005-0000-0000-000018DC0000}"/>
    <cellStyle name="SAPBEXunassignedItem 2 2 5 5 8" xfId="56350" xr:uid="{00000000-0005-0000-0000-000019DC0000}"/>
    <cellStyle name="SAPBEXunassignedItem 2 2 5 5 8 2" xfId="56351" xr:uid="{00000000-0005-0000-0000-00001ADC0000}"/>
    <cellStyle name="SAPBEXunassignedItem 2 2 5 5 8 3" xfId="56352" xr:uid="{00000000-0005-0000-0000-00001BDC0000}"/>
    <cellStyle name="SAPBEXunassignedItem 2 2 5 5 9" xfId="56353" xr:uid="{00000000-0005-0000-0000-00001CDC0000}"/>
    <cellStyle name="SAPBEXunassignedItem 2 2 5 5 9 2" xfId="56354" xr:uid="{00000000-0005-0000-0000-00001DDC0000}"/>
    <cellStyle name="SAPBEXunassignedItem 2 2 5 5 9 3" xfId="56355" xr:uid="{00000000-0005-0000-0000-00001EDC0000}"/>
    <cellStyle name="SAPBEXunassignedItem 2 2 5 6" xfId="56356" xr:uid="{00000000-0005-0000-0000-00001FDC0000}"/>
    <cellStyle name="SAPBEXunassignedItem 2 2 5 6 10" xfId="56357" xr:uid="{00000000-0005-0000-0000-000020DC0000}"/>
    <cellStyle name="SAPBEXunassignedItem 2 2 5 6 10 2" xfId="56358" xr:uid="{00000000-0005-0000-0000-000021DC0000}"/>
    <cellStyle name="SAPBEXunassignedItem 2 2 5 6 10 3" xfId="56359" xr:uid="{00000000-0005-0000-0000-000022DC0000}"/>
    <cellStyle name="SAPBEXunassignedItem 2 2 5 6 11" xfId="56360" xr:uid="{00000000-0005-0000-0000-000023DC0000}"/>
    <cellStyle name="SAPBEXunassignedItem 2 2 5 6 11 2" xfId="56361" xr:uid="{00000000-0005-0000-0000-000024DC0000}"/>
    <cellStyle name="SAPBEXunassignedItem 2 2 5 6 11 3" xfId="56362" xr:uid="{00000000-0005-0000-0000-000025DC0000}"/>
    <cellStyle name="SAPBEXunassignedItem 2 2 5 6 12" xfId="56363" xr:uid="{00000000-0005-0000-0000-000026DC0000}"/>
    <cellStyle name="SAPBEXunassignedItem 2 2 5 6 13" xfId="56364" xr:uid="{00000000-0005-0000-0000-000027DC0000}"/>
    <cellStyle name="SAPBEXunassignedItem 2 2 5 6 2" xfId="56365" xr:uid="{00000000-0005-0000-0000-000028DC0000}"/>
    <cellStyle name="SAPBEXunassignedItem 2 2 5 6 2 2" xfId="56366" xr:uid="{00000000-0005-0000-0000-000029DC0000}"/>
    <cellStyle name="SAPBEXunassignedItem 2 2 5 6 2 3" xfId="56367" xr:uid="{00000000-0005-0000-0000-00002ADC0000}"/>
    <cellStyle name="SAPBEXunassignedItem 2 2 5 6 3" xfId="56368" xr:uid="{00000000-0005-0000-0000-00002BDC0000}"/>
    <cellStyle name="SAPBEXunassignedItem 2 2 5 6 3 2" xfId="56369" xr:uid="{00000000-0005-0000-0000-00002CDC0000}"/>
    <cellStyle name="SAPBEXunassignedItem 2 2 5 6 3 3" xfId="56370" xr:uid="{00000000-0005-0000-0000-00002DDC0000}"/>
    <cellStyle name="SAPBEXunassignedItem 2 2 5 6 4" xfId="56371" xr:uid="{00000000-0005-0000-0000-00002EDC0000}"/>
    <cellStyle name="SAPBEXunassignedItem 2 2 5 6 4 2" xfId="56372" xr:uid="{00000000-0005-0000-0000-00002FDC0000}"/>
    <cellStyle name="SAPBEXunassignedItem 2 2 5 6 4 3" xfId="56373" xr:uid="{00000000-0005-0000-0000-000030DC0000}"/>
    <cellStyle name="SAPBEXunassignedItem 2 2 5 6 5" xfId="56374" xr:uid="{00000000-0005-0000-0000-000031DC0000}"/>
    <cellStyle name="SAPBEXunassignedItem 2 2 5 6 5 2" xfId="56375" xr:uid="{00000000-0005-0000-0000-000032DC0000}"/>
    <cellStyle name="SAPBEXunassignedItem 2 2 5 6 5 3" xfId="56376" xr:uid="{00000000-0005-0000-0000-000033DC0000}"/>
    <cellStyle name="SAPBEXunassignedItem 2 2 5 6 6" xfId="56377" xr:uid="{00000000-0005-0000-0000-000034DC0000}"/>
    <cellStyle name="SAPBEXunassignedItem 2 2 5 6 6 2" xfId="56378" xr:uid="{00000000-0005-0000-0000-000035DC0000}"/>
    <cellStyle name="SAPBEXunassignedItem 2 2 5 6 6 3" xfId="56379" xr:uid="{00000000-0005-0000-0000-000036DC0000}"/>
    <cellStyle name="SAPBEXunassignedItem 2 2 5 6 7" xfId="56380" xr:uid="{00000000-0005-0000-0000-000037DC0000}"/>
    <cellStyle name="SAPBEXunassignedItem 2 2 5 6 7 2" xfId="56381" xr:uid="{00000000-0005-0000-0000-000038DC0000}"/>
    <cellStyle name="SAPBEXunassignedItem 2 2 5 6 7 3" xfId="56382" xr:uid="{00000000-0005-0000-0000-000039DC0000}"/>
    <cellStyle name="SAPBEXunassignedItem 2 2 5 6 8" xfId="56383" xr:uid="{00000000-0005-0000-0000-00003ADC0000}"/>
    <cellStyle name="SAPBEXunassignedItem 2 2 5 6 8 2" xfId="56384" xr:uid="{00000000-0005-0000-0000-00003BDC0000}"/>
    <cellStyle name="SAPBEXunassignedItem 2 2 5 6 8 3" xfId="56385" xr:uid="{00000000-0005-0000-0000-00003CDC0000}"/>
    <cellStyle name="SAPBEXunassignedItem 2 2 5 6 9" xfId="56386" xr:uid="{00000000-0005-0000-0000-00003DDC0000}"/>
    <cellStyle name="SAPBEXunassignedItem 2 2 5 6 9 2" xfId="56387" xr:uid="{00000000-0005-0000-0000-00003EDC0000}"/>
    <cellStyle name="SAPBEXunassignedItem 2 2 5 6 9 3" xfId="56388" xr:uid="{00000000-0005-0000-0000-00003FDC0000}"/>
    <cellStyle name="SAPBEXunassignedItem 2 2 5 7" xfId="56389" xr:uid="{00000000-0005-0000-0000-000040DC0000}"/>
    <cellStyle name="SAPBEXunassignedItem 2 2 5 7 10" xfId="56390" xr:uid="{00000000-0005-0000-0000-000041DC0000}"/>
    <cellStyle name="SAPBEXunassignedItem 2 2 5 7 10 2" xfId="56391" xr:uid="{00000000-0005-0000-0000-000042DC0000}"/>
    <cellStyle name="SAPBEXunassignedItem 2 2 5 7 10 3" xfId="56392" xr:uid="{00000000-0005-0000-0000-000043DC0000}"/>
    <cellStyle name="SAPBEXunassignedItem 2 2 5 7 11" xfId="56393" xr:uid="{00000000-0005-0000-0000-000044DC0000}"/>
    <cellStyle name="SAPBEXunassignedItem 2 2 5 7 11 2" xfId="56394" xr:uid="{00000000-0005-0000-0000-000045DC0000}"/>
    <cellStyle name="SAPBEXunassignedItem 2 2 5 7 11 3" xfId="56395" xr:uid="{00000000-0005-0000-0000-000046DC0000}"/>
    <cellStyle name="SAPBEXunassignedItem 2 2 5 7 12" xfId="56396" xr:uid="{00000000-0005-0000-0000-000047DC0000}"/>
    <cellStyle name="SAPBEXunassignedItem 2 2 5 7 13" xfId="56397" xr:uid="{00000000-0005-0000-0000-000048DC0000}"/>
    <cellStyle name="SAPBEXunassignedItem 2 2 5 7 2" xfId="56398" xr:uid="{00000000-0005-0000-0000-000049DC0000}"/>
    <cellStyle name="SAPBEXunassignedItem 2 2 5 7 2 2" xfId="56399" xr:uid="{00000000-0005-0000-0000-00004ADC0000}"/>
    <cellStyle name="SAPBEXunassignedItem 2 2 5 7 2 3" xfId="56400" xr:uid="{00000000-0005-0000-0000-00004BDC0000}"/>
    <cellStyle name="SAPBEXunassignedItem 2 2 5 7 3" xfId="56401" xr:uid="{00000000-0005-0000-0000-00004CDC0000}"/>
    <cellStyle name="SAPBEXunassignedItem 2 2 5 7 3 2" xfId="56402" xr:uid="{00000000-0005-0000-0000-00004DDC0000}"/>
    <cellStyle name="SAPBEXunassignedItem 2 2 5 7 3 3" xfId="56403" xr:uid="{00000000-0005-0000-0000-00004EDC0000}"/>
    <cellStyle name="SAPBEXunassignedItem 2 2 5 7 4" xfId="56404" xr:uid="{00000000-0005-0000-0000-00004FDC0000}"/>
    <cellStyle name="SAPBEXunassignedItem 2 2 5 7 4 2" xfId="56405" xr:uid="{00000000-0005-0000-0000-000050DC0000}"/>
    <cellStyle name="SAPBEXunassignedItem 2 2 5 7 4 3" xfId="56406" xr:uid="{00000000-0005-0000-0000-000051DC0000}"/>
    <cellStyle name="SAPBEXunassignedItem 2 2 5 7 5" xfId="56407" xr:uid="{00000000-0005-0000-0000-000052DC0000}"/>
    <cellStyle name="SAPBEXunassignedItem 2 2 5 7 5 2" xfId="56408" xr:uid="{00000000-0005-0000-0000-000053DC0000}"/>
    <cellStyle name="SAPBEXunassignedItem 2 2 5 7 5 3" xfId="56409" xr:uid="{00000000-0005-0000-0000-000054DC0000}"/>
    <cellStyle name="SAPBEXunassignedItem 2 2 5 7 6" xfId="56410" xr:uid="{00000000-0005-0000-0000-000055DC0000}"/>
    <cellStyle name="SAPBEXunassignedItem 2 2 5 7 6 2" xfId="56411" xr:uid="{00000000-0005-0000-0000-000056DC0000}"/>
    <cellStyle name="SAPBEXunassignedItem 2 2 5 7 6 3" xfId="56412" xr:uid="{00000000-0005-0000-0000-000057DC0000}"/>
    <cellStyle name="SAPBEXunassignedItem 2 2 5 7 7" xfId="56413" xr:uid="{00000000-0005-0000-0000-000058DC0000}"/>
    <cellStyle name="SAPBEXunassignedItem 2 2 5 7 7 2" xfId="56414" xr:uid="{00000000-0005-0000-0000-000059DC0000}"/>
    <cellStyle name="SAPBEXunassignedItem 2 2 5 7 7 3" xfId="56415" xr:uid="{00000000-0005-0000-0000-00005ADC0000}"/>
    <cellStyle name="SAPBEXunassignedItem 2 2 5 7 8" xfId="56416" xr:uid="{00000000-0005-0000-0000-00005BDC0000}"/>
    <cellStyle name="SAPBEXunassignedItem 2 2 5 7 8 2" xfId="56417" xr:uid="{00000000-0005-0000-0000-00005CDC0000}"/>
    <cellStyle name="SAPBEXunassignedItem 2 2 5 7 8 3" xfId="56418" xr:uid="{00000000-0005-0000-0000-00005DDC0000}"/>
    <cellStyle name="SAPBEXunassignedItem 2 2 5 7 9" xfId="56419" xr:uid="{00000000-0005-0000-0000-00005EDC0000}"/>
    <cellStyle name="SAPBEXunassignedItem 2 2 5 7 9 2" xfId="56420" xr:uid="{00000000-0005-0000-0000-00005FDC0000}"/>
    <cellStyle name="SAPBEXunassignedItem 2 2 5 7 9 3" xfId="56421" xr:uid="{00000000-0005-0000-0000-000060DC0000}"/>
    <cellStyle name="SAPBEXunassignedItem 2 2 5 8" xfId="56422" xr:uid="{00000000-0005-0000-0000-000061DC0000}"/>
    <cellStyle name="SAPBEXunassignedItem 2 2 5 8 2" xfId="56423" xr:uid="{00000000-0005-0000-0000-000062DC0000}"/>
    <cellStyle name="SAPBEXunassignedItem 2 2 5 8 3" xfId="56424" xr:uid="{00000000-0005-0000-0000-000063DC0000}"/>
    <cellStyle name="SAPBEXunassignedItem 2 2 5 9" xfId="56425" xr:uid="{00000000-0005-0000-0000-000064DC0000}"/>
    <cellStyle name="SAPBEXunassignedItem 2 2 5 9 2" xfId="56426" xr:uid="{00000000-0005-0000-0000-000065DC0000}"/>
    <cellStyle name="SAPBEXunassignedItem 2 2 5 9 3" xfId="56427" xr:uid="{00000000-0005-0000-0000-000066DC0000}"/>
    <cellStyle name="SAPBEXunassignedItem 2 2 6" xfId="56428" xr:uid="{00000000-0005-0000-0000-000067DC0000}"/>
    <cellStyle name="SAPBEXunassignedItem 2 2 6 10" xfId="56429" xr:uid="{00000000-0005-0000-0000-000068DC0000}"/>
    <cellStyle name="SAPBEXunassignedItem 2 2 6 10 2" xfId="56430" xr:uid="{00000000-0005-0000-0000-000069DC0000}"/>
    <cellStyle name="SAPBEXunassignedItem 2 2 6 10 3" xfId="56431" xr:uid="{00000000-0005-0000-0000-00006ADC0000}"/>
    <cellStyle name="SAPBEXunassignedItem 2 2 6 11" xfId="56432" xr:uid="{00000000-0005-0000-0000-00006BDC0000}"/>
    <cellStyle name="SAPBEXunassignedItem 2 2 6 11 2" xfId="56433" xr:uid="{00000000-0005-0000-0000-00006CDC0000}"/>
    <cellStyle name="SAPBEXunassignedItem 2 2 6 11 3" xfId="56434" xr:uid="{00000000-0005-0000-0000-00006DDC0000}"/>
    <cellStyle name="SAPBEXunassignedItem 2 2 6 12" xfId="56435" xr:uid="{00000000-0005-0000-0000-00006EDC0000}"/>
    <cellStyle name="SAPBEXunassignedItem 2 2 6 12 2" xfId="56436" xr:uid="{00000000-0005-0000-0000-00006FDC0000}"/>
    <cellStyle name="SAPBEXunassignedItem 2 2 6 12 3" xfId="56437" xr:uid="{00000000-0005-0000-0000-000070DC0000}"/>
    <cellStyle name="SAPBEXunassignedItem 2 2 6 13" xfId="56438" xr:uid="{00000000-0005-0000-0000-000071DC0000}"/>
    <cellStyle name="SAPBEXunassignedItem 2 2 6 13 2" xfId="56439" xr:uid="{00000000-0005-0000-0000-000072DC0000}"/>
    <cellStyle name="SAPBEXunassignedItem 2 2 6 13 3" xfId="56440" xr:uid="{00000000-0005-0000-0000-000073DC0000}"/>
    <cellStyle name="SAPBEXunassignedItem 2 2 6 14" xfId="56441" xr:uid="{00000000-0005-0000-0000-000074DC0000}"/>
    <cellStyle name="SAPBEXunassignedItem 2 2 6 14 2" xfId="56442" xr:uid="{00000000-0005-0000-0000-000075DC0000}"/>
    <cellStyle name="SAPBEXunassignedItem 2 2 6 14 3" xfId="56443" xr:uid="{00000000-0005-0000-0000-000076DC0000}"/>
    <cellStyle name="SAPBEXunassignedItem 2 2 6 15" xfId="56444" xr:uid="{00000000-0005-0000-0000-000077DC0000}"/>
    <cellStyle name="SAPBEXunassignedItem 2 2 6 15 2" xfId="56445" xr:uid="{00000000-0005-0000-0000-000078DC0000}"/>
    <cellStyle name="SAPBEXunassignedItem 2 2 6 15 3" xfId="56446" xr:uid="{00000000-0005-0000-0000-000079DC0000}"/>
    <cellStyle name="SAPBEXunassignedItem 2 2 6 16" xfId="56447" xr:uid="{00000000-0005-0000-0000-00007ADC0000}"/>
    <cellStyle name="SAPBEXunassignedItem 2 2 6 16 2" xfId="56448" xr:uid="{00000000-0005-0000-0000-00007BDC0000}"/>
    <cellStyle name="SAPBEXunassignedItem 2 2 6 16 3" xfId="56449" xr:uid="{00000000-0005-0000-0000-00007CDC0000}"/>
    <cellStyle name="SAPBEXunassignedItem 2 2 6 17" xfId="56450" xr:uid="{00000000-0005-0000-0000-00007DDC0000}"/>
    <cellStyle name="SAPBEXunassignedItem 2 2 6 17 2" xfId="56451" xr:uid="{00000000-0005-0000-0000-00007EDC0000}"/>
    <cellStyle name="SAPBEXunassignedItem 2 2 6 17 3" xfId="56452" xr:uid="{00000000-0005-0000-0000-00007FDC0000}"/>
    <cellStyle name="SAPBEXunassignedItem 2 2 6 18" xfId="56453" xr:uid="{00000000-0005-0000-0000-000080DC0000}"/>
    <cellStyle name="SAPBEXunassignedItem 2 2 6 18 2" xfId="56454" xr:uid="{00000000-0005-0000-0000-000081DC0000}"/>
    <cellStyle name="SAPBEXunassignedItem 2 2 6 18 3" xfId="56455" xr:uid="{00000000-0005-0000-0000-000082DC0000}"/>
    <cellStyle name="SAPBEXunassignedItem 2 2 6 19" xfId="56456" xr:uid="{00000000-0005-0000-0000-000083DC0000}"/>
    <cellStyle name="SAPBEXunassignedItem 2 2 6 2" xfId="56457" xr:uid="{00000000-0005-0000-0000-000084DC0000}"/>
    <cellStyle name="SAPBEXunassignedItem 2 2 6 2 10" xfId="56458" xr:uid="{00000000-0005-0000-0000-000085DC0000}"/>
    <cellStyle name="SAPBEXunassignedItem 2 2 6 2 10 2" xfId="56459" xr:uid="{00000000-0005-0000-0000-000086DC0000}"/>
    <cellStyle name="SAPBEXunassignedItem 2 2 6 2 10 3" xfId="56460" xr:uid="{00000000-0005-0000-0000-000087DC0000}"/>
    <cellStyle name="SAPBEXunassignedItem 2 2 6 2 11" xfId="56461" xr:uid="{00000000-0005-0000-0000-000088DC0000}"/>
    <cellStyle name="SAPBEXunassignedItem 2 2 6 2 11 2" xfId="56462" xr:uid="{00000000-0005-0000-0000-000089DC0000}"/>
    <cellStyle name="SAPBEXunassignedItem 2 2 6 2 11 3" xfId="56463" xr:uid="{00000000-0005-0000-0000-00008ADC0000}"/>
    <cellStyle name="SAPBEXunassignedItem 2 2 6 2 12" xfId="56464" xr:uid="{00000000-0005-0000-0000-00008BDC0000}"/>
    <cellStyle name="SAPBEXunassignedItem 2 2 6 2 12 2" xfId="56465" xr:uid="{00000000-0005-0000-0000-00008CDC0000}"/>
    <cellStyle name="SAPBEXunassignedItem 2 2 6 2 12 3" xfId="56466" xr:uid="{00000000-0005-0000-0000-00008DDC0000}"/>
    <cellStyle name="SAPBEXunassignedItem 2 2 6 2 13" xfId="56467" xr:uid="{00000000-0005-0000-0000-00008EDC0000}"/>
    <cellStyle name="SAPBEXunassignedItem 2 2 6 2 14" xfId="56468" xr:uid="{00000000-0005-0000-0000-00008FDC0000}"/>
    <cellStyle name="SAPBEXunassignedItem 2 2 6 2 2" xfId="56469" xr:uid="{00000000-0005-0000-0000-000090DC0000}"/>
    <cellStyle name="SAPBEXunassignedItem 2 2 6 2 2 2" xfId="56470" xr:uid="{00000000-0005-0000-0000-000091DC0000}"/>
    <cellStyle name="SAPBEXunassignedItem 2 2 6 2 2 3" xfId="56471" xr:uid="{00000000-0005-0000-0000-000092DC0000}"/>
    <cellStyle name="SAPBEXunassignedItem 2 2 6 2 3" xfId="56472" xr:uid="{00000000-0005-0000-0000-000093DC0000}"/>
    <cellStyle name="SAPBEXunassignedItem 2 2 6 2 3 2" xfId="56473" xr:uid="{00000000-0005-0000-0000-000094DC0000}"/>
    <cellStyle name="SAPBEXunassignedItem 2 2 6 2 3 3" xfId="56474" xr:uid="{00000000-0005-0000-0000-000095DC0000}"/>
    <cellStyle name="SAPBEXunassignedItem 2 2 6 2 4" xfId="56475" xr:uid="{00000000-0005-0000-0000-000096DC0000}"/>
    <cellStyle name="SAPBEXunassignedItem 2 2 6 2 4 2" xfId="56476" xr:uid="{00000000-0005-0000-0000-000097DC0000}"/>
    <cellStyle name="SAPBEXunassignedItem 2 2 6 2 4 3" xfId="56477" xr:uid="{00000000-0005-0000-0000-000098DC0000}"/>
    <cellStyle name="SAPBEXunassignedItem 2 2 6 2 5" xfId="56478" xr:uid="{00000000-0005-0000-0000-000099DC0000}"/>
    <cellStyle name="SAPBEXunassignedItem 2 2 6 2 5 2" xfId="56479" xr:uid="{00000000-0005-0000-0000-00009ADC0000}"/>
    <cellStyle name="SAPBEXunassignedItem 2 2 6 2 5 3" xfId="56480" xr:uid="{00000000-0005-0000-0000-00009BDC0000}"/>
    <cellStyle name="SAPBEXunassignedItem 2 2 6 2 6" xfId="56481" xr:uid="{00000000-0005-0000-0000-00009CDC0000}"/>
    <cellStyle name="SAPBEXunassignedItem 2 2 6 2 6 2" xfId="56482" xr:uid="{00000000-0005-0000-0000-00009DDC0000}"/>
    <cellStyle name="SAPBEXunassignedItem 2 2 6 2 6 3" xfId="56483" xr:uid="{00000000-0005-0000-0000-00009EDC0000}"/>
    <cellStyle name="SAPBEXunassignedItem 2 2 6 2 7" xfId="56484" xr:uid="{00000000-0005-0000-0000-00009FDC0000}"/>
    <cellStyle name="SAPBEXunassignedItem 2 2 6 2 7 2" xfId="56485" xr:uid="{00000000-0005-0000-0000-0000A0DC0000}"/>
    <cellStyle name="SAPBEXunassignedItem 2 2 6 2 7 3" xfId="56486" xr:uid="{00000000-0005-0000-0000-0000A1DC0000}"/>
    <cellStyle name="SAPBEXunassignedItem 2 2 6 2 8" xfId="56487" xr:uid="{00000000-0005-0000-0000-0000A2DC0000}"/>
    <cellStyle name="SAPBEXunassignedItem 2 2 6 2 8 2" xfId="56488" xr:uid="{00000000-0005-0000-0000-0000A3DC0000}"/>
    <cellStyle name="SAPBEXunassignedItem 2 2 6 2 8 3" xfId="56489" xr:uid="{00000000-0005-0000-0000-0000A4DC0000}"/>
    <cellStyle name="SAPBEXunassignedItem 2 2 6 2 9" xfId="56490" xr:uid="{00000000-0005-0000-0000-0000A5DC0000}"/>
    <cellStyle name="SAPBEXunassignedItem 2 2 6 2 9 2" xfId="56491" xr:uid="{00000000-0005-0000-0000-0000A6DC0000}"/>
    <cellStyle name="SAPBEXunassignedItem 2 2 6 2 9 3" xfId="56492" xr:uid="{00000000-0005-0000-0000-0000A7DC0000}"/>
    <cellStyle name="SAPBEXunassignedItem 2 2 6 20" xfId="56493" xr:uid="{00000000-0005-0000-0000-0000A8DC0000}"/>
    <cellStyle name="SAPBEXunassignedItem 2 2 6 3" xfId="56494" xr:uid="{00000000-0005-0000-0000-0000A9DC0000}"/>
    <cellStyle name="SAPBEXunassignedItem 2 2 6 3 10" xfId="56495" xr:uid="{00000000-0005-0000-0000-0000AADC0000}"/>
    <cellStyle name="SAPBEXunassignedItem 2 2 6 3 10 2" xfId="56496" xr:uid="{00000000-0005-0000-0000-0000ABDC0000}"/>
    <cellStyle name="SAPBEXunassignedItem 2 2 6 3 10 3" xfId="56497" xr:uid="{00000000-0005-0000-0000-0000ACDC0000}"/>
    <cellStyle name="SAPBEXunassignedItem 2 2 6 3 11" xfId="56498" xr:uid="{00000000-0005-0000-0000-0000ADDC0000}"/>
    <cellStyle name="SAPBEXunassignedItem 2 2 6 3 11 2" xfId="56499" xr:uid="{00000000-0005-0000-0000-0000AEDC0000}"/>
    <cellStyle name="SAPBEXunassignedItem 2 2 6 3 11 3" xfId="56500" xr:uid="{00000000-0005-0000-0000-0000AFDC0000}"/>
    <cellStyle name="SAPBEXunassignedItem 2 2 6 3 12" xfId="56501" xr:uid="{00000000-0005-0000-0000-0000B0DC0000}"/>
    <cellStyle name="SAPBEXunassignedItem 2 2 6 3 12 2" xfId="56502" xr:uid="{00000000-0005-0000-0000-0000B1DC0000}"/>
    <cellStyle name="SAPBEXunassignedItem 2 2 6 3 12 3" xfId="56503" xr:uid="{00000000-0005-0000-0000-0000B2DC0000}"/>
    <cellStyle name="SAPBEXunassignedItem 2 2 6 3 13" xfId="56504" xr:uid="{00000000-0005-0000-0000-0000B3DC0000}"/>
    <cellStyle name="SAPBEXunassignedItem 2 2 6 3 14" xfId="56505" xr:uid="{00000000-0005-0000-0000-0000B4DC0000}"/>
    <cellStyle name="SAPBEXunassignedItem 2 2 6 3 2" xfId="56506" xr:uid="{00000000-0005-0000-0000-0000B5DC0000}"/>
    <cellStyle name="SAPBEXunassignedItem 2 2 6 3 2 2" xfId="56507" xr:uid="{00000000-0005-0000-0000-0000B6DC0000}"/>
    <cellStyle name="SAPBEXunassignedItem 2 2 6 3 2 3" xfId="56508" xr:uid="{00000000-0005-0000-0000-0000B7DC0000}"/>
    <cellStyle name="SAPBEXunassignedItem 2 2 6 3 3" xfId="56509" xr:uid="{00000000-0005-0000-0000-0000B8DC0000}"/>
    <cellStyle name="SAPBEXunassignedItem 2 2 6 3 3 2" xfId="56510" xr:uid="{00000000-0005-0000-0000-0000B9DC0000}"/>
    <cellStyle name="SAPBEXunassignedItem 2 2 6 3 3 3" xfId="56511" xr:uid="{00000000-0005-0000-0000-0000BADC0000}"/>
    <cellStyle name="SAPBEXunassignedItem 2 2 6 3 4" xfId="56512" xr:uid="{00000000-0005-0000-0000-0000BBDC0000}"/>
    <cellStyle name="SAPBEXunassignedItem 2 2 6 3 4 2" xfId="56513" xr:uid="{00000000-0005-0000-0000-0000BCDC0000}"/>
    <cellStyle name="SAPBEXunassignedItem 2 2 6 3 4 3" xfId="56514" xr:uid="{00000000-0005-0000-0000-0000BDDC0000}"/>
    <cellStyle name="SAPBEXunassignedItem 2 2 6 3 5" xfId="56515" xr:uid="{00000000-0005-0000-0000-0000BEDC0000}"/>
    <cellStyle name="SAPBEXunassignedItem 2 2 6 3 5 2" xfId="56516" xr:uid="{00000000-0005-0000-0000-0000BFDC0000}"/>
    <cellStyle name="SAPBEXunassignedItem 2 2 6 3 5 3" xfId="56517" xr:uid="{00000000-0005-0000-0000-0000C0DC0000}"/>
    <cellStyle name="SAPBEXunassignedItem 2 2 6 3 6" xfId="56518" xr:uid="{00000000-0005-0000-0000-0000C1DC0000}"/>
    <cellStyle name="SAPBEXunassignedItem 2 2 6 3 6 2" xfId="56519" xr:uid="{00000000-0005-0000-0000-0000C2DC0000}"/>
    <cellStyle name="SAPBEXunassignedItem 2 2 6 3 6 3" xfId="56520" xr:uid="{00000000-0005-0000-0000-0000C3DC0000}"/>
    <cellStyle name="SAPBEXunassignedItem 2 2 6 3 7" xfId="56521" xr:uid="{00000000-0005-0000-0000-0000C4DC0000}"/>
    <cellStyle name="SAPBEXunassignedItem 2 2 6 3 7 2" xfId="56522" xr:uid="{00000000-0005-0000-0000-0000C5DC0000}"/>
    <cellStyle name="SAPBEXunassignedItem 2 2 6 3 7 3" xfId="56523" xr:uid="{00000000-0005-0000-0000-0000C6DC0000}"/>
    <cellStyle name="SAPBEXunassignedItem 2 2 6 3 8" xfId="56524" xr:uid="{00000000-0005-0000-0000-0000C7DC0000}"/>
    <cellStyle name="SAPBEXunassignedItem 2 2 6 3 8 2" xfId="56525" xr:uid="{00000000-0005-0000-0000-0000C8DC0000}"/>
    <cellStyle name="SAPBEXunassignedItem 2 2 6 3 8 3" xfId="56526" xr:uid="{00000000-0005-0000-0000-0000C9DC0000}"/>
    <cellStyle name="SAPBEXunassignedItem 2 2 6 3 9" xfId="56527" xr:uid="{00000000-0005-0000-0000-0000CADC0000}"/>
    <cellStyle name="SAPBEXunassignedItem 2 2 6 3 9 2" xfId="56528" xr:uid="{00000000-0005-0000-0000-0000CBDC0000}"/>
    <cellStyle name="SAPBEXunassignedItem 2 2 6 3 9 3" xfId="56529" xr:uid="{00000000-0005-0000-0000-0000CCDC0000}"/>
    <cellStyle name="SAPBEXunassignedItem 2 2 6 4" xfId="56530" xr:uid="{00000000-0005-0000-0000-0000CDDC0000}"/>
    <cellStyle name="SAPBEXunassignedItem 2 2 6 4 10" xfId="56531" xr:uid="{00000000-0005-0000-0000-0000CEDC0000}"/>
    <cellStyle name="SAPBEXunassignedItem 2 2 6 4 10 2" xfId="56532" xr:uid="{00000000-0005-0000-0000-0000CFDC0000}"/>
    <cellStyle name="SAPBEXunassignedItem 2 2 6 4 10 3" xfId="56533" xr:uid="{00000000-0005-0000-0000-0000D0DC0000}"/>
    <cellStyle name="SAPBEXunassignedItem 2 2 6 4 11" xfId="56534" xr:uid="{00000000-0005-0000-0000-0000D1DC0000}"/>
    <cellStyle name="SAPBEXunassignedItem 2 2 6 4 11 2" xfId="56535" xr:uid="{00000000-0005-0000-0000-0000D2DC0000}"/>
    <cellStyle name="SAPBEXunassignedItem 2 2 6 4 11 3" xfId="56536" xr:uid="{00000000-0005-0000-0000-0000D3DC0000}"/>
    <cellStyle name="SAPBEXunassignedItem 2 2 6 4 12" xfId="56537" xr:uid="{00000000-0005-0000-0000-0000D4DC0000}"/>
    <cellStyle name="SAPBEXunassignedItem 2 2 6 4 13" xfId="56538" xr:uid="{00000000-0005-0000-0000-0000D5DC0000}"/>
    <cellStyle name="SAPBEXunassignedItem 2 2 6 4 2" xfId="56539" xr:uid="{00000000-0005-0000-0000-0000D6DC0000}"/>
    <cellStyle name="SAPBEXunassignedItem 2 2 6 4 2 2" xfId="56540" xr:uid="{00000000-0005-0000-0000-0000D7DC0000}"/>
    <cellStyle name="SAPBEXunassignedItem 2 2 6 4 2 3" xfId="56541" xr:uid="{00000000-0005-0000-0000-0000D8DC0000}"/>
    <cellStyle name="SAPBEXunassignedItem 2 2 6 4 3" xfId="56542" xr:uid="{00000000-0005-0000-0000-0000D9DC0000}"/>
    <cellStyle name="SAPBEXunassignedItem 2 2 6 4 3 2" xfId="56543" xr:uid="{00000000-0005-0000-0000-0000DADC0000}"/>
    <cellStyle name="SAPBEXunassignedItem 2 2 6 4 3 3" xfId="56544" xr:uid="{00000000-0005-0000-0000-0000DBDC0000}"/>
    <cellStyle name="SAPBEXunassignedItem 2 2 6 4 4" xfId="56545" xr:uid="{00000000-0005-0000-0000-0000DCDC0000}"/>
    <cellStyle name="SAPBEXunassignedItem 2 2 6 4 4 2" xfId="56546" xr:uid="{00000000-0005-0000-0000-0000DDDC0000}"/>
    <cellStyle name="SAPBEXunassignedItem 2 2 6 4 4 3" xfId="56547" xr:uid="{00000000-0005-0000-0000-0000DEDC0000}"/>
    <cellStyle name="SAPBEXunassignedItem 2 2 6 4 5" xfId="56548" xr:uid="{00000000-0005-0000-0000-0000DFDC0000}"/>
    <cellStyle name="SAPBEXunassignedItem 2 2 6 4 5 2" xfId="56549" xr:uid="{00000000-0005-0000-0000-0000E0DC0000}"/>
    <cellStyle name="SAPBEXunassignedItem 2 2 6 4 5 3" xfId="56550" xr:uid="{00000000-0005-0000-0000-0000E1DC0000}"/>
    <cellStyle name="SAPBEXunassignedItem 2 2 6 4 6" xfId="56551" xr:uid="{00000000-0005-0000-0000-0000E2DC0000}"/>
    <cellStyle name="SAPBEXunassignedItem 2 2 6 4 6 2" xfId="56552" xr:uid="{00000000-0005-0000-0000-0000E3DC0000}"/>
    <cellStyle name="SAPBEXunassignedItem 2 2 6 4 6 3" xfId="56553" xr:uid="{00000000-0005-0000-0000-0000E4DC0000}"/>
    <cellStyle name="SAPBEXunassignedItem 2 2 6 4 7" xfId="56554" xr:uid="{00000000-0005-0000-0000-0000E5DC0000}"/>
    <cellStyle name="SAPBEXunassignedItem 2 2 6 4 7 2" xfId="56555" xr:uid="{00000000-0005-0000-0000-0000E6DC0000}"/>
    <cellStyle name="SAPBEXunassignedItem 2 2 6 4 7 3" xfId="56556" xr:uid="{00000000-0005-0000-0000-0000E7DC0000}"/>
    <cellStyle name="SAPBEXunassignedItem 2 2 6 4 8" xfId="56557" xr:uid="{00000000-0005-0000-0000-0000E8DC0000}"/>
    <cellStyle name="SAPBEXunassignedItem 2 2 6 4 8 2" xfId="56558" xr:uid="{00000000-0005-0000-0000-0000E9DC0000}"/>
    <cellStyle name="SAPBEXunassignedItem 2 2 6 4 8 3" xfId="56559" xr:uid="{00000000-0005-0000-0000-0000EADC0000}"/>
    <cellStyle name="SAPBEXunassignedItem 2 2 6 4 9" xfId="56560" xr:uid="{00000000-0005-0000-0000-0000EBDC0000}"/>
    <cellStyle name="SAPBEXunassignedItem 2 2 6 4 9 2" xfId="56561" xr:uid="{00000000-0005-0000-0000-0000ECDC0000}"/>
    <cellStyle name="SAPBEXunassignedItem 2 2 6 4 9 3" xfId="56562" xr:uid="{00000000-0005-0000-0000-0000EDDC0000}"/>
    <cellStyle name="SAPBEXunassignedItem 2 2 6 5" xfId="56563" xr:uid="{00000000-0005-0000-0000-0000EEDC0000}"/>
    <cellStyle name="SAPBEXunassignedItem 2 2 6 5 10" xfId="56564" xr:uid="{00000000-0005-0000-0000-0000EFDC0000}"/>
    <cellStyle name="SAPBEXunassignedItem 2 2 6 5 10 2" xfId="56565" xr:uid="{00000000-0005-0000-0000-0000F0DC0000}"/>
    <cellStyle name="SAPBEXunassignedItem 2 2 6 5 10 3" xfId="56566" xr:uid="{00000000-0005-0000-0000-0000F1DC0000}"/>
    <cellStyle name="SAPBEXunassignedItem 2 2 6 5 11" xfId="56567" xr:uid="{00000000-0005-0000-0000-0000F2DC0000}"/>
    <cellStyle name="SAPBEXunassignedItem 2 2 6 5 11 2" xfId="56568" xr:uid="{00000000-0005-0000-0000-0000F3DC0000}"/>
    <cellStyle name="SAPBEXunassignedItem 2 2 6 5 11 3" xfId="56569" xr:uid="{00000000-0005-0000-0000-0000F4DC0000}"/>
    <cellStyle name="SAPBEXunassignedItem 2 2 6 5 12" xfId="56570" xr:uid="{00000000-0005-0000-0000-0000F5DC0000}"/>
    <cellStyle name="SAPBEXunassignedItem 2 2 6 5 13" xfId="56571" xr:uid="{00000000-0005-0000-0000-0000F6DC0000}"/>
    <cellStyle name="SAPBEXunassignedItem 2 2 6 5 2" xfId="56572" xr:uid="{00000000-0005-0000-0000-0000F7DC0000}"/>
    <cellStyle name="SAPBEXunassignedItem 2 2 6 5 2 2" xfId="56573" xr:uid="{00000000-0005-0000-0000-0000F8DC0000}"/>
    <cellStyle name="SAPBEXunassignedItem 2 2 6 5 2 3" xfId="56574" xr:uid="{00000000-0005-0000-0000-0000F9DC0000}"/>
    <cellStyle name="SAPBEXunassignedItem 2 2 6 5 3" xfId="56575" xr:uid="{00000000-0005-0000-0000-0000FADC0000}"/>
    <cellStyle name="SAPBEXunassignedItem 2 2 6 5 3 2" xfId="56576" xr:uid="{00000000-0005-0000-0000-0000FBDC0000}"/>
    <cellStyle name="SAPBEXunassignedItem 2 2 6 5 3 3" xfId="56577" xr:uid="{00000000-0005-0000-0000-0000FCDC0000}"/>
    <cellStyle name="SAPBEXunassignedItem 2 2 6 5 4" xfId="56578" xr:uid="{00000000-0005-0000-0000-0000FDDC0000}"/>
    <cellStyle name="SAPBEXunassignedItem 2 2 6 5 4 2" xfId="56579" xr:uid="{00000000-0005-0000-0000-0000FEDC0000}"/>
    <cellStyle name="SAPBEXunassignedItem 2 2 6 5 4 3" xfId="56580" xr:uid="{00000000-0005-0000-0000-0000FFDC0000}"/>
    <cellStyle name="SAPBEXunassignedItem 2 2 6 5 5" xfId="56581" xr:uid="{00000000-0005-0000-0000-000000DD0000}"/>
    <cellStyle name="SAPBEXunassignedItem 2 2 6 5 5 2" xfId="56582" xr:uid="{00000000-0005-0000-0000-000001DD0000}"/>
    <cellStyle name="SAPBEXunassignedItem 2 2 6 5 5 3" xfId="56583" xr:uid="{00000000-0005-0000-0000-000002DD0000}"/>
    <cellStyle name="SAPBEXunassignedItem 2 2 6 5 6" xfId="56584" xr:uid="{00000000-0005-0000-0000-000003DD0000}"/>
    <cellStyle name="SAPBEXunassignedItem 2 2 6 5 6 2" xfId="56585" xr:uid="{00000000-0005-0000-0000-000004DD0000}"/>
    <cellStyle name="SAPBEXunassignedItem 2 2 6 5 6 3" xfId="56586" xr:uid="{00000000-0005-0000-0000-000005DD0000}"/>
    <cellStyle name="SAPBEXunassignedItem 2 2 6 5 7" xfId="56587" xr:uid="{00000000-0005-0000-0000-000006DD0000}"/>
    <cellStyle name="SAPBEXunassignedItem 2 2 6 5 7 2" xfId="56588" xr:uid="{00000000-0005-0000-0000-000007DD0000}"/>
    <cellStyle name="SAPBEXunassignedItem 2 2 6 5 7 3" xfId="56589" xr:uid="{00000000-0005-0000-0000-000008DD0000}"/>
    <cellStyle name="SAPBEXunassignedItem 2 2 6 5 8" xfId="56590" xr:uid="{00000000-0005-0000-0000-000009DD0000}"/>
    <cellStyle name="SAPBEXunassignedItem 2 2 6 5 8 2" xfId="56591" xr:uid="{00000000-0005-0000-0000-00000ADD0000}"/>
    <cellStyle name="SAPBEXunassignedItem 2 2 6 5 8 3" xfId="56592" xr:uid="{00000000-0005-0000-0000-00000BDD0000}"/>
    <cellStyle name="SAPBEXunassignedItem 2 2 6 5 9" xfId="56593" xr:uid="{00000000-0005-0000-0000-00000CDD0000}"/>
    <cellStyle name="SAPBEXunassignedItem 2 2 6 5 9 2" xfId="56594" xr:uid="{00000000-0005-0000-0000-00000DDD0000}"/>
    <cellStyle name="SAPBEXunassignedItem 2 2 6 5 9 3" xfId="56595" xr:uid="{00000000-0005-0000-0000-00000EDD0000}"/>
    <cellStyle name="SAPBEXunassignedItem 2 2 6 6" xfId="56596" xr:uid="{00000000-0005-0000-0000-00000FDD0000}"/>
    <cellStyle name="SAPBEXunassignedItem 2 2 6 6 10" xfId="56597" xr:uid="{00000000-0005-0000-0000-000010DD0000}"/>
    <cellStyle name="SAPBEXunassignedItem 2 2 6 6 10 2" xfId="56598" xr:uid="{00000000-0005-0000-0000-000011DD0000}"/>
    <cellStyle name="SAPBEXunassignedItem 2 2 6 6 10 3" xfId="56599" xr:uid="{00000000-0005-0000-0000-000012DD0000}"/>
    <cellStyle name="SAPBEXunassignedItem 2 2 6 6 11" xfId="56600" xr:uid="{00000000-0005-0000-0000-000013DD0000}"/>
    <cellStyle name="SAPBEXunassignedItem 2 2 6 6 11 2" xfId="56601" xr:uid="{00000000-0005-0000-0000-000014DD0000}"/>
    <cellStyle name="SAPBEXunassignedItem 2 2 6 6 11 3" xfId="56602" xr:uid="{00000000-0005-0000-0000-000015DD0000}"/>
    <cellStyle name="SAPBEXunassignedItem 2 2 6 6 12" xfId="56603" xr:uid="{00000000-0005-0000-0000-000016DD0000}"/>
    <cellStyle name="SAPBEXunassignedItem 2 2 6 6 13" xfId="56604" xr:uid="{00000000-0005-0000-0000-000017DD0000}"/>
    <cellStyle name="SAPBEXunassignedItem 2 2 6 6 2" xfId="56605" xr:uid="{00000000-0005-0000-0000-000018DD0000}"/>
    <cellStyle name="SAPBEXunassignedItem 2 2 6 6 2 2" xfId="56606" xr:uid="{00000000-0005-0000-0000-000019DD0000}"/>
    <cellStyle name="SAPBEXunassignedItem 2 2 6 6 2 3" xfId="56607" xr:uid="{00000000-0005-0000-0000-00001ADD0000}"/>
    <cellStyle name="SAPBEXunassignedItem 2 2 6 6 3" xfId="56608" xr:uid="{00000000-0005-0000-0000-00001BDD0000}"/>
    <cellStyle name="SAPBEXunassignedItem 2 2 6 6 3 2" xfId="56609" xr:uid="{00000000-0005-0000-0000-00001CDD0000}"/>
    <cellStyle name="SAPBEXunassignedItem 2 2 6 6 3 3" xfId="56610" xr:uid="{00000000-0005-0000-0000-00001DDD0000}"/>
    <cellStyle name="SAPBEXunassignedItem 2 2 6 6 4" xfId="56611" xr:uid="{00000000-0005-0000-0000-00001EDD0000}"/>
    <cellStyle name="SAPBEXunassignedItem 2 2 6 6 4 2" xfId="56612" xr:uid="{00000000-0005-0000-0000-00001FDD0000}"/>
    <cellStyle name="SAPBEXunassignedItem 2 2 6 6 4 3" xfId="56613" xr:uid="{00000000-0005-0000-0000-000020DD0000}"/>
    <cellStyle name="SAPBEXunassignedItem 2 2 6 6 5" xfId="56614" xr:uid="{00000000-0005-0000-0000-000021DD0000}"/>
    <cellStyle name="SAPBEXunassignedItem 2 2 6 6 5 2" xfId="56615" xr:uid="{00000000-0005-0000-0000-000022DD0000}"/>
    <cellStyle name="SAPBEXunassignedItem 2 2 6 6 5 3" xfId="56616" xr:uid="{00000000-0005-0000-0000-000023DD0000}"/>
    <cellStyle name="SAPBEXunassignedItem 2 2 6 6 6" xfId="56617" xr:uid="{00000000-0005-0000-0000-000024DD0000}"/>
    <cellStyle name="SAPBEXunassignedItem 2 2 6 6 6 2" xfId="56618" xr:uid="{00000000-0005-0000-0000-000025DD0000}"/>
    <cellStyle name="SAPBEXunassignedItem 2 2 6 6 6 3" xfId="56619" xr:uid="{00000000-0005-0000-0000-000026DD0000}"/>
    <cellStyle name="SAPBEXunassignedItem 2 2 6 6 7" xfId="56620" xr:uid="{00000000-0005-0000-0000-000027DD0000}"/>
    <cellStyle name="SAPBEXunassignedItem 2 2 6 6 7 2" xfId="56621" xr:uid="{00000000-0005-0000-0000-000028DD0000}"/>
    <cellStyle name="SAPBEXunassignedItem 2 2 6 6 7 3" xfId="56622" xr:uid="{00000000-0005-0000-0000-000029DD0000}"/>
    <cellStyle name="SAPBEXunassignedItem 2 2 6 6 8" xfId="56623" xr:uid="{00000000-0005-0000-0000-00002ADD0000}"/>
    <cellStyle name="SAPBEXunassignedItem 2 2 6 6 8 2" xfId="56624" xr:uid="{00000000-0005-0000-0000-00002BDD0000}"/>
    <cellStyle name="SAPBEXunassignedItem 2 2 6 6 8 3" xfId="56625" xr:uid="{00000000-0005-0000-0000-00002CDD0000}"/>
    <cellStyle name="SAPBEXunassignedItem 2 2 6 6 9" xfId="56626" xr:uid="{00000000-0005-0000-0000-00002DDD0000}"/>
    <cellStyle name="SAPBEXunassignedItem 2 2 6 6 9 2" xfId="56627" xr:uid="{00000000-0005-0000-0000-00002EDD0000}"/>
    <cellStyle name="SAPBEXunassignedItem 2 2 6 6 9 3" xfId="56628" xr:uid="{00000000-0005-0000-0000-00002FDD0000}"/>
    <cellStyle name="SAPBEXunassignedItem 2 2 6 7" xfId="56629" xr:uid="{00000000-0005-0000-0000-000030DD0000}"/>
    <cellStyle name="SAPBEXunassignedItem 2 2 6 7 10" xfId="56630" xr:uid="{00000000-0005-0000-0000-000031DD0000}"/>
    <cellStyle name="SAPBEXunassignedItem 2 2 6 7 10 2" xfId="56631" xr:uid="{00000000-0005-0000-0000-000032DD0000}"/>
    <cellStyle name="SAPBEXunassignedItem 2 2 6 7 10 3" xfId="56632" xr:uid="{00000000-0005-0000-0000-000033DD0000}"/>
    <cellStyle name="SAPBEXunassignedItem 2 2 6 7 11" xfId="56633" xr:uid="{00000000-0005-0000-0000-000034DD0000}"/>
    <cellStyle name="SAPBEXunassignedItem 2 2 6 7 11 2" xfId="56634" xr:uid="{00000000-0005-0000-0000-000035DD0000}"/>
    <cellStyle name="SAPBEXunassignedItem 2 2 6 7 11 3" xfId="56635" xr:uid="{00000000-0005-0000-0000-000036DD0000}"/>
    <cellStyle name="SAPBEXunassignedItem 2 2 6 7 12" xfId="56636" xr:uid="{00000000-0005-0000-0000-000037DD0000}"/>
    <cellStyle name="SAPBEXunassignedItem 2 2 6 7 13" xfId="56637" xr:uid="{00000000-0005-0000-0000-000038DD0000}"/>
    <cellStyle name="SAPBEXunassignedItem 2 2 6 7 2" xfId="56638" xr:uid="{00000000-0005-0000-0000-000039DD0000}"/>
    <cellStyle name="SAPBEXunassignedItem 2 2 6 7 2 2" xfId="56639" xr:uid="{00000000-0005-0000-0000-00003ADD0000}"/>
    <cellStyle name="SAPBEXunassignedItem 2 2 6 7 2 3" xfId="56640" xr:uid="{00000000-0005-0000-0000-00003BDD0000}"/>
    <cellStyle name="SAPBEXunassignedItem 2 2 6 7 3" xfId="56641" xr:uid="{00000000-0005-0000-0000-00003CDD0000}"/>
    <cellStyle name="SAPBEXunassignedItem 2 2 6 7 3 2" xfId="56642" xr:uid="{00000000-0005-0000-0000-00003DDD0000}"/>
    <cellStyle name="SAPBEXunassignedItem 2 2 6 7 3 3" xfId="56643" xr:uid="{00000000-0005-0000-0000-00003EDD0000}"/>
    <cellStyle name="SAPBEXunassignedItem 2 2 6 7 4" xfId="56644" xr:uid="{00000000-0005-0000-0000-00003FDD0000}"/>
    <cellStyle name="SAPBEXunassignedItem 2 2 6 7 4 2" xfId="56645" xr:uid="{00000000-0005-0000-0000-000040DD0000}"/>
    <cellStyle name="SAPBEXunassignedItem 2 2 6 7 4 3" xfId="56646" xr:uid="{00000000-0005-0000-0000-000041DD0000}"/>
    <cellStyle name="SAPBEXunassignedItem 2 2 6 7 5" xfId="56647" xr:uid="{00000000-0005-0000-0000-000042DD0000}"/>
    <cellStyle name="SAPBEXunassignedItem 2 2 6 7 5 2" xfId="56648" xr:uid="{00000000-0005-0000-0000-000043DD0000}"/>
    <cellStyle name="SAPBEXunassignedItem 2 2 6 7 5 3" xfId="56649" xr:uid="{00000000-0005-0000-0000-000044DD0000}"/>
    <cellStyle name="SAPBEXunassignedItem 2 2 6 7 6" xfId="56650" xr:uid="{00000000-0005-0000-0000-000045DD0000}"/>
    <cellStyle name="SAPBEXunassignedItem 2 2 6 7 6 2" xfId="56651" xr:uid="{00000000-0005-0000-0000-000046DD0000}"/>
    <cellStyle name="SAPBEXunassignedItem 2 2 6 7 6 3" xfId="56652" xr:uid="{00000000-0005-0000-0000-000047DD0000}"/>
    <cellStyle name="SAPBEXunassignedItem 2 2 6 7 7" xfId="56653" xr:uid="{00000000-0005-0000-0000-000048DD0000}"/>
    <cellStyle name="SAPBEXunassignedItem 2 2 6 7 7 2" xfId="56654" xr:uid="{00000000-0005-0000-0000-000049DD0000}"/>
    <cellStyle name="SAPBEXunassignedItem 2 2 6 7 7 3" xfId="56655" xr:uid="{00000000-0005-0000-0000-00004ADD0000}"/>
    <cellStyle name="SAPBEXunassignedItem 2 2 6 7 8" xfId="56656" xr:uid="{00000000-0005-0000-0000-00004BDD0000}"/>
    <cellStyle name="SAPBEXunassignedItem 2 2 6 7 8 2" xfId="56657" xr:uid="{00000000-0005-0000-0000-00004CDD0000}"/>
    <cellStyle name="SAPBEXunassignedItem 2 2 6 7 8 3" xfId="56658" xr:uid="{00000000-0005-0000-0000-00004DDD0000}"/>
    <cellStyle name="SAPBEXunassignedItem 2 2 6 7 9" xfId="56659" xr:uid="{00000000-0005-0000-0000-00004EDD0000}"/>
    <cellStyle name="SAPBEXunassignedItem 2 2 6 7 9 2" xfId="56660" xr:uid="{00000000-0005-0000-0000-00004FDD0000}"/>
    <cellStyle name="SAPBEXunassignedItem 2 2 6 7 9 3" xfId="56661" xr:uid="{00000000-0005-0000-0000-000050DD0000}"/>
    <cellStyle name="SAPBEXunassignedItem 2 2 6 8" xfId="56662" xr:uid="{00000000-0005-0000-0000-000051DD0000}"/>
    <cellStyle name="SAPBEXunassignedItem 2 2 6 8 2" xfId="56663" xr:uid="{00000000-0005-0000-0000-000052DD0000}"/>
    <cellStyle name="SAPBEXunassignedItem 2 2 6 8 3" xfId="56664" xr:uid="{00000000-0005-0000-0000-000053DD0000}"/>
    <cellStyle name="SAPBEXunassignedItem 2 2 6 9" xfId="56665" xr:uid="{00000000-0005-0000-0000-000054DD0000}"/>
    <cellStyle name="SAPBEXunassignedItem 2 2 6 9 2" xfId="56666" xr:uid="{00000000-0005-0000-0000-000055DD0000}"/>
    <cellStyle name="SAPBEXunassignedItem 2 2 6 9 3" xfId="56667" xr:uid="{00000000-0005-0000-0000-000056DD0000}"/>
    <cellStyle name="SAPBEXunassignedItem 2 2 7" xfId="56668" xr:uid="{00000000-0005-0000-0000-000057DD0000}"/>
    <cellStyle name="SAPBEXunassignedItem 2 2 7 2" xfId="56669" xr:uid="{00000000-0005-0000-0000-000058DD0000}"/>
    <cellStyle name="SAPBEXunassignedItem 2 2 7 3" xfId="56670" xr:uid="{00000000-0005-0000-0000-000059DD0000}"/>
    <cellStyle name="SAPBEXunassignedItem 2 2 8" xfId="56671" xr:uid="{00000000-0005-0000-0000-00005ADD0000}"/>
    <cellStyle name="SAPBEXunassignedItem 2 2 8 2" xfId="56672" xr:uid="{00000000-0005-0000-0000-00005BDD0000}"/>
    <cellStyle name="SAPBEXunassignedItem 2 2 8 3" xfId="56673" xr:uid="{00000000-0005-0000-0000-00005CDD0000}"/>
    <cellStyle name="SAPBEXunassignedItem 2 2 9" xfId="56674" xr:uid="{00000000-0005-0000-0000-00005DDD0000}"/>
    <cellStyle name="SAPBEXunassignedItem 2 2 9 2" xfId="56675" xr:uid="{00000000-0005-0000-0000-00005EDD0000}"/>
    <cellStyle name="SAPBEXunassignedItem 2 2 9 3" xfId="56676" xr:uid="{00000000-0005-0000-0000-00005FDD0000}"/>
    <cellStyle name="SAPBEXunassignedItem 2 3" xfId="56677" xr:uid="{00000000-0005-0000-0000-000060DD0000}"/>
    <cellStyle name="SAPBEXunassignedItem 2 3 10" xfId="56678" xr:uid="{00000000-0005-0000-0000-000061DD0000}"/>
    <cellStyle name="SAPBEXunassignedItem 2 3 10 2" xfId="56679" xr:uid="{00000000-0005-0000-0000-000062DD0000}"/>
    <cellStyle name="SAPBEXunassignedItem 2 3 10 3" xfId="56680" xr:uid="{00000000-0005-0000-0000-000063DD0000}"/>
    <cellStyle name="SAPBEXunassignedItem 2 3 11" xfId="56681" xr:uid="{00000000-0005-0000-0000-000064DD0000}"/>
    <cellStyle name="SAPBEXunassignedItem 2 3 11 2" xfId="56682" xr:uid="{00000000-0005-0000-0000-000065DD0000}"/>
    <cellStyle name="SAPBEXunassignedItem 2 3 11 3" xfId="56683" xr:uid="{00000000-0005-0000-0000-000066DD0000}"/>
    <cellStyle name="SAPBEXunassignedItem 2 3 12" xfId="56684" xr:uid="{00000000-0005-0000-0000-000067DD0000}"/>
    <cellStyle name="SAPBEXunassignedItem 2 3 12 2" xfId="56685" xr:uid="{00000000-0005-0000-0000-000068DD0000}"/>
    <cellStyle name="SAPBEXunassignedItem 2 3 12 3" xfId="56686" xr:uid="{00000000-0005-0000-0000-000069DD0000}"/>
    <cellStyle name="SAPBEXunassignedItem 2 3 13" xfId="56687" xr:uid="{00000000-0005-0000-0000-00006ADD0000}"/>
    <cellStyle name="SAPBEXunassignedItem 2 3 13 2" xfId="56688" xr:uid="{00000000-0005-0000-0000-00006BDD0000}"/>
    <cellStyle name="SAPBEXunassignedItem 2 3 13 3" xfId="56689" xr:uid="{00000000-0005-0000-0000-00006CDD0000}"/>
    <cellStyle name="SAPBEXunassignedItem 2 3 14" xfId="56690" xr:uid="{00000000-0005-0000-0000-00006DDD0000}"/>
    <cellStyle name="SAPBEXunassignedItem 2 3 14 2" xfId="56691" xr:uid="{00000000-0005-0000-0000-00006EDD0000}"/>
    <cellStyle name="SAPBEXunassignedItem 2 3 14 3" xfId="56692" xr:uid="{00000000-0005-0000-0000-00006FDD0000}"/>
    <cellStyle name="SAPBEXunassignedItem 2 3 15" xfId="56693" xr:uid="{00000000-0005-0000-0000-000070DD0000}"/>
    <cellStyle name="SAPBEXunassignedItem 2 3 15 2" xfId="56694" xr:uid="{00000000-0005-0000-0000-000071DD0000}"/>
    <cellStyle name="SAPBEXunassignedItem 2 3 15 3" xfId="56695" xr:uid="{00000000-0005-0000-0000-000072DD0000}"/>
    <cellStyle name="SAPBEXunassignedItem 2 3 16" xfId="56696" xr:uid="{00000000-0005-0000-0000-000073DD0000}"/>
    <cellStyle name="SAPBEXunassignedItem 2 3 16 2" xfId="56697" xr:uid="{00000000-0005-0000-0000-000074DD0000}"/>
    <cellStyle name="SAPBEXunassignedItem 2 3 16 3" xfId="56698" xr:uid="{00000000-0005-0000-0000-000075DD0000}"/>
    <cellStyle name="SAPBEXunassignedItem 2 3 17" xfId="56699" xr:uid="{00000000-0005-0000-0000-000076DD0000}"/>
    <cellStyle name="SAPBEXunassignedItem 2 3 18" xfId="56700" xr:uid="{00000000-0005-0000-0000-000077DD0000}"/>
    <cellStyle name="SAPBEXunassignedItem 2 3 2" xfId="56701" xr:uid="{00000000-0005-0000-0000-000078DD0000}"/>
    <cellStyle name="SAPBEXunassignedItem 2 3 2 10" xfId="56702" xr:uid="{00000000-0005-0000-0000-000079DD0000}"/>
    <cellStyle name="SAPBEXunassignedItem 2 3 2 10 2" xfId="56703" xr:uid="{00000000-0005-0000-0000-00007ADD0000}"/>
    <cellStyle name="SAPBEXunassignedItem 2 3 2 10 3" xfId="56704" xr:uid="{00000000-0005-0000-0000-00007BDD0000}"/>
    <cellStyle name="SAPBEXunassignedItem 2 3 2 11" xfId="56705" xr:uid="{00000000-0005-0000-0000-00007CDD0000}"/>
    <cellStyle name="SAPBEXunassignedItem 2 3 2 11 2" xfId="56706" xr:uid="{00000000-0005-0000-0000-00007DDD0000}"/>
    <cellStyle name="SAPBEXunassignedItem 2 3 2 11 3" xfId="56707" xr:uid="{00000000-0005-0000-0000-00007EDD0000}"/>
    <cellStyle name="SAPBEXunassignedItem 2 3 2 12" xfId="56708" xr:uid="{00000000-0005-0000-0000-00007FDD0000}"/>
    <cellStyle name="SAPBEXunassignedItem 2 3 2 12 2" xfId="56709" xr:uid="{00000000-0005-0000-0000-000080DD0000}"/>
    <cellStyle name="SAPBEXunassignedItem 2 3 2 12 3" xfId="56710" xr:uid="{00000000-0005-0000-0000-000081DD0000}"/>
    <cellStyle name="SAPBEXunassignedItem 2 3 2 13" xfId="56711" xr:uid="{00000000-0005-0000-0000-000082DD0000}"/>
    <cellStyle name="SAPBEXunassignedItem 2 3 2 13 2" xfId="56712" xr:uid="{00000000-0005-0000-0000-000083DD0000}"/>
    <cellStyle name="SAPBEXunassignedItem 2 3 2 13 3" xfId="56713" xr:uid="{00000000-0005-0000-0000-000084DD0000}"/>
    <cellStyle name="SAPBEXunassignedItem 2 3 2 14" xfId="56714" xr:uid="{00000000-0005-0000-0000-000085DD0000}"/>
    <cellStyle name="SAPBEXunassignedItem 2 3 2 14 2" xfId="56715" xr:uid="{00000000-0005-0000-0000-000086DD0000}"/>
    <cellStyle name="SAPBEXunassignedItem 2 3 2 14 3" xfId="56716" xr:uid="{00000000-0005-0000-0000-000087DD0000}"/>
    <cellStyle name="SAPBEXunassignedItem 2 3 2 15" xfId="56717" xr:uid="{00000000-0005-0000-0000-000088DD0000}"/>
    <cellStyle name="SAPBEXunassignedItem 2 3 2 15 2" xfId="56718" xr:uid="{00000000-0005-0000-0000-000089DD0000}"/>
    <cellStyle name="SAPBEXunassignedItem 2 3 2 15 3" xfId="56719" xr:uid="{00000000-0005-0000-0000-00008ADD0000}"/>
    <cellStyle name="SAPBEXunassignedItem 2 3 2 16" xfId="56720" xr:uid="{00000000-0005-0000-0000-00008BDD0000}"/>
    <cellStyle name="SAPBEXunassignedItem 2 3 2 17" xfId="56721" xr:uid="{00000000-0005-0000-0000-00008CDD0000}"/>
    <cellStyle name="SAPBEXunassignedItem 2 3 2 2" xfId="56722" xr:uid="{00000000-0005-0000-0000-00008DDD0000}"/>
    <cellStyle name="SAPBEXunassignedItem 2 3 2 2 10" xfId="56723" xr:uid="{00000000-0005-0000-0000-00008EDD0000}"/>
    <cellStyle name="SAPBEXunassignedItem 2 3 2 2 10 2" xfId="56724" xr:uid="{00000000-0005-0000-0000-00008FDD0000}"/>
    <cellStyle name="SAPBEXunassignedItem 2 3 2 2 10 3" xfId="56725" xr:uid="{00000000-0005-0000-0000-000090DD0000}"/>
    <cellStyle name="SAPBEXunassignedItem 2 3 2 2 11" xfId="56726" xr:uid="{00000000-0005-0000-0000-000091DD0000}"/>
    <cellStyle name="SAPBEXunassignedItem 2 3 2 2 11 2" xfId="56727" xr:uid="{00000000-0005-0000-0000-000092DD0000}"/>
    <cellStyle name="SAPBEXunassignedItem 2 3 2 2 11 3" xfId="56728" xr:uid="{00000000-0005-0000-0000-000093DD0000}"/>
    <cellStyle name="SAPBEXunassignedItem 2 3 2 2 12" xfId="56729" xr:uid="{00000000-0005-0000-0000-000094DD0000}"/>
    <cellStyle name="SAPBEXunassignedItem 2 3 2 2 12 2" xfId="56730" xr:uid="{00000000-0005-0000-0000-000095DD0000}"/>
    <cellStyle name="SAPBEXunassignedItem 2 3 2 2 12 3" xfId="56731" xr:uid="{00000000-0005-0000-0000-000096DD0000}"/>
    <cellStyle name="SAPBEXunassignedItem 2 3 2 2 13" xfId="56732" xr:uid="{00000000-0005-0000-0000-000097DD0000}"/>
    <cellStyle name="SAPBEXunassignedItem 2 3 2 2 14" xfId="56733" xr:uid="{00000000-0005-0000-0000-000098DD0000}"/>
    <cellStyle name="SAPBEXunassignedItem 2 3 2 2 2" xfId="56734" xr:uid="{00000000-0005-0000-0000-000099DD0000}"/>
    <cellStyle name="SAPBEXunassignedItem 2 3 2 2 2 2" xfId="56735" xr:uid="{00000000-0005-0000-0000-00009ADD0000}"/>
    <cellStyle name="SAPBEXunassignedItem 2 3 2 2 2 3" xfId="56736" xr:uid="{00000000-0005-0000-0000-00009BDD0000}"/>
    <cellStyle name="SAPBEXunassignedItem 2 3 2 2 3" xfId="56737" xr:uid="{00000000-0005-0000-0000-00009CDD0000}"/>
    <cellStyle name="SAPBEXunassignedItem 2 3 2 2 3 2" xfId="56738" xr:uid="{00000000-0005-0000-0000-00009DDD0000}"/>
    <cellStyle name="SAPBEXunassignedItem 2 3 2 2 3 3" xfId="56739" xr:uid="{00000000-0005-0000-0000-00009EDD0000}"/>
    <cellStyle name="SAPBEXunassignedItem 2 3 2 2 4" xfId="56740" xr:uid="{00000000-0005-0000-0000-00009FDD0000}"/>
    <cellStyle name="SAPBEXunassignedItem 2 3 2 2 4 2" xfId="56741" xr:uid="{00000000-0005-0000-0000-0000A0DD0000}"/>
    <cellStyle name="SAPBEXunassignedItem 2 3 2 2 4 3" xfId="56742" xr:uid="{00000000-0005-0000-0000-0000A1DD0000}"/>
    <cellStyle name="SAPBEXunassignedItem 2 3 2 2 5" xfId="56743" xr:uid="{00000000-0005-0000-0000-0000A2DD0000}"/>
    <cellStyle name="SAPBEXunassignedItem 2 3 2 2 5 2" xfId="56744" xr:uid="{00000000-0005-0000-0000-0000A3DD0000}"/>
    <cellStyle name="SAPBEXunassignedItem 2 3 2 2 5 3" xfId="56745" xr:uid="{00000000-0005-0000-0000-0000A4DD0000}"/>
    <cellStyle name="SAPBEXunassignedItem 2 3 2 2 6" xfId="56746" xr:uid="{00000000-0005-0000-0000-0000A5DD0000}"/>
    <cellStyle name="SAPBEXunassignedItem 2 3 2 2 6 2" xfId="56747" xr:uid="{00000000-0005-0000-0000-0000A6DD0000}"/>
    <cellStyle name="SAPBEXunassignedItem 2 3 2 2 6 3" xfId="56748" xr:uid="{00000000-0005-0000-0000-0000A7DD0000}"/>
    <cellStyle name="SAPBEXunassignedItem 2 3 2 2 7" xfId="56749" xr:uid="{00000000-0005-0000-0000-0000A8DD0000}"/>
    <cellStyle name="SAPBEXunassignedItem 2 3 2 2 7 2" xfId="56750" xr:uid="{00000000-0005-0000-0000-0000A9DD0000}"/>
    <cellStyle name="SAPBEXunassignedItem 2 3 2 2 7 3" xfId="56751" xr:uid="{00000000-0005-0000-0000-0000AADD0000}"/>
    <cellStyle name="SAPBEXunassignedItem 2 3 2 2 8" xfId="56752" xr:uid="{00000000-0005-0000-0000-0000ABDD0000}"/>
    <cellStyle name="SAPBEXunassignedItem 2 3 2 2 8 2" xfId="56753" xr:uid="{00000000-0005-0000-0000-0000ACDD0000}"/>
    <cellStyle name="SAPBEXunassignedItem 2 3 2 2 8 3" xfId="56754" xr:uid="{00000000-0005-0000-0000-0000ADDD0000}"/>
    <cellStyle name="SAPBEXunassignedItem 2 3 2 2 9" xfId="56755" xr:uid="{00000000-0005-0000-0000-0000AEDD0000}"/>
    <cellStyle name="SAPBEXunassignedItem 2 3 2 2 9 2" xfId="56756" xr:uid="{00000000-0005-0000-0000-0000AFDD0000}"/>
    <cellStyle name="SAPBEXunassignedItem 2 3 2 2 9 3" xfId="56757" xr:uid="{00000000-0005-0000-0000-0000B0DD0000}"/>
    <cellStyle name="SAPBEXunassignedItem 2 3 2 3" xfId="56758" xr:uid="{00000000-0005-0000-0000-0000B1DD0000}"/>
    <cellStyle name="SAPBEXunassignedItem 2 3 2 3 10" xfId="56759" xr:uid="{00000000-0005-0000-0000-0000B2DD0000}"/>
    <cellStyle name="SAPBEXunassignedItem 2 3 2 3 10 2" xfId="56760" xr:uid="{00000000-0005-0000-0000-0000B3DD0000}"/>
    <cellStyle name="SAPBEXunassignedItem 2 3 2 3 10 3" xfId="56761" xr:uid="{00000000-0005-0000-0000-0000B4DD0000}"/>
    <cellStyle name="SAPBEXunassignedItem 2 3 2 3 11" xfId="56762" xr:uid="{00000000-0005-0000-0000-0000B5DD0000}"/>
    <cellStyle name="SAPBEXunassignedItem 2 3 2 3 11 2" xfId="56763" xr:uid="{00000000-0005-0000-0000-0000B6DD0000}"/>
    <cellStyle name="SAPBEXunassignedItem 2 3 2 3 11 3" xfId="56764" xr:uid="{00000000-0005-0000-0000-0000B7DD0000}"/>
    <cellStyle name="SAPBEXunassignedItem 2 3 2 3 12" xfId="56765" xr:uid="{00000000-0005-0000-0000-0000B8DD0000}"/>
    <cellStyle name="SAPBEXunassignedItem 2 3 2 3 12 2" xfId="56766" xr:uid="{00000000-0005-0000-0000-0000B9DD0000}"/>
    <cellStyle name="SAPBEXunassignedItem 2 3 2 3 12 3" xfId="56767" xr:uid="{00000000-0005-0000-0000-0000BADD0000}"/>
    <cellStyle name="SAPBEXunassignedItem 2 3 2 3 13" xfId="56768" xr:uid="{00000000-0005-0000-0000-0000BBDD0000}"/>
    <cellStyle name="SAPBEXunassignedItem 2 3 2 3 14" xfId="56769" xr:uid="{00000000-0005-0000-0000-0000BCDD0000}"/>
    <cellStyle name="SAPBEXunassignedItem 2 3 2 3 2" xfId="56770" xr:uid="{00000000-0005-0000-0000-0000BDDD0000}"/>
    <cellStyle name="SAPBEXunassignedItem 2 3 2 3 2 2" xfId="56771" xr:uid="{00000000-0005-0000-0000-0000BEDD0000}"/>
    <cellStyle name="SAPBEXunassignedItem 2 3 2 3 2 3" xfId="56772" xr:uid="{00000000-0005-0000-0000-0000BFDD0000}"/>
    <cellStyle name="SAPBEXunassignedItem 2 3 2 3 3" xfId="56773" xr:uid="{00000000-0005-0000-0000-0000C0DD0000}"/>
    <cellStyle name="SAPBEXunassignedItem 2 3 2 3 3 2" xfId="56774" xr:uid="{00000000-0005-0000-0000-0000C1DD0000}"/>
    <cellStyle name="SAPBEXunassignedItem 2 3 2 3 3 3" xfId="56775" xr:uid="{00000000-0005-0000-0000-0000C2DD0000}"/>
    <cellStyle name="SAPBEXunassignedItem 2 3 2 3 4" xfId="56776" xr:uid="{00000000-0005-0000-0000-0000C3DD0000}"/>
    <cellStyle name="SAPBEXunassignedItem 2 3 2 3 4 2" xfId="56777" xr:uid="{00000000-0005-0000-0000-0000C4DD0000}"/>
    <cellStyle name="SAPBEXunassignedItem 2 3 2 3 4 3" xfId="56778" xr:uid="{00000000-0005-0000-0000-0000C5DD0000}"/>
    <cellStyle name="SAPBEXunassignedItem 2 3 2 3 5" xfId="56779" xr:uid="{00000000-0005-0000-0000-0000C6DD0000}"/>
    <cellStyle name="SAPBEXunassignedItem 2 3 2 3 5 2" xfId="56780" xr:uid="{00000000-0005-0000-0000-0000C7DD0000}"/>
    <cellStyle name="SAPBEXunassignedItem 2 3 2 3 5 3" xfId="56781" xr:uid="{00000000-0005-0000-0000-0000C8DD0000}"/>
    <cellStyle name="SAPBEXunassignedItem 2 3 2 3 6" xfId="56782" xr:uid="{00000000-0005-0000-0000-0000C9DD0000}"/>
    <cellStyle name="SAPBEXunassignedItem 2 3 2 3 6 2" xfId="56783" xr:uid="{00000000-0005-0000-0000-0000CADD0000}"/>
    <cellStyle name="SAPBEXunassignedItem 2 3 2 3 6 3" xfId="56784" xr:uid="{00000000-0005-0000-0000-0000CBDD0000}"/>
    <cellStyle name="SAPBEXunassignedItem 2 3 2 3 7" xfId="56785" xr:uid="{00000000-0005-0000-0000-0000CCDD0000}"/>
    <cellStyle name="SAPBEXunassignedItem 2 3 2 3 7 2" xfId="56786" xr:uid="{00000000-0005-0000-0000-0000CDDD0000}"/>
    <cellStyle name="SAPBEXunassignedItem 2 3 2 3 7 3" xfId="56787" xr:uid="{00000000-0005-0000-0000-0000CEDD0000}"/>
    <cellStyle name="SAPBEXunassignedItem 2 3 2 3 8" xfId="56788" xr:uid="{00000000-0005-0000-0000-0000CFDD0000}"/>
    <cellStyle name="SAPBEXunassignedItem 2 3 2 3 8 2" xfId="56789" xr:uid="{00000000-0005-0000-0000-0000D0DD0000}"/>
    <cellStyle name="SAPBEXunassignedItem 2 3 2 3 8 3" xfId="56790" xr:uid="{00000000-0005-0000-0000-0000D1DD0000}"/>
    <cellStyle name="SAPBEXunassignedItem 2 3 2 3 9" xfId="56791" xr:uid="{00000000-0005-0000-0000-0000D2DD0000}"/>
    <cellStyle name="SAPBEXunassignedItem 2 3 2 3 9 2" xfId="56792" xr:uid="{00000000-0005-0000-0000-0000D3DD0000}"/>
    <cellStyle name="SAPBEXunassignedItem 2 3 2 3 9 3" xfId="56793" xr:uid="{00000000-0005-0000-0000-0000D4DD0000}"/>
    <cellStyle name="SAPBEXunassignedItem 2 3 2 4" xfId="56794" xr:uid="{00000000-0005-0000-0000-0000D5DD0000}"/>
    <cellStyle name="SAPBEXunassignedItem 2 3 2 4 10" xfId="56795" xr:uid="{00000000-0005-0000-0000-0000D6DD0000}"/>
    <cellStyle name="SAPBEXunassignedItem 2 3 2 4 10 2" xfId="56796" xr:uid="{00000000-0005-0000-0000-0000D7DD0000}"/>
    <cellStyle name="SAPBEXunassignedItem 2 3 2 4 10 3" xfId="56797" xr:uid="{00000000-0005-0000-0000-0000D8DD0000}"/>
    <cellStyle name="SAPBEXunassignedItem 2 3 2 4 11" xfId="56798" xr:uid="{00000000-0005-0000-0000-0000D9DD0000}"/>
    <cellStyle name="SAPBEXunassignedItem 2 3 2 4 11 2" xfId="56799" xr:uid="{00000000-0005-0000-0000-0000DADD0000}"/>
    <cellStyle name="SAPBEXunassignedItem 2 3 2 4 11 3" xfId="56800" xr:uid="{00000000-0005-0000-0000-0000DBDD0000}"/>
    <cellStyle name="SAPBEXunassignedItem 2 3 2 4 12" xfId="56801" xr:uid="{00000000-0005-0000-0000-0000DCDD0000}"/>
    <cellStyle name="SAPBEXunassignedItem 2 3 2 4 13" xfId="56802" xr:uid="{00000000-0005-0000-0000-0000DDDD0000}"/>
    <cellStyle name="SAPBEXunassignedItem 2 3 2 4 2" xfId="56803" xr:uid="{00000000-0005-0000-0000-0000DEDD0000}"/>
    <cellStyle name="SAPBEXunassignedItem 2 3 2 4 2 2" xfId="56804" xr:uid="{00000000-0005-0000-0000-0000DFDD0000}"/>
    <cellStyle name="SAPBEXunassignedItem 2 3 2 4 2 3" xfId="56805" xr:uid="{00000000-0005-0000-0000-0000E0DD0000}"/>
    <cellStyle name="SAPBEXunassignedItem 2 3 2 4 3" xfId="56806" xr:uid="{00000000-0005-0000-0000-0000E1DD0000}"/>
    <cellStyle name="SAPBEXunassignedItem 2 3 2 4 3 2" xfId="56807" xr:uid="{00000000-0005-0000-0000-0000E2DD0000}"/>
    <cellStyle name="SAPBEXunassignedItem 2 3 2 4 3 3" xfId="56808" xr:uid="{00000000-0005-0000-0000-0000E3DD0000}"/>
    <cellStyle name="SAPBEXunassignedItem 2 3 2 4 4" xfId="56809" xr:uid="{00000000-0005-0000-0000-0000E4DD0000}"/>
    <cellStyle name="SAPBEXunassignedItem 2 3 2 4 4 2" xfId="56810" xr:uid="{00000000-0005-0000-0000-0000E5DD0000}"/>
    <cellStyle name="SAPBEXunassignedItem 2 3 2 4 4 3" xfId="56811" xr:uid="{00000000-0005-0000-0000-0000E6DD0000}"/>
    <cellStyle name="SAPBEXunassignedItem 2 3 2 4 5" xfId="56812" xr:uid="{00000000-0005-0000-0000-0000E7DD0000}"/>
    <cellStyle name="SAPBEXunassignedItem 2 3 2 4 5 2" xfId="56813" xr:uid="{00000000-0005-0000-0000-0000E8DD0000}"/>
    <cellStyle name="SAPBEXunassignedItem 2 3 2 4 5 3" xfId="56814" xr:uid="{00000000-0005-0000-0000-0000E9DD0000}"/>
    <cellStyle name="SAPBEXunassignedItem 2 3 2 4 6" xfId="56815" xr:uid="{00000000-0005-0000-0000-0000EADD0000}"/>
    <cellStyle name="SAPBEXunassignedItem 2 3 2 4 6 2" xfId="56816" xr:uid="{00000000-0005-0000-0000-0000EBDD0000}"/>
    <cellStyle name="SAPBEXunassignedItem 2 3 2 4 6 3" xfId="56817" xr:uid="{00000000-0005-0000-0000-0000ECDD0000}"/>
    <cellStyle name="SAPBEXunassignedItem 2 3 2 4 7" xfId="56818" xr:uid="{00000000-0005-0000-0000-0000EDDD0000}"/>
    <cellStyle name="SAPBEXunassignedItem 2 3 2 4 7 2" xfId="56819" xr:uid="{00000000-0005-0000-0000-0000EEDD0000}"/>
    <cellStyle name="SAPBEXunassignedItem 2 3 2 4 7 3" xfId="56820" xr:uid="{00000000-0005-0000-0000-0000EFDD0000}"/>
    <cellStyle name="SAPBEXunassignedItem 2 3 2 4 8" xfId="56821" xr:uid="{00000000-0005-0000-0000-0000F0DD0000}"/>
    <cellStyle name="SAPBEXunassignedItem 2 3 2 4 8 2" xfId="56822" xr:uid="{00000000-0005-0000-0000-0000F1DD0000}"/>
    <cellStyle name="SAPBEXunassignedItem 2 3 2 4 8 3" xfId="56823" xr:uid="{00000000-0005-0000-0000-0000F2DD0000}"/>
    <cellStyle name="SAPBEXunassignedItem 2 3 2 4 9" xfId="56824" xr:uid="{00000000-0005-0000-0000-0000F3DD0000}"/>
    <cellStyle name="SAPBEXunassignedItem 2 3 2 4 9 2" xfId="56825" xr:uid="{00000000-0005-0000-0000-0000F4DD0000}"/>
    <cellStyle name="SAPBEXunassignedItem 2 3 2 4 9 3" xfId="56826" xr:uid="{00000000-0005-0000-0000-0000F5DD0000}"/>
    <cellStyle name="SAPBEXunassignedItem 2 3 2 5" xfId="56827" xr:uid="{00000000-0005-0000-0000-0000F6DD0000}"/>
    <cellStyle name="SAPBEXunassignedItem 2 3 2 5 10" xfId="56828" xr:uid="{00000000-0005-0000-0000-0000F7DD0000}"/>
    <cellStyle name="SAPBEXunassignedItem 2 3 2 5 10 2" xfId="56829" xr:uid="{00000000-0005-0000-0000-0000F8DD0000}"/>
    <cellStyle name="SAPBEXunassignedItem 2 3 2 5 10 3" xfId="56830" xr:uid="{00000000-0005-0000-0000-0000F9DD0000}"/>
    <cellStyle name="SAPBEXunassignedItem 2 3 2 5 11" xfId="56831" xr:uid="{00000000-0005-0000-0000-0000FADD0000}"/>
    <cellStyle name="SAPBEXunassignedItem 2 3 2 5 11 2" xfId="56832" xr:uid="{00000000-0005-0000-0000-0000FBDD0000}"/>
    <cellStyle name="SAPBEXunassignedItem 2 3 2 5 11 3" xfId="56833" xr:uid="{00000000-0005-0000-0000-0000FCDD0000}"/>
    <cellStyle name="SAPBEXunassignedItem 2 3 2 5 12" xfId="56834" xr:uid="{00000000-0005-0000-0000-0000FDDD0000}"/>
    <cellStyle name="SAPBEXunassignedItem 2 3 2 5 13" xfId="56835" xr:uid="{00000000-0005-0000-0000-0000FEDD0000}"/>
    <cellStyle name="SAPBEXunassignedItem 2 3 2 5 2" xfId="56836" xr:uid="{00000000-0005-0000-0000-0000FFDD0000}"/>
    <cellStyle name="SAPBEXunassignedItem 2 3 2 5 2 2" xfId="56837" xr:uid="{00000000-0005-0000-0000-000000DE0000}"/>
    <cellStyle name="SAPBEXunassignedItem 2 3 2 5 2 3" xfId="56838" xr:uid="{00000000-0005-0000-0000-000001DE0000}"/>
    <cellStyle name="SAPBEXunassignedItem 2 3 2 5 3" xfId="56839" xr:uid="{00000000-0005-0000-0000-000002DE0000}"/>
    <cellStyle name="SAPBEXunassignedItem 2 3 2 5 3 2" xfId="56840" xr:uid="{00000000-0005-0000-0000-000003DE0000}"/>
    <cellStyle name="SAPBEXunassignedItem 2 3 2 5 3 3" xfId="56841" xr:uid="{00000000-0005-0000-0000-000004DE0000}"/>
    <cellStyle name="SAPBEXunassignedItem 2 3 2 5 4" xfId="56842" xr:uid="{00000000-0005-0000-0000-000005DE0000}"/>
    <cellStyle name="SAPBEXunassignedItem 2 3 2 5 4 2" xfId="56843" xr:uid="{00000000-0005-0000-0000-000006DE0000}"/>
    <cellStyle name="SAPBEXunassignedItem 2 3 2 5 4 3" xfId="56844" xr:uid="{00000000-0005-0000-0000-000007DE0000}"/>
    <cellStyle name="SAPBEXunassignedItem 2 3 2 5 5" xfId="56845" xr:uid="{00000000-0005-0000-0000-000008DE0000}"/>
    <cellStyle name="SAPBEXunassignedItem 2 3 2 5 5 2" xfId="56846" xr:uid="{00000000-0005-0000-0000-000009DE0000}"/>
    <cellStyle name="SAPBEXunassignedItem 2 3 2 5 5 3" xfId="56847" xr:uid="{00000000-0005-0000-0000-00000ADE0000}"/>
    <cellStyle name="SAPBEXunassignedItem 2 3 2 5 6" xfId="56848" xr:uid="{00000000-0005-0000-0000-00000BDE0000}"/>
    <cellStyle name="SAPBEXunassignedItem 2 3 2 5 6 2" xfId="56849" xr:uid="{00000000-0005-0000-0000-00000CDE0000}"/>
    <cellStyle name="SAPBEXunassignedItem 2 3 2 5 6 3" xfId="56850" xr:uid="{00000000-0005-0000-0000-00000DDE0000}"/>
    <cellStyle name="SAPBEXunassignedItem 2 3 2 5 7" xfId="56851" xr:uid="{00000000-0005-0000-0000-00000EDE0000}"/>
    <cellStyle name="SAPBEXunassignedItem 2 3 2 5 7 2" xfId="56852" xr:uid="{00000000-0005-0000-0000-00000FDE0000}"/>
    <cellStyle name="SAPBEXunassignedItem 2 3 2 5 7 3" xfId="56853" xr:uid="{00000000-0005-0000-0000-000010DE0000}"/>
    <cellStyle name="SAPBEXunassignedItem 2 3 2 5 8" xfId="56854" xr:uid="{00000000-0005-0000-0000-000011DE0000}"/>
    <cellStyle name="SAPBEXunassignedItem 2 3 2 5 8 2" xfId="56855" xr:uid="{00000000-0005-0000-0000-000012DE0000}"/>
    <cellStyle name="SAPBEXunassignedItem 2 3 2 5 8 3" xfId="56856" xr:uid="{00000000-0005-0000-0000-000013DE0000}"/>
    <cellStyle name="SAPBEXunassignedItem 2 3 2 5 9" xfId="56857" xr:uid="{00000000-0005-0000-0000-000014DE0000}"/>
    <cellStyle name="SAPBEXunassignedItem 2 3 2 5 9 2" xfId="56858" xr:uid="{00000000-0005-0000-0000-000015DE0000}"/>
    <cellStyle name="SAPBEXunassignedItem 2 3 2 5 9 3" xfId="56859" xr:uid="{00000000-0005-0000-0000-000016DE0000}"/>
    <cellStyle name="SAPBEXunassignedItem 2 3 2 6" xfId="56860" xr:uid="{00000000-0005-0000-0000-000017DE0000}"/>
    <cellStyle name="SAPBEXunassignedItem 2 3 2 6 2" xfId="56861" xr:uid="{00000000-0005-0000-0000-000018DE0000}"/>
    <cellStyle name="SAPBEXunassignedItem 2 3 2 6 3" xfId="56862" xr:uid="{00000000-0005-0000-0000-000019DE0000}"/>
    <cellStyle name="SAPBEXunassignedItem 2 3 2 7" xfId="56863" xr:uid="{00000000-0005-0000-0000-00001ADE0000}"/>
    <cellStyle name="SAPBEXunassignedItem 2 3 2 7 2" xfId="56864" xr:uid="{00000000-0005-0000-0000-00001BDE0000}"/>
    <cellStyle name="SAPBEXunassignedItem 2 3 2 7 3" xfId="56865" xr:uid="{00000000-0005-0000-0000-00001CDE0000}"/>
    <cellStyle name="SAPBEXunassignedItem 2 3 2 8" xfId="56866" xr:uid="{00000000-0005-0000-0000-00001DDE0000}"/>
    <cellStyle name="SAPBEXunassignedItem 2 3 2 8 2" xfId="56867" xr:uid="{00000000-0005-0000-0000-00001EDE0000}"/>
    <cellStyle name="SAPBEXunassignedItem 2 3 2 8 3" xfId="56868" xr:uid="{00000000-0005-0000-0000-00001FDE0000}"/>
    <cellStyle name="SAPBEXunassignedItem 2 3 2 9" xfId="56869" xr:uid="{00000000-0005-0000-0000-000020DE0000}"/>
    <cellStyle name="SAPBEXunassignedItem 2 3 2 9 2" xfId="56870" xr:uid="{00000000-0005-0000-0000-000021DE0000}"/>
    <cellStyle name="SAPBEXunassignedItem 2 3 2 9 3" xfId="56871" xr:uid="{00000000-0005-0000-0000-000022DE0000}"/>
    <cellStyle name="SAPBEXunassignedItem 2 3 3" xfId="56872" xr:uid="{00000000-0005-0000-0000-000023DE0000}"/>
    <cellStyle name="SAPBEXunassignedItem 2 3 3 10" xfId="56873" xr:uid="{00000000-0005-0000-0000-000024DE0000}"/>
    <cellStyle name="SAPBEXunassignedItem 2 3 3 10 2" xfId="56874" xr:uid="{00000000-0005-0000-0000-000025DE0000}"/>
    <cellStyle name="SAPBEXunassignedItem 2 3 3 10 3" xfId="56875" xr:uid="{00000000-0005-0000-0000-000026DE0000}"/>
    <cellStyle name="SAPBEXunassignedItem 2 3 3 11" xfId="56876" xr:uid="{00000000-0005-0000-0000-000027DE0000}"/>
    <cellStyle name="SAPBEXunassignedItem 2 3 3 11 2" xfId="56877" xr:uid="{00000000-0005-0000-0000-000028DE0000}"/>
    <cellStyle name="SAPBEXunassignedItem 2 3 3 11 3" xfId="56878" xr:uid="{00000000-0005-0000-0000-000029DE0000}"/>
    <cellStyle name="SAPBEXunassignedItem 2 3 3 12" xfId="56879" xr:uid="{00000000-0005-0000-0000-00002ADE0000}"/>
    <cellStyle name="SAPBEXunassignedItem 2 3 3 12 2" xfId="56880" xr:uid="{00000000-0005-0000-0000-00002BDE0000}"/>
    <cellStyle name="SAPBEXunassignedItem 2 3 3 12 3" xfId="56881" xr:uid="{00000000-0005-0000-0000-00002CDE0000}"/>
    <cellStyle name="SAPBEXunassignedItem 2 3 3 13" xfId="56882" xr:uid="{00000000-0005-0000-0000-00002DDE0000}"/>
    <cellStyle name="SAPBEXunassignedItem 2 3 3 14" xfId="56883" xr:uid="{00000000-0005-0000-0000-00002EDE0000}"/>
    <cellStyle name="SAPBEXunassignedItem 2 3 3 2" xfId="56884" xr:uid="{00000000-0005-0000-0000-00002FDE0000}"/>
    <cellStyle name="SAPBEXunassignedItem 2 3 3 2 2" xfId="56885" xr:uid="{00000000-0005-0000-0000-000030DE0000}"/>
    <cellStyle name="SAPBEXunassignedItem 2 3 3 2 3" xfId="56886" xr:uid="{00000000-0005-0000-0000-000031DE0000}"/>
    <cellStyle name="SAPBEXunassignedItem 2 3 3 3" xfId="56887" xr:uid="{00000000-0005-0000-0000-000032DE0000}"/>
    <cellStyle name="SAPBEXunassignedItem 2 3 3 3 2" xfId="56888" xr:uid="{00000000-0005-0000-0000-000033DE0000}"/>
    <cellStyle name="SAPBEXunassignedItem 2 3 3 3 3" xfId="56889" xr:uid="{00000000-0005-0000-0000-000034DE0000}"/>
    <cellStyle name="SAPBEXunassignedItem 2 3 3 4" xfId="56890" xr:uid="{00000000-0005-0000-0000-000035DE0000}"/>
    <cellStyle name="SAPBEXunassignedItem 2 3 3 4 2" xfId="56891" xr:uid="{00000000-0005-0000-0000-000036DE0000}"/>
    <cellStyle name="SAPBEXunassignedItem 2 3 3 4 3" xfId="56892" xr:uid="{00000000-0005-0000-0000-000037DE0000}"/>
    <cellStyle name="SAPBEXunassignedItem 2 3 3 5" xfId="56893" xr:uid="{00000000-0005-0000-0000-000038DE0000}"/>
    <cellStyle name="SAPBEXunassignedItem 2 3 3 5 2" xfId="56894" xr:uid="{00000000-0005-0000-0000-000039DE0000}"/>
    <cellStyle name="SAPBEXunassignedItem 2 3 3 5 3" xfId="56895" xr:uid="{00000000-0005-0000-0000-00003ADE0000}"/>
    <cellStyle name="SAPBEXunassignedItem 2 3 3 6" xfId="56896" xr:uid="{00000000-0005-0000-0000-00003BDE0000}"/>
    <cellStyle name="SAPBEXunassignedItem 2 3 3 6 2" xfId="56897" xr:uid="{00000000-0005-0000-0000-00003CDE0000}"/>
    <cellStyle name="SAPBEXunassignedItem 2 3 3 6 3" xfId="56898" xr:uid="{00000000-0005-0000-0000-00003DDE0000}"/>
    <cellStyle name="SAPBEXunassignedItem 2 3 3 7" xfId="56899" xr:uid="{00000000-0005-0000-0000-00003EDE0000}"/>
    <cellStyle name="SAPBEXunassignedItem 2 3 3 7 2" xfId="56900" xr:uid="{00000000-0005-0000-0000-00003FDE0000}"/>
    <cellStyle name="SAPBEXunassignedItem 2 3 3 7 3" xfId="56901" xr:uid="{00000000-0005-0000-0000-000040DE0000}"/>
    <cellStyle name="SAPBEXunassignedItem 2 3 3 8" xfId="56902" xr:uid="{00000000-0005-0000-0000-000041DE0000}"/>
    <cellStyle name="SAPBEXunassignedItem 2 3 3 8 2" xfId="56903" xr:uid="{00000000-0005-0000-0000-000042DE0000}"/>
    <cellStyle name="SAPBEXunassignedItem 2 3 3 8 3" xfId="56904" xr:uid="{00000000-0005-0000-0000-000043DE0000}"/>
    <cellStyle name="SAPBEXunassignedItem 2 3 3 9" xfId="56905" xr:uid="{00000000-0005-0000-0000-000044DE0000}"/>
    <cellStyle name="SAPBEXunassignedItem 2 3 3 9 2" xfId="56906" xr:uid="{00000000-0005-0000-0000-000045DE0000}"/>
    <cellStyle name="SAPBEXunassignedItem 2 3 3 9 3" xfId="56907" xr:uid="{00000000-0005-0000-0000-000046DE0000}"/>
    <cellStyle name="SAPBEXunassignedItem 2 3 4" xfId="56908" xr:uid="{00000000-0005-0000-0000-000047DE0000}"/>
    <cellStyle name="SAPBEXunassignedItem 2 3 4 10" xfId="56909" xr:uid="{00000000-0005-0000-0000-000048DE0000}"/>
    <cellStyle name="SAPBEXunassignedItem 2 3 4 10 2" xfId="56910" xr:uid="{00000000-0005-0000-0000-000049DE0000}"/>
    <cellStyle name="SAPBEXunassignedItem 2 3 4 10 3" xfId="56911" xr:uid="{00000000-0005-0000-0000-00004ADE0000}"/>
    <cellStyle name="SAPBEXunassignedItem 2 3 4 11" xfId="56912" xr:uid="{00000000-0005-0000-0000-00004BDE0000}"/>
    <cellStyle name="SAPBEXunassignedItem 2 3 4 11 2" xfId="56913" xr:uid="{00000000-0005-0000-0000-00004CDE0000}"/>
    <cellStyle name="SAPBEXunassignedItem 2 3 4 11 3" xfId="56914" xr:uid="{00000000-0005-0000-0000-00004DDE0000}"/>
    <cellStyle name="SAPBEXunassignedItem 2 3 4 12" xfId="56915" xr:uid="{00000000-0005-0000-0000-00004EDE0000}"/>
    <cellStyle name="SAPBEXunassignedItem 2 3 4 12 2" xfId="56916" xr:uid="{00000000-0005-0000-0000-00004FDE0000}"/>
    <cellStyle name="SAPBEXunassignedItem 2 3 4 12 3" xfId="56917" xr:uid="{00000000-0005-0000-0000-000050DE0000}"/>
    <cellStyle name="SAPBEXunassignedItem 2 3 4 13" xfId="56918" xr:uid="{00000000-0005-0000-0000-000051DE0000}"/>
    <cellStyle name="SAPBEXunassignedItem 2 3 4 14" xfId="56919" xr:uid="{00000000-0005-0000-0000-000052DE0000}"/>
    <cellStyle name="SAPBEXunassignedItem 2 3 4 2" xfId="56920" xr:uid="{00000000-0005-0000-0000-000053DE0000}"/>
    <cellStyle name="SAPBEXunassignedItem 2 3 4 2 2" xfId="56921" xr:uid="{00000000-0005-0000-0000-000054DE0000}"/>
    <cellStyle name="SAPBEXunassignedItem 2 3 4 2 3" xfId="56922" xr:uid="{00000000-0005-0000-0000-000055DE0000}"/>
    <cellStyle name="SAPBEXunassignedItem 2 3 4 3" xfId="56923" xr:uid="{00000000-0005-0000-0000-000056DE0000}"/>
    <cellStyle name="SAPBEXunassignedItem 2 3 4 3 2" xfId="56924" xr:uid="{00000000-0005-0000-0000-000057DE0000}"/>
    <cellStyle name="SAPBEXunassignedItem 2 3 4 3 3" xfId="56925" xr:uid="{00000000-0005-0000-0000-000058DE0000}"/>
    <cellStyle name="SAPBEXunassignedItem 2 3 4 4" xfId="56926" xr:uid="{00000000-0005-0000-0000-000059DE0000}"/>
    <cellStyle name="SAPBEXunassignedItem 2 3 4 4 2" xfId="56927" xr:uid="{00000000-0005-0000-0000-00005ADE0000}"/>
    <cellStyle name="SAPBEXunassignedItem 2 3 4 4 3" xfId="56928" xr:uid="{00000000-0005-0000-0000-00005BDE0000}"/>
    <cellStyle name="SAPBEXunassignedItem 2 3 4 5" xfId="56929" xr:uid="{00000000-0005-0000-0000-00005CDE0000}"/>
    <cellStyle name="SAPBEXunassignedItem 2 3 4 5 2" xfId="56930" xr:uid="{00000000-0005-0000-0000-00005DDE0000}"/>
    <cellStyle name="SAPBEXunassignedItem 2 3 4 5 3" xfId="56931" xr:uid="{00000000-0005-0000-0000-00005EDE0000}"/>
    <cellStyle name="SAPBEXunassignedItem 2 3 4 6" xfId="56932" xr:uid="{00000000-0005-0000-0000-00005FDE0000}"/>
    <cellStyle name="SAPBEXunassignedItem 2 3 4 6 2" xfId="56933" xr:uid="{00000000-0005-0000-0000-000060DE0000}"/>
    <cellStyle name="SAPBEXunassignedItem 2 3 4 6 3" xfId="56934" xr:uid="{00000000-0005-0000-0000-000061DE0000}"/>
    <cellStyle name="SAPBEXunassignedItem 2 3 4 7" xfId="56935" xr:uid="{00000000-0005-0000-0000-000062DE0000}"/>
    <cellStyle name="SAPBEXunassignedItem 2 3 4 7 2" xfId="56936" xr:uid="{00000000-0005-0000-0000-000063DE0000}"/>
    <cellStyle name="SAPBEXunassignedItem 2 3 4 7 3" xfId="56937" xr:uid="{00000000-0005-0000-0000-000064DE0000}"/>
    <cellStyle name="SAPBEXunassignedItem 2 3 4 8" xfId="56938" xr:uid="{00000000-0005-0000-0000-000065DE0000}"/>
    <cellStyle name="SAPBEXunassignedItem 2 3 4 8 2" xfId="56939" xr:uid="{00000000-0005-0000-0000-000066DE0000}"/>
    <cellStyle name="SAPBEXunassignedItem 2 3 4 8 3" xfId="56940" xr:uid="{00000000-0005-0000-0000-000067DE0000}"/>
    <cellStyle name="SAPBEXunassignedItem 2 3 4 9" xfId="56941" xr:uid="{00000000-0005-0000-0000-000068DE0000}"/>
    <cellStyle name="SAPBEXunassignedItem 2 3 4 9 2" xfId="56942" xr:uid="{00000000-0005-0000-0000-000069DE0000}"/>
    <cellStyle name="SAPBEXunassignedItem 2 3 4 9 3" xfId="56943" xr:uid="{00000000-0005-0000-0000-00006ADE0000}"/>
    <cellStyle name="SAPBEXunassignedItem 2 3 5" xfId="56944" xr:uid="{00000000-0005-0000-0000-00006BDE0000}"/>
    <cellStyle name="SAPBEXunassignedItem 2 3 5 10" xfId="56945" xr:uid="{00000000-0005-0000-0000-00006CDE0000}"/>
    <cellStyle name="SAPBEXunassignedItem 2 3 5 10 2" xfId="56946" xr:uid="{00000000-0005-0000-0000-00006DDE0000}"/>
    <cellStyle name="SAPBEXunassignedItem 2 3 5 10 3" xfId="56947" xr:uid="{00000000-0005-0000-0000-00006EDE0000}"/>
    <cellStyle name="SAPBEXunassignedItem 2 3 5 11" xfId="56948" xr:uid="{00000000-0005-0000-0000-00006FDE0000}"/>
    <cellStyle name="SAPBEXunassignedItem 2 3 5 11 2" xfId="56949" xr:uid="{00000000-0005-0000-0000-000070DE0000}"/>
    <cellStyle name="SAPBEXunassignedItem 2 3 5 11 3" xfId="56950" xr:uid="{00000000-0005-0000-0000-000071DE0000}"/>
    <cellStyle name="SAPBEXunassignedItem 2 3 5 12" xfId="56951" xr:uid="{00000000-0005-0000-0000-000072DE0000}"/>
    <cellStyle name="SAPBEXunassignedItem 2 3 5 13" xfId="56952" xr:uid="{00000000-0005-0000-0000-000073DE0000}"/>
    <cellStyle name="SAPBEXunassignedItem 2 3 5 2" xfId="56953" xr:uid="{00000000-0005-0000-0000-000074DE0000}"/>
    <cellStyle name="SAPBEXunassignedItem 2 3 5 2 2" xfId="56954" xr:uid="{00000000-0005-0000-0000-000075DE0000}"/>
    <cellStyle name="SAPBEXunassignedItem 2 3 5 2 3" xfId="56955" xr:uid="{00000000-0005-0000-0000-000076DE0000}"/>
    <cellStyle name="SAPBEXunassignedItem 2 3 5 3" xfId="56956" xr:uid="{00000000-0005-0000-0000-000077DE0000}"/>
    <cellStyle name="SAPBEXunassignedItem 2 3 5 3 2" xfId="56957" xr:uid="{00000000-0005-0000-0000-000078DE0000}"/>
    <cellStyle name="SAPBEXunassignedItem 2 3 5 3 3" xfId="56958" xr:uid="{00000000-0005-0000-0000-000079DE0000}"/>
    <cellStyle name="SAPBEXunassignedItem 2 3 5 4" xfId="56959" xr:uid="{00000000-0005-0000-0000-00007ADE0000}"/>
    <cellStyle name="SAPBEXunassignedItem 2 3 5 4 2" xfId="56960" xr:uid="{00000000-0005-0000-0000-00007BDE0000}"/>
    <cellStyle name="SAPBEXunassignedItem 2 3 5 4 3" xfId="56961" xr:uid="{00000000-0005-0000-0000-00007CDE0000}"/>
    <cellStyle name="SAPBEXunassignedItem 2 3 5 5" xfId="56962" xr:uid="{00000000-0005-0000-0000-00007DDE0000}"/>
    <cellStyle name="SAPBEXunassignedItem 2 3 5 5 2" xfId="56963" xr:uid="{00000000-0005-0000-0000-00007EDE0000}"/>
    <cellStyle name="SAPBEXunassignedItem 2 3 5 5 3" xfId="56964" xr:uid="{00000000-0005-0000-0000-00007FDE0000}"/>
    <cellStyle name="SAPBEXunassignedItem 2 3 5 6" xfId="56965" xr:uid="{00000000-0005-0000-0000-000080DE0000}"/>
    <cellStyle name="SAPBEXunassignedItem 2 3 5 6 2" xfId="56966" xr:uid="{00000000-0005-0000-0000-000081DE0000}"/>
    <cellStyle name="SAPBEXunassignedItem 2 3 5 6 3" xfId="56967" xr:uid="{00000000-0005-0000-0000-000082DE0000}"/>
    <cellStyle name="SAPBEXunassignedItem 2 3 5 7" xfId="56968" xr:uid="{00000000-0005-0000-0000-000083DE0000}"/>
    <cellStyle name="SAPBEXunassignedItem 2 3 5 7 2" xfId="56969" xr:uid="{00000000-0005-0000-0000-000084DE0000}"/>
    <cellStyle name="SAPBEXunassignedItem 2 3 5 7 3" xfId="56970" xr:uid="{00000000-0005-0000-0000-000085DE0000}"/>
    <cellStyle name="SAPBEXunassignedItem 2 3 5 8" xfId="56971" xr:uid="{00000000-0005-0000-0000-000086DE0000}"/>
    <cellStyle name="SAPBEXunassignedItem 2 3 5 8 2" xfId="56972" xr:uid="{00000000-0005-0000-0000-000087DE0000}"/>
    <cellStyle name="SAPBEXunassignedItem 2 3 5 8 3" xfId="56973" xr:uid="{00000000-0005-0000-0000-000088DE0000}"/>
    <cellStyle name="SAPBEXunassignedItem 2 3 5 9" xfId="56974" xr:uid="{00000000-0005-0000-0000-000089DE0000}"/>
    <cellStyle name="SAPBEXunassignedItem 2 3 5 9 2" xfId="56975" xr:uid="{00000000-0005-0000-0000-00008ADE0000}"/>
    <cellStyle name="SAPBEXunassignedItem 2 3 5 9 3" xfId="56976" xr:uid="{00000000-0005-0000-0000-00008BDE0000}"/>
    <cellStyle name="SAPBEXunassignedItem 2 3 6" xfId="56977" xr:uid="{00000000-0005-0000-0000-00008CDE0000}"/>
    <cellStyle name="SAPBEXunassignedItem 2 3 6 10" xfId="56978" xr:uid="{00000000-0005-0000-0000-00008DDE0000}"/>
    <cellStyle name="SAPBEXunassignedItem 2 3 6 10 2" xfId="56979" xr:uid="{00000000-0005-0000-0000-00008EDE0000}"/>
    <cellStyle name="SAPBEXunassignedItem 2 3 6 10 3" xfId="56980" xr:uid="{00000000-0005-0000-0000-00008FDE0000}"/>
    <cellStyle name="SAPBEXunassignedItem 2 3 6 11" xfId="56981" xr:uid="{00000000-0005-0000-0000-000090DE0000}"/>
    <cellStyle name="SAPBEXunassignedItem 2 3 6 11 2" xfId="56982" xr:uid="{00000000-0005-0000-0000-000091DE0000}"/>
    <cellStyle name="SAPBEXunassignedItem 2 3 6 11 3" xfId="56983" xr:uid="{00000000-0005-0000-0000-000092DE0000}"/>
    <cellStyle name="SAPBEXunassignedItem 2 3 6 12" xfId="56984" xr:uid="{00000000-0005-0000-0000-000093DE0000}"/>
    <cellStyle name="SAPBEXunassignedItem 2 3 6 13" xfId="56985" xr:uid="{00000000-0005-0000-0000-000094DE0000}"/>
    <cellStyle name="SAPBEXunassignedItem 2 3 6 2" xfId="56986" xr:uid="{00000000-0005-0000-0000-000095DE0000}"/>
    <cellStyle name="SAPBEXunassignedItem 2 3 6 2 2" xfId="56987" xr:uid="{00000000-0005-0000-0000-000096DE0000}"/>
    <cellStyle name="SAPBEXunassignedItem 2 3 6 2 3" xfId="56988" xr:uid="{00000000-0005-0000-0000-000097DE0000}"/>
    <cellStyle name="SAPBEXunassignedItem 2 3 6 3" xfId="56989" xr:uid="{00000000-0005-0000-0000-000098DE0000}"/>
    <cellStyle name="SAPBEXunassignedItem 2 3 6 3 2" xfId="56990" xr:uid="{00000000-0005-0000-0000-000099DE0000}"/>
    <cellStyle name="SAPBEXunassignedItem 2 3 6 3 3" xfId="56991" xr:uid="{00000000-0005-0000-0000-00009ADE0000}"/>
    <cellStyle name="SAPBEXunassignedItem 2 3 6 4" xfId="56992" xr:uid="{00000000-0005-0000-0000-00009BDE0000}"/>
    <cellStyle name="SAPBEXunassignedItem 2 3 6 4 2" xfId="56993" xr:uid="{00000000-0005-0000-0000-00009CDE0000}"/>
    <cellStyle name="SAPBEXunassignedItem 2 3 6 4 3" xfId="56994" xr:uid="{00000000-0005-0000-0000-00009DDE0000}"/>
    <cellStyle name="SAPBEXunassignedItem 2 3 6 5" xfId="56995" xr:uid="{00000000-0005-0000-0000-00009EDE0000}"/>
    <cellStyle name="SAPBEXunassignedItem 2 3 6 5 2" xfId="56996" xr:uid="{00000000-0005-0000-0000-00009FDE0000}"/>
    <cellStyle name="SAPBEXunassignedItem 2 3 6 5 3" xfId="56997" xr:uid="{00000000-0005-0000-0000-0000A0DE0000}"/>
    <cellStyle name="SAPBEXunassignedItem 2 3 6 6" xfId="56998" xr:uid="{00000000-0005-0000-0000-0000A1DE0000}"/>
    <cellStyle name="SAPBEXunassignedItem 2 3 6 6 2" xfId="56999" xr:uid="{00000000-0005-0000-0000-0000A2DE0000}"/>
    <cellStyle name="SAPBEXunassignedItem 2 3 6 6 3" xfId="57000" xr:uid="{00000000-0005-0000-0000-0000A3DE0000}"/>
    <cellStyle name="SAPBEXunassignedItem 2 3 6 7" xfId="57001" xr:uid="{00000000-0005-0000-0000-0000A4DE0000}"/>
    <cellStyle name="SAPBEXunassignedItem 2 3 6 7 2" xfId="57002" xr:uid="{00000000-0005-0000-0000-0000A5DE0000}"/>
    <cellStyle name="SAPBEXunassignedItem 2 3 6 7 3" xfId="57003" xr:uid="{00000000-0005-0000-0000-0000A6DE0000}"/>
    <cellStyle name="SAPBEXunassignedItem 2 3 6 8" xfId="57004" xr:uid="{00000000-0005-0000-0000-0000A7DE0000}"/>
    <cellStyle name="SAPBEXunassignedItem 2 3 6 8 2" xfId="57005" xr:uid="{00000000-0005-0000-0000-0000A8DE0000}"/>
    <cellStyle name="SAPBEXunassignedItem 2 3 6 8 3" xfId="57006" xr:uid="{00000000-0005-0000-0000-0000A9DE0000}"/>
    <cellStyle name="SAPBEXunassignedItem 2 3 6 9" xfId="57007" xr:uid="{00000000-0005-0000-0000-0000AADE0000}"/>
    <cellStyle name="SAPBEXunassignedItem 2 3 6 9 2" xfId="57008" xr:uid="{00000000-0005-0000-0000-0000ABDE0000}"/>
    <cellStyle name="SAPBEXunassignedItem 2 3 6 9 3" xfId="57009" xr:uid="{00000000-0005-0000-0000-0000ACDE0000}"/>
    <cellStyle name="SAPBEXunassignedItem 2 3 7" xfId="57010" xr:uid="{00000000-0005-0000-0000-0000ADDE0000}"/>
    <cellStyle name="SAPBEXunassignedItem 2 3 7 2" xfId="57011" xr:uid="{00000000-0005-0000-0000-0000AEDE0000}"/>
    <cellStyle name="SAPBEXunassignedItem 2 3 7 3" xfId="57012" xr:uid="{00000000-0005-0000-0000-0000AFDE0000}"/>
    <cellStyle name="SAPBEXunassignedItem 2 3 8" xfId="57013" xr:uid="{00000000-0005-0000-0000-0000B0DE0000}"/>
    <cellStyle name="SAPBEXunassignedItem 2 3 8 2" xfId="57014" xr:uid="{00000000-0005-0000-0000-0000B1DE0000}"/>
    <cellStyle name="SAPBEXunassignedItem 2 3 8 3" xfId="57015" xr:uid="{00000000-0005-0000-0000-0000B2DE0000}"/>
    <cellStyle name="SAPBEXunassignedItem 2 3 9" xfId="57016" xr:uid="{00000000-0005-0000-0000-0000B3DE0000}"/>
    <cellStyle name="SAPBEXunassignedItem 2 3 9 2" xfId="57017" xr:uid="{00000000-0005-0000-0000-0000B4DE0000}"/>
    <cellStyle name="SAPBEXunassignedItem 2 3 9 3" xfId="57018" xr:uid="{00000000-0005-0000-0000-0000B5DE0000}"/>
    <cellStyle name="SAPBEXunassignedItem 2 4" xfId="57019" xr:uid="{00000000-0005-0000-0000-0000B6DE0000}"/>
    <cellStyle name="SAPBEXunassignedItem 2 4 10" xfId="57020" xr:uid="{00000000-0005-0000-0000-0000B7DE0000}"/>
    <cellStyle name="SAPBEXunassignedItem 2 4 10 2" xfId="57021" xr:uid="{00000000-0005-0000-0000-0000B8DE0000}"/>
    <cellStyle name="SAPBEXunassignedItem 2 4 10 3" xfId="57022" xr:uid="{00000000-0005-0000-0000-0000B9DE0000}"/>
    <cellStyle name="SAPBEXunassignedItem 2 4 11" xfId="57023" xr:uid="{00000000-0005-0000-0000-0000BADE0000}"/>
    <cellStyle name="SAPBEXunassignedItem 2 4 11 2" xfId="57024" xr:uid="{00000000-0005-0000-0000-0000BBDE0000}"/>
    <cellStyle name="SAPBEXunassignedItem 2 4 11 3" xfId="57025" xr:uid="{00000000-0005-0000-0000-0000BCDE0000}"/>
    <cellStyle name="SAPBEXunassignedItem 2 4 12" xfId="57026" xr:uid="{00000000-0005-0000-0000-0000BDDE0000}"/>
    <cellStyle name="SAPBEXunassignedItem 2 4 12 2" xfId="57027" xr:uid="{00000000-0005-0000-0000-0000BEDE0000}"/>
    <cellStyle name="SAPBEXunassignedItem 2 4 12 3" xfId="57028" xr:uid="{00000000-0005-0000-0000-0000BFDE0000}"/>
    <cellStyle name="SAPBEXunassignedItem 2 4 13" xfId="57029" xr:uid="{00000000-0005-0000-0000-0000C0DE0000}"/>
    <cellStyle name="SAPBEXunassignedItem 2 4 13 2" xfId="57030" xr:uid="{00000000-0005-0000-0000-0000C1DE0000}"/>
    <cellStyle name="SAPBEXunassignedItem 2 4 13 3" xfId="57031" xr:uid="{00000000-0005-0000-0000-0000C2DE0000}"/>
    <cellStyle name="SAPBEXunassignedItem 2 4 14" xfId="57032" xr:uid="{00000000-0005-0000-0000-0000C3DE0000}"/>
    <cellStyle name="SAPBEXunassignedItem 2 4 14 2" xfId="57033" xr:uid="{00000000-0005-0000-0000-0000C4DE0000}"/>
    <cellStyle name="SAPBEXunassignedItem 2 4 14 3" xfId="57034" xr:uid="{00000000-0005-0000-0000-0000C5DE0000}"/>
    <cellStyle name="SAPBEXunassignedItem 2 4 15" xfId="57035" xr:uid="{00000000-0005-0000-0000-0000C6DE0000}"/>
    <cellStyle name="SAPBEXunassignedItem 2 4 15 2" xfId="57036" xr:uid="{00000000-0005-0000-0000-0000C7DE0000}"/>
    <cellStyle name="SAPBEXunassignedItem 2 4 15 3" xfId="57037" xr:uid="{00000000-0005-0000-0000-0000C8DE0000}"/>
    <cellStyle name="SAPBEXunassignedItem 2 4 16" xfId="57038" xr:uid="{00000000-0005-0000-0000-0000C9DE0000}"/>
    <cellStyle name="SAPBEXunassignedItem 2 4 16 2" xfId="57039" xr:uid="{00000000-0005-0000-0000-0000CADE0000}"/>
    <cellStyle name="SAPBEXunassignedItem 2 4 16 3" xfId="57040" xr:uid="{00000000-0005-0000-0000-0000CBDE0000}"/>
    <cellStyle name="SAPBEXunassignedItem 2 4 17" xfId="57041" xr:uid="{00000000-0005-0000-0000-0000CCDE0000}"/>
    <cellStyle name="SAPBEXunassignedItem 2 4 17 2" xfId="57042" xr:uid="{00000000-0005-0000-0000-0000CDDE0000}"/>
    <cellStyle name="SAPBEXunassignedItem 2 4 17 3" xfId="57043" xr:uid="{00000000-0005-0000-0000-0000CEDE0000}"/>
    <cellStyle name="SAPBEXunassignedItem 2 4 18" xfId="57044" xr:uid="{00000000-0005-0000-0000-0000CFDE0000}"/>
    <cellStyle name="SAPBEXunassignedItem 2 4 18 2" xfId="57045" xr:uid="{00000000-0005-0000-0000-0000D0DE0000}"/>
    <cellStyle name="SAPBEXunassignedItem 2 4 18 3" xfId="57046" xr:uid="{00000000-0005-0000-0000-0000D1DE0000}"/>
    <cellStyle name="SAPBEXunassignedItem 2 4 19" xfId="57047" xr:uid="{00000000-0005-0000-0000-0000D2DE0000}"/>
    <cellStyle name="SAPBEXunassignedItem 2 4 2" xfId="57048" xr:uid="{00000000-0005-0000-0000-0000D3DE0000}"/>
    <cellStyle name="SAPBEXunassignedItem 2 4 2 10" xfId="57049" xr:uid="{00000000-0005-0000-0000-0000D4DE0000}"/>
    <cellStyle name="SAPBEXunassignedItem 2 4 2 10 2" xfId="57050" xr:uid="{00000000-0005-0000-0000-0000D5DE0000}"/>
    <cellStyle name="SAPBEXunassignedItem 2 4 2 10 3" xfId="57051" xr:uid="{00000000-0005-0000-0000-0000D6DE0000}"/>
    <cellStyle name="SAPBEXunassignedItem 2 4 2 11" xfId="57052" xr:uid="{00000000-0005-0000-0000-0000D7DE0000}"/>
    <cellStyle name="SAPBEXunassignedItem 2 4 2 11 2" xfId="57053" xr:uid="{00000000-0005-0000-0000-0000D8DE0000}"/>
    <cellStyle name="SAPBEXunassignedItem 2 4 2 11 3" xfId="57054" xr:uid="{00000000-0005-0000-0000-0000D9DE0000}"/>
    <cellStyle name="SAPBEXunassignedItem 2 4 2 12" xfId="57055" xr:uid="{00000000-0005-0000-0000-0000DADE0000}"/>
    <cellStyle name="SAPBEXunassignedItem 2 4 2 12 2" xfId="57056" xr:uid="{00000000-0005-0000-0000-0000DBDE0000}"/>
    <cellStyle name="SAPBEXunassignedItem 2 4 2 12 3" xfId="57057" xr:uid="{00000000-0005-0000-0000-0000DCDE0000}"/>
    <cellStyle name="SAPBEXunassignedItem 2 4 2 13" xfId="57058" xr:uid="{00000000-0005-0000-0000-0000DDDE0000}"/>
    <cellStyle name="SAPBEXunassignedItem 2 4 2 14" xfId="57059" xr:uid="{00000000-0005-0000-0000-0000DEDE0000}"/>
    <cellStyle name="SAPBEXunassignedItem 2 4 2 2" xfId="57060" xr:uid="{00000000-0005-0000-0000-0000DFDE0000}"/>
    <cellStyle name="SAPBEXunassignedItem 2 4 2 2 2" xfId="57061" xr:uid="{00000000-0005-0000-0000-0000E0DE0000}"/>
    <cellStyle name="SAPBEXunassignedItem 2 4 2 2 3" xfId="57062" xr:uid="{00000000-0005-0000-0000-0000E1DE0000}"/>
    <cellStyle name="SAPBEXunassignedItem 2 4 2 3" xfId="57063" xr:uid="{00000000-0005-0000-0000-0000E2DE0000}"/>
    <cellStyle name="SAPBEXunassignedItem 2 4 2 3 2" xfId="57064" xr:uid="{00000000-0005-0000-0000-0000E3DE0000}"/>
    <cellStyle name="SAPBEXunassignedItem 2 4 2 3 3" xfId="57065" xr:uid="{00000000-0005-0000-0000-0000E4DE0000}"/>
    <cellStyle name="SAPBEXunassignedItem 2 4 2 4" xfId="57066" xr:uid="{00000000-0005-0000-0000-0000E5DE0000}"/>
    <cellStyle name="SAPBEXunassignedItem 2 4 2 4 2" xfId="57067" xr:uid="{00000000-0005-0000-0000-0000E6DE0000}"/>
    <cellStyle name="SAPBEXunassignedItem 2 4 2 4 3" xfId="57068" xr:uid="{00000000-0005-0000-0000-0000E7DE0000}"/>
    <cellStyle name="SAPBEXunassignedItem 2 4 2 5" xfId="57069" xr:uid="{00000000-0005-0000-0000-0000E8DE0000}"/>
    <cellStyle name="SAPBEXunassignedItem 2 4 2 5 2" xfId="57070" xr:uid="{00000000-0005-0000-0000-0000E9DE0000}"/>
    <cellStyle name="SAPBEXunassignedItem 2 4 2 5 3" xfId="57071" xr:uid="{00000000-0005-0000-0000-0000EADE0000}"/>
    <cellStyle name="SAPBEXunassignedItem 2 4 2 6" xfId="57072" xr:uid="{00000000-0005-0000-0000-0000EBDE0000}"/>
    <cellStyle name="SAPBEXunassignedItem 2 4 2 6 2" xfId="57073" xr:uid="{00000000-0005-0000-0000-0000ECDE0000}"/>
    <cellStyle name="SAPBEXunassignedItem 2 4 2 6 3" xfId="57074" xr:uid="{00000000-0005-0000-0000-0000EDDE0000}"/>
    <cellStyle name="SAPBEXunassignedItem 2 4 2 7" xfId="57075" xr:uid="{00000000-0005-0000-0000-0000EEDE0000}"/>
    <cellStyle name="SAPBEXunassignedItem 2 4 2 7 2" xfId="57076" xr:uid="{00000000-0005-0000-0000-0000EFDE0000}"/>
    <cellStyle name="SAPBEXunassignedItem 2 4 2 7 3" xfId="57077" xr:uid="{00000000-0005-0000-0000-0000F0DE0000}"/>
    <cellStyle name="SAPBEXunassignedItem 2 4 2 8" xfId="57078" xr:uid="{00000000-0005-0000-0000-0000F1DE0000}"/>
    <cellStyle name="SAPBEXunassignedItem 2 4 2 8 2" xfId="57079" xr:uid="{00000000-0005-0000-0000-0000F2DE0000}"/>
    <cellStyle name="SAPBEXunassignedItem 2 4 2 8 3" xfId="57080" xr:uid="{00000000-0005-0000-0000-0000F3DE0000}"/>
    <cellStyle name="SAPBEXunassignedItem 2 4 2 9" xfId="57081" xr:uid="{00000000-0005-0000-0000-0000F4DE0000}"/>
    <cellStyle name="SAPBEXunassignedItem 2 4 2 9 2" xfId="57082" xr:uid="{00000000-0005-0000-0000-0000F5DE0000}"/>
    <cellStyle name="SAPBEXunassignedItem 2 4 2 9 3" xfId="57083" xr:uid="{00000000-0005-0000-0000-0000F6DE0000}"/>
    <cellStyle name="SAPBEXunassignedItem 2 4 20" xfId="57084" xr:uid="{00000000-0005-0000-0000-0000F7DE0000}"/>
    <cellStyle name="SAPBEXunassignedItem 2 4 3" xfId="57085" xr:uid="{00000000-0005-0000-0000-0000F8DE0000}"/>
    <cellStyle name="SAPBEXunassignedItem 2 4 3 10" xfId="57086" xr:uid="{00000000-0005-0000-0000-0000F9DE0000}"/>
    <cellStyle name="SAPBEXunassignedItem 2 4 3 10 2" xfId="57087" xr:uid="{00000000-0005-0000-0000-0000FADE0000}"/>
    <cellStyle name="SAPBEXunassignedItem 2 4 3 10 3" xfId="57088" xr:uid="{00000000-0005-0000-0000-0000FBDE0000}"/>
    <cellStyle name="SAPBEXunassignedItem 2 4 3 11" xfId="57089" xr:uid="{00000000-0005-0000-0000-0000FCDE0000}"/>
    <cellStyle name="SAPBEXunassignedItem 2 4 3 11 2" xfId="57090" xr:uid="{00000000-0005-0000-0000-0000FDDE0000}"/>
    <cellStyle name="SAPBEXunassignedItem 2 4 3 11 3" xfId="57091" xr:uid="{00000000-0005-0000-0000-0000FEDE0000}"/>
    <cellStyle name="SAPBEXunassignedItem 2 4 3 12" xfId="57092" xr:uid="{00000000-0005-0000-0000-0000FFDE0000}"/>
    <cellStyle name="SAPBEXunassignedItem 2 4 3 12 2" xfId="57093" xr:uid="{00000000-0005-0000-0000-000000DF0000}"/>
    <cellStyle name="SAPBEXunassignedItem 2 4 3 12 3" xfId="57094" xr:uid="{00000000-0005-0000-0000-000001DF0000}"/>
    <cellStyle name="SAPBEXunassignedItem 2 4 3 13" xfId="57095" xr:uid="{00000000-0005-0000-0000-000002DF0000}"/>
    <cellStyle name="SAPBEXunassignedItem 2 4 3 14" xfId="57096" xr:uid="{00000000-0005-0000-0000-000003DF0000}"/>
    <cellStyle name="SAPBEXunassignedItem 2 4 3 2" xfId="57097" xr:uid="{00000000-0005-0000-0000-000004DF0000}"/>
    <cellStyle name="SAPBEXunassignedItem 2 4 3 2 2" xfId="57098" xr:uid="{00000000-0005-0000-0000-000005DF0000}"/>
    <cellStyle name="SAPBEXunassignedItem 2 4 3 2 3" xfId="57099" xr:uid="{00000000-0005-0000-0000-000006DF0000}"/>
    <cellStyle name="SAPBEXunassignedItem 2 4 3 3" xfId="57100" xr:uid="{00000000-0005-0000-0000-000007DF0000}"/>
    <cellStyle name="SAPBEXunassignedItem 2 4 3 3 2" xfId="57101" xr:uid="{00000000-0005-0000-0000-000008DF0000}"/>
    <cellStyle name="SAPBEXunassignedItem 2 4 3 3 3" xfId="57102" xr:uid="{00000000-0005-0000-0000-000009DF0000}"/>
    <cellStyle name="SAPBEXunassignedItem 2 4 3 4" xfId="57103" xr:uid="{00000000-0005-0000-0000-00000ADF0000}"/>
    <cellStyle name="SAPBEXunassignedItem 2 4 3 4 2" xfId="57104" xr:uid="{00000000-0005-0000-0000-00000BDF0000}"/>
    <cellStyle name="SAPBEXunassignedItem 2 4 3 4 3" xfId="57105" xr:uid="{00000000-0005-0000-0000-00000CDF0000}"/>
    <cellStyle name="SAPBEXunassignedItem 2 4 3 5" xfId="57106" xr:uid="{00000000-0005-0000-0000-00000DDF0000}"/>
    <cellStyle name="SAPBEXunassignedItem 2 4 3 5 2" xfId="57107" xr:uid="{00000000-0005-0000-0000-00000EDF0000}"/>
    <cellStyle name="SAPBEXunassignedItem 2 4 3 5 3" xfId="57108" xr:uid="{00000000-0005-0000-0000-00000FDF0000}"/>
    <cellStyle name="SAPBEXunassignedItem 2 4 3 6" xfId="57109" xr:uid="{00000000-0005-0000-0000-000010DF0000}"/>
    <cellStyle name="SAPBEXunassignedItem 2 4 3 6 2" xfId="57110" xr:uid="{00000000-0005-0000-0000-000011DF0000}"/>
    <cellStyle name="SAPBEXunassignedItem 2 4 3 6 3" xfId="57111" xr:uid="{00000000-0005-0000-0000-000012DF0000}"/>
    <cellStyle name="SAPBEXunassignedItem 2 4 3 7" xfId="57112" xr:uid="{00000000-0005-0000-0000-000013DF0000}"/>
    <cellStyle name="SAPBEXunassignedItem 2 4 3 7 2" xfId="57113" xr:uid="{00000000-0005-0000-0000-000014DF0000}"/>
    <cellStyle name="SAPBEXunassignedItem 2 4 3 7 3" xfId="57114" xr:uid="{00000000-0005-0000-0000-000015DF0000}"/>
    <cellStyle name="SAPBEXunassignedItem 2 4 3 8" xfId="57115" xr:uid="{00000000-0005-0000-0000-000016DF0000}"/>
    <cellStyle name="SAPBEXunassignedItem 2 4 3 8 2" xfId="57116" xr:uid="{00000000-0005-0000-0000-000017DF0000}"/>
    <cellStyle name="SAPBEXunassignedItem 2 4 3 8 3" xfId="57117" xr:uid="{00000000-0005-0000-0000-000018DF0000}"/>
    <cellStyle name="SAPBEXunassignedItem 2 4 3 9" xfId="57118" xr:uid="{00000000-0005-0000-0000-000019DF0000}"/>
    <cellStyle name="SAPBEXunassignedItem 2 4 3 9 2" xfId="57119" xr:uid="{00000000-0005-0000-0000-00001ADF0000}"/>
    <cellStyle name="SAPBEXunassignedItem 2 4 3 9 3" xfId="57120" xr:uid="{00000000-0005-0000-0000-00001BDF0000}"/>
    <cellStyle name="SAPBEXunassignedItem 2 4 4" xfId="57121" xr:uid="{00000000-0005-0000-0000-00001CDF0000}"/>
    <cellStyle name="SAPBEXunassignedItem 2 4 4 10" xfId="57122" xr:uid="{00000000-0005-0000-0000-00001DDF0000}"/>
    <cellStyle name="SAPBEXunassignedItem 2 4 4 10 2" xfId="57123" xr:uid="{00000000-0005-0000-0000-00001EDF0000}"/>
    <cellStyle name="SAPBEXunassignedItem 2 4 4 10 3" xfId="57124" xr:uid="{00000000-0005-0000-0000-00001FDF0000}"/>
    <cellStyle name="SAPBEXunassignedItem 2 4 4 11" xfId="57125" xr:uid="{00000000-0005-0000-0000-000020DF0000}"/>
    <cellStyle name="SAPBEXunassignedItem 2 4 4 11 2" xfId="57126" xr:uid="{00000000-0005-0000-0000-000021DF0000}"/>
    <cellStyle name="SAPBEXunassignedItem 2 4 4 11 3" xfId="57127" xr:uid="{00000000-0005-0000-0000-000022DF0000}"/>
    <cellStyle name="SAPBEXunassignedItem 2 4 4 12" xfId="57128" xr:uid="{00000000-0005-0000-0000-000023DF0000}"/>
    <cellStyle name="SAPBEXunassignedItem 2 4 4 13" xfId="57129" xr:uid="{00000000-0005-0000-0000-000024DF0000}"/>
    <cellStyle name="SAPBEXunassignedItem 2 4 4 2" xfId="57130" xr:uid="{00000000-0005-0000-0000-000025DF0000}"/>
    <cellStyle name="SAPBEXunassignedItem 2 4 4 2 2" xfId="57131" xr:uid="{00000000-0005-0000-0000-000026DF0000}"/>
    <cellStyle name="SAPBEXunassignedItem 2 4 4 2 3" xfId="57132" xr:uid="{00000000-0005-0000-0000-000027DF0000}"/>
    <cellStyle name="SAPBEXunassignedItem 2 4 4 3" xfId="57133" xr:uid="{00000000-0005-0000-0000-000028DF0000}"/>
    <cellStyle name="SAPBEXunassignedItem 2 4 4 3 2" xfId="57134" xr:uid="{00000000-0005-0000-0000-000029DF0000}"/>
    <cellStyle name="SAPBEXunassignedItem 2 4 4 3 3" xfId="57135" xr:uid="{00000000-0005-0000-0000-00002ADF0000}"/>
    <cellStyle name="SAPBEXunassignedItem 2 4 4 4" xfId="57136" xr:uid="{00000000-0005-0000-0000-00002BDF0000}"/>
    <cellStyle name="SAPBEXunassignedItem 2 4 4 4 2" xfId="57137" xr:uid="{00000000-0005-0000-0000-00002CDF0000}"/>
    <cellStyle name="SAPBEXunassignedItem 2 4 4 4 3" xfId="57138" xr:uid="{00000000-0005-0000-0000-00002DDF0000}"/>
    <cellStyle name="SAPBEXunassignedItem 2 4 4 5" xfId="57139" xr:uid="{00000000-0005-0000-0000-00002EDF0000}"/>
    <cellStyle name="SAPBEXunassignedItem 2 4 4 5 2" xfId="57140" xr:uid="{00000000-0005-0000-0000-00002FDF0000}"/>
    <cellStyle name="SAPBEXunassignedItem 2 4 4 5 3" xfId="57141" xr:uid="{00000000-0005-0000-0000-000030DF0000}"/>
    <cellStyle name="SAPBEXunassignedItem 2 4 4 6" xfId="57142" xr:uid="{00000000-0005-0000-0000-000031DF0000}"/>
    <cellStyle name="SAPBEXunassignedItem 2 4 4 6 2" xfId="57143" xr:uid="{00000000-0005-0000-0000-000032DF0000}"/>
    <cellStyle name="SAPBEXunassignedItem 2 4 4 6 3" xfId="57144" xr:uid="{00000000-0005-0000-0000-000033DF0000}"/>
    <cellStyle name="SAPBEXunassignedItem 2 4 4 7" xfId="57145" xr:uid="{00000000-0005-0000-0000-000034DF0000}"/>
    <cellStyle name="SAPBEXunassignedItem 2 4 4 7 2" xfId="57146" xr:uid="{00000000-0005-0000-0000-000035DF0000}"/>
    <cellStyle name="SAPBEXunassignedItem 2 4 4 7 3" xfId="57147" xr:uid="{00000000-0005-0000-0000-000036DF0000}"/>
    <cellStyle name="SAPBEXunassignedItem 2 4 4 8" xfId="57148" xr:uid="{00000000-0005-0000-0000-000037DF0000}"/>
    <cellStyle name="SAPBEXunassignedItem 2 4 4 8 2" xfId="57149" xr:uid="{00000000-0005-0000-0000-000038DF0000}"/>
    <cellStyle name="SAPBEXunassignedItem 2 4 4 8 3" xfId="57150" xr:uid="{00000000-0005-0000-0000-000039DF0000}"/>
    <cellStyle name="SAPBEXunassignedItem 2 4 4 9" xfId="57151" xr:uid="{00000000-0005-0000-0000-00003ADF0000}"/>
    <cellStyle name="SAPBEXunassignedItem 2 4 4 9 2" xfId="57152" xr:uid="{00000000-0005-0000-0000-00003BDF0000}"/>
    <cellStyle name="SAPBEXunassignedItem 2 4 4 9 3" xfId="57153" xr:uid="{00000000-0005-0000-0000-00003CDF0000}"/>
    <cellStyle name="SAPBEXunassignedItem 2 4 5" xfId="57154" xr:uid="{00000000-0005-0000-0000-00003DDF0000}"/>
    <cellStyle name="SAPBEXunassignedItem 2 4 5 10" xfId="57155" xr:uid="{00000000-0005-0000-0000-00003EDF0000}"/>
    <cellStyle name="SAPBEXunassignedItem 2 4 5 10 2" xfId="57156" xr:uid="{00000000-0005-0000-0000-00003FDF0000}"/>
    <cellStyle name="SAPBEXunassignedItem 2 4 5 10 3" xfId="57157" xr:uid="{00000000-0005-0000-0000-000040DF0000}"/>
    <cellStyle name="SAPBEXunassignedItem 2 4 5 11" xfId="57158" xr:uid="{00000000-0005-0000-0000-000041DF0000}"/>
    <cellStyle name="SAPBEXunassignedItem 2 4 5 11 2" xfId="57159" xr:uid="{00000000-0005-0000-0000-000042DF0000}"/>
    <cellStyle name="SAPBEXunassignedItem 2 4 5 11 3" xfId="57160" xr:uid="{00000000-0005-0000-0000-000043DF0000}"/>
    <cellStyle name="SAPBEXunassignedItem 2 4 5 12" xfId="57161" xr:uid="{00000000-0005-0000-0000-000044DF0000}"/>
    <cellStyle name="SAPBEXunassignedItem 2 4 5 13" xfId="57162" xr:uid="{00000000-0005-0000-0000-000045DF0000}"/>
    <cellStyle name="SAPBEXunassignedItem 2 4 5 2" xfId="57163" xr:uid="{00000000-0005-0000-0000-000046DF0000}"/>
    <cellStyle name="SAPBEXunassignedItem 2 4 5 2 2" xfId="57164" xr:uid="{00000000-0005-0000-0000-000047DF0000}"/>
    <cellStyle name="SAPBEXunassignedItem 2 4 5 2 3" xfId="57165" xr:uid="{00000000-0005-0000-0000-000048DF0000}"/>
    <cellStyle name="SAPBEXunassignedItem 2 4 5 3" xfId="57166" xr:uid="{00000000-0005-0000-0000-000049DF0000}"/>
    <cellStyle name="SAPBEXunassignedItem 2 4 5 3 2" xfId="57167" xr:uid="{00000000-0005-0000-0000-00004ADF0000}"/>
    <cellStyle name="SAPBEXunassignedItem 2 4 5 3 3" xfId="57168" xr:uid="{00000000-0005-0000-0000-00004BDF0000}"/>
    <cellStyle name="SAPBEXunassignedItem 2 4 5 4" xfId="57169" xr:uid="{00000000-0005-0000-0000-00004CDF0000}"/>
    <cellStyle name="SAPBEXunassignedItem 2 4 5 4 2" xfId="57170" xr:uid="{00000000-0005-0000-0000-00004DDF0000}"/>
    <cellStyle name="SAPBEXunassignedItem 2 4 5 4 3" xfId="57171" xr:uid="{00000000-0005-0000-0000-00004EDF0000}"/>
    <cellStyle name="SAPBEXunassignedItem 2 4 5 5" xfId="57172" xr:uid="{00000000-0005-0000-0000-00004FDF0000}"/>
    <cellStyle name="SAPBEXunassignedItem 2 4 5 5 2" xfId="57173" xr:uid="{00000000-0005-0000-0000-000050DF0000}"/>
    <cellStyle name="SAPBEXunassignedItem 2 4 5 5 3" xfId="57174" xr:uid="{00000000-0005-0000-0000-000051DF0000}"/>
    <cellStyle name="SAPBEXunassignedItem 2 4 5 6" xfId="57175" xr:uid="{00000000-0005-0000-0000-000052DF0000}"/>
    <cellStyle name="SAPBEXunassignedItem 2 4 5 6 2" xfId="57176" xr:uid="{00000000-0005-0000-0000-000053DF0000}"/>
    <cellStyle name="SAPBEXunassignedItem 2 4 5 6 3" xfId="57177" xr:uid="{00000000-0005-0000-0000-000054DF0000}"/>
    <cellStyle name="SAPBEXunassignedItem 2 4 5 7" xfId="57178" xr:uid="{00000000-0005-0000-0000-000055DF0000}"/>
    <cellStyle name="SAPBEXunassignedItem 2 4 5 7 2" xfId="57179" xr:uid="{00000000-0005-0000-0000-000056DF0000}"/>
    <cellStyle name="SAPBEXunassignedItem 2 4 5 7 3" xfId="57180" xr:uid="{00000000-0005-0000-0000-000057DF0000}"/>
    <cellStyle name="SAPBEXunassignedItem 2 4 5 8" xfId="57181" xr:uid="{00000000-0005-0000-0000-000058DF0000}"/>
    <cellStyle name="SAPBEXunassignedItem 2 4 5 8 2" xfId="57182" xr:uid="{00000000-0005-0000-0000-000059DF0000}"/>
    <cellStyle name="SAPBEXunassignedItem 2 4 5 8 3" xfId="57183" xr:uid="{00000000-0005-0000-0000-00005ADF0000}"/>
    <cellStyle name="SAPBEXunassignedItem 2 4 5 9" xfId="57184" xr:uid="{00000000-0005-0000-0000-00005BDF0000}"/>
    <cellStyle name="SAPBEXunassignedItem 2 4 5 9 2" xfId="57185" xr:uid="{00000000-0005-0000-0000-00005CDF0000}"/>
    <cellStyle name="SAPBEXunassignedItem 2 4 5 9 3" xfId="57186" xr:uid="{00000000-0005-0000-0000-00005DDF0000}"/>
    <cellStyle name="SAPBEXunassignedItem 2 4 6" xfId="57187" xr:uid="{00000000-0005-0000-0000-00005EDF0000}"/>
    <cellStyle name="SAPBEXunassignedItem 2 4 6 10" xfId="57188" xr:uid="{00000000-0005-0000-0000-00005FDF0000}"/>
    <cellStyle name="SAPBEXunassignedItem 2 4 6 10 2" xfId="57189" xr:uid="{00000000-0005-0000-0000-000060DF0000}"/>
    <cellStyle name="SAPBEXunassignedItem 2 4 6 10 3" xfId="57190" xr:uid="{00000000-0005-0000-0000-000061DF0000}"/>
    <cellStyle name="SAPBEXunassignedItem 2 4 6 11" xfId="57191" xr:uid="{00000000-0005-0000-0000-000062DF0000}"/>
    <cellStyle name="SAPBEXunassignedItem 2 4 6 11 2" xfId="57192" xr:uid="{00000000-0005-0000-0000-000063DF0000}"/>
    <cellStyle name="SAPBEXunassignedItem 2 4 6 11 3" xfId="57193" xr:uid="{00000000-0005-0000-0000-000064DF0000}"/>
    <cellStyle name="SAPBEXunassignedItem 2 4 6 12" xfId="57194" xr:uid="{00000000-0005-0000-0000-000065DF0000}"/>
    <cellStyle name="SAPBEXunassignedItem 2 4 6 13" xfId="57195" xr:uid="{00000000-0005-0000-0000-000066DF0000}"/>
    <cellStyle name="SAPBEXunassignedItem 2 4 6 2" xfId="57196" xr:uid="{00000000-0005-0000-0000-000067DF0000}"/>
    <cellStyle name="SAPBEXunassignedItem 2 4 6 2 2" xfId="57197" xr:uid="{00000000-0005-0000-0000-000068DF0000}"/>
    <cellStyle name="SAPBEXunassignedItem 2 4 6 2 3" xfId="57198" xr:uid="{00000000-0005-0000-0000-000069DF0000}"/>
    <cellStyle name="SAPBEXunassignedItem 2 4 6 3" xfId="57199" xr:uid="{00000000-0005-0000-0000-00006ADF0000}"/>
    <cellStyle name="SAPBEXunassignedItem 2 4 6 3 2" xfId="57200" xr:uid="{00000000-0005-0000-0000-00006BDF0000}"/>
    <cellStyle name="SAPBEXunassignedItem 2 4 6 3 3" xfId="57201" xr:uid="{00000000-0005-0000-0000-00006CDF0000}"/>
    <cellStyle name="SAPBEXunassignedItem 2 4 6 4" xfId="57202" xr:uid="{00000000-0005-0000-0000-00006DDF0000}"/>
    <cellStyle name="SAPBEXunassignedItem 2 4 6 4 2" xfId="57203" xr:uid="{00000000-0005-0000-0000-00006EDF0000}"/>
    <cellStyle name="SAPBEXunassignedItem 2 4 6 4 3" xfId="57204" xr:uid="{00000000-0005-0000-0000-00006FDF0000}"/>
    <cellStyle name="SAPBEXunassignedItem 2 4 6 5" xfId="57205" xr:uid="{00000000-0005-0000-0000-000070DF0000}"/>
    <cellStyle name="SAPBEXunassignedItem 2 4 6 5 2" xfId="57206" xr:uid="{00000000-0005-0000-0000-000071DF0000}"/>
    <cellStyle name="SAPBEXunassignedItem 2 4 6 5 3" xfId="57207" xr:uid="{00000000-0005-0000-0000-000072DF0000}"/>
    <cellStyle name="SAPBEXunassignedItem 2 4 6 6" xfId="57208" xr:uid="{00000000-0005-0000-0000-000073DF0000}"/>
    <cellStyle name="SAPBEXunassignedItem 2 4 6 6 2" xfId="57209" xr:uid="{00000000-0005-0000-0000-000074DF0000}"/>
    <cellStyle name="SAPBEXunassignedItem 2 4 6 6 3" xfId="57210" xr:uid="{00000000-0005-0000-0000-000075DF0000}"/>
    <cellStyle name="SAPBEXunassignedItem 2 4 6 7" xfId="57211" xr:uid="{00000000-0005-0000-0000-000076DF0000}"/>
    <cellStyle name="SAPBEXunassignedItem 2 4 6 7 2" xfId="57212" xr:uid="{00000000-0005-0000-0000-000077DF0000}"/>
    <cellStyle name="SAPBEXunassignedItem 2 4 6 7 3" xfId="57213" xr:uid="{00000000-0005-0000-0000-000078DF0000}"/>
    <cellStyle name="SAPBEXunassignedItem 2 4 6 8" xfId="57214" xr:uid="{00000000-0005-0000-0000-000079DF0000}"/>
    <cellStyle name="SAPBEXunassignedItem 2 4 6 8 2" xfId="57215" xr:uid="{00000000-0005-0000-0000-00007ADF0000}"/>
    <cellStyle name="SAPBEXunassignedItem 2 4 6 8 3" xfId="57216" xr:uid="{00000000-0005-0000-0000-00007BDF0000}"/>
    <cellStyle name="SAPBEXunassignedItem 2 4 6 9" xfId="57217" xr:uid="{00000000-0005-0000-0000-00007CDF0000}"/>
    <cellStyle name="SAPBEXunassignedItem 2 4 6 9 2" xfId="57218" xr:uid="{00000000-0005-0000-0000-00007DDF0000}"/>
    <cellStyle name="SAPBEXunassignedItem 2 4 6 9 3" xfId="57219" xr:uid="{00000000-0005-0000-0000-00007EDF0000}"/>
    <cellStyle name="SAPBEXunassignedItem 2 4 7" xfId="57220" xr:uid="{00000000-0005-0000-0000-00007FDF0000}"/>
    <cellStyle name="SAPBEXunassignedItem 2 4 7 10" xfId="57221" xr:uid="{00000000-0005-0000-0000-000080DF0000}"/>
    <cellStyle name="SAPBEXunassignedItem 2 4 7 10 2" xfId="57222" xr:uid="{00000000-0005-0000-0000-000081DF0000}"/>
    <cellStyle name="SAPBEXunassignedItem 2 4 7 10 3" xfId="57223" xr:uid="{00000000-0005-0000-0000-000082DF0000}"/>
    <cellStyle name="SAPBEXunassignedItem 2 4 7 11" xfId="57224" xr:uid="{00000000-0005-0000-0000-000083DF0000}"/>
    <cellStyle name="SAPBEXunassignedItem 2 4 7 11 2" xfId="57225" xr:uid="{00000000-0005-0000-0000-000084DF0000}"/>
    <cellStyle name="SAPBEXunassignedItem 2 4 7 11 3" xfId="57226" xr:uid="{00000000-0005-0000-0000-000085DF0000}"/>
    <cellStyle name="SAPBEXunassignedItem 2 4 7 12" xfId="57227" xr:uid="{00000000-0005-0000-0000-000086DF0000}"/>
    <cellStyle name="SAPBEXunassignedItem 2 4 7 13" xfId="57228" xr:uid="{00000000-0005-0000-0000-000087DF0000}"/>
    <cellStyle name="SAPBEXunassignedItem 2 4 7 2" xfId="57229" xr:uid="{00000000-0005-0000-0000-000088DF0000}"/>
    <cellStyle name="SAPBEXunassignedItem 2 4 7 2 2" xfId="57230" xr:uid="{00000000-0005-0000-0000-000089DF0000}"/>
    <cellStyle name="SAPBEXunassignedItem 2 4 7 2 3" xfId="57231" xr:uid="{00000000-0005-0000-0000-00008ADF0000}"/>
    <cellStyle name="SAPBEXunassignedItem 2 4 7 3" xfId="57232" xr:uid="{00000000-0005-0000-0000-00008BDF0000}"/>
    <cellStyle name="SAPBEXunassignedItem 2 4 7 3 2" xfId="57233" xr:uid="{00000000-0005-0000-0000-00008CDF0000}"/>
    <cellStyle name="SAPBEXunassignedItem 2 4 7 3 3" xfId="57234" xr:uid="{00000000-0005-0000-0000-00008DDF0000}"/>
    <cellStyle name="SAPBEXunassignedItem 2 4 7 4" xfId="57235" xr:uid="{00000000-0005-0000-0000-00008EDF0000}"/>
    <cellStyle name="SAPBEXunassignedItem 2 4 7 4 2" xfId="57236" xr:uid="{00000000-0005-0000-0000-00008FDF0000}"/>
    <cellStyle name="SAPBEXunassignedItem 2 4 7 4 3" xfId="57237" xr:uid="{00000000-0005-0000-0000-000090DF0000}"/>
    <cellStyle name="SAPBEXunassignedItem 2 4 7 5" xfId="57238" xr:uid="{00000000-0005-0000-0000-000091DF0000}"/>
    <cellStyle name="SAPBEXunassignedItem 2 4 7 5 2" xfId="57239" xr:uid="{00000000-0005-0000-0000-000092DF0000}"/>
    <cellStyle name="SAPBEXunassignedItem 2 4 7 5 3" xfId="57240" xr:uid="{00000000-0005-0000-0000-000093DF0000}"/>
    <cellStyle name="SAPBEXunassignedItem 2 4 7 6" xfId="57241" xr:uid="{00000000-0005-0000-0000-000094DF0000}"/>
    <cellStyle name="SAPBEXunassignedItem 2 4 7 6 2" xfId="57242" xr:uid="{00000000-0005-0000-0000-000095DF0000}"/>
    <cellStyle name="SAPBEXunassignedItem 2 4 7 6 3" xfId="57243" xr:uid="{00000000-0005-0000-0000-000096DF0000}"/>
    <cellStyle name="SAPBEXunassignedItem 2 4 7 7" xfId="57244" xr:uid="{00000000-0005-0000-0000-000097DF0000}"/>
    <cellStyle name="SAPBEXunassignedItem 2 4 7 7 2" xfId="57245" xr:uid="{00000000-0005-0000-0000-000098DF0000}"/>
    <cellStyle name="SAPBEXunassignedItem 2 4 7 7 3" xfId="57246" xr:uid="{00000000-0005-0000-0000-000099DF0000}"/>
    <cellStyle name="SAPBEXunassignedItem 2 4 7 8" xfId="57247" xr:uid="{00000000-0005-0000-0000-00009ADF0000}"/>
    <cellStyle name="SAPBEXunassignedItem 2 4 7 8 2" xfId="57248" xr:uid="{00000000-0005-0000-0000-00009BDF0000}"/>
    <cellStyle name="SAPBEXunassignedItem 2 4 7 8 3" xfId="57249" xr:uid="{00000000-0005-0000-0000-00009CDF0000}"/>
    <cellStyle name="SAPBEXunassignedItem 2 4 7 9" xfId="57250" xr:uid="{00000000-0005-0000-0000-00009DDF0000}"/>
    <cellStyle name="SAPBEXunassignedItem 2 4 7 9 2" xfId="57251" xr:uid="{00000000-0005-0000-0000-00009EDF0000}"/>
    <cellStyle name="SAPBEXunassignedItem 2 4 7 9 3" xfId="57252" xr:uid="{00000000-0005-0000-0000-00009FDF0000}"/>
    <cellStyle name="SAPBEXunassignedItem 2 4 8" xfId="57253" xr:uid="{00000000-0005-0000-0000-0000A0DF0000}"/>
    <cellStyle name="SAPBEXunassignedItem 2 4 8 2" xfId="57254" xr:uid="{00000000-0005-0000-0000-0000A1DF0000}"/>
    <cellStyle name="SAPBEXunassignedItem 2 4 8 3" xfId="57255" xr:uid="{00000000-0005-0000-0000-0000A2DF0000}"/>
    <cellStyle name="SAPBEXunassignedItem 2 4 9" xfId="57256" xr:uid="{00000000-0005-0000-0000-0000A3DF0000}"/>
    <cellStyle name="SAPBEXunassignedItem 2 4 9 2" xfId="57257" xr:uid="{00000000-0005-0000-0000-0000A4DF0000}"/>
    <cellStyle name="SAPBEXunassignedItem 2 4 9 3" xfId="57258" xr:uid="{00000000-0005-0000-0000-0000A5DF0000}"/>
    <cellStyle name="SAPBEXunassignedItem 2 5" xfId="57259" xr:uid="{00000000-0005-0000-0000-0000A6DF0000}"/>
    <cellStyle name="SAPBEXunassignedItem 2 5 2" xfId="57260" xr:uid="{00000000-0005-0000-0000-0000A7DF0000}"/>
    <cellStyle name="SAPBEXunassignedItem 2 5 3" xfId="57261" xr:uid="{00000000-0005-0000-0000-0000A8DF0000}"/>
    <cellStyle name="SAPBEXunassignedItem 2 6" xfId="57262" xr:uid="{00000000-0005-0000-0000-0000A9DF0000}"/>
    <cellStyle name="SAPBEXunassignedItem 2 6 2" xfId="57263" xr:uid="{00000000-0005-0000-0000-0000AADF0000}"/>
    <cellStyle name="SAPBEXunassignedItem 2 6 3" xfId="57264" xr:uid="{00000000-0005-0000-0000-0000ABDF0000}"/>
    <cellStyle name="SAPBEXunassignedItem 2 7" xfId="57265" xr:uid="{00000000-0005-0000-0000-0000ACDF0000}"/>
    <cellStyle name="SAPBEXunassignedItem 2 8" xfId="57266" xr:uid="{00000000-0005-0000-0000-0000ADDF0000}"/>
    <cellStyle name="SAPBEXunassignedItem 2 9" xfId="57267" xr:uid="{00000000-0005-0000-0000-0000AEDF0000}"/>
    <cellStyle name="SAPBEXunassignedItem 3" xfId="57268" xr:uid="{00000000-0005-0000-0000-0000AFDF0000}"/>
    <cellStyle name="SAPBEXunassignedItem 3 10" xfId="57269" xr:uid="{00000000-0005-0000-0000-0000B0DF0000}"/>
    <cellStyle name="SAPBEXunassignedItem 3 11" xfId="57270" xr:uid="{00000000-0005-0000-0000-0000B1DF0000}"/>
    <cellStyle name="SAPBEXunassignedItem 3 2" xfId="57271" xr:uid="{00000000-0005-0000-0000-0000B2DF0000}"/>
    <cellStyle name="SAPBEXunassignedItem 3 2 10" xfId="57272" xr:uid="{00000000-0005-0000-0000-0000B3DF0000}"/>
    <cellStyle name="SAPBEXunassignedItem 3 2 10 2" xfId="57273" xr:uid="{00000000-0005-0000-0000-0000B4DF0000}"/>
    <cellStyle name="SAPBEXunassignedItem 3 2 10 3" xfId="57274" xr:uid="{00000000-0005-0000-0000-0000B5DF0000}"/>
    <cellStyle name="SAPBEXunassignedItem 3 2 11" xfId="57275" xr:uid="{00000000-0005-0000-0000-0000B6DF0000}"/>
    <cellStyle name="SAPBEXunassignedItem 3 2 11 2" xfId="57276" xr:uid="{00000000-0005-0000-0000-0000B7DF0000}"/>
    <cellStyle name="SAPBEXunassignedItem 3 2 11 3" xfId="57277" xr:uid="{00000000-0005-0000-0000-0000B8DF0000}"/>
    <cellStyle name="SAPBEXunassignedItem 3 2 12" xfId="57278" xr:uid="{00000000-0005-0000-0000-0000B9DF0000}"/>
    <cellStyle name="SAPBEXunassignedItem 3 2 12 2" xfId="57279" xr:uid="{00000000-0005-0000-0000-0000BADF0000}"/>
    <cellStyle name="SAPBEXunassignedItem 3 2 12 3" xfId="57280" xr:uid="{00000000-0005-0000-0000-0000BBDF0000}"/>
    <cellStyle name="SAPBEXunassignedItem 3 2 13" xfId="57281" xr:uid="{00000000-0005-0000-0000-0000BCDF0000}"/>
    <cellStyle name="SAPBEXunassignedItem 3 2 13 2" xfId="57282" xr:uid="{00000000-0005-0000-0000-0000BDDF0000}"/>
    <cellStyle name="SAPBEXunassignedItem 3 2 13 3" xfId="57283" xr:uid="{00000000-0005-0000-0000-0000BEDF0000}"/>
    <cellStyle name="SAPBEXunassignedItem 3 2 14" xfId="57284" xr:uid="{00000000-0005-0000-0000-0000BFDF0000}"/>
    <cellStyle name="SAPBEXunassignedItem 3 2 14 2" xfId="57285" xr:uid="{00000000-0005-0000-0000-0000C0DF0000}"/>
    <cellStyle name="SAPBEXunassignedItem 3 2 14 3" xfId="57286" xr:uid="{00000000-0005-0000-0000-0000C1DF0000}"/>
    <cellStyle name="SAPBEXunassignedItem 3 2 15" xfId="57287" xr:uid="{00000000-0005-0000-0000-0000C2DF0000}"/>
    <cellStyle name="SAPBEXunassignedItem 3 2 15 2" xfId="57288" xr:uid="{00000000-0005-0000-0000-0000C3DF0000}"/>
    <cellStyle name="SAPBEXunassignedItem 3 2 15 3" xfId="57289" xr:uid="{00000000-0005-0000-0000-0000C4DF0000}"/>
    <cellStyle name="SAPBEXunassignedItem 3 2 16" xfId="57290" xr:uid="{00000000-0005-0000-0000-0000C5DF0000}"/>
    <cellStyle name="SAPBEXunassignedItem 3 2 17" xfId="57291" xr:uid="{00000000-0005-0000-0000-0000C6DF0000}"/>
    <cellStyle name="SAPBEXunassignedItem 3 2 2" xfId="57292" xr:uid="{00000000-0005-0000-0000-0000C7DF0000}"/>
    <cellStyle name="SAPBEXunassignedItem 3 2 2 10" xfId="57293" xr:uid="{00000000-0005-0000-0000-0000C8DF0000}"/>
    <cellStyle name="SAPBEXunassignedItem 3 2 2 10 2" xfId="57294" xr:uid="{00000000-0005-0000-0000-0000C9DF0000}"/>
    <cellStyle name="SAPBEXunassignedItem 3 2 2 10 3" xfId="57295" xr:uid="{00000000-0005-0000-0000-0000CADF0000}"/>
    <cellStyle name="SAPBEXunassignedItem 3 2 2 11" xfId="57296" xr:uid="{00000000-0005-0000-0000-0000CBDF0000}"/>
    <cellStyle name="SAPBEXunassignedItem 3 2 2 11 2" xfId="57297" xr:uid="{00000000-0005-0000-0000-0000CCDF0000}"/>
    <cellStyle name="SAPBEXunassignedItem 3 2 2 11 3" xfId="57298" xr:uid="{00000000-0005-0000-0000-0000CDDF0000}"/>
    <cellStyle name="SAPBEXunassignedItem 3 2 2 12" xfId="57299" xr:uid="{00000000-0005-0000-0000-0000CEDF0000}"/>
    <cellStyle name="SAPBEXunassignedItem 3 2 2 12 2" xfId="57300" xr:uid="{00000000-0005-0000-0000-0000CFDF0000}"/>
    <cellStyle name="SAPBEXunassignedItem 3 2 2 12 3" xfId="57301" xr:uid="{00000000-0005-0000-0000-0000D0DF0000}"/>
    <cellStyle name="SAPBEXunassignedItem 3 2 2 13" xfId="57302" xr:uid="{00000000-0005-0000-0000-0000D1DF0000}"/>
    <cellStyle name="SAPBEXunassignedItem 3 2 2 14" xfId="57303" xr:uid="{00000000-0005-0000-0000-0000D2DF0000}"/>
    <cellStyle name="SAPBEXunassignedItem 3 2 2 2" xfId="57304" xr:uid="{00000000-0005-0000-0000-0000D3DF0000}"/>
    <cellStyle name="SAPBEXunassignedItem 3 2 2 2 2" xfId="57305" xr:uid="{00000000-0005-0000-0000-0000D4DF0000}"/>
    <cellStyle name="SAPBEXunassignedItem 3 2 2 2 3" xfId="57306" xr:uid="{00000000-0005-0000-0000-0000D5DF0000}"/>
    <cellStyle name="SAPBEXunassignedItem 3 2 2 3" xfId="57307" xr:uid="{00000000-0005-0000-0000-0000D6DF0000}"/>
    <cellStyle name="SAPBEXunassignedItem 3 2 2 3 2" xfId="57308" xr:uid="{00000000-0005-0000-0000-0000D7DF0000}"/>
    <cellStyle name="SAPBEXunassignedItem 3 2 2 3 3" xfId="57309" xr:uid="{00000000-0005-0000-0000-0000D8DF0000}"/>
    <cellStyle name="SAPBEXunassignedItem 3 2 2 4" xfId="57310" xr:uid="{00000000-0005-0000-0000-0000D9DF0000}"/>
    <cellStyle name="SAPBEXunassignedItem 3 2 2 4 2" xfId="57311" xr:uid="{00000000-0005-0000-0000-0000DADF0000}"/>
    <cellStyle name="SAPBEXunassignedItem 3 2 2 4 3" xfId="57312" xr:uid="{00000000-0005-0000-0000-0000DBDF0000}"/>
    <cellStyle name="SAPBEXunassignedItem 3 2 2 5" xfId="57313" xr:uid="{00000000-0005-0000-0000-0000DCDF0000}"/>
    <cellStyle name="SAPBEXunassignedItem 3 2 2 5 2" xfId="57314" xr:uid="{00000000-0005-0000-0000-0000DDDF0000}"/>
    <cellStyle name="SAPBEXunassignedItem 3 2 2 5 3" xfId="57315" xr:uid="{00000000-0005-0000-0000-0000DEDF0000}"/>
    <cellStyle name="SAPBEXunassignedItem 3 2 2 6" xfId="57316" xr:uid="{00000000-0005-0000-0000-0000DFDF0000}"/>
    <cellStyle name="SAPBEXunassignedItem 3 2 2 6 2" xfId="57317" xr:uid="{00000000-0005-0000-0000-0000E0DF0000}"/>
    <cellStyle name="SAPBEXunassignedItem 3 2 2 6 3" xfId="57318" xr:uid="{00000000-0005-0000-0000-0000E1DF0000}"/>
    <cellStyle name="SAPBEXunassignedItem 3 2 2 7" xfId="57319" xr:uid="{00000000-0005-0000-0000-0000E2DF0000}"/>
    <cellStyle name="SAPBEXunassignedItem 3 2 2 7 2" xfId="57320" xr:uid="{00000000-0005-0000-0000-0000E3DF0000}"/>
    <cellStyle name="SAPBEXunassignedItem 3 2 2 7 3" xfId="57321" xr:uid="{00000000-0005-0000-0000-0000E4DF0000}"/>
    <cellStyle name="SAPBEXunassignedItem 3 2 2 8" xfId="57322" xr:uid="{00000000-0005-0000-0000-0000E5DF0000}"/>
    <cellStyle name="SAPBEXunassignedItem 3 2 2 8 2" xfId="57323" xr:uid="{00000000-0005-0000-0000-0000E6DF0000}"/>
    <cellStyle name="SAPBEXunassignedItem 3 2 2 8 3" xfId="57324" xr:uid="{00000000-0005-0000-0000-0000E7DF0000}"/>
    <cellStyle name="SAPBEXunassignedItem 3 2 2 9" xfId="57325" xr:uid="{00000000-0005-0000-0000-0000E8DF0000}"/>
    <cellStyle name="SAPBEXunassignedItem 3 2 2 9 2" xfId="57326" xr:uid="{00000000-0005-0000-0000-0000E9DF0000}"/>
    <cellStyle name="SAPBEXunassignedItem 3 2 2 9 3" xfId="57327" xr:uid="{00000000-0005-0000-0000-0000EADF0000}"/>
    <cellStyle name="SAPBEXunassignedItem 3 2 3" xfId="57328" xr:uid="{00000000-0005-0000-0000-0000EBDF0000}"/>
    <cellStyle name="SAPBEXunassignedItem 3 2 3 10" xfId="57329" xr:uid="{00000000-0005-0000-0000-0000ECDF0000}"/>
    <cellStyle name="SAPBEXunassignedItem 3 2 3 10 2" xfId="57330" xr:uid="{00000000-0005-0000-0000-0000EDDF0000}"/>
    <cellStyle name="SAPBEXunassignedItem 3 2 3 10 3" xfId="57331" xr:uid="{00000000-0005-0000-0000-0000EEDF0000}"/>
    <cellStyle name="SAPBEXunassignedItem 3 2 3 11" xfId="57332" xr:uid="{00000000-0005-0000-0000-0000EFDF0000}"/>
    <cellStyle name="SAPBEXunassignedItem 3 2 3 11 2" xfId="57333" xr:uid="{00000000-0005-0000-0000-0000F0DF0000}"/>
    <cellStyle name="SAPBEXunassignedItem 3 2 3 11 3" xfId="57334" xr:uid="{00000000-0005-0000-0000-0000F1DF0000}"/>
    <cellStyle name="SAPBEXunassignedItem 3 2 3 12" xfId="57335" xr:uid="{00000000-0005-0000-0000-0000F2DF0000}"/>
    <cellStyle name="SAPBEXunassignedItem 3 2 3 12 2" xfId="57336" xr:uid="{00000000-0005-0000-0000-0000F3DF0000}"/>
    <cellStyle name="SAPBEXunassignedItem 3 2 3 12 3" xfId="57337" xr:uid="{00000000-0005-0000-0000-0000F4DF0000}"/>
    <cellStyle name="SAPBEXunassignedItem 3 2 3 13" xfId="57338" xr:uid="{00000000-0005-0000-0000-0000F5DF0000}"/>
    <cellStyle name="SAPBEXunassignedItem 3 2 3 14" xfId="57339" xr:uid="{00000000-0005-0000-0000-0000F6DF0000}"/>
    <cellStyle name="SAPBEXunassignedItem 3 2 3 2" xfId="57340" xr:uid="{00000000-0005-0000-0000-0000F7DF0000}"/>
    <cellStyle name="SAPBEXunassignedItem 3 2 3 2 2" xfId="57341" xr:uid="{00000000-0005-0000-0000-0000F8DF0000}"/>
    <cellStyle name="SAPBEXunassignedItem 3 2 3 2 3" xfId="57342" xr:uid="{00000000-0005-0000-0000-0000F9DF0000}"/>
    <cellStyle name="SAPBEXunassignedItem 3 2 3 3" xfId="57343" xr:uid="{00000000-0005-0000-0000-0000FADF0000}"/>
    <cellStyle name="SAPBEXunassignedItem 3 2 3 3 2" xfId="57344" xr:uid="{00000000-0005-0000-0000-0000FBDF0000}"/>
    <cellStyle name="SAPBEXunassignedItem 3 2 3 3 3" xfId="57345" xr:uid="{00000000-0005-0000-0000-0000FCDF0000}"/>
    <cellStyle name="SAPBEXunassignedItem 3 2 3 4" xfId="57346" xr:uid="{00000000-0005-0000-0000-0000FDDF0000}"/>
    <cellStyle name="SAPBEXunassignedItem 3 2 3 4 2" xfId="57347" xr:uid="{00000000-0005-0000-0000-0000FEDF0000}"/>
    <cellStyle name="SAPBEXunassignedItem 3 2 3 4 3" xfId="57348" xr:uid="{00000000-0005-0000-0000-0000FFDF0000}"/>
    <cellStyle name="SAPBEXunassignedItem 3 2 3 5" xfId="57349" xr:uid="{00000000-0005-0000-0000-000000E00000}"/>
    <cellStyle name="SAPBEXunassignedItem 3 2 3 5 2" xfId="57350" xr:uid="{00000000-0005-0000-0000-000001E00000}"/>
    <cellStyle name="SAPBEXunassignedItem 3 2 3 5 3" xfId="57351" xr:uid="{00000000-0005-0000-0000-000002E00000}"/>
    <cellStyle name="SAPBEXunassignedItem 3 2 3 6" xfId="57352" xr:uid="{00000000-0005-0000-0000-000003E00000}"/>
    <cellStyle name="SAPBEXunassignedItem 3 2 3 6 2" xfId="57353" xr:uid="{00000000-0005-0000-0000-000004E00000}"/>
    <cellStyle name="SAPBEXunassignedItem 3 2 3 6 3" xfId="57354" xr:uid="{00000000-0005-0000-0000-000005E00000}"/>
    <cellStyle name="SAPBEXunassignedItem 3 2 3 7" xfId="57355" xr:uid="{00000000-0005-0000-0000-000006E00000}"/>
    <cellStyle name="SAPBEXunassignedItem 3 2 3 7 2" xfId="57356" xr:uid="{00000000-0005-0000-0000-000007E00000}"/>
    <cellStyle name="SAPBEXunassignedItem 3 2 3 7 3" xfId="57357" xr:uid="{00000000-0005-0000-0000-000008E00000}"/>
    <cellStyle name="SAPBEXunassignedItem 3 2 3 8" xfId="57358" xr:uid="{00000000-0005-0000-0000-000009E00000}"/>
    <cellStyle name="SAPBEXunassignedItem 3 2 3 8 2" xfId="57359" xr:uid="{00000000-0005-0000-0000-00000AE00000}"/>
    <cellStyle name="SAPBEXunassignedItem 3 2 3 8 3" xfId="57360" xr:uid="{00000000-0005-0000-0000-00000BE00000}"/>
    <cellStyle name="SAPBEXunassignedItem 3 2 3 9" xfId="57361" xr:uid="{00000000-0005-0000-0000-00000CE00000}"/>
    <cellStyle name="SAPBEXunassignedItem 3 2 3 9 2" xfId="57362" xr:uid="{00000000-0005-0000-0000-00000DE00000}"/>
    <cellStyle name="SAPBEXunassignedItem 3 2 3 9 3" xfId="57363" xr:uid="{00000000-0005-0000-0000-00000EE00000}"/>
    <cellStyle name="SAPBEXunassignedItem 3 2 4" xfId="57364" xr:uid="{00000000-0005-0000-0000-00000FE00000}"/>
    <cellStyle name="SAPBEXunassignedItem 3 2 4 10" xfId="57365" xr:uid="{00000000-0005-0000-0000-000010E00000}"/>
    <cellStyle name="SAPBEXunassignedItem 3 2 4 10 2" xfId="57366" xr:uid="{00000000-0005-0000-0000-000011E00000}"/>
    <cellStyle name="SAPBEXunassignedItem 3 2 4 10 3" xfId="57367" xr:uid="{00000000-0005-0000-0000-000012E00000}"/>
    <cellStyle name="SAPBEXunassignedItem 3 2 4 11" xfId="57368" xr:uid="{00000000-0005-0000-0000-000013E00000}"/>
    <cellStyle name="SAPBEXunassignedItem 3 2 4 11 2" xfId="57369" xr:uid="{00000000-0005-0000-0000-000014E00000}"/>
    <cellStyle name="SAPBEXunassignedItem 3 2 4 11 3" xfId="57370" xr:uid="{00000000-0005-0000-0000-000015E00000}"/>
    <cellStyle name="SAPBEXunassignedItem 3 2 4 12" xfId="57371" xr:uid="{00000000-0005-0000-0000-000016E00000}"/>
    <cellStyle name="SAPBEXunassignedItem 3 2 4 13" xfId="57372" xr:uid="{00000000-0005-0000-0000-000017E00000}"/>
    <cellStyle name="SAPBEXunassignedItem 3 2 4 2" xfId="57373" xr:uid="{00000000-0005-0000-0000-000018E00000}"/>
    <cellStyle name="SAPBEXunassignedItem 3 2 4 2 2" xfId="57374" xr:uid="{00000000-0005-0000-0000-000019E00000}"/>
    <cellStyle name="SAPBEXunassignedItem 3 2 4 2 3" xfId="57375" xr:uid="{00000000-0005-0000-0000-00001AE00000}"/>
    <cellStyle name="SAPBEXunassignedItem 3 2 4 3" xfId="57376" xr:uid="{00000000-0005-0000-0000-00001BE00000}"/>
    <cellStyle name="SAPBEXunassignedItem 3 2 4 3 2" xfId="57377" xr:uid="{00000000-0005-0000-0000-00001CE00000}"/>
    <cellStyle name="SAPBEXunassignedItem 3 2 4 3 3" xfId="57378" xr:uid="{00000000-0005-0000-0000-00001DE00000}"/>
    <cellStyle name="SAPBEXunassignedItem 3 2 4 4" xfId="57379" xr:uid="{00000000-0005-0000-0000-00001EE00000}"/>
    <cellStyle name="SAPBEXunassignedItem 3 2 4 4 2" xfId="57380" xr:uid="{00000000-0005-0000-0000-00001FE00000}"/>
    <cellStyle name="SAPBEXunassignedItem 3 2 4 4 3" xfId="57381" xr:uid="{00000000-0005-0000-0000-000020E00000}"/>
    <cellStyle name="SAPBEXunassignedItem 3 2 4 5" xfId="57382" xr:uid="{00000000-0005-0000-0000-000021E00000}"/>
    <cellStyle name="SAPBEXunassignedItem 3 2 4 5 2" xfId="57383" xr:uid="{00000000-0005-0000-0000-000022E00000}"/>
    <cellStyle name="SAPBEXunassignedItem 3 2 4 5 3" xfId="57384" xr:uid="{00000000-0005-0000-0000-000023E00000}"/>
    <cellStyle name="SAPBEXunassignedItem 3 2 4 6" xfId="57385" xr:uid="{00000000-0005-0000-0000-000024E00000}"/>
    <cellStyle name="SAPBEXunassignedItem 3 2 4 6 2" xfId="57386" xr:uid="{00000000-0005-0000-0000-000025E00000}"/>
    <cellStyle name="SAPBEXunassignedItem 3 2 4 6 3" xfId="57387" xr:uid="{00000000-0005-0000-0000-000026E00000}"/>
    <cellStyle name="SAPBEXunassignedItem 3 2 4 7" xfId="57388" xr:uid="{00000000-0005-0000-0000-000027E00000}"/>
    <cellStyle name="SAPBEXunassignedItem 3 2 4 7 2" xfId="57389" xr:uid="{00000000-0005-0000-0000-000028E00000}"/>
    <cellStyle name="SAPBEXunassignedItem 3 2 4 7 3" xfId="57390" xr:uid="{00000000-0005-0000-0000-000029E00000}"/>
    <cellStyle name="SAPBEXunassignedItem 3 2 4 8" xfId="57391" xr:uid="{00000000-0005-0000-0000-00002AE00000}"/>
    <cellStyle name="SAPBEXunassignedItem 3 2 4 8 2" xfId="57392" xr:uid="{00000000-0005-0000-0000-00002BE00000}"/>
    <cellStyle name="SAPBEXunassignedItem 3 2 4 8 3" xfId="57393" xr:uid="{00000000-0005-0000-0000-00002CE00000}"/>
    <cellStyle name="SAPBEXunassignedItem 3 2 4 9" xfId="57394" xr:uid="{00000000-0005-0000-0000-00002DE00000}"/>
    <cellStyle name="SAPBEXunassignedItem 3 2 4 9 2" xfId="57395" xr:uid="{00000000-0005-0000-0000-00002EE00000}"/>
    <cellStyle name="SAPBEXunassignedItem 3 2 4 9 3" xfId="57396" xr:uid="{00000000-0005-0000-0000-00002FE00000}"/>
    <cellStyle name="SAPBEXunassignedItem 3 2 5" xfId="57397" xr:uid="{00000000-0005-0000-0000-000030E00000}"/>
    <cellStyle name="SAPBEXunassignedItem 3 2 5 10" xfId="57398" xr:uid="{00000000-0005-0000-0000-000031E00000}"/>
    <cellStyle name="SAPBEXunassignedItem 3 2 5 10 2" xfId="57399" xr:uid="{00000000-0005-0000-0000-000032E00000}"/>
    <cellStyle name="SAPBEXunassignedItem 3 2 5 10 3" xfId="57400" xr:uid="{00000000-0005-0000-0000-000033E00000}"/>
    <cellStyle name="SAPBEXunassignedItem 3 2 5 11" xfId="57401" xr:uid="{00000000-0005-0000-0000-000034E00000}"/>
    <cellStyle name="SAPBEXunassignedItem 3 2 5 11 2" xfId="57402" xr:uid="{00000000-0005-0000-0000-000035E00000}"/>
    <cellStyle name="SAPBEXunassignedItem 3 2 5 11 3" xfId="57403" xr:uid="{00000000-0005-0000-0000-000036E00000}"/>
    <cellStyle name="SAPBEXunassignedItem 3 2 5 12" xfId="57404" xr:uid="{00000000-0005-0000-0000-000037E00000}"/>
    <cellStyle name="SAPBEXunassignedItem 3 2 5 13" xfId="57405" xr:uid="{00000000-0005-0000-0000-000038E00000}"/>
    <cellStyle name="SAPBEXunassignedItem 3 2 5 2" xfId="57406" xr:uid="{00000000-0005-0000-0000-000039E00000}"/>
    <cellStyle name="SAPBEXunassignedItem 3 2 5 2 2" xfId="57407" xr:uid="{00000000-0005-0000-0000-00003AE00000}"/>
    <cellStyle name="SAPBEXunassignedItem 3 2 5 2 3" xfId="57408" xr:uid="{00000000-0005-0000-0000-00003BE00000}"/>
    <cellStyle name="SAPBEXunassignedItem 3 2 5 3" xfId="57409" xr:uid="{00000000-0005-0000-0000-00003CE00000}"/>
    <cellStyle name="SAPBEXunassignedItem 3 2 5 3 2" xfId="57410" xr:uid="{00000000-0005-0000-0000-00003DE00000}"/>
    <cellStyle name="SAPBEXunassignedItem 3 2 5 3 3" xfId="57411" xr:uid="{00000000-0005-0000-0000-00003EE00000}"/>
    <cellStyle name="SAPBEXunassignedItem 3 2 5 4" xfId="57412" xr:uid="{00000000-0005-0000-0000-00003FE00000}"/>
    <cellStyle name="SAPBEXunassignedItem 3 2 5 4 2" xfId="57413" xr:uid="{00000000-0005-0000-0000-000040E00000}"/>
    <cellStyle name="SAPBEXunassignedItem 3 2 5 4 3" xfId="57414" xr:uid="{00000000-0005-0000-0000-000041E00000}"/>
    <cellStyle name="SAPBEXunassignedItem 3 2 5 5" xfId="57415" xr:uid="{00000000-0005-0000-0000-000042E00000}"/>
    <cellStyle name="SAPBEXunassignedItem 3 2 5 5 2" xfId="57416" xr:uid="{00000000-0005-0000-0000-000043E00000}"/>
    <cellStyle name="SAPBEXunassignedItem 3 2 5 5 3" xfId="57417" xr:uid="{00000000-0005-0000-0000-000044E00000}"/>
    <cellStyle name="SAPBEXunassignedItem 3 2 5 6" xfId="57418" xr:uid="{00000000-0005-0000-0000-000045E00000}"/>
    <cellStyle name="SAPBEXunassignedItem 3 2 5 6 2" xfId="57419" xr:uid="{00000000-0005-0000-0000-000046E00000}"/>
    <cellStyle name="SAPBEXunassignedItem 3 2 5 6 3" xfId="57420" xr:uid="{00000000-0005-0000-0000-000047E00000}"/>
    <cellStyle name="SAPBEXunassignedItem 3 2 5 7" xfId="57421" xr:uid="{00000000-0005-0000-0000-000048E00000}"/>
    <cellStyle name="SAPBEXunassignedItem 3 2 5 7 2" xfId="57422" xr:uid="{00000000-0005-0000-0000-000049E00000}"/>
    <cellStyle name="SAPBEXunassignedItem 3 2 5 7 3" xfId="57423" xr:uid="{00000000-0005-0000-0000-00004AE00000}"/>
    <cellStyle name="SAPBEXunassignedItem 3 2 5 8" xfId="57424" xr:uid="{00000000-0005-0000-0000-00004BE00000}"/>
    <cellStyle name="SAPBEXunassignedItem 3 2 5 8 2" xfId="57425" xr:uid="{00000000-0005-0000-0000-00004CE00000}"/>
    <cellStyle name="SAPBEXunassignedItem 3 2 5 8 3" xfId="57426" xr:uid="{00000000-0005-0000-0000-00004DE00000}"/>
    <cellStyle name="SAPBEXunassignedItem 3 2 5 9" xfId="57427" xr:uid="{00000000-0005-0000-0000-00004EE00000}"/>
    <cellStyle name="SAPBEXunassignedItem 3 2 5 9 2" xfId="57428" xr:uid="{00000000-0005-0000-0000-00004FE00000}"/>
    <cellStyle name="SAPBEXunassignedItem 3 2 5 9 3" xfId="57429" xr:uid="{00000000-0005-0000-0000-000050E00000}"/>
    <cellStyle name="SAPBEXunassignedItem 3 2 6" xfId="57430" xr:uid="{00000000-0005-0000-0000-000051E00000}"/>
    <cellStyle name="SAPBEXunassignedItem 3 2 6 2" xfId="57431" xr:uid="{00000000-0005-0000-0000-000052E00000}"/>
    <cellStyle name="SAPBEXunassignedItem 3 2 6 3" xfId="57432" xr:uid="{00000000-0005-0000-0000-000053E00000}"/>
    <cellStyle name="SAPBEXunassignedItem 3 2 7" xfId="57433" xr:uid="{00000000-0005-0000-0000-000054E00000}"/>
    <cellStyle name="SAPBEXunassignedItem 3 2 7 2" xfId="57434" xr:uid="{00000000-0005-0000-0000-000055E00000}"/>
    <cellStyle name="SAPBEXunassignedItem 3 2 7 3" xfId="57435" xr:uid="{00000000-0005-0000-0000-000056E00000}"/>
    <cellStyle name="SAPBEXunassignedItem 3 2 8" xfId="57436" xr:uid="{00000000-0005-0000-0000-000057E00000}"/>
    <cellStyle name="SAPBEXunassignedItem 3 2 8 2" xfId="57437" xr:uid="{00000000-0005-0000-0000-000058E00000}"/>
    <cellStyle name="SAPBEXunassignedItem 3 2 8 3" xfId="57438" xr:uid="{00000000-0005-0000-0000-000059E00000}"/>
    <cellStyle name="SAPBEXunassignedItem 3 2 9" xfId="57439" xr:uid="{00000000-0005-0000-0000-00005AE00000}"/>
    <cellStyle name="SAPBEXunassignedItem 3 2 9 2" xfId="57440" xr:uid="{00000000-0005-0000-0000-00005BE00000}"/>
    <cellStyle name="SAPBEXunassignedItem 3 2 9 3" xfId="57441" xr:uid="{00000000-0005-0000-0000-00005CE00000}"/>
    <cellStyle name="SAPBEXunassignedItem 3 3" xfId="57442" xr:uid="{00000000-0005-0000-0000-00005DE00000}"/>
    <cellStyle name="SAPBEXunassignedItem 3 3 10" xfId="57443" xr:uid="{00000000-0005-0000-0000-00005EE00000}"/>
    <cellStyle name="SAPBEXunassignedItem 3 3 10 2" xfId="57444" xr:uid="{00000000-0005-0000-0000-00005FE00000}"/>
    <cellStyle name="SAPBEXunassignedItem 3 3 10 3" xfId="57445" xr:uid="{00000000-0005-0000-0000-000060E00000}"/>
    <cellStyle name="SAPBEXunassignedItem 3 3 11" xfId="57446" xr:uid="{00000000-0005-0000-0000-000061E00000}"/>
    <cellStyle name="SAPBEXunassignedItem 3 3 11 2" xfId="57447" xr:uid="{00000000-0005-0000-0000-000062E00000}"/>
    <cellStyle name="SAPBEXunassignedItem 3 3 11 3" xfId="57448" xr:uid="{00000000-0005-0000-0000-000063E00000}"/>
    <cellStyle name="SAPBEXunassignedItem 3 3 12" xfId="57449" xr:uid="{00000000-0005-0000-0000-000064E00000}"/>
    <cellStyle name="SAPBEXunassignedItem 3 3 12 2" xfId="57450" xr:uid="{00000000-0005-0000-0000-000065E00000}"/>
    <cellStyle name="SAPBEXunassignedItem 3 3 12 3" xfId="57451" xr:uid="{00000000-0005-0000-0000-000066E00000}"/>
    <cellStyle name="SAPBEXunassignedItem 3 3 13" xfId="57452" xr:uid="{00000000-0005-0000-0000-000067E00000}"/>
    <cellStyle name="SAPBEXunassignedItem 3 3 13 2" xfId="57453" xr:uid="{00000000-0005-0000-0000-000068E00000}"/>
    <cellStyle name="SAPBEXunassignedItem 3 3 13 3" xfId="57454" xr:uid="{00000000-0005-0000-0000-000069E00000}"/>
    <cellStyle name="SAPBEXunassignedItem 3 3 14" xfId="57455" xr:uid="{00000000-0005-0000-0000-00006AE00000}"/>
    <cellStyle name="SAPBEXunassignedItem 3 3 14 2" xfId="57456" xr:uid="{00000000-0005-0000-0000-00006BE00000}"/>
    <cellStyle name="SAPBEXunassignedItem 3 3 14 3" xfId="57457" xr:uid="{00000000-0005-0000-0000-00006CE00000}"/>
    <cellStyle name="SAPBEXunassignedItem 3 3 15" xfId="57458" xr:uid="{00000000-0005-0000-0000-00006DE00000}"/>
    <cellStyle name="SAPBEXunassignedItem 3 3 15 2" xfId="57459" xr:uid="{00000000-0005-0000-0000-00006EE00000}"/>
    <cellStyle name="SAPBEXunassignedItem 3 3 15 3" xfId="57460" xr:uid="{00000000-0005-0000-0000-00006FE00000}"/>
    <cellStyle name="SAPBEXunassignedItem 3 3 16" xfId="57461" xr:uid="{00000000-0005-0000-0000-000070E00000}"/>
    <cellStyle name="SAPBEXunassignedItem 3 3 16 2" xfId="57462" xr:uid="{00000000-0005-0000-0000-000071E00000}"/>
    <cellStyle name="SAPBEXunassignedItem 3 3 16 3" xfId="57463" xr:uid="{00000000-0005-0000-0000-000072E00000}"/>
    <cellStyle name="SAPBEXunassignedItem 3 3 17" xfId="57464" xr:uid="{00000000-0005-0000-0000-000073E00000}"/>
    <cellStyle name="SAPBEXunassignedItem 3 3 17 2" xfId="57465" xr:uid="{00000000-0005-0000-0000-000074E00000}"/>
    <cellStyle name="SAPBEXunassignedItem 3 3 17 3" xfId="57466" xr:uid="{00000000-0005-0000-0000-000075E00000}"/>
    <cellStyle name="SAPBEXunassignedItem 3 3 18" xfId="57467" xr:uid="{00000000-0005-0000-0000-000076E00000}"/>
    <cellStyle name="SAPBEXunassignedItem 3 3 18 2" xfId="57468" xr:uid="{00000000-0005-0000-0000-000077E00000}"/>
    <cellStyle name="SAPBEXunassignedItem 3 3 18 3" xfId="57469" xr:uid="{00000000-0005-0000-0000-000078E00000}"/>
    <cellStyle name="SAPBEXunassignedItem 3 3 19" xfId="57470" xr:uid="{00000000-0005-0000-0000-000079E00000}"/>
    <cellStyle name="SAPBEXunassignedItem 3 3 2" xfId="57471" xr:uid="{00000000-0005-0000-0000-00007AE00000}"/>
    <cellStyle name="SAPBEXunassignedItem 3 3 2 10" xfId="57472" xr:uid="{00000000-0005-0000-0000-00007BE00000}"/>
    <cellStyle name="SAPBEXunassignedItem 3 3 2 10 2" xfId="57473" xr:uid="{00000000-0005-0000-0000-00007CE00000}"/>
    <cellStyle name="SAPBEXunassignedItem 3 3 2 10 3" xfId="57474" xr:uid="{00000000-0005-0000-0000-00007DE00000}"/>
    <cellStyle name="SAPBEXunassignedItem 3 3 2 11" xfId="57475" xr:uid="{00000000-0005-0000-0000-00007EE00000}"/>
    <cellStyle name="SAPBEXunassignedItem 3 3 2 11 2" xfId="57476" xr:uid="{00000000-0005-0000-0000-00007FE00000}"/>
    <cellStyle name="SAPBEXunassignedItem 3 3 2 11 3" xfId="57477" xr:uid="{00000000-0005-0000-0000-000080E00000}"/>
    <cellStyle name="SAPBEXunassignedItem 3 3 2 12" xfId="57478" xr:uid="{00000000-0005-0000-0000-000081E00000}"/>
    <cellStyle name="SAPBEXunassignedItem 3 3 2 12 2" xfId="57479" xr:uid="{00000000-0005-0000-0000-000082E00000}"/>
    <cellStyle name="SAPBEXunassignedItem 3 3 2 12 3" xfId="57480" xr:uid="{00000000-0005-0000-0000-000083E00000}"/>
    <cellStyle name="SAPBEXunassignedItem 3 3 2 13" xfId="57481" xr:uid="{00000000-0005-0000-0000-000084E00000}"/>
    <cellStyle name="SAPBEXunassignedItem 3 3 2 14" xfId="57482" xr:uid="{00000000-0005-0000-0000-000085E00000}"/>
    <cellStyle name="SAPBEXunassignedItem 3 3 2 2" xfId="57483" xr:uid="{00000000-0005-0000-0000-000086E00000}"/>
    <cellStyle name="SAPBEXunassignedItem 3 3 2 2 2" xfId="57484" xr:uid="{00000000-0005-0000-0000-000087E00000}"/>
    <cellStyle name="SAPBEXunassignedItem 3 3 2 2 3" xfId="57485" xr:uid="{00000000-0005-0000-0000-000088E00000}"/>
    <cellStyle name="SAPBEXunassignedItem 3 3 2 3" xfId="57486" xr:uid="{00000000-0005-0000-0000-000089E00000}"/>
    <cellStyle name="SAPBEXunassignedItem 3 3 2 3 2" xfId="57487" xr:uid="{00000000-0005-0000-0000-00008AE00000}"/>
    <cellStyle name="SAPBEXunassignedItem 3 3 2 3 3" xfId="57488" xr:uid="{00000000-0005-0000-0000-00008BE00000}"/>
    <cellStyle name="SAPBEXunassignedItem 3 3 2 4" xfId="57489" xr:uid="{00000000-0005-0000-0000-00008CE00000}"/>
    <cellStyle name="SAPBEXunassignedItem 3 3 2 4 2" xfId="57490" xr:uid="{00000000-0005-0000-0000-00008DE00000}"/>
    <cellStyle name="SAPBEXunassignedItem 3 3 2 4 3" xfId="57491" xr:uid="{00000000-0005-0000-0000-00008EE00000}"/>
    <cellStyle name="SAPBEXunassignedItem 3 3 2 5" xfId="57492" xr:uid="{00000000-0005-0000-0000-00008FE00000}"/>
    <cellStyle name="SAPBEXunassignedItem 3 3 2 5 2" xfId="57493" xr:uid="{00000000-0005-0000-0000-000090E00000}"/>
    <cellStyle name="SAPBEXunassignedItem 3 3 2 5 3" xfId="57494" xr:uid="{00000000-0005-0000-0000-000091E00000}"/>
    <cellStyle name="SAPBEXunassignedItem 3 3 2 6" xfId="57495" xr:uid="{00000000-0005-0000-0000-000092E00000}"/>
    <cellStyle name="SAPBEXunassignedItem 3 3 2 6 2" xfId="57496" xr:uid="{00000000-0005-0000-0000-000093E00000}"/>
    <cellStyle name="SAPBEXunassignedItem 3 3 2 6 3" xfId="57497" xr:uid="{00000000-0005-0000-0000-000094E00000}"/>
    <cellStyle name="SAPBEXunassignedItem 3 3 2 7" xfId="57498" xr:uid="{00000000-0005-0000-0000-000095E00000}"/>
    <cellStyle name="SAPBEXunassignedItem 3 3 2 7 2" xfId="57499" xr:uid="{00000000-0005-0000-0000-000096E00000}"/>
    <cellStyle name="SAPBEXunassignedItem 3 3 2 7 3" xfId="57500" xr:uid="{00000000-0005-0000-0000-000097E00000}"/>
    <cellStyle name="SAPBEXunassignedItem 3 3 2 8" xfId="57501" xr:uid="{00000000-0005-0000-0000-000098E00000}"/>
    <cellStyle name="SAPBEXunassignedItem 3 3 2 8 2" xfId="57502" xr:uid="{00000000-0005-0000-0000-000099E00000}"/>
    <cellStyle name="SAPBEXunassignedItem 3 3 2 8 3" xfId="57503" xr:uid="{00000000-0005-0000-0000-00009AE00000}"/>
    <cellStyle name="SAPBEXunassignedItem 3 3 2 9" xfId="57504" xr:uid="{00000000-0005-0000-0000-00009BE00000}"/>
    <cellStyle name="SAPBEXunassignedItem 3 3 2 9 2" xfId="57505" xr:uid="{00000000-0005-0000-0000-00009CE00000}"/>
    <cellStyle name="SAPBEXunassignedItem 3 3 2 9 3" xfId="57506" xr:uid="{00000000-0005-0000-0000-00009DE00000}"/>
    <cellStyle name="SAPBEXunassignedItem 3 3 20" xfId="57507" xr:uid="{00000000-0005-0000-0000-00009EE00000}"/>
    <cellStyle name="SAPBEXunassignedItem 3 3 3" xfId="57508" xr:uid="{00000000-0005-0000-0000-00009FE00000}"/>
    <cellStyle name="SAPBEXunassignedItem 3 3 3 10" xfId="57509" xr:uid="{00000000-0005-0000-0000-0000A0E00000}"/>
    <cellStyle name="SAPBEXunassignedItem 3 3 3 10 2" xfId="57510" xr:uid="{00000000-0005-0000-0000-0000A1E00000}"/>
    <cellStyle name="SAPBEXunassignedItem 3 3 3 10 3" xfId="57511" xr:uid="{00000000-0005-0000-0000-0000A2E00000}"/>
    <cellStyle name="SAPBEXunassignedItem 3 3 3 11" xfId="57512" xr:uid="{00000000-0005-0000-0000-0000A3E00000}"/>
    <cellStyle name="SAPBEXunassignedItem 3 3 3 11 2" xfId="57513" xr:uid="{00000000-0005-0000-0000-0000A4E00000}"/>
    <cellStyle name="SAPBEXunassignedItem 3 3 3 11 3" xfId="57514" xr:uid="{00000000-0005-0000-0000-0000A5E00000}"/>
    <cellStyle name="SAPBEXunassignedItem 3 3 3 12" xfId="57515" xr:uid="{00000000-0005-0000-0000-0000A6E00000}"/>
    <cellStyle name="SAPBEXunassignedItem 3 3 3 12 2" xfId="57516" xr:uid="{00000000-0005-0000-0000-0000A7E00000}"/>
    <cellStyle name="SAPBEXunassignedItem 3 3 3 12 3" xfId="57517" xr:uid="{00000000-0005-0000-0000-0000A8E00000}"/>
    <cellStyle name="SAPBEXunassignedItem 3 3 3 13" xfId="57518" xr:uid="{00000000-0005-0000-0000-0000A9E00000}"/>
    <cellStyle name="SAPBEXunassignedItem 3 3 3 14" xfId="57519" xr:uid="{00000000-0005-0000-0000-0000AAE00000}"/>
    <cellStyle name="SAPBEXunassignedItem 3 3 3 2" xfId="57520" xr:uid="{00000000-0005-0000-0000-0000ABE00000}"/>
    <cellStyle name="SAPBEXunassignedItem 3 3 3 2 2" xfId="57521" xr:uid="{00000000-0005-0000-0000-0000ACE00000}"/>
    <cellStyle name="SAPBEXunassignedItem 3 3 3 2 3" xfId="57522" xr:uid="{00000000-0005-0000-0000-0000ADE00000}"/>
    <cellStyle name="SAPBEXunassignedItem 3 3 3 3" xfId="57523" xr:uid="{00000000-0005-0000-0000-0000AEE00000}"/>
    <cellStyle name="SAPBEXunassignedItem 3 3 3 3 2" xfId="57524" xr:uid="{00000000-0005-0000-0000-0000AFE00000}"/>
    <cellStyle name="SAPBEXunassignedItem 3 3 3 3 3" xfId="57525" xr:uid="{00000000-0005-0000-0000-0000B0E00000}"/>
    <cellStyle name="SAPBEXunassignedItem 3 3 3 4" xfId="57526" xr:uid="{00000000-0005-0000-0000-0000B1E00000}"/>
    <cellStyle name="SAPBEXunassignedItem 3 3 3 4 2" xfId="57527" xr:uid="{00000000-0005-0000-0000-0000B2E00000}"/>
    <cellStyle name="SAPBEXunassignedItem 3 3 3 4 3" xfId="57528" xr:uid="{00000000-0005-0000-0000-0000B3E00000}"/>
    <cellStyle name="SAPBEXunassignedItem 3 3 3 5" xfId="57529" xr:uid="{00000000-0005-0000-0000-0000B4E00000}"/>
    <cellStyle name="SAPBEXunassignedItem 3 3 3 5 2" xfId="57530" xr:uid="{00000000-0005-0000-0000-0000B5E00000}"/>
    <cellStyle name="SAPBEXunassignedItem 3 3 3 5 3" xfId="57531" xr:uid="{00000000-0005-0000-0000-0000B6E00000}"/>
    <cellStyle name="SAPBEXunassignedItem 3 3 3 6" xfId="57532" xr:uid="{00000000-0005-0000-0000-0000B7E00000}"/>
    <cellStyle name="SAPBEXunassignedItem 3 3 3 6 2" xfId="57533" xr:uid="{00000000-0005-0000-0000-0000B8E00000}"/>
    <cellStyle name="SAPBEXunassignedItem 3 3 3 6 3" xfId="57534" xr:uid="{00000000-0005-0000-0000-0000B9E00000}"/>
    <cellStyle name="SAPBEXunassignedItem 3 3 3 7" xfId="57535" xr:uid="{00000000-0005-0000-0000-0000BAE00000}"/>
    <cellStyle name="SAPBEXunassignedItem 3 3 3 7 2" xfId="57536" xr:uid="{00000000-0005-0000-0000-0000BBE00000}"/>
    <cellStyle name="SAPBEXunassignedItem 3 3 3 7 3" xfId="57537" xr:uid="{00000000-0005-0000-0000-0000BCE00000}"/>
    <cellStyle name="SAPBEXunassignedItem 3 3 3 8" xfId="57538" xr:uid="{00000000-0005-0000-0000-0000BDE00000}"/>
    <cellStyle name="SAPBEXunassignedItem 3 3 3 8 2" xfId="57539" xr:uid="{00000000-0005-0000-0000-0000BEE00000}"/>
    <cellStyle name="SAPBEXunassignedItem 3 3 3 8 3" xfId="57540" xr:uid="{00000000-0005-0000-0000-0000BFE00000}"/>
    <cellStyle name="SAPBEXunassignedItem 3 3 3 9" xfId="57541" xr:uid="{00000000-0005-0000-0000-0000C0E00000}"/>
    <cellStyle name="SAPBEXunassignedItem 3 3 3 9 2" xfId="57542" xr:uid="{00000000-0005-0000-0000-0000C1E00000}"/>
    <cellStyle name="SAPBEXunassignedItem 3 3 3 9 3" xfId="57543" xr:uid="{00000000-0005-0000-0000-0000C2E00000}"/>
    <cellStyle name="SAPBEXunassignedItem 3 3 4" xfId="57544" xr:uid="{00000000-0005-0000-0000-0000C3E00000}"/>
    <cellStyle name="SAPBEXunassignedItem 3 3 4 10" xfId="57545" xr:uid="{00000000-0005-0000-0000-0000C4E00000}"/>
    <cellStyle name="SAPBEXunassignedItem 3 3 4 10 2" xfId="57546" xr:uid="{00000000-0005-0000-0000-0000C5E00000}"/>
    <cellStyle name="SAPBEXunassignedItem 3 3 4 10 3" xfId="57547" xr:uid="{00000000-0005-0000-0000-0000C6E00000}"/>
    <cellStyle name="SAPBEXunassignedItem 3 3 4 11" xfId="57548" xr:uid="{00000000-0005-0000-0000-0000C7E00000}"/>
    <cellStyle name="SAPBEXunassignedItem 3 3 4 11 2" xfId="57549" xr:uid="{00000000-0005-0000-0000-0000C8E00000}"/>
    <cellStyle name="SAPBEXunassignedItem 3 3 4 11 3" xfId="57550" xr:uid="{00000000-0005-0000-0000-0000C9E00000}"/>
    <cellStyle name="SAPBEXunassignedItem 3 3 4 12" xfId="57551" xr:uid="{00000000-0005-0000-0000-0000CAE00000}"/>
    <cellStyle name="SAPBEXunassignedItem 3 3 4 13" xfId="57552" xr:uid="{00000000-0005-0000-0000-0000CBE00000}"/>
    <cellStyle name="SAPBEXunassignedItem 3 3 4 2" xfId="57553" xr:uid="{00000000-0005-0000-0000-0000CCE00000}"/>
    <cellStyle name="SAPBEXunassignedItem 3 3 4 2 2" xfId="57554" xr:uid="{00000000-0005-0000-0000-0000CDE00000}"/>
    <cellStyle name="SAPBEXunassignedItem 3 3 4 2 3" xfId="57555" xr:uid="{00000000-0005-0000-0000-0000CEE00000}"/>
    <cellStyle name="SAPBEXunassignedItem 3 3 4 3" xfId="57556" xr:uid="{00000000-0005-0000-0000-0000CFE00000}"/>
    <cellStyle name="SAPBEXunassignedItem 3 3 4 3 2" xfId="57557" xr:uid="{00000000-0005-0000-0000-0000D0E00000}"/>
    <cellStyle name="SAPBEXunassignedItem 3 3 4 3 3" xfId="57558" xr:uid="{00000000-0005-0000-0000-0000D1E00000}"/>
    <cellStyle name="SAPBEXunassignedItem 3 3 4 4" xfId="57559" xr:uid="{00000000-0005-0000-0000-0000D2E00000}"/>
    <cellStyle name="SAPBEXunassignedItem 3 3 4 4 2" xfId="57560" xr:uid="{00000000-0005-0000-0000-0000D3E00000}"/>
    <cellStyle name="SAPBEXunassignedItem 3 3 4 4 3" xfId="57561" xr:uid="{00000000-0005-0000-0000-0000D4E00000}"/>
    <cellStyle name="SAPBEXunassignedItem 3 3 4 5" xfId="57562" xr:uid="{00000000-0005-0000-0000-0000D5E00000}"/>
    <cellStyle name="SAPBEXunassignedItem 3 3 4 5 2" xfId="57563" xr:uid="{00000000-0005-0000-0000-0000D6E00000}"/>
    <cellStyle name="SAPBEXunassignedItem 3 3 4 5 3" xfId="57564" xr:uid="{00000000-0005-0000-0000-0000D7E00000}"/>
    <cellStyle name="SAPBEXunassignedItem 3 3 4 6" xfId="57565" xr:uid="{00000000-0005-0000-0000-0000D8E00000}"/>
    <cellStyle name="SAPBEXunassignedItem 3 3 4 6 2" xfId="57566" xr:uid="{00000000-0005-0000-0000-0000D9E00000}"/>
    <cellStyle name="SAPBEXunassignedItem 3 3 4 6 3" xfId="57567" xr:uid="{00000000-0005-0000-0000-0000DAE00000}"/>
    <cellStyle name="SAPBEXunassignedItem 3 3 4 7" xfId="57568" xr:uid="{00000000-0005-0000-0000-0000DBE00000}"/>
    <cellStyle name="SAPBEXunassignedItem 3 3 4 7 2" xfId="57569" xr:uid="{00000000-0005-0000-0000-0000DCE00000}"/>
    <cellStyle name="SAPBEXunassignedItem 3 3 4 7 3" xfId="57570" xr:uid="{00000000-0005-0000-0000-0000DDE00000}"/>
    <cellStyle name="SAPBEXunassignedItem 3 3 4 8" xfId="57571" xr:uid="{00000000-0005-0000-0000-0000DEE00000}"/>
    <cellStyle name="SAPBEXunassignedItem 3 3 4 8 2" xfId="57572" xr:uid="{00000000-0005-0000-0000-0000DFE00000}"/>
    <cellStyle name="SAPBEXunassignedItem 3 3 4 8 3" xfId="57573" xr:uid="{00000000-0005-0000-0000-0000E0E00000}"/>
    <cellStyle name="SAPBEXunassignedItem 3 3 4 9" xfId="57574" xr:uid="{00000000-0005-0000-0000-0000E1E00000}"/>
    <cellStyle name="SAPBEXunassignedItem 3 3 4 9 2" xfId="57575" xr:uid="{00000000-0005-0000-0000-0000E2E00000}"/>
    <cellStyle name="SAPBEXunassignedItem 3 3 4 9 3" xfId="57576" xr:uid="{00000000-0005-0000-0000-0000E3E00000}"/>
    <cellStyle name="SAPBEXunassignedItem 3 3 5" xfId="57577" xr:uid="{00000000-0005-0000-0000-0000E4E00000}"/>
    <cellStyle name="SAPBEXunassignedItem 3 3 5 10" xfId="57578" xr:uid="{00000000-0005-0000-0000-0000E5E00000}"/>
    <cellStyle name="SAPBEXunassignedItem 3 3 5 10 2" xfId="57579" xr:uid="{00000000-0005-0000-0000-0000E6E00000}"/>
    <cellStyle name="SAPBEXunassignedItem 3 3 5 10 3" xfId="57580" xr:uid="{00000000-0005-0000-0000-0000E7E00000}"/>
    <cellStyle name="SAPBEXunassignedItem 3 3 5 11" xfId="57581" xr:uid="{00000000-0005-0000-0000-0000E8E00000}"/>
    <cellStyle name="SAPBEXunassignedItem 3 3 5 11 2" xfId="57582" xr:uid="{00000000-0005-0000-0000-0000E9E00000}"/>
    <cellStyle name="SAPBEXunassignedItem 3 3 5 11 3" xfId="57583" xr:uid="{00000000-0005-0000-0000-0000EAE00000}"/>
    <cellStyle name="SAPBEXunassignedItem 3 3 5 12" xfId="57584" xr:uid="{00000000-0005-0000-0000-0000EBE00000}"/>
    <cellStyle name="SAPBEXunassignedItem 3 3 5 13" xfId="57585" xr:uid="{00000000-0005-0000-0000-0000ECE00000}"/>
    <cellStyle name="SAPBEXunassignedItem 3 3 5 2" xfId="57586" xr:uid="{00000000-0005-0000-0000-0000EDE00000}"/>
    <cellStyle name="SAPBEXunassignedItem 3 3 5 2 2" xfId="57587" xr:uid="{00000000-0005-0000-0000-0000EEE00000}"/>
    <cellStyle name="SAPBEXunassignedItem 3 3 5 2 3" xfId="57588" xr:uid="{00000000-0005-0000-0000-0000EFE00000}"/>
    <cellStyle name="SAPBEXunassignedItem 3 3 5 3" xfId="57589" xr:uid="{00000000-0005-0000-0000-0000F0E00000}"/>
    <cellStyle name="SAPBEXunassignedItem 3 3 5 3 2" xfId="57590" xr:uid="{00000000-0005-0000-0000-0000F1E00000}"/>
    <cellStyle name="SAPBEXunassignedItem 3 3 5 3 3" xfId="57591" xr:uid="{00000000-0005-0000-0000-0000F2E00000}"/>
    <cellStyle name="SAPBEXunassignedItem 3 3 5 4" xfId="57592" xr:uid="{00000000-0005-0000-0000-0000F3E00000}"/>
    <cellStyle name="SAPBEXunassignedItem 3 3 5 4 2" xfId="57593" xr:uid="{00000000-0005-0000-0000-0000F4E00000}"/>
    <cellStyle name="SAPBEXunassignedItem 3 3 5 4 3" xfId="57594" xr:uid="{00000000-0005-0000-0000-0000F5E00000}"/>
    <cellStyle name="SAPBEXunassignedItem 3 3 5 5" xfId="57595" xr:uid="{00000000-0005-0000-0000-0000F6E00000}"/>
    <cellStyle name="SAPBEXunassignedItem 3 3 5 5 2" xfId="57596" xr:uid="{00000000-0005-0000-0000-0000F7E00000}"/>
    <cellStyle name="SAPBEXunassignedItem 3 3 5 5 3" xfId="57597" xr:uid="{00000000-0005-0000-0000-0000F8E00000}"/>
    <cellStyle name="SAPBEXunassignedItem 3 3 5 6" xfId="57598" xr:uid="{00000000-0005-0000-0000-0000F9E00000}"/>
    <cellStyle name="SAPBEXunassignedItem 3 3 5 6 2" xfId="57599" xr:uid="{00000000-0005-0000-0000-0000FAE00000}"/>
    <cellStyle name="SAPBEXunassignedItem 3 3 5 6 3" xfId="57600" xr:uid="{00000000-0005-0000-0000-0000FBE00000}"/>
    <cellStyle name="SAPBEXunassignedItem 3 3 5 7" xfId="57601" xr:uid="{00000000-0005-0000-0000-0000FCE00000}"/>
    <cellStyle name="SAPBEXunassignedItem 3 3 5 7 2" xfId="57602" xr:uid="{00000000-0005-0000-0000-0000FDE00000}"/>
    <cellStyle name="SAPBEXunassignedItem 3 3 5 7 3" xfId="57603" xr:uid="{00000000-0005-0000-0000-0000FEE00000}"/>
    <cellStyle name="SAPBEXunassignedItem 3 3 5 8" xfId="57604" xr:uid="{00000000-0005-0000-0000-0000FFE00000}"/>
    <cellStyle name="SAPBEXunassignedItem 3 3 5 8 2" xfId="57605" xr:uid="{00000000-0005-0000-0000-000000E10000}"/>
    <cellStyle name="SAPBEXunassignedItem 3 3 5 8 3" xfId="57606" xr:uid="{00000000-0005-0000-0000-000001E10000}"/>
    <cellStyle name="SAPBEXunassignedItem 3 3 5 9" xfId="57607" xr:uid="{00000000-0005-0000-0000-000002E10000}"/>
    <cellStyle name="SAPBEXunassignedItem 3 3 5 9 2" xfId="57608" xr:uid="{00000000-0005-0000-0000-000003E10000}"/>
    <cellStyle name="SAPBEXunassignedItem 3 3 5 9 3" xfId="57609" xr:uid="{00000000-0005-0000-0000-000004E10000}"/>
    <cellStyle name="SAPBEXunassignedItem 3 3 6" xfId="57610" xr:uid="{00000000-0005-0000-0000-000005E10000}"/>
    <cellStyle name="SAPBEXunassignedItem 3 3 6 10" xfId="57611" xr:uid="{00000000-0005-0000-0000-000006E10000}"/>
    <cellStyle name="SAPBEXunassignedItem 3 3 6 10 2" xfId="57612" xr:uid="{00000000-0005-0000-0000-000007E10000}"/>
    <cellStyle name="SAPBEXunassignedItem 3 3 6 10 3" xfId="57613" xr:uid="{00000000-0005-0000-0000-000008E10000}"/>
    <cellStyle name="SAPBEXunassignedItem 3 3 6 11" xfId="57614" xr:uid="{00000000-0005-0000-0000-000009E10000}"/>
    <cellStyle name="SAPBEXunassignedItem 3 3 6 11 2" xfId="57615" xr:uid="{00000000-0005-0000-0000-00000AE10000}"/>
    <cellStyle name="SAPBEXunassignedItem 3 3 6 11 3" xfId="57616" xr:uid="{00000000-0005-0000-0000-00000BE10000}"/>
    <cellStyle name="SAPBEXunassignedItem 3 3 6 12" xfId="57617" xr:uid="{00000000-0005-0000-0000-00000CE10000}"/>
    <cellStyle name="SAPBEXunassignedItem 3 3 6 13" xfId="57618" xr:uid="{00000000-0005-0000-0000-00000DE10000}"/>
    <cellStyle name="SAPBEXunassignedItem 3 3 6 2" xfId="57619" xr:uid="{00000000-0005-0000-0000-00000EE10000}"/>
    <cellStyle name="SAPBEXunassignedItem 3 3 6 2 2" xfId="57620" xr:uid="{00000000-0005-0000-0000-00000FE10000}"/>
    <cellStyle name="SAPBEXunassignedItem 3 3 6 2 3" xfId="57621" xr:uid="{00000000-0005-0000-0000-000010E10000}"/>
    <cellStyle name="SAPBEXunassignedItem 3 3 6 3" xfId="57622" xr:uid="{00000000-0005-0000-0000-000011E10000}"/>
    <cellStyle name="SAPBEXunassignedItem 3 3 6 3 2" xfId="57623" xr:uid="{00000000-0005-0000-0000-000012E10000}"/>
    <cellStyle name="SAPBEXunassignedItem 3 3 6 3 3" xfId="57624" xr:uid="{00000000-0005-0000-0000-000013E10000}"/>
    <cellStyle name="SAPBEXunassignedItem 3 3 6 4" xfId="57625" xr:uid="{00000000-0005-0000-0000-000014E10000}"/>
    <cellStyle name="SAPBEXunassignedItem 3 3 6 4 2" xfId="57626" xr:uid="{00000000-0005-0000-0000-000015E10000}"/>
    <cellStyle name="SAPBEXunassignedItem 3 3 6 4 3" xfId="57627" xr:uid="{00000000-0005-0000-0000-000016E10000}"/>
    <cellStyle name="SAPBEXunassignedItem 3 3 6 5" xfId="57628" xr:uid="{00000000-0005-0000-0000-000017E10000}"/>
    <cellStyle name="SAPBEXunassignedItem 3 3 6 5 2" xfId="57629" xr:uid="{00000000-0005-0000-0000-000018E10000}"/>
    <cellStyle name="SAPBEXunassignedItem 3 3 6 5 3" xfId="57630" xr:uid="{00000000-0005-0000-0000-000019E10000}"/>
    <cellStyle name="SAPBEXunassignedItem 3 3 6 6" xfId="57631" xr:uid="{00000000-0005-0000-0000-00001AE10000}"/>
    <cellStyle name="SAPBEXunassignedItem 3 3 6 6 2" xfId="57632" xr:uid="{00000000-0005-0000-0000-00001BE10000}"/>
    <cellStyle name="SAPBEXunassignedItem 3 3 6 6 3" xfId="57633" xr:uid="{00000000-0005-0000-0000-00001CE10000}"/>
    <cellStyle name="SAPBEXunassignedItem 3 3 6 7" xfId="57634" xr:uid="{00000000-0005-0000-0000-00001DE10000}"/>
    <cellStyle name="SAPBEXunassignedItem 3 3 6 7 2" xfId="57635" xr:uid="{00000000-0005-0000-0000-00001EE10000}"/>
    <cellStyle name="SAPBEXunassignedItem 3 3 6 7 3" xfId="57636" xr:uid="{00000000-0005-0000-0000-00001FE10000}"/>
    <cellStyle name="SAPBEXunassignedItem 3 3 6 8" xfId="57637" xr:uid="{00000000-0005-0000-0000-000020E10000}"/>
    <cellStyle name="SAPBEXunassignedItem 3 3 6 8 2" xfId="57638" xr:uid="{00000000-0005-0000-0000-000021E10000}"/>
    <cellStyle name="SAPBEXunassignedItem 3 3 6 8 3" xfId="57639" xr:uid="{00000000-0005-0000-0000-000022E10000}"/>
    <cellStyle name="SAPBEXunassignedItem 3 3 6 9" xfId="57640" xr:uid="{00000000-0005-0000-0000-000023E10000}"/>
    <cellStyle name="SAPBEXunassignedItem 3 3 6 9 2" xfId="57641" xr:uid="{00000000-0005-0000-0000-000024E10000}"/>
    <cellStyle name="SAPBEXunassignedItem 3 3 6 9 3" xfId="57642" xr:uid="{00000000-0005-0000-0000-000025E10000}"/>
    <cellStyle name="SAPBEXunassignedItem 3 3 7" xfId="57643" xr:uid="{00000000-0005-0000-0000-000026E10000}"/>
    <cellStyle name="SAPBEXunassignedItem 3 3 7 10" xfId="57644" xr:uid="{00000000-0005-0000-0000-000027E10000}"/>
    <cellStyle name="SAPBEXunassignedItem 3 3 7 10 2" xfId="57645" xr:uid="{00000000-0005-0000-0000-000028E10000}"/>
    <cellStyle name="SAPBEXunassignedItem 3 3 7 10 3" xfId="57646" xr:uid="{00000000-0005-0000-0000-000029E10000}"/>
    <cellStyle name="SAPBEXunassignedItem 3 3 7 11" xfId="57647" xr:uid="{00000000-0005-0000-0000-00002AE10000}"/>
    <cellStyle name="SAPBEXunassignedItem 3 3 7 11 2" xfId="57648" xr:uid="{00000000-0005-0000-0000-00002BE10000}"/>
    <cellStyle name="SAPBEXunassignedItem 3 3 7 11 3" xfId="57649" xr:uid="{00000000-0005-0000-0000-00002CE10000}"/>
    <cellStyle name="SAPBEXunassignedItem 3 3 7 12" xfId="57650" xr:uid="{00000000-0005-0000-0000-00002DE10000}"/>
    <cellStyle name="SAPBEXunassignedItem 3 3 7 13" xfId="57651" xr:uid="{00000000-0005-0000-0000-00002EE10000}"/>
    <cellStyle name="SAPBEXunassignedItem 3 3 7 2" xfId="57652" xr:uid="{00000000-0005-0000-0000-00002FE10000}"/>
    <cellStyle name="SAPBEXunassignedItem 3 3 7 2 2" xfId="57653" xr:uid="{00000000-0005-0000-0000-000030E10000}"/>
    <cellStyle name="SAPBEXunassignedItem 3 3 7 2 3" xfId="57654" xr:uid="{00000000-0005-0000-0000-000031E10000}"/>
    <cellStyle name="SAPBEXunassignedItem 3 3 7 3" xfId="57655" xr:uid="{00000000-0005-0000-0000-000032E10000}"/>
    <cellStyle name="SAPBEXunassignedItem 3 3 7 3 2" xfId="57656" xr:uid="{00000000-0005-0000-0000-000033E10000}"/>
    <cellStyle name="SAPBEXunassignedItem 3 3 7 3 3" xfId="57657" xr:uid="{00000000-0005-0000-0000-000034E10000}"/>
    <cellStyle name="SAPBEXunassignedItem 3 3 7 4" xfId="57658" xr:uid="{00000000-0005-0000-0000-000035E10000}"/>
    <cellStyle name="SAPBEXunassignedItem 3 3 7 4 2" xfId="57659" xr:uid="{00000000-0005-0000-0000-000036E10000}"/>
    <cellStyle name="SAPBEXunassignedItem 3 3 7 4 3" xfId="57660" xr:uid="{00000000-0005-0000-0000-000037E10000}"/>
    <cellStyle name="SAPBEXunassignedItem 3 3 7 5" xfId="57661" xr:uid="{00000000-0005-0000-0000-000038E10000}"/>
    <cellStyle name="SAPBEXunassignedItem 3 3 7 5 2" xfId="57662" xr:uid="{00000000-0005-0000-0000-000039E10000}"/>
    <cellStyle name="SAPBEXunassignedItem 3 3 7 5 3" xfId="57663" xr:uid="{00000000-0005-0000-0000-00003AE10000}"/>
    <cellStyle name="SAPBEXunassignedItem 3 3 7 6" xfId="57664" xr:uid="{00000000-0005-0000-0000-00003BE10000}"/>
    <cellStyle name="SAPBEXunassignedItem 3 3 7 6 2" xfId="57665" xr:uid="{00000000-0005-0000-0000-00003CE10000}"/>
    <cellStyle name="SAPBEXunassignedItem 3 3 7 6 3" xfId="57666" xr:uid="{00000000-0005-0000-0000-00003DE10000}"/>
    <cellStyle name="SAPBEXunassignedItem 3 3 7 7" xfId="57667" xr:uid="{00000000-0005-0000-0000-00003EE10000}"/>
    <cellStyle name="SAPBEXunassignedItem 3 3 7 7 2" xfId="57668" xr:uid="{00000000-0005-0000-0000-00003FE10000}"/>
    <cellStyle name="SAPBEXunassignedItem 3 3 7 7 3" xfId="57669" xr:uid="{00000000-0005-0000-0000-000040E10000}"/>
    <cellStyle name="SAPBEXunassignedItem 3 3 7 8" xfId="57670" xr:uid="{00000000-0005-0000-0000-000041E10000}"/>
    <cellStyle name="SAPBEXunassignedItem 3 3 7 8 2" xfId="57671" xr:uid="{00000000-0005-0000-0000-000042E10000}"/>
    <cellStyle name="SAPBEXunassignedItem 3 3 7 8 3" xfId="57672" xr:uid="{00000000-0005-0000-0000-000043E10000}"/>
    <cellStyle name="SAPBEXunassignedItem 3 3 7 9" xfId="57673" xr:uid="{00000000-0005-0000-0000-000044E10000}"/>
    <cellStyle name="SAPBEXunassignedItem 3 3 7 9 2" xfId="57674" xr:uid="{00000000-0005-0000-0000-000045E10000}"/>
    <cellStyle name="SAPBEXunassignedItem 3 3 7 9 3" xfId="57675" xr:uid="{00000000-0005-0000-0000-000046E10000}"/>
    <cellStyle name="SAPBEXunassignedItem 3 3 8" xfId="57676" xr:uid="{00000000-0005-0000-0000-000047E10000}"/>
    <cellStyle name="SAPBEXunassignedItem 3 3 8 2" xfId="57677" xr:uid="{00000000-0005-0000-0000-000048E10000}"/>
    <cellStyle name="SAPBEXunassignedItem 3 3 8 3" xfId="57678" xr:uid="{00000000-0005-0000-0000-000049E10000}"/>
    <cellStyle name="SAPBEXunassignedItem 3 3 9" xfId="57679" xr:uid="{00000000-0005-0000-0000-00004AE10000}"/>
    <cellStyle name="SAPBEXunassignedItem 3 3 9 2" xfId="57680" xr:uid="{00000000-0005-0000-0000-00004BE10000}"/>
    <cellStyle name="SAPBEXunassignedItem 3 3 9 3" xfId="57681" xr:uid="{00000000-0005-0000-0000-00004CE10000}"/>
    <cellStyle name="SAPBEXunassignedItem 3 4" xfId="57682" xr:uid="{00000000-0005-0000-0000-00004DE10000}"/>
    <cellStyle name="SAPBEXunassignedItem 3 4 10" xfId="57683" xr:uid="{00000000-0005-0000-0000-00004EE10000}"/>
    <cellStyle name="SAPBEXunassignedItem 3 4 10 2" xfId="57684" xr:uid="{00000000-0005-0000-0000-00004FE10000}"/>
    <cellStyle name="SAPBEXunassignedItem 3 4 10 3" xfId="57685" xr:uid="{00000000-0005-0000-0000-000050E10000}"/>
    <cellStyle name="SAPBEXunassignedItem 3 4 11" xfId="57686" xr:uid="{00000000-0005-0000-0000-000051E10000}"/>
    <cellStyle name="SAPBEXunassignedItem 3 4 11 2" xfId="57687" xr:uid="{00000000-0005-0000-0000-000052E10000}"/>
    <cellStyle name="SAPBEXunassignedItem 3 4 11 3" xfId="57688" xr:uid="{00000000-0005-0000-0000-000053E10000}"/>
    <cellStyle name="SAPBEXunassignedItem 3 4 12" xfId="57689" xr:uid="{00000000-0005-0000-0000-000054E10000}"/>
    <cellStyle name="SAPBEXunassignedItem 3 4 12 2" xfId="57690" xr:uid="{00000000-0005-0000-0000-000055E10000}"/>
    <cellStyle name="SAPBEXunassignedItem 3 4 12 3" xfId="57691" xr:uid="{00000000-0005-0000-0000-000056E10000}"/>
    <cellStyle name="SAPBEXunassignedItem 3 4 13" xfId="57692" xr:uid="{00000000-0005-0000-0000-000057E10000}"/>
    <cellStyle name="SAPBEXunassignedItem 3 4 13 2" xfId="57693" xr:uid="{00000000-0005-0000-0000-000058E10000}"/>
    <cellStyle name="SAPBEXunassignedItem 3 4 13 3" xfId="57694" xr:uid="{00000000-0005-0000-0000-000059E10000}"/>
    <cellStyle name="SAPBEXunassignedItem 3 4 14" xfId="57695" xr:uid="{00000000-0005-0000-0000-00005AE10000}"/>
    <cellStyle name="SAPBEXunassignedItem 3 4 14 2" xfId="57696" xr:uid="{00000000-0005-0000-0000-00005BE10000}"/>
    <cellStyle name="SAPBEXunassignedItem 3 4 14 3" xfId="57697" xr:uid="{00000000-0005-0000-0000-00005CE10000}"/>
    <cellStyle name="SAPBEXunassignedItem 3 4 15" xfId="57698" xr:uid="{00000000-0005-0000-0000-00005DE10000}"/>
    <cellStyle name="SAPBEXunassignedItem 3 4 15 2" xfId="57699" xr:uid="{00000000-0005-0000-0000-00005EE10000}"/>
    <cellStyle name="SAPBEXunassignedItem 3 4 15 3" xfId="57700" xr:uid="{00000000-0005-0000-0000-00005FE10000}"/>
    <cellStyle name="SAPBEXunassignedItem 3 4 16" xfId="57701" xr:uid="{00000000-0005-0000-0000-000060E10000}"/>
    <cellStyle name="SAPBEXunassignedItem 3 4 16 2" xfId="57702" xr:uid="{00000000-0005-0000-0000-000061E10000}"/>
    <cellStyle name="SAPBEXunassignedItem 3 4 16 3" xfId="57703" xr:uid="{00000000-0005-0000-0000-000062E10000}"/>
    <cellStyle name="SAPBEXunassignedItem 3 4 17" xfId="57704" xr:uid="{00000000-0005-0000-0000-000063E10000}"/>
    <cellStyle name="SAPBEXunassignedItem 3 4 17 2" xfId="57705" xr:uid="{00000000-0005-0000-0000-000064E10000}"/>
    <cellStyle name="SAPBEXunassignedItem 3 4 17 3" xfId="57706" xr:uid="{00000000-0005-0000-0000-000065E10000}"/>
    <cellStyle name="SAPBEXunassignedItem 3 4 18" xfId="57707" xr:uid="{00000000-0005-0000-0000-000066E10000}"/>
    <cellStyle name="SAPBEXunassignedItem 3 4 18 2" xfId="57708" xr:uid="{00000000-0005-0000-0000-000067E10000}"/>
    <cellStyle name="SAPBEXunassignedItem 3 4 18 3" xfId="57709" xr:uid="{00000000-0005-0000-0000-000068E10000}"/>
    <cellStyle name="SAPBEXunassignedItem 3 4 19" xfId="57710" xr:uid="{00000000-0005-0000-0000-000069E10000}"/>
    <cellStyle name="SAPBEXunassignedItem 3 4 2" xfId="57711" xr:uid="{00000000-0005-0000-0000-00006AE10000}"/>
    <cellStyle name="SAPBEXunassignedItem 3 4 2 10" xfId="57712" xr:uid="{00000000-0005-0000-0000-00006BE10000}"/>
    <cellStyle name="SAPBEXunassignedItem 3 4 2 10 2" xfId="57713" xr:uid="{00000000-0005-0000-0000-00006CE10000}"/>
    <cellStyle name="SAPBEXunassignedItem 3 4 2 10 3" xfId="57714" xr:uid="{00000000-0005-0000-0000-00006DE10000}"/>
    <cellStyle name="SAPBEXunassignedItem 3 4 2 11" xfId="57715" xr:uid="{00000000-0005-0000-0000-00006EE10000}"/>
    <cellStyle name="SAPBEXunassignedItem 3 4 2 11 2" xfId="57716" xr:uid="{00000000-0005-0000-0000-00006FE10000}"/>
    <cellStyle name="SAPBEXunassignedItem 3 4 2 11 3" xfId="57717" xr:uid="{00000000-0005-0000-0000-000070E10000}"/>
    <cellStyle name="SAPBEXunassignedItem 3 4 2 12" xfId="57718" xr:uid="{00000000-0005-0000-0000-000071E10000}"/>
    <cellStyle name="SAPBEXunassignedItem 3 4 2 12 2" xfId="57719" xr:uid="{00000000-0005-0000-0000-000072E10000}"/>
    <cellStyle name="SAPBEXunassignedItem 3 4 2 12 3" xfId="57720" xr:uid="{00000000-0005-0000-0000-000073E10000}"/>
    <cellStyle name="SAPBEXunassignedItem 3 4 2 13" xfId="57721" xr:uid="{00000000-0005-0000-0000-000074E10000}"/>
    <cellStyle name="SAPBEXunassignedItem 3 4 2 14" xfId="57722" xr:uid="{00000000-0005-0000-0000-000075E10000}"/>
    <cellStyle name="SAPBEXunassignedItem 3 4 2 2" xfId="57723" xr:uid="{00000000-0005-0000-0000-000076E10000}"/>
    <cellStyle name="SAPBEXunassignedItem 3 4 2 2 2" xfId="57724" xr:uid="{00000000-0005-0000-0000-000077E10000}"/>
    <cellStyle name="SAPBEXunassignedItem 3 4 2 2 3" xfId="57725" xr:uid="{00000000-0005-0000-0000-000078E10000}"/>
    <cellStyle name="SAPBEXunassignedItem 3 4 2 3" xfId="57726" xr:uid="{00000000-0005-0000-0000-000079E10000}"/>
    <cellStyle name="SAPBEXunassignedItem 3 4 2 3 2" xfId="57727" xr:uid="{00000000-0005-0000-0000-00007AE10000}"/>
    <cellStyle name="SAPBEXunassignedItem 3 4 2 3 3" xfId="57728" xr:uid="{00000000-0005-0000-0000-00007BE10000}"/>
    <cellStyle name="SAPBEXunassignedItem 3 4 2 4" xfId="57729" xr:uid="{00000000-0005-0000-0000-00007CE10000}"/>
    <cellStyle name="SAPBEXunassignedItem 3 4 2 4 2" xfId="57730" xr:uid="{00000000-0005-0000-0000-00007DE10000}"/>
    <cellStyle name="SAPBEXunassignedItem 3 4 2 4 3" xfId="57731" xr:uid="{00000000-0005-0000-0000-00007EE10000}"/>
    <cellStyle name="SAPBEXunassignedItem 3 4 2 5" xfId="57732" xr:uid="{00000000-0005-0000-0000-00007FE10000}"/>
    <cellStyle name="SAPBEXunassignedItem 3 4 2 5 2" xfId="57733" xr:uid="{00000000-0005-0000-0000-000080E10000}"/>
    <cellStyle name="SAPBEXunassignedItem 3 4 2 5 3" xfId="57734" xr:uid="{00000000-0005-0000-0000-000081E10000}"/>
    <cellStyle name="SAPBEXunassignedItem 3 4 2 6" xfId="57735" xr:uid="{00000000-0005-0000-0000-000082E10000}"/>
    <cellStyle name="SAPBEXunassignedItem 3 4 2 6 2" xfId="57736" xr:uid="{00000000-0005-0000-0000-000083E10000}"/>
    <cellStyle name="SAPBEXunassignedItem 3 4 2 6 3" xfId="57737" xr:uid="{00000000-0005-0000-0000-000084E10000}"/>
    <cellStyle name="SAPBEXunassignedItem 3 4 2 7" xfId="57738" xr:uid="{00000000-0005-0000-0000-000085E10000}"/>
    <cellStyle name="SAPBEXunassignedItem 3 4 2 7 2" xfId="57739" xr:uid="{00000000-0005-0000-0000-000086E10000}"/>
    <cellStyle name="SAPBEXunassignedItem 3 4 2 7 3" xfId="57740" xr:uid="{00000000-0005-0000-0000-000087E10000}"/>
    <cellStyle name="SAPBEXunassignedItem 3 4 2 8" xfId="57741" xr:uid="{00000000-0005-0000-0000-000088E10000}"/>
    <cellStyle name="SAPBEXunassignedItem 3 4 2 8 2" xfId="57742" xr:uid="{00000000-0005-0000-0000-000089E10000}"/>
    <cellStyle name="SAPBEXunassignedItem 3 4 2 8 3" xfId="57743" xr:uid="{00000000-0005-0000-0000-00008AE10000}"/>
    <cellStyle name="SAPBEXunassignedItem 3 4 2 9" xfId="57744" xr:uid="{00000000-0005-0000-0000-00008BE10000}"/>
    <cellStyle name="SAPBEXunassignedItem 3 4 2 9 2" xfId="57745" xr:uid="{00000000-0005-0000-0000-00008CE10000}"/>
    <cellStyle name="SAPBEXunassignedItem 3 4 2 9 3" xfId="57746" xr:uid="{00000000-0005-0000-0000-00008DE10000}"/>
    <cellStyle name="SAPBEXunassignedItem 3 4 20" xfId="57747" xr:uid="{00000000-0005-0000-0000-00008EE10000}"/>
    <cellStyle name="SAPBEXunassignedItem 3 4 3" xfId="57748" xr:uid="{00000000-0005-0000-0000-00008FE10000}"/>
    <cellStyle name="SAPBEXunassignedItem 3 4 3 10" xfId="57749" xr:uid="{00000000-0005-0000-0000-000090E10000}"/>
    <cellStyle name="SAPBEXunassignedItem 3 4 3 10 2" xfId="57750" xr:uid="{00000000-0005-0000-0000-000091E10000}"/>
    <cellStyle name="SAPBEXunassignedItem 3 4 3 10 3" xfId="57751" xr:uid="{00000000-0005-0000-0000-000092E10000}"/>
    <cellStyle name="SAPBEXunassignedItem 3 4 3 11" xfId="57752" xr:uid="{00000000-0005-0000-0000-000093E10000}"/>
    <cellStyle name="SAPBEXunassignedItem 3 4 3 11 2" xfId="57753" xr:uid="{00000000-0005-0000-0000-000094E10000}"/>
    <cellStyle name="SAPBEXunassignedItem 3 4 3 11 3" xfId="57754" xr:uid="{00000000-0005-0000-0000-000095E10000}"/>
    <cellStyle name="SAPBEXunassignedItem 3 4 3 12" xfId="57755" xr:uid="{00000000-0005-0000-0000-000096E10000}"/>
    <cellStyle name="SAPBEXunassignedItem 3 4 3 12 2" xfId="57756" xr:uid="{00000000-0005-0000-0000-000097E10000}"/>
    <cellStyle name="SAPBEXunassignedItem 3 4 3 12 3" xfId="57757" xr:uid="{00000000-0005-0000-0000-000098E10000}"/>
    <cellStyle name="SAPBEXunassignedItem 3 4 3 13" xfId="57758" xr:uid="{00000000-0005-0000-0000-000099E10000}"/>
    <cellStyle name="SAPBEXunassignedItem 3 4 3 14" xfId="57759" xr:uid="{00000000-0005-0000-0000-00009AE10000}"/>
    <cellStyle name="SAPBEXunassignedItem 3 4 3 2" xfId="57760" xr:uid="{00000000-0005-0000-0000-00009BE10000}"/>
    <cellStyle name="SAPBEXunassignedItem 3 4 3 2 2" xfId="57761" xr:uid="{00000000-0005-0000-0000-00009CE10000}"/>
    <cellStyle name="SAPBEXunassignedItem 3 4 3 2 3" xfId="57762" xr:uid="{00000000-0005-0000-0000-00009DE10000}"/>
    <cellStyle name="SAPBEXunassignedItem 3 4 3 3" xfId="57763" xr:uid="{00000000-0005-0000-0000-00009EE10000}"/>
    <cellStyle name="SAPBEXunassignedItem 3 4 3 3 2" xfId="57764" xr:uid="{00000000-0005-0000-0000-00009FE10000}"/>
    <cellStyle name="SAPBEXunassignedItem 3 4 3 3 3" xfId="57765" xr:uid="{00000000-0005-0000-0000-0000A0E10000}"/>
    <cellStyle name="SAPBEXunassignedItem 3 4 3 4" xfId="57766" xr:uid="{00000000-0005-0000-0000-0000A1E10000}"/>
    <cellStyle name="SAPBEXunassignedItem 3 4 3 4 2" xfId="57767" xr:uid="{00000000-0005-0000-0000-0000A2E10000}"/>
    <cellStyle name="SAPBEXunassignedItem 3 4 3 4 3" xfId="57768" xr:uid="{00000000-0005-0000-0000-0000A3E10000}"/>
    <cellStyle name="SAPBEXunassignedItem 3 4 3 5" xfId="57769" xr:uid="{00000000-0005-0000-0000-0000A4E10000}"/>
    <cellStyle name="SAPBEXunassignedItem 3 4 3 5 2" xfId="57770" xr:uid="{00000000-0005-0000-0000-0000A5E10000}"/>
    <cellStyle name="SAPBEXunassignedItem 3 4 3 5 3" xfId="57771" xr:uid="{00000000-0005-0000-0000-0000A6E10000}"/>
    <cellStyle name="SAPBEXunassignedItem 3 4 3 6" xfId="57772" xr:uid="{00000000-0005-0000-0000-0000A7E10000}"/>
    <cellStyle name="SAPBEXunassignedItem 3 4 3 6 2" xfId="57773" xr:uid="{00000000-0005-0000-0000-0000A8E10000}"/>
    <cellStyle name="SAPBEXunassignedItem 3 4 3 6 3" xfId="57774" xr:uid="{00000000-0005-0000-0000-0000A9E10000}"/>
    <cellStyle name="SAPBEXunassignedItem 3 4 3 7" xfId="57775" xr:uid="{00000000-0005-0000-0000-0000AAE10000}"/>
    <cellStyle name="SAPBEXunassignedItem 3 4 3 7 2" xfId="57776" xr:uid="{00000000-0005-0000-0000-0000ABE10000}"/>
    <cellStyle name="SAPBEXunassignedItem 3 4 3 7 3" xfId="57777" xr:uid="{00000000-0005-0000-0000-0000ACE10000}"/>
    <cellStyle name="SAPBEXunassignedItem 3 4 3 8" xfId="57778" xr:uid="{00000000-0005-0000-0000-0000ADE10000}"/>
    <cellStyle name="SAPBEXunassignedItem 3 4 3 8 2" xfId="57779" xr:uid="{00000000-0005-0000-0000-0000AEE10000}"/>
    <cellStyle name="SAPBEXunassignedItem 3 4 3 8 3" xfId="57780" xr:uid="{00000000-0005-0000-0000-0000AFE10000}"/>
    <cellStyle name="SAPBEXunassignedItem 3 4 3 9" xfId="57781" xr:uid="{00000000-0005-0000-0000-0000B0E10000}"/>
    <cellStyle name="SAPBEXunassignedItem 3 4 3 9 2" xfId="57782" xr:uid="{00000000-0005-0000-0000-0000B1E10000}"/>
    <cellStyle name="SAPBEXunassignedItem 3 4 3 9 3" xfId="57783" xr:uid="{00000000-0005-0000-0000-0000B2E10000}"/>
    <cellStyle name="SAPBEXunassignedItem 3 4 4" xfId="57784" xr:uid="{00000000-0005-0000-0000-0000B3E10000}"/>
    <cellStyle name="SAPBEXunassignedItem 3 4 4 10" xfId="57785" xr:uid="{00000000-0005-0000-0000-0000B4E10000}"/>
    <cellStyle name="SAPBEXunassignedItem 3 4 4 10 2" xfId="57786" xr:uid="{00000000-0005-0000-0000-0000B5E10000}"/>
    <cellStyle name="SAPBEXunassignedItem 3 4 4 10 3" xfId="57787" xr:uid="{00000000-0005-0000-0000-0000B6E10000}"/>
    <cellStyle name="SAPBEXunassignedItem 3 4 4 11" xfId="57788" xr:uid="{00000000-0005-0000-0000-0000B7E10000}"/>
    <cellStyle name="SAPBEXunassignedItem 3 4 4 11 2" xfId="57789" xr:uid="{00000000-0005-0000-0000-0000B8E10000}"/>
    <cellStyle name="SAPBEXunassignedItem 3 4 4 11 3" xfId="57790" xr:uid="{00000000-0005-0000-0000-0000B9E10000}"/>
    <cellStyle name="SAPBEXunassignedItem 3 4 4 12" xfId="57791" xr:uid="{00000000-0005-0000-0000-0000BAE10000}"/>
    <cellStyle name="SAPBEXunassignedItem 3 4 4 13" xfId="57792" xr:uid="{00000000-0005-0000-0000-0000BBE10000}"/>
    <cellStyle name="SAPBEXunassignedItem 3 4 4 2" xfId="57793" xr:uid="{00000000-0005-0000-0000-0000BCE10000}"/>
    <cellStyle name="SAPBEXunassignedItem 3 4 4 2 2" xfId="57794" xr:uid="{00000000-0005-0000-0000-0000BDE10000}"/>
    <cellStyle name="SAPBEXunassignedItem 3 4 4 2 3" xfId="57795" xr:uid="{00000000-0005-0000-0000-0000BEE10000}"/>
    <cellStyle name="SAPBEXunassignedItem 3 4 4 3" xfId="57796" xr:uid="{00000000-0005-0000-0000-0000BFE10000}"/>
    <cellStyle name="SAPBEXunassignedItem 3 4 4 3 2" xfId="57797" xr:uid="{00000000-0005-0000-0000-0000C0E10000}"/>
    <cellStyle name="SAPBEXunassignedItem 3 4 4 3 3" xfId="57798" xr:uid="{00000000-0005-0000-0000-0000C1E10000}"/>
    <cellStyle name="SAPBEXunassignedItem 3 4 4 4" xfId="57799" xr:uid="{00000000-0005-0000-0000-0000C2E10000}"/>
    <cellStyle name="SAPBEXunassignedItem 3 4 4 4 2" xfId="57800" xr:uid="{00000000-0005-0000-0000-0000C3E10000}"/>
    <cellStyle name="SAPBEXunassignedItem 3 4 4 4 3" xfId="57801" xr:uid="{00000000-0005-0000-0000-0000C4E10000}"/>
    <cellStyle name="SAPBEXunassignedItem 3 4 4 5" xfId="57802" xr:uid="{00000000-0005-0000-0000-0000C5E10000}"/>
    <cellStyle name="SAPBEXunassignedItem 3 4 4 5 2" xfId="57803" xr:uid="{00000000-0005-0000-0000-0000C6E10000}"/>
    <cellStyle name="SAPBEXunassignedItem 3 4 4 5 3" xfId="57804" xr:uid="{00000000-0005-0000-0000-0000C7E10000}"/>
    <cellStyle name="SAPBEXunassignedItem 3 4 4 6" xfId="57805" xr:uid="{00000000-0005-0000-0000-0000C8E10000}"/>
    <cellStyle name="SAPBEXunassignedItem 3 4 4 6 2" xfId="57806" xr:uid="{00000000-0005-0000-0000-0000C9E10000}"/>
    <cellStyle name="SAPBEXunassignedItem 3 4 4 6 3" xfId="57807" xr:uid="{00000000-0005-0000-0000-0000CAE10000}"/>
    <cellStyle name="SAPBEXunassignedItem 3 4 4 7" xfId="57808" xr:uid="{00000000-0005-0000-0000-0000CBE10000}"/>
    <cellStyle name="SAPBEXunassignedItem 3 4 4 7 2" xfId="57809" xr:uid="{00000000-0005-0000-0000-0000CCE10000}"/>
    <cellStyle name="SAPBEXunassignedItem 3 4 4 7 3" xfId="57810" xr:uid="{00000000-0005-0000-0000-0000CDE10000}"/>
    <cellStyle name="SAPBEXunassignedItem 3 4 4 8" xfId="57811" xr:uid="{00000000-0005-0000-0000-0000CEE10000}"/>
    <cellStyle name="SAPBEXunassignedItem 3 4 4 8 2" xfId="57812" xr:uid="{00000000-0005-0000-0000-0000CFE10000}"/>
    <cellStyle name="SAPBEXunassignedItem 3 4 4 8 3" xfId="57813" xr:uid="{00000000-0005-0000-0000-0000D0E10000}"/>
    <cellStyle name="SAPBEXunassignedItem 3 4 4 9" xfId="57814" xr:uid="{00000000-0005-0000-0000-0000D1E10000}"/>
    <cellStyle name="SAPBEXunassignedItem 3 4 4 9 2" xfId="57815" xr:uid="{00000000-0005-0000-0000-0000D2E10000}"/>
    <cellStyle name="SAPBEXunassignedItem 3 4 4 9 3" xfId="57816" xr:uid="{00000000-0005-0000-0000-0000D3E10000}"/>
    <cellStyle name="SAPBEXunassignedItem 3 4 5" xfId="57817" xr:uid="{00000000-0005-0000-0000-0000D4E10000}"/>
    <cellStyle name="SAPBEXunassignedItem 3 4 5 10" xfId="57818" xr:uid="{00000000-0005-0000-0000-0000D5E10000}"/>
    <cellStyle name="SAPBEXunassignedItem 3 4 5 10 2" xfId="57819" xr:uid="{00000000-0005-0000-0000-0000D6E10000}"/>
    <cellStyle name="SAPBEXunassignedItem 3 4 5 10 3" xfId="57820" xr:uid="{00000000-0005-0000-0000-0000D7E10000}"/>
    <cellStyle name="SAPBEXunassignedItem 3 4 5 11" xfId="57821" xr:uid="{00000000-0005-0000-0000-0000D8E10000}"/>
    <cellStyle name="SAPBEXunassignedItem 3 4 5 11 2" xfId="57822" xr:uid="{00000000-0005-0000-0000-0000D9E10000}"/>
    <cellStyle name="SAPBEXunassignedItem 3 4 5 11 3" xfId="57823" xr:uid="{00000000-0005-0000-0000-0000DAE10000}"/>
    <cellStyle name="SAPBEXunassignedItem 3 4 5 12" xfId="57824" xr:uid="{00000000-0005-0000-0000-0000DBE10000}"/>
    <cellStyle name="SAPBEXunassignedItem 3 4 5 13" xfId="57825" xr:uid="{00000000-0005-0000-0000-0000DCE10000}"/>
    <cellStyle name="SAPBEXunassignedItem 3 4 5 2" xfId="57826" xr:uid="{00000000-0005-0000-0000-0000DDE10000}"/>
    <cellStyle name="SAPBEXunassignedItem 3 4 5 2 2" xfId="57827" xr:uid="{00000000-0005-0000-0000-0000DEE10000}"/>
    <cellStyle name="SAPBEXunassignedItem 3 4 5 2 3" xfId="57828" xr:uid="{00000000-0005-0000-0000-0000DFE10000}"/>
    <cellStyle name="SAPBEXunassignedItem 3 4 5 3" xfId="57829" xr:uid="{00000000-0005-0000-0000-0000E0E10000}"/>
    <cellStyle name="SAPBEXunassignedItem 3 4 5 3 2" xfId="57830" xr:uid="{00000000-0005-0000-0000-0000E1E10000}"/>
    <cellStyle name="SAPBEXunassignedItem 3 4 5 3 3" xfId="57831" xr:uid="{00000000-0005-0000-0000-0000E2E10000}"/>
    <cellStyle name="SAPBEXunassignedItem 3 4 5 4" xfId="57832" xr:uid="{00000000-0005-0000-0000-0000E3E10000}"/>
    <cellStyle name="SAPBEXunassignedItem 3 4 5 4 2" xfId="57833" xr:uid="{00000000-0005-0000-0000-0000E4E10000}"/>
    <cellStyle name="SAPBEXunassignedItem 3 4 5 4 3" xfId="57834" xr:uid="{00000000-0005-0000-0000-0000E5E10000}"/>
    <cellStyle name="SAPBEXunassignedItem 3 4 5 5" xfId="57835" xr:uid="{00000000-0005-0000-0000-0000E6E10000}"/>
    <cellStyle name="SAPBEXunassignedItem 3 4 5 5 2" xfId="57836" xr:uid="{00000000-0005-0000-0000-0000E7E10000}"/>
    <cellStyle name="SAPBEXunassignedItem 3 4 5 5 3" xfId="57837" xr:uid="{00000000-0005-0000-0000-0000E8E10000}"/>
    <cellStyle name="SAPBEXunassignedItem 3 4 5 6" xfId="57838" xr:uid="{00000000-0005-0000-0000-0000E9E10000}"/>
    <cellStyle name="SAPBEXunassignedItem 3 4 5 6 2" xfId="57839" xr:uid="{00000000-0005-0000-0000-0000EAE10000}"/>
    <cellStyle name="SAPBEXunassignedItem 3 4 5 6 3" xfId="57840" xr:uid="{00000000-0005-0000-0000-0000EBE10000}"/>
    <cellStyle name="SAPBEXunassignedItem 3 4 5 7" xfId="57841" xr:uid="{00000000-0005-0000-0000-0000ECE10000}"/>
    <cellStyle name="SAPBEXunassignedItem 3 4 5 7 2" xfId="57842" xr:uid="{00000000-0005-0000-0000-0000EDE10000}"/>
    <cellStyle name="SAPBEXunassignedItem 3 4 5 7 3" xfId="57843" xr:uid="{00000000-0005-0000-0000-0000EEE10000}"/>
    <cellStyle name="SAPBEXunassignedItem 3 4 5 8" xfId="57844" xr:uid="{00000000-0005-0000-0000-0000EFE10000}"/>
    <cellStyle name="SAPBEXunassignedItem 3 4 5 8 2" xfId="57845" xr:uid="{00000000-0005-0000-0000-0000F0E10000}"/>
    <cellStyle name="SAPBEXunassignedItem 3 4 5 8 3" xfId="57846" xr:uid="{00000000-0005-0000-0000-0000F1E10000}"/>
    <cellStyle name="SAPBEXunassignedItem 3 4 5 9" xfId="57847" xr:uid="{00000000-0005-0000-0000-0000F2E10000}"/>
    <cellStyle name="SAPBEXunassignedItem 3 4 5 9 2" xfId="57848" xr:uid="{00000000-0005-0000-0000-0000F3E10000}"/>
    <cellStyle name="SAPBEXunassignedItem 3 4 5 9 3" xfId="57849" xr:uid="{00000000-0005-0000-0000-0000F4E10000}"/>
    <cellStyle name="SAPBEXunassignedItem 3 4 6" xfId="57850" xr:uid="{00000000-0005-0000-0000-0000F5E10000}"/>
    <cellStyle name="SAPBEXunassignedItem 3 4 6 10" xfId="57851" xr:uid="{00000000-0005-0000-0000-0000F6E10000}"/>
    <cellStyle name="SAPBEXunassignedItem 3 4 6 10 2" xfId="57852" xr:uid="{00000000-0005-0000-0000-0000F7E10000}"/>
    <cellStyle name="SAPBEXunassignedItem 3 4 6 10 3" xfId="57853" xr:uid="{00000000-0005-0000-0000-0000F8E10000}"/>
    <cellStyle name="SAPBEXunassignedItem 3 4 6 11" xfId="57854" xr:uid="{00000000-0005-0000-0000-0000F9E10000}"/>
    <cellStyle name="SAPBEXunassignedItem 3 4 6 11 2" xfId="57855" xr:uid="{00000000-0005-0000-0000-0000FAE10000}"/>
    <cellStyle name="SAPBEXunassignedItem 3 4 6 11 3" xfId="57856" xr:uid="{00000000-0005-0000-0000-0000FBE10000}"/>
    <cellStyle name="SAPBEXunassignedItem 3 4 6 12" xfId="57857" xr:uid="{00000000-0005-0000-0000-0000FCE10000}"/>
    <cellStyle name="SAPBEXunassignedItem 3 4 6 13" xfId="57858" xr:uid="{00000000-0005-0000-0000-0000FDE10000}"/>
    <cellStyle name="SAPBEXunassignedItem 3 4 6 2" xfId="57859" xr:uid="{00000000-0005-0000-0000-0000FEE10000}"/>
    <cellStyle name="SAPBEXunassignedItem 3 4 6 2 2" xfId="57860" xr:uid="{00000000-0005-0000-0000-0000FFE10000}"/>
    <cellStyle name="SAPBEXunassignedItem 3 4 6 2 3" xfId="57861" xr:uid="{00000000-0005-0000-0000-000000E20000}"/>
    <cellStyle name="SAPBEXunassignedItem 3 4 6 3" xfId="57862" xr:uid="{00000000-0005-0000-0000-000001E20000}"/>
    <cellStyle name="SAPBEXunassignedItem 3 4 6 3 2" xfId="57863" xr:uid="{00000000-0005-0000-0000-000002E20000}"/>
    <cellStyle name="SAPBEXunassignedItem 3 4 6 3 3" xfId="57864" xr:uid="{00000000-0005-0000-0000-000003E20000}"/>
    <cellStyle name="SAPBEXunassignedItem 3 4 6 4" xfId="57865" xr:uid="{00000000-0005-0000-0000-000004E20000}"/>
    <cellStyle name="SAPBEXunassignedItem 3 4 6 4 2" xfId="57866" xr:uid="{00000000-0005-0000-0000-000005E20000}"/>
    <cellStyle name="SAPBEXunassignedItem 3 4 6 4 3" xfId="57867" xr:uid="{00000000-0005-0000-0000-000006E20000}"/>
    <cellStyle name="SAPBEXunassignedItem 3 4 6 5" xfId="57868" xr:uid="{00000000-0005-0000-0000-000007E20000}"/>
    <cellStyle name="SAPBEXunassignedItem 3 4 6 5 2" xfId="57869" xr:uid="{00000000-0005-0000-0000-000008E20000}"/>
    <cellStyle name="SAPBEXunassignedItem 3 4 6 5 3" xfId="57870" xr:uid="{00000000-0005-0000-0000-000009E20000}"/>
    <cellStyle name="SAPBEXunassignedItem 3 4 6 6" xfId="57871" xr:uid="{00000000-0005-0000-0000-00000AE20000}"/>
    <cellStyle name="SAPBEXunassignedItem 3 4 6 6 2" xfId="57872" xr:uid="{00000000-0005-0000-0000-00000BE20000}"/>
    <cellStyle name="SAPBEXunassignedItem 3 4 6 6 3" xfId="57873" xr:uid="{00000000-0005-0000-0000-00000CE20000}"/>
    <cellStyle name="SAPBEXunassignedItem 3 4 6 7" xfId="57874" xr:uid="{00000000-0005-0000-0000-00000DE20000}"/>
    <cellStyle name="SAPBEXunassignedItem 3 4 6 7 2" xfId="57875" xr:uid="{00000000-0005-0000-0000-00000EE20000}"/>
    <cellStyle name="SAPBEXunassignedItem 3 4 6 7 3" xfId="57876" xr:uid="{00000000-0005-0000-0000-00000FE20000}"/>
    <cellStyle name="SAPBEXunassignedItem 3 4 6 8" xfId="57877" xr:uid="{00000000-0005-0000-0000-000010E20000}"/>
    <cellStyle name="SAPBEXunassignedItem 3 4 6 8 2" xfId="57878" xr:uid="{00000000-0005-0000-0000-000011E20000}"/>
    <cellStyle name="SAPBEXunassignedItem 3 4 6 8 3" xfId="57879" xr:uid="{00000000-0005-0000-0000-000012E20000}"/>
    <cellStyle name="SAPBEXunassignedItem 3 4 6 9" xfId="57880" xr:uid="{00000000-0005-0000-0000-000013E20000}"/>
    <cellStyle name="SAPBEXunassignedItem 3 4 6 9 2" xfId="57881" xr:uid="{00000000-0005-0000-0000-000014E20000}"/>
    <cellStyle name="SAPBEXunassignedItem 3 4 6 9 3" xfId="57882" xr:uid="{00000000-0005-0000-0000-000015E20000}"/>
    <cellStyle name="SAPBEXunassignedItem 3 4 7" xfId="57883" xr:uid="{00000000-0005-0000-0000-000016E20000}"/>
    <cellStyle name="SAPBEXunassignedItem 3 4 7 10" xfId="57884" xr:uid="{00000000-0005-0000-0000-000017E20000}"/>
    <cellStyle name="SAPBEXunassignedItem 3 4 7 10 2" xfId="57885" xr:uid="{00000000-0005-0000-0000-000018E20000}"/>
    <cellStyle name="SAPBEXunassignedItem 3 4 7 10 3" xfId="57886" xr:uid="{00000000-0005-0000-0000-000019E20000}"/>
    <cellStyle name="SAPBEXunassignedItem 3 4 7 11" xfId="57887" xr:uid="{00000000-0005-0000-0000-00001AE20000}"/>
    <cellStyle name="SAPBEXunassignedItem 3 4 7 11 2" xfId="57888" xr:uid="{00000000-0005-0000-0000-00001BE20000}"/>
    <cellStyle name="SAPBEXunassignedItem 3 4 7 11 3" xfId="57889" xr:uid="{00000000-0005-0000-0000-00001CE20000}"/>
    <cellStyle name="SAPBEXunassignedItem 3 4 7 12" xfId="57890" xr:uid="{00000000-0005-0000-0000-00001DE20000}"/>
    <cellStyle name="SAPBEXunassignedItem 3 4 7 13" xfId="57891" xr:uid="{00000000-0005-0000-0000-00001EE20000}"/>
    <cellStyle name="SAPBEXunassignedItem 3 4 7 2" xfId="57892" xr:uid="{00000000-0005-0000-0000-00001FE20000}"/>
    <cellStyle name="SAPBEXunassignedItem 3 4 7 2 2" xfId="57893" xr:uid="{00000000-0005-0000-0000-000020E20000}"/>
    <cellStyle name="SAPBEXunassignedItem 3 4 7 2 3" xfId="57894" xr:uid="{00000000-0005-0000-0000-000021E20000}"/>
    <cellStyle name="SAPBEXunassignedItem 3 4 7 3" xfId="57895" xr:uid="{00000000-0005-0000-0000-000022E20000}"/>
    <cellStyle name="SAPBEXunassignedItem 3 4 7 3 2" xfId="57896" xr:uid="{00000000-0005-0000-0000-000023E20000}"/>
    <cellStyle name="SAPBEXunassignedItem 3 4 7 3 3" xfId="57897" xr:uid="{00000000-0005-0000-0000-000024E20000}"/>
    <cellStyle name="SAPBEXunassignedItem 3 4 7 4" xfId="57898" xr:uid="{00000000-0005-0000-0000-000025E20000}"/>
    <cellStyle name="SAPBEXunassignedItem 3 4 7 4 2" xfId="57899" xr:uid="{00000000-0005-0000-0000-000026E20000}"/>
    <cellStyle name="SAPBEXunassignedItem 3 4 7 4 3" xfId="57900" xr:uid="{00000000-0005-0000-0000-000027E20000}"/>
    <cellStyle name="SAPBEXunassignedItem 3 4 7 5" xfId="57901" xr:uid="{00000000-0005-0000-0000-000028E20000}"/>
    <cellStyle name="SAPBEXunassignedItem 3 4 7 5 2" xfId="57902" xr:uid="{00000000-0005-0000-0000-000029E20000}"/>
    <cellStyle name="SAPBEXunassignedItem 3 4 7 5 3" xfId="57903" xr:uid="{00000000-0005-0000-0000-00002AE20000}"/>
    <cellStyle name="SAPBEXunassignedItem 3 4 7 6" xfId="57904" xr:uid="{00000000-0005-0000-0000-00002BE20000}"/>
    <cellStyle name="SAPBEXunassignedItem 3 4 7 6 2" xfId="57905" xr:uid="{00000000-0005-0000-0000-00002CE20000}"/>
    <cellStyle name="SAPBEXunassignedItem 3 4 7 6 3" xfId="57906" xr:uid="{00000000-0005-0000-0000-00002DE20000}"/>
    <cellStyle name="SAPBEXunassignedItem 3 4 7 7" xfId="57907" xr:uid="{00000000-0005-0000-0000-00002EE20000}"/>
    <cellStyle name="SAPBEXunassignedItem 3 4 7 7 2" xfId="57908" xr:uid="{00000000-0005-0000-0000-00002FE20000}"/>
    <cellStyle name="SAPBEXunassignedItem 3 4 7 7 3" xfId="57909" xr:uid="{00000000-0005-0000-0000-000030E20000}"/>
    <cellStyle name="SAPBEXunassignedItem 3 4 7 8" xfId="57910" xr:uid="{00000000-0005-0000-0000-000031E20000}"/>
    <cellStyle name="SAPBEXunassignedItem 3 4 7 8 2" xfId="57911" xr:uid="{00000000-0005-0000-0000-000032E20000}"/>
    <cellStyle name="SAPBEXunassignedItem 3 4 7 8 3" xfId="57912" xr:uid="{00000000-0005-0000-0000-000033E20000}"/>
    <cellStyle name="SAPBEXunassignedItem 3 4 7 9" xfId="57913" xr:uid="{00000000-0005-0000-0000-000034E20000}"/>
    <cellStyle name="SAPBEXunassignedItem 3 4 7 9 2" xfId="57914" xr:uid="{00000000-0005-0000-0000-000035E20000}"/>
    <cellStyle name="SAPBEXunassignedItem 3 4 7 9 3" xfId="57915" xr:uid="{00000000-0005-0000-0000-000036E20000}"/>
    <cellStyle name="SAPBEXunassignedItem 3 4 8" xfId="57916" xr:uid="{00000000-0005-0000-0000-000037E20000}"/>
    <cellStyle name="SAPBEXunassignedItem 3 4 8 2" xfId="57917" xr:uid="{00000000-0005-0000-0000-000038E20000}"/>
    <cellStyle name="SAPBEXunassignedItem 3 4 8 3" xfId="57918" xr:uid="{00000000-0005-0000-0000-000039E20000}"/>
    <cellStyle name="SAPBEXunassignedItem 3 4 9" xfId="57919" xr:uid="{00000000-0005-0000-0000-00003AE20000}"/>
    <cellStyle name="SAPBEXunassignedItem 3 4 9 2" xfId="57920" xr:uid="{00000000-0005-0000-0000-00003BE20000}"/>
    <cellStyle name="SAPBEXunassignedItem 3 4 9 3" xfId="57921" xr:uid="{00000000-0005-0000-0000-00003CE20000}"/>
    <cellStyle name="SAPBEXunassignedItem 3 5" xfId="57922" xr:uid="{00000000-0005-0000-0000-00003DE20000}"/>
    <cellStyle name="SAPBEXunassignedItem 3 5 10" xfId="57923" xr:uid="{00000000-0005-0000-0000-00003EE20000}"/>
    <cellStyle name="SAPBEXunassignedItem 3 5 10 2" xfId="57924" xr:uid="{00000000-0005-0000-0000-00003FE20000}"/>
    <cellStyle name="SAPBEXunassignedItem 3 5 10 3" xfId="57925" xr:uid="{00000000-0005-0000-0000-000040E20000}"/>
    <cellStyle name="SAPBEXunassignedItem 3 5 11" xfId="57926" xr:uid="{00000000-0005-0000-0000-000041E20000}"/>
    <cellStyle name="SAPBEXunassignedItem 3 5 11 2" xfId="57927" xr:uid="{00000000-0005-0000-0000-000042E20000}"/>
    <cellStyle name="SAPBEXunassignedItem 3 5 11 3" xfId="57928" xr:uid="{00000000-0005-0000-0000-000043E20000}"/>
    <cellStyle name="SAPBEXunassignedItem 3 5 12" xfId="57929" xr:uid="{00000000-0005-0000-0000-000044E20000}"/>
    <cellStyle name="SAPBEXunassignedItem 3 5 12 2" xfId="57930" xr:uid="{00000000-0005-0000-0000-000045E20000}"/>
    <cellStyle name="SAPBEXunassignedItem 3 5 12 3" xfId="57931" xr:uid="{00000000-0005-0000-0000-000046E20000}"/>
    <cellStyle name="SAPBEXunassignedItem 3 5 13" xfId="57932" xr:uid="{00000000-0005-0000-0000-000047E20000}"/>
    <cellStyle name="SAPBEXunassignedItem 3 5 13 2" xfId="57933" xr:uid="{00000000-0005-0000-0000-000048E20000}"/>
    <cellStyle name="SAPBEXunassignedItem 3 5 13 3" xfId="57934" xr:uid="{00000000-0005-0000-0000-000049E20000}"/>
    <cellStyle name="SAPBEXunassignedItem 3 5 14" xfId="57935" xr:uid="{00000000-0005-0000-0000-00004AE20000}"/>
    <cellStyle name="SAPBEXunassignedItem 3 5 14 2" xfId="57936" xr:uid="{00000000-0005-0000-0000-00004BE20000}"/>
    <cellStyle name="SAPBEXunassignedItem 3 5 14 3" xfId="57937" xr:uid="{00000000-0005-0000-0000-00004CE20000}"/>
    <cellStyle name="SAPBEXunassignedItem 3 5 15" xfId="57938" xr:uid="{00000000-0005-0000-0000-00004DE20000}"/>
    <cellStyle name="SAPBEXunassignedItem 3 5 15 2" xfId="57939" xr:uid="{00000000-0005-0000-0000-00004EE20000}"/>
    <cellStyle name="SAPBEXunassignedItem 3 5 15 3" xfId="57940" xr:uid="{00000000-0005-0000-0000-00004FE20000}"/>
    <cellStyle name="SAPBEXunassignedItem 3 5 16" xfId="57941" xr:uid="{00000000-0005-0000-0000-000050E20000}"/>
    <cellStyle name="SAPBEXunassignedItem 3 5 16 2" xfId="57942" xr:uid="{00000000-0005-0000-0000-000051E20000}"/>
    <cellStyle name="SAPBEXunassignedItem 3 5 16 3" xfId="57943" xr:uid="{00000000-0005-0000-0000-000052E20000}"/>
    <cellStyle name="SAPBEXunassignedItem 3 5 17" xfId="57944" xr:uid="{00000000-0005-0000-0000-000053E20000}"/>
    <cellStyle name="SAPBEXunassignedItem 3 5 17 2" xfId="57945" xr:uid="{00000000-0005-0000-0000-000054E20000}"/>
    <cellStyle name="SAPBEXunassignedItem 3 5 17 3" xfId="57946" xr:uid="{00000000-0005-0000-0000-000055E20000}"/>
    <cellStyle name="SAPBEXunassignedItem 3 5 18" xfId="57947" xr:uid="{00000000-0005-0000-0000-000056E20000}"/>
    <cellStyle name="SAPBEXunassignedItem 3 5 18 2" xfId="57948" xr:uid="{00000000-0005-0000-0000-000057E20000}"/>
    <cellStyle name="SAPBEXunassignedItem 3 5 18 3" xfId="57949" xr:uid="{00000000-0005-0000-0000-000058E20000}"/>
    <cellStyle name="SAPBEXunassignedItem 3 5 19" xfId="57950" xr:uid="{00000000-0005-0000-0000-000059E20000}"/>
    <cellStyle name="SAPBEXunassignedItem 3 5 2" xfId="57951" xr:uid="{00000000-0005-0000-0000-00005AE20000}"/>
    <cellStyle name="SAPBEXunassignedItem 3 5 2 10" xfId="57952" xr:uid="{00000000-0005-0000-0000-00005BE20000}"/>
    <cellStyle name="SAPBEXunassignedItem 3 5 2 10 2" xfId="57953" xr:uid="{00000000-0005-0000-0000-00005CE20000}"/>
    <cellStyle name="SAPBEXunassignedItem 3 5 2 10 3" xfId="57954" xr:uid="{00000000-0005-0000-0000-00005DE20000}"/>
    <cellStyle name="SAPBEXunassignedItem 3 5 2 11" xfId="57955" xr:uid="{00000000-0005-0000-0000-00005EE20000}"/>
    <cellStyle name="SAPBEXunassignedItem 3 5 2 11 2" xfId="57956" xr:uid="{00000000-0005-0000-0000-00005FE20000}"/>
    <cellStyle name="SAPBEXunassignedItem 3 5 2 11 3" xfId="57957" xr:uid="{00000000-0005-0000-0000-000060E20000}"/>
    <cellStyle name="SAPBEXunassignedItem 3 5 2 12" xfId="57958" xr:uid="{00000000-0005-0000-0000-000061E20000}"/>
    <cellStyle name="SAPBEXunassignedItem 3 5 2 12 2" xfId="57959" xr:uid="{00000000-0005-0000-0000-000062E20000}"/>
    <cellStyle name="SAPBEXunassignedItem 3 5 2 12 3" xfId="57960" xr:uid="{00000000-0005-0000-0000-000063E20000}"/>
    <cellStyle name="SAPBEXunassignedItem 3 5 2 13" xfId="57961" xr:uid="{00000000-0005-0000-0000-000064E20000}"/>
    <cellStyle name="SAPBEXunassignedItem 3 5 2 14" xfId="57962" xr:uid="{00000000-0005-0000-0000-000065E20000}"/>
    <cellStyle name="SAPBEXunassignedItem 3 5 2 2" xfId="57963" xr:uid="{00000000-0005-0000-0000-000066E20000}"/>
    <cellStyle name="SAPBEXunassignedItem 3 5 2 2 2" xfId="57964" xr:uid="{00000000-0005-0000-0000-000067E20000}"/>
    <cellStyle name="SAPBEXunassignedItem 3 5 2 2 3" xfId="57965" xr:uid="{00000000-0005-0000-0000-000068E20000}"/>
    <cellStyle name="SAPBEXunassignedItem 3 5 2 3" xfId="57966" xr:uid="{00000000-0005-0000-0000-000069E20000}"/>
    <cellStyle name="SAPBEXunassignedItem 3 5 2 3 2" xfId="57967" xr:uid="{00000000-0005-0000-0000-00006AE20000}"/>
    <cellStyle name="SAPBEXunassignedItem 3 5 2 3 3" xfId="57968" xr:uid="{00000000-0005-0000-0000-00006BE20000}"/>
    <cellStyle name="SAPBEXunassignedItem 3 5 2 4" xfId="57969" xr:uid="{00000000-0005-0000-0000-00006CE20000}"/>
    <cellStyle name="SAPBEXunassignedItem 3 5 2 4 2" xfId="57970" xr:uid="{00000000-0005-0000-0000-00006DE20000}"/>
    <cellStyle name="SAPBEXunassignedItem 3 5 2 4 3" xfId="57971" xr:uid="{00000000-0005-0000-0000-00006EE20000}"/>
    <cellStyle name="SAPBEXunassignedItem 3 5 2 5" xfId="57972" xr:uid="{00000000-0005-0000-0000-00006FE20000}"/>
    <cellStyle name="SAPBEXunassignedItem 3 5 2 5 2" xfId="57973" xr:uid="{00000000-0005-0000-0000-000070E20000}"/>
    <cellStyle name="SAPBEXunassignedItem 3 5 2 5 3" xfId="57974" xr:uid="{00000000-0005-0000-0000-000071E20000}"/>
    <cellStyle name="SAPBEXunassignedItem 3 5 2 6" xfId="57975" xr:uid="{00000000-0005-0000-0000-000072E20000}"/>
    <cellStyle name="SAPBEXunassignedItem 3 5 2 6 2" xfId="57976" xr:uid="{00000000-0005-0000-0000-000073E20000}"/>
    <cellStyle name="SAPBEXunassignedItem 3 5 2 6 3" xfId="57977" xr:uid="{00000000-0005-0000-0000-000074E20000}"/>
    <cellStyle name="SAPBEXunassignedItem 3 5 2 7" xfId="57978" xr:uid="{00000000-0005-0000-0000-000075E20000}"/>
    <cellStyle name="SAPBEXunassignedItem 3 5 2 7 2" xfId="57979" xr:uid="{00000000-0005-0000-0000-000076E20000}"/>
    <cellStyle name="SAPBEXunassignedItem 3 5 2 7 3" xfId="57980" xr:uid="{00000000-0005-0000-0000-000077E20000}"/>
    <cellStyle name="SAPBEXunassignedItem 3 5 2 8" xfId="57981" xr:uid="{00000000-0005-0000-0000-000078E20000}"/>
    <cellStyle name="SAPBEXunassignedItem 3 5 2 8 2" xfId="57982" xr:uid="{00000000-0005-0000-0000-000079E20000}"/>
    <cellStyle name="SAPBEXunassignedItem 3 5 2 8 3" xfId="57983" xr:uid="{00000000-0005-0000-0000-00007AE20000}"/>
    <cellStyle name="SAPBEXunassignedItem 3 5 2 9" xfId="57984" xr:uid="{00000000-0005-0000-0000-00007BE20000}"/>
    <cellStyle name="SAPBEXunassignedItem 3 5 2 9 2" xfId="57985" xr:uid="{00000000-0005-0000-0000-00007CE20000}"/>
    <cellStyle name="SAPBEXunassignedItem 3 5 2 9 3" xfId="57986" xr:uid="{00000000-0005-0000-0000-00007DE20000}"/>
    <cellStyle name="SAPBEXunassignedItem 3 5 20" xfId="57987" xr:uid="{00000000-0005-0000-0000-00007EE20000}"/>
    <cellStyle name="SAPBEXunassignedItem 3 5 3" xfId="57988" xr:uid="{00000000-0005-0000-0000-00007FE20000}"/>
    <cellStyle name="SAPBEXunassignedItem 3 5 3 10" xfId="57989" xr:uid="{00000000-0005-0000-0000-000080E20000}"/>
    <cellStyle name="SAPBEXunassignedItem 3 5 3 10 2" xfId="57990" xr:uid="{00000000-0005-0000-0000-000081E20000}"/>
    <cellStyle name="SAPBEXunassignedItem 3 5 3 10 3" xfId="57991" xr:uid="{00000000-0005-0000-0000-000082E20000}"/>
    <cellStyle name="SAPBEXunassignedItem 3 5 3 11" xfId="57992" xr:uid="{00000000-0005-0000-0000-000083E20000}"/>
    <cellStyle name="SAPBEXunassignedItem 3 5 3 11 2" xfId="57993" xr:uid="{00000000-0005-0000-0000-000084E20000}"/>
    <cellStyle name="SAPBEXunassignedItem 3 5 3 11 3" xfId="57994" xr:uid="{00000000-0005-0000-0000-000085E20000}"/>
    <cellStyle name="SAPBEXunassignedItem 3 5 3 12" xfId="57995" xr:uid="{00000000-0005-0000-0000-000086E20000}"/>
    <cellStyle name="SAPBEXunassignedItem 3 5 3 12 2" xfId="57996" xr:uid="{00000000-0005-0000-0000-000087E20000}"/>
    <cellStyle name="SAPBEXunassignedItem 3 5 3 12 3" xfId="57997" xr:uid="{00000000-0005-0000-0000-000088E20000}"/>
    <cellStyle name="SAPBEXunassignedItem 3 5 3 13" xfId="57998" xr:uid="{00000000-0005-0000-0000-000089E20000}"/>
    <cellStyle name="SAPBEXunassignedItem 3 5 3 14" xfId="57999" xr:uid="{00000000-0005-0000-0000-00008AE20000}"/>
    <cellStyle name="SAPBEXunassignedItem 3 5 3 2" xfId="58000" xr:uid="{00000000-0005-0000-0000-00008BE20000}"/>
    <cellStyle name="SAPBEXunassignedItem 3 5 3 2 2" xfId="58001" xr:uid="{00000000-0005-0000-0000-00008CE20000}"/>
    <cellStyle name="SAPBEXunassignedItem 3 5 3 2 3" xfId="58002" xr:uid="{00000000-0005-0000-0000-00008DE20000}"/>
    <cellStyle name="SAPBEXunassignedItem 3 5 3 3" xfId="58003" xr:uid="{00000000-0005-0000-0000-00008EE20000}"/>
    <cellStyle name="SAPBEXunassignedItem 3 5 3 3 2" xfId="58004" xr:uid="{00000000-0005-0000-0000-00008FE20000}"/>
    <cellStyle name="SAPBEXunassignedItem 3 5 3 3 3" xfId="58005" xr:uid="{00000000-0005-0000-0000-000090E20000}"/>
    <cellStyle name="SAPBEXunassignedItem 3 5 3 4" xfId="58006" xr:uid="{00000000-0005-0000-0000-000091E20000}"/>
    <cellStyle name="SAPBEXunassignedItem 3 5 3 4 2" xfId="58007" xr:uid="{00000000-0005-0000-0000-000092E20000}"/>
    <cellStyle name="SAPBEXunassignedItem 3 5 3 4 3" xfId="58008" xr:uid="{00000000-0005-0000-0000-000093E20000}"/>
    <cellStyle name="SAPBEXunassignedItem 3 5 3 5" xfId="58009" xr:uid="{00000000-0005-0000-0000-000094E20000}"/>
    <cellStyle name="SAPBEXunassignedItem 3 5 3 5 2" xfId="58010" xr:uid="{00000000-0005-0000-0000-000095E20000}"/>
    <cellStyle name="SAPBEXunassignedItem 3 5 3 5 3" xfId="58011" xr:uid="{00000000-0005-0000-0000-000096E20000}"/>
    <cellStyle name="SAPBEXunassignedItem 3 5 3 6" xfId="58012" xr:uid="{00000000-0005-0000-0000-000097E20000}"/>
    <cellStyle name="SAPBEXunassignedItem 3 5 3 6 2" xfId="58013" xr:uid="{00000000-0005-0000-0000-000098E20000}"/>
    <cellStyle name="SAPBEXunassignedItem 3 5 3 6 3" xfId="58014" xr:uid="{00000000-0005-0000-0000-000099E20000}"/>
    <cellStyle name="SAPBEXunassignedItem 3 5 3 7" xfId="58015" xr:uid="{00000000-0005-0000-0000-00009AE20000}"/>
    <cellStyle name="SAPBEXunassignedItem 3 5 3 7 2" xfId="58016" xr:uid="{00000000-0005-0000-0000-00009BE20000}"/>
    <cellStyle name="SAPBEXunassignedItem 3 5 3 7 3" xfId="58017" xr:uid="{00000000-0005-0000-0000-00009CE20000}"/>
    <cellStyle name="SAPBEXunassignedItem 3 5 3 8" xfId="58018" xr:uid="{00000000-0005-0000-0000-00009DE20000}"/>
    <cellStyle name="SAPBEXunassignedItem 3 5 3 8 2" xfId="58019" xr:uid="{00000000-0005-0000-0000-00009EE20000}"/>
    <cellStyle name="SAPBEXunassignedItem 3 5 3 8 3" xfId="58020" xr:uid="{00000000-0005-0000-0000-00009FE20000}"/>
    <cellStyle name="SAPBEXunassignedItem 3 5 3 9" xfId="58021" xr:uid="{00000000-0005-0000-0000-0000A0E20000}"/>
    <cellStyle name="SAPBEXunassignedItem 3 5 3 9 2" xfId="58022" xr:uid="{00000000-0005-0000-0000-0000A1E20000}"/>
    <cellStyle name="SAPBEXunassignedItem 3 5 3 9 3" xfId="58023" xr:uid="{00000000-0005-0000-0000-0000A2E20000}"/>
    <cellStyle name="SAPBEXunassignedItem 3 5 4" xfId="58024" xr:uid="{00000000-0005-0000-0000-0000A3E20000}"/>
    <cellStyle name="SAPBEXunassignedItem 3 5 4 10" xfId="58025" xr:uid="{00000000-0005-0000-0000-0000A4E20000}"/>
    <cellStyle name="SAPBEXunassignedItem 3 5 4 10 2" xfId="58026" xr:uid="{00000000-0005-0000-0000-0000A5E20000}"/>
    <cellStyle name="SAPBEXunassignedItem 3 5 4 10 3" xfId="58027" xr:uid="{00000000-0005-0000-0000-0000A6E20000}"/>
    <cellStyle name="SAPBEXunassignedItem 3 5 4 11" xfId="58028" xr:uid="{00000000-0005-0000-0000-0000A7E20000}"/>
    <cellStyle name="SAPBEXunassignedItem 3 5 4 11 2" xfId="58029" xr:uid="{00000000-0005-0000-0000-0000A8E20000}"/>
    <cellStyle name="SAPBEXunassignedItem 3 5 4 11 3" xfId="58030" xr:uid="{00000000-0005-0000-0000-0000A9E20000}"/>
    <cellStyle name="SAPBEXunassignedItem 3 5 4 12" xfId="58031" xr:uid="{00000000-0005-0000-0000-0000AAE20000}"/>
    <cellStyle name="SAPBEXunassignedItem 3 5 4 13" xfId="58032" xr:uid="{00000000-0005-0000-0000-0000ABE20000}"/>
    <cellStyle name="SAPBEXunassignedItem 3 5 4 2" xfId="58033" xr:uid="{00000000-0005-0000-0000-0000ACE20000}"/>
    <cellStyle name="SAPBEXunassignedItem 3 5 4 2 2" xfId="58034" xr:uid="{00000000-0005-0000-0000-0000ADE20000}"/>
    <cellStyle name="SAPBEXunassignedItem 3 5 4 2 3" xfId="58035" xr:uid="{00000000-0005-0000-0000-0000AEE20000}"/>
    <cellStyle name="SAPBEXunassignedItem 3 5 4 3" xfId="58036" xr:uid="{00000000-0005-0000-0000-0000AFE20000}"/>
    <cellStyle name="SAPBEXunassignedItem 3 5 4 3 2" xfId="58037" xr:uid="{00000000-0005-0000-0000-0000B0E20000}"/>
    <cellStyle name="SAPBEXunassignedItem 3 5 4 3 3" xfId="58038" xr:uid="{00000000-0005-0000-0000-0000B1E20000}"/>
    <cellStyle name="SAPBEXunassignedItem 3 5 4 4" xfId="58039" xr:uid="{00000000-0005-0000-0000-0000B2E20000}"/>
    <cellStyle name="SAPBEXunassignedItem 3 5 4 4 2" xfId="58040" xr:uid="{00000000-0005-0000-0000-0000B3E20000}"/>
    <cellStyle name="SAPBEXunassignedItem 3 5 4 4 3" xfId="58041" xr:uid="{00000000-0005-0000-0000-0000B4E20000}"/>
    <cellStyle name="SAPBEXunassignedItem 3 5 4 5" xfId="58042" xr:uid="{00000000-0005-0000-0000-0000B5E20000}"/>
    <cellStyle name="SAPBEXunassignedItem 3 5 4 5 2" xfId="58043" xr:uid="{00000000-0005-0000-0000-0000B6E20000}"/>
    <cellStyle name="SAPBEXunassignedItem 3 5 4 5 3" xfId="58044" xr:uid="{00000000-0005-0000-0000-0000B7E20000}"/>
    <cellStyle name="SAPBEXunassignedItem 3 5 4 6" xfId="58045" xr:uid="{00000000-0005-0000-0000-0000B8E20000}"/>
    <cellStyle name="SAPBEXunassignedItem 3 5 4 6 2" xfId="58046" xr:uid="{00000000-0005-0000-0000-0000B9E20000}"/>
    <cellStyle name="SAPBEXunassignedItem 3 5 4 6 3" xfId="58047" xr:uid="{00000000-0005-0000-0000-0000BAE20000}"/>
    <cellStyle name="SAPBEXunassignedItem 3 5 4 7" xfId="58048" xr:uid="{00000000-0005-0000-0000-0000BBE20000}"/>
    <cellStyle name="SAPBEXunassignedItem 3 5 4 7 2" xfId="58049" xr:uid="{00000000-0005-0000-0000-0000BCE20000}"/>
    <cellStyle name="SAPBEXunassignedItem 3 5 4 7 3" xfId="58050" xr:uid="{00000000-0005-0000-0000-0000BDE20000}"/>
    <cellStyle name="SAPBEXunassignedItem 3 5 4 8" xfId="58051" xr:uid="{00000000-0005-0000-0000-0000BEE20000}"/>
    <cellStyle name="SAPBEXunassignedItem 3 5 4 8 2" xfId="58052" xr:uid="{00000000-0005-0000-0000-0000BFE20000}"/>
    <cellStyle name="SAPBEXunassignedItem 3 5 4 8 3" xfId="58053" xr:uid="{00000000-0005-0000-0000-0000C0E20000}"/>
    <cellStyle name="SAPBEXunassignedItem 3 5 4 9" xfId="58054" xr:uid="{00000000-0005-0000-0000-0000C1E20000}"/>
    <cellStyle name="SAPBEXunassignedItem 3 5 4 9 2" xfId="58055" xr:uid="{00000000-0005-0000-0000-0000C2E20000}"/>
    <cellStyle name="SAPBEXunassignedItem 3 5 4 9 3" xfId="58056" xr:uid="{00000000-0005-0000-0000-0000C3E20000}"/>
    <cellStyle name="SAPBEXunassignedItem 3 5 5" xfId="58057" xr:uid="{00000000-0005-0000-0000-0000C4E20000}"/>
    <cellStyle name="SAPBEXunassignedItem 3 5 5 10" xfId="58058" xr:uid="{00000000-0005-0000-0000-0000C5E20000}"/>
    <cellStyle name="SAPBEXunassignedItem 3 5 5 10 2" xfId="58059" xr:uid="{00000000-0005-0000-0000-0000C6E20000}"/>
    <cellStyle name="SAPBEXunassignedItem 3 5 5 10 3" xfId="58060" xr:uid="{00000000-0005-0000-0000-0000C7E20000}"/>
    <cellStyle name="SAPBEXunassignedItem 3 5 5 11" xfId="58061" xr:uid="{00000000-0005-0000-0000-0000C8E20000}"/>
    <cellStyle name="SAPBEXunassignedItem 3 5 5 11 2" xfId="58062" xr:uid="{00000000-0005-0000-0000-0000C9E20000}"/>
    <cellStyle name="SAPBEXunassignedItem 3 5 5 11 3" xfId="58063" xr:uid="{00000000-0005-0000-0000-0000CAE20000}"/>
    <cellStyle name="SAPBEXunassignedItem 3 5 5 12" xfId="58064" xr:uid="{00000000-0005-0000-0000-0000CBE20000}"/>
    <cellStyle name="SAPBEXunassignedItem 3 5 5 13" xfId="58065" xr:uid="{00000000-0005-0000-0000-0000CCE20000}"/>
    <cellStyle name="SAPBEXunassignedItem 3 5 5 2" xfId="58066" xr:uid="{00000000-0005-0000-0000-0000CDE20000}"/>
    <cellStyle name="SAPBEXunassignedItem 3 5 5 2 2" xfId="58067" xr:uid="{00000000-0005-0000-0000-0000CEE20000}"/>
    <cellStyle name="SAPBEXunassignedItem 3 5 5 2 3" xfId="58068" xr:uid="{00000000-0005-0000-0000-0000CFE20000}"/>
    <cellStyle name="SAPBEXunassignedItem 3 5 5 3" xfId="58069" xr:uid="{00000000-0005-0000-0000-0000D0E20000}"/>
    <cellStyle name="SAPBEXunassignedItem 3 5 5 3 2" xfId="58070" xr:uid="{00000000-0005-0000-0000-0000D1E20000}"/>
    <cellStyle name="SAPBEXunassignedItem 3 5 5 3 3" xfId="58071" xr:uid="{00000000-0005-0000-0000-0000D2E20000}"/>
    <cellStyle name="SAPBEXunassignedItem 3 5 5 4" xfId="58072" xr:uid="{00000000-0005-0000-0000-0000D3E20000}"/>
    <cellStyle name="SAPBEXunassignedItem 3 5 5 4 2" xfId="58073" xr:uid="{00000000-0005-0000-0000-0000D4E20000}"/>
    <cellStyle name="SAPBEXunassignedItem 3 5 5 4 3" xfId="58074" xr:uid="{00000000-0005-0000-0000-0000D5E20000}"/>
    <cellStyle name="SAPBEXunassignedItem 3 5 5 5" xfId="58075" xr:uid="{00000000-0005-0000-0000-0000D6E20000}"/>
    <cellStyle name="SAPBEXunassignedItem 3 5 5 5 2" xfId="58076" xr:uid="{00000000-0005-0000-0000-0000D7E20000}"/>
    <cellStyle name="SAPBEXunassignedItem 3 5 5 5 3" xfId="58077" xr:uid="{00000000-0005-0000-0000-0000D8E20000}"/>
    <cellStyle name="SAPBEXunassignedItem 3 5 5 6" xfId="58078" xr:uid="{00000000-0005-0000-0000-0000D9E20000}"/>
    <cellStyle name="SAPBEXunassignedItem 3 5 5 6 2" xfId="58079" xr:uid="{00000000-0005-0000-0000-0000DAE20000}"/>
    <cellStyle name="SAPBEXunassignedItem 3 5 5 6 3" xfId="58080" xr:uid="{00000000-0005-0000-0000-0000DBE20000}"/>
    <cellStyle name="SAPBEXunassignedItem 3 5 5 7" xfId="58081" xr:uid="{00000000-0005-0000-0000-0000DCE20000}"/>
    <cellStyle name="SAPBEXunassignedItem 3 5 5 7 2" xfId="58082" xr:uid="{00000000-0005-0000-0000-0000DDE20000}"/>
    <cellStyle name="SAPBEXunassignedItem 3 5 5 7 3" xfId="58083" xr:uid="{00000000-0005-0000-0000-0000DEE20000}"/>
    <cellStyle name="SAPBEXunassignedItem 3 5 5 8" xfId="58084" xr:uid="{00000000-0005-0000-0000-0000DFE20000}"/>
    <cellStyle name="SAPBEXunassignedItem 3 5 5 8 2" xfId="58085" xr:uid="{00000000-0005-0000-0000-0000E0E20000}"/>
    <cellStyle name="SAPBEXunassignedItem 3 5 5 8 3" xfId="58086" xr:uid="{00000000-0005-0000-0000-0000E1E20000}"/>
    <cellStyle name="SAPBEXunassignedItem 3 5 5 9" xfId="58087" xr:uid="{00000000-0005-0000-0000-0000E2E20000}"/>
    <cellStyle name="SAPBEXunassignedItem 3 5 5 9 2" xfId="58088" xr:uid="{00000000-0005-0000-0000-0000E3E20000}"/>
    <cellStyle name="SAPBEXunassignedItem 3 5 5 9 3" xfId="58089" xr:uid="{00000000-0005-0000-0000-0000E4E20000}"/>
    <cellStyle name="SAPBEXunassignedItem 3 5 6" xfId="58090" xr:uid="{00000000-0005-0000-0000-0000E5E20000}"/>
    <cellStyle name="SAPBEXunassignedItem 3 5 6 10" xfId="58091" xr:uid="{00000000-0005-0000-0000-0000E6E20000}"/>
    <cellStyle name="SAPBEXunassignedItem 3 5 6 10 2" xfId="58092" xr:uid="{00000000-0005-0000-0000-0000E7E20000}"/>
    <cellStyle name="SAPBEXunassignedItem 3 5 6 10 3" xfId="58093" xr:uid="{00000000-0005-0000-0000-0000E8E20000}"/>
    <cellStyle name="SAPBEXunassignedItem 3 5 6 11" xfId="58094" xr:uid="{00000000-0005-0000-0000-0000E9E20000}"/>
    <cellStyle name="SAPBEXunassignedItem 3 5 6 11 2" xfId="58095" xr:uid="{00000000-0005-0000-0000-0000EAE20000}"/>
    <cellStyle name="SAPBEXunassignedItem 3 5 6 11 3" xfId="58096" xr:uid="{00000000-0005-0000-0000-0000EBE20000}"/>
    <cellStyle name="SAPBEXunassignedItem 3 5 6 12" xfId="58097" xr:uid="{00000000-0005-0000-0000-0000ECE20000}"/>
    <cellStyle name="SAPBEXunassignedItem 3 5 6 13" xfId="58098" xr:uid="{00000000-0005-0000-0000-0000EDE20000}"/>
    <cellStyle name="SAPBEXunassignedItem 3 5 6 2" xfId="58099" xr:uid="{00000000-0005-0000-0000-0000EEE20000}"/>
    <cellStyle name="SAPBEXunassignedItem 3 5 6 2 2" xfId="58100" xr:uid="{00000000-0005-0000-0000-0000EFE20000}"/>
    <cellStyle name="SAPBEXunassignedItem 3 5 6 2 3" xfId="58101" xr:uid="{00000000-0005-0000-0000-0000F0E20000}"/>
    <cellStyle name="SAPBEXunassignedItem 3 5 6 3" xfId="58102" xr:uid="{00000000-0005-0000-0000-0000F1E20000}"/>
    <cellStyle name="SAPBEXunassignedItem 3 5 6 3 2" xfId="58103" xr:uid="{00000000-0005-0000-0000-0000F2E20000}"/>
    <cellStyle name="SAPBEXunassignedItem 3 5 6 3 3" xfId="58104" xr:uid="{00000000-0005-0000-0000-0000F3E20000}"/>
    <cellStyle name="SAPBEXunassignedItem 3 5 6 4" xfId="58105" xr:uid="{00000000-0005-0000-0000-0000F4E20000}"/>
    <cellStyle name="SAPBEXunassignedItem 3 5 6 4 2" xfId="58106" xr:uid="{00000000-0005-0000-0000-0000F5E20000}"/>
    <cellStyle name="SAPBEXunassignedItem 3 5 6 4 3" xfId="58107" xr:uid="{00000000-0005-0000-0000-0000F6E20000}"/>
    <cellStyle name="SAPBEXunassignedItem 3 5 6 5" xfId="58108" xr:uid="{00000000-0005-0000-0000-0000F7E20000}"/>
    <cellStyle name="SAPBEXunassignedItem 3 5 6 5 2" xfId="58109" xr:uid="{00000000-0005-0000-0000-0000F8E20000}"/>
    <cellStyle name="SAPBEXunassignedItem 3 5 6 5 3" xfId="58110" xr:uid="{00000000-0005-0000-0000-0000F9E20000}"/>
    <cellStyle name="SAPBEXunassignedItem 3 5 6 6" xfId="58111" xr:uid="{00000000-0005-0000-0000-0000FAE20000}"/>
    <cellStyle name="SAPBEXunassignedItem 3 5 6 6 2" xfId="58112" xr:uid="{00000000-0005-0000-0000-0000FBE20000}"/>
    <cellStyle name="SAPBEXunassignedItem 3 5 6 6 3" xfId="58113" xr:uid="{00000000-0005-0000-0000-0000FCE20000}"/>
    <cellStyle name="SAPBEXunassignedItem 3 5 6 7" xfId="58114" xr:uid="{00000000-0005-0000-0000-0000FDE20000}"/>
    <cellStyle name="SAPBEXunassignedItem 3 5 6 7 2" xfId="58115" xr:uid="{00000000-0005-0000-0000-0000FEE20000}"/>
    <cellStyle name="SAPBEXunassignedItem 3 5 6 7 3" xfId="58116" xr:uid="{00000000-0005-0000-0000-0000FFE20000}"/>
    <cellStyle name="SAPBEXunassignedItem 3 5 6 8" xfId="58117" xr:uid="{00000000-0005-0000-0000-000000E30000}"/>
    <cellStyle name="SAPBEXunassignedItem 3 5 6 8 2" xfId="58118" xr:uid="{00000000-0005-0000-0000-000001E30000}"/>
    <cellStyle name="SAPBEXunassignedItem 3 5 6 8 3" xfId="58119" xr:uid="{00000000-0005-0000-0000-000002E30000}"/>
    <cellStyle name="SAPBEXunassignedItem 3 5 6 9" xfId="58120" xr:uid="{00000000-0005-0000-0000-000003E30000}"/>
    <cellStyle name="SAPBEXunassignedItem 3 5 6 9 2" xfId="58121" xr:uid="{00000000-0005-0000-0000-000004E30000}"/>
    <cellStyle name="SAPBEXunassignedItem 3 5 6 9 3" xfId="58122" xr:uid="{00000000-0005-0000-0000-000005E30000}"/>
    <cellStyle name="SAPBEXunassignedItem 3 5 7" xfId="58123" xr:uid="{00000000-0005-0000-0000-000006E30000}"/>
    <cellStyle name="SAPBEXunassignedItem 3 5 7 10" xfId="58124" xr:uid="{00000000-0005-0000-0000-000007E30000}"/>
    <cellStyle name="SAPBEXunassignedItem 3 5 7 10 2" xfId="58125" xr:uid="{00000000-0005-0000-0000-000008E30000}"/>
    <cellStyle name="SAPBEXunassignedItem 3 5 7 10 3" xfId="58126" xr:uid="{00000000-0005-0000-0000-000009E30000}"/>
    <cellStyle name="SAPBEXunassignedItem 3 5 7 11" xfId="58127" xr:uid="{00000000-0005-0000-0000-00000AE30000}"/>
    <cellStyle name="SAPBEXunassignedItem 3 5 7 11 2" xfId="58128" xr:uid="{00000000-0005-0000-0000-00000BE30000}"/>
    <cellStyle name="SAPBEXunassignedItem 3 5 7 11 3" xfId="58129" xr:uid="{00000000-0005-0000-0000-00000CE30000}"/>
    <cellStyle name="SAPBEXunassignedItem 3 5 7 12" xfId="58130" xr:uid="{00000000-0005-0000-0000-00000DE30000}"/>
    <cellStyle name="SAPBEXunassignedItem 3 5 7 13" xfId="58131" xr:uid="{00000000-0005-0000-0000-00000EE30000}"/>
    <cellStyle name="SAPBEXunassignedItem 3 5 7 2" xfId="58132" xr:uid="{00000000-0005-0000-0000-00000FE30000}"/>
    <cellStyle name="SAPBEXunassignedItem 3 5 7 2 2" xfId="58133" xr:uid="{00000000-0005-0000-0000-000010E30000}"/>
    <cellStyle name="SAPBEXunassignedItem 3 5 7 2 3" xfId="58134" xr:uid="{00000000-0005-0000-0000-000011E30000}"/>
    <cellStyle name="SAPBEXunassignedItem 3 5 7 3" xfId="58135" xr:uid="{00000000-0005-0000-0000-000012E30000}"/>
    <cellStyle name="SAPBEXunassignedItem 3 5 7 3 2" xfId="58136" xr:uid="{00000000-0005-0000-0000-000013E30000}"/>
    <cellStyle name="SAPBEXunassignedItem 3 5 7 3 3" xfId="58137" xr:uid="{00000000-0005-0000-0000-000014E30000}"/>
    <cellStyle name="SAPBEXunassignedItem 3 5 7 4" xfId="58138" xr:uid="{00000000-0005-0000-0000-000015E30000}"/>
    <cellStyle name="SAPBEXunassignedItem 3 5 7 4 2" xfId="58139" xr:uid="{00000000-0005-0000-0000-000016E30000}"/>
    <cellStyle name="SAPBEXunassignedItem 3 5 7 4 3" xfId="58140" xr:uid="{00000000-0005-0000-0000-000017E30000}"/>
    <cellStyle name="SAPBEXunassignedItem 3 5 7 5" xfId="58141" xr:uid="{00000000-0005-0000-0000-000018E30000}"/>
    <cellStyle name="SAPBEXunassignedItem 3 5 7 5 2" xfId="58142" xr:uid="{00000000-0005-0000-0000-000019E30000}"/>
    <cellStyle name="SAPBEXunassignedItem 3 5 7 5 3" xfId="58143" xr:uid="{00000000-0005-0000-0000-00001AE30000}"/>
    <cellStyle name="SAPBEXunassignedItem 3 5 7 6" xfId="58144" xr:uid="{00000000-0005-0000-0000-00001BE30000}"/>
    <cellStyle name="SAPBEXunassignedItem 3 5 7 6 2" xfId="58145" xr:uid="{00000000-0005-0000-0000-00001CE30000}"/>
    <cellStyle name="SAPBEXunassignedItem 3 5 7 6 3" xfId="58146" xr:uid="{00000000-0005-0000-0000-00001DE30000}"/>
    <cellStyle name="SAPBEXunassignedItem 3 5 7 7" xfId="58147" xr:uid="{00000000-0005-0000-0000-00001EE30000}"/>
    <cellStyle name="SAPBEXunassignedItem 3 5 7 7 2" xfId="58148" xr:uid="{00000000-0005-0000-0000-00001FE30000}"/>
    <cellStyle name="SAPBEXunassignedItem 3 5 7 7 3" xfId="58149" xr:uid="{00000000-0005-0000-0000-000020E30000}"/>
    <cellStyle name="SAPBEXunassignedItem 3 5 7 8" xfId="58150" xr:uid="{00000000-0005-0000-0000-000021E30000}"/>
    <cellStyle name="SAPBEXunassignedItem 3 5 7 8 2" xfId="58151" xr:uid="{00000000-0005-0000-0000-000022E30000}"/>
    <cellStyle name="SAPBEXunassignedItem 3 5 7 8 3" xfId="58152" xr:uid="{00000000-0005-0000-0000-000023E30000}"/>
    <cellStyle name="SAPBEXunassignedItem 3 5 7 9" xfId="58153" xr:uid="{00000000-0005-0000-0000-000024E30000}"/>
    <cellStyle name="SAPBEXunassignedItem 3 5 7 9 2" xfId="58154" xr:uid="{00000000-0005-0000-0000-000025E30000}"/>
    <cellStyle name="SAPBEXunassignedItem 3 5 7 9 3" xfId="58155" xr:uid="{00000000-0005-0000-0000-000026E30000}"/>
    <cellStyle name="SAPBEXunassignedItem 3 5 8" xfId="58156" xr:uid="{00000000-0005-0000-0000-000027E30000}"/>
    <cellStyle name="SAPBEXunassignedItem 3 5 8 2" xfId="58157" xr:uid="{00000000-0005-0000-0000-000028E30000}"/>
    <cellStyle name="SAPBEXunassignedItem 3 5 8 3" xfId="58158" xr:uid="{00000000-0005-0000-0000-000029E30000}"/>
    <cellStyle name="SAPBEXunassignedItem 3 5 9" xfId="58159" xr:uid="{00000000-0005-0000-0000-00002AE30000}"/>
    <cellStyle name="SAPBEXunassignedItem 3 5 9 2" xfId="58160" xr:uid="{00000000-0005-0000-0000-00002BE30000}"/>
    <cellStyle name="SAPBEXunassignedItem 3 5 9 3" xfId="58161" xr:uid="{00000000-0005-0000-0000-00002CE30000}"/>
    <cellStyle name="SAPBEXunassignedItem 3 6" xfId="58162" xr:uid="{00000000-0005-0000-0000-00002DE30000}"/>
    <cellStyle name="SAPBEXunassignedItem 3 6 10" xfId="58163" xr:uid="{00000000-0005-0000-0000-00002EE30000}"/>
    <cellStyle name="SAPBEXunassignedItem 3 6 10 2" xfId="58164" xr:uid="{00000000-0005-0000-0000-00002FE30000}"/>
    <cellStyle name="SAPBEXunassignedItem 3 6 10 3" xfId="58165" xr:uid="{00000000-0005-0000-0000-000030E30000}"/>
    <cellStyle name="SAPBEXunassignedItem 3 6 11" xfId="58166" xr:uid="{00000000-0005-0000-0000-000031E30000}"/>
    <cellStyle name="SAPBEXunassignedItem 3 6 11 2" xfId="58167" xr:uid="{00000000-0005-0000-0000-000032E30000}"/>
    <cellStyle name="SAPBEXunassignedItem 3 6 11 3" xfId="58168" xr:uid="{00000000-0005-0000-0000-000033E30000}"/>
    <cellStyle name="SAPBEXunassignedItem 3 6 12" xfId="58169" xr:uid="{00000000-0005-0000-0000-000034E30000}"/>
    <cellStyle name="SAPBEXunassignedItem 3 6 12 2" xfId="58170" xr:uid="{00000000-0005-0000-0000-000035E30000}"/>
    <cellStyle name="SAPBEXunassignedItem 3 6 12 3" xfId="58171" xr:uid="{00000000-0005-0000-0000-000036E30000}"/>
    <cellStyle name="SAPBEXunassignedItem 3 6 13" xfId="58172" xr:uid="{00000000-0005-0000-0000-000037E30000}"/>
    <cellStyle name="SAPBEXunassignedItem 3 6 13 2" xfId="58173" xr:uid="{00000000-0005-0000-0000-000038E30000}"/>
    <cellStyle name="SAPBEXunassignedItem 3 6 13 3" xfId="58174" xr:uid="{00000000-0005-0000-0000-000039E30000}"/>
    <cellStyle name="SAPBEXunassignedItem 3 6 14" xfId="58175" xr:uid="{00000000-0005-0000-0000-00003AE30000}"/>
    <cellStyle name="SAPBEXunassignedItem 3 6 14 2" xfId="58176" xr:uid="{00000000-0005-0000-0000-00003BE30000}"/>
    <cellStyle name="SAPBEXunassignedItem 3 6 14 3" xfId="58177" xr:uid="{00000000-0005-0000-0000-00003CE30000}"/>
    <cellStyle name="SAPBEXunassignedItem 3 6 15" xfId="58178" xr:uid="{00000000-0005-0000-0000-00003DE30000}"/>
    <cellStyle name="SAPBEXunassignedItem 3 6 15 2" xfId="58179" xr:uid="{00000000-0005-0000-0000-00003EE30000}"/>
    <cellStyle name="SAPBEXunassignedItem 3 6 15 3" xfId="58180" xr:uid="{00000000-0005-0000-0000-00003FE30000}"/>
    <cellStyle name="SAPBEXunassignedItem 3 6 16" xfId="58181" xr:uid="{00000000-0005-0000-0000-000040E30000}"/>
    <cellStyle name="SAPBEXunassignedItem 3 6 16 2" xfId="58182" xr:uid="{00000000-0005-0000-0000-000041E30000}"/>
    <cellStyle name="SAPBEXunassignedItem 3 6 16 3" xfId="58183" xr:uid="{00000000-0005-0000-0000-000042E30000}"/>
    <cellStyle name="SAPBEXunassignedItem 3 6 17" xfId="58184" xr:uid="{00000000-0005-0000-0000-000043E30000}"/>
    <cellStyle name="SAPBEXunassignedItem 3 6 17 2" xfId="58185" xr:uid="{00000000-0005-0000-0000-000044E30000}"/>
    <cellStyle name="SAPBEXunassignedItem 3 6 17 3" xfId="58186" xr:uid="{00000000-0005-0000-0000-000045E30000}"/>
    <cellStyle name="SAPBEXunassignedItem 3 6 18" xfId="58187" xr:uid="{00000000-0005-0000-0000-000046E30000}"/>
    <cellStyle name="SAPBEXunassignedItem 3 6 18 2" xfId="58188" xr:uid="{00000000-0005-0000-0000-000047E30000}"/>
    <cellStyle name="SAPBEXunassignedItem 3 6 18 3" xfId="58189" xr:uid="{00000000-0005-0000-0000-000048E30000}"/>
    <cellStyle name="SAPBEXunassignedItem 3 6 19" xfId="58190" xr:uid="{00000000-0005-0000-0000-000049E30000}"/>
    <cellStyle name="SAPBEXunassignedItem 3 6 2" xfId="58191" xr:uid="{00000000-0005-0000-0000-00004AE30000}"/>
    <cellStyle name="SAPBEXunassignedItem 3 6 2 10" xfId="58192" xr:uid="{00000000-0005-0000-0000-00004BE30000}"/>
    <cellStyle name="SAPBEXunassignedItem 3 6 2 10 2" xfId="58193" xr:uid="{00000000-0005-0000-0000-00004CE30000}"/>
    <cellStyle name="SAPBEXunassignedItem 3 6 2 10 3" xfId="58194" xr:uid="{00000000-0005-0000-0000-00004DE30000}"/>
    <cellStyle name="SAPBEXunassignedItem 3 6 2 11" xfId="58195" xr:uid="{00000000-0005-0000-0000-00004EE30000}"/>
    <cellStyle name="SAPBEXunassignedItem 3 6 2 11 2" xfId="58196" xr:uid="{00000000-0005-0000-0000-00004FE30000}"/>
    <cellStyle name="SAPBEXunassignedItem 3 6 2 11 3" xfId="58197" xr:uid="{00000000-0005-0000-0000-000050E30000}"/>
    <cellStyle name="SAPBEXunassignedItem 3 6 2 12" xfId="58198" xr:uid="{00000000-0005-0000-0000-000051E30000}"/>
    <cellStyle name="SAPBEXunassignedItem 3 6 2 12 2" xfId="58199" xr:uid="{00000000-0005-0000-0000-000052E30000}"/>
    <cellStyle name="SAPBEXunassignedItem 3 6 2 12 3" xfId="58200" xr:uid="{00000000-0005-0000-0000-000053E30000}"/>
    <cellStyle name="SAPBEXunassignedItem 3 6 2 13" xfId="58201" xr:uid="{00000000-0005-0000-0000-000054E30000}"/>
    <cellStyle name="SAPBEXunassignedItem 3 6 2 14" xfId="58202" xr:uid="{00000000-0005-0000-0000-000055E30000}"/>
    <cellStyle name="SAPBEXunassignedItem 3 6 2 2" xfId="58203" xr:uid="{00000000-0005-0000-0000-000056E30000}"/>
    <cellStyle name="SAPBEXunassignedItem 3 6 2 2 2" xfId="58204" xr:uid="{00000000-0005-0000-0000-000057E30000}"/>
    <cellStyle name="SAPBEXunassignedItem 3 6 2 2 3" xfId="58205" xr:uid="{00000000-0005-0000-0000-000058E30000}"/>
    <cellStyle name="SAPBEXunassignedItem 3 6 2 3" xfId="58206" xr:uid="{00000000-0005-0000-0000-000059E30000}"/>
    <cellStyle name="SAPBEXunassignedItem 3 6 2 3 2" xfId="58207" xr:uid="{00000000-0005-0000-0000-00005AE30000}"/>
    <cellStyle name="SAPBEXunassignedItem 3 6 2 3 3" xfId="58208" xr:uid="{00000000-0005-0000-0000-00005BE30000}"/>
    <cellStyle name="SAPBEXunassignedItem 3 6 2 4" xfId="58209" xr:uid="{00000000-0005-0000-0000-00005CE30000}"/>
    <cellStyle name="SAPBEXunassignedItem 3 6 2 4 2" xfId="58210" xr:uid="{00000000-0005-0000-0000-00005DE30000}"/>
    <cellStyle name="SAPBEXunassignedItem 3 6 2 4 3" xfId="58211" xr:uid="{00000000-0005-0000-0000-00005EE30000}"/>
    <cellStyle name="SAPBEXunassignedItem 3 6 2 5" xfId="58212" xr:uid="{00000000-0005-0000-0000-00005FE30000}"/>
    <cellStyle name="SAPBEXunassignedItem 3 6 2 5 2" xfId="58213" xr:uid="{00000000-0005-0000-0000-000060E30000}"/>
    <cellStyle name="SAPBEXunassignedItem 3 6 2 5 3" xfId="58214" xr:uid="{00000000-0005-0000-0000-000061E30000}"/>
    <cellStyle name="SAPBEXunassignedItem 3 6 2 6" xfId="58215" xr:uid="{00000000-0005-0000-0000-000062E30000}"/>
    <cellStyle name="SAPBEXunassignedItem 3 6 2 6 2" xfId="58216" xr:uid="{00000000-0005-0000-0000-000063E30000}"/>
    <cellStyle name="SAPBEXunassignedItem 3 6 2 6 3" xfId="58217" xr:uid="{00000000-0005-0000-0000-000064E30000}"/>
    <cellStyle name="SAPBEXunassignedItem 3 6 2 7" xfId="58218" xr:uid="{00000000-0005-0000-0000-000065E30000}"/>
    <cellStyle name="SAPBEXunassignedItem 3 6 2 7 2" xfId="58219" xr:uid="{00000000-0005-0000-0000-000066E30000}"/>
    <cellStyle name="SAPBEXunassignedItem 3 6 2 7 3" xfId="58220" xr:uid="{00000000-0005-0000-0000-000067E30000}"/>
    <cellStyle name="SAPBEXunassignedItem 3 6 2 8" xfId="58221" xr:uid="{00000000-0005-0000-0000-000068E30000}"/>
    <cellStyle name="SAPBEXunassignedItem 3 6 2 8 2" xfId="58222" xr:uid="{00000000-0005-0000-0000-000069E30000}"/>
    <cellStyle name="SAPBEXunassignedItem 3 6 2 8 3" xfId="58223" xr:uid="{00000000-0005-0000-0000-00006AE30000}"/>
    <cellStyle name="SAPBEXunassignedItem 3 6 2 9" xfId="58224" xr:uid="{00000000-0005-0000-0000-00006BE30000}"/>
    <cellStyle name="SAPBEXunassignedItem 3 6 2 9 2" xfId="58225" xr:uid="{00000000-0005-0000-0000-00006CE30000}"/>
    <cellStyle name="SAPBEXunassignedItem 3 6 2 9 3" xfId="58226" xr:uid="{00000000-0005-0000-0000-00006DE30000}"/>
    <cellStyle name="SAPBEXunassignedItem 3 6 20" xfId="58227" xr:uid="{00000000-0005-0000-0000-00006EE30000}"/>
    <cellStyle name="SAPBEXunassignedItem 3 6 3" xfId="58228" xr:uid="{00000000-0005-0000-0000-00006FE30000}"/>
    <cellStyle name="SAPBEXunassignedItem 3 6 3 10" xfId="58229" xr:uid="{00000000-0005-0000-0000-000070E30000}"/>
    <cellStyle name="SAPBEXunassignedItem 3 6 3 10 2" xfId="58230" xr:uid="{00000000-0005-0000-0000-000071E30000}"/>
    <cellStyle name="SAPBEXunassignedItem 3 6 3 10 3" xfId="58231" xr:uid="{00000000-0005-0000-0000-000072E30000}"/>
    <cellStyle name="SAPBEXunassignedItem 3 6 3 11" xfId="58232" xr:uid="{00000000-0005-0000-0000-000073E30000}"/>
    <cellStyle name="SAPBEXunassignedItem 3 6 3 11 2" xfId="58233" xr:uid="{00000000-0005-0000-0000-000074E30000}"/>
    <cellStyle name="SAPBEXunassignedItem 3 6 3 11 3" xfId="58234" xr:uid="{00000000-0005-0000-0000-000075E30000}"/>
    <cellStyle name="SAPBEXunassignedItem 3 6 3 12" xfId="58235" xr:uid="{00000000-0005-0000-0000-000076E30000}"/>
    <cellStyle name="SAPBEXunassignedItem 3 6 3 12 2" xfId="58236" xr:uid="{00000000-0005-0000-0000-000077E30000}"/>
    <cellStyle name="SAPBEXunassignedItem 3 6 3 12 3" xfId="58237" xr:uid="{00000000-0005-0000-0000-000078E30000}"/>
    <cellStyle name="SAPBEXunassignedItem 3 6 3 13" xfId="58238" xr:uid="{00000000-0005-0000-0000-000079E30000}"/>
    <cellStyle name="SAPBEXunassignedItem 3 6 3 14" xfId="58239" xr:uid="{00000000-0005-0000-0000-00007AE30000}"/>
    <cellStyle name="SAPBEXunassignedItem 3 6 3 2" xfId="58240" xr:uid="{00000000-0005-0000-0000-00007BE30000}"/>
    <cellStyle name="SAPBEXunassignedItem 3 6 3 2 2" xfId="58241" xr:uid="{00000000-0005-0000-0000-00007CE30000}"/>
    <cellStyle name="SAPBEXunassignedItem 3 6 3 2 3" xfId="58242" xr:uid="{00000000-0005-0000-0000-00007DE30000}"/>
    <cellStyle name="SAPBEXunassignedItem 3 6 3 3" xfId="58243" xr:uid="{00000000-0005-0000-0000-00007EE30000}"/>
    <cellStyle name="SAPBEXunassignedItem 3 6 3 3 2" xfId="58244" xr:uid="{00000000-0005-0000-0000-00007FE30000}"/>
    <cellStyle name="SAPBEXunassignedItem 3 6 3 3 3" xfId="58245" xr:uid="{00000000-0005-0000-0000-000080E30000}"/>
    <cellStyle name="SAPBEXunassignedItem 3 6 3 4" xfId="58246" xr:uid="{00000000-0005-0000-0000-000081E30000}"/>
    <cellStyle name="SAPBEXunassignedItem 3 6 3 4 2" xfId="58247" xr:uid="{00000000-0005-0000-0000-000082E30000}"/>
    <cellStyle name="SAPBEXunassignedItem 3 6 3 4 3" xfId="58248" xr:uid="{00000000-0005-0000-0000-000083E30000}"/>
    <cellStyle name="SAPBEXunassignedItem 3 6 3 5" xfId="58249" xr:uid="{00000000-0005-0000-0000-000084E30000}"/>
    <cellStyle name="SAPBEXunassignedItem 3 6 3 5 2" xfId="58250" xr:uid="{00000000-0005-0000-0000-000085E30000}"/>
    <cellStyle name="SAPBEXunassignedItem 3 6 3 5 3" xfId="58251" xr:uid="{00000000-0005-0000-0000-000086E30000}"/>
    <cellStyle name="SAPBEXunassignedItem 3 6 3 6" xfId="58252" xr:uid="{00000000-0005-0000-0000-000087E30000}"/>
    <cellStyle name="SAPBEXunassignedItem 3 6 3 6 2" xfId="58253" xr:uid="{00000000-0005-0000-0000-000088E30000}"/>
    <cellStyle name="SAPBEXunassignedItem 3 6 3 6 3" xfId="58254" xr:uid="{00000000-0005-0000-0000-000089E30000}"/>
    <cellStyle name="SAPBEXunassignedItem 3 6 3 7" xfId="58255" xr:uid="{00000000-0005-0000-0000-00008AE30000}"/>
    <cellStyle name="SAPBEXunassignedItem 3 6 3 7 2" xfId="58256" xr:uid="{00000000-0005-0000-0000-00008BE30000}"/>
    <cellStyle name="SAPBEXunassignedItem 3 6 3 7 3" xfId="58257" xr:uid="{00000000-0005-0000-0000-00008CE30000}"/>
    <cellStyle name="SAPBEXunassignedItem 3 6 3 8" xfId="58258" xr:uid="{00000000-0005-0000-0000-00008DE30000}"/>
    <cellStyle name="SAPBEXunassignedItem 3 6 3 8 2" xfId="58259" xr:uid="{00000000-0005-0000-0000-00008EE30000}"/>
    <cellStyle name="SAPBEXunassignedItem 3 6 3 8 3" xfId="58260" xr:uid="{00000000-0005-0000-0000-00008FE30000}"/>
    <cellStyle name="SAPBEXunassignedItem 3 6 3 9" xfId="58261" xr:uid="{00000000-0005-0000-0000-000090E30000}"/>
    <cellStyle name="SAPBEXunassignedItem 3 6 3 9 2" xfId="58262" xr:uid="{00000000-0005-0000-0000-000091E30000}"/>
    <cellStyle name="SAPBEXunassignedItem 3 6 3 9 3" xfId="58263" xr:uid="{00000000-0005-0000-0000-000092E30000}"/>
    <cellStyle name="SAPBEXunassignedItem 3 6 4" xfId="58264" xr:uid="{00000000-0005-0000-0000-000093E30000}"/>
    <cellStyle name="SAPBEXunassignedItem 3 6 4 10" xfId="58265" xr:uid="{00000000-0005-0000-0000-000094E30000}"/>
    <cellStyle name="SAPBEXunassignedItem 3 6 4 10 2" xfId="58266" xr:uid="{00000000-0005-0000-0000-000095E30000}"/>
    <cellStyle name="SAPBEXunassignedItem 3 6 4 10 3" xfId="58267" xr:uid="{00000000-0005-0000-0000-000096E30000}"/>
    <cellStyle name="SAPBEXunassignedItem 3 6 4 11" xfId="58268" xr:uid="{00000000-0005-0000-0000-000097E30000}"/>
    <cellStyle name="SAPBEXunassignedItem 3 6 4 11 2" xfId="58269" xr:uid="{00000000-0005-0000-0000-000098E30000}"/>
    <cellStyle name="SAPBEXunassignedItem 3 6 4 11 3" xfId="58270" xr:uid="{00000000-0005-0000-0000-000099E30000}"/>
    <cellStyle name="SAPBEXunassignedItem 3 6 4 12" xfId="58271" xr:uid="{00000000-0005-0000-0000-00009AE30000}"/>
    <cellStyle name="SAPBEXunassignedItem 3 6 4 13" xfId="58272" xr:uid="{00000000-0005-0000-0000-00009BE30000}"/>
    <cellStyle name="SAPBEXunassignedItem 3 6 4 2" xfId="58273" xr:uid="{00000000-0005-0000-0000-00009CE30000}"/>
    <cellStyle name="SAPBEXunassignedItem 3 6 4 2 2" xfId="58274" xr:uid="{00000000-0005-0000-0000-00009DE30000}"/>
    <cellStyle name="SAPBEXunassignedItem 3 6 4 2 3" xfId="58275" xr:uid="{00000000-0005-0000-0000-00009EE30000}"/>
    <cellStyle name="SAPBEXunassignedItem 3 6 4 3" xfId="58276" xr:uid="{00000000-0005-0000-0000-00009FE30000}"/>
    <cellStyle name="SAPBEXunassignedItem 3 6 4 3 2" xfId="58277" xr:uid="{00000000-0005-0000-0000-0000A0E30000}"/>
    <cellStyle name="SAPBEXunassignedItem 3 6 4 3 3" xfId="58278" xr:uid="{00000000-0005-0000-0000-0000A1E30000}"/>
    <cellStyle name="SAPBEXunassignedItem 3 6 4 4" xfId="58279" xr:uid="{00000000-0005-0000-0000-0000A2E30000}"/>
    <cellStyle name="SAPBEXunassignedItem 3 6 4 4 2" xfId="58280" xr:uid="{00000000-0005-0000-0000-0000A3E30000}"/>
    <cellStyle name="SAPBEXunassignedItem 3 6 4 4 3" xfId="58281" xr:uid="{00000000-0005-0000-0000-0000A4E30000}"/>
    <cellStyle name="SAPBEXunassignedItem 3 6 4 5" xfId="58282" xr:uid="{00000000-0005-0000-0000-0000A5E30000}"/>
    <cellStyle name="SAPBEXunassignedItem 3 6 4 5 2" xfId="58283" xr:uid="{00000000-0005-0000-0000-0000A6E30000}"/>
    <cellStyle name="SAPBEXunassignedItem 3 6 4 5 3" xfId="58284" xr:uid="{00000000-0005-0000-0000-0000A7E30000}"/>
    <cellStyle name="SAPBEXunassignedItem 3 6 4 6" xfId="58285" xr:uid="{00000000-0005-0000-0000-0000A8E30000}"/>
    <cellStyle name="SAPBEXunassignedItem 3 6 4 6 2" xfId="58286" xr:uid="{00000000-0005-0000-0000-0000A9E30000}"/>
    <cellStyle name="SAPBEXunassignedItem 3 6 4 6 3" xfId="58287" xr:uid="{00000000-0005-0000-0000-0000AAE30000}"/>
    <cellStyle name="SAPBEXunassignedItem 3 6 4 7" xfId="58288" xr:uid="{00000000-0005-0000-0000-0000ABE30000}"/>
    <cellStyle name="SAPBEXunassignedItem 3 6 4 7 2" xfId="58289" xr:uid="{00000000-0005-0000-0000-0000ACE30000}"/>
    <cellStyle name="SAPBEXunassignedItem 3 6 4 7 3" xfId="58290" xr:uid="{00000000-0005-0000-0000-0000ADE30000}"/>
    <cellStyle name="SAPBEXunassignedItem 3 6 4 8" xfId="58291" xr:uid="{00000000-0005-0000-0000-0000AEE30000}"/>
    <cellStyle name="SAPBEXunassignedItem 3 6 4 8 2" xfId="58292" xr:uid="{00000000-0005-0000-0000-0000AFE30000}"/>
    <cellStyle name="SAPBEXunassignedItem 3 6 4 8 3" xfId="58293" xr:uid="{00000000-0005-0000-0000-0000B0E30000}"/>
    <cellStyle name="SAPBEXunassignedItem 3 6 4 9" xfId="58294" xr:uid="{00000000-0005-0000-0000-0000B1E30000}"/>
    <cellStyle name="SAPBEXunassignedItem 3 6 4 9 2" xfId="58295" xr:uid="{00000000-0005-0000-0000-0000B2E30000}"/>
    <cellStyle name="SAPBEXunassignedItem 3 6 4 9 3" xfId="58296" xr:uid="{00000000-0005-0000-0000-0000B3E30000}"/>
    <cellStyle name="SAPBEXunassignedItem 3 6 5" xfId="58297" xr:uid="{00000000-0005-0000-0000-0000B4E30000}"/>
    <cellStyle name="SAPBEXunassignedItem 3 6 5 10" xfId="58298" xr:uid="{00000000-0005-0000-0000-0000B5E30000}"/>
    <cellStyle name="SAPBEXunassignedItem 3 6 5 10 2" xfId="58299" xr:uid="{00000000-0005-0000-0000-0000B6E30000}"/>
    <cellStyle name="SAPBEXunassignedItem 3 6 5 10 3" xfId="58300" xr:uid="{00000000-0005-0000-0000-0000B7E30000}"/>
    <cellStyle name="SAPBEXunassignedItem 3 6 5 11" xfId="58301" xr:uid="{00000000-0005-0000-0000-0000B8E30000}"/>
    <cellStyle name="SAPBEXunassignedItem 3 6 5 11 2" xfId="58302" xr:uid="{00000000-0005-0000-0000-0000B9E30000}"/>
    <cellStyle name="SAPBEXunassignedItem 3 6 5 11 3" xfId="58303" xr:uid="{00000000-0005-0000-0000-0000BAE30000}"/>
    <cellStyle name="SAPBEXunassignedItem 3 6 5 12" xfId="58304" xr:uid="{00000000-0005-0000-0000-0000BBE30000}"/>
    <cellStyle name="SAPBEXunassignedItem 3 6 5 13" xfId="58305" xr:uid="{00000000-0005-0000-0000-0000BCE30000}"/>
    <cellStyle name="SAPBEXunassignedItem 3 6 5 2" xfId="58306" xr:uid="{00000000-0005-0000-0000-0000BDE30000}"/>
    <cellStyle name="SAPBEXunassignedItem 3 6 5 2 2" xfId="58307" xr:uid="{00000000-0005-0000-0000-0000BEE30000}"/>
    <cellStyle name="SAPBEXunassignedItem 3 6 5 2 3" xfId="58308" xr:uid="{00000000-0005-0000-0000-0000BFE30000}"/>
    <cellStyle name="SAPBEXunassignedItem 3 6 5 3" xfId="58309" xr:uid="{00000000-0005-0000-0000-0000C0E30000}"/>
    <cellStyle name="SAPBEXunassignedItem 3 6 5 3 2" xfId="58310" xr:uid="{00000000-0005-0000-0000-0000C1E30000}"/>
    <cellStyle name="SAPBEXunassignedItem 3 6 5 3 3" xfId="58311" xr:uid="{00000000-0005-0000-0000-0000C2E30000}"/>
    <cellStyle name="SAPBEXunassignedItem 3 6 5 4" xfId="58312" xr:uid="{00000000-0005-0000-0000-0000C3E30000}"/>
    <cellStyle name="SAPBEXunassignedItem 3 6 5 4 2" xfId="58313" xr:uid="{00000000-0005-0000-0000-0000C4E30000}"/>
    <cellStyle name="SAPBEXunassignedItem 3 6 5 4 3" xfId="58314" xr:uid="{00000000-0005-0000-0000-0000C5E30000}"/>
    <cellStyle name="SAPBEXunassignedItem 3 6 5 5" xfId="58315" xr:uid="{00000000-0005-0000-0000-0000C6E30000}"/>
    <cellStyle name="SAPBEXunassignedItem 3 6 5 5 2" xfId="58316" xr:uid="{00000000-0005-0000-0000-0000C7E30000}"/>
    <cellStyle name="SAPBEXunassignedItem 3 6 5 5 3" xfId="58317" xr:uid="{00000000-0005-0000-0000-0000C8E30000}"/>
    <cellStyle name="SAPBEXunassignedItem 3 6 5 6" xfId="58318" xr:uid="{00000000-0005-0000-0000-0000C9E30000}"/>
    <cellStyle name="SAPBEXunassignedItem 3 6 5 6 2" xfId="58319" xr:uid="{00000000-0005-0000-0000-0000CAE30000}"/>
    <cellStyle name="SAPBEXunassignedItem 3 6 5 6 3" xfId="58320" xr:uid="{00000000-0005-0000-0000-0000CBE30000}"/>
    <cellStyle name="SAPBEXunassignedItem 3 6 5 7" xfId="58321" xr:uid="{00000000-0005-0000-0000-0000CCE30000}"/>
    <cellStyle name="SAPBEXunassignedItem 3 6 5 7 2" xfId="58322" xr:uid="{00000000-0005-0000-0000-0000CDE30000}"/>
    <cellStyle name="SAPBEXunassignedItem 3 6 5 7 3" xfId="58323" xr:uid="{00000000-0005-0000-0000-0000CEE30000}"/>
    <cellStyle name="SAPBEXunassignedItem 3 6 5 8" xfId="58324" xr:uid="{00000000-0005-0000-0000-0000CFE30000}"/>
    <cellStyle name="SAPBEXunassignedItem 3 6 5 8 2" xfId="58325" xr:uid="{00000000-0005-0000-0000-0000D0E30000}"/>
    <cellStyle name="SAPBEXunassignedItem 3 6 5 8 3" xfId="58326" xr:uid="{00000000-0005-0000-0000-0000D1E30000}"/>
    <cellStyle name="SAPBEXunassignedItem 3 6 5 9" xfId="58327" xr:uid="{00000000-0005-0000-0000-0000D2E30000}"/>
    <cellStyle name="SAPBEXunassignedItem 3 6 5 9 2" xfId="58328" xr:uid="{00000000-0005-0000-0000-0000D3E30000}"/>
    <cellStyle name="SAPBEXunassignedItem 3 6 5 9 3" xfId="58329" xr:uid="{00000000-0005-0000-0000-0000D4E30000}"/>
    <cellStyle name="SAPBEXunassignedItem 3 6 6" xfId="58330" xr:uid="{00000000-0005-0000-0000-0000D5E30000}"/>
    <cellStyle name="SAPBEXunassignedItem 3 6 6 10" xfId="58331" xr:uid="{00000000-0005-0000-0000-0000D6E30000}"/>
    <cellStyle name="SAPBEXunassignedItem 3 6 6 10 2" xfId="58332" xr:uid="{00000000-0005-0000-0000-0000D7E30000}"/>
    <cellStyle name="SAPBEXunassignedItem 3 6 6 10 3" xfId="58333" xr:uid="{00000000-0005-0000-0000-0000D8E30000}"/>
    <cellStyle name="SAPBEXunassignedItem 3 6 6 11" xfId="58334" xr:uid="{00000000-0005-0000-0000-0000D9E30000}"/>
    <cellStyle name="SAPBEXunassignedItem 3 6 6 11 2" xfId="58335" xr:uid="{00000000-0005-0000-0000-0000DAE30000}"/>
    <cellStyle name="SAPBEXunassignedItem 3 6 6 11 3" xfId="58336" xr:uid="{00000000-0005-0000-0000-0000DBE30000}"/>
    <cellStyle name="SAPBEXunassignedItem 3 6 6 12" xfId="58337" xr:uid="{00000000-0005-0000-0000-0000DCE30000}"/>
    <cellStyle name="SAPBEXunassignedItem 3 6 6 13" xfId="58338" xr:uid="{00000000-0005-0000-0000-0000DDE30000}"/>
    <cellStyle name="SAPBEXunassignedItem 3 6 6 2" xfId="58339" xr:uid="{00000000-0005-0000-0000-0000DEE30000}"/>
    <cellStyle name="SAPBEXunassignedItem 3 6 6 2 2" xfId="58340" xr:uid="{00000000-0005-0000-0000-0000DFE30000}"/>
    <cellStyle name="SAPBEXunassignedItem 3 6 6 2 3" xfId="58341" xr:uid="{00000000-0005-0000-0000-0000E0E30000}"/>
    <cellStyle name="SAPBEXunassignedItem 3 6 6 3" xfId="58342" xr:uid="{00000000-0005-0000-0000-0000E1E30000}"/>
    <cellStyle name="SAPBEXunassignedItem 3 6 6 3 2" xfId="58343" xr:uid="{00000000-0005-0000-0000-0000E2E30000}"/>
    <cellStyle name="SAPBEXunassignedItem 3 6 6 3 3" xfId="58344" xr:uid="{00000000-0005-0000-0000-0000E3E30000}"/>
    <cellStyle name="SAPBEXunassignedItem 3 6 6 4" xfId="58345" xr:uid="{00000000-0005-0000-0000-0000E4E30000}"/>
    <cellStyle name="SAPBEXunassignedItem 3 6 6 4 2" xfId="58346" xr:uid="{00000000-0005-0000-0000-0000E5E30000}"/>
    <cellStyle name="SAPBEXunassignedItem 3 6 6 4 3" xfId="58347" xr:uid="{00000000-0005-0000-0000-0000E6E30000}"/>
    <cellStyle name="SAPBEXunassignedItem 3 6 6 5" xfId="58348" xr:uid="{00000000-0005-0000-0000-0000E7E30000}"/>
    <cellStyle name="SAPBEXunassignedItem 3 6 6 5 2" xfId="58349" xr:uid="{00000000-0005-0000-0000-0000E8E30000}"/>
    <cellStyle name="SAPBEXunassignedItem 3 6 6 5 3" xfId="58350" xr:uid="{00000000-0005-0000-0000-0000E9E30000}"/>
    <cellStyle name="SAPBEXunassignedItem 3 6 6 6" xfId="58351" xr:uid="{00000000-0005-0000-0000-0000EAE30000}"/>
    <cellStyle name="SAPBEXunassignedItem 3 6 6 6 2" xfId="58352" xr:uid="{00000000-0005-0000-0000-0000EBE30000}"/>
    <cellStyle name="SAPBEXunassignedItem 3 6 6 6 3" xfId="58353" xr:uid="{00000000-0005-0000-0000-0000ECE30000}"/>
    <cellStyle name="SAPBEXunassignedItem 3 6 6 7" xfId="58354" xr:uid="{00000000-0005-0000-0000-0000EDE30000}"/>
    <cellStyle name="SAPBEXunassignedItem 3 6 6 7 2" xfId="58355" xr:uid="{00000000-0005-0000-0000-0000EEE30000}"/>
    <cellStyle name="SAPBEXunassignedItem 3 6 6 7 3" xfId="58356" xr:uid="{00000000-0005-0000-0000-0000EFE30000}"/>
    <cellStyle name="SAPBEXunassignedItem 3 6 6 8" xfId="58357" xr:uid="{00000000-0005-0000-0000-0000F0E30000}"/>
    <cellStyle name="SAPBEXunassignedItem 3 6 6 8 2" xfId="58358" xr:uid="{00000000-0005-0000-0000-0000F1E30000}"/>
    <cellStyle name="SAPBEXunassignedItem 3 6 6 8 3" xfId="58359" xr:uid="{00000000-0005-0000-0000-0000F2E30000}"/>
    <cellStyle name="SAPBEXunassignedItem 3 6 6 9" xfId="58360" xr:uid="{00000000-0005-0000-0000-0000F3E30000}"/>
    <cellStyle name="SAPBEXunassignedItem 3 6 6 9 2" xfId="58361" xr:uid="{00000000-0005-0000-0000-0000F4E30000}"/>
    <cellStyle name="SAPBEXunassignedItem 3 6 6 9 3" xfId="58362" xr:uid="{00000000-0005-0000-0000-0000F5E30000}"/>
    <cellStyle name="SAPBEXunassignedItem 3 6 7" xfId="58363" xr:uid="{00000000-0005-0000-0000-0000F6E30000}"/>
    <cellStyle name="SAPBEXunassignedItem 3 6 7 10" xfId="58364" xr:uid="{00000000-0005-0000-0000-0000F7E30000}"/>
    <cellStyle name="SAPBEXunassignedItem 3 6 7 10 2" xfId="58365" xr:uid="{00000000-0005-0000-0000-0000F8E30000}"/>
    <cellStyle name="SAPBEXunassignedItem 3 6 7 10 3" xfId="58366" xr:uid="{00000000-0005-0000-0000-0000F9E30000}"/>
    <cellStyle name="SAPBEXunassignedItem 3 6 7 11" xfId="58367" xr:uid="{00000000-0005-0000-0000-0000FAE30000}"/>
    <cellStyle name="SAPBEXunassignedItem 3 6 7 11 2" xfId="58368" xr:uid="{00000000-0005-0000-0000-0000FBE30000}"/>
    <cellStyle name="SAPBEXunassignedItem 3 6 7 11 3" xfId="58369" xr:uid="{00000000-0005-0000-0000-0000FCE30000}"/>
    <cellStyle name="SAPBEXunassignedItem 3 6 7 12" xfId="58370" xr:uid="{00000000-0005-0000-0000-0000FDE30000}"/>
    <cellStyle name="SAPBEXunassignedItem 3 6 7 13" xfId="58371" xr:uid="{00000000-0005-0000-0000-0000FEE30000}"/>
    <cellStyle name="SAPBEXunassignedItem 3 6 7 2" xfId="58372" xr:uid="{00000000-0005-0000-0000-0000FFE30000}"/>
    <cellStyle name="SAPBEXunassignedItem 3 6 7 2 2" xfId="58373" xr:uid="{00000000-0005-0000-0000-000000E40000}"/>
    <cellStyle name="SAPBEXunassignedItem 3 6 7 2 3" xfId="58374" xr:uid="{00000000-0005-0000-0000-000001E40000}"/>
    <cellStyle name="SAPBEXunassignedItem 3 6 7 3" xfId="58375" xr:uid="{00000000-0005-0000-0000-000002E40000}"/>
    <cellStyle name="SAPBEXunassignedItem 3 6 7 3 2" xfId="58376" xr:uid="{00000000-0005-0000-0000-000003E40000}"/>
    <cellStyle name="SAPBEXunassignedItem 3 6 7 3 3" xfId="58377" xr:uid="{00000000-0005-0000-0000-000004E40000}"/>
    <cellStyle name="SAPBEXunassignedItem 3 6 7 4" xfId="58378" xr:uid="{00000000-0005-0000-0000-000005E40000}"/>
    <cellStyle name="SAPBEXunassignedItem 3 6 7 4 2" xfId="58379" xr:uid="{00000000-0005-0000-0000-000006E40000}"/>
    <cellStyle name="SAPBEXunassignedItem 3 6 7 4 3" xfId="58380" xr:uid="{00000000-0005-0000-0000-000007E40000}"/>
    <cellStyle name="SAPBEXunassignedItem 3 6 7 5" xfId="58381" xr:uid="{00000000-0005-0000-0000-000008E40000}"/>
    <cellStyle name="SAPBEXunassignedItem 3 6 7 5 2" xfId="58382" xr:uid="{00000000-0005-0000-0000-000009E40000}"/>
    <cellStyle name="SAPBEXunassignedItem 3 6 7 5 3" xfId="58383" xr:uid="{00000000-0005-0000-0000-00000AE40000}"/>
    <cellStyle name="SAPBEXunassignedItem 3 6 7 6" xfId="58384" xr:uid="{00000000-0005-0000-0000-00000BE40000}"/>
    <cellStyle name="SAPBEXunassignedItem 3 6 7 6 2" xfId="58385" xr:uid="{00000000-0005-0000-0000-00000CE40000}"/>
    <cellStyle name="SAPBEXunassignedItem 3 6 7 6 3" xfId="58386" xr:uid="{00000000-0005-0000-0000-00000DE40000}"/>
    <cellStyle name="SAPBEXunassignedItem 3 6 7 7" xfId="58387" xr:uid="{00000000-0005-0000-0000-00000EE40000}"/>
    <cellStyle name="SAPBEXunassignedItem 3 6 7 7 2" xfId="58388" xr:uid="{00000000-0005-0000-0000-00000FE40000}"/>
    <cellStyle name="SAPBEXunassignedItem 3 6 7 7 3" xfId="58389" xr:uid="{00000000-0005-0000-0000-000010E40000}"/>
    <cellStyle name="SAPBEXunassignedItem 3 6 7 8" xfId="58390" xr:uid="{00000000-0005-0000-0000-000011E40000}"/>
    <cellStyle name="SAPBEXunassignedItem 3 6 7 8 2" xfId="58391" xr:uid="{00000000-0005-0000-0000-000012E40000}"/>
    <cellStyle name="SAPBEXunassignedItem 3 6 7 8 3" xfId="58392" xr:uid="{00000000-0005-0000-0000-000013E40000}"/>
    <cellStyle name="SAPBEXunassignedItem 3 6 7 9" xfId="58393" xr:uid="{00000000-0005-0000-0000-000014E40000}"/>
    <cellStyle name="SAPBEXunassignedItem 3 6 7 9 2" xfId="58394" xr:uid="{00000000-0005-0000-0000-000015E40000}"/>
    <cellStyle name="SAPBEXunassignedItem 3 6 7 9 3" xfId="58395" xr:uid="{00000000-0005-0000-0000-000016E40000}"/>
    <cellStyle name="SAPBEXunassignedItem 3 6 8" xfId="58396" xr:uid="{00000000-0005-0000-0000-000017E40000}"/>
    <cellStyle name="SAPBEXunassignedItem 3 6 8 2" xfId="58397" xr:uid="{00000000-0005-0000-0000-000018E40000}"/>
    <cellStyle name="SAPBEXunassignedItem 3 6 8 3" xfId="58398" xr:uid="{00000000-0005-0000-0000-000019E40000}"/>
    <cellStyle name="SAPBEXunassignedItem 3 6 9" xfId="58399" xr:uid="{00000000-0005-0000-0000-00001AE40000}"/>
    <cellStyle name="SAPBEXunassignedItem 3 6 9 2" xfId="58400" xr:uid="{00000000-0005-0000-0000-00001BE40000}"/>
    <cellStyle name="SAPBEXunassignedItem 3 6 9 3" xfId="58401" xr:uid="{00000000-0005-0000-0000-00001CE40000}"/>
    <cellStyle name="SAPBEXunassignedItem 3 7" xfId="58402" xr:uid="{00000000-0005-0000-0000-00001DE40000}"/>
    <cellStyle name="SAPBEXunassignedItem 3 7 2" xfId="58403" xr:uid="{00000000-0005-0000-0000-00001EE40000}"/>
    <cellStyle name="SAPBEXunassignedItem 3 7 3" xfId="58404" xr:uid="{00000000-0005-0000-0000-00001FE40000}"/>
    <cellStyle name="SAPBEXunassignedItem 3 8" xfId="58405" xr:uid="{00000000-0005-0000-0000-000020E40000}"/>
    <cellStyle name="SAPBEXunassignedItem 3 8 2" xfId="58406" xr:uid="{00000000-0005-0000-0000-000021E40000}"/>
    <cellStyle name="SAPBEXunassignedItem 3 8 3" xfId="58407" xr:uid="{00000000-0005-0000-0000-000022E40000}"/>
    <cellStyle name="SAPBEXunassignedItem 3 9" xfId="58408" xr:uid="{00000000-0005-0000-0000-000023E40000}"/>
    <cellStyle name="SAPBEXunassignedItem 3 9 2" xfId="58409" xr:uid="{00000000-0005-0000-0000-000024E40000}"/>
    <cellStyle name="SAPBEXunassignedItem 3 9 3" xfId="58410" xr:uid="{00000000-0005-0000-0000-000025E40000}"/>
    <cellStyle name="SAPBEXunassignedItem 4" xfId="58411" xr:uid="{00000000-0005-0000-0000-000026E40000}"/>
    <cellStyle name="SAPBEXunassignedItem 4 10" xfId="58412" xr:uid="{00000000-0005-0000-0000-000027E40000}"/>
    <cellStyle name="SAPBEXunassignedItem 4 10 2" xfId="58413" xr:uid="{00000000-0005-0000-0000-000028E40000}"/>
    <cellStyle name="SAPBEXunassignedItem 4 10 3" xfId="58414" xr:uid="{00000000-0005-0000-0000-000029E40000}"/>
    <cellStyle name="SAPBEXunassignedItem 4 11" xfId="58415" xr:uid="{00000000-0005-0000-0000-00002AE40000}"/>
    <cellStyle name="SAPBEXunassignedItem 4 11 2" xfId="58416" xr:uid="{00000000-0005-0000-0000-00002BE40000}"/>
    <cellStyle name="SAPBEXunassignedItem 4 11 3" xfId="58417" xr:uid="{00000000-0005-0000-0000-00002CE40000}"/>
    <cellStyle name="SAPBEXunassignedItem 4 12" xfId="58418" xr:uid="{00000000-0005-0000-0000-00002DE40000}"/>
    <cellStyle name="SAPBEXunassignedItem 4 12 2" xfId="58419" xr:uid="{00000000-0005-0000-0000-00002EE40000}"/>
    <cellStyle name="SAPBEXunassignedItem 4 12 3" xfId="58420" xr:uid="{00000000-0005-0000-0000-00002FE40000}"/>
    <cellStyle name="SAPBEXunassignedItem 4 13" xfId="58421" xr:uid="{00000000-0005-0000-0000-000030E40000}"/>
    <cellStyle name="SAPBEXunassignedItem 4 13 2" xfId="58422" xr:uid="{00000000-0005-0000-0000-000031E40000}"/>
    <cellStyle name="SAPBEXunassignedItem 4 13 3" xfId="58423" xr:uid="{00000000-0005-0000-0000-000032E40000}"/>
    <cellStyle name="SAPBEXunassignedItem 4 14" xfId="58424" xr:uid="{00000000-0005-0000-0000-000033E40000}"/>
    <cellStyle name="SAPBEXunassignedItem 4 14 2" xfId="58425" xr:uid="{00000000-0005-0000-0000-000034E40000}"/>
    <cellStyle name="SAPBEXunassignedItem 4 14 3" xfId="58426" xr:uid="{00000000-0005-0000-0000-000035E40000}"/>
    <cellStyle name="SAPBEXunassignedItem 4 15" xfId="58427" xr:uid="{00000000-0005-0000-0000-000036E40000}"/>
    <cellStyle name="SAPBEXunassignedItem 4 15 2" xfId="58428" xr:uid="{00000000-0005-0000-0000-000037E40000}"/>
    <cellStyle name="SAPBEXunassignedItem 4 15 3" xfId="58429" xr:uid="{00000000-0005-0000-0000-000038E40000}"/>
    <cellStyle name="SAPBEXunassignedItem 4 16" xfId="58430" xr:uid="{00000000-0005-0000-0000-000039E40000}"/>
    <cellStyle name="SAPBEXunassignedItem 4 16 2" xfId="58431" xr:uid="{00000000-0005-0000-0000-00003AE40000}"/>
    <cellStyle name="SAPBEXunassignedItem 4 16 3" xfId="58432" xr:uid="{00000000-0005-0000-0000-00003BE40000}"/>
    <cellStyle name="SAPBEXunassignedItem 4 17" xfId="58433" xr:uid="{00000000-0005-0000-0000-00003CE40000}"/>
    <cellStyle name="SAPBEXunassignedItem 4 18" xfId="58434" xr:uid="{00000000-0005-0000-0000-00003DE40000}"/>
    <cellStyle name="SAPBEXunassignedItem 4 2" xfId="58435" xr:uid="{00000000-0005-0000-0000-00003EE40000}"/>
    <cellStyle name="SAPBEXunassignedItem 4 2 10" xfId="58436" xr:uid="{00000000-0005-0000-0000-00003FE40000}"/>
    <cellStyle name="SAPBEXunassignedItem 4 2 10 2" xfId="58437" xr:uid="{00000000-0005-0000-0000-000040E40000}"/>
    <cellStyle name="SAPBEXunassignedItem 4 2 10 3" xfId="58438" xr:uid="{00000000-0005-0000-0000-000041E40000}"/>
    <cellStyle name="SAPBEXunassignedItem 4 2 11" xfId="58439" xr:uid="{00000000-0005-0000-0000-000042E40000}"/>
    <cellStyle name="SAPBEXunassignedItem 4 2 11 2" xfId="58440" xr:uid="{00000000-0005-0000-0000-000043E40000}"/>
    <cellStyle name="SAPBEXunassignedItem 4 2 11 3" xfId="58441" xr:uid="{00000000-0005-0000-0000-000044E40000}"/>
    <cellStyle name="SAPBEXunassignedItem 4 2 12" xfId="58442" xr:uid="{00000000-0005-0000-0000-000045E40000}"/>
    <cellStyle name="SAPBEXunassignedItem 4 2 12 2" xfId="58443" xr:uid="{00000000-0005-0000-0000-000046E40000}"/>
    <cellStyle name="SAPBEXunassignedItem 4 2 12 3" xfId="58444" xr:uid="{00000000-0005-0000-0000-000047E40000}"/>
    <cellStyle name="SAPBEXunassignedItem 4 2 13" xfId="58445" xr:uid="{00000000-0005-0000-0000-000048E40000}"/>
    <cellStyle name="SAPBEXunassignedItem 4 2 13 2" xfId="58446" xr:uid="{00000000-0005-0000-0000-000049E40000}"/>
    <cellStyle name="SAPBEXunassignedItem 4 2 13 3" xfId="58447" xr:uid="{00000000-0005-0000-0000-00004AE40000}"/>
    <cellStyle name="SAPBEXunassignedItem 4 2 14" xfId="58448" xr:uid="{00000000-0005-0000-0000-00004BE40000}"/>
    <cellStyle name="SAPBEXunassignedItem 4 2 14 2" xfId="58449" xr:uid="{00000000-0005-0000-0000-00004CE40000}"/>
    <cellStyle name="SAPBEXunassignedItem 4 2 14 3" xfId="58450" xr:uid="{00000000-0005-0000-0000-00004DE40000}"/>
    <cellStyle name="SAPBEXunassignedItem 4 2 15" xfId="58451" xr:uid="{00000000-0005-0000-0000-00004EE40000}"/>
    <cellStyle name="SAPBEXunassignedItem 4 2 15 2" xfId="58452" xr:uid="{00000000-0005-0000-0000-00004FE40000}"/>
    <cellStyle name="SAPBEXunassignedItem 4 2 15 3" xfId="58453" xr:uid="{00000000-0005-0000-0000-000050E40000}"/>
    <cellStyle name="SAPBEXunassignedItem 4 2 16" xfId="58454" xr:uid="{00000000-0005-0000-0000-000051E40000}"/>
    <cellStyle name="SAPBEXunassignedItem 4 2 17" xfId="58455" xr:uid="{00000000-0005-0000-0000-000052E40000}"/>
    <cellStyle name="SAPBEXunassignedItem 4 2 2" xfId="58456" xr:uid="{00000000-0005-0000-0000-000053E40000}"/>
    <cellStyle name="SAPBEXunassignedItem 4 2 2 10" xfId="58457" xr:uid="{00000000-0005-0000-0000-000054E40000}"/>
    <cellStyle name="SAPBEXunassignedItem 4 2 2 10 2" xfId="58458" xr:uid="{00000000-0005-0000-0000-000055E40000}"/>
    <cellStyle name="SAPBEXunassignedItem 4 2 2 10 3" xfId="58459" xr:uid="{00000000-0005-0000-0000-000056E40000}"/>
    <cellStyle name="SAPBEXunassignedItem 4 2 2 11" xfId="58460" xr:uid="{00000000-0005-0000-0000-000057E40000}"/>
    <cellStyle name="SAPBEXunassignedItem 4 2 2 11 2" xfId="58461" xr:uid="{00000000-0005-0000-0000-000058E40000}"/>
    <cellStyle name="SAPBEXunassignedItem 4 2 2 11 3" xfId="58462" xr:uid="{00000000-0005-0000-0000-000059E40000}"/>
    <cellStyle name="SAPBEXunassignedItem 4 2 2 12" xfId="58463" xr:uid="{00000000-0005-0000-0000-00005AE40000}"/>
    <cellStyle name="SAPBEXunassignedItem 4 2 2 12 2" xfId="58464" xr:uid="{00000000-0005-0000-0000-00005BE40000}"/>
    <cellStyle name="SAPBEXunassignedItem 4 2 2 12 3" xfId="58465" xr:uid="{00000000-0005-0000-0000-00005CE40000}"/>
    <cellStyle name="SAPBEXunassignedItem 4 2 2 13" xfId="58466" xr:uid="{00000000-0005-0000-0000-00005DE40000}"/>
    <cellStyle name="SAPBEXunassignedItem 4 2 2 14" xfId="58467" xr:uid="{00000000-0005-0000-0000-00005EE40000}"/>
    <cellStyle name="SAPBEXunassignedItem 4 2 2 2" xfId="58468" xr:uid="{00000000-0005-0000-0000-00005FE40000}"/>
    <cellStyle name="SAPBEXunassignedItem 4 2 2 2 2" xfId="58469" xr:uid="{00000000-0005-0000-0000-000060E40000}"/>
    <cellStyle name="SAPBEXunassignedItem 4 2 2 2 3" xfId="58470" xr:uid="{00000000-0005-0000-0000-000061E40000}"/>
    <cellStyle name="SAPBEXunassignedItem 4 2 2 3" xfId="58471" xr:uid="{00000000-0005-0000-0000-000062E40000}"/>
    <cellStyle name="SAPBEXunassignedItem 4 2 2 3 2" xfId="58472" xr:uid="{00000000-0005-0000-0000-000063E40000}"/>
    <cellStyle name="SAPBEXunassignedItem 4 2 2 3 3" xfId="58473" xr:uid="{00000000-0005-0000-0000-000064E40000}"/>
    <cellStyle name="SAPBEXunassignedItem 4 2 2 4" xfId="58474" xr:uid="{00000000-0005-0000-0000-000065E40000}"/>
    <cellStyle name="SAPBEXunassignedItem 4 2 2 4 2" xfId="58475" xr:uid="{00000000-0005-0000-0000-000066E40000}"/>
    <cellStyle name="SAPBEXunassignedItem 4 2 2 4 3" xfId="58476" xr:uid="{00000000-0005-0000-0000-000067E40000}"/>
    <cellStyle name="SAPBEXunassignedItem 4 2 2 5" xfId="58477" xr:uid="{00000000-0005-0000-0000-000068E40000}"/>
    <cellStyle name="SAPBEXunassignedItem 4 2 2 5 2" xfId="58478" xr:uid="{00000000-0005-0000-0000-000069E40000}"/>
    <cellStyle name="SAPBEXunassignedItem 4 2 2 5 3" xfId="58479" xr:uid="{00000000-0005-0000-0000-00006AE40000}"/>
    <cellStyle name="SAPBEXunassignedItem 4 2 2 6" xfId="58480" xr:uid="{00000000-0005-0000-0000-00006BE40000}"/>
    <cellStyle name="SAPBEXunassignedItem 4 2 2 6 2" xfId="58481" xr:uid="{00000000-0005-0000-0000-00006CE40000}"/>
    <cellStyle name="SAPBEXunassignedItem 4 2 2 6 3" xfId="58482" xr:uid="{00000000-0005-0000-0000-00006DE40000}"/>
    <cellStyle name="SAPBEXunassignedItem 4 2 2 7" xfId="58483" xr:uid="{00000000-0005-0000-0000-00006EE40000}"/>
    <cellStyle name="SAPBEXunassignedItem 4 2 2 7 2" xfId="58484" xr:uid="{00000000-0005-0000-0000-00006FE40000}"/>
    <cellStyle name="SAPBEXunassignedItem 4 2 2 7 3" xfId="58485" xr:uid="{00000000-0005-0000-0000-000070E40000}"/>
    <cellStyle name="SAPBEXunassignedItem 4 2 2 8" xfId="58486" xr:uid="{00000000-0005-0000-0000-000071E40000}"/>
    <cellStyle name="SAPBEXunassignedItem 4 2 2 8 2" xfId="58487" xr:uid="{00000000-0005-0000-0000-000072E40000}"/>
    <cellStyle name="SAPBEXunassignedItem 4 2 2 8 3" xfId="58488" xr:uid="{00000000-0005-0000-0000-000073E40000}"/>
    <cellStyle name="SAPBEXunassignedItem 4 2 2 9" xfId="58489" xr:uid="{00000000-0005-0000-0000-000074E40000}"/>
    <cellStyle name="SAPBEXunassignedItem 4 2 2 9 2" xfId="58490" xr:uid="{00000000-0005-0000-0000-000075E40000}"/>
    <cellStyle name="SAPBEXunassignedItem 4 2 2 9 3" xfId="58491" xr:uid="{00000000-0005-0000-0000-000076E40000}"/>
    <cellStyle name="SAPBEXunassignedItem 4 2 3" xfId="58492" xr:uid="{00000000-0005-0000-0000-000077E40000}"/>
    <cellStyle name="SAPBEXunassignedItem 4 2 3 10" xfId="58493" xr:uid="{00000000-0005-0000-0000-000078E40000}"/>
    <cellStyle name="SAPBEXunassignedItem 4 2 3 10 2" xfId="58494" xr:uid="{00000000-0005-0000-0000-000079E40000}"/>
    <cellStyle name="SAPBEXunassignedItem 4 2 3 10 3" xfId="58495" xr:uid="{00000000-0005-0000-0000-00007AE40000}"/>
    <cellStyle name="SAPBEXunassignedItem 4 2 3 11" xfId="58496" xr:uid="{00000000-0005-0000-0000-00007BE40000}"/>
    <cellStyle name="SAPBEXunassignedItem 4 2 3 11 2" xfId="58497" xr:uid="{00000000-0005-0000-0000-00007CE40000}"/>
    <cellStyle name="SAPBEXunassignedItem 4 2 3 11 3" xfId="58498" xr:uid="{00000000-0005-0000-0000-00007DE40000}"/>
    <cellStyle name="SAPBEXunassignedItem 4 2 3 12" xfId="58499" xr:uid="{00000000-0005-0000-0000-00007EE40000}"/>
    <cellStyle name="SAPBEXunassignedItem 4 2 3 12 2" xfId="58500" xr:uid="{00000000-0005-0000-0000-00007FE40000}"/>
    <cellStyle name="SAPBEXunassignedItem 4 2 3 12 3" xfId="58501" xr:uid="{00000000-0005-0000-0000-000080E40000}"/>
    <cellStyle name="SAPBEXunassignedItem 4 2 3 13" xfId="58502" xr:uid="{00000000-0005-0000-0000-000081E40000}"/>
    <cellStyle name="SAPBEXunassignedItem 4 2 3 14" xfId="58503" xr:uid="{00000000-0005-0000-0000-000082E40000}"/>
    <cellStyle name="SAPBEXunassignedItem 4 2 3 2" xfId="58504" xr:uid="{00000000-0005-0000-0000-000083E40000}"/>
    <cellStyle name="SAPBEXunassignedItem 4 2 3 2 2" xfId="58505" xr:uid="{00000000-0005-0000-0000-000084E40000}"/>
    <cellStyle name="SAPBEXunassignedItem 4 2 3 2 3" xfId="58506" xr:uid="{00000000-0005-0000-0000-000085E40000}"/>
    <cellStyle name="SAPBEXunassignedItem 4 2 3 3" xfId="58507" xr:uid="{00000000-0005-0000-0000-000086E40000}"/>
    <cellStyle name="SAPBEXunassignedItem 4 2 3 3 2" xfId="58508" xr:uid="{00000000-0005-0000-0000-000087E40000}"/>
    <cellStyle name="SAPBEXunassignedItem 4 2 3 3 3" xfId="58509" xr:uid="{00000000-0005-0000-0000-000088E40000}"/>
    <cellStyle name="SAPBEXunassignedItem 4 2 3 4" xfId="58510" xr:uid="{00000000-0005-0000-0000-000089E40000}"/>
    <cellStyle name="SAPBEXunassignedItem 4 2 3 4 2" xfId="58511" xr:uid="{00000000-0005-0000-0000-00008AE40000}"/>
    <cellStyle name="SAPBEXunassignedItem 4 2 3 4 3" xfId="58512" xr:uid="{00000000-0005-0000-0000-00008BE40000}"/>
    <cellStyle name="SAPBEXunassignedItem 4 2 3 5" xfId="58513" xr:uid="{00000000-0005-0000-0000-00008CE40000}"/>
    <cellStyle name="SAPBEXunassignedItem 4 2 3 5 2" xfId="58514" xr:uid="{00000000-0005-0000-0000-00008DE40000}"/>
    <cellStyle name="SAPBEXunassignedItem 4 2 3 5 3" xfId="58515" xr:uid="{00000000-0005-0000-0000-00008EE40000}"/>
    <cellStyle name="SAPBEXunassignedItem 4 2 3 6" xfId="58516" xr:uid="{00000000-0005-0000-0000-00008FE40000}"/>
    <cellStyle name="SAPBEXunassignedItem 4 2 3 6 2" xfId="58517" xr:uid="{00000000-0005-0000-0000-000090E40000}"/>
    <cellStyle name="SAPBEXunassignedItem 4 2 3 6 3" xfId="58518" xr:uid="{00000000-0005-0000-0000-000091E40000}"/>
    <cellStyle name="SAPBEXunassignedItem 4 2 3 7" xfId="58519" xr:uid="{00000000-0005-0000-0000-000092E40000}"/>
    <cellStyle name="SAPBEXunassignedItem 4 2 3 7 2" xfId="58520" xr:uid="{00000000-0005-0000-0000-000093E40000}"/>
    <cellStyle name="SAPBEXunassignedItem 4 2 3 7 3" xfId="58521" xr:uid="{00000000-0005-0000-0000-000094E40000}"/>
    <cellStyle name="SAPBEXunassignedItem 4 2 3 8" xfId="58522" xr:uid="{00000000-0005-0000-0000-000095E40000}"/>
    <cellStyle name="SAPBEXunassignedItem 4 2 3 8 2" xfId="58523" xr:uid="{00000000-0005-0000-0000-000096E40000}"/>
    <cellStyle name="SAPBEXunassignedItem 4 2 3 8 3" xfId="58524" xr:uid="{00000000-0005-0000-0000-000097E40000}"/>
    <cellStyle name="SAPBEXunassignedItem 4 2 3 9" xfId="58525" xr:uid="{00000000-0005-0000-0000-000098E40000}"/>
    <cellStyle name="SAPBEXunassignedItem 4 2 3 9 2" xfId="58526" xr:uid="{00000000-0005-0000-0000-000099E40000}"/>
    <cellStyle name="SAPBEXunassignedItem 4 2 3 9 3" xfId="58527" xr:uid="{00000000-0005-0000-0000-00009AE40000}"/>
    <cellStyle name="SAPBEXunassignedItem 4 2 4" xfId="58528" xr:uid="{00000000-0005-0000-0000-00009BE40000}"/>
    <cellStyle name="SAPBEXunassignedItem 4 2 4 10" xfId="58529" xr:uid="{00000000-0005-0000-0000-00009CE40000}"/>
    <cellStyle name="SAPBEXunassignedItem 4 2 4 10 2" xfId="58530" xr:uid="{00000000-0005-0000-0000-00009DE40000}"/>
    <cellStyle name="SAPBEXunassignedItem 4 2 4 10 3" xfId="58531" xr:uid="{00000000-0005-0000-0000-00009EE40000}"/>
    <cellStyle name="SAPBEXunassignedItem 4 2 4 11" xfId="58532" xr:uid="{00000000-0005-0000-0000-00009FE40000}"/>
    <cellStyle name="SAPBEXunassignedItem 4 2 4 11 2" xfId="58533" xr:uid="{00000000-0005-0000-0000-0000A0E40000}"/>
    <cellStyle name="SAPBEXunassignedItem 4 2 4 11 3" xfId="58534" xr:uid="{00000000-0005-0000-0000-0000A1E40000}"/>
    <cellStyle name="SAPBEXunassignedItem 4 2 4 12" xfId="58535" xr:uid="{00000000-0005-0000-0000-0000A2E40000}"/>
    <cellStyle name="SAPBEXunassignedItem 4 2 4 13" xfId="58536" xr:uid="{00000000-0005-0000-0000-0000A3E40000}"/>
    <cellStyle name="SAPBEXunassignedItem 4 2 4 2" xfId="58537" xr:uid="{00000000-0005-0000-0000-0000A4E40000}"/>
    <cellStyle name="SAPBEXunassignedItem 4 2 4 2 2" xfId="58538" xr:uid="{00000000-0005-0000-0000-0000A5E40000}"/>
    <cellStyle name="SAPBEXunassignedItem 4 2 4 2 3" xfId="58539" xr:uid="{00000000-0005-0000-0000-0000A6E40000}"/>
    <cellStyle name="SAPBEXunassignedItem 4 2 4 3" xfId="58540" xr:uid="{00000000-0005-0000-0000-0000A7E40000}"/>
    <cellStyle name="SAPBEXunassignedItem 4 2 4 3 2" xfId="58541" xr:uid="{00000000-0005-0000-0000-0000A8E40000}"/>
    <cellStyle name="SAPBEXunassignedItem 4 2 4 3 3" xfId="58542" xr:uid="{00000000-0005-0000-0000-0000A9E40000}"/>
    <cellStyle name="SAPBEXunassignedItem 4 2 4 4" xfId="58543" xr:uid="{00000000-0005-0000-0000-0000AAE40000}"/>
    <cellStyle name="SAPBEXunassignedItem 4 2 4 4 2" xfId="58544" xr:uid="{00000000-0005-0000-0000-0000ABE40000}"/>
    <cellStyle name="SAPBEXunassignedItem 4 2 4 4 3" xfId="58545" xr:uid="{00000000-0005-0000-0000-0000ACE40000}"/>
    <cellStyle name="SAPBEXunassignedItem 4 2 4 5" xfId="58546" xr:uid="{00000000-0005-0000-0000-0000ADE40000}"/>
    <cellStyle name="SAPBEXunassignedItem 4 2 4 5 2" xfId="58547" xr:uid="{00000000-0005-0000-0000-0000AEE40000}"/>
    <cellStyle name="SAPBEXunassignedItem 4 2 4 5 3" xfId="58548" xr:uid="{00000000-0005-0000-0000-0000AFE40000}"/>
    <cellStyle name="SAPBEXunassignedItem 4 2 4 6" xfId="58549" xr:uid="{00000000-0005-0000-0000-0000B0E40000}"/>
    <cellStyle name="SAPBEXunassignedItem 4 2 4 6 2" xfId="58550" xr:uid="{00000000-0005-0000-0000-0000B1E40000}"/>
    <cellStyle name="SAPBEXunassignedItem 4 2 4 6 3" xfId="58551" xr:uid="{00000000-0005-0000-0000-0000B2E40000}"/>
    <cellStyle name="SAPBEXunassignedItem 4 2 4 7" xfId="58552" xr:uid="{00000000-0005-0000-0000-0000B3E40000}"/>
    <cellStyle name="SAPBEXunassignedItem 4 2 4 7 2" xfId="58553" xr:uid="{00000000-0005-0000-0000-0000B4E40000}"/>
    <cellStyle name="SAPBEXunassignedItem 4 2 4 7 3" xfId="58554" xr:uid="{00000000-0005-0000-0000-0000B5E40000}"/>
    <cellStyle name="SAPBEXunassignedItem 4 2 4 8" xfId="58555" xr:uid="{00000000-0005-0000-0000-0000B6E40000}"/>
    <cellStyle name="SAPBEXunassignedItem 4 2 4 8 2" xfId="58556" xr:uid="{00000000-0005-0000-0000-0000B7E40000}"/>
    <cellStyle name="SAPBEXunassignedItem 4 2 4 8 3" xfId="58557" xr:uid="{00000000-0005-0000-0000-0000B8E40000}"/>
    <cellStyle name="SAPBEXunassignedItem 4 2 4 9" xfId="58558" xr:uid="{00000000-0005-0000-0000-0000B9E40000}"/>
    <cellStyle name="SAPBEXunassignedItem 4 2 4 9 2" xfId="58559" xr:uid="{00000000-0005-0000-0000-0000BAE40000}"/>
    <cellStyle name="SAPBEXunassignedItem 4 2 4 9 3" xfId="58560" xr:uid="{00000000-0005-0000-0000-0000BBE40000}"/>
    <cellStyle name="SAPBEXunassignedItem 4 2 5" xfId="58561" xr:uid="{00000000-0005-0000-0000-0000BCE40000}"/>
    <cellStyle name="SAPBEXunassignedItem 4 2 5 10" xfId="58562" xr:uid="{00000000-0005-0000-0000-0000BDE40000}"/>
    <cellStyle name="SAPBEXunassignedItem 4 2 5 10 2" xfId="58563" xr:uid="{00000000-0005-0000-0000-0000BEE40000}"/>
    <cellStyle name="SAPBEXunassignedItem 4 2 5 10 3" xfId="58564" xr:uid="{00000000-0005-0000-0000-0000BFE40000}"/>
    <cellStyle name="SAPBEXunassignedItem 4 2 5 11" xfId="58565" xr:uid="{00000000-0005-0000-0000-0000C0E40000}"/>
    <cellStyle name="SAPBEXunassignedItem 4 2 5 11 2" xfId="58566" xr:uid="{00000000-0005-0000-0000-0000C1E40000}"/>
    <cellStyle name="SAPBEXunassignedItem 4 2 5 11 3" xfId="58567" xr:uid="{00000000-0005-0000-0000-0000C2E40000}"/>
    <cellStyle name="SAPBEXunassignedItem 4 2 5 12" xfId="58568" xr:uid="{00000000-0005-0000-0000-0000C3E40000}"/>
    <cellStyle name="SAPBEXunassignedItem 4 2 5 13" xfId="58569" xr:uid="{00000000-0005-0000-0000-0000C4E40000}"/>
    <cellStyle name="SAPBEXunassignedItem 4 2 5 2" xfId="58570" xr:uid="{00000000-0005-0000-0000-0000C5E40000}"/>
    <cellStyle name="SAPBEXunassignedItem 4 2 5 2 2" xfId="58571" xr:uid="{00000000-0005-0000-0000-0000C6E40000}"/>
    <cellStyle name="SAPBEXunassignedItem 4 2 5 2 3" xfId="58572" xr:uid="{00000000-0005-0000-0000-0000C7E40000}"/>
    <cellStyle name="SAPBEXunassignedItem 4 2 5 3" xfId="58573" xr:uid="{00000000-0005-0000-0000-0000C8E40000}"/>
    <cellStyle name="SAPBEXunassignedItem 4 2 5 3 2" xfId="58574" xr:uid="{00000000-0005-0000-0000-0000C9E40000}"/>
    <cellStyle name="SAPBEXunassignedItem 4 2 5 3 3" xfId="58575" xr:uid="{00000000-0005-0000-0000-0000CAE40000}"/>
    <cellStyle name="SAPBEXunassignedItem 4 2 5 4" xfId="58576" xr:uid="{00000000-0005-0000-0000-0000CBE40000}"/>
    <cellStyle name="SAPBEXunassignedItem 4 2 5 4 2" xfId="58577" xr:uid="{00000000-0005-0000-0000-0000CCE40000}"/>
    <cellStyle name="SAPBEXunassignedItem 4 2 5 4 3" xfId="58578" xr:uid="{00000000-0005-0000-0000-0000CDE40000}"/>
    <cellStyle name="SAPBEXunassignedItem 4 2 5 5" xfId="58579" xr:uid="{00000000-0005-0000-0000-0000CEE40000}"/>
    <cellStyle name="SAPBEXunassignedItem 4 2 5 5 2" xfId="58580" xr:uid="{00000000-0005-0000-0000-0000CFE40000}"/>
    <cellStyle name="SAPBEXunassignedItem 4 2 5 5 3" xfId="58581" xr:uid="{00000000-0005-0000-0000-0000D0E40000}"/>
    <cellStyle name="SAPBEXunassignedItem 4 2 5 6" xfId="58582" xr:uid="{00000000-0005-0000-0000-0000D1E40000}"/>
    <cellStyle name="SAPBEXunassignedItem 4 2 5 6 2" xfId="58583" xr:uid="{00000000-0005-0000-0000-0000D2E40000}"/>
    <cellStyle name="SAPBEXunassignedItem 4 2 5 6 3" xfId="58584" xr:uid="{00000000-0005-0000-0000-0000D3E40000}"/>
    <cellStyle name="SAPBEXunassignedItem 4 2 5 7" xfId="58585" xr:uid="{00000000-0005-0000-0000-0000D4E40000}"/>
    <cellStyle name="SAPBEXunassignedItem 4 2 5 7 2" xfId="58586" xr:uid="{00000000-0005-0000-0000-0000D5E40000}"/>
    <cellStyle name="SAPBEXunassignedItem 4 2 5 7 3" xfId="58587" xr:uid="{00000000-0005-0000-0000-0000D6E40000}"/>
    <cellStyle name="SAPBEXunassignedItem 4 2 5 8" xfId="58588" xr:uid="{00000000-0005-0000-0000-0000D7E40000}"/>
    <cellStyle name="SAPBEXunassignedItem 4 2 5 8 2" xfId="58589" xr:uid="{00000000-0005-0000-0000-0000D8E40000}"/>
    <cellStyle name="SAPBEXunassignedItem 4 2 5 8 3" xfId="58590" xr:uid="{00000000-0005-0000-0000-0000D9E40000}"/>
    <cellStyle name="SAPBEXunassignedItem 4 2 5 9" xfId="58591" xr:uid="{00000000-0005-0000-0000-0000DAE40000}"/>
    <cellStyle name="SAPBEXunassignedItem 4 2 5 9 2" xfId="58592" xr:uid="{00000000-0005-0000-0000-0000DBE40000}"/>
    <cellStyle name="SAPBEXunassignedItem 4 2 5 9 3" xfId="58593" xr:uid="{00000000-0005-0000-0000-0000DCE40000}"/>
    <cellStyle name="SAPBEXunassignedItem 4 2 6" xfId="58594" xr:uid="{00000000-0005-0000-0000-0000DDE40000}"/>
    <cellStyle name="SAPBEXunassignedItem 4 2 6 2" xfId="58595" xr:uid="{00000000-0005-0000-0000-0000DEE40000}"/>
    <cellStyle name="SAPBEXunassignedItem 4 2 6 3" xfId="58596" xr:uid="{00000000-0005-0000-0000-0000DFE40000}"/>
    <cellStyle name="SAPBEXunassignedItem 4 2 7" xfId="58597" xr:uid="{00000000-0005-0000-0000-0000E0E40000}"/>
    <cellStyle name="SAPBEXunassignedItem 4 2 7 2" xfId="58598" xr:uid="{00000000-0005-0000-0000-0000E1E40000}"/>
    <cellStyle name="SAPBEXunassignedItem 4 2 7 3" xfId="58599" xr:uid="{00000000-0005-0000-0000-0000E2E40000}"/>
    <cellStyle name="SAPBEXunassignedItem 4 2 8" xfId="58600" xr:uid="{00000000-0005-0000-0000-0000E3E40000}"/>
    <cellStyle name="SAPBEXunassignedItem 4 2 8 2" xfId="58601" xr:uid="{00000000-0005-0000-0000-0000E4E40000}"/>
    <cellStyle name="SAPBEXunassignedItem 4 2 8 3" xfId="58602" xr:uid="{00000000-0005-0000-0000-0000E5E40000}"/>
    <cellStyle name="SAPBEXunassignedItem 4 2 9" xfId="58603" xr:uid="{00000000-0005-0000-0000-0000E6E40000}"/>
    <cellStyle name="SAPBEXunassignedItem 4 2 9 2" xfId="58604" xr:uid="{00000000-0005-0000-0000-0000E7E40000}"/>
    <cellStyle name="SAPBEXunassignedItem 4 2 9 3" xfId="58605" xr:uid="{00000000-0005-0000-0000-0000E8E40000}"/>
    <cellStyle name="SAPBEXunassignedItem 4 3" xfId="58606" xr:uid="{00000000-0005-0000-0000-0000E9E40000}"/>
    <cellStyle name="SAPBEXunassignedItem 4 3 10" xfId="58607" xr:uid="{00000000-0005-0000-0000-0000EAE40000}"/>
    <cellStyle name="SAPBEXunassignedItem 4 3 10 2" xfId="58608" xr:uid="{00000000-0005-0000-0000-0000EBE40000}"/>
    <cellStyle name="SAPBEXunassignedItem 4 3 10 3" xfId="58609" xr:uid="{00000000-0005-0000-0000-0000ECE40000}"/>
    <cellStyle name="SAPBEXunassignedItem 4 3 11" xfId="58610" xr:uid="{00000000-0005-0000-0000-0000EDE40000}"/>
    <cellStyle name="SAPBEXunassignedItem 4 3 11 2" xfId="58611" xr:uid="{00000000-0005-0000-0000-0000EEE40000}"/>
    <cellStyle name="SAPBEXunassignedItem 4 3 11 3" xfId="58612" xr:uid="{00000000-0005-0000-0000-0000EFE40000}"/>
    <cellStyle name="SAPBEXunassignedItem 4 3 12" xfId="58613" xr:uid="{00000000-0005-0000-0000-0000F0E40000}"/>
    <cellStyle name="SAPBEXunassignedItem 4 3 12 2" xfId="58614" xr:uid="{00000000-0005-0000-0000-0000F1E40000}"/>
    <cellStyle name="SAPBEXunassignedItem 4 3 12 3" xfId="58615" xr:uid="{00000000-0005-0000-0000-0000F2E40000}"/>
    <cellStyle name="SAPBEXunassignedItem 4 3 13" xfId="58616" xr:uid="{00000000-0005-0000-0000-0000F3E40000}"/>
    <cellStyle name="SAPBEXunassignedItem 4 3 14" xfId="58617" xr:uid="{00000000-0005-0000-0000-0000F4E40000}"/>
    <cellStyle name="SAPBEXunassignedItem 4 3 2" xfId="58618" xr:uid="{00000000-0005-0000-0000-0000F5E40000}"/>
    <cellStyle name="SAPBEXunassignedItem 4 3 2 2" xfId="58619" xr:uid="{00000000-0005-0000-0000-0000F6E40000}"/>
    <cellStyle name="SAPBEXunassignedItem 4 3 2 3" xfId="58620" xr:uid="{00000000-0005-0000-0000-0000F7E40000}"/>
    <cellStyle name="SAPBEXunassignedItem 4 3 3" xfId="58621" xr:uid="{00000000-0005-0000-0000-0000F8E40000}"/>
    <cellStyle name="SAPBEXunassignedItem 4 3 3 2" xfId="58622" xr:uid="{00000000-0005-0000-0000-0000F9E40000}"/>
    <cellStyle name="SAPBEXunassignedItem 4 3 3 3" xfId="58623" xr:uid="{00000000-0005-0000-0000-0000FAE40000}"/>
    <cellStyle name="SAPBEXunassignedItem 4 3 4" xfId="58624" xr:uid="{00000000-0005-0000-0000-0000FBE40000}"/>
    <cellStyle name="SAPBEXunassignedItem 4 3 4 2" xfId="58625" xr:uid="{00000000-0005-0000-0000-0000FCE40000}"/>
    <cellStyle name="SAPBEXunassignedItem 4 3 4 3" xfId="58626" xr:uid="{00000000-0005-0000-0000-0000FDE40000}"/>
    <cellStyle name="SAPBEXunassignedItem 4 3 5" xfId="58627" xr:uid="{00000000-0005-0000-0000-0000FEE40000}"/>
    <cellStyle name="SAPBEXunassignedItem 4 3 5 2" xfId="58628" xr:uid="{00000000-0005-0000-0000-0000FFE40000}"/>
    <cellStyle name="SAPBEXunassignedItem 4 3 5 3" xfId="58629" xr:uid="{00000000-0005-0000-0000-000000E50000}"/>
    <cellStyle name="SAPBEXunassignedItem 4 3 6" xfId="58630" xr:uid="{00000000-0005-0000-0000-000001E50000}"/>
    <cellStyle name="SAPBEXunassignedItem 4 3 6 2" xfId="58631" xr:uid="{00000000-0005-0000-0000-000002E50000}"/>
    <cellStyle name="SAPBEXunassignedItem 4 3 6 3" xfId="58632" xr:uid="{00000000-0005-0000-0000-000003E50000}"/>
    <cellStyle name="SAPBEXunassignedItem 4 3 7" xfId="58633" xr:uid="{00000000-0005-0000-0000-000004E50000}"/>
    <cellStyle name="SAPBEXunassignedItem 4 3 7 2" xfId="58634" xr:uid="{00000000-0005-0000-0000-000005E50000}"/>
    <cellStyle name="SAPBEXunassignedItem 4 3 7 3" xfId="58635" xr:uid="{00000000-0005-0000-0000-000006E50000}"/>
    <cellStyle name="SAPBEXunassignedItem 4 3 8" xfId="58636" xr:uid="{00000000-0005-0000-0000-000007E50000}"/>
    <cellStyle name="SAPBEXunassignedItem 4 3 8 2" xfId="58637" xr:uid="{00000000-0005-0000-0000-000008E50000}"/>
    <cellStyle name="SAPBEXunassignedItem 4 3 8 3" xfId="58638" xr:uid="{00000000-0005-0000-0000-000009E50000}"/>
    <cellStyle name="SAPBEXunassignedItem 4 3 9" xfId="58639" xr:uid="{00000000-0005-0000-0000-00000AE50000}"/>
    <cellStyle name="SAPBEXunassignedItem 4 3 9 2" xfId="58640" xr:uid="{00000000-0005-0000-0000-00000BE50000}"/>
    <cellStyle name="SAPBEXunassignedItem 4 3 9 3" xfId="58641" xr:uid="{00000000-0005-0000-0000-00000CE50000}"/>
    <cellStyle name="SAPBEXunassignedItem 4 4" xfId="58642" xr:uid="{00000000-0005-0000-0000-00000DE50000}"/>
    <cellStyle name="SAPBEXunassignedItem 4 4 10" xfId="58643" xr:uid="{00000000-0005-0000-0000-00000EE50000}"/>
    <cellStyle name="SAPBEXunassignedItem 4 4 10 2" xfId="58644" xr:uid="{00000000-0005-0000-0000-00000FE50000}"/>
    <cellStyle name="SAPBEXunassignedItem 4 4 10 3" xfId="58645" xr:uid="{00000000-0005-0000-0000-000010E50000}"/>
    <cellStyle name="SAPBEXunassignedItem 4 4 11" xfId="58646" xr:uid="{00000000-0005-0000-0000-000011E50000}"/>
    <cellStyle name="SAPBEXunassignedItem 4 4 11 2" xfId="58647" xr:uid="{00000000-0005-0000-0000-000012E50000}"/>
    <cellStyle name="SAPBEXunassignedItem 4 4 11 3" xfId="58648" xr:uid="{00000000-0005-0000-0000-000013E50000}"/>
    <cellStyle name="SAPBEXunassignedItem 4 4 12" xfId="58649" xr:uid="{00000000-0005-0000-0000-000014E50000}"/>
    <cellStyle name="SAPBEXunassignedItem 4 4 12 2" xfId="58650" xr:uid="{00000000-0005-0000-0000-000015E50000}"/>
    <cellStyle name="SAPBEXunassignedItem 4 4 12 3" xfId="58651" xr:uid="{00000000-0005-0000-0000-000016E50000}"/>
    <cellStyle name="SAPBEXunassignedItem 4 4 13" xfId="58652" xr:uid="{00000000-0005-0000-0000-000017E50000}"/>
    <cellStyle name="SAPBEXunassignedItem 4 4 14" xfId="58653" xr:uid="{00000000-0005-0000-0000-000018E50000}"/>
    <cellStyle name="SAPBEXunassignedItem 4 4 2" xfId="58654" xr:uid="{00000000-0005-0000-0000-000019E50000}"/>
    <cellStyle name="SAPBEXunassignedItem 4 4 2 2" xfId="58655" xr:uid="{00000000-0005-0000-0000-00001AE50000}"/>
    <cellStyle name="SAPBEXunassignedItem 4 4 2 3" xfId="58656" xr:uid="{00000000-0005-0000-0000-00001BE50000}"/>
    <cellStyle name="SAPBEXunassignedItem 4 4 3" xfId="58657" xr:uid="{00000000-0005-0000-0000-00001CE50000}"/>
    <cellStyle name="SAPBEXunassignedItem 4 4 3 2" xfId="58658" xr:uid="{00000000-0005-0000-0000-00001DE50000}"/>
    <cellStyle name="SAPBEXunassignedItem 4 4 3 3" xfId="58659" xr:uid="{00000000-0005-0000-0000-00001EE50000}"/>
    <cellStyle name="SAPBEXunassignedItem 4 4 4" xfId="58660" xr:uid="{00000000-0005-0000-0000-00001FE50000}"/>
    <cellStyle name="SAPBEXunassignedItem 4 4 4 2" xfId="58661" xr:uid="{00000000-0005-0000-0000-000020E50000}"/>
    <cellStyle name="SAPBEXunassignedItem 4 4 4 3" xfId="58662" xr:uid="{00000000-0005-0000-0000-000021E50000}"/>
    <cellStyle name="SAPBEXunassignedItem 4 4 5" xfId="58663" xr:uid="{00000000-0005-0000-0000-000022E50000}"/>
    <cellStyle name="SAPBEXunassignedItem 4 4 5 2" xfId="58664" xr:uid="{00000000-0005-0000-0000-000023E50000}"/>
    <cellStyle name="SAPBEXunassignedItem 4 4 5 3" xfId="58665" xr:uid="{00000000-0005-0000-0000-000024E50000}"/>
    <cellStyle name="SAPBEXunassignedItem 4 4 6" xfId="58666" xr:uid="{00000000-0005-0000-0000-000025E50000}"/>
    <cellStyle name="SAPBEXunassignedItem 4 4 6 2" xfId="58667" xr:uid="{00000000-0005-0000-0000-000026E50000}"/>
    <cellStyle name="SAPBEXunassignedItem 4 4 6 3" xfId="58668" xr:uid="{00000000-0005-0000-0000-000027E50000}"/>
    <cellStyle name="SAPBEXunassignedItem 4 4 7" xfId="58669" xr:uid="{00000000-0005-0000-0000-000028E50000}"/>
    <cellStyle name="SAPBEXunassignedItem 4 4 7 2" xfId="58670" xr:uid="{00000000-0005-0000-0000-000029E50000}"/>
    <cellStyle name="SAPBEXunassignedItem 4 4 7 3" xfId="58671" xr:uid="{00000000-0005-0000-0000-00002AE50000}"/>
    <cellStyle name="SAPBEXunassignedItem 4 4 8" xfId="58672" xr:uid="{00000000-0005-0000-0000-00002BE50000}"/>
    <cellStyle name="SAPBEXunassignedItem 4 4 8 2" xfId="58673" xr:uid="{00000000-0005-0000-0000-00002CE50000}"/>
    <cellStyle name="SAPBEXunassignedItem 4 4 8 3" xfId="58674" xr:uid="{00000000-0005-0000-0000-00002DE50000}"/>
    <cellStyle name="SAPBEXunassignedItem 4 4 9" xfId="58675" xr:uid="{00000000-0005-0000-0000-00002EE50000}"/>
    <cellStyle name="SAPBEXunassignedItem 4 4 9 2" xfId="58676" xr:uid="{00000000-0005-0000-0000-00002FE50000}"/>
    <cellStyle name="SAPBEXunassignedItem 4 4 9 3" xfId="58677" xr:uid="{00000000-0005-0000-0000-000030E50000}"/>
    <cellStyle name="SAPBEXunassignedItem 4 5" xfId="58678" xr:uid="{00000000-0005-0000-0000-000031E50000}"/>
    <cellStyle name="SAPBEXunassignedItem 4 5 10" xfId="58679" xr:uid="{00000000-0005-0000-0000-000032E50000}"/>
    <cellStyle name="SAPBEXunassignedItem 4 5 10 2" xfId="58680" xr:uid="{00000000-0005-0000-0000-000033E50000}"/>
    <cellStyle name="SAPBEXunassignedItem 4 5 10 3" xfId="58681" xr:uid="{00000000-0005-0000-0000-000034E50000}"/>
    <cellStyle name="SAPBEXunassignedItem 4 5 11" xfId="58682" xr:uid="{00000000-0005-0000-0000-000035E50000}"/>
    <cellStyle name="SAPBEXunassignedItem 4 5 11 2" xfId="58683" xr:uid="{00000000-0005-0000-0000-000036E50000}"/>
    <cellStyle name="SAPBEXunassignedItem 4 5 11 3" xfId="58684" xr:uid="{00000000-0005-0000-0000-000037E50000}"/>
    <cellStyle name="SAPBEXunassignedItem 4 5 12" xfId="58685" xr:uid="{00000000-0005-0000-0000-000038E50000}"/>
    <cellStyle name="SAPBEXunassignedItem 4 5 13" xfId="58686" xr:uid="{00000000-0005-0000-0000-000039E50000}"/>
    <cellStyle name="SAPBEXunassignedItem 4 5 2" xfId="58687" xr:uid="{00000000-0005-0000-0000-00003AE50000}"/>
    <cellStyle name="SAPBEXunassignedItem 4 5 2 2" xfId="58688" xr:uid="{00000000-0005-0000-0000-00003BE50000}"/>
    <cellStyle name="SAPBEXunassignedItem 4 5 2 3" xfId="58689" xr:uid="{00000000-0005-0000-0000-00003CE50000}"/>
    <cellStyle name="SAPBEXunassignedItem 4 5 3" xfId="58690" xr:uid="{00000000-0005-0000-0000-00003DE50000}"/>
    <cellStyle name="SAPBEXunassignedItem 4 5 3 2" xfId="58691" xr:uid="{00000000-0005-0000-0000-00003EE50000}"/>
    <cellStyle name="SAPBEXunassignedItem 4 5 3 3" xfId="58692" xr:uid="{00000000-0005-0000-0000-00003FE50000}"/>
    <cellStyle name="SAPBEXunassignedItem 4 5 4" xfId="58693" xr:uid="{00000000-0005-0000-0000-000040E50000}"/>
    <cellStyle name="SAPBEXunassignedItem 4 5 4 2" xfId="58694" xr:uid="{00000000-0005-0000-0000-000041E50000}"/>
    <cellStyle name="SAPBEXunassignedItem 4 5 4 3" xfId="58695" xr:uid="{00000000-0005-0000-0000-000042E50000}"/>
    <cellStyle name="SAPBEXunassignedItem 4 5 5" xfId="58696" xr:uid="{00000000-0005-0000-0000-000043E50000}"/>
    <cellStyle name="SAPBEXunassignedItem 4 5 5 2" xfId="58697" xr:uid="{00000000-0005-0000-0000-000044E50000}"/>
    <cellStyle name="SAPBEXunassignedItem 4 5 5 3" xfId="58698" xr:uid="{00000000-0005-0000-0000-000045E50000}"/>
    <cellStyle name="SAPBEXunassignedItem 4 5 6" xfId="58699" xr:uid="{00000000-0005-0000-0000-000046E50000}"/>
    <cellStyle name="SAPBEXunassignedItem 4 5 6 2" xfId="58700" xr:uid="{00000000-0005-0000-0000-000047E50000}"/>
    <cellStyle name="SAPBEXunassignedItem 4 5 6 3" xfId="58701" xr:uid="{00000000-0005-0000-0000-000048E50000}"/>
    <cellStyle name="SAPBEXunassignedItem 4 5 7" xfId="58702" xr:uid="{00000000-0005-0000-0000-000049E50000}"/>
    <cellStyle name="SAPBEXunassignedItem 4 5 7 2" xfId="58703" xr:uid="{00000000-0005-0000-0000-00004AE50000}"/>
    <cellStyle name="SAPBEXunassignedItem 4 5 7 3" xfId="58704" xr:uid="{00000000-0005-0000-0000-00004BE50000}"/>
    <cellStyle name="SAPBEXunassignedItem 4 5 8" xfId="58705" xr:uid="{00000000-0005-0000-0000-00004CE50000}"/>
    <cellStyle name="SAPBEXunassignedItem 4 5 8 2" xfId="58706" xr:uid="{00000000-0005-0000-0000-00004DE50000}"/>
    <cellStyle name="SAPBEXunassignedItem 4 5 8 3" xfId="58707" xr:uid="{00000000-0005-0000-0000-00004EE50000}"/>
    <cellStyle name="SAPBEXunassignedItem 4 5 9" xfId="58708" xr:uid="{00000000-0005-0000-0000-00004FE50000}"/>
    <cellStyle name="SAPBEXunassignedItem 4 5 9 2" xfId="58709" xr:uid="{00000000-0005-0000-0000-000050E50000}"/>
    <cellStyle name="SAPBEXunassignedItem 4 5 9 3" xfId="58710" xr:uid="{00000000-0005-0000-0000-000051E50000}"/>
    <cellStyle name="SAPBEXunassignedItem 4 6" xfId="58711" xr:uid="{00000000-0005-0000-0000-000052E50000}"/>
    <cellStyle name="SAPBEXunassignedItem 4 6 10" xfId="58712" xr:uid="{00000000-0005-0000-0000-000053E50000}"/>
    <cellStyle name="SAPBEXunassignedItem 4 6 10 2" xfId="58713" xr:uid="{00000000-0005-0000-0000-000054E50000}"/>
    <cellStyle name="SAPBEXunassignedItem 4 6 10 3" xfId="58714" xr:uid="{00000000-0005-0000-0000-000055E50000}"/>
    <cellStyle name="SAPBEXunassignedItem 4 6 11" xfId="58715" xr:uid="{00000000-0005-0000-0000-000056E50000}"/>
    <cellStyle name="SAPBEXunassignedItem 4 6 11 2" xfId="58716" xr:uid="{00000000-0005-0000-0000-000057E50000}"/>
    <cellStyle name="SAPBEXunassignedItem 4 6 11 3" xfId="58717" xr:uid="{00000000-0005-0000-0000-000058E50000}"/>
    <cellStyle name="SAPBEXunassignedItem 4 6 12" xfId="58718" xr:uid="{00000000-0005-0000-0000-000059E50000}"/>
    <cellStyle name="SAPBEXunassignedItem 4 6 13" xfId="58719" xr:uid="{00000000-0005-0000-0000-00005AE50000}"/>
    <cellStyle name="SAPBEXunassignedItem 4 6 2" xfId="58720" xr:uid="{00000000-0005-0000-0000-00005BE50000}"/>
    <cellStyle name="SAPBEXunassignedItem 4 6 2 2" xfId="58721" xr:uid="{00000000-0005-0000-0000-00005CE50000}"/>
    <cellStyle name="SAPBEXunassignedItem 4 6 2 3" xfId="58722" xr:uid="{00000000-0005-0000-0000-00005DE50000}"/>
    <cellStyle name="SAPBEXunassignedItem 4 6 3" xfId="58723" xr:uid="{00000000-0005-0000-0000-00005EE50000}"/>
    <cellStyle name="SAPBEXunassignedItem 4 6 3 2" xfId="58724" xr:uid="{00000000-0005-0000-0000-00005FE50000}"/>
    <cellStyle name="SAPBEXunassignedItem 4 6 3 3" xfId="58725" xr:uid="{00000000-0005-0000-0000-000060E50000}"/>
    <cellStyle name="SAPBEXunassignedItem 4 6 4" xfId="58726" xr:uid="{00000000-0005-0000-0000-000061E50000}"/>
    <cellStyle name="SAPBEXunassignedItem 4 6 4 2" xfId="58727" xr:uid="{00000000-0005-0000-0000-000062E50000}"/>
    <cellStyle name="SAPBEXunassignedItem 4 6 4 3" xfId="58728" xr:uid="{00000000-0005-0000-0000-000063E50000}"/>
    <cellStyle name="SAPBEXunassignedItem 4 6 5" xfId="58729" xr:uid="{00000000-0005-0000-0000-000064E50000}"/>
    <cellStyle name="SAPBEXunassignedItem 4 6 5 2" xfId="58730" xr:uid="{00000000-0005-0000-0000-000065E50000}"/>
    <cellStyle name="SAPBEXunassignedItem 4 6 5 3" xfId="58731" xr:uid="{00000000-0005-0000-0000-000066E50000}"/>
    <cellStyle name="SAPBEXunassignedItem 4 6 6" xfId="58732" xr:uid="{00000000-0005-0000-0000-000067E50000}"/>
    <cellStyle name="SAPBEXunassignedItem 4 6 6 2" xfId="58733" xr:uid="{00000000-0005-0000-0000-000068E50000}"/>
    <cellStyle name="SAPBEXunassignedItem 4 6 6 3" xfId="58734" xr:uid="{00000000-0005-0000-0000-000069E50000}"/>
    <cellStyle name="SAPBEXunassignedItem 4 6 7" xfId="58735" xr:uid="{00000000-0005-0000-0000-00006AE50000}"/>
    <cellStyle name="SAPBEXunassignedItem 4 6 7 2" xfId="58736" xr:uid="{00000000-0005-0000-0000-00006BE50000}"/>
    <cellStyle name="SAPBEXunassignedItem 4 6 7 3" xfId="58737" xr:uid="{00000000-0005-0000-0000-00006CE50000}"/>
    <cellStyle name="SAPBEXunassignedItem 4 6 8" xfId="58738" xr:uid="{00000000-0005-0000-0000-00006DE50000}"/>
    <cellStyle name="SAPBEXunassignedItem 4 6 8 2" xfId="58739" xr:uid="{00000000-0005-0000-0000-00006EE50000}"/>
    <cellStyle name="SAPBEXunassignedItem 4 6 8 3" xfId="58740" xr:uid="{00000000-0005-0000-0000-00006FE50000}"/>
    <cellStyle name="SAPBEXunassignedItem 4 6 9" xfId="58741" xr:uid="{00000000-0005-0000-0000-000070E50000}"/>
    <cellStyle name="SAPBEXunassignedItem 4 6 9 2" xfId="58742" xr:uid="{00000000-0005-0000-0000-000071E50000}"/>
    <cellStyle name="SAPBEXunassignedItem 4 6 9 3" xfId="58743" xr:uid="{00000000-0005-0000-0000-000072E50000}"/>
    <cellStyle name="SAPBEXunassignedItem 4 7" xfId="58744" xr:uid="{00000000-0005-0000-0000-000073E50000}"/>
    <cellStyle name="SAPBEXunassignedItem 4 7 2" xfId="58745" xr:uid="{00000000-0005-0000-0000-000074E50000}"/>
    <cellStyle name="SAPBEXunassignedItem 4 7 3" xfId="58746" xr:uid="{00000000-0005-0000-0000-000075E50000}"/>
    <cellStyle name="SAPBEXunassignedItem 4 8" xfId="58747" xr:uid="{00000000-0005-0000-0000-000076E50000}"/>
    <cellStyle name="SAPBEXunassignedItem 4 8 2" xfId="58748" xr:uid="{00000000-0005-0000-0000-000077E50000}"/>
    <cellStyle name="SAPBEXunassignedItem 4 8 3" xfId="58749" xr:uid="{00000000-0005-0000-0000-000078E50000}"/>
    <cellStyle name="SAPBEXunassignedItem 4 9" xfId="58750" xr:uid="{00000000-0005-0000-0000-000079E50000}"/>
    <cellStyle name="SAPBEXunassignedItem 4 9 2" xfId="58751" xr:uid="{00000000-0005-0000-0000-00007AE50000}"/>
    <cellStyle name="SAPBEXunassignedItem 4 9 3" xfId="58752" xr:uid="{00000000-0005-0000-0000-00007BE50000}"/>
    <cellStyle name="SAPBEXunassignedItem 5" xfId="58753" xr:uid="{00000000-0005-0000-0000-00007CE50000}"/>
    <cellStyle name="SAPBEXunassignedItem 5 10" xfId="58754" xr:uid="{00000000-0005-0000-0000-00007DE50000}"/>
    <cellStyle name="SAPBEXunassignedItem 5 10 2" xfId="58755" xr:uid="{00000000-0005-0000-0000-00007EE50000}"/>
    <cellStyle name="SAPBEXunassignedItem 5 10 3" xfId="58756" xr:uid="{00000000-0005-0000-0000-00007FE50000}"/>
    <cellStyle name="SAPBEXunassignedItem 5 11" xfId="58757" xr:uid="{00000000-0005-0000-0000-000080E50000}"/>
    <cellStyle name="SAPBEXunassignedItem 5 11 2" xfId="58758" xr:uid="{00000000-0005-0000-0000-000081E50000}"/>
    <cellStyle name="SAPBEXunassignedItem 5 11 3" xfId="58759" xr:uid="{00000000-0005-0000-0000-000082E50000}"/>
    <cellStyle name="SAPBEXunassignedItem 5 12" xfId="58760" xr:uid="{00000000-0005-0000-0000-000083E50000}"/>
    <cellStyle name="SAPBEXunassignedItem 5 12 2" xfId="58761" xr:uid="{00000000-0005-0000-0000-000084E50000}"/>
    <cellStyle name="SAPBEXunassignedItem 5 12 3" xfId="58762" xr:uid="{00000000-0005-0000-0000-000085E50000}"/>
    <cellStyle name="SAPBEXunassignedItem 5 13" xfId="58763" xr:uid="{00000000-0005-0000-0000-000086E50000}"/>
    <cellStyle name="SAPBEXunassignedItem 5 13 2" xfId="58764" xr:uid="{00000000-0005-0000-0000-000087E50000}"/>
    <cellStyle name="SAPBEXunassignedItem 5 13 3" xfId="58765" xr:uid="{00000000-0005-0000-0000-000088E50000}"/>
    <cellStyle name="SAPBEXunassignedItem 5 14" xfId="58766" xr:uid="{00000000-0005-0000-0000-000089E50000}"/>
    <cellStyle name="SAPBEXunassignedItem 5 14 2" xfId="58767" xr:uid="{00000000-0005-0000-0000-00008AE50000}"/>
    <cellStyle name="SAPBEXunassignedItem 5 14 3" xfId="58768" xr:uid="{00000000-0005-0000-0000-00008BE50000}"/>
    <cellStyle name="SAPBEXunassignedItem 5 15" xfId="58769" xr:uid="{00000000-0005-0000-0000-00008CE50000}"/>
    <cellStyle name="SAPBEXunassignedItem 5 15 2" xfId="58770" xr:uid="{00000000-0005-0000-0000-00008DE50000}"/>
    <cellStyle name="SAPBEXunassignedItem 5 15 3" xfId="58771" xr:uid="{00000000-0005-0000-0000-00008EE50000}"/>
    <cellStyle name="SAPBEXunassignedItem 5 16" xfId="58772" xr:uid="{00000000-0005-0000-0000-00008FE50000}"/>
    <cellStyle name="SAPBEXunassignedItem 5 16 2" xfId="58773" xr:uid="{00000000-0005-0000-0000-000090E50000}"/>
    <cellStyle name="SAPBEXunassignedItem 5 16 3" xfId="58774" xr:uid="{00000000-0005-0000-0000-000091E50000}"/>
    <cellStyle name="SAPBEXunassignedItem 5 17" xfId="58775" xr:uid="{00000000-0005-0000-0000-000092E50000}"/>
    <cellStyle name="SAPBEXunassignedItem 5 17 2" xfId="58776" xr:uid="{00000000-0005-0000-0000-000093E50000}"/>
    <cellStyle name="SAPBEXunassignedItem 5 17 3" xfId="58777" xr:uid="{00000000-0005-0000-0000-000094E50000}"/>
    <cellStyle name="SAPBEXunassignedItem 5 18" xfId="58778" xr:uid="{00000000-0005-0000-0000-000095E50000}"/>
    <cellStyle name="SAPBEXunassignedItem 5 18 2" xfId="58779" xr:uid="{00000000-0005-0000-0000-000096E50000}"/>
    <cellStyle name="SAPBEXunassignedItem 5 18 3" xfId="58780" xr:uid="{00000000-0005-0000-0000-000097E50000}"/>
    <cellStyle name="SAPBEXunassignedItem 5 19" xfId="58781" xr:uid="{00000000-0005-0000-0000-000098E50000}"/>
    <cellStyle name="SAPBEXunassignedItem 5 2" xfId="58782" xr:uid="{00000000-0005-0000-0000-000099E50000}"/>
    <cellStyle name="SAPBEXunassignedItem 5 2 10" xfId="58783" xr:uid="{00000000-0005-0000-0000-00009AE50000}"/>
    <cellStyle name="SAPBEXunassignedItem 5 2 10 2" xfId="58784" xr:uid="{00000000-0005-0000-0000-00009BE50000}"/>
    <cellStyle name="SAPBEXunassignedItem 5 2 10 3" xfId="58785" xr:uid="{00000000-0005-0000-0000-00009CE50000}"/>
    <cellStyle name="SAPBEXunassignedItem 5 2 11" xfId="58786" xr:uid="{00000000-0005-0000-0000-00009DE50000}"/>
    <cellStyle name="SAPBEXunassignedItem 5 2 11 2" xfId="58787" xr:uid="{00000000-0005-0000-0000-00009EE50000}"/>
    <cellStyle name="SAPBEXunassignedItem 5 2 11 3" xfId="58788" xr:uid="{00000000-0005-0000-0000-00009FE50000}"/>
    <cellStyle name="SAPBEXunassignedItem 5 2 12" xfId="58789" xr:uid="{00000000-0005-0000-0000-0000A0E50000}"/>
    <cellStyle name="SAPBEXunassignedItem 5 2 12 2" xfId="58790" xr:uid="{00000000-0005-0000-0000-0000A1E50000}"/>
    <cellStyle name="SAPBEXunassignedItem 5 2 12 3" xfId="58791" xr:uid="{00000000-0005-0000-0000-0000A2E50000}"/>
    <cellStyle name="SAPBEXunassignedItem 5 2 13" xfId="58792" xr:uid="{00000000-0005-0000-0000-0000A3E50000}"/>
    <cellStyle name="SAPBEXunassignedItem 5 2 14" xfId="58793" xr:uid="{00000000-0005-0000-0000-0000A4E50000}"/>
    <cellStyle name="SAPBEXunassignedItem 5 2 2" xfId="58794" xr:uid="{00000000-0005-0000-0000-0000A5E50000}"/>
    <cellStyle name="SAPBEXunassignedItem 5 2 2 2" xfId="58795" xr:uid="{00000000-0005-0000-0000-0000A6E50000}"/>
    <cellStyle name="SAPBEXunassignedItem 5 2 2 3" xfId="58796" xr:uid="{00000000-0005-0000-0000-0000A7E50000}"/>
    <cellStyle name="SAPBEXunassignedItem 5 2 3" xfId="58797" xr:uid="{00000000-0005-0000-0000-0000A8E50000}"/>
    <cellStyle name="SAPBEXunassignedItem 5 2 3 2" xfId="58798" xr:uid="{00000000-0005-0000-0000-0000A9E50000}"/>
    <cellStyle name="SAPBEXunassignedItem 5 2 3 3" xfId="58799" xr:uid="{00000000-0005-0000-0000-0000AAE50000}"/>
    <cellStyle name="SAPBEXunassignedItem 5 2 4" xfId="58800" xr:uid="{00000000-0005-0000-0000-0000ABE50000}"/>
    <cellStyle name="SAPBEXunassignedItem 5 2 4 2" xfId="58801" xr:uid="{00000000-0005-0000-0000-0000ACE50000}"/>
    <cellStyle name="SAPBEXunassignedItem 5 2 4 3" xfId="58802" xr:uid="{00000000-0005-0000-0000-0000ADE50000}"/>
    <cellStyle name="SAPBEXunassignedItem 5 2 5" xfId="58803" xr:uid="{00000000-0005-0000-0000-0000AEE50000}"/>
    <cellStyle name="SAPBEXunassignedItem 5 2 5 2" xfId="58804" xr:uid="{00000000-0005-0000-0000-0000AFE50000}"/>
    <cellStyle name="SAPBEXunassignedItem 5 2 5 3" xfId="58805" xr:uid="{00000000-0005-0000-0000-0000B0E50000}"/>
    <cellStyle name="SAPBEXunassignedItem 5 2 6" xfId="58806" xr:uid="{00000000-0005-0000-0000-0000B1E50000}"/>
    <cellStyle name="SAPBEXunassignedItem 5 2 6 2" xfId="58807" xr:uid="{00000000-0005-0000-0000-0000B2E50000}"/>
    <cellStyle name="SAPBEXunassignedItem 5 2 6 3" xfId="58808" xr:uid="{00000000-0005-0000-0000-0000B3E50000}"/>
    <cellStyle name="SAPBEXunassignedItem 5 2 7" xfId="58809" xr:uid="{00000000-0005-0000-0000-0000B4E50000}"/>
    <cellStyle name="SAPBEXunassignedItem 5 2 7 2" xfId="58810" xr:uid="{00000000-0005-0000-0000-0000B5E50000}"/>
    <cellStyle name="SAPBEXunassignedItem 5 2 7 3" xfId="58811" xr:uid="{00000000-0005-0000-0000-0000B6E50000}"/>
    <cellStyle name="SAPBEXunassignedItem 5 2 8" xfId="58812" xr:uid="{00000000-0005-0000-0000-0000B7E50000}"/>
    <cellStyle name="SAPBEXunassignedItem 5 2 8 2" xfId="58813" xr:uid="{00000000-0005-0000-0000-0000B8E50000}"/>
    <cellStyle name="SAPBEXunassignedItem 5 2 8 3" xfId="58814" xr:uid="{00000000-0005-0000-0000-0000B9E50000}"/>
    <cellStyle name="SAPBEXunassignedItem 5 2 9" xfId="58815" xr:uid="{00000000-0005-0000-0000-0000BAE50000}"/>
    <cellStyle name="SAPBEXunassignedItem 5 2 9 2" xfId="58816" xr:uid="{00000000-0005-0000-0000-0000BBE50000}"/>
    <cellStyle name="SAPBEXunassignedItem 5 2 9 3" xfId="58817" xr:uid="{00000000-0005-0000-0000-0000BCE50000}"/>
    <cellStyle name="SAPBEXunassignedItem 5 20" xfId="58818" xr:uid="{00000000-0005-0000-0000-0000BDE50000}"/>
    <cellStyle name="SAPBEXunassignedItem 5 3" xfId="58819" xr:uid="{00000000-0005-0000-0000-0000BEE50000}"/>
    <cellStyle name="SAPBEXunassignedItem 5 3 10" xfId="58820" xr:uid="{00000000-0005-0000-0000-0000BFE50000}"/>
    <cellStyle name="SAPBEXunassignedItem 5 3 10 2" xfId="58821" xr:uid="{00000000-0005-0000-0000-0000C0E50000}"/>
    <cellStyle name="SAPBEXunassignedItem 5 3 10 3" xfId="58822" xr:uid="{00000000-0005-0000-0000-0000C1E50000}"/>
    <cellStyle name="SAPBEXunassignedItem 5 3 11" xfId="58823" xr:uid="{00000000-0005-0000-0000-0000C2E50000}"/>
    <cellStyle name="SAPBEXunassignedItem 5 3 11 2" xfId="58824" xr:uid="{00000000-0005-0000-0000-0000C3E50000}"/>
    <cellStyle name="SAPBEXunassignedItem 5 3 11 3" xfId="58825" xr:uid="{00000000-0005-0000-0000-0000C4E50000}"/>
    <cellStyle name="SAPBEXunassignedItem 5 3 12" xfId="58826" xr:uid="{00000000-0005-0000-0000-0000C5E50000}"/>
    <cellStyle name="SAPBEXunassignedItem 5 3 12 2" xfId="58827" xr:uid="{00000000-0005-0000-0000-0000C6E50000}"/>
    <cellStyle name="SAPBEXunassignedItem 5 3 12 3" xfId="58828" xr:uid="{00000000-0005-0000-0000-0000C7E50000}"/>
    <cellStyle name="SAPBEXunassignedItem 5 3 13" xfId="58829" xr:uid="{00000000-0005-0000-0000-0000C8E50000}"/>
    <cellStyle name="SAPBEXunassignedItem 5 3 14" xfId="58830" xr:uid="{00000000-0005-0000-0000-0000C9E50000}"/>
    <cellStyle name="SAPBEXunassignedItem 5 3 2" xfId="58831" xr:uid="{00000000-0005-0000-0000-0000CAE50000}"/>
    <cellStyle name="SAPBEXunassignedItem 5 3 2 2" xfId="58832" xr:uid="{00000000-0005-0000-0000-0000CBE50000}"/>
    <cellStyle name="SAPBEXunassignedItem 5 3 2 3" xfId="58833" xr:uid="{00000000-0005-0000-0000-0000CCE50000}"/>
    <cellStyle name="SAPBEXunassignedItem 5 3 3" xfId="58834" xr:uid="{00000000-0005-0000-0000-0000CDE50000}"/>
    <cellStyle name="SAPBEXunassignedItem 5 3 3 2" xfId="58835" xr:uid="{00000000-0005-0000-0000-0000CEE50000}"/>
    <cellStyle name="SAPBEXunassignedItem 5 3 3 3" xfId="58836" xr:uid="{00000000-0005-0000-0000-0000CFE50000}"/>
    <cellStyle name="SAPBEXunassignedItem 5 3 4" xfId="58837" xr:uid="{00000000-0005-0000-0000-0000D0E50000}"/>
    <cellStyle name="SAPBEXunassignedItem 5 3 4 2" xfId="58838" xr:uid="{00000000-0005-0000-0000-0000D1E50000}"/>
    <cellStyle name="SAPBEXunassignedItem 5 3 4 3" xfId="58839" xr:uid="{00000000-0005-0000-0000-0000D2E50000}"/>
    <cellStyle name="SAPBEXunassignedItem 5 3 5" xfId="58840" xr:uid="{00000000-0005-0000-0000-0000D3E50000}"/>
    <cellStyle name="SAPBEXunassignedItem 5 3 5 2" xfId="58841" xr:uid="{00000000-0005-0000-0000-0000D4E50000}"/>
    <cellStyle name="SAPBEXunassignedItem 5 3 5 3" xfId="58842" xr:uid="{00000000-0005-0000-0000-0000D5E50000}"/>
    <cellStyle name="SAPBEXunassignedItem 5 3 6" xfId="58843" xr:uid="{00000000-0005-0000-0000-0000D6E50000}"/>
    <cellStyle name="SAPBEXunassignedItem 5 3 6 2" xfId="58844" xr:uid="{00000000-0005-0000-0000-0000D7E50000}"/>
    <cellStyle name="SAPBEXunassignedItem 5 3 6 3" xfId="58845" xr:uid="{00000000-0005-0000-0000-0000D8E50000}"/>
    <cellStyle name="SAPBEXunassignedItem 5 3 7" xfId="58846" xr:uid="{00000000-0005-0000-0000-0000D9E50000}"/>
    <cellStyle name="SAPBEXunassignedItem 5 3 7 2" xfId="58847" xr:uid="{00000000-0005-0000-0000-0000DAE50000}"/>
    <cellStyle name="SAPBEXunassignedItem 5 3 7 3" xfId="58848" xr:uid="{00000000-0005-0000-0000-0000DBE50000}"/>
    <cellStyle name="SAPBEXunassignedItem 5 3 8" xfId="58849" xr:uid="{00000000-0005-0000-0000-0000DCE50000}"/>
    <cellStyle name="SAPBEXunassignedItem 5 3 8 2" xfId="58850" xr:uid="{00000000-0005-0000-0000-0000DDE50000}"/>
    <cellStyle name="SAPBEXunassignedItem 5 3 8 3" xfId="58851" xr:uid="{00000000-0005-0000-0000-0000DEE50000}"/>
    <cellStyle name="SAPBEXunassignedItem 5 3 9" xfId="58852" xr:uid="{00000000-0005-0000-0000-0000DFE50000}"/>
    <cellStyle name="SAPBEXunassignedItem 5 3 9 2" xfId="58853" xr:uid="{00000000-0005-0000-0000-0000E0E50000}"/>
    <cellStyle name="SAPBEXunassignedItem 5 3 9 3" xfId="58854" xr:uid="{00000000-0005-0000-0000-0000E1E50000}"/>
    <cellStyle name="SAPBEXunassignedItem 5 4" xfId="58855" xr:uid="{00000000-0005-0000-0000-0000E2E50000}"/>
    <cellStyle name="SAPBEXunassignedItem 5 4 10" xfId="58856" xr:uid="{00000000-0005-0000-0000-0000E3E50000}"/>
    <cellStyle name="SAPBEXunassignedItem 5 4 10 2" xfId="58857" xr:uid="{00000000-0005-0000-0000-0000E4E50000}"/>
    <cellStyle name="SAPBEXunassignedItem 5 4 10 3" xfId="58858" xr:uid="{00000000-0005-0000-0000-0000E5E50000}"/>
    <cellStyle name="SAPBEXunassignedItem 5 4 11" xfId="58859" xr:uid="{00000000-0005-0000-0000-0000E6E50000}"/>
    <cellStyle name="SAPBEXunassignedItem 5 4 11 2" xfId="58860" xr:uid="{00000000-0005-0000-0000-0000E7E50000}"/>
    <cellStyle name="SAPBEXunassignedItem 5 4 11 3" xfId="58861" xr:uid="{00000000-0005-0000-0000-0000E8E50000}"/>
    <cellStyle name="SAPBEXunassignedItem 5 4 12" xfId="58862" xr:uid="{00000000-0005-0000-0000-0000E9E50000}"/>
    <cellStyle name="SAPBEXunassignedItem 5 4 13" xfId="58863" xr:uid="{00000000-0005-0000-0000-0000EAE50000}"/>
    <cellStyle name="SAPBEXunassignedItem 5 4 2" xfId="58864" xr:uid="{00000000-0005-0000-0000-0000EBE50000}"/>
    <cellStyle name="SAPBEXunassignedItem 5 4 2 2" xfId="58865" xr:uid="{00000000-0005-0000-0000-0000ECE50000}"/>
    <cellStyle name="SAPBEXunassignedItem 5 4 2 3" xfId="58866" xr:uid="{00000000-0005-0000-0000-0000EDE50000}"/>
    <cellStyle name="SAPBEXunassignedItem 5 4 3" xfId="58867" xr:uid="{00000000-0005-0000-0000-0000EEE50000}"/>
    <cellStyle name="SAPBEXunassignedItem 5 4 3 2" xfId="58868" xr:uid="{00000000-0005-0000-0000-0000EFE50000}"/>
    <cellStyle name="SAPBEXunassignedItem 5 4 3 3" xfId="58869" xr:uid="{00000000-0005-0000-0000-0000F0E50000}"/>
    <cellStyle name="SAPBEXunassignedItem 5 4 4" xfId="58870" xr:uid="{00000000-0005-0000-0000-0000F1E50000}"/>
    <cellStyle name="SAPBEXunassignedItem 5 4 4 2" xfId="58871" xr:uid="{00000000-0005-0000-0000-0000F2E50000}"/>
    <cellStyle name="SAPBEXunassignedItem 5 4 4 3" xfId="58872" xr:uid="{00000000-0005-0000-0000-0000F3E50000}"/>
    <cellStyle name="SAPBEXunassignedItem 5 4 5" xfId="58873" xr:uid="{00000000-0005-0000-0000-0000F4E50000}"/>
    <cellStyle name="SAPBEXunassignedItem 5 4 5 2" xfId="58874" xr:uid="{00000000-0005-0000-0000-0000F5E50000}"/>
    <cellStyle name="SAPBEXunassignedItem 5 4 5 3" xfId="58875" xr:uid="{00000000-0005-0000-0000-0000F6E50000}"/>
    <cellStyle name="SAPBEXunassignedItem 5 4 6" xfId="58876" xr:uid="{00000000-0005-0000-0000-0000F7E50000}"/>
    <cellStyle name="SAPBEXunassignedItem 5 4 6 2" xfId="58877" xr:uid="{00000000-0005-0000-0000-0000F8E50000}"/>
    <cellStyle name="SAPBEXunassignedItem 5 4 6 3" xfId="58878" xr:uid="{00000000-0005-0000-0000-0000F9E50000}"/>
    <cellStyle name="SAPBEXunassignedItem 5 4 7" xfId="58879" xr:uid="{00000000-0005-0000-0000-0000FAE50000}"/>
    <cellStyle name="SAPBEXunassignedItem 5 4 7 2" xfId="58880" xr:uid="{00000000-0005-0000-0000-0000FBE50000}"/>
    <cellStyle name="SAPBEXunassignedItem 5 4 7 3" xfId="58881" xr:uid="{00000000-0005-0000-0000-0000FCE50000}"/>
    <cellStyle name="SAPBEXunassignedItem 5 4 8" xfId="58882" xr:uid="{00000000-0005-0000-0000-0000FDE50000}"/>
    <cellStyle name="SAPBEXunassignedItem 5 4 8 2" xfId="58883" xr:uid="{00000000-0005-0000-0000-0000FEE50000}"/>
    <cellStyle name="SAPBEXunassignedItem 5 4 8 3" xfId="58884" xr:uid="{00000000-0005-0000-0000-0000FFE50000}"/>
    <cellStyle name="SAPBEXunassignedItem 5 4 9" xfId="58885" xr:uid="{00000000-0005-0000-0000-000000E60000}"/>
    <cellStyle name="SAPBEXunassignedItem 5 4 9 2" xfId="58886" xr:uid="{00000000-0005-0000-0000-000001E60000}"/>
    <cellStyle name="SAPBEXunassignedItem 5 4 9 3" xfId="58887" xr:uid="{00000000-0005-0000-0000-000002E60000}"/>
    <cellStyle name="SAPBEXunassignedItem 5 5" xfId="58888" xr:uid="{00000000-0005-0000-0000-000003E60000}"/>
    <cellStyle name="SAPBEXunassignedItem 5 5 10" xfId="58889" xr:uid="{00000000-0005-0000-0000-000004E60000}"/>
    <cellStyle name="SAPBEXunassignedItem 5 5 10 2" xfId="58890" xr:uid="{00000000-0005-0000-0000-000005E60000}"/>
    <cellStyle name="SAPBEXunassignedItem 5 5 10 3" xfId="58891" xr:uid="{00000000-0005-0000-0000-000006E60000}"/>
    <cellStyle name="SAPBEXunassignedItem 5 5 11" xfId="58892" xr:uid="{00000000-0005-0000-0000-000007E60000}"/>
    <cellStyle name="SAPBEXunassignedItem 5 5 11 2" xfId="58893" xr:uid="{00000000-0005-0000-0000-000008E60000}"/>
    <cellStyle name="SAPBEXunassignedItem 5 5 11 3" xfId="58894" xr:uid="{00000000-0005-0000-0000-000009E60000}"/>
    <cellStyle name="SAPBEXunassignedItem 5 5 12" xfId="58895" xr:uid="{00000000-0005-0000-0000-00000AE60000}"/>
    <cellStyle name="SAPBEXunassignedItem 5 5 13" xfId="58896" xr:uid="{00000000-0005-0000-0000-00000BE60000}"/>
    <cellStyle name="SAPBEXunassignedItem 5 5 2" xfId="58897" xr:uid="{00000000-0005-0000-0000-00000CE60000}"/>
    <cellStyle name="SAPBEXunassignedItem 5 5 2 2" xfId="58898" xr:uid="{00000000-0005-0000-0000-00000DE60000}"/>
    <cellStyle name="SAPBEXunassignedItem 5 5 2 3" xfId="58899" xr:uid="{00000000-0005-0000-0000-00000EE60000}"/>
    <cellStyle name="SAPBEXunassignedItem 5 5 3" xfId="58900" xr:uid="{00000000-0005-0000-0000-00000FE60000}"/>
    <cellStyle name="SAPBEXunassignedItem 5 5 3 2" xfId="58901" xr:uid="{00000000-0005-0000-0000-000010E60000}"/>
    <cellStyle name="SAPBEXunassignedItem 5 5 3 3" xfId="58902" xr:uid="{00000000-0005-0000-0000-000011E60000}"/>
    <cellStyle name="SAPBEXunassignedItem 5 5 4" xfId="58903" xr:uid="{00000000-0005-0000-0000-000012E60000}"/>
    <cellStyle name="SAPBEXunassignedItem 5 5 4 2" xfId="58904" xr:uid="{00000000-0005-0000-0000-000013E60000}"/>
    <cellStyle name="SAPBEXunassignedItem 5 5 4 3" xfId="58905" xr:uid="{00000000-0005-0000-0000-000014E60000}"/>
    <cellStyle name="SAPBEXunassignedItem 5 5 5" xfId="58906" xr:uid="{00000000-0005-0000-0000-000015E60000}"/>
    <cellStyle name="SAPBEXunassignedItem 5 5 5 2" xfId="58907" xr:uid="{00000000-0005-0000-0000-000016E60000}"/>
    <cellStyle name="SAPBEXunassignedItem 5 5 5 3" xfId="58908" xr:uid="{00000000-0005-0000-0000-000017E60000}"/>
    <cellStyle name="SAPBEXunassignedItem 5 5 6" xfId="58909" xr:uid="{00000000-0005-0000-0000-000018E60000}"/>
    <cellStyle name="SAPBEXunassignedItem 5 5 6 2" xfId="58910" xr:uid="{00000000-0005-0000-0000-000019E60000}"/>
    <cellStyle name="SAPBEXunassignedItem 5 5 6 3" xfId="58911" xr:uid="{00000000-0005-0000-0000-00001AE60000}"/>
    <cellStyle name="SAPBEXunassignedItem 5 5 7" xfId="58912" xr:uid="{00000000-0005-0000-0000-00001BE60000}"/>
    <cellStyle name="SAPBEXunassignedItem 5 5 7 2" xfId="58913" xr:uid="{00000000-0005-0000-0000-00001CE60000}"/>
    <cellStyle name="SAPBEXunassignedItem 5 5 7 3" xfId="58914" xr:uid="{00000000-0005-0000-0000-00001DE60000}"/>
    <cellStyle name="SAPBEXunassignedItem 5 5 8" xfId="58915" xr:uid="{00000000-0005-0000-0000-00001EE60000}"/>
    <cellStyle name="SAPBEXunassignedItem 5 5 8 2" xfId="58916" xr:uid="{00000000-0005-0000-0000-00001FE60000}"/>
    <cellStyle name="SAPBEXunassignedItem 5 5 8 3" xfId="58917" xr:uid="{00000000-0005-0000-0000-000020E60000}"/>
    <cellStyle name="SAPBEXunassignedItem 5 5 9" xfId="58918" xr:uid="{00000000-0005-0000-0000-000021E60000}"/>
    <cellStyle name="SAPBEXunassignedItem 5 5 9 2" xfId="58919" xr:uid="{00000000-0005-0000-0000-000022E60000}"/>
    <cellStyle name="SAPBEXunassignedItem 5 5 9 3" xfId="58920" xr:uid="{00000000-0005-0000-0000-000023E60000}"/>
    <cellStyle name="SAPBEXunassignedItem 5 6" xfId="58921" xr:uid="{00000000-0005-0000-0000-000024E60000}"/>
    <cellStyle name="SAPBEXunassignedItem 5 6 10" xfId="58922" xr:uid="{00000000-0005-0000-0000-000025E60000}"/>
    <cellStyle name="SAPBEXunassignedItem 5 6 10 2" xfId="58923" xr:uid="{00000000-0005-0000-0000-000026E60000}"/>
    <cellStyle name="SAPBEXunassignedItem 5 6 10 3" xfId="58924" xr:uid="{00000000-0005-0000-0000-000027E60000}"/>
    <cellStyle name="SAPBEXunassignedItem 5 6 11" xfId="58925" xr:uid="{00000000-0005-0000-0000-000028E60000}"/>
    <cellStyle name="SAPBEXunassignedItem 5 6 11 2" xfId="58926" xr:uid="{00000000-0005-0000-0000-000029E60000}"/>
    <cellStyle name="SAPBEXunassignedItem 5 6 11 3" xfId="58927" xr:uid="{00000000-0005-0000-0000-00002AE60000}"/>
    <cellStyle name="SAPBEXunassignedItem 5 6 12" xfId="58928" xr:uid="{00000000-0005-0000-0000-00002BE60000}"/>
    <cellStyle name="SAPBEXunassignedItem 5 6 13" xfId="58929" xr:uid="{00000000-0005-0000-0000-00002CE60000}"/>
    <cellStyle name="SAPBEXunassignedItem 5 6 2" xfId="58930" xr:uid="{00000000-0005-0000-0000-00002DE60000}"/>
    <cellStyle name="SAPBEXunassignedItem 5 6 2 2" xfId="58931" xr:uid="{00000000-0005-0000-0000-00002EE60000}"/>
    <cellStyle name="SAPBEXunassignedItem 5 6 2 3" xfId="58932" xr:uid="{00000000-0005-0000-0000-00002FE60000}"/>
    <cellStyle name="SAPBEXunassignedItem 5 6 3" xfId="58933" xr:uid="{00000000-0005-0000-0000-000030E60000}"/>
    <cellStyle name="SAPBEXunassignedItem 5 6 3 2" xfId="58934" xr:uid="{00000000-0005-0000-0000-000031E60000}"/>
    <cellStyle name="SAPBEXunassignedItem 5 6 3 3" xfId="58935" xr:uid="{00000000-0005-0000-0000-000032E60000}"/>
    <cellStyle name="SAPBEXunassignedItem 5 6 4" xfId="58936" xr:uid="{00000000-0005-0000-0000-000033E60000}"/>
    <cellStyle name="SAPBEXunassignedItem 5 6 4 2" xfId="58937" xr:uid="{00000000-0005-0000-0000-000034E60000}"/>
    <cellStyle name="SAPBEXunassignedItem 5 6 4 3" xfId="58938" xr:uid="{00000000-0005-0000-0000-000035E60000}"/>
    <cellStyle name="SAPBEXunassignedItem 5 6 5" xfId="58939" xr:uid="{00000000-0005-0000-0000-000036E60000}"/>
    <cellStyle name="SAPBEXunassignedItem 5 6 5 2" xfId="58940" xr:uid="{00000000-0005-0000-0000-000037E60000}"/>
    <cellStyle name="SAPBEXunassignedItem 5 6 5 3" xfId="58941" xr:uid="{00000000-0005-0000-0000-000038E60000}"/>
    <cellStyle name="SAPBEXunassignedItem 5 6 6" xfId="58942" xr:uid="{00000000-0005-0000-0000-000039E60000}"/>
    <cellStyle name="SAPBEXunassignedItem 5 6 6 2" xfId="58943" xr:uid="{00000000-0005-0000-0000-00003AE60000}"/>
    <cellStyle name="SAPBEXunassignedItem 5 6 6 3" xfId="58944" xr:uid="{00000000-0005-0000-0000-00003BE60000}"/>
    <cellStyle name="SAPBEXunassignedItem 5 6 7" xfId="58945" xr:uid="{00000000-0005-0000-0000-00003CE60000}"/>
    <cellStyle name="SAPBEXunassignedItem 5 6 7 2" xfId="58946" xr:uid="{00000000-0005-0000-0000-00003DE60000}"/>
    <cellStyle name="SAPBEXunassignedItem 5 6 7 3" xfId="58947" xr:uid="{00000000-0005-0000-0000-00003EE60000}"/>
    <cellStyle name="SAPBEXunassignedItem 5 6 8" xfId="58948" xr:uid="{00000000-0005-0000-0000-00003FE60000}"/>
    <cellStyle name="SAPBEXunassignedItem 5 6 8 2" xfId="58949" xr:uid="{00000000-0005-0000-0000-000040E60000}"/>
    <cellStyle name="SAPBEXunassignedItem 5 6 8 3" xfId="58950" xr:uid="{00000000-0005-0000-0000-000041E60000}"/>
    <cellStyle name="SAPBEXunassignedItem 5 6 9" xfId="58951" xr:uid="{00000000-0005-0000-0000-000042E60000}"/>
    <cellStyle name="SAPBEXunassignedItem 5 6 9 2" xfId="58952" xr:uid="{00000000-0005-0000-0000-000043E60000}"/>
    <cellStyle name="SAPBEXunassignedItem 5 6 9 3" xfId="58953" xr:uid="{00000000-0005-0000-0000-000044E60000}"/>
    <cellStyle name="SAPBEXunassignedItem 5 7" xfId="58954" xr:uid="{00000000-0005-0000-0000-000045E60000}"/>
    <cellStyle name="SAPBEXunassignedItem 5 7 10" xfId="58955" xr:uid="{00000000-0005-0000-0000-000046E60000}"/>
    <cellStyle name="SAPBEXunassignedItem 5 7 10 2" xfId="58956" xr:uid="{00000000-0005-0000-0000-000047E60000}"/>
    <cellStyle name="SAPBEXunassignedItem 5 7 10 3" xfId="58957" xr:uid="{00000000-0005-0000-0000-000048E60000}"/>
    <cellStyle name="SAPBEXunassignedItem 5 7 11" xfId="58958" xr:uid="{00000000-0005-0000-0000-000049E60000}"/>
    <cellStyle name="SAPBEXunassignedItem 5 7 11 2" xfId="58959" xr:uid="{00000000-0005-0000-0000-00004AE60000}"/>
    <cellStyle name="SAPBEXunassignedItem 5 7 11 3" xfId="58960" xr:uid="{00000000-0005-0000-0000-00004BE60000}"/>
    <cellStyle name="SAPBEXunassignedItem 5 7 12" xfId="58961" xr:uid="{00000000-0005-0000-0000-00004CE60000}"/>
    <cellStyle name="SAPBEXunassignedItem 5 7 13" xfId="58962" xr:uid="{00000000-0005-0000-0000-00004DE60000}"/>
    <cellStyle name="SAPBEXunassignedItem 5 7 2" xfId="58963" xr:uid="{00000000-0005-0000-0000-00004EE60000}"/>
    <cellStyle name="SAPBEXunassignedItem 5 7 2 2" xfId="58964" xr:uid="{00000000-0005-0000-0000-00004FE60000}"/>
    <cellStyle name="SAPBEXunassignedItem 5 7 2 3" xfId="58965" xr:uid="{00000000-0005-0000-0000-000050E60000}"/>
    <cellStyle name="SAPBEXunassignedItem 5 7 3" xfId="58966" xr:uid="{00000000-0005-0000-0000-000051E60000}"/>
    <cellStyle name="SAPBEXunassignedItem 5 7 3 2" xfId="58967" xr:uid="{00000000-0005-0000-0000-000052E60000}"/>
    <cellStyle name="SAPBEXunassignedItem 5 7 3 3" xfId="58968" xr:uid="{00000000-0005-0000-0000-000053E60000}"/>
    <cellStyle name="SAPBEXunassignedItem 5 7 4" xfId="58969" xr:uid="{00000000-0005-0000-0000-000054E60000}"/>
    <cellStyle name="SAPBEXunassignedItem 5 7 4 2" xfId="58970" xr:uid="{00000000-0005-0000-0000-000055E60000}"/>
    <cellStyle name="SAPBEXunassignedItem 5 7 4 3" xfId="58971" xr:uid="{00000000-0005-0000-0000-000056E60000}"/>
    <cellStyle name="SAPBEXunassignedItem 5 7 5" xfId="58972" xr:uid="{00000000-0005-0000-0000-000057E60000}"/>
    <cellStyle name="SAPBEXunassignedItem 5 7 5 2" xfId="58973" xr:uid="{00000000-0005-0000-0000-000058E60000}"/>
    <cellStyle name="SAPBEXunassignedItem 5 7 5 3" xfId="58974" xr:uid="{00000000-0005-0000-0000-000059E60000}"/>
    <cellStyle name="SAPBEXunassignedItem 5 7 6" xfId="58975" xr:uid="{00000000-0005-0000-0000-00005AE60000}"/>
    <cellStyle name="SAPBEXunassignedItem 5 7 6 2" xfId="58976" xr:uid="{00000000-0005-0000-0000-00005BE60000}"/>
    <cellStyle name="SAPBEXunassignedItem 5 7 6 3" xfId="58977" xr:uid="{00000000-0005-0000-0000-00005CE60000}"/>
    <cellStyle name="SAPBEXunassignedItem 5 7 7" xfId="58978" xr:uid="{00000000-0005-0000-0000-00005DE60000}"/>
    <cellStyle name="SAPBEXunassignedItem 5 7 7 2" xfId="58979" xr:uid="{00000000-0005-0000-0000-00005EE60000}"/>
    <cellStyle name="SAPBEXunassignedItem 5 7 7 3" xfId="58980" xr:uid="{00000000-0005-0000-0000-00005FE60000}"/>
    <cellStyle name="SAPBEXunassignedItem 5 7 8" xfId="58981" xr:uid="{00000000-0005-0000-0000-000060E60000}"/>
    <cellStyle name="SAPBEXunassignedItem 5 7 8 2" xfId="58982" xr:uid="{00000000-0005-0000-0000-000061E60000}"/>
    <cellStyle name="SAPBEXunassignedItem 5 7 8 3" xfId="58983" xr:uid="{00000000-0005-0000-0000-000062E60000}"/>
    <cellStyle name="SAPBEXunassignedItem 5 7 9" xfId="58984" xr:uid="{00000000-0005-0000-0000-000063E60000}"/>
    <cellStyle name="SAPBEXunassignedItem 5 7 9 2" xfId="58985" xr:uid="{00000000-0005-0000-0000-000064E60000}"/>
    <cellStyle name="SAPBEXunassignedItem 5 7 9 3" xfId="58986" xr:uid="{00000000-0005-0000-0000-000065E60000}"/>
    <cellStyle name="SAPBEXunassignedItem 5 8" xfId="58987" xr:uid="{00000000-0005-0000-0000-000066E60000}"/>
    <cellStyle name="SAPBEXunassignedItem 5 8 2" xfId="58988" xr:uid="{00000000-0005-0000-0000-000067E60000}"/>
    <cellStyle name="SAPBEXunassignedItem 5 8 3" xfId="58989" xr:uid="{00000000-0005-0000-0000-000068E60000}"/>
    <cellStyle name="SAPBEXunassignedItem 5 9" xfId="58990" xr:uid="{00000000-0005-0000-0000-000069E60000}"/>
    <cellStyle name="SAPBEXunassignedItem 5 9 2" xfId="58991" xr:uid="{00000000-0005-0000-0000-00006AE60000}"/>
    <cellStyle name="SAPBEXunassignedItem 5 9 3" xfId="58992" xr:uid="{00000000-0005-0000-0000-00006BE60000}"/>
    <cellStyle name="SAPBEXunassignedItem 6" xfId="58993" xr:uid="{00000000-0005-0000-0000-00006CE60000}"/>
    <cellStyle name="SAPBEXunassignedItem 6 2" xfId="58994" xr:uid="{00000000-0005-0000-0000-00006DE60000}"/>
    <cellStyle name="SAPBEXunassignedItem 6 3" xfId="58995" xr:uid="{00000000-0005-0000-0000-00006EE60000}"/>
    <cellStyle name="SAPBEXunassignedItem 7" xfId="58996" xr:uid="{00000000-0005-0000-0000-00006FE60000}"/>
    <cellStyle name="SAPBEXunassignedItem 7 2" xfId="58997" xr:uid="{00000000-0005-0000-0000-000070E60000}"/>
    <cellStyle name="SAPBEXunassignedItem 7 3" xfId="58998" xr:uid="{00000000-0005-0000-0000-000071E60000}"/>
    <cellStyle name="SAPBEXunassignedItem 8" xfId="58999" xr:uid="{00000000-0005-0000-0000-000072E60000}"/>
    <cellStyle name="SAPBEXunassignedItem 9" xfId="59000" xr:uid="{00000000-0005-0000-0000-000073E60000}"/>
    <cellStyle name="SAPBEXundefined" xfId="59001" xr:uid="{00000000-0005-0000-0000-000074E60000}"/>
    <cellStyle name="SAPBEXundefined 10" xfId="59002" xr:uid="{00000000-0005-0000-0000-000075E60000}"/>
    <cellStyle name="SAPBEXundefined 10 2" xfId="59003" xr:uid="{00000000-0005-0000-0000-000076E60000}"/>
    <cellStyle name="SAPBEXundefined 11" xfId="59004" xr:uid="{00000000-0005-0000-0000-000077E60000}"/>
    <cellStyle name="SAPBEXundefined 11 2" xfId="59005" xr:uid="{00000000-0005-0000-0000-000078E60000}"/>
    <cellStyle name="SAPBEXundefined 12" xfId="59006" xr:uid="{00000000-0005-0000-0000-000079E60000}"/>
    <cellStyle name="SAPBEXundefined 12 2" xfId="59007" xr:uid="{00000000-0005-0000-0000-00007AE60000}"/>
    <cellStyle name="SAPBEXundefined 13" xfId="59008" xr:uid="{00000000-0005-0000-0000-00007BE60000}"/>
    <cellStyle name="SAPBEXundefined 13 2" xfId="59009" xr:uid="{00000000-0005-0000-0000-00007CE60000}"/>
    <cellStyle name="SAPBEXundefined 14" xfId="59010" xr:uid="{00000000-0005-0000-0000-00007DE60000}"/>
    <cellStyle name="SAPBEXundefined 14 2" xfId="59011" xr:uid="{00000000-0005-0000-0000-00007EE60000}"/>
    <cellStyle name="SAPBEXundefined 15" xfId="59012" xr:uid="{00000000-0005-0000-0000-00007FE60000}"/>
    <cellStyle name="SAPBEXundefined 15 2" xfId="59013" xr:uid="{00000000-0005-0000-0000-000080E60000}"/>
    <cellStyle name="SAPBEXundefined 16" xfId="59014" xr:uid="{00000000-0005-0000-0000-000081E60000}"/>
    <cellStyle name="SAPBEXundefined 16 2" xfId="59015" xr:uid="{00000000-0005-0000-0000-000082E60000}"/>
    <cellStyle name="SAPBEXundefined 17" xfId="59016" xr:uid="{00000000-0005-0000-0000-000083E60000}"/>
    <cellStyle name="SAPBEXundefined 17 2" xfId="59017" xr:uid="{00000000-0005-0000-0000-000084E60000}"/>
    <cellStyle name="SAPBEXundefined 18" xfId="59018" xr:uid="{00000000-0005-0000-0000-000085E60000}"/>
    <cellStyle name="SAPBEXundefined 18 2" xfId="59019" xr:uid="{00000000-0005-0000-0000-000086E60000}"/>
    <cellStyle name="SAPBEXundefined 19" xfId="59020" xr:uid="{00000000-0005-0000-0000-000087E60000}"/>
    <cellStyle name="SAPBEXundefined 19 2" xfId="59021" xr:uid="{00000000-0005-0000-0000-000088E60000}"/>
    <cellStyle name="SAPBEXundefined 2" xfId="59022" xr:uid="{00000000-0005-0000-0000-000089E60000}"/>
    <cellStyle name="SAPBEXundefined 2 2" xfId="59023" xr:uid="{00000000-0005-0000-0000-00008AE60000}"/>
    <cellStyle name="SAPBEXundefined 2 2 2" xfId="59024" xr:uid="{00000000-0005-0000-0000-00008BE60000}"/>
    <cellStyle name="SAPBEXundefined 2 3" xfId="59025" xr:uid="{00000000-0005-0000-0000-00008CE60000}"/>
    <cellStyle name="SAPBEXundefined 2 3 2" xfId="59026" xr:uid="{00000000-0005-0000-0000-00008DE60000}"/>
    <cellStyle name="SAPBEXundefined 2 4" xfId="59027" xr:uid="{00000000-0005-0000-0000-00008EE60000}"/>
    <cellStyle name="SAPBEXundefined 2 4 2" xfId="59028" xr:uid="{00000000-0005-0000-0000-00008FE60000}"/>
    <cellStyle name="SAPBEXundefined 2 5" xfId="59029" xr:uid="{00000000-0005-0000-0000-000090E60000}"/>
    <cellStyle name="SAPBEXundefined 20" xfId="59030" xr:uid="{00000000-0005-0000-0000-000091E60000}"/>
    <cellStyle name="SAPBEXundefined 20 2" xfId="59031" xr:uid="{00000000-0005-0000-0000-000092E60000}"/>
    <cellStyle name="SAPBEXundefined 21" xfId="59032" xr:uid="{00000000-0005-0000-0000-000093E60000}"/>
    <cellStyle name="SAPBEXundefined 3" xfId="59033" xr:uid="{00000000-0005-0000-0000-000094E60000}"/>
    <cellStyle name="SAPBEXundefined 3 2" xfId="59034" xr:uid="{00000000-0005-0000-0000-000095E60000}"/>
    <cellStyle name="SAPBEXundefined 4" xfId="59035" xr:uid="{00000000-0005-0000-0000-000096E60000}"/>
    <cellStyle name="SAPBEXundefined 4 2" xfId="59036" xr:uid="{00000000-0005-0000-0000-000097E60000}"/>
    <cellStyle name="SAPBEXundefined 5" xfId="59037" xr:uid="{00000000-0005-0000-0000-000098E60000}"/>
    <cellStyle name="SAPBEXundefined 5 2" xfId="59038" xr:uid="{00000000-0005-0000-0000-000099E60000}"/>
    <cellStyle name="SAPBEXundefined 6" xfId="59039" xr:uid="{00000000-0005-0000-0000-00009AE60000}"/>
    <cellStyle name="SAPBEXundefined 6 2" xfId="59040" xr:uid="{00000000-0005-0000-0000-00009BE60000}"/>
    <cellStyle name="SAPBEXundefined 7" xfId="59041" xr:uid="{00000000-0005-0000-0000-00009CE60000}"/>
    <cellStyle name="SAPBEXundefined 7 2" xfId="59042" xr:uid="{00000000-0005-0000-0000-00009DE60000}"/>
    <cellStyle name="SAPBEXundefined 8" xfId="59043" xr:uid="{00000000-0005-0000-0000-00009EE60000}"/>
    <cellStyle name="SAPBEXundefined 8 2" xfId="59044" xr:uid="{00000000-0005-0000-0000-00009FE60000}"/>
    <cellStyle name="SAPBEXundefined 9" xfId="59045" xr:uid="{00000000-0005-0000-0000-0000A0E60000}"/>
    <cellStyle name="SAPBEXundefined 9 2" xfId="59046" xr:uid="{00000000-0005-0000-0000-0000A1E60000}"/>
    <cellStyle name="Section Number" xfId="59047" xr:uid="{00000000-0005-0000-0000-0000A2E60000}"/>
    <cellStyle name="Sheet Title" xfId="59048" xr:uid="{00000000-0005-0000-0000-0000A3E60000}"/>
    <cellStyle name="Single Border" xfId="59049" xr:uid="{00000000-0005-0000-0000-0000A4E60000}"/>
    <cellStyle name="Single Border 2" xfId="59050" xr:uid="{00000000-0005-0000-0000-0000A5E60000}"/>
    <cellStyle name="Single Border 2 2" xfId="59051" xr:uid="{00000000-0005-0000-0000-0000A6E60000}"/>
    <cellStyle name="Single Border 2 2 2" xfId="59052" xr:uid="{00000000-0005-0000-0000-0000A7E60000}"/>
    <cellStyle name="Single Border 2 2 2 2" xfId="59053" xr:uid="{00000000-0005-0000-0000-0000A8E60000}"/>
    <cellStyle name="Single Border 2 2 3" xfId="59054" xr:uid="{00000000-0005-0000-0000-0000A9E60000}"/>
    <cellStyle name="Single Border 2 2 3 2" xfId="59055" xr:uid="{00000000-0005-0000-0000-0000AAE60000}"/>
    <cellStyle name="Single Border 2 2 4" xfId="59056" xr:uid="{00000000-0005-0000-0000-0000ABE60000}"/>
    <cellStyle name="Single Border 2 2 4 2" xfId="59057" xr:uid="{00000000-0005-0000-0000-0000ACE60000}"/>
    <cellStyle name="Single Border 2 2 5" xfId="59058" xr:uid="{00000000-0005-0000-0000-0000ADE60000}"/>
    <cellStyle name="Single Border 2 2 5 2" xfId="59059" xr:uid="{00000000-0005-0000-0000-0000AEE60000}"/>
    <cellStyle name="Single Border 2 2 6" xfId="59060" xr:uid="{00000000-0005-0000-0000-0000AFE60000}"/>
    <cellStyle name="Single Border 2 2 6 2" xfId="59061" xr:uid="{00000000-0005-0000-0000-0000B0E60000}"/>
    <cellStyle name="Single Border 2 2 7" xfId="59062" xr:uid="{00000000-0005-0000-0000-0000B1E60000}"/>
    <cellStyle name="Single Border 2 2 8" xfId="59063" xr:uid="{00000000-0005-0000-0000-0000B2E60000}"/>
    <cellStyle name="Single Border 2 2 9" xfId="59064" xr:uid="{00000000-0005-0000-0000-0000B3E60000}"/>
    <cellStyle name="Single Border 2 3" xfId="59065" xr:uid="{00000000-0005-0000-0000-0000B4E60000}"/>
    <cellStyle name="Single Border 2 3 2" xfId="59066" xr:uid="{00000000-0005-0000-0000-0000B5E60000}"/>
    <cellStyle name="Single Border 3" xfId="59067" xr:uid="{00000000-0005-0000-0000-0000B6E60000}"/>
    <cellStyle name="Single Border 3 2" xfId="59068" xr:uid="{00000000-0005-0000-0000-0000B7E60000}"/>
    <cellStyle name="Single Border 3 2 2" xfId="59069" xr:uid="{00000000-0005-0000-0000-0000B8E60000}"/>
    <cellStyle name="Single Border 3 3" xfId="59070" xr:uid="{00000000-0005-0000-0000-0000B9E60000}"/>
    <cellStyle name="Single Border 3 3 2" xfId="59071" xr:uid="{00000000-0005-0000-0000-0000BAE60000}"/>
    <cellStyle name="Single Border 3 4" xfId="59072" xr:uid="{00000000-0005-0000-0000-0000BBE60000}"/>
    <cellStyle name="Single Border 3 4 2" xfId="59073" xr:uid="{00000000-0005-0000-0000-0000BCE60000}"/>
    <cellStyle name="Single Border 3 5" xfId="59074" xr:uid="{00000000-0005-0000-0000-0000BDE60000}"/>
    <cellStyle name="Single Border 3 5 2" xfId="59075" xr:uid="{00000000-0005-0000-0000-0000BEE60000}"/>
    <cellStyle name="Single Border 3 6" xfId="59076" xr:uid="{00000000-0005-0000-0000-0000BFE60000}"/>
    <cellStyle name="Single Border 4" xfId="59077" xr:uid="{00000000-0005-0000-0000-0000C0E60000}"/>
    <cellStyle name="Single Border 4 2" xfId="59078" xr:uid="{00000000-0005-0000-0000-0000C1E60000}"/>
    <cellStyle name="Single Border 5" xfId="59079" xr:uid="{00000000-0005-0000-0000-0000C2E60000}"/>
    <cellStyle name="Smart Bold" xfId="59080" xr:uid="{00000000-0005-0000-0000-0000C3E60000}"/>
    <cellStyle name="Smart Forecast" xfId="59081" xr:uid="{00000000-0005-0000-0000-0000C4E60000}"/>
    <cellStyle name="Smart General" xfId="59082" xr:uid="{00000000-0005-0000-0000-0000C5E60000}"/>
    <cellStyle name="Smart Highlight" xfId="59083" xr:uid="{00000000-0005-0000-0000-0000C6E60000}"/>
    <cellStyle name="Smart Percent" xfId="59084" xr:uid="{00000000-0005-0000-0000-0000C7E60000}"/>
    <cellStyle name="Smart Source" xfId="59085" xr:uid="{00000000-0005-0000-0000-0000C8E60000}"/>
    <cellStyle name="Smart Subtitle 1" xfId="59086" xr:uid="{00000000-0005-0000-0000-0000C9E60000}"/>
    <cellStyle name="Smart Subtitle 2" xfId="59087" xr:uid="{00000000-0005-0000-0000-0000CAE60000}"/>
    <cellStyle name="Smart Subtotal" xfId="59088" xr:uid="{00000000-0005-0000-0000-0000CBE60000}"/>
    <cellStyle name="Smart Title" xfId="59089" xr:uid="{00000000-0005-0000-0000-0000CCE60000}"/>
    <cellStyle name="Smart Total" xfId="59090" xr:uid="{00000000-0005-0000-0000-0000CDE60000}"/>
    <cellStyle name="Standard" xfId="59091" xr:uid="{00000000-0005-0000-0000-0000CEE60000}"/>
    <cellStyle name="std" xfId="59092" xr:uid="{00000000-0005-0000-0000-0000CFE60000}"/>
    <cellStyle name="Style 1" xfId="59093" xr:uid="{00000000-0005-0000-0000-0000D0E60000}"/>
    <cellStyle name="Style 1 2" xfId="59094" xr:uid="{00000000-0005-0000-0000-0000D1E60000}"/>
    <cellStyle name="Style 1 3" xfId="59095" xr:uid="{00000000-0005-0000-0000-0000D2E60000}"/>
    <cellStyle name="Style 28" xfId="59096" xr:uid="{00000000-0005-0000-0000-0000D3E60000}"/>
    <cellStyle name="STYLE1" xfId="59097" xr:uid="{00000000-0005-0000-0000-0000D4E60000}"/>
    <cellStyle name="STYLE2" xfId="59098" xr:uid="{00000000-0005-0000-0000-0000D5E60000}"/>
    <cellStyle name="Subtotal" xfId="59099" xr:uid="{00000000-0005-0000-0000-0000D6E60000}"/>
    <cellStyle name="Table Entry" xfId="59100" xr:uid="{00000000-0005-0000-0000-0000D7E60000}"/>
    <cellStyle name="Table Header" xfId="59101" xr:uid="{00000000-0005-0000-0000-0000D8E60000}"/>
    <cellStyle name="Table Heading" xfId="59102" xr:uid="{00000000-0005-0000-0000-0000D9E60000}"/>
    <cellStyle name="Table Heading Center" xfId="59103" xr:uid="{00000000-0005-0000-0000-0000DAE60000}"/>
    <cellStyle name="Table Medium" xfId="59104" xr:uid="{00000000-0005-0000-0000-0000DBE60000}"/>
    <cellStyle name="Table Medium 2" xfId="59105" xr:uid="{00000000-0005-0000-0000-0000DCE60000}"/>
    <cellStyle name="Table Medium 2 2" xfId="59106" xr:uid="{00000000-0005-0000-0000-0000DDE60000}"/>
    <cellStyle name="Table Medium 3" xfId="59107" xr:uid="{00000000-0005-0000-0000-0000DEE60000}"/>
    <cellStyle name="Table Medium 3 2" xfId="59108" xr:uid="{00000000-0005-0000-0000-0000DFE60000}"/>
    <cellStyle name="Table Medium 4" xfId="59109" xr:uid="{00000000-0005-0000-0000-0000E0E60000}"/>
    <cellStyle name="Table Medium 4 2" xfId="59110" xr:uid="{00000000-0005-0000-0000-0000E1E60000}"/>
    <cellStyle name="Table Medium 5" xfId="59111" xr:uid="{00000000-0005-0000-0000-0000E2E60000}"/>
    <cellStyle name="Table Normal" xfId="59112" xr:uid="{00000000-0005-0000-0000-0000E3E60000}"/>
    <cellStyle name="Table Small" xfId="59113" xr:uid="{00000000-0005-0000-0000-0000E4E60000}"/>
    <cellStyle name="Table Small Bold" xfId="59114" xr:uid="{00000000-0005-0000-0000-0000E5E60000}"/>
    <cellStyle name="Table Small Bold 2" xfId="59115" xr:uid="{00000000-0005-0000-0000-0000E6E60000}"/>
    <cellStyle name="Table Small Bold 2 2" xfId="59116" xr:uid="{00000000-0005-0000-0000-0000E7E60000}"/>
    <cellStyle name="Table Small Bold 3" xfId="59117" xr:uid="{00000000-0005-0000-0000-0000E8E60000}"/>
    <cellStyle name="Table Small Bold 3 2" xfId="59118" xr:uid="{00000000-0005-0000-0000-0000E9E60000}"/>
    <cellStyle name="Table Small Bold 4" xfId="59119" xr:uid="{00000000-0005-0000-0000-0000EAE60000}"/>
    <cellStyle name="Table Small Bold 4 2" xfId="59120" xr:uid="{00000000-0005-0000-0000-0000EBE60000}"/>
    <cellStyle name="Table Small Bold 5" xfId="59121" xr:uid="{00000000-0005-0000-0000-0000ECE60000}"/>
    <cellStyle name="Table Small Center" xfId="59122" xr:uid="{00000000-0005-0000-0000-0000EDE60000}"/>
    <cellStyle name="Table Small_Consolidation file 12feb_shared with EDF" xfId="59123" xr:uid="{00000000-0005-0000-0000-0000EEE60000}"/>
    <cellStyle name="Table Title" xfId="59124" xr:uid="{00000000-0005-0000-0000-0000EFE60000}"/>
    <cellStyle name="Table Title 2" xfId="59125" xr:uid="{00000000-0005-0000-0000-0000F0E60000}"/>
    <cellStyle name="Table Title 3" xfId="59126" xr:uid="{00000000-0005-0000-0000-0000F1E60000}"/>
    <cellStyle name="Text" xfId="59127" xr:uid="{00000000-0005-0000-0000-0000F2E60000}"/>
    <cellStyle name="Text 2" xfId="59128" xr:uid="{00000000-0005-0000-0000-0000F3E60000}"/>
    <cellStyle name="Text Indent A" xfId="59129" xr:uid="{00000000-0005-0000-0000-0000F4E60000}"/>
    <cellStyle name="Text Indent B" xfId="59130" xr:uid="{00000000-0005-0000-0000-0000F5E60000}"/>
    <cellStyle name="Text Indent C" xfId="59131" xr:uid="{00000000-0005-0000-0000-0000F6E60000}"/>
    <cellStyle name="times" xfId="59132" xr:uid="{00000000-0005-0000-0000-0000F7E60000}"/>
    <cellStyle name="Title" xfId="9" builtinId="15" customBuiltin="1"/>
    <cellStyle name="Title - PROJECT" xfId="59133" xr:uid="{00000000-0005-0000-0000-0000F9E60000}"/>
    <cellStyle name="Title - Underline" xfId="59134" xr:uid="{00000000-0005-0000-0000-0000FAE60000}"/>
    <cellStyle name="Title 1" xfId="59135" xr:uid="{00000000-0005-0000-0000-0000FBE60000}"/>
    <cellStyle name="Title 2" xfId="59136" xr:uid="{00000000-0005-0000-0000-0000FCE60000}"/>
    <cellStyle name="Title 3" xfId="59137" xr:uid="{00000000-0005-0000-0000-0000FDE60000}"/>
    <cellStyle name="title1" xfId="59138" xr:uid="{00000000-0005-0000-0000-0000FEE60000}"/>
    <cellStyle name="title2" xfId="59139" xr:uid="{00000000-0005-0000-0000-0000FFE60000}"/>
    <cellStyle name="title2 2" xfId="59140" xr:uid="{00000000-0005-0000-0000-000000E70000}"/>
    <cellStyle name="Titles - Col. Headings" xfId="59141" xr:uid="{00000000-0005-0000-0000-000001E70000}"/>
    <cellStyle name="Titles - Other" xfId="59142" xr:uid="{00000000-0005-0000-0000-000002E70000}"/>
    <cellStyle name="Total" xfId="25" builtinId="25" customBuiltin="1"/>
    <cellStyle name="Total 2" xfId="59143" xr:uid="{00000000-0005-0000-0000-000004E70000}"/>
    <cellStyle name="Total 2 10" xfId="59144" xr:uid="{00000000-0005-0000-0000-000005E70000}"/>
    <cellStyle name="Total 2 10 2" xfId="59145" xr:uid="{00000000-0005-0000-0000-000006E70000}"/>
    <cellStyle name="Total 2 10 3" xfId="59146" xr:uid="{00000000-0005-0000-0000-000007E70000}"/>
    <cellStyle name="Total 2 11" xfId="59147" xr:uid="{00000000-0005-0000-0000-000008E70000}"/>
    <cellStyle name="Total 2 11 2" xfId="59148" xr:uid="{00000000-0005-0000-0000-000009E70000}"/>
    <cellStyle name="Total 2 11 3" xfId="59149" xr:uid="{00000000-0005-0000-0000-00000AE70000}"/>
    <cellStyle name="Total 2 12" xfId="59150" xr:uid="{00000000-0005-0000-0000-00000BE70000}"/>
    <cellStyle name="Total 2 12 2" xfId="59151" xr:uid="{00000000-0005-0000-0000-00000CE70000}"/>
    <cellStyle name="Total 2 12 3" xfId="59152" xr:uid="{00000000-0005-0000-0000-00000DE70000}"/>
    <cellStyle name="Total 2 13" xfId="59153" xr:uid="{00000000-0005-0000-0000-00000EE70000}"/>
    <cellStyle name="Total 2 13 2" xfId="59154" xr:uid="{00000000-0005-0000-0000-00000FE70000}"/>
    <cellStyle name="Total 2 13 3" xfId="59155" xr:uid="{00000000-0005-0000-0000-000010E70000}"/>
    <cellStyle name="Total 2 14" xfId="59156" xr:uid="{00000000-0005-0000-0000-000011E70000}"/>
    <cellStyle name="Total 2 14 2" xfId="59157" xr:uid="{00000000-0005-0000-0000-000012E70000}"/>
    <cellStyle name="Total 2 14 3" xfId="59158" xr:uid="{00000000-0005-0000-0000-000013E70000}"/>
    <cellStyle name="Total 2 15" xfId="59159" xr:uid="{00000000-0005-0000-0000-000014E70000}"/>
    <cellStyle name="Total 2 16" xfId="59160" xr:uid="{00000000-0005-0000-0000-000015E70000}"/>
    <cellStyle name="Total 2 17" xfId="59161" xr:uid="{00000000-0005-0000-0000-000016E70000}"/>
    <cellStyle name="Total 2 2" xfId="59162" xr:uid="{00000000-0005-0000-0000-000017E70000}"/>
    <cellStyle name="Total 2 2 10" xfId="59163" xr:uid="{00000000-0005-0000-0000-000018E70000}"/>
    <cellStyle name="Total 2 2 10 2" xfId="59164" xr:uid="{00000000-0005-0000-0000-000019E70000}"/>
    <cellStyle name="Total 2 2 10 3" xfId="59165" xr:uid="{00000000-0005-0000-0000-00001AE70000}"/>
    <cellStyle name="Total 2 2 11" xfId="59166" xr:uid="{00000000-0005-0000-0000-00001BE70000}"/>
    <cellStyle name="Total 2 2 11 2" xfId="59167" xr:uid="{00000000-0005-0000-0000-00001CE70000}"/>
    <cellStyle name="Total 2 2 11 3" xfId="59168" xr:uid="{00000000-0005-0000-0000-00001DE70000}"/>
    <cellStyle name="Total 2 2 12" xfId="59169" xr:uid="{00000000-0005-0000-0000-00001EE70000}"/>
    <cellStyle name="Total 2 2 12 2" xfId="59170" xr:uid="{00000000-0005-0000-0000-00001FE70000}"/>
    <cellStyle name="Total 2 2 12 3" xfId="59171" xr:uid="{00000000-0005-0000-0000-000020E70000}"/>
    <cellStyle name="Total 2 2 13" xfId="59172" xr:uid="{00000000-0005-0000-0000-000021E70000}"/>
    <cellStyle name="Total 2 2 13 2" xfId="59173" xr:uid="{00000000-0005-0000-0000-000022E70000}"/>
    <cellStyle name="Total 2 2 13 3" xfId="59174" xr:uid="{00000000-0005-0000-0000-000023E70000}"/>
    <cellStyle name="Total 2 2 14" xfId="59175" xr:uid="{00000000-0005-0000-0000-000024E70000}"/>
    <cellStyle name="Total 2 2 15" xfId="59176" xr:uid="{00000000-0005-0000-0000-000025E70000}"/>
    <cellStyle name="Total 2 2 16" xfId="59177" xr:uid="{00000000-0005-0000-0000-000026E70000}"/>
    <cellStyle name="Total 2 2 2" xfId="59178" xr:uid="{00000000-0005-0000-0000-000027E70000}"/>
    <cellStyle name="Total 2 2 2 10" xfId="59179" xr:uid="{00000000-0005-0000-0000-000028E70000}"/>
    <cellStyle name="Total 2 2 2 10 2" xfId="59180" xr:uid="{00000000-0005-0000-0000-000029E70000}"/>
    <cellStyle name="Total 2 2 2 10 3" xfId="59181" xr:uid="{00000000-0005-0000-0000-00002AE70000}"/>
    <cellStyle name="Total 2 2 2 11" xfId="59182" xr:uid="{00000000-0005-0000-0000-00002BE70000}"/>
    <cellStyle name="Total 2 2 2 11 2" xfId="59183" xr:uid="{00000000-0005-0000-0000-00002CE70000}"/>
    <cellStyle name="Total 2 2 2 11 3" xfId="59184" xr:uid="{00000000-0005-0000-0000-00002DE70000}"/>
    <cellStyle name="Total 2 2 2 12" xfId="59185" xr:uid="{00000000-0005-0000-0000-00002EE70000}"/>
    <cellStyle name="Total 2 2 2 12 2" xfId="59186" xr:uid="{00000000-0005-0000-0000-00002FE70000}"/>
    <cellStyle name="Total 2 2 2 12 3" xfId="59187" xr:uid="{00000000-0005-0000-0000-000030E70000}"/>
    <cellStyle name="Total 2 2 2 13" xfId="59188" xr:uid="{00000000-0005-0000-0000-000031E70000}"/>
    <cellStyle name="Total 2 2 2 13 2" xfId="59189" xr:uid="{00000000-0005-0000-0000-000032E70000}"/>
    <cellStyle name="Total 2 2 2 13 3" xfId="59190" xr:uid="{00000000-0005-0000-0000-000033E70000}"/>
    <cellStyle name="Total 2 2 2 14" xfId="59191" xr:uid="{00000000-0005-0000-0000-000034E70000}"/>
    <cellStyle name="Total 2 2 2 14 2" xfId="59192" xr:uid="{00000000-0005-0000-0000-000035E70000}"/>
    <cellStyle name="Total 2 2 2 14 3" xfId="59193" xr:uid="{00000000-0005-0000-0000-000036E70000}"/>
    <cellStyle name="Total 2 2 2 15" xfId="59194" xr:uid="{00000000-0005-0000-0000-000037E70000}"/>
    <cellStyle name="Total 2 2 2 15 2" xfId="59195" xr:uid="{00000000-0005-0000-0000-000038E70000}"/>
    <cellStyle name="Total 2 2 2 15 3" xfId="59196" xr:uid="{00000000-0005-0000-0000-000039E70000}"/>
    <cellStyle name="Total 2 2 2 16" xfId="59197" xr:uid="{00000000-0005-0000-0000-00003AE70000}"/>
    <cellStyle name="Total 2 2 2 16 2" xfId="59198" xr:uid="{00000000-0005-0000-0000-00003BE70000}"/>
    <cellStyle name="Total 2 2 2 16 3" xfId="59199" xr:uid="{00000000-0005-0000-0000-00003CE70000}"/>
    <cellStyle name="Total 2 2 2 17" xfId="59200" xr:uid="{00000000-0005-0000-0000-00003DE70000}"/>
    <cellStyle name="Total 2 2 2 17 2" xfId="59201" xr:uid="{00000000-0005-0000-0000-00003EE70000}"/>
    <cellStyle name="Total 2 2 2 17 3" xfId="59202" xr:uid="{00000000-0005-0000-0000-00003FE70000}"/>
    <cellStyle name="Total 2 2 2 18" xfId="59203" xr:uid="{00000000-0005-0000-0000-000040E70000}"/>
    <cellStyle name="Total 2 2 2 19" xfId="59204" xr:uid="{00000000-0005-0000-0000-000041E70000}"/>
    <cellStyle name="Total 2 2 2 2" xfId="59205" xr:uid="{00000000-0005-0000-0000-000042E70000}"/>
    <cellStyle name="Total 2 2 2 2 10" xfId="59206" xr:uid="{00000000-0005-0000-0000-000043E70000}"/>
    <cellStyle name="Total 2 2 2 2 10 2" xfId="59207" xr:uid="{00000000-0005-0000-0000-000044E70000}"/>
    <cellStyle name="Total 2 2 2 2 10 3" xfId="59208" xr:uid="{00000000-0005-0000-0000-000045E70000}"/>
    <cellStyle name="Total 2 2 2 2 11" xfId="59209" xr:uid="{00000000-0005-0000-0000-000046E70000}"/>
    <cellStyle name="Total 2 2 2 2 11 2" xfId="59210" xr:uid="{00000000-0005-0000-0000-000047E70000}"/>
    <cellStyle name="Total 2 2 2 2 11 3" xfId="59211" xr:uid="{00000000-0005-0000-0000-000048E70000}"/>
    <cellStyle name="Total 2 2 2 2 12" xfId="59212" xr:uid="{00000000-0005-0000-0000-000049E70000}"/>
    <cellStyle name="Total 2 2 2 2 12 2" xfId="59213" xr:uid="{00000000-0005-0000-0000-00004AE70000}"/>
    <cellStyle name="Total 2 2 2 2 12 3" xfId="59214" xr:uid="{00000000-0005-0000-0000-00004BE70000}"/>
    <cellStyle name="Total 2 2 2 2 13" xfId="59215" xr:uid="{00000000-0005-0000-0000-00004CE70000}"/>
    <cellStyle name="Total 2 2 2 2 13 2" xfId="59216" xr:uid="{00000000-0005-0000-0000-00004DE70000}"/>
    <cellStyle name="Total 2 2 2 2 13 3" xfId="59217" xr:uid="{00000000-0005-0000-0000-00004EE70000}"/>
    <cellStyle name="Total 2 2 2 2 14" xfId="59218" xr:uid="{00000000-0005-0000-0000-00004FE70000}"/>
    <cellStyle name="Total 2 2 2 2 14 2" xfId="59219" xr:uid="{00000000-0005-0000-0000-000050E70000}"/>
    <cellStyle name="Total 2 2 2 2 14 3" xfId="59220" xr:uid="{00000000-0005-0000-0000-000051E70000}"/>
    <cellStyle name="Total 2 2 2 2 15" xfId="59221" xr:uid="{00000000-0005-0000-0000-000052E70000}"/>
    <cellStyle name="Total 2 2 2 2 15 2" xfId="59222" xr:uid="{00000000-0005-0000-0000-000053E70000}"/>
    <cellStyle name="Total 2 2 2 2 15 3" xfId="59223" xr:uid="{00000000-0005-0000-0000-000054E70000}"/>
    <cellStyle name="Total 2 2 2 2 16" xfId="59224" xr:uid="{00000000-0005-0000-0000-000055E70000}"/>
    <cellStyle name="Total 2 2 2 2 16 2" xfId="59225" xr:uid="{00000000-0005-0000-0000-000056E70000}"/>
    <cellStyle name="Total 2 2 2 2 16 3" xfId="59226" xr:uid="{00000000-0005-0000-0000-000057E70000}"/>
    <cellStyle name="Total 2 2 2 2 17" xfId="59227" xr:uid="{00000000-0005-0000-0000-000058E70000}"/>
    <cellStyle name="Total 2 2 2 2 17 2" xfId="59228" xr:uid="{00000000-0005-0000-0000-000059E70000}"/>
    <cellStyle name="Total 2 2 2 2 17 3" xfId="59229" xr:uid="{00000000-0005-0000-0000-00005AE70000}"/>
    <cellStyle name="Total 2 2 2 2 18" xfId="59230" xr:uid="{00000000-0005-0000-0000-00005BE70000}"/>
    <cellStyle name="Total 2 2 2 2 18 2" xfId="59231" xr:uid="{00000000-0005-0000-0000-00005CE70000}"/>
    <cellStyle name="Total 2 2 2 2 18 3" xfId="59232" xr:uid="{00000000-0005-0000-0000-00005DE70000}"/>
    <cellStyle name="Total 2 2 2 2 19" xfId="59233" xr:uid="{00000000-0005-0000-0000-00005EE70000}"/>
    <cellStyle name="Total 2 2 2 2 2" xfId="59234" xr:uid="{00000000-0005-0000-0000-00005FE70000}"/>
    <cellStyle name="Total 2 2 2 2 2 10" xfId="59235" xr:uid="{00000000-0005-0000-0000-000060E70000}"/>
    <cellStyle name="Total 2 2 2 2 2 10 2" xfId="59236" xr:uid="{00000000-0005-0000-0000-000061E70000}"/>
    <cellStyle name="Total 2 2 2 2 2 10 3" xfId="59237" xr:uid="{00000000-0005-0000-0000-000062E70000}"/>
    <cellStyle name="Total 2 2 2 2 2 11" xfId="59238" xr:uid="{00000000-0005-0000-0000-000063E70000}"/>
    <cellStyle name="Total 2 2 2 2 2 11 2" xfId="59239" xr:uid="{00000000-0005-0000-0000-000064E70000}"/>
    <cellStyle name="Total 2 2 2 2 2 11 3" xfId="59240" xr:uid="{00000000-0005-0000-0000-000065E70000}"/>
    <cellStyle name="Total 2 2 2 2 2 12" xfId="59241" xr:uid="{00000000-0005-0000-0000-000066E70000}"/>
    <cellStyle name="Total 2 2 2 2 2 12 2" xfId="59242" xr:uid="{00000000-0005-0000-0000-000067E70000}"/>
    <cellStyle name="Total 2 2 2 2 2 12 3" xfId="59243" xr:uid="{00000000-0005-0000-0000-000068E70000}"/>
    <cellStyle name="Total 2 2 2 2 2 13" xfId="59244" xr:uid="{00000000-0005-0000-0000-000069E70000}"/>
    <cellStyle name="Total 2 2 2 2 2 14" xfId="59245" xr:uid="{00000000-0005-0000-0000-00006AE70000}"/>
    <cellStyle name="Total 2 2 2 2 2 2" xfId="59246" xr:uid="{00000000-0005-0000-0000-00006BE70000}"/>
    <cellStyle name="Total 2 2 2 2 2 2 2" xfId="59247" xr:uid="{00000000-0005-0000-0000-00006CE70000}"/>
    <cellStyle name="Total 2 2 2 2 2 2 3" xfId="59248" xr:uid="{00000000-0005-0000-0000-00006DE70000}"/>
    <cellStyle name="Total 2 2 2 2 2 3" xfId="59249" xr:uid="{00000000-0005-0000-0000-00006EE70000}"/>
    <cellStyle name="Total 2 2 2 2 2 3 2" xfId="59250" xr:uid="{00000000-0005-0000-0000-00006FE70000}"/>
    <cellStyle name="Total 2 2 2 2 2 3 3" xfId="59251" xr:uid="{00000000-0005-0000-0000-000070E70000}"/>
    <cellStyle name="Total 2 2 2 2 2 4" xfId="59252" xr:uid="{00000000-0005-0000-0000-000071E70000}"/>
    <cellStyle name="Total 2 2 2 2 2 4 2" xfId="59253" xr:uid="{00000000-0005-0000-0000-000072E70000}"/>
    <cellStyle name="Total 2 2 2 2 2 4 3" xfId="59254" xr:uid="{00000000-0005-0000-0000-000073E70000}"/>
    <cellStyle name="Total 2 2 2 2 2 5" xfId="59255" xr:uid="{00000000-0005-0000-0000-000074E70000}"/>
    <cellStyle name="Total 2 2 2 2 2 5 2" xfId="59256" xr:uid="{00000000-0005-0000-0000-000075E70000}"/>
    <cellStyle name="Total 2 2 2 2 2 5 3" xfId="59257" xr:uid="{00000000-0005-0000-0000-000076E70000}"/>
    <cellStyle name="Total 2 2 2 2 2 6" xfId="59258" xr:uid="{00000000-0005-0000-0000-000077E70000}"/>
    <cellStyle name="Total 2 2 2 2 2 6 2" xfId="59259" xr:uid="{00000000-0005-0000-0000-000078E70000}"/>
    <cellStyle name="Total 2 2 2 2 2 6 3" xfId="59260" xr:uid="{00000000-0005-0000-0000-000079E70000}"/>
    <cellStyle name="Total 2 2 2 2 2 7" xfId="59261" xr:uid="{00000000-0005-0000-0000-00007AE70000}"/>
    <cellStyle name="Total 2 2 2 2 2 7 2" xfId="59262" xr:uid="{00000000-0005-0000-0000-00007BE70000}"/>
    <cellStyle name="Total 2 2 2 2 2 7 3" xfId="59263" xr:uid="{00000000-0005-0000-0000-00007CE70000}"/>
    <cellStyle name="Total 2 2 2 2 2 8" xfId="59264" xr:uid="{00000000-0005-0000-0000-00007DE70000}"/>
    <cellStyle name="Total 2 2 2 2 2 8 2" xfId="59265" xr:uid="{00000000-0005-0000-0000-00007EE70000}"/>
    <cellStyle name="Total 2 2 2 2 2 8 3" xfId="59266" xr:uid="{00000000-0005-0000-0000-00007FE70000}"/>
    <cellStyle name="Total 2 2 2 2 2 9" xfId="59267" xr:uid="{00000000-0005-0000-0000-000080E70000}"/>
    <cellStyle name="Total 2 2 2 2 2 9 2" xfId="59268" xr:uid="{00000000-0005-0000-0000-000081E70000}"/>
    <cellStyle name="Total 2 2 2 2 2 9 3" xfId="59269" xr:uid="{00000000-0005-0000-0000-000082E70000}"/>
    <cellStyle name="Total 2 2 2 2 20" xfId="59270" xr:uid="{00000000-0005-0000-0000-000083E70000}"/>
    <cellStyle name="Total 2 2 2 2 3" xfId="59271" xr:uid="{00000000-0005-0000-0000-000084E70000}"/>
    <cellStyle name="Total 2 2 2 2 3 10" xfId="59272" xr:uid="{00000000-0005-0000-0000-000085E70000}"/>
    <cellStyle name="Total 2 2 2 2 3 10 2" xfId="59273" xr:uid="{00000000-0005-0000-0000-000086E70000}"/>
    <cellStyle name="Total 2 2 2 2 3 10 3" xfId="59274" xr:uid="{00000000-0005-0000-0000-000087E70000}"/>
    <cellStyle name="Total 2 2 2 2 3 11" xfId="59275" xr:uid="{00000000-0005-0000-0000-000088E70000}"/>
    <cellStyle name="Total 2 2 2 2 3 11 2" xfId="59276" xr:uid="{00000000-0005-0000-0000-000089E70000}"/>
    <cellStyle name="Total 2 2 2 2 3 11 3" xfId="59277" xr:uid="{00000000-0005-0000-0000-00008AE70000}"/>
    <cellStyle name="Total 2 2 2 2 3 12" xfId="59278" xr:uid="{00000000-0005-0000-0000-00008BE70000}"/>
    <cellStyle name="Total 2 2 2 2 3 12 2" xfId="59279" xr:uid="{00000000-0005-0000-0000-00008CE70000}"/>
    <cellStyle name="Total 2 2 2 2 3 12 3" xfId="59280" xr:uid="{00000000-0005-0000-0000-00008DE70000}"/>
    <cellStyle name="Total 2 2 2 2 3 13" xfId="59281" xr:uid="{00000000-0005-0000-0000-00008EE70000}"/>
    <cellStyle name="Total 2 2 2 2 3 14" xfId="59282" xr:uid="{00000000-0005-0000-0000-00008FE70000}"/>
    <cellStyle name="Total 2 2 2 2 3 2" xfId="59283" xr:uid="{00000000-0005-0000-0000-000090E70000}"/>
    <cellStyle name="Total 2 2 2 2 3 2 2" xfId="59284" xr:uid="{00000000-0005-0000-0000-000091E70000}"/>
    <cellStyle name="Total 2 2 2 2 3 2 3" xfId="59285" xr:uid="{00000000-0005-0000-0000-000092E70000}"/>
    <cellStyle name="Total 2 2 2 2 3 3" xfId="59286" xr:uid="{00000000-0005-0000-0000-000093E70000}"/>
    <cellStyle name="Total 2 2 2 2 3 3 2" xfId="59287" xr:uid="{00000000-0005-0000-0000-000094E70000}"/>
    <cellStyle name="Total 2 2 2 2 3 3 3" xfId="59288" xr:uid="{00000000-0005-0000-0000-000095E70000}"/>
    <cellStyle name="Total 2 2 2 2 3 4" xfId="59289" xr:uid="{00000000-0005-0000-0000-000096E70000}"/>
    <cellStyle name="Total 2 2 2 2 3 4 2" xfId="59290" xr:uid="{00000000-0005-0000-0000-000097E70000}"/>
    <cellStyle name="Total 2 2 2 2 3 4 3" xfId="59291" xr:uid="{00000000-0005-0000-0000-000098E70000}"/>
    <cellStyle name="Total 2 2 2 2 3 5" xfId="59292" xr:uid="{00000000-0005-0000-0000-000099E70000}"/>
    <cellStyle name="Total 2 2 2 2 3 5 2" xfId="59293" xr:uid="{00000000-0005-0000-0000-00009AE70000}"/>
    <cellStyle name="Total 2 2 2 2 3 5 3" xfId="59294" xr:uid="{00000000-0005-0000-0000-00009BE70000}"/>
    <cellStyle name="Total 2 2 2 2 3 6" xfId="59295" xr:uid="{00000000-0005-0000-0000-00009CE70000}"/>
    <cellStyle name="Total 2 2 2 2 3 6 2" xfId="59296" xr:uid="{00000000-0005-0000-0000-00009DE70000}"/>
    <cellStyle name="Total 2 2 2 2 3 6 3" xfId="59297" xr:uid="{00000000-0005-0000-0000-00009EE70000}"/>
    <cellStyle name="Total 2 2 2 2 3 7" xfId="59298" xr:uid="{00000000-0005-0000-0000-00009FE70000}"/>
    <cellStyle name="Total 2 2 2 2 3 7 2" xfId="59299" xr:uid="{00000000-0005-0000-0000-0000A0E70000}"/>
    <cellStyle name="Total 2 2 2 2 3 7 3" xfId="59300" xr:uid="{00000000-0005-0000-0000-0000A1E70000}"/>
    <cellStyle name="Total 2 2 2 2 3 8" xfId="59301" xr:uid="{00000000-0005-0000-0000-0000A2E70000}"/>
    <cellStyle name="Total 2 2 2 2 3 8 2" xfId="59302" xr:uid="{00000000-0005-0000-0000-0000A3E70000}"/>
    <cellStyle name="Total 2 2 2 2 3 8 3" xfId="59303" xr:uid="{00000000-0005-0000-0000-0000A4E70000}"/>
    <cellStyle name="Total 2 2 2 2 3 9" xfId="59304" xr:uid="{00000000-0005-0000-0000-0000A5E70000}"/>
    <cellStyle name="Total 2 2 2 2 3 9 2" xfId="59305" xr:uid="{00000000-0005-0000-0000-0000A6E70000}"/>
    <cellStyle name="Total 2 2 2 2 3 9 3" xfId="59306" xr:uid="{00000000-0005-0000-0000-0000A7E70000}"/>
    <cellStyle name="Total 2 2 2 2 4" xfId="59307" xr:uid="{00000000-0005-0000-0000-0000A8E70000}"/>
    <cellStyle name="Total 2 2 2 2 4 10" xfId="59308" xr:uid="{00000000-0005-0000-0000-0000A9E70000}"/>
    <cellStyle name="Total 2 2 2 2 4 10 2" xfId="59309" xr:uid="{00000000-0005-0000-0000-0000AAE70000}"/>
    <cellStyle name="Total 2 2 2 2 4 10 3" xfId="59310" xr:uid="{00000000-0005-0000-0000-0000ABE70000}"/>
    <cellStyle name="Total 2 2 2 2 4 11" xfId="59311" xr:uid="{00000000-0005-0000-0000-0000ACE70000}"/>
    <cellStyle name="Total 2 2 2 2 4 11 2" xfId="59312" xr:uid="{00000000-0005-0000-0000-0000ADE70000}"/>
    <cellStyle name="Total 2 2 2 2 4 11 3" xfId="59313" xr:uid="{00000000-0005-0000-0000-0000AEE70000}"/>
    <cellStyle name="Total 2 2 2 2 4 12" xfId="59314" xr:uid="{00000000-0005-0000-0000-0000AFE70000}"/>
    <cellStyle name="Total 2 2 2 2 4 13" xfId="59315" xr:uid="{00000000-0005-0000-0000-0000B0E70000}"/>
    <cellStyle name="Total 2 2 2 2 4 2" xfId="59316" xr:uid="{00000000-0005-0000-0000-0000B1E70000}"/>
    <cellStyle name="Total 2 2 2 2 4 2 2" xfId="59317" xr:uid="{00000000-0005-0000-0000-0000B2E70000}"/>
    <cellStyle name="Total 2 2 2 2 4 2 3" xfId="59318" xr:uid="{00000000-0005-0000-0000-0000B3E70000}"/>
    <cellStyle name="Total 2 2 2 2 4 3" xfId="59319" xr:uid="{00000000-0005-0000-0000-0000B4E70000}"/>
    <cellStyle name="Total 2 2 2 2 4 3 2" xfId="59320" xr:uid="{00000000-0005-0000-0000-0000B5E70000}"/>
    <cellStyle name="Total 2 2 2 2 4 3 3" xfId="59321" xr:uid="{00000000-0005-0000-0000-0000B6E70000}"/>
    <cellStyle name="Total 2 2 2 2 4 4" xfId="59322" xr:uid="{00000000-0005-0000-0000-0000B7E70000}"/>
    <cellStyle name="Total 2 2 2 2 4 4 2" xfId="59323" xr:uid="{00000000-0005-0000-0000-0000B8E70000}"/>
    <cellStyle name="Total 2 2 2 2 4 4 3" xfId="59324" xr:uid="{00000000-0005-0000-0000-0000B9E70000}"/>
    <cellStyle name="Total 2 2 2 2 4 5" xfId="59325" xr:uid="{00000000-0005-0000-0000-0000BAE70000}"/>
    <cellStyle name="Total 2 2 2 2 4 5 2" xfId="59326" xr:uid="{00000000-0005-0000-0000-0000BBE70000}"/>
    <cellStyle name="Total 2 2 2 2 4 5 3" xfId="59327" xr:uid="{00000000-0005-0000-0000-0000BCE70000}"/>
    <cellStyle name="Total 2 2 2 2 4 6" xfId="59328" xr:uid="{00000000-0005-0000-0000-0000BDE70000}"/>
    <cellStyle name="Total 2 2 2 2 4 6 2" xfId="59329" xr:uid="{00000000-0005-0000-0000-0000BEE70000}"/>
    <cellStyle name="Total 2 2 2 2 4 6 3" xfId="59330" xr:uid="{00000000-0005-0000-0000-0000BFE70000}"/>
    <cellStyle name="Total 2 2 2 2 4 7" xfId="59331" xr:uid="{00000000-0005-0000-0000-0000C0E70000}"/>
    <cellStyle name="Total 2 2 2 2 4 7 2" xfId="59332" xr:uid="{00000000-0005-0000-0000-0000C1E70000}"/>
    <cellStyle name="Total 2 2 2 2 4 7 3" xfId="59333" xr:uid="{00000000-0005-0000-0000-0000C2E70000}"/>
    <cellStyle name="Total 2 2 2 2 4 8" xfId="59334" xr:uid="{00000000-0005-0000-0000-0000C3E70000}"/>
    <cellStyle name="Total 2 2 2 2 4 8 2" xfId="59335" xr:uid="{00000000-0005-0000-0000-0000C4E70000}"/>
    <cellStyle name="Total 2 2 2 2 4 8 3" xfId="59336" xr:uid="{00000000-0005-0000-0000-0000C5E70000}"/>
    <cellStyle name="Total 2 2 2 2 4 9" xfId="59337" xr:uid="{00000000-0005-0000-0000-0000C6E70000}"/>
    <cellStyle name="Total 2 2 2 2 4 9 2" xfId="59338" xr:uid="{00000000-0005-0000-0000-0000C7E70000}"/>
    <cellStyle name="Total 2 2 2 2 4 9 3" xfId="59339" xr:uid="{00000000-0005-0000-0000-0000C8E70000}"/>
    <cellStyle name="Total 2 2 2 2 5" xfId="59340" xr:uid="{00000000-0005-0000-0000-0000C9E70000}"/>
    <cellStyle name="Total 2 2 2 2 5 10" xfId="59341" xr:uid="{00000000-0005-0000-0000-0000CAE70000}"/>
    <cellStyle name="Total 2 2 2 2 5 10 2" xfId="59342" xr:uid="{00000000-0005-0000-0000-0000CBE70000}"/>
    <cellStyle name="Total 2 2 2 2 5 10 3" xfId="59343" xr:uid="{00000000-0005-0000-0000-0000CCE70000}"/>
    <cellStyle name="Total 2 2 2 2 5 11" xfId="59344" xr:uid="{00000000-0005-0000-0000-0000CDE70000}"/>
    <cellStyle name="Total 2 2 2 2 5 11 2" xfId="59345" xr:uid="{00000000-0005-0000-0000-0000CEE70000}"/>
    <cellStyle name="Total 2 2 2 2 5 11 3" xfId="59346" xr:uid="{00000000-0005-0000-0000-0000CFE70000}"/>
    <cellStyle name="Total 2 2 2 2 5 12" xfId="59347" xr:uid="{00000000-0005-0000-0000-0000D0E70000}"/>
    <cellStyle name="Total 2 2 2 2 5 13" xfId="59348" xr:uid="{00000000-0005-0000-0000-0000D1E70000}"/>
    <cellStyle name="Total 2 2 2 2 5 2" xfId="59349" xr:uid="{00000000-0005-0000-0000-0000D2E70000}"/>
    <cellStyle name="Total 2 2 2 2 5 2 2" xfId="59350" xr:uid="{00000000-0005-0000-0000-0000D3E70000}"/>
    <cellStyle name="Total 2 2 2 2 5 2 3" xfId="59351" xr:uid="{00000000-0005-0000-0000-0000D4E70000}"/>
    <cellStyle name="Total 2 2 2 2 5 3" xfId="59352" xr:uid="{00000000-0005-0000-0000-0000D5E70000}"/>
    <cellStyle name="Total 2 2 2 2 5 3 2" xfId="59353" xr:uid="{00000000-0005-0000-0000-0000D6E70000}"/>
    <cellStyle name="Total 2 2 2 2 5 3 3" xfId="59354" xr:uid="{00000000-0005-0000-0000-0000D7E70000}"/>
    <cellStyle name="Total 2 2 2 2 5 4" xfId="59355" xr:uid="{00000000-0005-0000-0000-0000D8E70000}"/>
    <cellStyle name="Total 2 2 2 2 5 4 2" xfId="59356" xr:uid="{00000000-0005-0000-0000-0000D9E70000}"/>
    <cellStyle name="Total 2 2 2 2 5 4 3" xfId="59357" xr:uid="{00000000-0005-0000-0000-0000DAE70000}"/>
    <cellStyle name="Total 2 2 2 2 5 5" xfId="59358" xr:uid="{00000000-0005-0000-0000-0000DBE70000}"/>
    <cellStyle name="Total 2 2 2 2 5 5 2" xfId="59359" xr:uid="{00000000-0005-0000-0000-0000DCE70000}"/>
    <cellStyle name="Total 2 2 2 2 5 5 3" xfId="59360" xr:uid="{00000000-0005-0000-0000-0000DDE70000}"/>
    <cellStyle name="Total 2 2 2 2 5 6" xfId="59361" xr:uid="{00000000-0005-0000-0000-0000DEE70000}"/>
    <cellStyle name="Total 2 2 2 2 5 6 2" xfId="59362" xr:uid="{00000000-0005-0000-0000-0000DFE70000}"/>
    <cellStyle name="Total 2 2 2 2 5 6 3" xfId="59363" xr:uid="{00000000-0005-0000-0000-0000E0E70000}"/>
    <cellStyle name="Total 2 2 2 2 5 7" xfId="59364" xr:uid="{00000000-0005-0000-0000-0000E1E70000}"/>
    <cellStyle name="Total 2 2 2 2 5 7 2" xfId="59365" xr:uid="{00000000-0005-0000-0000-0000E2E70000}"/>
    <cellStyle name="Total 2 2 2 2 5 7 3" xfId="59366" xr:uid="{00000000-0005-0000-0000-0000E3E70000}"/>
    <cellStyle name="Total 2 2 2 2 5 8" xfId="59367" xr:uid="{00000000-0005-0000-0000-0000E4E70000}"/>
    <cellStyle name="Total 2 2 2 2 5 8 2" xfId="59368" xr:uid="{00000000-0005-0000-0000-0000E5E70000}"/>
    <cellStyle name="Total 2 2 2 2 5 8 3" xfId="59369" xr:uid="{00000000-0005-0000-0000-0000E6E70000}"/>
    <cellStyle name="Total 2 2 2 2 5 9" xfId="59370" xr:uid="{00000000-0005-0000-0000-0000E7E70000}"/>
    <cellStyle name="Total 2 2 2 2 5 9 2" xfId="59371" xr:uid="{00000000-0005-0000-0000-0000E8E70000}"/>
    <cellStyle name="Total 2 2 2 2 5 9 3" xfId="59372" xr:uid="{00000000-0005-0000-0000-0000E9E70000}"/>
    <cellStyle name="Total 2 2 2 2 6" xfId="59373" xr:uid="{00000000-0005-0000-0000-0000EAE70000}"/>
    <cellStyle name="Total 2 2 2 2 6 10" xfId="59374" xr:uid="{00000000-0005-0000-0000-0000EBE70000}"/>
    <cellStyle name="Total 2 2 2 2 6 10 2" xfId="59375" xr:uid="{00000000-0005-0000-0000-0000ECE70000}"/>
    <cellStyle name="Total 2 2 2 2 6 10 3" xfId="59376" xr:uid="{00000000-0005-0000-0000-0000EDE70000}"/>
    <cellStyle name="Total 2 2 2 2 6 11" xfId="59377" xr:uid="{00000000-0005-0000-0000-0000EEE70000}"/>
    <cellStyle name="Total 2 2 2 2 6 11 2" xfId="59378" xr:uid="{00000000-0005-0000-0000-0000EFE70000}"/>
    <cellStyle name="Total 2 2 2 2 6 11 3" xfId="59379" xr:uid="{00000000-0005-0000-0000-0000F0E70000}"/>
    <cellStyle name="Total 2 2 2 2 6 12" xfId="59380" xr:uid="{00000000-0005-0000-0000-0000F1E70000}"/>
    <cellStyle name="Total 2 2 2 2 6 13" xfId="59381" xr:uid="{00000000-0005-0000-0000-0000F2E70000}"/>
    <cellStyle name="Total 2 2 2 2 6 2" xfId="59382" xr:uid="{00000000-0005-0000-0000-0000F3E70000}"/>
    <cellStyle name="Total 2 2 2 2 6 2 2" xfId="59383" xr:uid="{00000000-0005-0000-0000-0000F4E70000}"/>
    <cellStyle name="Total 2 2 2 2 6 2 3" xfId="59384" xr:uid="{00000000-0005-0000-0000-0000F5E70000}"/>
    <cellStyle name="Total 2 2 2 2 6 3" xfId="59385" xr:uid="{00000000-0005-0000-0000-0000F6E70000}"/>
    <cellStyle name="Total 2 2 2 2 6 3 2" xfId="59386" xr:uid="{00000000-0005-0000-0000-0000F7E70000}"/>
    <cellStyle name="Total 2 2 2 2 6 3 3" xfId="59387" xr:uid="{00000000-0005-0000-0000-0000F8E70000}"/>
    <cellStyle name="Total 2 2 2 2 6 4" xfId="59388" xr:uid="{00000000-0005-0000-0000-0000F9E70000}"/>
    <cellStyle name="Total 2 2 2 2 6 4 2" xfId="59389" xr:uid="{00000000-0005-0000-0000-0000FAE70000}"/>
    <cellStyle name="Total 2 2 2 2 6 4 3" xfId="59390" xr:uid="{00000000-0005-0000-0000-0000FBE70000}"/>
    <cellStyle name="Total 2 2 2 2 6 5" xfId="59391" xr:uid="{00000000-0005-0000-0000-0000FCE70000}"/>
    <cellStyle name="Total 2 2 2 2 6 5 2" xfId="59392" xr:uid="{00000000-0005-0000-0000-0000FDE70000}"/>
    <cellStyle name="Total 2 2 2 2 6 5 3" xfId="59393" xr:uid="{00000000-0005-0000-0000-0000FEE70000}"/>
    <cellStyle name="Total 2 2 2 2 6 6" xfId="59394" xr:uid="{00000000-0005-0000-0000-0000FFE70000}"/>
    <cellStyle name="Total 2 2 2 2 6 6 2" xfId="59395" xr:uid="{00000000-0005-0000-0000-000000E80000}"/>
    <cellStyle name="Total 2 2 2 2 6 6 3" xfId="59396" xr:uid="{00000000-0005-0000-0000-000001E80000}"/>
    <cellStyle name="Total 2 2 2 2 6 7" xfId="59397" xr:uid="{00000000-0005-0000-0000-000002E80000}"/>
    <cellStyle name="Total 2 2 2 2 6 7 2" xfId="59398" xr:uid="{00000000-0005-0000-0000-000003E80000}"/>
    <cellStyle name="Total 2 2 2 2 6 7 3" xfId="59399" xr:uid="{00000000-0005-0000-0000-000004E80000}"/>
    <cellStyle name="Total 2 2 2 2 6 8" xfId="59400" xr:uid="{00000000-0005-0000-0000-000005E80000}"/>
    <cellStyle name="Total 2 2 2 2 6 8 2" xfId="59401" xr:uid="{00000000-0005-0000-0000-000006E80000}"/>
    <cellStyle name="Total 2 2 2 2 6 8 3" xfId="59402" xr:uid="{00000000-0005-0000-0000-000007E80000}"/>
    <cellStyle name="Total 2 2 2 2 6 9" xfId="59403" xr:uid="{00000000-0005-0000-0000-000008E80000}"/>
    <cellStyle name="Total 2 2 2 2 6 9 2" xfId="59404" xr:uid="{00000000-0005-0000-0000-000009E80000}"/>
    <cellStyle name="Total 2 2 2 2 6 9 3" xfId="59405" xr:uid="{00000000-0005-0000-0000-00000AE80000}"/>
    <cellStyle name="Total 2 2 2 2 7" xfId="59406" xr:uid="{00000000-0005-0000-0000-00000BE80000}"/>
    <cellStyle name="Total 2 2 2 2 7 10" xfId="59407" xr:uid="{00000000-0005-0000-0000-00000CE80000}"/>
    <cellStyle name="Total 2 2 2 2 7 10 2" xfId="59408" xr:uid="{00000000-0005-0000-0000-00000DE80000}"/>
    <cellStyle name="Total 2 2 2 2 7 10 3" xfId="59409" xr:uid="{00000000-0005-0000-0000-00000EE80000}"/>
    <cellStyle name="Total 2 2 2 2 7 11" xfId="59410" xr:uid="{00000000-0005-0000-0000-00000FE80000}"/>
    <cellStyle name="Total 2 2 2 2 7 11 2" xfId="59411" xr:uid="{00000000-0005-0000-0000-000010E80000}"/>
    <cellStyle name="Total 2 2 2 2 7 11 3" xfId="59412" xr:uid="{00000000-0005-0000-0000-000011E80000}"/>
    <cellStyle name="Total 2 2 2 2 7 12" xfId="59413" xr:uid="{00000000-0005-0000-0000-000012E80000}"/>
    <cellStyle name="Total 2 2 2 2 7 13" xfId="59414" xr:uid="{00000000-0005-0000-0000-000013E80000}"/>
    <cellStyle name="Total 2 2 2 2 7 2" xfId="59415" xr:uid="{00000000-0005-0000-0000-000014E80000}"/>
    <cellStyle name="Total 2 2 2 2 7 2 2" xfId="59416" xr:uid="{00000000-0005-0000-0000-000015E80000}"/>
    <cellStyle name="Total 2 2 2 2 7 2 3" xfId="59417" xr:uid="{00000000-0005-0000-0000-000016E80000}"/>
    <cellStyle name="Total 2 2 2 2 7 3" xfId="59418" xr:uid="{00000000-0005-0000-0000-000017E80000}"/>
    <cellStyle name="Total 2 2 2 2 7 3 2" xfId="59419" xr:uid="{00000000-0005-0000-0000-000018E80000}"/>
    <cellStyle name="Total 2 2 2 2 7 3 3" xfId="59420" xr:uid="{00000000-0005-0000-0000-000019E80000}"/>
    <cellStyle name="Total 2 2 2 2 7 4" xfId="59421" xr:uid="{00000000-0005-0000-0000-00001AE80000}"/>
    <cellStyle name="Total 2 2 2 2 7 4 2" xfId="59422" xr:uid="{00000000-0005-0000-0000-00001BE80000}"/>
    <cellStyle name="Total 2 2 2 2 7 4 3" xfId="59423" xr:uid="{00000000-0005-0000-0000-00001CE80000}"/>
    <cellStyle name="Total 2 2 2 2 7 5" xfId="59424" xr:uid="{00000000-0005-0000-0000-00001DE80000}"/>
    <cellStyle name="Total 2 2 2 2 7 5 2" xfId="59425" xr:uid="{00000000-0005-0000-0000-00001EE80000}"/>
    <cellStyle name="Total 2 2 2 2 7 5 3" xfId="59426" xr:uid="{00000000-0005-0000-0000-00001FE80000}"/>
    <cellStyle name="Total 2 2 2 2 7 6" xfId="59427" xr:uid="{00000000-0005-0000-0000-000020E80000}"/>
    <cellStyle name="Total 2 2 2 2 7 6 2" xfId="59428" xr:uid="{00000000-0005-0000-0000-000021E80000}"/>
    <cellStyle name="Total 2 2 2 2 7 6 3" xfId="59429" xr:uid="{00000000-0005-0000-0000-000022E80000}"/>
    <cellStyle name="Total 2 2 2 2 7 7" xfId="59430" xr:uid="{00000000-0005-0000-0000-000023E80000}"/>
    <cellStyle name="Total 2 2 2 2 7 7 2" xfId="59431" xr:uid="{00000000-0005-0000-0000-000024E80000}"/>
    <cellStyle name="Total 2 2 2 2 7 7 3" xfId="59432" xr:uid="{00000000-0005-0000-0000-000025E80000}"/>
    <cellStyle name="Total 2 2 2 2 7 8" xfId="59433" xr:uid="{00000000-0005-0000-0000-000026E80000}"/>
    <cellStyle name="Total 2 2 2 2 7 8 2" xfId="59434" xr:uid="{00000000-0005-0000-0000-000027E80000}"/>
    <cellStyle name="Total 2 2 2 2 7 8 3" xfId="59435" xr:uid="{00000000-0005-0000-0000-000028E80000}"/>
    <cellStyle name="Total 2 2 2 2 7 9" xfId="59436" xr:uid="{00000000-0005-0000-0000-000029E80000}"/>
    <cellStyle name="Total 2 2 2 2 7 9 2" xfId="59437" xr:uid="{00000000-0005-0000-0000-00002AE80000}"/>
    <cellStyle name="Total 2 2 2 2 7 9 3" xfId="59438" xr:uid="{00000000-0005-0000-0000-00002BE80000}"/>
    <cellStyle name="Total 2 2 2 2 8" xfId="59439" xr:uid="{00000000-0005-0000-0000-00002CE80000}"/>
    <cellStyle name="Total 2 2 2 2 8 2" xfId="59440" xr:uid="{00000000-0005-0000-0000-00002DE80000}"/>
    <cellStyle name="Total 2 2 2 2 8 3" xfId="59441" xr:uid="{00000000-0005-0000-0000-00002EE80000}"/>
    <cellStyle name="Total 2 2 2 2 9" xfId="59442" xr:uid="{00000000-0005-0000-0000-00002FE80000}"/>
    <cellStyle name="Total 2 2 2 2 9 2" xfId="59443" xr:uid="{00000000-0005-0000-0000-000030E80000}"/>
    <cellStyle name="Total 2 2 2 2 9 3" xfId="59444" xr:uid="{00000000-0005-0000-0000-000031E80000}"/>
    <cellStyle name="Total 2 2 2 3" xfId="59445" xr:uid="{00000000-0005-0000-0000-000032E80000}"/>
    <cellStyle name="Total 2 2 2 3 10" xfId="59446" xr:uid="{00000000-0005-0000-0000-000033E80000}"/>
    <cellStyle name="Total 2 2 2 3 10 2" xfId="59447" xr:uid="{00000000-0005-0000-0000-000034E80000}"/>
    <cellStyle name="Total 2 2 2 3 10 3" xfId="59448" xr:uid="{00000000-0005-0000-0000-000035E80000}"/>
    <cellStyle name="Total 2 2 2 3 11" xfId="59449" xr:uid="{00000000-0005-0000-0000-000036E80000}"/>
    <cellStyle name="Total 2 2 2 3 11 2" xfId="59450" xr:uid="{00000000-0005-0000-0000-000037E80000}"/>
    <cellStyle name="Total 2 2 2 3 11 3" xfId="59451" xr:uid="{00000000-0005-0000-0000-000038E80000}"/>
    <cellStyle name="Total 2 2 2 3 12" xfId="59452" xr:uid="{00000000-0005-0000-0000-000039E80000}"/>
    <cellStyle name="Total 2 2 2 3 12 2" xfId="59453" xr:uid="{00000000-0005-0000-0000-00003AE80000}"/>
    <cellStyle name="Total 2 2 2 3 12 3" xfId="59454" xr:uid="{00000000-0005-0000-0000-00003BE80000}"/>
    <cellStyle name="Total 2 2 2 3 13" xfId="59455" xr:uid="{00000000-0005-0000-0000-00003CE80000}"/>
    <cellStyle name="Total 2 2 2 3 14" xfId="59456" xr:uid="{00000000-0005-0000-0000-00003DE80000}"/>
    <cellStyle name="Total 2 2 2 3 2" xfId="59457" xr:uid="{00000000-0005-0000-0000-00003EE80000}"/>
    <cellStyle name="Total 2 2 2 3 2 2" xfId="59458" xr:uid="{00000000-0005-0000-0000-00003FE80000}"/>
    <cellStyle name="Total 2 2 2 3 2 3" xfId="59459" xr:uid="{00000000-0005-0000-0000-000040E80000}"/>
    <cellStyle name="Total 2 2 2 3 3" xfId="59460" xr:uid="{00000000-0005-0000-0000-000041E80000}"/>
    <cellStyle name="Total 2 2 2 3 3 2" xfId="59461" xr:uid="{00000000-0005-0000-0000-000042E80000}"/>
    <cellStyle name="Total 2 2 2 3 3 3" xfId="59462" xr:uid="{00000000-0005-0000-0000-000043E80000}"/>
    <cellStyle name="Total 2 2 2 3 4" xfId="59463" xr:uid="{00000000-0005-0000-0000-000044E80000}"/>
    <cellStyle name="Total 2 2 2 3 4 2" xfId="59464" xr:uid="{00000000-0005-0000-0000-000045E80000}"/>
    <cellStyle name="Total 2 2 2 3 4 3" xfId="59465" xr:uid="{00000000-0005-0000-0000-000046E80000}"/>
    <cellStyle name="Total 2 2 2 3 5" xfId="59466" xr:uid="{00000000-0005-0000-0000-000047E80000}"/>
    <cellStyle name="Total 2 2 2 3 5 2" xfId="59467" xr:uid="{00000000-0005-0000-0000-000048E80000}"/>
    <cellStyle name="Total 2 2 2 3 5 3" xfId="59468" xr:uid="{00000000-0005-0000-0000-000049E80000}"/>
    <cellStyle name="Total 2 2 2 3 6" xfId="59469" xr:uid="{00000000-0005-0000-0000-00004AE80000}"/>
    <cellStyle name="Total 2 2 2 3 6 2" xfId="59470" xr:uid="{00000000-0005-0000-0000-00004BE80000}"/>
    <cellStyle name="Total 2 2 2 3 6 3" xfId="59471" xr:uid="{00000000-0005-0000-0000-00004CE80000}"/>
    <cellStyle name="Total 2 2 2 3 7" xfId="59472" xr:uid="{00000000-0005-0000-0000-00004DE80000}"/>
    <cellStyle name="Total 2 2 2 3 7 2" xfId="59473" xr:uid="{00000000-0005-0000-0000-00004EE80000}"/>
    <cellStyle name="Total 2 2 2 3 7 3" xfId="59474" xr:uid="{00000000-0005-0000-0000-00004FE80000}"/>
    <cellStyle name="Total 2 2 2 3 8" xfId="59475" xr:uid="{00000000-0005-0000-0000-000050E80000}"/>
    <cellStyle name="Total 2 2 2 3 8 2" xfId="59476" xr:uid="{00000000-0005-0000-0000-000051E80000}"/>
    <cellStyle name="Total 2 2 2 3 8 3" xfId="59477" xr:uid="{00000000-0005-0000-0000-000052E80000}"/>
    <cellStyle name="Total 2 2 2 3 9" xfId="59478" xr:uid="{00000000-0005-0000-0000-000053E80000}"/>
    <cellStyle name="Total 2 2 2 3 9 2" xfId="59479" xr:uid="{00000000-0005-0000-0000-000054E80000}"/>
    <cellStyle name="Total 2 2 2 3 9 3" xfId="59480" xr:uid="{00000000-0005-0000-0000-000055E80000}"/>
    <cellStyle name="Total 2 2 2 4" xfId="59481" xr:uid="{00000000-0005-0000-0000-000056E80000}"/>
    <cellStyle name="Total 2 2 2 4 10" xfId="59482" xr:uid="{00000000-0005-0000-0000-000057E80000}"/>
    <cellStyle name="Total 2 2 2 4 10 2" xfId="59483" xr:uid="{00000000-0005-0000-0000-000058E80000}"/>
    <cellStyle name="Total 2 2 2 4 10 3" xfId="59484" xr:uid="{00000000-0005-0000-0000-000059E80000}"/>
    <cellStyle name="Total 2 2 2 4 11" xfId="59485" xr:uid="{00000000-0005-0000-0000-00005AE80000}"/>
    <cellStyle name="Total 2 2 2 4 11 2" xfId="59486" xr:uid="{00000000-0005-0000-0000-00005BE80000}"/>
    <cellStyle name="Total 2 2 2 4 11 3" xfId="59487" xr:uid="{00000000-0005-0000-0000-00005CE80000}"/>
    <cellStyle name="Total 2 2 2 4 12" xfId="59488" xr:uid="{00000000-0005-0000-0000-00005DE80000}"/>
    <cellStyle name="Total 2 2 2 4 13" xfId="59489" xr:uid="{00000000-0005-0000-0000-00005EE80000}"/>
    <cellStyle name="Total 2 2 2 4 2" xfId="59490" xr:uid="{00000000-0005-0000-0000-00005FE80000}"/>
    <cellStyle name="Total 2 2 2 4 2 2" xfId="59491" xr:uid="{00000000-0005-0000-0000-000060E80000}"/>
    <cellStyle name="Total 2 2 2 4 2 3" xfId="59492" xr:uid="{00000000-0005-0000-0000-000061E80000}"/>
    <cellStyle name="Total 2 2 2 4 3" xfId="59493" xr:uid="{00000000-0005-0000-0000-000062E80000}"/>
    <cellStyle name="Total 2 2 2 4 3 2" xfId="59494" xr:uid="{00000000-0005-0000-0000-000063E80000}"/>
    <cellStyle name="Total 2 2 2 4 3 3" xfId="59495" xr:uid="{00000000-0005-0000-0000-000064E80000}"/>
    <cellStyle name="Total 2 2 2 4 4" xfId="59496" xr:uid="{00000000-0005-0000-0000-000065E80000}"/>
    <cellStyle name="Total 2 2 2 4 4 2" xfId="59497" xr:uid="{00000000-0005-0000-0000-000066E80000}"/>
    <cellStyle name="Total 2 2 2 4 4 3" xfId="59498" xr:uid="{00000000-0005-0000-0000-000067E80000}"/>
    <cellStyle name="Total 2 2 2 4 5" xfId="59499" xr:uid="{00000000-0005-0000-0000-000068E80000}"/>
    <cellStyle name="Total 2 2 2 4 5 2" xfId="59500" xr:uid="{00000000-0005-0000-0000-000069E80000}"/>
    <cellStyle name="Total 2 2 2 4 5 3" xfId="59501" xr:uid="{00000000-0005-0000-0000-00006AE80000}"/>
    <cellStyle name="Total 2 2 2 4 6" xfId="59502" xr:uid="{00000000-0005-0000-0000-00006BE80000}"/>
    <cellStyle name="Total 2 2 2 4 6 2" xfId="59503" xr:uid="{00000000-0005-0000-0000-00006CE80000}"/>
    <cellStyle name="Total 2 2 2 4 6 3" xfId="59504" xr:uid="{00000000-0005-0000-0000-00006DE80000}"/>
    <cellStyle name="Total 2 2 2 4 7" xfId="59505" xr:uid="{00000000-0005-0000-0000-00006EE80000}"/>
    <cellStyle name="Total 2 2 2 4 7 2" xfId="59506" xr:uid="{00000000-0005-0000-0000-00006FE80000}"/>
    <cellStyle name="Total 2 2 2 4 7 3" xfId="59507" xr:uid="{00000000-0005-0000-0000-000070E80000}"/>
    <cellStyle name="Total 2 2 2 4 8" xfId="59508" xr:uid="{00000000-0005-0000-0000-000071E80000}"/>
    <cellStyle name="Total 2 2 2 4 8 2" xfId="59509" xr:uid="{00000000-0005-0000-0000-000072E80000}"/>
    <cellStyle name="Total 2 2 2 4 8 3" xfId="59510" xr:uid="{00000000-0005-0000-0000-000073E80000}"/>
    <cellStyle name="Total 2 2 2 4 9" xfId="59511" xr:uid="{00000000-0005-0000-0000-000074E80000}"/>
    <cellStyle name="Total 2 2 2 4 9 2" xfId="59512" xr:uid="{00000000-0005-0000-0000-000075E80000}"/>
    <cellStyle name="Total 2 2 2 4 9 3" xfId="59513" xr:uid="{00000000-0005-0000-0000-000076E80000}"/>
    <cellStyle name="Total 2 2 2 5" xfId="59514" xr:uid="{00000000-0005-0000-0000-000077E80000}"/>
    <cellStyle name="Total 2 2 2 5 10" xfId="59515" xr:uid="{00000000-0005-0000-0000-000078E80000}"/>
    <cellStyle name="Total 2 2 2 5 10 2" xfId="59516" xr:uid="{00000000-0005-0000-0000-000079E80000}"/>
    <cellStyle name="Total 2 2 2 5 10 3" xfId="59517" xr:uid="{00000000-0005-0000-0000-00007AE80000}"/>
    <cellStyle name="Total 2 2 2 5 11" xfId="59518" xr:uid="{00000000-0005-0000-0000-00007BE80000}"/>
    <cellStyle name="Total 2 2 2 5 11 2" xfId="59519" xr:uid="{00000000-0005-0000-0000-00007CE80000}"/>
    <cellStyle name="Total 2 2 2 5 11 3" xfId="59520" xr:uid="{00000000-0005-0000-0000-00007DE80000}"/>
    <cellStyle name="Total 2 2 2 5 12" xfId="59521" xr:uid="{00000000-0005-0000-0000-00007EE80000}"/>
    <cellStyle name="Total 2 2 2 5 13" xfId="59522" xr:uid="{00000000-0005-0000-0000-00007FE80000}"/>
    <cellStyle name="Total 2 2 2 5 2" xfId="59523" xr:uid="{00000000-0005-0000-0000-000080E80000}"/>
    <cellStyle name="Total 2 2 2 5 2 2" xfId="59524" xr:uid="{00000000-0005-0000-0000-000081E80000}"/>
    <cellStyle name="Total 2 2 2 5 2 3" xfId="59525" xr:uid="{00000000-0005-0000-0000-000082E80000}"/>
    <cellStyle name="Total 2 2 2 5 3" xfId="59526" xr:uid="{00000000-0005-0000-0000-000083E80000}"/>
    <cellStyle name="Total 2 2 2 5 3 2" xfId="59527" xr:uid="{00000000-0005-0000-0000-000084E80000}"/>
    <cellStyle name="Total 2 2 2 5 3 3" xfId="59528" xr:uid="{00000000-0005-0000-0000-000085E80000}"/>
    <cellStyle name="Total 2 2 2 5 4" xfId="59529" xr:uid="{00000000-0005-0000-0000-000086E80000}"/>
    <cellStyle name="Total 2 2 2 5 4 2" xfId="59530" xr:uid="{00000000-0005-0000-0000-000087E80000}"/>
    <cellStyle name="Total 2 2 2 5 4 3" xfId="59531" xr:uid="{00000000-0005-0000-0000-000088E80000}"/>
    <cellStyle name="Total 2 2 2 5 5" xfId="59532" xr:uid="{00000000-0005-0000-0000-000089E80000}"/>
    <cellStyle name="Total 2 2 2 5 5 2" xfId="59533" xr:uid="{00000000-0005-0000-0000-00008AE80000}"/>
    <cellStyle name="Total 2 2 2 5 5 3" xfId="59534" xr:uid="{00000000-0005-0000-0000-00008BE80000}"/>
    <cellStyle name="Total 2 2 2 5 6" xfId="59535" xr:uid="{00000000-0005-0000-0000-00008CE80000}"/>
    <cellStyle name="Total 2 2 2 5 6 2" xfId="59536" xr:uid="{00000000-0005-0000-0000-00008DE80000}"/>
    <cellStyle name="Total 2 2 2 5 6 3" xfId="59537" xr:uid="{00000000-0005-0000-0000-00008EE80000}"/>
    <cellStyle name="Total 2 2 2 5 7" xfId="59538" xr:uid="{00000000-0005-0000-0000-00008FE80000}"/>
    <cellStyle name="Total 2 2 2 5 7 2" xfId="59539" xr:uid="{00000000-0005-0000-0000-000090E80000}"/>
    <cellStyle name="Total 2 2 2 5 7 3" xfId="59540" xr:uid="{00000000-0005-0000-0000-000091E80000}"/>
    <cellStyle name="Total 2 2 2 5 8" xfId="59541" xr:uid="{00000000-0005-0000-0000-000092E80000}"/>
    <cellStyle name="Total 2 2 2 5 8 2" xfId="59542" xr:uid="{00000000-0005-0000-0000-000093E80000}"/>
    <cellStyle name="Total 2 2 2 5 8 3" xfId="59543" xr:uid="{00000000-0005-0000-0000-000094E80000}"/>
    <cellStyle name="Total 2 2 2 5 9" xfId="59544" xr:uid="{00000000-0005-0000-0000-000095E80000}"/>
    <cellStyle name="Total 2 2 2 5 9 2" xfId="59545" xr:uid="{00000000-0005-0000-0000-000096E80000}"/>
    <cellStyle name="Total 2 2 2 5 9 3" xfId="59546" xr:uid="{00000000-0005-0000-0000-000097E80000}"/>
    <cellStyle name="Total 2 2 2 6" xfId="59547" xr:uid="{00000000-0005-0000-0000-000098E80000}"/>
    <cellStyle name="Total 2 2 2 6 10" xfId="59548" xr:uid="{00000000-0005-0000-0000-000099E80000}"/>
    <cellStyle name="Total 2 2 2 6 10 2" xfId="59549" xr:uid="{00000000-0005-0000-0000-00009AE80000}"/>
    <cellStyle name="Total 2 2 2 6 10 3" xfId="59550" xr:uid="{00000000-0005-0000-0000-00009BE80000}"/>
    <cellStyle name="Total 2 2 2 6 11" xfId="59551" xr:uid="{00000000-0005-0000-0000-00009CE80000}"/>
    <cellStyle name="Total 2 2 2 6 11 2" xfId="59552" xr:uid="{00000000-0005-0000-0000-00009DE80000}"/>
    <cellStyle name="Total 2 2 2 6 11 3" xfId="59553" xr:uid="{00000000-0005-0000-0000-00009EE80000}"/>
    <cellStyle name="Total 2 2 2 6 12" xfId="59554" xr:uid="{00000000-0005-0000-0000-00009FE80000}"/>
    <cellStyle name="Total 2 2 2 6 13" xfId="59555" xr:uid="{00000000-0005-0000-0000-0000A0E80000}"/>
    <cellStyle name="Total 2 2 2 6 2" xfId="59556" xr:uid="{00000000-0005-0000-0000-0000A1E80000}"/>
    <cellStyle name="Total 2 2 2 6 2 2" xfId="59557" xr:uid="{00000000-0005-0000-0000-0000A2E80000}"/>
    <cellStyle name="Total 2 2 2 6 2 3" xfId="59558" xr:uid="{00000000-0005-0000-0000-0000A3E80000}"/>
    <cellStyle name="Total 2 2 2 6 3" xfId="59559" xr:uid="{00000000-0005-0000-0000-0000A4E80000}"/>
    <cellStyle name="Total 2 2 2 6 3 2" xfId="59560" xr:uid="{00000000-0005-0000-0000-0000A5E80000}"/>
    <cellStyle name="Total 2 2 2 6 3 3" xfId="59561" xr:uid="{00000000-0005-0000-0000-0000A6E80000}"/>
    <cellStyle name="Total 2 2 2 6 4" xfId="59562" xr:uid="{00000000-0005-0000-0000-0000A7E80000}"/>
    <cellStyle name="Total 2 2 2 6 4 2" xfId="59563" xr:uid="{00000000-0005-0000-0000-0000A8E80000}"/>
    <cellStyle name="Total 2 2 2 6 4 3" xfId="59564" xr:uid="{00000000-0005-0000-0000-0000A9E80000}"/>
    <cellStyle name="Total 2 2 2 6 5" xfId="59565" xr:uid="{00000000-0005-0000-0000-0000AAE80000}"/>
    <cellStyle name="Total 2 2 2 6 5 2" xfId="59566" xr:uid="{00000000-0005-0000-0000-0000ABE80000}"/>
    <cellStyle name="Total 2 2 2 6 5 3" xfId="59567" xr:uid="{00000000-0005-0000-0000-0000ACE80000}"/>
    <cellStyle name="Total 2 2 2 6 6" xfId="59568" xr:uid="{00000000-0005-0000-0000-0000ADE80000}"/>
    <cellStyle name="Total 2 2 2 6 6 2" xfId="59569" xr:uid="{00000000-0005-0000-0000-0000AEE80000}"/>
    <cellStyle name="Total 2 2 2 6 6 3" xfId="59570" xr:uid="{00000000-0005-0000-0000-0000AFE80000}"/>
    <cellStyle name="Total 2 2 2 6 7" xfId="59571" xr:uid="{00000000-0005-0000-0000-0000B0E80000}"/>
    <cellStyle name="Total 2 2 2 6 7 2" xfId="59572" xr:uid="{00000000-0005-0000-0000-0000B1E80000}"/>
    <cellStyle name="Total 2 2 2 6 7 3" xfId="59573" xr:uid="{00000000-0005-0000-0000-0000B2E80000}"/>
    <cellStyle name="Total 2 2 2 6 8" xfId="59574" xr:uid="{00000000-0005-0000-0000-0000B3E80000}"/>
    <cellStyle name="Total 2 2 2 6 8 2" xfId="59575" xr:uid="{00000000-0005-0000-0000-0000B4E80000}"/>
    <cellStyle name="Total 2 2 2 6 8 3" xfId="59576" xr:uid="{00000000-0005-0000-0000-0000B5E80000}"/>
    <cellStyle name="Total 2 2 2 6 9" xfId="59577" xr:uid="{00000000-0005-0000-0000-0000B6E80000}"/>
    <cellStyle name="Total 2 2 2 6 9 2" xfId="59578" xr:uid="{00000000-0005-0000-0000-0000B7E80000}"/>
    <cellStyle name="Total 2 2 2 6 9 3" xfId="59579" xr:uid="{00000000-0005-0000-0000-0000B8E80000}"/>
    <cellStyle name="Total 2 2 2 7" xfId="59580" xr:uid="{00000000-0005-0000-0000-0000B9E80000}"/>
    <cellStyle name="Total 2 2 2 7 2" xfId="59581" xr:uid="{00000000-0005-0000-0000-0000BAE80000}"/>
    <cellStyle name="Total 2 2 2 7 3" xfId="59582" xr:uid="{00000000-0005-0000-0000-0000BBE80000}"/>
    <cellStyle name="Total 2 2 2 8" xfId="59583" xr:uid="{00000000-0005-0000-0000-0000BCE80000}"/>
    <cellStyle name="Total 2 2 2 8 2" xfId="59584" xr:uid="{00000000-0005-0000-0000-0000BDE80000}"/>
    <cellStyle name="Total 2 2 2 8 3" xfId="59585" xr:uid="{00000000-0005-0000-0000-0000BEE80000}"/>
    <cellStyle name="Total 2 2 2 9" xfId="59586" xr:uid="{00000000-0005-0000-0000-0000BFE80000}"/>
    <cellStyle name="Total 2 2 2 9 2" xfId="59587" xr:uid="{00000000-0005-0000-0000-0000C0E80000}"/>
    <cellStyle name="Total 2 2 2 9 3" xfId="59588" xr:uid="{00000000-0005-0000-0000-0000C1E80000}"/>
    <cellStyle name="Total 2 2 3" xfId="59589" xr:uid="{00000000-0005-0000-0000-0000C2E80000}"/>
    <cellStyle name="Total 2 2 3 10" xfId="59590" xr:uid="{00000000-0005-0000-0000-0000C3E80000}"/>
    <cellStyle name="Total 2 2 3 10 2" xfId="59591" xr:uid="{00000000-0005-0000-0000-0000C4E80000}"/>
    <cellStyle name="Total 2 2 3 10 3" xfId="59592" xr:uid="{00000000-0005-0000-0000-0000C5E80000}"/>
    <cellStyle name="Total 2 2 3 11" xfId="59593" xr:uid="{00000000-0005-0000-0000-0000C6E80000}"/>
    <cellStyle name="Total 2 2 3 11 2" xfId="59594" xr:uid="{00000000-0005-0000-0000-0000C7E80000}"/>
    <cellStyle name="Total 2 2 3 11 3" xfId="59595" xr:uid="{00000000-0005-0000-0000-0000C8E80000}"/>
    <cellStyle name="Total 2 2 3 12" xfId="59596" xr:uid="{00000000-0005-0000-0000-0000C9E80000}"/>
    <cellStyle name="Total 2 2 3 12 2" xfId="59597" xr:uid="{00000000-0005-0000-0000-0000CAE80000}"/>
    <cellStyle name="Total 2 2 3 12 3" xfId="59598" xr:uid="{00000000-0005-0000-0000-0000CBE80000}"/>
    <cellStyle name="Total 2 2 3 13" xfId="59599" xr:uid="{00000000-0005-0000-0000-0000CCE80000}"/>
    <cellStyle name="Total 2 2 3 13 2" xfId="59600" xr:uid="{00000000-0005-0000-0000-0000CDE80000}"/>
    <cellStyle name="Total 2 2 3 13 3" xfId="59601" xr:uid="{00000000-0005-0000-0000-0000CEE80000}"/>
    <cellStyle name="Total 2 2 3 14" xfId="59602" xr:uid="{00000000-0005-0000-0000-0000CFE80000}"/>
    <cellStyle name="Total 2 2 3 14 2" xfId="59603" xr:uid="{00000000-0005-0000-0000-0000D0E80000}"/>
    <cellStyle name="Total 2 2 3 14 3" xfId="59604" xr:uid="{00000000-0005-0000-0000-0000D1E80000}"/>
    <cellStyle name="Total 2 2 3 15" xfId="59605" xr:uid="{00000000-0005-0000-0000-0000D2E80000}"/>
    <cellStyle name="Total 2 2 3 15 2" xfId="59606" xr:uid="{00000000-0005-0000-0000-0000D3E80000}"/>
    <cellStyle name="Total 2 2 3 15 3" xfId="59607" xr:uid="{00000000-0005-0000-0000-0000D4E80000}"/>
    <cellStyle name="Total 2 2 3 16" xfId="59608" xr:uid="{00000000-0005-0000-0000-0000D5E80000}"/>
    <cellStyle name="Total 2 2 3 16 2" xfId="59609" xr:uid="{00000000-0005-0000-0000-0000D6E80000}"/>
    <cellStyle name="Total 2 2 3 16 3" xfId="59610" xr:uid="{00000000-0005-0000-0000-0000D7E80000}"/>
    <cellStyle name="Total 2 2 3 17" xfId="59611" xr:uid="{00000000-0005-0000-0000-0000D8E80000}"/>
    <cellStyle name="Total 2 2 3 17 2" xfId="59612" xr:uid="{00000000-0005-0000-0000-0000D9E80000}"/>
    <cellStyle name="Total 2 2 3 17 3" xfId="59613" xr:uid="{00000000-0005-0000-0000-0000DAE80000}"/>
    <cellStyle name="Total 2 2 3 18" xfId="59614" xr:uid="{00000000-0005-0000-0000-0000DBE80000}"/>
    <cellStyle name="Total 2 2 3 18 2" xfId="59615" xr:uid="{00000000-0005-0000-0000-0000DCE80000}"/>
    <cellStyle name="Total 2 2 3 18 3" xfId="59616" xr:uid="{00000000-0005-0000-0000-0000DDE80000}"/>
    <cellStyle name="Total 2 2 3 19" xfId="59617" xr:uid="{00000000-0005-0000-0000-0000DEE80000}"/>
    <cellStyle name="Total 2 2 3 2" xfId="59618" xr:uid="{00000000-0005-0000-0000-0000DFE80000}"/>
    <cellStyle name="Total 2 2 3 2 10" xfId="59619" xr:uid="{00000000-0005-0000-0000-0000E0E80000}"/>
    <cellStyle name="Total 2 2 3 2 10 2" xfId="59620" xr:uid="{00000000-0005-0000-0000-0000E1E80000}"/>
    <cellStyle name="Total 2 2 3 2 10 3" xfId="59621" xr:uid="{00000000-0005-0000-0000-0000E2E80000}"/>
    <cellStyle name="Total 2 2 3 2 11" xfId="59622" xr:uid="{00000000-0005-0000-0000-0000E3E80000}"/>
    <cellStyle name="Total 2 2 3 2 11 2" xfId="59623" xr:uid="{00000000-0005-0000-0000-0000E4E80000}"/>
    <cellStyle name="Total 2 2 3 2 11 3" xfId="59624" xr:uid="{00000000-0005-0000-0000-0000E5E80000}"/>
    <cellStyle name="Total 2 2 3 2 12" xfId="59625" xr:uid="{00000000-0005-0000-0000-0000E6E80000}"/>
    <cellStyle name="Total 2 2 3 2 12 2" xfId="59626" xr:uid="{00000000-0005-0000-0000-0000E7E80000}"/>
    <cellStyle name="Total 2 2 3 2 12 3" xfId="59627" xr:uid="{00000000-0005-0000-0000-0000E8E80000}"/>
    <cellStyle name="Total 2 2 3 2 13" xfId="59628" xr:uid="{00000000-0005-0000-0000-0000E9E80000}"/>
    <cellStyle name="Total 2 2 3 2 14" xfId="59629" xr:uid="{00000000-0005-0000-0000-0000EAE80000}"/>
    <cellStyle name="Total 2 2 3 2 2" xfId="59630" xr:uid="{00000000-0005-0000-0000-0000EBE80000}"/>
    <cellStyle name="Total 2 2 3 2 2 2" xfId="59631" xr:uid="{00000000-0005-0000-0000-0000ECE80000}"/>
    <cellStyle name="Total 2 2 3 2 2 3" xfId="59632" xr:uid="{00000000-0005-0000-0000-0000EDE80000}"/>
    <cellStyle name="Total 2 2 3 2 3" xfId="59633" xr:uid="{00000000-0005-0000-0000-0000EEE80000}"/>
    <cellStyle name="Total 2 2 3 2 3 2" xfId="59634" xr:uid="{00000000-0005-0000-0000-0000EFE80000}"/>
    <cellStyle name="Total 2 2 3 2 3 3" xfId="59635" xr:uid="{00000000-0005-0000-0000-0000F0E80000}"/>
    <cellStyle name="Total 2 2 3 2 4" xfId="59636" xr:uid="{00000000-0005-0000-0000-0000F1E80000}"/>
    <cellStyle name="Total 2 2 3 2 4 2" xfId="59637" xr:uid="{00000000-0005-0000-0000-0000F2E80000}"/>
    <cellStyle name="Total 2 2 3 2 4 3" xfId="59638" xr:uid="{00000000-0005-0000-0000-0000F3E80000}"/>
    <cellStyle name="Total 2 2 3 2 5" xfId="59639" xr:uid="{00000000-0005-0000-0000-0000F4E80000}"/>
    <cellStyle name="Total 2 2 3 2 5 2" xfId="59640" xr:uid="{00000000-0005-0000-0000-0000F5E80000}"/>
    <cellStyle name="Total 2 2 3 2 5 3" xfId="59641" xr:uid="{00000000-0005-0000-0000-0000F6E80000}"/>
    <cellStyle name="Total 2 2 3 2 6" xfId="59642" xr:uid="{00000000-0005-0000-0000-0000F7E80000}"/>
    <cellStyle name="Total 2 2 3 2 6 2" xfId="59643" xr:uid="{00000000-0005-0000-0000-0000F8E80000}"/>
    <cellStyle name="Total 2 2 3 2 6 3" xfId="59644" xr:uid="{00000000-0005-0000-0000-0000F9E80000}"/>
    <cellStyle name="Total 2 2 3 2 7" xfId="59645" xr:uid="{00000000-0005-0000-0000-0000FAE80000}"/>
    <cellStyle name="Total 2 2 3 2 7 2" xfId="59646" xr:uid="{00000000-0005-0000-0000-0000FBE80000}"/>
    <cellStyle name="Total 2 2 3 2 7 3" xfId="59647" xr:uid="{00000000-0005-0000-0000-0000FCE80000}"/>
    <cellStyle name="Total 2 2 3 2 8" xfId="59648" xr:uid="{00000000-0005-0000-0000-0000FDE80000}"/>
    <cellStyle name="Total 2 2 3 2 8 2" xfId="59649" xr:uid="{00000000-0005-0000-0000-0000FEE80000}"/>
    <cellStyle name="Total 2 2 3 2 8 3" xfId="59650" xr:uid="{00000000-0005-0000-0000-0000FFE80000}"/>
    <cellStyle name="Total 2 2 3 2 9" xfId="59651" xr:uid="{00000000-0005-0000-0000-000000E90000}"/>
    <cellStyle name="Total 2 2 3 2 9 2" xfId="59652" xr:uid="{00000000-0005-0000-0000-000001E90000}"/>
    <cellStyle name="Total 2 2 3 2 9 3" xfId="59653" xr:uid="{00000000-0005-0000-0000-000002E90000}"/>
    <cellStyle name="Total 2 2 3 20" xfId="59654" xr:uid="{00000000-0005-0000-0000-000003E90000}"/>
    <cellStyle name="Total 2 2 3 3" xfId="59655" xr:uid="{00000000-0005-0000-0000-000004E90000}"/>
    <cellStyle name="Total 2 2 3 3 10" xfId="59656" xr:uid="{00000000-0005-0000-0000-000005E90000}"/>
    <cellStyle name="Total 2 2 3 3 10 2" xfId="59657" xr:uid="{00000000-0005-0000-0000-000006E90000}"/>
    <cellStyle name="Total 2 2 3 3 10 3" xfId="59658" xr:uid="{00000000-0005-0000-0000-000007E90000}"/>
    <cellStyle name="Total 2 2 3 3 11" xfId="59659" xr:uid="{00000000-0005-0000-0000-000008E90000}"/>
    <cellStyle name="Total 2 2 3 3 11 2" xfId="59660" xr:uid="{00000000-0005-0000-0000-000009E90000}"/>
    <cellStyle name="Total 2 2 3 3 11 3" xfId="59661" xr:uid="{00000000-0005-0000-0000-00000AE90000}"/>
    <cellStyle name="Total 2 2 3 3 12" xfId="59662" xr:uid="{00000000-0005-0000-0000-00000BE90000}"/>
    <cellStyle name="Total 2 2 3 3 12 2" xfId="59663" xr:uid="{00000000-0005-0000-0000-00000CE90000}"/>
    <cellStyle name="Total 2 2 3 3 12 3" xfId="59664" xr:uid="{00000000-0005-0000-0000-00000DE90000}"/>
    <cellStyle name="Total 2 2 3 3 13" xfId="59665" xr:uid="{00000000-0005-0000-0000-00000EE90000}"/>
    <cellStyle name="Total 2 2 3 3 14" xfId="59666" xr:uid="{00000000-0005-0000-0000-00000FE90000}"/>
    <cellStyle name="Total 2 2 3 3 2" xfId="59667" xr:uid="{00000000-0005-0000-0000-000010E90000}"/>
    <cellStyle name="Total 2 2 3 3 2 2" xfId="59668" xr:uid="{00000000-0005-0000-0000-000011E90000}"/>
    <cellStyle name="Total 2 2 3 3 2 3" xfId="59669" xr:uid="{00000000-0005-0000-0000-000012E90000}"/>
    <cellStyle name="Total 2 2 3 3 3" xfId="59670" xr:uid="{00000000-0005-0000-0000-000013E90000}"/>
    <cellStyle name="Total 2 2 3 3 3 2" xfId="59671" xr:uid="{00000000-0005-0000-0000-000014E90000}"/>
    <cellStyle name="Total 2 2 3 3 3 3" xfId="59672" xr:uid="{00000000-0005-0000-0000-000015E90000}"/>
    <cellStyle name="Total 2 2 3 3 4" xfId="59673" xr:uid="{00000000-0005-0000-0000-000016E90000}"/>
    <cellStyle name="Total 2 2 3 3 4 2" xfId="59674" xr:uid="{00000000-0005-0000-0000-000017E90000}"/>
    <cellStyle name="Total 2 2 3 3 4 3" xfId="59675" xr:uid="{00000000-0005-0000-0000-000018E90000}"/>
    <cellStyle name="Total 2 2 3 3 5" xfId="59676" xr:uid="{00000000-0005-0000-0000-000019E90000}"/>
    <cellStyle name="Total 2 2 3 3 5 2" xfId="59677" xr:uid="{00000000-0005-0000-0000-00001AE90000}"/>
    <cellStyle name="Total 2 2 3 3 5 3" xfId="59678" xr:uid="{00000000-0005-0000-0000-00001BE90000}"/>
    <cellStyle name="Total 2 2 3 3 6" xfId="59679" xr:uid="{00000000-0005-0000-0000-00001CE90000}"/>
    <cellStyle name="Total 2 2 3 3 6 2" xfId="59680" xr:uid="{00000000-0005-0000-0000-00001DE90000}"/>
    <cellStyle name="Total 2 2 3 3 6 3" xfId="59681" xr:uid="{00000000-0005-0000-0000-00001EE90000}"/>
    <cellStyle name="Total 2 2 3 3 7" xfId="59682" xr:uid="{00000000-0005-0000-0000-00001FE90000}"/>
    <cellStyle name="Total 2 2 3 3 7 2" xfId="59683" xr:uid="{00000000-0005-0000-0000-000020E90000}"/>
    <cellStyle name="Total 2 2 3 3 7 3" xfId="59684" xr:uid="{00000000-0005-0000-0000-000021E90000}"/>
    <cellStyle name="Total 2 2 3 3 8" xfId="59685" xr:uid="{00000000-0005-0000-0000-000022E90000}"/>
    <cellStyle name="Total 2 2 3 3 8 2" xfId="59686" xr:uid="{00000000-0005-0000-0000-000023E90000}"/>
    <cellStyle name="Total 2 2 3 3 8 3" xfId="59687" xr:uid="{00000000-0005-0000-0000-000024E90000}"/>
    <cellStyle name="Total 2 2 3 3 9" xfId="59688" xr:uid="{00000000-0005-0000-0000-000025E90000}"/>
    <cellStyle name="Total 2 2 3 3 9 2" xfId="59689" xr:uid="{00000000-0005-0000-0000-000026E90000}"/>
    <cellStyle name="Total 2 2 3 3 9 3" xfId="59690" xr:uid="{00000000-0005-0000-0000-000027E90000}"/>
    <cellStyle name="Total 2 2 3 4" xfId="59691" xr:uid="{00000000-0005-0000-0000-000028E90000}"/>
    <cellStyle name="Total 2 2 3 4 10" xfId="59692" xr:uid="{00000000-0005-0000-0000-000029E90000}"/>
    <cellStyle name="Total 2 2 3 4 10 2" xfId="59693" xr:uid="{00000000-0005-0000-0000-00002AE90000}"/>
    <cellStyle name="Total 2 2 3 4 10 3" xfId="59694" xr:uid="{00000000-0005-0000-0000-00002BE90000}"/>
    <cellStyle name="Total 2 2 3 4 11" xfId="59695" xr:uid="{00000000-0005-0000-0000-00002CE90000}"/>
    <cellStyle name="Total 2 2 3 4 11 2" xfId="59696" xr:uid="{00000000-0005-0000-0000-00002DE90000}"/>
    <cellStyle name="Total 2 2 3 4 11 3" xfId="59697" xr:uid="{00000000-0005-0000-0000-00002EE90000}"/>
    <cellStyle name="Total 2 2 3 4 12" xfId="59698" xr:uid="{00000000-0005-0000-0000-00002FE90000}"/>
    <cellStyle name="Total 2 2 3 4 13" xfId="59699" xr:uid="{00000000-0005-0000-0000-000030E90000}"/>
    <cellStyle name="Total 2 2 3 4 2" xfId="59700" xr:uid="{00000000-0005-0000-0000-000031E90000}"/>
    <cellStyle name="Total 2 2 3 4 2 2" xfId="59701" xr:uid="{00000000-0005-0000-0000-000032E90000}"/>
    <cellStyle name="Total 2 2 3 4 2 3" xfId="59702" xr:uid="{00000000-0005-0000-0000-000033E90000}"/>
    <cellStyle name="Total 2 2 3 4 3" xfId="59703" xr:uid="{00000000-0005-0000-0000-000034E90000}"/>
    <cellStyle name="Total 2 2 3 4 3 2" xfId="59704" xr:uid="{00000000-0005-0000-0000-000035E90000}"/>
    <cellStyle name="Total 2 2 3 4 3 3" xfId="59705" xr:uid="{00000000-0005-0000-0000-000036E90000}"/>
    <cellStyle name="Total 2 2 3 4 4" xfId="59706" xr:uid="{00000000-0005-0000-0000-000037E90000}"/>
    <cellStyle name="Total 2 2 3 4 4 2" xfId="59707" xr:uid="{00000000-0005-0000-0000-000038E90000}"/>
    <cellStyle name="Total 2 2 3 4 4 3" xfId="59708" xr:uid="{00000000-0005-0000-0000-000039E90000}"/>
    <cellStyle name="Total 2 2 3 4 5" xfId="59709" xr:uid="{00000000-0005-0000-0000-00003AE90000}"/>
    <cellStyle name="Total 2 2 3 4 5 2" xfId="59710" xr:uid="{00000000-0005-0000-0000-00003BE90000}"/>
    <cellStyle name="Total 2 2 3 4 5 3" xfId="59711" xr:uid="{00000000-0005-0000-0000-00003CE90000}"/>
    <cellStyle name="Total 2 2 3 4 6" xfId="59712" xr:uid="{00000000-0005-0000-0000-00003DE90000}"/>
    <cellStyle name="Total 2 2 3 4 6 2" xfId="59713" xr:uid="{00000000-0005-0000-0000-00003EE90000}"/>
    <cellStyle name="Total 2 2 3 4 6 3" xfId="59714" xr:uid="{00000000-0005-0000-0000-00003FE90000}"/>
    <cellStyle name="Total 2 2 3 4 7" xfId="59715" xr:uid="{00000000-0005-0000-0000-000040E90000}"/>
    <cellStyle name="Total 2 2 3 4 7 2" xfId="59716" xr:uid="{00000000-0005-0000-0000-000041E90000}"/>
    <cellStyle name="Total 2 2 3 4 7 3" xfId="59717" xr:uid="{00000000-0005-0000-0000-000042E90000}"/>
    <cellStyle name="Total 2 2 3 4 8" xfId="59718" xr:uid="{00000000-0005-0000-0000-000043E90000}"/>
    <cellStyle name="Total 2 2 3 4 8 2" xfId="59719" xr:uid="{00000000-0005-0000-0000-000044E90000}"/>
    <cellStyle name="Total 2 2 3 4 8 3" xfId="59720" xr:uid="{00000000-0005-0000-0000-000045E90000}"/>
    <cellStyle name="Total 2 2 3 4 9" xfId="59721" xr:uid="{00000000-0005-0000-0000-000046E90000}"/>
    <cellStyle name="Total 2 2 3 4 9 2" xfId="59722" xr:uid="{00000000-0005-0000-0000-000047E90000}"/>
    <cellStyle name="Total 2 2 3 4 9 3" xfId="59723" xr:uid="{00000000-0005-0000-0000-000048E90000}"/>
    <cellStyle name="Total 2 2 3 5" xfId="59724" xr:uid="{00000000-0005-0000-0000-000049E90000}"/>
    <cellStyle name="Total 2 2 3 5 10" xfId="59725" xr:uid="{00000000-0005-0000-0000-00004AE90000}"/>
    <cellStyle name="Total 2 2 3 5 10 2" xfId="59726" xr:uid="{00000000-0005-0000-0000-00004BE90000}"/>
    <cellStyle name="Total 2 2 3 5 10 3" xfId="59727" xr:uid="{00000000-0005-0000-0000-00004CE90000}"/>
    <cellStyle name="Total 2 2 3 5 11" xfId="59728" xr:uid="{00000000-0005-0000-0000-00004DE90000}"/>
    <cellStyle name="Total 2 2 3 5 11 2" xfId="59729" xr:uid="{00000000-0005-0000-0000-00004EE90000}"/>
    <cellStyle name="Total 2 2 3 5 11 3" xfId="59730" xr:uid="{00000000-0005-0000-0000-00004FE90000}"/>
    <cellStyle name="Total 2 2 3 5 12" xfId="59731" xr:uid="{00000000-0005-0000-0000-000050E90000}"/>
    <cellStyle name="Total 2 2 3 5 13" xfId="59732" xr:uid="{00000000-0005-0000-0000-000051E90000}"/>
    <cellStyle name="Total 2 2 3 5 2" xfId="59733" xr:uid="{00000000-0005-0000-0000-000052E90000}"/>
    <cellStyle name="Total 2 2 3 5 2 2" xfId="59734" xr:uid="{00000000-0005-0000-0000-000053E90000}"/>
    <cellStyle name="Total 2 2 3 5 2 3" xfId="59735" xr:uid="{00000000-0005-0000-0000-000054E90000}"/>
    <cellStyle name="Total 2 2 3 5 3" xfId="59736" xr:uid="{00000000-0005-0000-0000-000055E90000}"/>
    <cellStyle name="Total 2 2 3 5 3 2" xfId="59737" xr:uid="{00000000-0005-0000-0000-000056E90000}"/>
    <cellStyle name="Total 2 2 3 5 3 3" xfId="59738" xr:uid="{00000000-0005-0000-0000-000057E90000}"/>
    <cellStyle name="Total 2 2 3 5 4" xfId="59739" xr:uid="{00000000-0005-0000-0000-000058E90000}"/>
    <cellStyle name="Total 2 2 3 5 4 2" xfId="59740" xr:uid="{00000000-0005-0000-0000-000059E90000}"/>
    <cellStyle name="Total 2 2 3 5 4 3" xfId="59741" xr:uid="{00000000-0005-0000-0000-00005AE90000}"/>
    <cellStyle name="Total 2 2 3 5 5" xfId="59742" xr:uid="{00000000-0005-0000-0000-00005BE90000}"/>
    <cellStyle name="Total 2 2 3 5 5 2" xfId="59743" xr:uid="{00000000-0005-0000-0000-00005CE90000}"/>
    <cellStyle name="Total 2 2 3 5 5 3" xfId="59744" xr:uid="{00000000-0005-0000-0000-00005DE90000}"/>
    <cellStyle name="Total 2 2 3 5 6" xfId="59745" xr:uid="{00000000-0005-0000-0000-00005EE90000}"/>
    <cellStyle name="Total 2 2 3 5 6 2" xfId="59746" xr:uid="{00000000-0005-0000-0000-00005FE90000}"/>
    <cellStyle name="Total 2 2 3 5 6 3" xfId="59747" xr:uid="{00000000-0005-0000-0000-000060E90000}"/>
    <cellStyle name="Total 2 2 3 5 7" xfId="59748" xr:uid="{00000000-0005-0000-0000-000061E90000}"/>
    <cellStyle name="Total 2 2 3 5 7 2" xfId="59749" xr:uid="{00000000-0005-0000-0000-000062E90000}"/>
    <cellStyle name="Total 2 2 3 5 7 3" xfId="59750" xr:uid="{00000000-0005-0000-0000-000063E90000}"/>
    <cellStyle name="Total 2 2 3 5 8" xfId="59751" xr:uid="{00000000-0005-0000-0000-000064E90000}"/>
    <cellStyle name="Total 2 2 3 5 8 2" xfId="59752" xr:uid="{00000000-0005-0000-0000-000065E90000}"/>
    <cellStyle name="Total 2 2 3 5 8 3" xfId="59753" xr:uid="{00000000-0005-0000-0000-000066E90000}"/>
    <cellStyle name="Total 2 2 3 5 9" xfId="59754" xr:uid="{00000000-0005-0000-0000-000067E90000}"/>
    <cellStyle name="Total 2 2 3 5 9 2" xfId="59755" xr:uid="{00000000-0005-0000-0000-000068E90000}"/>
    <cellStyle name="Total 2 2 3 5 9 3" xfId="59756" xr:uid="{00000000-0005-0000-0000-000069E90000}"/>
    <cellStyle name="Total 2 2 3 6" xfId="59757" xr:uid="{00000000-0005-0000-0000-00006AE90000}"/>
    <cellStyle name="Total 2 2 3 6 10" xfId="59758" xr:uid="{00000000-0005-0000-0000-00006BE90000}"/>
    <cellStyle name="Total 2 2 3 6 10 2" xfId="59759" xr:uid="{00000000-0005-0000-0000-00006CE90000}"/>
    <cellStyle name="Total 2 2 3 6 10 3" xfId="59760" xr:uid="{00000000-0005-0000-0000-00006DE90000}"/>
    <cellStyle name="Total 2 2 3 6 11" xfId="59761" xr:uid="{00000000-0005-0000-0000-00006EE90000}"/>
    <cellStyle name="Total 2 2 3 6 11 2" xfId="59762" xr:uid="{00000000-0005-0000-0000-00006FE90000}"/>
    <cellStyle name="Total 2 2 3 6 11 3" xfId="59763" xr:uid="{00000000-0005-0000-0000-000070E90000}"/>
    <cellStyle name="Total 2 2 3 6 12" xfId="59764" xr:uid="{00000000-0005-0000-0000-000071E90000}"/>
    <cellStyle name="Total 2 2 3 6 13" xfId="59765" xr:uid="{00000000-0005-0000-0000-000072E90000}"/>
    <cellStyle name="Total 2 2 3 6 2" xfId="59766" xr:uid="{00000000-0005-0000-0000-000073E90000}"/>
    <cellStyle name="Total 2 2 3 6 2 2" xfId="59767" xr:uid="{00000000-0005-0000-0000-000074E90000}"/>
    <cellStyle name="Total 2 2 3 6 2 3" xfId="59768" xr:uid="{00000000-0005-0000-0000-000075E90000}"/>
    <cellStyle name="Total 2 2 3 6 3" xfId="59769" xr:uid="{00000000-0005-0000-0000-000076E90000}"/>
    <cellStyle name="Total 2 2 3 6 3 2" xfId="59770" xr:uid="{00000000-0005-0000-0000-000077E90000}"/>
    <cellStyle name="Total 2 2 3 6 3 3" xfId="59771" xr:uid="{00000000-0005-0000-0000-000078E90000}"/>
    <cellStyle name="Total 2 2 3 6 4" xfId="59772" xr:uid="{00000000-0005-0000-0000-000079E90000}"/>
    <cellStyle name="Total 2 2 3 6 4 2" xfId="59773" xr:uid="{00000000-0005-0000-0000-00007AE90000}"/>
    <cellStyle name="Total 2 2 3 6 4 3" xfId="59774" xr:uid="{00000000-0005-0000-0000-00007BE90000}"/>
    <cellStyle name="Total 2 2 3 6 5" xfId="59775" xr:uid="{00000000-0005-0000-0000-00007CE90000}"/>
    <cellStyle name="Total 2 2 3 6 5 2" xfId="59776" xr:uid="{00000000-0005-0000-0000-00007DE90000}"/>
    <cellStyle name="Total 2 2 3 6 5 3" xfId="59777" xr:uid="{00000000-0005-0000-0000-00007EE90000}"/>
    <cellStyle name="Total 2 2 3 6 6" xfId="59778" xr:uid="{00000000-0005-0000-0000-00007FE90000}"/>
    <cellStyle name="Total 2 2 3 6 6 2" xfId="59779" xr:uid="{00000000-0005-0000-0000-000080E90000}"/>
    <cellStyle name="Total 2 2 3 6 6 3" xfId="59780" xr:uid="{00000000-0005-0000-0000-000081E90000}"/>
    <cellStyle name="Total 2 2 3 6 7" xfId="59781" xr:uid="{00000000-0005-0000-0000-000082E90000}"/>
    <cellStyle name="Total 2 2 3 6 7 2" xfId="59782" xr:uid="{00000000-0005-0000-0000-000083E90000}"/>
    <cellStyle name="Total 2 2 3 6 7 3" xfId="59783" xr:uid="{00000000-0005-0000-0000-000084E90000}"/>
    <cellStyle name="Total 2 2 3 6 8" xfId="59784" xr:uid="{00000000-0005-0000-0000-000085E90000}"/>
    <cellStyle name="Total 2 2 3 6 8 2" xfId="59785" xr:uid="{00000000-0005-0000-0000-000086E90000}"/>
    <cellStyle name="Total 2 2 3 6 8 3" xfId="59786" xr:uid="{00000000-0005-0000-0000-000087E90000}"/>
    <cellStyle name="Total 2 2 3 6 9" xfId="59787" xr:uid="{00000000-0005-0000-0000-000088E90000}"/>
    <cellStyle name="Total 2 2 3 6 9 2" xfId="59788" xr:uid="{00000000-0005-0000-0000-000089E90000}"/>
    <cellStyle name="Total 2 2 3 6 9 3" xfId="59789" xr:uid="{00000000-0005-0000-0000-00008AE90000}"/>
    <cellStyle name="Total 2 2 3 7" xfId="59790" xr:uid="{00000000-0005-0000-0000-00008BE90000}"/>
    <cellStyle name="Total 2 2 3 7 10" xfId="59791" xr:uid="{00000000-0005-0000-0000-00008CE90000}"/>
    <cellStyle name="Total 2 2 3 7 10 2" xfId="59792" xr:uid="{00000000-0005-0000-0000-00008DE90000}"/>
    <cellStyle name="Total 2 2 3 7 10 3" xfId="59793" xr:uid="{00000000-0005-0000-0000-00008EE90000}"/>
    <cellStyle name="Total 2 2 3 7 11" xfId="59794" xr:uid="{00000000-0005-0000-0000-00008FE90000}"/>
    <cellStyle name="Total 2 2 3 7 11 2" xfId="59795" xr:uid="{00000000-0005-0000-0000-000090E90000}"/>
    <cellStyle name="Total 2 2 3 7 11 3" xfId="59796" xr:uid="{00000000-0005-0000-0000-000091E90000}"/>
    <cellStyle name="Total 2 2 3 7 12" xfId="59797" xr:uid="{00000000-0005-0000-0000-000092E90000}"/>
    <cellStyle name="Total 2 2 3 7 13" xfId="59798" xr:uid="{00000000-0005-0000-0000-000093E90000}"/>
    <cellStyle name="Total 2 2 3 7 2" xfId="59799" xr:uid="{00000000-0005-0000-0000-000094E90000}"/>
    <cellStyle name="Total 2 2 3 7 2 2" xfId="59800" xr:uid="{00000000-0005-0000-0000-000095E90000}"/>
    <cellStyle name="Total 2 2 3 7 2 3" xfId="59801" xr:uid="{00000000-0005-0000-0000-000096E90000}"/>
    <cellStyle name="Total 2 2 3 7 3" xfId="59802" xr:uid="{00000000-0005-0000-0000-000097E90000}"/>
    <cellStyle name="Total 2 2 3 7 3 2" xfId="59803" xr:uid="{00000000-0005-0000-0000-000098E90000}"/>
    <cellStyle name="Total 2 2 3 7 3 3" xfId="59804" xr:uid="{00000000-0005-0000-0000-000099E90000}"/>
    <cellStyle name="Total 2 2 3 7 4" xfId="59805" xr:uid="{00000000-0005-0000-0000-00009AE90000}"/>
    <cellStyle name="Total 2 2 3 7 4 2" xfId="59806" xr:uid="{00000000-0005-0000-0000-00009BE90000}"/>
    <cellStyle name="Total 2 2 3 7 4 3" xfId="59807" xr:uid="{00000000-0005-0000-0000-00009CE90000}"/>
    <cellStyle name="Total 2 2 3 7 5" xfId="59808" xr:uid="{00000000-0005-0000-0000-00009DE90000}"/>
    <cellStyle name="Total 2 2 3 7 5 2" xfId="59809" xr:uid="{00000000-0005-0000-0000-00009EE90000}"/>
    <cellStyle name="Total 2 2 3 7 5 3" xfId="59810" xr:uid="{00000000-0005-0000-0000-00009FE90000}"/>
    <cellStyle name="Total 2 2 3 7 6" xfId="59811" xr:uid="{00000000-0005-0000-0000-0000A0E90000}"/>
    <cellStyle name="Total 2 2 3 7 6 2" xfId="59812" xr:uid="{00000000-0005-0000-0000-0000A1E90000}"/>
    <cellStyle name="Total 2 2 3 7 6 3" xfId="59813" xr:uid="{00000000-0005-0000-0000-0000A2E90000}"/>
    <cellStyle name="Total 2 2 3 7 7" xfId="59814" xr:uid="{00000000-0005-0000-0000-0000A3E90000}"/>
    <cellStyle name="Total 2 2 3 7 7 2" xfId="59815" xr:uid="{00000000-0005-0000-0000-0000A4E90000}"/>
    <cellStyle name="Total 2 2 3 7 7 3" xfId="59816" xr:uid="{00000000-0005-0000-0000-0000A5E90000}"/>
    <cellStyle name="Total 2 2 3 7 8" xfId="59817" xr:uid="{00000000-0005-0000-0000-0000A6E90000}"/>
    <cellStyle name="Total 2 2 3 7 8 2" xfId="59818" xr:uid="{00000000-0005-0000-0000-0000A7E90000}"/>
    <cellStyle name="Total 2 2 3 7 8 3" xfId="59819" xr:uid="{00000000-0005-0000-0000-0000A8E90000}"/>
    <cellStyle name="Total 2 2 3 7 9" xfId="59820" xr:uid="{00000000-0005-0000-0000-0000A9E90000}"/>
    <cellStyle name="Total 2 2 3 7 9 2" xfId="59821" xr:uid="{00000000-0005-0000-0000-0000AAE90000}"/>
    <cellStyle name="Total 2 2 3 7 9 3" xfId="59822" xr:uid="{00000000-0005-0000-0000-0000ABE90000}"/>
    <cellStyle name="Total 2 2 3 8" xfId="59823" xr:uid="{00000000-0005-0000-0000-0000ACE90000}"/>
    <cellStyle name="Total 2 2 3 8 2" xfId="59824" xr:uid="{00000000-0005-0000-0000-0000ADE90000}"/>
    <cellStyle name="Total 2 2 3 8 3" xfId="59825" xr:uid="{00000000-0005-0000-0000-0000AEE90000}"/>
    <cellStyle name="Total 2 2 3 9" xfId="59826" xr:uid="{00000000-0005-0000-0000-0000AFE90000}"/>
    <cellStyle name="Total 2 2 3 9 2" xfId="59827" xr:uid="{00000000-0005-0000-0000-0000B0E90000}"/>
    <cellStyle name="Total 2 2 3 9 3" xfId="59828" xr:uid="{00000000-0005-0000-0000-0000B1E90000}"/>
    <cellStyle name="Total 2 2 4" xfId="59829" xr:uid="{00000000-0005-0000-0000-0000B2E90000}"/>
    <cellStyle name="Total 2 2 4 10" xfId="59830" xr:uid="{00000000-0005-0000-0000-0000B3E90000}"/>
    <cellStyle name="Total 2 2 4 10 2" xfId="59831" xr:uid="{00000000-0005-0000-0000-0000B4E90000}"/>
    <cellStyle name="Total 2 2 4 10 3" xfId="59832" xr:uid="{00000000-0005-0000-0000-0000B5E90000}"/>
    <cellStyle name="Total 2 2 4 11" xfId="59833" xr:uid="{00000000-0005-0000-0000-0000B6E90000}"/>
    <cellStyle name="Total 2 2 4 11 2" xfId="59834" xr:uid="{00000000-0005-0000-0000-0000B7E90000}"/>
    <cellStyle name="Total 2 2 4 11 3" xfId="59835" xr:uid="{00000000-0005-0000-0000-0000B8E90000}"/>
    <cellStyle name="Total 2 2 4 12" xfId="59836" xr:uid="{00000000-0005-0000-0000-0000B9E90000}"/>
    <cellStyle name="Total 2 2 4 12 2" xfId="59837" xr:uid="{00000000-0005-0000-0000-0000BAE90000}"/>
    <cellStyle name="Total 2 2 4 12 3" xfId="59838" xr:uid="{00000000-0005-0000-0000-0000BBE90000}"/>
    <cellStyle name="Total 2 2 4 13" xfId="59839" xr:uid="{00000000-0005-0000-0000-0000BCE90000}"/>
    <cellStyle name="Total 2 2 4 13 2" xfId="59840" xr:uid="{00000000-0005-0000-0000-0000BDE90000}"/>
    <cellStyle name="Total 2 2 4 13 3" xfId="59841" xr:uid="{00000000-0005-0000-0000-0000BEE90000}"/>
    <cellStyle name="Total 2 2 4 14" xfId="59842" xr:uid="{00000000-0005-0000-0000-0000BFE90000}"/>
    <cellStyle name="Total 2 2 4 14 2" xfId="59843" xr:uid="{00000000-0005-0000-0000-0000C0E90000}"/>
    <cellStyle name="Total 2 2 4 14 3" xfId="59844" xr:uid="{00000000-0005-0000-0000-0000C1E90000}"/>
    <cellStyle name="Total 2 2 4 15" xfId="59845" xr:uid="{00000000-0005-0000-0000-0000C2E90000}"/>
    <cellStyle name="Total 2 2 4 15 2" xfId="59846" xr:uid="{00000000-0005-0000-0000-0000C3E90000}"/>
    <cellStyle name="Total 2 2 4 15 3" xfId="59847" xr:uid="{00000000-0005-0000-0000-0000C4E90000}"/>
    <cellStyle name="Total 2 2 4 16" xfId="59848" xr:uid="{00000000-0005-0000-0000-0000C5E90000}"/>
    <cellStyle name="Total 2 2 4 16 2" xfId="59849" xr:uid="{00000000-0005-0000-0000-0000C6E90000}"/>
    <cellStyle name="Total 2 2 4 16 3" xfId="59850" xr:uid="{00000000-0005-0000-0000-0000C7E90000}"/>
    <cellStyle name="Total 2 2 4 17" xfId="59851" xr:uid="{00000000-0005-0000-0000-0000C8E90000}"/>
    <cellStyle name="Total 2 2 4 17 2" xfId="59852" xr:uid="{00000000-0005-0000-0000-0000C9E90000}"/>
    <cellStyle name="Total 2 2 4 17 3" xfId="59853" xr:uid="{00000000-0005-0000-0000-0000CAE90000}"/>
    <cellStyle name="Total 2 2 4 18" xfId="59854" xr:uid="{00000000-0005-0000-0000-0000CBE90000}"/>
    <cellStyle name="Total 2 2 4 18 2" xfId="59855" xr:uid="{00000000-0005-0000-0000-0000CCE90000}"/>
    <cellStyle name="Total 2 2 4 18 3" xfId="59856" xr:uid="{00000000-0005-0000-0000-0000CDE90000}"/>
    <cellStyle name="Total 2 2 4 19" xfId="59857" xr:uid="{00000000-0005-0000-0000-0000CEE90000}"/>
    <cellStyle name="Total 2 2 4 2" xfId="59858" xr:uid="{00000000-0005-0000-0000-0000CFE90000}"/>
    <cellStyle name="Total 2 2 4 2 10" xfId="59859" xr:uid="{00000000-0005-0000-0000-0000D0E90000}"/>
    <cellStyle name="Total 2 2 4 2 10 2" xfId="59860" xr:uid="{00000000-0005-0000-0000-0000D1E90000}"/>
    <cellStyle name="Total 2 2 4 2 10 3" xfId="59861" xr:uid="{00000000-0005-0000-0000-0000D2E90000}"/>
    <cellStyle name="Total 2 2 4 2 11" xfId="59862" xr:uid="{00000000-0005-0000-0000-0000D3E90000}"/>
    <cellStyle name="Total 2 2 4 2 11 2" xfId="59863" xr:uid="{00000000-0005-0000-0000-0000D4E90000}"/>
    <cellStyle name="Total 2 2 4 2 11 3" xfId="59864" xr:uid="{00000000-0005-0000-0000-0000D5E90000}"/>
    <cellStyle name="Total 2 2 4 2 12" xfId="59865" xr:uid="{00000000-0005-0000-0000-0000D6E90000}"/>
    <cellStyle name="Total 2 2 4 2 12 2" xfId="59866" xr:uid="{00000000-0005-0000-0000-0000D7E90000}"/>
    <cellStyle name="Total 2 2 4 2 12 3" xfId="59867" xr:uid="{00000000-0005-0000-0000-0000D8E90000}"/>
    <cellStyle name="Total 2 2 4 2 13" xfId="59868" xr:uid="{00000000-0005-0000-0000-0000D9E90000}"/>
    <cellStyle name="Total 2 2 4 2 14" xfId="59869" xr:uid="{00000000-0005-0000-0000-0000DAE90000}"/>
    <cellStyle name="Total 2 2 4 2 2" xfId="59870" xr:uid="{00000000-0005-0000-0000-0000DBE90000}"/>
    <cellStyle name="Total 2 2 4 2 2 2" xfId="59871" xr:uid="{00000000-0005-0000-0000-0000DCE90000}"/>
    <cellStyle name="Total 2 2 4 2 2 3" xfId="59872" xr:uid="{00000000-0005-0000-0000-0000DDE90000}"/>
    <cellStyle name="Total 2 2 4 2 3" xfId="59873" xr:uid="{00000000-0005-0000-0000-0000DEE90000}"/>
    <cellStyle name="Total 2 2 4 2 3 2" xfId="59874" xr:uid="{00000000-0005-0000-0000-0000DFE90000}"/>
    <cellStyle name="Total 2 2 4 2 3 3" xfId="59875" xr:uid="{00000000-0005-0000-0000-0000E0E90000}"/>
    <cellStyle name="Total 2 2 4 2 4" xfId="59876" xr:uid="{00000000-0005-0000-0000-0000E1E90000}"/>
    <cellStyle name="Total 2 2 4 2 4 2" xfId="59877" xr:uid="{00000000-0005-0000-0000-0000E2E90000}"/>
    <cellStyle name="Total 2 2 4 2 4 3" xfId="59878" xr:uid="{00000000-0005-0000-0000-0000E3E90000}"/>
    <cellStyle name="Total 2 2 4 2 5" xfId="59879" xr:uid="{00000000-0005-0000-0000-0000E4E90000}"/>
    <cellStyle name="Total 2 2 4 2 5 2" xfId="59880" xr:uid="{00000000-0005-0000-0000-0000E5E90000}"/>
    <cellStyle name="Total 2 2 4 2 5 3" xfId="59881" xr:uid="{00000000-0005-0000-0000-0000E6E90000}"/>
    <cellStyle name="Total 2 2 4 2 6" xfId="59882" xr:uid="{00000000-0005-0000-0000-0000E7E90000}"/>
    <cellStyle name="Total 2 2 4 2 6 2" xfId="59883" xr:uid="{00000000-0005-0000-0000-0000E8E90000}"/>
    <cellStyle name="Total 2 2 4 2 6 3" xfId="59884" xr:uid="{00000000-0005-0000-0000-0000E9E90000}"/>
    <cellStyle name="Total 2 2 4 2 7" xfId="59885" xr:uid="{00000000-0005-0000-0000-0000EAE90000}"/>
    <cellStyle name="Total 2 2 4 2 7 2" xfId="59886" xr:uid="{00000000-0005-0000-0000-0000EBE90000}"/>
    <cellStyle name="Total 2 2 4 2 7 3" xfId="59887" xr:uid="{00000000-0005-0000-0000-0000ECE90000}"/>
    <cellStyle name="Total 2 2 4 2 8" xfId="59888" xr:uid="{00000000-0005-0000-0000-0000EDE90000}"/>
    <cellStyle name="Total 2 2 4 2 8 2" xfId="59889" xr:uid="{00000000-0005-0000-0000-0000EEE90000}"/>
    <cellStyle name="Total 2 2 4 2 8 3" xfId="59890" xr:uid="{00000000-0005-0000-0000-0000EFE90000}"/>
    <cellStyle name="Total 2 2 4 2 9" xfId="59891" xr:uid="{00000000-0005-0000-0000-0000F0E90000}"/>
    <cellStyle name="Total 2 2 4 2 9 2" xfId="59892" xr:uid="{00000000-0005-0000-0000-0000F1E90000}"/>
    <cellStyle name="Total 2 2 4 2 9 3" xfId="59893" xr:uid="{00000000-0005-0000-0000-0000F2E90000}"/>
    <cellStyle name="Total 2 2 4 20" xfId="59894" xr:uid="{00000000-0005-0000-0000-0000F3E90000}"/>
    <cellStyle name="Total 2 2 4 3" xfId="59895" xr:uid="{00000000-0005-0000-0000-0000F4E90000}"/>
    <cellStyle name="Total 2 2 4 3 10" xfId="59896" xr:uid="{00000000-0005-0000-0000-0000F5E90000}"/>
    <cellStyle name="Total 2 2 4 3 10 2" xfId="59897" xr:uid="{00000000-0005-0000-0000-0000F6E90000}"/>
    <cellStyle name="Total 2 2 4 3 10 3" xfId="59898" xr:uid="{00000000-0005-0000-0000-0000F7E90000}"/>
    <cellStyle name="Total 2 2 4 3 11" xfId="59899" xr:uid="{00000000-0005-0000-0000-0000F8E90000}"/>
    <cellStyle name="Total 2 2 4 3 11 2" xfId="59900" xr:uid="{00000000-0005-0000-0000-0000F9E90000}"/>
    <cellStyle name="Total 2 2 4 3 11 3" xfId="59901" xr:uid="{00000000-0005-0000-0000-0000FAE90000}"/>
    <cellStyle name="Total 2 2 4 3 12" xfId="59902" xr:uid="{00000000-0005-0000-0000-0000FBE90000}"/>
    <cellStyle name="Total 2 2 4 3 12 2" xfId="59903" xr:uid="{00000000-0005-0000-0000-0000FCE90000}"/>
    <cellStyle name="Total 2 2 4 3 12 3" xfId="59904" xr:uid="{00000000-0005-0000-0000-0000FDE90000}"/>
    <cellStyle name="Total 2 2 4 3 13" xfId="59905" xr:uid="{00000000-0005-0000-0000-0000FEE90000}"/>
    <cellStyle name="Total 2 2 4 3 14" xfId="59906" xr:uid="{00000000-0005-0000-0000-0000FFE90000}"/>
    <cellStyle name="Total 2 2 4 3 2" xfId="59907" xr:uid="{00000000-0005-0000-0000-000000EA0000}"/>
    <cellStyle name="Total 2 2 4 3 2 2" xfId="59908" xr:uid="{00000000-0005-0000-0000-000001EA0000}"/>
    <cellStyle name="Total 2 2 4 3 2 3" xfId="59909" xr:uid="{00000000-0005-0000-0000-000002EA0000}"/>
    <cellStyle name="Total 2 2 4 3 3" xfId="59910" xr:uid="{00000000-0005-0000-0000-000003EA0000}"/>
    <cellStyle name="Total 2 2 4 3 3 2" xfId="59911" xr:uid="{00000000-0005-0000-0000-000004EA0000}"/>
    <cellStyle name="Total 2 2 4 3 3 3" xfId="59912" xr:uid="{00000000-0005-0000-0000-000005EA0000}"/>
    <cellStyle name="Total 2 2 4 3 4" xfId="59913" xr:uid="{00000000-0005-0000-0000-000006EA0000}"/>
    <cellStyle name="Total 2 2 4 3 4 2" xfId="59914" xr:uid="{00000000-0005-0000-0000-000007EA0000}"/>
    <cellStyle name="Total 2 2 4 3 4 3" xfId="59915" xr:uid="{00000000-0005-0000-0000-000008EA0000}"/>
    <cellStyle name="Total 2 2 4 3 5" xfId="59916" xr:uid="{00000000-0005-0000-0000-000009EA0000}"/>
    <cellStyle name="Total 2 2 4 3 5 2" xfId="59917" xr:uid="{00000000-0005-0000-0000-00000AEA0000}"/>
    <cellStyle name="Total 2 2 4 3 5 3" xfId="59918" xr:uid="{00000000-0005-0000-0000-00000BEA0000}"/>
    <cellStyle name="Total 2 2 4 3 6" xfId="59919" xr:uid="{00000000-0005-0000-0000-00000CEA0000}"/>
    <cellStyle name="Total 2 2 4 3 6 2" xfId="59920" xr:uid="{00000000-0005-0000-0000-00000DEA0000}"/>
    <cellStyle name="Total 2 2 4 3 6 3" xfId="59921" xr:uid="{00000000-0005-0000-0000-00000EEA0000}"/>
    <cellStyle name="Total 2 2 4 3 7" xfId="59922" xr:uid="{00000000-0005-0000-0000-00000FEA0000}"/>
    <cellStyle name="Total 2 2 4 3 7 2" xfId="59923" xr:uid="{00000000-0005-0000-0000-000010EA0000}"/>
    <cellStyle name="Total 2 2 4 3 7 3" xfId="59924" xr:uid="{00000000-0005-0000-0000-000011EA0000}"/>
    <cellStyle name="Total 2 2 4 3 8" xfId="59925" xr:uid="{00000000-0005-0000-0000-000012EA0000}"/>
    <cellStyle name="Total 2 2 4 3 8 2" xfId="59926" xr:uid="{00000000-0005-0000-0000-000013EA0000}"/>
    <cellStyle name="Total 2 2 4 3 8 3" xfId="59927" xr:uid="{00000000-0005-0000-0000-000014EA0000}"/>
    <cellStyle name="Total 2 2 4 3 9" xfId="59928" xr:uid="{00000000-0005-0000-0000-000015EA0000}"/>
    <cellStyle name="Total 2 2 4 3 9 2" xfId="59929" xr:uid="{00000000-0005-0000-0000-000016EA0000}"/>
    <cellStyle name="Total 2 2 4 3 9 3" xfId="59930" xr:uid="{00000000-0005-0000-0000-000017EA0000}"/>
    <cellStyle name="Total 2 2 4 4" xfId="59931" xr:uid="{00000000-0005-0000-0000-000018EA0000}"/>
    <cellStyle name="Total 2 2 4 4 10" xfId="59932" xr:uid="{00000000-0005-0000-0000-000019EA0000}"/>
    <cellStyle name="Total 2 2 4 4 10 2" xfId="59933" xr:uid="{00000000-0005-0000-0000-00001AEA0000}"/>
    <cellStyle name="Total 2 2 4 4 10 3" xfId="59934" xr:uid="{00000000-0005-0000-0000-00001BEA0000}"/>
    <cellStyle name="Total 2 2 4 4 11" xfId="59935" xr:uid="{00000000-0005-0000-0000-00001CEA0000}"/>
    <cellStyle name="Total 2 2 4 4 11 2" xfId="59936" xr:uid="{00000000-0005-0000-0000-00001DEA0000}"/>
    <cellStyle name="Total 2 2 4 4 11 3" xfId="59937" xr:uid="{00000000-0005-0000-0000-00001EEA0000}"/>
    <cellStyle name="Total 2 2 4 4 12" xfId="59938" xr:uid="{00000000-0005-0000-0000-00001FEA0000}"/>
    <cellStyle name="Total 2 2 4 4 13" xfId="59939" xr:uid="{00000000-0005-0000-0000-000020EA0000}"/>
    <cellStyle name="Total 2 2 4 4 2" xfId="59940" xr:uid="{00000000-0005-0000-0000-000021EA0000}"/>
    <cellStyle name="Total 2 2 4 4 2 2" xfId="59941" xr:uid="{00000000-0005-0000-0000-000022EA0000}"/>
    <cellStyle name="Total 2 2 4 4 2 3" xfId="59942" xr:uid="{00000000-0005-0000-0000-000023EA0000}"/>
    <cellStyle name="Total 2 2 4 4 3" xfId="59943" xr:uid="{00000000-0005-0000-0000-000024EA0000}"/>
    <cellStyle name="Total 2 2 4 4 3 2" xfId="59944" xr:uid="{00000000-0005-0000-0000-000025EA0000}"/>
    <cellStyle name="Total 2 2 4 4 3 3" xfId="59945" xr:uid="{00000000-0005-0000-0000-000026EA0000}"/>
    <cellStyle name="Total 2 2 4 4 4" xfId="59946" xr:uid="{00000000-0005-0000-0000-000027EA0000}"/>
    <cellStyle name="Total 2 2 4 4 4 2" xfId="59947" xr:uid="{00000000-0005-0000-0000-000028EA0000}"/>
    <cellStyle name="Total 2 2 4 4 4 3" xfId="59948" xr:uid="{00000000-0005-0000-0000-000029EA0000}"/>
    <cellStyle name="Total 2 2 4 4 5" xfId="59949" xr:uid="{00000000-0005-0000-0000-00002AEA0000}"/>
    <cellStyle name="Total 2 2 4 4 5 2" xfId="59950" xr:uid="{00000000-0005-0000-0000-00002BEA0000}"/>
    <cellStyle name="Total 2 2 4 4 5 3" xfId="59951" xr:uid="{00000000-0005-0000-0000-00002CEA0000}"/>
    <cellStyle name="Total 2 2 4 4 6" xfId="59952" xr:uid="{00000000-0005-0000-0000-00002DEA0000}"/>
    <cellStyle name="Total 2 2 4 4 6 2" xfId="59953" xr:uid="{00000000-0005-0000-0000-00002EEA0000}"/>
    <cellStyle name="Total 2 2 4 4 6 3" xfId="59954" xr:uid="{00000000-0005-0000-0000-00002FEA0000}"/>
    <cellStyle name="Total 2 2 4 4 7" xfId="59955" xr:uid="{00000000-0005-0000-0000-000030EA0000}"/>
    <cellStyle name="Total 2 2 4 4 7 2" xfId="59956" xr:uid="{00000000-0005-0000-0000-000031EA0000}"/>
    <cellStyle name="Total 2 2 4 4 7 3" xfId="59957" xr:uid="{00000000-0005-0000-0000-000032EA0000}"/>
    <cellStyle name="Total 2 2 4 4 8" xfId="59958" xr:uid="{00000000-0005-0000-0000-000033EA0000}"/>
    <cellStyle name="Total 2 2 4 4 8 2" xfId="59959" xr:uid="{00000000-0005-0000-0000-000034EA0000}"/>
    <cellStyle name="Total 2 2 4 4 8 3" xfId="59960" xr:uid="{00000000-0005-0000-0000-000035EA0000}"/>
    <cellStyle name="Total 2 2 4 4 9" xfId="59961" xr:uid="{00000000-0005-0000-0000-000036EA0000}"/>
    <cellStyle name="Total 2 2 4 4 9 2" xfId="59962" xr:uid="{00000000-0005-0000-0000-000037EA0000}"/>
    <cellStyle name="Total 2 2 4 4 9 3" xfId="59963" xr:uid="{00000000-0005-0000-0000-000038EA0000}"/>
    <cellStyle name="Total 2 2 4 5" xfId="59964" xr:uid="{00000000-0005-0000-0000-000039EA0000}"/>
    <cellStyle name="Total 2 2 4 5 10" xfId="59965" xr:uid="{00000000-0005-0000-0000-00003AEA0000}"/>
    <cellStyle name="Total 2 2 4 5 10 2" xfId="59966" xr:uid="{00000000-0005-0000-0000-00003BEA0000}"/>
    <cellStyle name="Total 2 2 4 5 10 3" xfId="59967" xr:uid="{00000000-0005-0000-0000-00003CEA0000}"/>
    <cellStyle name="Total 2 2 4 5 11" xfId="59968" xr:uid="{00000000-0005-0000-0000-00003DEA0000}"/>
    <cellStyle name="Total 2 2 4 5 11 2" xfId="59969" xr:uid="{00000000-0005-0000-0000-00003EEA0000}"/>
    <cellStyle name="Total 2 2 4 5 11 3" xfId="59970" xr:uid="{00000000-0005-0000-0000-00003FEA0000}"/>
    <cellStyle name="Total 2 2 4 5 12" xfId="59971" xr:uid="{00000000-0005-0000-0000-000040EA0000}"/>
    <cellStyle name="Total 2 2 4 5 13" xfId="59972" xr:uid="{00000000-0005-0000-0000-000041EA0000}"/>
    <cellStyle name="Total 2 2 4 5 2" xfId="59973" xr:uid="{00000000-0005-0000-0000-000042EA0000}"/>
    <cellStyle name="Total 2 2 4 5 2 2" xfId="59974" xr:uid="{00000000-0005-0000-0000-000043EA0000}"/>
    <cellStyle name="Total 2 2 4 5 2 3" xfId="59975" xr:uid="{00000000-0005-0000-0000-000044EA0000}"/>
    <cellStyle name="Total 2 2 4 5 3" xfId="59976" xr:uid="{00000000-0005-0000-0000-000045EA0000}"/>
    <cellStyle name="Total 2 2 4 5 3 2" xfId="59977" xr:uid="{00000000-0005-0000-0000-000046EA0000}"/>
    <cellStyle name="Total 2 2 4 5 3 3" xfId="59978" xr:uid="{00000000-0005-0000-0000-000047EA0000}"/>
    <cellStyle name="Total 2 2 4 5 4" xfId="59979" xr:uid="{00000000-0005-0000-0000-000048EA0000}"/>
    <cellStyle name="Total 2 2 4 5 4 2" xfId="59980" xr:uid="{00000000-0005-0000-0000-000049EA0000}"/>
    <cellStyle name="Total 2 2 4 5 4 3" xfId="59981" xr:uid="{00000000-0005-0000-0000-00004AEA0000}"/>
    <cellStyle name="Total 2 2 4 5 5" xfId="59982" xr:uid="{00000000-0005-0000-0000-00004BEA0000}"/>
    <cellStyle name="Total 2 2 4 5 5 2" xfId="59983" xr:uid="{00000000-0005-0000-0000-00004CEA0000}"/>
    <cellStyle name="Total 2 2 4 5 5 3" xfId="59984" xr:uid="{00000000-0005-0000-0000-00004DEA0000}"/>
    <cellStyle name="Total 2 2 4 5 6" xfId="59985" xr:uid="{00000000-0005-0000-0000-00004EEA0000}"/>
    <cellStyle name="Total 2 2 4 5 6 2" xfId="59986" xr:uid="{00000000-0005-0000-0000-00004FEA0000}"/>
    <cellStyle name="Total 2 2 4 5 6 3" xfId="59987" xr:uid="{00000000-0005-0000-0000-000050EA0000}"/>
    <cellStyle name="Total 2 2 4 5 7" xfId="59988" xr:uid="{00000000-0005-0000-0000-000051EA0000}"/>
    <cellStyle name="Total 2 2 4 5 7 2" xfId="59989" xr:uid="{00000000-0005-0000-0000-000052EA0000}"/>
    <cellStyle name="Total 2 2 4 5 7 3" xfId="59990" xr:uid="{00000000-0005-0000-0000-000053EA0000}"/>
    <cellStyle name="Total 2 2 4 5 8" xfId="59991" xr:uid="{00000000-0005-0000-0000-000054EA0000}"/>
    <cellStyle name="Total 2 2 4 5 8 2" xfId="59992" xr:uid="{00000000-0005-0000-0000-000055EA0000}"/>
    <cellStyle name="Total 2 2 4 5 8 3" xfId="59993" xr:uid="{00000000-0005-0000-0000-000056EA0000}"/>
    <cellStyle name="Total 2 2 4 5 9" xfId="59994" xr:uid="{00000000-0005-0000-0000-000057EA0000}"/>
    <cellStyle name="Total 2 2 4 5 9 2" xfId="59995" xr:uid="{00000000-0005-0000-0000-000058EA0000}"/>
    <cellStyle name="Total 2 2 4 5 9 3" xfId="59996" xr:uid="{00000000-0005-0000-0000-000059EA0000}"/>
    <cellStyle name="Total 2 2 4 6" xfId="59997" xr:uid="{00000000-0005-0000-0000-00005AEA0000}"/>
    <cellStyle name="Total 2 2 4 6 10" xfId="59998" xr:uid="{00000000-0005-0000-0000-00005BEA0000}"/>
    <cellStyle name="Total 2 2 4 6 10 2" xfId="59999" xr:uid="{00000000-0005-0000-0000-00005CEA0000}"/>
    <cellStyle name="Total 2 2 4 6 10 3" xfId="60000" xr:uid="{00000000-0005-0000-0000-00005DEA0000}"/>
    <cellStyle name="Total 2 2 4 6 11" xfId="60001" xr:uid="{00000000-0005-0000-0000-00005EEA0000}"/>
    <cellStyle name="Total 2 2 4 6 11 2" xfId="60002" xr:uid="{00000000-0005-0000-0000-00005FEA0000}"/>
    <cellStyle name="Total 2 2 4 6 11 3" xfId="60003" xr:uid="{00000000-0005-0000-0000-000060EA0000}"/>
    <cellStyle name="Total 2 2 4 6 12" xfId="60004" xr:uid="{00000000-0005-0000-0000-000061EA0000}"/>
    <cellStyle name="Total 2 2 4 6 13" xfId="60005" xr:uid="{00000000-0005-0000-0000-000062EA0000}"/>
    <cellStyle name="Total 2 2 4 6 2" xfId="60006" xr:uid="{00000000-0005-0000-0000-000063EA0000}"/>
    <cellStyle name="Total 2 2 4 6 2 2" xfId="60007" xr:uid="{00000000-0005-0000-0000-000064EA0000}"/>
    <cellStyle name="Total 2 2 4 6 2 3" xfId="60008" xr:uid="{00000000-0005-0000-0000-000065EA0000}"/>
    <cellStyle name="Total 2 2 4 6 3" xfId="60009" xr:uid="{00000000-0005-0000-0000-000066EA0000}"/>
    <cellStyle name="Total 2 2 4 6 3 2" xfId="60010" xr:uid="{00000000-0005-0000-0000-000067EA0000}"/>
    <cellStyle name="Total 2 2 4 6 3 3" xfId="60011" xr:uid="{00000000-0005-0000-0000-000068EA0000}"/>
    <cellStyle name="Total 2 2 4 6 4" xfId="60012" xr:uid="{00000000-0005-0000-0000-000069EA0000}"/>
    <cellStyle name="Total 2 2 4 6 4 2" xfId="60013" xr:uid="{00000000-0005-0000-0000-00006AEA0000}"/>
    <cellStyle name="Total 2 2 4 6 4 3" xfId="60014" xr:uid="{00000000-0005-0000-0000-00006BEA0000}"/>
    <cellStyle name="Total 2 2 4 6 5" xfId="60015" xr:uid="{00000000-0005-0000-0000-00006CEA0000}"/>
    <cellStyle name="Total 2 2 4 6 5 2" xfId="60016" xr:uid="{00000000-0005-0000-0000-00006DEA0000}"/>
    <cellStyle name="Total 2 2 4 6 5 3" xfId="60017" xr:uid="{00000000-0005-0000-0000-00006EEA0000}"/>
    <cellStyle name="Total 2 2 4 6 6" xfId="60018" xr:uid="{00000000-0005-0000-0000-00006FEA0000}"/>
    <cellStyle name="Total 2 2 4 6 6 2" xfId="60019" xr:uid="{00000000-0005-0000-0000-000070EA0000}"/>
    <cellStyle name="Total 2 2 4 6 6 3" xfId="60020" xr:uid="{00000000-0005-0000-0000-000071EA0000}"/>
    <cellStyle name="Total 2 2 4 6 7" xfId="60021" xr:uid="{00000000-0005-0000-0000-000072EA0000}"/>
    <cellStyle name="Total 2 2 4 6 7 2" xfId="60022" xr:uid="{00000000-0005-0000-0000-000073EA0000}"/>
    <cellStyle name="Total 2 2 4 6 7 3" xfId="60023" xr:uid="{00000000-0005-0000-0000-000074EA0000}"/>
    <cellStyle name="Total 2 2 4 6 8" xfId="60024" xr:uid="{00000000-0005-0000-0000-000075EA0000}"/>
    <cellStyle name="Total 2 2 4 6 8 2" xfId="60025" xr:uid="{00000000-0005-0000-0000-000076EA0000}"/>
    <cellStyle name="Total 2 2 4 6 8 3" xfId="60026" xr:uid="{00000000-0005-0000-0000-000077EA0000}"/>
    <cellStyle name="Total 2 2 4 6 9" xfId="60027" xr:uid="{00000000-0005-0000-0000-000078EA0000}"/>
    <cellStyle name="Total 2 2 4 6 9 2" xfId="60028" xr:uid="{00000000-0005-0000-0000-000079EA0000}"/>
    <cellStyle name="Total 2 2 4 6 9 3" xfId="60029" xr:uid="{00000000-0005-0000-0000-00007AEA0000}"/>
    <cellStyle name="Total 2 2 4 7" xfId="60030" xr:uid="{00000000-0005-0000-0000-00007BEA0000}"/>
    <cellStyle name="Total 2 2 4 7 10" xfId="60031" xr:uid="{00000000-0005-0000-0000-00007CEA0000}"/>
    <cellStyle name="Total 2 2 4 7 10 2" xfId="60032" xr:uid="{00000000-0005-0000-0000-00007DEA0000}"/>
    <cellStyle name="Total 2 2 4 7 10 3" xfId="60033" xr:uid="{00000000-0005-0000-0000-00007EEA0000}"/>
    <cellStyle name="Total 2 2 4 7 11" xfId="60034" xr:uid="{00000000-0005-0000-0000-00007FEA0000}"/>
    <cellStyle name="Total 2 2 4 7 11 2" xfId="60035" xr:uid="{00000000-0005-0000-0000-000080EA0000}"/>
    <cellStyle name="Total 2 2 4 7 11 3" xfId="60036" xr:uid="{00000000-0005-0000-0000-000081EA0000}"/>
    <cellStyle name="Total 2 2 4 7 12" xfId="60037" xr:uid="{00000000-0005-0000-0000-000082EA0000}"/>
    <cellStyle name="Total 2 2 4 7 13" xfId="60038" xr:uid="{00000000-0005-0000-0000-000083EA0000}"/>
    <cellStyle name="Total 2 2 4 7 2" xfId="60039" xr:uid="{00000000-0005-0000-0000-000084EA0000}"/>
    <cellStyle name="Total 2 2 4 7 2 2" xfId="60040" xr:uid="{00000000-0005-0000-0000-000085EA0000}"/>
    <cellStyle name="Total 2 2 4 7 2 3" xfId="60041" xr:uid="{00000000-0005-0000-0000-000086EA0000}"/>
    <cellStyle name="Total 2 2 4 7 3" xfId="60042" xr:uid="{00000000-0005-0000-0000-000087EA0000}"/>
    <cellStyle name="Total 2 2 4 7 3 2" xfId="60043" xr:uid="{00000000-0005-0000-0000-000088EA0000}"/>
    <cellStyle name="Total 2 2 4 7 3 3" xfId="60044" xr:uid="{00000000-0005-0000-0000-000089EA0000}"/>
    <cellStyle name="Total 2 2 4 7 4" xfId="60045" xr:uid="{00000000-0005-0000-0000-00008AEA0000}"/>
    <cellStyle name="Total 2 2 4 7 4 2" xfId="60046" xr:uid="{00000000-0005-0000-0000-00008BEA0000}"/>
    <cellStyle name="Total 2 2 4 7 4 3" xfId="60047" xr:uid="{00000000-0005-0000-0000-00008CEA0000}"/>
    <cellStyle name="Total 2 2 4 7 5" xfId="60048" xr:uid="{00000000-0005-0000-0000-00008DEA0000}"/>
    <cellStyle name="Total 2 2 4 7 5 2" xfId="60049" xr:uid="{00000000-0005-0000-0000-00008EEA0000}"/>
    <cellStyle name="Total 2 2 4 7 5 3" xfId="60050" xr:uid="{00000000-0005-0000-0000-00008FEA0000}"/>
    <cellStyle name="Total 2 2 4 7 6" xfId="60051" xr:uid="{00000000-0005-0000-0000-000090EA0000}"/>
    <cellStyle name="Total 2 2 4 7 6 2" xfId="60052" xr:uid="{00000000-0005-0000-0000-000091EA0000}"/>
    <cellStyle name="Total 2 2 4 7 6 3" xfId="60053" xr:uid="{00000000-0005-0000-0000-000092EA0000}"/>
    <cellStyle name="Total 2 2 4 7 7" xfId="60054" xr:uid="{00000000-0005-0000-0000-000093EA0000}"/>
    <cellStyle name="Total 2 2 4 7 7 2" xfId="60055" xr:uid="{00000000-0005-0000-0000-000094EA0000}"/>
    <cellStyle name="Total 2 2 4 7 7 3" xfId="60056" xr:uid="{00000000-0005-0000-0000-000095EA0000}"/>
    <cellStyle name="Total 2 2 4 7 8" xfId="60057" xr:uid="{00000000-0005-0000-0000-000096EA0000}"/>
    <cellStyle name="Total 2 2 4 7 8 2" xfId="60058" xr:uid="{00000000-0005-0000-0000-000097EA0000}"/>
    <cellStyle name="Total 2 2 4 7 8 3" xfId="60059" xr:uid="{00000000-0005-0000-0000-000098EA0000}"/>
    <cellStyle name="Total 2 2 4 7 9" xfId="60060" xr:uid="{00000000-0005-0000-0000-000099EA0000}"/>
    <cellStyle name="Total 2 2 4 7 9 2" xfId="60061" xr:uid="{00000000-0005-0000-0000-00009AEA0000}"/>
    <cellStyle name="Total 2 2 4 7 9 3" xfId="60062" xr:uid="{00000000-0005-0000-0000-00009BEA0000}"/>
    <cellStyle name="Total 2 2 4 8" xfId="60063" xr:uid="{00000000-0005-0000-0000-00009CEA0000}"/>
    <cellStyle name="Total 2 2 4 8 2" xfId="60064" xr:uid="{00000000-0005-0000-0000-00009DEA0000}"/>
    <cellStyle name="Total 2 2 4 8 3" xfId="60065" xr:uid="{00000000-0005-0000-0000-00009EEA0000}"/>
    <cellStyle name="Total 2 2 4 9" xfId="60066" xr:uid="{00000000-0005-0000-0000-00009FEA0000}"/>
    <cellStyle name="Total 2 2 4 9 2" xfId="60067" xr:uid="{00000000-0005-0000-0000-0000A0EA0000}"/>
    <cellStyle name="Total 2 2 4 9 3" xfId="60068" xr:uid="{00000000-0005-0000-0000-0000A1EA0000}"/>
    <cellStyle name="Total 2 2 5" xfId="60069" xr:uid="{00000000-0005-0000-0000-0000A2EA0000}"/>
    <cellStyle name="Total 2 2 5 10" xfId="60070" xr:uid="{00000000-0005-0000-0000-0000A3EA0000}"/>
    <cellStyle name="Total 2 2 5 10 2" xfId="60071" xr:uid="{00000000-0005-0000-0000-0000A4EA0000}"/>
    <cellStyle name="Total 2 2 5 10 3" xfId="60072" xr:uid="{00000000-0005-0000-0000-0000A5EA0000}"/>
    <cellStyle name="Total 2 2 5 11" xfId="60073" xr:uid="{00000000-0005-0000-0000-0000A6EA0000}"/>
    <cellStyle name="Total 2 2 5 11 2" xfId="60074" xr:uid="{00000000-0005-0000-0000-0000A7EA0000}"/>
    <cellStyle name="Total 2 2 5 11 3" xfId="60075" xr:uid="{00000000-0005-0000-0000-0000A8EA0000}"/>
    <cellStyle name="Total 2 2 5 12" xfId="60076" xr:uid="{00000000-0005-0000-0000-0000A9EA0000}"/>
    <cellStyle name="Total 2 2 5 12 2" xfId="60077" xr:uid="{00000000-0005-0000-0000-0000AAEA0000}"/>
    <cellStyle name="Total 2 2 5 12 3" xfId="60078" xr:uid="{00000000-0005-0000-0000-0000ABEA0000}"/>
    <cellStyle name="Total 2 2 5 13" xfId="60079" xr:uid="{00000000-0005-0000-0000-0000ACEA0000}"/>
    <cellStyle name="Total 2 2 5 13 2" xfId="60080" xr:uid="{00000000-0005-0000-0000-0000ADEA0000}"/>
    <cellStyle name="Total 2 2 5 13 3" xfId="60081" xr:uid="{00000000-0005-0000-0000-0000AEEA0000}"/>
    <cellStyle name="Total 2 2 5 14" xfId="60082" xr:uid="{00000000-0005-0000-0000-0000AFEA0000}"/>
    <cellStyle name="Total 2 2 5 14 2" xfId="60083" xr:uid="{00000000-0005-0000-0000-0000B0EA0000}"/>
    <cellStyle name="Total 2 2 5 14 3" xfId="60084" xr:uid="{00000000-0005-0000-0000-0000B1EA0000}"/>
    <cellStyle name="Total 2 2 5 15" xfId="60085" xr:uid="{00000000-0005-0000-0000-0000B2EA0000}"/>
    <cellStyle name="Total 2 2 5 15 2" xfId="60086" xr:uid="{00000000-0005-0000-0000-0000B3EA0000}"/>
    <cellStyle name="Total 2 2 5 15 3" xfId="60087" xr:uid="{00000000-0005-0000-0000-0000B4EA0000}"/>
    <cellStyle name="Total 2 2 5 16" xfId="60088" xr:uid="{00000000-0005-0000-0000-0000B5EA0000}"/>
    <cellStyle name="Total 2 2 5 16 2" xfId="60089" xr:uid="{00000000-0005-0000-0000-0000B6EA0000}"/>
    <cellStyle name="Total 2 2 5 16 3" xfId="60090" xr:uid="{00000000-0005-0000-0000-0000B7EA0000}"/>
    <cellStyle name="Total 2 2 5 17" xfId="60091" xr:uid="{00000000-0005-0000-0000-0000B8EA0000}"/>
    <cellStyle name="Total 2 2 5 17 2" xfId="60092" xr:uid="{00000000-0005-0000-0000-0000B9EA0000}"/>
    <cellStyle name="Total 2 2 5 17 3" xfId="60093" xr:uid="{00000000-0005-0000-0000-0000BAEA0000}"/>
    <cellStyle name="Total 2 2 5 18" xfId="60094" xr:uid="{00000000-0005-0000-0000-0000BBEA0000}"/>
    <cellStyle name="Total 2 2 5 18 2" xfId="60095" xr:uid="{00000000-0005-0000-0000-0000BCEA0000}"/>
    <cellStyle name="Total 2 2 5 18 3" xfId="60096" xr:uid="{00000000-0005-0000-0000-0000BDEA0000}"/>
    <cellStyle name="Total 2 2 5 19" xfId="60097" xr:uid="{00000000-0005-0000-0000-0000BEEA0000}"/>
    <cellStyle name="Total 2 2 5 2" xfId="60098" xr:uid="{00000000-0005-0000-0000-0000BFEA0000}"/>
    <cellStyle name="Total 2 2 5 2 10" xfId="60099" xr:uid="{00000000-0005-0000-0000-0000C0EA0000}"/>
    <cellStyle name="Total 2 2 5 2 10 2" xfId="60100" xr:uid="{00000000-0005-0000-0000-0000C1EA0000}"/>
    <cellStyle name="Total 2 2 5 2 10 3" xfId="60101" xr:uid="{00000000-0005-0000-0000-0000C2EA0000}"/>
    <cellStyle name="Total 2 2 5 2 11" xfId="60102" xr:uid="{00000000-0005-0000-0000-0000C3EA0000}"/>
    <cellStyle name="Total 2 2 5 2 11 2" xfId="60103" xr:uid="{00000000-0005-0000-0000-0000C4EA0000}"/>
    <cellStyle name="Total 2 2 5 2 11 3" xfId="60104" xr:uid="{00000000-0005-0000-0000-0000C5EA0000}"/>
    <cellStyle name="Total 2 2 5 2 12" xfId="60105" xr:uid="{00000000-0005-0000-0000-0000C6EA0000}"/>
    <cellStyle name="Total 2 2 5 2 12 2" xfId="60106" xr:uid="{00000000-0005-0000-0000-0000C7EA0000}"/>
    <cellStyle name="Total 2 2 5 2 12 3" xfId="60107" xr:uid="{00000000-0005-0000-0000-0000C8EA0000}"/>
    <cellStyle name="Total 2 2 5 2 13" xfId="60108" xr:uid="{00000000-0005-0000-0000-0000C9EA0000}"/>
    <cellStyle name="Total 2 2 5 2 14" xfId="60109" xr:uid="{00000000-0005-0000-0000-0000CAEA0000}"/>
    <cellStyle name="Total 2 2 5 2 2" xfId="60110" xr:uid="{00000000-0005-0000-0000-0000CBEA0000}"/>
    <cellStyle name="Total 2 2 5 2 2 2" xfId="60111" xr:uid="{00000000-0005-0000-0000-0000CCEA0000}"/>
    <cellStyle name="Total 2 2 5 2 2 3" xfId="60112" xr:uid="{00000000-0005-0000-0000-0000CDEA0000}"/>
    <cellStyle name="Total 2 2 5 2 3" xfId="60113" xr:uid="{00000000-0005-0000-0000-0000CEEA0000}"/>
    <cellStyle name="Total 2 2 5 2 3 2" xfId="60114" xr:uid="{00000000-0005-0000-0000-0000CFEA0000}"/>
    <cellStyle name="Total 2 2 5 2 3 3" xfId="60115" xr:uid="{00000000-0005-0000-0000-0000D0EA0000}"/>
    <cellStyle name="Total 2 2 5 2 4" xfId="60116" xr:uid="{00000000-0005-0000-0000-0000D1EA0000}"/>
    <cellStyle name="Total 2 2 5 2 4 2" xfId="60117" xr:uid="{00000000-0005-0000-0000-0000D2EA0000}"/>
    <cellStyle name="Total 2 2 5 2 4 3" xfId="60118" xr:uid="{00000000-0005-0000-0000-0000D3EA0000}"/>
    <cellStyle name="Total 2 2 5 2 5" xfId="60119" xr:uid="{00000000-0005-0000-0000-0000D4EA0000}"/>
    <cellStyle name="Total 2 2 5 2 5 2" xfId="60120" xr:uid="{00000000-0005-0000-0000-0000D5EA0000}"/>
    <cellStyle name="Total 2 2 5 2 5 3" xfId="60121" xr:uid="{00000000-0005-0000-0000-0000D6EA0000}"/>
    <cellStyle name="Total 2 2 5 2 6" xfId="60122" xr:uid="{00000000-0005-0000-0000-0000D7EA0000}"/>
    <cellStyle name="Total 2 2 5 2 6 2" xfId="60123" xr:uid="{00000000-0005-0000-0000-0000D8EA0000}"/>
    <cellStyle name="Total 2 2 5 2 6 3" xfId="60124" xr:uid="{00000000-0005-0000-0000-0000D9EA0000}"/>
    <cellStyle name="Total 2 2 5 2 7" xfId="60125" xr:uid="{00000000-0005-0000-0000-0000DAEA0000}"/>
    <cellStyle name="Total 2 2 5 2 7 2" xfId="60126" xr:uid="{00000000-0005-0000-0000-0000DBEA0000}"/>
    <cellStyle name="Total 2 2 5 2 7 3" xfId="60127" xr:uid="{00000000-0005-0000-0000-0000DCEA0000}"/>
    <cellStyle name="Total 2 2 5 2 8" xfId="60128" xr:uid="{00000000-0005-0000-0000-0000DDEA0000}"/>
    <cellStyle name="Total 2 2 5 2 8 2" xfId="60129" xr:uid="{00000000-0005-0000-0000-0000DEEA0000}"/>
    <cellStyle name="Total 2 2 5 2 8 3" xfId="60130" xr:uid="{00000000-0005-0000-0000-0000DFEA0000}"/>
    <cellStyle name="Total 2 2 5 2 9" xfId="60131" xr:uid="{00000000-0005-0000-0000-0000E0EA0000}"/>
    <cellStyle name="Total 2 2 5 2 9 2" xfId="60132" xr:uid="{00000000-0005-0000-0000-0000E1EA0000}"/>
    <cellStyle name="Total 2 2 5 2 9 3" xfId="60133" xr:uid="{00000000-0005-0000-0000-0000E2EA0000}"/>
    <cellStyle name="Total 2 2 5 20" xfId="60134" xr:uid="{00000000-0005-0000-0000-0000E3EA0000}"/>
    <cellStyle name="Total 2 2 5 3" xfId="60135" xr:uid="{00000000-0005-0000-0000-0000E4EA0000}"/>
    <cellStyle name="Total 2 2 5 3 10" xfId="60136" xr:uid="{00000000-0005-0000-0000-0000E5EA0000}"/>
    <cellStyle name="Total 2 2 5 3 10 2" xfId="60137" xr:uid="{00000000-0005-0000-0000-0000E6EA0000}"/>
    <cellStyle name="Total 2 2 5 3 10 3" xfId="60138" xr:uid="{00000000-0005-0000-0000-0000E7EA0000}"/>
    <cellStyle name="Total 2 2 5 3 11" xfId="60139" xr:uid="{00000000-0005-0000-0000-0000E8EA0000}"/>
    <cellStyle name="Total 2 2 5 3 11 2" xfId="60140" xr:uid="{00000000-0005-0000-0000-0000E9EA0000}"/>
    <cellStyle name="Total 2 2 5 3 11 3" xfId="60141" xr:uid="{00000000-0005-0000-0000-0000EAEA0000}"/>
    <cellStyle name="Total 2 2 5 3 12" xfId="60142" xr:uid="{00000000-0005-0000-0000-0000EBEA0000}"/>
    <cellStyle name="Total 2 2 5 3 12 2" xfId="60143" xr:uid="{00000000-0005-0000-0000-0000ECEA0000}"/>
    <cellStyle name="Total 2 2 5 3 12 3" xfId="60144" xr:uid="{00000000-0005-0000-0000-0000EDEA0000}"/>
    <cellStyle name="Total 2 2 5 3 13" xfId="60145" xr:uid="{00000000-0005-0000-0000-0000EEEA0000}"/>
    <cellStyle name="Total 2 2 5 3 14" xfId="60146" xr:uid="{00000000-0005-0000-0000-0000EFEA0000}"/>
    <cellStyle name="Total 2 2 5 3 2" xfId="60147" xr:uid="{00000000-0005-0000-0000-0000F0EA0000}"/>
    <cellStyle name="Total 2 2 5 3 2 2" xfId="60148" xr:uid="{00000000-0005-0000-0000-0000F1EA0000}"/>
    <cellStyle name="Total 2 2 5 3 2 3" xfId="60149" xr:uid="{00000000-0005-0000-0000-0000F2EA0000}"/>
    <cellStyle name="Total 2 2 5 3 3" xfId="60150" xr:uid="{00000000-0005-0000-0000-0000F3EA0000}"/>
    <cellStyle name="Total 2 2 5 3 3 2" xfId="60151" xr:uid="{00000000-0005-0000-0000-0000F4EA0000}"/>
    <cellStyle name="Total 2 2 5 3 3 3" xfId="60152" xr:uid="{00000000-0005-0000-0000-0000F5EA0000}"/>
    <cellStyle name="Total 2 2 5 3 4" xfId="60153" xr:uid="{00000000-0005-0000-0000-0000F6EA0000}"/>
    <cellStyle name="Total 2 2 5 3 4 2" xfId="60154" xr:uid="{00000000-0005-0000-0000-0000F7EA0000}"/>
    <cellStyle name="Total 2 2 5 3 4 3" xfId="60155" xr:uid="{00000000-0005-0000-0000-0000F8EA0000}"/>
    <cellStyle name="Total 2 2 5 3 5" xfId="60156" xr:uid="{00000000-0005-0000-0000-0000F9EA0000}"/>
    <cellStyle name="Total 2 2 5 3 5 2" xfId="60157" xr:uid="{00000000-0005-0000-0000-0000FAEA0000}"/>
    <cellStyle name="Total 2 2 5 3 5 3" xfId="60158" xr:uid="{00000000-0005-0000-0000-0000FBEA0000}"/>
    <cellStyle name="Total 2 2 5 3 6" xfId="60159" xr:uid="{00000000-0005-0000-0000-0000FCEA0000}"/>
    <cellStyle name="Total 2 2 5 3 6 2" xfId="60160" xr:uid="{00000000-0005-0000-0000-0000FDEA0000}"/>
    <cellStyle name="Total 2 2 5 3 6 3" xfId="60161" xr:uid="{00000000-0005-0000-0000-0000FEEA0000}"/>
    <cellStyle name="Total 2 2 5 3 7" xfId="60162" xr:uid="{00000000-0005-0000-0000-0000FFEA0000}"/>
    <cellStyle name="Total 2 2 5 3 7 2" xfId="60163" xr:uid="{00000000-0005-0000-0000-000000EB0000}"/>
    <cellStyle name="Total 2 2 5 3 7 3" xfId="60164" xr:uid="{00000000-0005-0000-0000-000001EB0000}"/>
    <cellStyle name="Total 2 2 5 3 8" xfId="60165" xr:uid="{00000000-0005-0000-0000-000002EB0000}"/>
    <cellStyle name="Total 2 2 5 3 8 2" xfId="60166" xr:uid="{00000000-0005-0000-0000-000003EB0000}"/>
    <cellStyle name="Total 2 2 5 3 8 3" xfId="60167" xr:uid="{00000000-0005-0000-0000-000004EB0000}"/>
    <cellStyle name="Total 2 2 5 3 9" xfId="60168" xr:uid="{00000000-0005-0000-0000-000005EB0000}"/>
    <cellStyle name="Total 2 2 5 3 9 2" xfId="60169" xr:uid="{00000000-0005-0000-0000-000006EB0000}"/>
    <cellStyle name="Total 2 2 5 3 9 3" xfId="60170" xr:uid="{00000000-0005-0000-0000-000007EB0000}"/>
    <cellStyle name="Total 2 2 5 4" xfId="60171" xr:uid="{00000000-0005-0000-0000-000008EB0000}"/>
    <cellStyle name="Total 2 2 5 4 10" xfId="60172" xr:uid="{00000000-0005-0000-0000-000009EB0000}"/>
    <cellStyle name="Total 2 2 5 4 10 2" xfId="60173" xr:uid="{00000000-0005-0000-0000-00000AEB0000}"/>
    <cellStyle name="Total 2 2 5 4 10 3" xfId="60174" xr:uid="{00000000-0005-0000-0000-00000BEB0000}"/>
    <cellStyle name="Total 2 2 5 4 11" xfId="60175" xr:uid="{00000000-0005-0000-0000-00000CEB0000}"/>
    <cellStyle name="Total 2 2 5 4 11 2" xfId="60176" xr:uid="{00000000-0005-0000-0000-00000DEB0000}"/>
    <cellStyle name="Total 2 2 5 4 11 3" xfId="60177" xr:uid="{00000000-0005-0000-0000-00000EEB0000}"/>
    <cellStyle name="Total 2 2 5 4 12" xfId="60178" xr:uid="{00000000-0005-0000-0000-00000FEB0000}"/>
    <cellStyle name="Total 2 2 5 4 13" xfId="60179" xr:uid="{00000000-0005-0000-0000-000010EB0000}"/>
    <cellStyle name="Total 2 2 5 4 2" xfId="60180" xr:uid="{00000000-0005-0000-0000-000011EB0000}"/>
    <cellStyle name="Total 2 2 5 4 2 2" xfId="60181" xr:uid="{00000000-0005-0000-0000-000012EB0000}"/>
    <cellStyle name="Total 2 2 5 4 2 3" xfId="60182" xr:uid="{00000000-0005-0000-0000-000013EB0000}"/>
    <cellStyle name="Total 2 2 5 4 3" xfId="60183" xr:uid="{00000000-0005-0000-0000-000014EB0000}"/>
    <cellStyle name="Total 2 2 5 4 3 2" xfId="60184" xr:uid="{00000000-0005-0000-0000-000015EB0000}"/>
    <cellStyle name="Total 2 2 5 4 3 3" xfId="60185" xr:uid="{00000000-0005-0000-0000-000016EB0000}"/>
    <cellStyle name="Total 2 2 5 4 4" xfId="60186" xr:uid="{00000000-0005-0000-0000-000017EB0000}"/>
    <cellStyle name="Total 2 2 5 4 4 2" xfId="60187" xr:uid="{00000000-0005-0000-0000-000018EB0000}"/>
    <cellStyle name="Total 2 2 5 4 4 3" xfId="60188" xr:uid="{00000000-0005-0000-0000-000019EB0000}"/>
    <cellStyle name="Total 2 2 5 4 5" xfId="60189" xr:uid="{00000000-0005-0000-0000-00001AEB0000}"/>
    <cellStyle name="Total 2 2 5 4 5 2" xfId="60190" xr:uid="{00000000-0005-0000-0000-00001BEB0000}"/>
    <cellStyle name="Total 2 2 5 4 5 3" xfId="60191" xr:uid="{00000000-0005-0000-0000-00001CEB0000}"/>
    <cellStyle name="Total 2 2 5 4 6" xfId="60192" xr:uid="{00000000-0005-0000-0000-00001DEB0000}"/>
    <cellStyle name="Total 2 2 5 4 6 2" xfId="60193" xr:uid="{00000000-0005-0000-0000-00001EEB0000}"/>
    <cellStyle name="Total 2 2 5 4 6 3" xfId="60194" xr:uid="{00000000-0005-0000-0000-00001FEB0000}"/>
    <cellStyle name="Total 2 2 5 4 7" xfId="60195" xr:uid="{00000000-0005-0000-0000-000020EB0000}"/>
    <cellStyle name="Total 2 2 5 4 7 2" xfId="60196" xr:uid="{00000000-0005-0000-0000-000021EB0000}"/>
    <cellStyle name="Total 2 2 5 4 7 3" xfId="60197" xr:uid="{00000000-0005-0000-0000-000022EB0000}"/>
    <cellStyle name="Total 2 2 5 4 8" xfId="60198" xr:uid="{00000000-0005-0000-0000-000023EB0000}"/>
    <cellStyle name="Total 2 2 5 4 8 2" xfId="60199" xr:uid="{00000000-0005-0000-0000-000024EB0000}"/>
    <cellStyle name="Total 2 2 5 4 8 3" xfId="60200" xr:uid="{00000000-0005-0000-0000-000025EB0000}"/>
    <cellStyle name="Total 2 2 5 4 9" xfId="60201" xr:uid="{00000000-0005-0000-0000-000026EB0000}"/>
    <cellStyle name="Total 2 2 5 4 9 2" xfId="60202" xr:uid="{00000000-0005-0000-0000-000027EB0000}"/>
    <cellStyle name="Total 2 2 5 4 9 3" xfId="60203" xr:uid="{00000000-0005-0000-0000-000028EB0000}"/>
    <cellStyle name="Total 2 2 5 5" xfId="60204" xr:uid="{00000000-0005-0000-0000-000029EB0000}"/>
    <cellStyle name="Total 2 2 5 5 10" xfId="60205" xr:uid="{00000000-0005-0000-0000-00002AEB0000}"/>
    <cellStyle name="Total 2 2 5 5 10 2" xfId="60206" xr:uid="{00000000-0005-0000-0000-00002BEB0000}"/>
    <cellStyle name="Total 2 2 5 5 10 3" xfId="60207" xr:uid="{00000000-0005-0000-0000-00002CEB0000}"/>
    <cellStyle name="Total 2 2 5 5 11" xfId="60208" xr:uid="{00000000-0005-0000-0000-00002DEB0000}"/>
    <cellStyle name="Total 2 2 5 5 11 2" xfId="60209" xr:uid="{00000000-0005-0000-0000-00002EEB0000}"/>
    <cellStyle name="Total 2 2 5 5 11 3" xfId="60210" xr:uid="{00000000-0005-0000-0000-00002FEB0000}"/>
    <cellStyle name="Total 2 2 5 5 12" xfId="60211" xr:uid="{00000000-0005-0000-0000-000030EB0000}"/>
    <cellStyle name="Total 2 2 5 5 13" xfId="60212" xr:uid="{00000000-0005-0000-0000-000031EB0000}"/>
    <cellStyle name="Total 2 2 5 5 2" xfId="60213" xr:uid="{00000000-0005-0000-0000-000032EB0000}"/>
    <cellStyle name="Total 2 2 5 5 2 2" xfId="60214" xr:uid="{00000000-0005-0000-0000-000033EB0000}"/>
    <cellStyle name="Total 2 2 5 5 2 3" xfId="60215" xr:uid="{00000000-0005-0000-0000-000034EB0000}"/>
    <cellStyle name="Total 2 2 5 5 3" xfId="60216" xr:uid="{00000000-0005-0000-0000-000035EB0000}"/>
    <cellStyle name="Total 2 2 5 5 3 2" xfId="60217" xr:uid="{00000000-0005-0000-0000-000036EB0000}"/>
    <cellStyle name="Total 2 2 5 5 3 3" xfId="60218" xr:uid="{00000000-0005-0000-0000-000037EB0000}"/>
    <cellStyle name="Total 2 2 5 5 4" xfId="60219" xr:uid="{00000000-0005-0000-0000-000038EB0000}"/>
    <cellStyle name="Total 2 2 5 5 4 2" xfId="60220" xr:uid="{00000000-0005-0000-0000-000039EB0000}"/>
    <cellStyle name="Total 2 2 5 5 4 3" xfId="60221" xr:uid="{00000000-0005-0000-0000-00003AEB0000}"/>
    <cellStyle name="Total 2 2 5 5 5" xfId="60222" xr:uid="{00000000-0005-0000-0000-00003BEB0000}"/>
    <cellStyle name="Total 2 2 5 5 5 2" xfId="60223" xr:uid="{00000000-0005-0000-0000-00003CEB0000}"/>
    <cellStyle name="Total 2 2 5 5 5 3" xfId="60224" xr:uid="{00000000-0005-0000-0000-00003DEB0000}"/>
    <cellStyle name="Total 2 2 5 5 6" xfId="60225" xr:uid="{00000000-0005-0000-0000-00003EEB0000}"/>
    <cellStyle name="Total 2 2 5 5 6 2" xfId="60226" xr:uid="{00000000-0005-0000-0000-00003FEB0000}"/>
    <cellStyle name="Total 2 2 5 5 6 3" xfId="60227" xr:uid="{00000000-0005-0000-0000-000040EB0000}"/>
    <cellStyle name="Total 2 2 5 5 7" xfId="60228" xr:uid="{00000000-0005-0000-0000-000041EB0000}"/>
    <cellStyle name="Total 2 2 5 5 7 2" xfId="60229" xr:uid="{00000000-0005-0000-0000-000042EB0000}"/>
    <cellStyle name="Total 2 2 5 5 7 3" xfId="60230" xr:uid="{00000000-0005-0000-0000-000043EB0000}"/>
    <cellStyle name="Total 2 2 5 5 8" xfId="60231" xr:uid="{00000000-0005-0000-0000-000044EB0000}"/>
    <cellStyle name="Total 2 2 5 5 8 2" xfId="60232" xr:uid="{00000000-0005-0000-0000-000045EB0000}"/>
    <cellStyle name="Total 2 2 5 5 8 3" xfId="60233" xr:uid="{00000000-0005-0000-0000-000046EB0000}"/>
    <cellStyle name="Total 2 2 5 5 9" xfId="60234" xr:uid="{00000000-0005-0000-0000-000047EB0000}"/>
    <cellStyle name="Total 2 2 5 5 9 2" xfId="60235" xr:uid="{00000000-0005-0000-0000-000048EB0000}"/>
    <cellStyle name="Total 2 2 5 5 9 3" xfId="60236" xr:uid="{00000000-0005-0000-0000-000049EB0000}"/>
    <cellStyle name="Total 2 2 5 6" xfId="60237" xr:uid="{00000000-0005-0000-0000-00004AEB0000}"/>
    <cellStyle name="Total 2 2 5 6 10" xfId="60238" xr:uid="{00000000-0005-0000-0000-00004BEB0000}"/>
    <cellStyle name="Total 2 2 5 6 10 2" xfId="60239" xr:uid="{00000000-0005-0000-0000-00004CEB0000}"/>
    <cellStyle name="Total 2 2 5 6 10 3" xfId="60240" xr:uid="{00000000-0005-0000-0000-00004DEB0000}"/>
    <cellStyle name="Total 2 2 5 6 11" xfId="60241" xr:uid="{00000000-0005-0000-0000-00004EEB0000}"/>
    <cellStyle name="Total 2 2 5 6 11 2" xfId="60242" xr:uid="{00000000-0005-0000-0000-00004FEB0000}"/>
    <cellStyle name="Total 2 2 5 6 11 3" xfId="60243" xr:uid="{00000000-0005-0000-0000-000050EB0000}"/>
    <cellStyle name="Total 2 2 5 6 12" xfId="60244" xr:uid="{00000000-0005-0000-0000-000051EB0000}"/>
    <cellStyle name="Total 2 2 5 6 13" xfId="60245" xr:uid="{00000000-0005-0000-0000-000052EB0000}"/>
    <cellStyle name="Total 2 2 5 6 2" xfId="60246" xr:uid="{00000000-0005-0000-0000-000053EB0000}"/>
    <cellStyle name="Total 2 2 5 6 2 2" xfId="60247" xr:uid="{00000000-0005-0000-0000-000054EB0000}"/>
    <cellStyle name="Total 2 2 5 6 2 3" xfId="60248" xr:uid="{00000000-0005-0000-0000-000055EB0000}"/>
    <cellStyle name="Total 2 2 5 6 3" xfId="60249" xr:uid="{00000000-0005-0000-0000-000056EB0000}"/>
    <cellStyle name="Total 2 2 5 6 3 2" xfId="60250" xr:uid="{00000000-0005-0000-0000-000057EB0000}"/>
    <cellStyle name="Total 2 2 5 6 3 3" xfId="60251" xr:uid="{00000000-0005-0000-0000-000058EB0000}"/>
    <cellStyle name="Total 2 2 5 6 4" xfId="60252" xr:uid="{00000000-0005-0000-0000-000059EB0000}"/>
    <cellStyle name="Total 2 2 5 6 4 2" xfId="60253" xr:uid="{00000000-0005-0000-0000-00005AEB0000}"/>
    <cellStyle name="Total 2 2 5 6 4 3" xfId="60254" xr:uid="{00000000-0005-0000-0000-00005BEB0000}"/>
    <cellStyle name="Total 2 2 5 6 5" xfId="60255" xr:uid="{00000000-0005-0000-0000-00005CEB0000}"/>
    <cellStyle name="Total 2 2 5 6 5 2" xfId="60256" xr:uid="{00000000-0005-0000-0000-00005DEB0000}"/>
    <cellStyle name="Total 2 2 5 6 5 3" xfId="60257" xr:uid="{00000000-0005-0000-0000-00005EEB0000}"/>
    <cellStyle name="Total 2 2 5 6 6" xfId="60258" xr:uid="{00000000-0005-0000-0000-00005FEB0000}"/>
    <cellStyle name="Total 2 2 5 6 6 2" xfId="60259" xr:uid="{00000000-0005-0000-0000-000060EB0000}"/>
    <cellStyle name="Total 2 2 5 6 6 3" xfId="60260" xr:uid="{00000000-0005-0000-0000-000061EB0000}"/>
    <cellStyle name="Total 2 2 5 6 7" xfId="60261" xr:uid="{00000000-0005-0000-0000-000062EB0000}"/>
    <cellStyle name="Total 2 2 5 6 7 2" xfId="60262" xr:uid="{00000000-0005-0000-0000-000063EB0000}"/>
    <cellStyle name="Total 2 2 5 6 7 3" xfId="60263" xr:uid="{00000000-0005-0000-0000-000064EB0000}"/>
    <cellStyle name="Total 2 2 5 6 8" xfId="60264" xr:uid="{00000000-0005-0000-0000-000065EB0000}"/>
    <cellStyle name="Total 2 2 5 6 8 2" xfId="60265" xr:uid="{00000000-0005-0000-0000-000066EB0000}"/>
    <cellStyle name="Total 2 2 5 6 8 3" xfId="60266" xr:uid="{00000000-0005-0000-0000-000067EB0000}"/>
    <cellStyle name="Total 2 2 5 6 9" xfId="60267" xr:uid="{00000000-0005-0000-0000-000068EB0000}"/>
    <cellStyle name="Total 2 2 5 6 9 2" xfId="60268" xr:uid="{00000000-0005-0000-0000-000069EB0000}"/>
    <cellStyle name="Total 2 2 5 6 9 3" xfId="60269" xr:uid="{00000000-0005-0000-0000-00006AEB0000}"/>
    <cellStyle name="Total 2 2 5 7" xfId="60270" xr:uid="{00000000-0005-0000-0000-00006BEB0000}"/>
    <cellStyle name="Total 2 2 5 7 10" xfId="60271" xr:uid="{00000000-0005-0000-0000-00006CEB0000}"/>
    <cellStyle name="Total 2 2 5 7 10 2" xfId="60272" xr:uid="{00000000-0005-0000-0000-00006DEB0000}"/>
    <cellStyle name="Total 2 2 5 7 10 3" xfId="60273" xr:uid="{00000000-0005-0000-0000-00006EEB0000}"/>
    <cellStyle name="Total 2 2 5 7 11" xfId="60274" xr:uid="{00000000-0005-0000-0000-00006FEB0000}"/>
    <cellStyle name="Total 2 2 5 7 11 2" xfId="60275" xr:uid="{00000000-0005-0000-0000-000070EB0000}"/>
    <cellStyle name="Total 2 2 5 7 11 3" xfId="60276" xr:uid="{00000000-0005-0000-0000-000071EB0000}"/>
    <cellStyle name="Total 2 2 5 7 12" xfId="60277" xr:uid="{00000000-0005-0000-0000-000072EB0000}"/>
    <cellStyle name="Total 2 2 5 7 13" xfId="60278" xr:uid="{00000000-0005-0000-0000-000073EB0000}"/>
    <cellStyle name="Total 2 2 5 7 2" xfId="60279" xr:uid="{00000000-0005-0000-0000-000074EB0000}"/>
    <cellStyle name="Total 2 2 5 7 2 2" xfId="60280" xr:uid="{00000000-0005-0000-0000-000075EB0000}"/>
    <cellStyle name="Total 2 2 5 7 2 3" xfId="60281" xr:uid="{00000000-0005-0000-0000-000076EB0000}"/>
    <cellStyle name="Total 2 2 5 7 3" xfId="60282" xr:uid="{00000000-0005-0000-0000-000077EB0000}"/>
    <cellStyle name="Total 2 2 5 7 3 2" xfId="60283" xr:uid="{00000000-0005-0000-0000-000078EB0000}"/>
    <cellStyle name="Total 2 2 5 7 3 3" xfId="60284" xr:uid="{00000000-0005-0000-0000-000079EB0000}"/>
    <cellStyle name="Total 2 2 5 7 4" xfId="60285" xr:uid="{00000000-0005-0000-0000-00007AEB0000}"/>
    <cellStyle name="Total 2 2 5 7 4 2" xfId="60286" xr:uid="{00000000-0005-0000-0000-00007BEB0000}"/>
    <cellStyle name="Total 2 2 5 7 4 3" xfId="60287" xr:uid="{00000000-0005-0000-0000-00007CEB0000}"/>
    <cellStyle name="Total 2 2 5 7 5" xfId="60288" xr:uid="{00000000-0005-0000-0000-00007DEB0000}"/>
    <cellStyle name="Total 2 2 5 7 5 2" xfId="60289" xr:uid="{00000000-0005-0000-0000-00007EEB0000}"/>
    <cellStyle name="Total 2 2 5 7 5 3" xfId="60290" xr:uid="{00000000-0005-0000-0000-00007FEB0000}"/>
    <cellStyle name="Total 2 2 5 7 6" xfId="60291" xr:uid="{00000000-0005-0000-0000-000080EB0000}"/>
    <cellStyle name="Total 2 2 5 7 6 2" xfId="60292" xr:uid="{00000000-0005-0000-0000-000081EB0000}"/>
    <cellStyle name="Total 2 2 5 7 6 3" xfId="60293" xr:uid="{00000000-0005-0000-0000-000082EB0000}"/>
    <cellStyle name="Total 2 2 5 7 7" xfId="60294" xr:uid="{00000000-0005-0000-0000-000083EB0000}"/>
    <cellStyle name="Total 2 2 5 7 7 2" xfId="60295" xr:uid="{00000000-0005-0000-0000-000084EB0000}"/>
    <cellStyle name="Total 2 2 5 7 7 3" xfId="60296" xr:uid="{00000000-0005-0000-0000-000085EB0000}"/>
    <cellStyle name="Total 2 2 5 7 8" xfId="60297" xr:uid="{00000000-0005-0000-0000-000086EB0000}"/>
    <cellStyle name="Total 2 2 5 7 8 2" xfId="60298" xr:uid="{00000000-0005-0000-0000-000087EB0000}"/>
    <cellStyle name="Total 2 2 5 7 8 3" xfId="60299" xr:uid="{00000000-0005-0000-0000-000088EB0000}"/>
    <cellStyle name="Total 2 2 5 7 9" xfId="60300" xr:uid="{00000000-0005-0000-0000-000089EB0000}"/>
    <cellStyle name="Total 2 2 5 7 9 2" xfId="60301" xr:uid="{00000000-0005-0000-0000-00008AEB0000}"/>
    <cellStyle name="Total 2 2 5 7 9 3" xfId="60302" xr:uid="{00000000-0005-0000-0000-00008BEB0000}"/>
    <cellStyle name="Total 2 2 5 8" xfId="60303" xr:uid="{00000000-0005-0000-0000-00008CEB0000}"/>
    <cellStyle name="Total 2 2 5 8 2" xfId="60304" xr:uid="{00000000-0005-0000-0000-00008DEB0000}"/>
    <cellStyle name="Total 2 2 5 8 3" xfId="60305" xr:uid="{00000000-0005-0000-0000-00008EEB0000}"/>
    <cellStyle name="Total 2 2 5 9" xfId="60306" xr:uid="{00000000-0005-0000-0000-00008FEB0000}"/>
    <cellStyle name="Total 2 2 5 9 2" xfId="60307" xr:uid="{00000000-0005-0000-0000-000090EB0000}"/>
    <cellStyle name="Total 2 2 5 9 3" xfId="60308" xr:uid="{00000000-0005-0000-0000-000091EB0000}"/>
    <cellStyle name="Total 2 2 6" xfId="60309" xr:uid="{00000000-0005-0000-0000-000092EB0000}"/>
    <cellStyle name="Total 2 2 6 10" xfId="60310" xr:uid="{00000000-0005-0000-0000-000093EB0000}"/>
    <cellStyle name="Total 2 2 6 10 2" xfId="60311" xr:uid="{00000000-0005-0000-0000-000094EB0000}"/>
    <cellStyle name="Total 2 2 6 10 3" xfId="60312" xr:uid="{00000000-0005-0000-0000-000095EB0000}"/>
    <cellStyle name="Total 2 2 6 11" xfId="60313" xr:uid="{00000000-0005-0000-0000-000096EB0000}"/>
    <cellStyle name="Total 2 2 6 11 2" xfId="60314" xr:uid="{00000000-0005-0000-0000-000097EB0000}"/>
    <cellStyle name="Total 2 2 6 11 3" xfId="60315" xr:uid="{00000000-0005-0000-0000-000098EB0000}"/>
    <cellStyle name="Total 2 2 6 12" xfId="60316" xr:uid="{00000000-0005-0000-0000-000099EB0000}"/>
    <cellStyle name="Total 2 2 6 13" xfId="60317" xr:uid="{00000000-0005-0000-0000-00009AEB0000}"/>
    <cellStyle name="Total 2 2 6 2" xfId="60318" xr:uid="{00000000-0005-0000-0000-00009BEB0000}"/>
    <cellStyle name="Total 2 2 6 2 2" xfId="60319" xr:uid="{00000000-0005-0000-0000-00009CEB0000}"/>
    <cellStyle name="Total 2 2 6 2 3" xfId="60320" xr:uid="{00000000-0005-0000-0000-00009DEB0000}"/>
    <cellStyle name="Total 2 2 6 3" xfId="60321" xr:uid="{00000000-0005-0000-0000-00009EEB0000}"/>
    <cellStyle name="Total 2 2 6 3 2" xfId="60322" xr:uid="{00000000-0005-0000-0000-00009FEB0000}"/>
    <cellStyle name="Total 2 2 6 3 3" xfId="60323" xr:uid="{00000000-0005-0000-0000-0000A0EB0000}"/>
    <cellStyle name="Total 2 2 6 4" xfId="60324" xr:uid="{00000000-0005-0000-0000-0000A1EB0000}"/>
    <cellStyle name="Total 2 2 6 4 2" xfId="60325" xr:uid="{00000000-0005-0000-0000-0000A2EB0000}"/>
    <cellStyle name="Total 2 2 6 4 3" xfId="60326" xr:uid="{00000000-0005-0000-0000-0000A3EB0000}"/>
    <cellStyle name="Total 2 2 6 5" xfId="60327" xr:uid="{00000000-0005-0000-0000-0000A4EB0000}"/>
    <cellStyle name="Total 2 2 6 5 2" xfId="60328" xr:uid="{00000000-0005-0000-0000-0000A5EB0000}"/>
    <cellStyle name="Total 2 2 6 5 3" xfId="60329" xr:uid="{00000000-0005-0000-0000-0000A6EB0000}"/>
    <cellStyle name="Total 2 2 6 6" xfId="60330" xr:uid="{00000000-0005-0000-0000-0000A7EB0000}"/>
    <cellStyle name="Total 2 2 6 6 2" xfId="60331" xr:uid="{00000000-0005-0000-0000-0000A8EB0000}"/>
    <cellStyle name="Total 2 2 6 6 3" xfId="60332" xr:uid="{00000000-0005-0000-0000-0000A9EB0000}"/>
    <cellStyle name="Total 2 2 6 7" xfId="60333" xr:uid="{00000000-0005-0000-0000-0000AAEB0000}"/>
    <cellStyle name="Total 2 2 6 7 2" xfId="60334" xr:uid="{00000000-0005-0000-0000-0000ABEB0000}"/>
    <cellStyle name="Total 2 2 6 7 3" xfId="60335" xr:uid="{00000000-0005-0000-0000-0000ACEB0000}"/>
    <cellStyle name="Total 2 2 6 8" xfId="60336" xr:uid="{00000000-0005-0000-0000-0000ADEB0000}"/>
    <cellStyle name="Total 2 2 6 8 2" xfId="60337" xr:uid="{00000000-0005-0000-0000-0000AEEB0000}"/>
    <cellStyle name="Total 2 2 6 8 3" xfId="60338" xr:uid="{00000000-0005-0000-0000-0000AFEB0000}"/>
    <cellStyle name="Total 2 2 6 9" xfId="60339" xr:uid="{00000000-0005-0000-0000-0000B0EB0000}"/>
    <cellStyle name="Total 2 2 6 9 2" xfId="60340" xr:uid="{00000000-0005-0000-0000-0000B1EB0000}"/>
    <cellStyle name="Total 2 2 6 9 3" xfId="60341" xr:uid="{00000000-0005-0000-0000-0000B2EB0000}"/>
    <cellStyle name="Total 2 2 7" xfId="60342" xr:uid="{00000000-0005-0000-0000-0000B3EB0000}"/>
    <cellStyle name="Total 2 2 7 2" xfId="60343" xr:uid="{00000000-0005-0000-0000-0000B4EB0000}"/>
    <cellStyle name="Total 2 2 7 3" xfId="60344" xr:uid="{00000000-0005-0000-0000-0000B5EB0000}"/>
    <cellStyle name="Total 2 2 8" xfId="60345" xr:uid="{00000000-0005-0000-0000-0000B6EB0000}"/>
    <cellStyle name="Total 2 2 8 2" xfId="60346" xr:uid="{00000000-0005-0000-0000-0000B7EB0000}"/>
    <cellStyle name="Total 2 2 8 3" xfId="60347" xr:uid="{00000000-0005-0000-0000-0000B8EB0000}"/>
    <cellStyle name="Total 2 2 9" xfId="60348" xr:uid="{00000000-0005-0000-0000-0000B9EB0000}"/>
    <cellStyle name="Total 2 2 9 2" xfId="60349" xr:uid="{00000000-0005-0000-0000-0000BAEB0000}"/>
    <cellStyle name="Total 2 2 9 3" xfId="60350" xr:uid="{00000000-0005-0000-0000-0000BBEB0000}"/>
    <cellStyle name="Total 2 3" xfId="60351" xr:uid="{00000000-0005-0000-0000-0000BCEB0000}"/>
    <cellStyle name="Total 2 3 10" xfId="60352" xr:uid="{00000000-0005-0000-0000-0000BDEB0000}"/>
    <cellStyle name="Total 2 3 10 2" xfId="60353" xr:uid="{00000000-0005-0000-0000-0000BEEB0000}"/>
    <cellStyle name="Total 2 3 10 3" xfId="60354" xr:uid="{00000000-0005-0000-0000-0000BFEB0000}"/>
    <cellStyle name="Total 2 3 11" xfId="60355" xr:uid="{00000000-0005-0000-0000-0000C0EB0000}"/>
    <cellStyle name="Total 2 3 11 2" xfId="60356" xr:uid="{00000000-0005-0000-0000-0000C1EB0000}"/>
    <cellStyle name="Total 2 3 11 3" xfId="60357" xr:uid="{00000000-0005-0000-0000-0000C2EB0000}"/>
    <cellStyle name="Total 2 3 12" xfId="60358" xr:uid="{00000000-0005-0000-0000-0000C3EB0000}"/>
    <cellStyle name="Total 2 3 12 2" xfId="60359" xr:uid="{00000000-0005-0000-0000-0000C4EB0000}"/>
    <cellStyle name="Total 2 3 12 3" xfId="60360" xr:uid="{00000000-0005-0000-0000-0000C5EB0000}"/>
    <cellStyle name="Total 2 3 13" xfId="60361" xr:uid="{00000000-0005-0000-0000-0000C6EB0000}"/>
    <cellStyle name="Total 2 3 13 2" xfId="60362" xr:uid="{00000000-0005-0000-0000-0000C7EB0000}"/>
    <cellStyle name="Total 2 3 13 3" xfId="60363" xr:uid="{00000000-0005-0000-0000-0000C8EB0000}"/>
    <cellStyle name="Total 2 3 14" xfId="60364" xr:uid="{00000000-0005-0000-0000-0000C9EB0000}"/>
    <cellStyle name="Total 2 3 14 2" xfId="60365" xr:uid="{00000000-0005-0000-0000-0000CAEB0000}"/>
    <cellStyle name="Total 2 3 14 3" xfId="60366" xr:uid="{00000000-0005-0000-0000-0000CBEB0000}"/>
    <cellStyle name="Total 2 3 15" xfId="60367" xr:uid="{00000000-0005-0000-0000-0000CCEB0000}"/>
    <cellStyle name="Total 2 3 15 2" xfId="60368" xr:uid="{00000000-0005-0000-0000-0000CDEB0000}"/>
    <cellStyle name="Total 2 3 15 3" xfId="60369" xr:uid="{00000000-0005-0000-0000-0000CEEB0000}"/>
    <cellStyle name="Total 2 3 16" xfId="60370" xr:uid="{00000000-0005-0000-0000-0000CFEB0000}"/>
    <cellStyle name="Total 2 3 16 2" xfId="60371" xr:uid="{00000000-0005-0000-0000-0000D0EB0000}"/>
    <cellStyle name="Total 2 3 16 3" xfId="60372" xr:uid="{00000000-0005-0000-0000-0000D1EB0000}"/>
    <cellStyle name="Total 2 3 17" xfId="60373" xr:uid="{00000000-0005-0000-0000-0000D2EB0000}"/>
    <cellStyle name="Total 2 3 17 2" xfId="60374" xr:uid="{00000000-0005-0000-0000-0000D3EB0000}"/>
    <cellStyle name="Total 2 3 17 3" xfId="60375" xr:uid="{00000000-0005-0000-0000-0000D4EB0000}"/>
    <cellStyle name="Total 2 3 18" xfId="60376" xr:uid="{00000000-0005-0000-0000-0000D5EB0000}"/>
    <cellStyle name="Total 2 3 19" xfId="60377" xr:uid="{00000000-0005-0000-0000-0000D6EB0000}"/>
    <cellStyle name="Total 2 3 2" xfId="60378" xr:uid="{00000000-0005-0000-0000-0000D7EB0000}"/>
    <cellStyle name="Total 2 3 2 10" xfId="60379" xr:uid="{00000000-0005-0000-0000-0000D8EB0000}"/>
    <cellStyle name="Total 2 3 2 10 2" xfId="60380" xr:uid="{00000000-0005-0000-0000-0000D9EB0000}"/>
    <cellStyle name="Total 2 3 2 10 3" xfId="60381" xr:uid="{00000000-0005-0000-0000-0000DAEB0000}"/>
    <cellStyle name="Total 2 3 2 11" xfId="60382" xr:uid="{00000000-0005-0000-0000-0000DBEB0000}"/>
    <cellStyle name="Total 2 3 2 11 2" xfId="60383" xr:uid="{00000000-0005-0000-0000-0000DCEB0000}"/>
    <cellStyle name="Total 2 3 2 11 3" xfId="60384" xr:uid="{00000000-0005-0000-0000-0000DDEB0000}"/>
    <cellStyle name="Total 2 3 2 12" xfId="60385" xr:uid="{00000000-0005-0000-0000-0000DEEB0000}"/>
    <cellStyle name="Total 2 3 2 12 2" xfId="60386" xr:uid="{00000000-0005-0000-0000-0000DFEB0000}"/>
    <cellStyle name="Total 2 3 2 12 3" xfId="60387" xr:uid="{00000000-0005-0000-0000-0000E0EB0000}"/>
    <cellStyle name="Total 2 3 2 13" xfId="60388" xr:uid="{00000000-0005-0000-0000-0000E1EB0000}"/>
    <cellStyle name="Total 2 3 2 13 2" xfId="60389" xr:uid="{00000000-0005-0000-0000-0000E2EB0000}"/>
    <cellStyle name="Total 2 3 2 13 3" xfId="60390" xr:uid="{00000000-0005-0000-0000-0000E3EB0000}"/>
    <cellStyle name="Total 2 3 2 14" xfId="60391" xr:uid="{00000000-0005-0000-0000-0000E4EB0000}"/>
    <cellStyle name="Total 2 3 2 14 2" xfId="60392" xr:uid="{00000000-0005-0000-0000-0000E5EB0000}"/>
    <cellStyle name="Total 2 3 2 14 3" xfId="60393" xr:uid="{00000000-0005-0000-0000-0000E6EB0000}"/>
    <cellStyle name="Total 2 3 2 15" xfId="60394" xr:uid="{00000000-0005-0000-0000-0000E7EB0000}"/>
    <cellStyle name="Total 2 3 2 15 2" xfId="60395" xr:uid="{00000000-0005-0000-0000-0000E8EB0000}"/>
    <cellStyle name="Total 2 3 2 15 3" xfId="60396" xr:uid="{00000000-0005-0000-0000-0000E9EB0000}"/>
    <cellStyle name="Total 2 3 2 16" xfId="60397" xr:uid="{00000000-0005-0000-0000-0000EAEB0000}"/>
    <cellStyle name="Total 2 3 2 16 2" xfId="60398" xr:uid="{00000000-0005-0000-0000-0000EBEB0000}"/>
    <cellStyle name="Total 2 3 2 16 3" xfId="60399" xr:uid="{00000000-0005-0000-0000-0000ECEB0000}"/>
    <cellStyle name="Total 2 3 2 17" xfId="60400" xr:uid="{00000000-0005-0000-0000-0000EDEB0000}"/>
    <cellStyle name="Total 2 3 2 17 2" xfId="60401" xr:uid="{00000000-0005-0000-0000-0000EEEB0000}"/>
    <cellStyle name="Total 2 3 2 17 3" xfId="60402" xr:uid="{00000000-0005-0000-0000-0000EFEB0000}"/>
    <cellStyle name="Total 2 3 2 18" xfId="60403" xr:uid="{00000000-0005-0000-0000-0000F0EB0000}"/>
    <cellStyle name="Total 2 3 2 18 2" xfId="60404" xr:uid="{00000000-0005-0000-0000-0000F1EB0000}"/>
    <cellStyle name="Total 2 3 2 18 3" xfId="60405" xr:uid="{00000000-0005-0000-0000-0000F2EB0000}"/>
    <cellStyle name="Total 2 3 2 19" xfId="60406" xr:uid="{00000000-0005-0000-0000-0000F3EB0000}"/>
    <cellStyle name="Total 2 3 2 2" xfId="60407" xr:uid="{00000000-0005-0000-0000-0000F4EB0000}"/>
    <cellStyle name="Total 2 3 2 2 10" xfId="60408" xr:uid="{00000000-0005-0000-0000-0000F5EB0000}"/>
    <cellStyle name="Total 2 3 2 2 10 2" xfId="60409" xr:uid="{00000000-0005-0000-0000-0000F6EB0000}"/>
    <cellStyle name="Total 2 3 2 2 10 3" xfId="60410" xr:uid="{00000000-0005-0000-0000-0000F7EB0000}"/>
    <cellStyle name="Total 2 3 2 2 11" xfId="60411" xr:uid="{00000000-0005-0000-0000-0000F8EB0000}"/>
    <cellStyle name="Total 2 3 2 2 11 2" xfId="60412" xr:uid="{00000000-0005-0000-0000-0000F9EB0000}"/>
    <cellStyle name="Total 2 3 2 2 11 3" xfId="60413" xr:uid="{00000000-0005-0000-0000-0000FAEB0000}"/>
    <cellStyle name="Total 2 3 2 2 12" xfId="60414" xr:uid="{00000000-0005-0000-0000-0000FBEB0000}"/>
    <cellStyle name="Total 2 3 2 2 12 2" xfId="60415" xr:uid="{00000000-0005-0000-0000-0000FCEB0000}"/>
    <cellStyle name="Total 2 3 2 2 12 3" xfId="60416" xr:uid="{00000000-0005-0000-0000-0000FDEB0000}"/>
    <cellStyle name="Total 2 3 2 2 13" xfId="60417" xr:uid="{00000000-0005-0000-0000-0000FEEB0000}"/>
    <cellStyle name="Total 2 3 2 2 14" xfId="60418" xr:uid="{00000000-0005-0000-0000-0000FFEB0000}"/>
    <cellStyle name="Total 2 3 2 2 2" xfId="60419" xr:uid="{00000000-0005-0000-0000-000000EC0000}"/>
    <cellStyle name="Total 2 3 2 2 2 2" xfId="60420" xr:uid="{00000000-0005-0000-0000-000001EC0000}"/>
    <cellStyle name="Total 2 3 2 2 2 3" xfId="60421" xr:uid="{00000000-0005-0000-0000-000002EC0000}"/>
    <cellStyle name="Total 2 3 2 2 3" xfId="60422" xr:uid="{00000000-0005-0000-0000-000003EC0000}"/>
    <cellStyle name="Total 2 3 2 2 3 2" xfId="60423" xr:uid="{00000000-0005-0000-0000-000004EC0000}"/>
    <cellStyle name="Total 2 3 2 2 3 3" xfId="60424" xr:uid="{00000000-0005-0000-0000-000005EC0000}"/>
    <cellStyle name="Total 2 3 2 2 4" xfId="60425" xr:uid="{00000000-0005-0000-0000-000006EC0000}"/>
    <cellStyle name="Total 2 3 2 2 4 2" xfId="60426" xr:uid="{00000000-0005-0000-0000-000007EC0000}"/>
    <cellStyle name="Total 2 3 2 2 4 3" xfId="60427" xr:uid="{00000000-0005-0000-0000-000008EC0000}"/>
    <cellStyle name="Total 2 3 2 2 5" xfId="60428" xr:uid="{00000000-0005-0000-0000-000009EC0000}"/>
    <cellStyle name="Total 2 3 2 2 5 2" xfId="60429" xr:uid="{00000000-0005-0000-0000-00000AEC0000}"/>
    <cellStyle name="Total 2 3 2 2 5 3" xfId="60430" xr:uid="{00000000-0005-0000-0000-00000BEC0000}"/>
    <cellStyle name="Total 2 3 2 2 6" xfId="60431" xr:uid="{00000000-0005-0000-0000-00000CEC0000}"/>
    <cellStyle name="Total 2 3 2 2 6 2" xfId="60432" xr:uid="{00000000-0005-0000-0000-00000DEC0000}"/>
    <cellStyle name="Total 2 3 2 2 6 3" xfId="60433" xr:uid="{00000000-0005-0000-0000-00000EEC0000}"/>
    <cellStyle name="Total 2 3 2 2 7" xfId="60434" xr:uid="{00000000-0005-0000-0000-00000FEC0000}"/>
    <cellStyle name="Total 2 3 2 2 7 2" xfId="60435" xr:uid="{00000000-0005-0000-0000-000010EC0000}"/>
    <cellStyle name="Total 2 3 2 2 7 3" xfId="60436" xr:uid="{00000000-0005-0000-0000-000011EC0000}"/>
    <cellStyle name="Total 2 3 2 2 8" xfId="60437" xr:uid="{00000000-0005-0000-0000-000012EC0000}"/>
    <cellStyle name="Total 2 3 2 2 8 2" xfId="60438" xr:uid="{00000000-0005-0000-0000-000013EC0000}"/>
    <cellStyle name="Total 2 3 2 2 8 3" xfId="60439" xr:uid="{00000000-0005-0000-0000-000014EC0000}"/>
    <cellStyle name="Total 2 3 2 2 9" xfId="60440" xr:uid="{00000000-0005-0000-0000-000015EC0000}"/>
    <cellStyle name="Total 2 3 2 2 9 2" xfId="60441" xr:uid="{00000000-0005-0000-0000-000016EC0000}"/>
    <cellStyle name="Total 2 3 2 2 9 3" xfId="60442" xr:uid="{00000000-0005-0000-0000-000017EC0000}"/>
    <cellStyle name="Total 2 3 2 20" xfId="60443" xr:uid="{00000000-0005-0000-0000-000018EC0000}"/>
    <cellStyle name="Total 2 3 2 3" xfId="60444" xr:uid="{00000000-0005-0000-0000-000019EC0000}"/>
    <cellStyle name="Total 2 3 2 3 10" xfId="60445" xr:uid="{00000000-0005-0000-0000-00001AEC0000}"/>
    <cellStyle name="Total 2 3 2 3 10 2" xfId="60446" xr:uid="{00000000-0005-0000-0000-00001BEC0000}"/>
    <cellStyle name="Total 2 3 2 3 10 3" xfId="60447" xr:uid="{00000000-0005-0000-0000-00001CEC0000}"/>
    <cellStyle name="Total 2 3 2 3 11" xfId="60448" xr:uid="{00000000-0005-0000-0000-00001DEC0000}"/>
    <cellStyle name="Total 2 3 2 3 11 2" xfId="60449" xr:uid="{00000000-0005-0000-0000-00001EEC0000}"/>
    <cellStyle name="Total 2 3 2 3 11 3" xfId="60450" xr:uid="{00000000-0005-0000-0000-00001FEC0000}"/>
    <cellStyle name="Total 2 3 2 3 12" xfId="60451" xr:uid="{00000000-0005-0000-0000-000020EC0000}"/>
    <cellStyle name="Total 2 3 2 3 12 2" xfId="60452" xr:uid="{00000000-0005-0000-0000-000021EC0000}"/>
    <cellStyle name="Total 2 3 2 3 12 3" xfId="60453" xr:uid="{00000000-0005-0000-0000-000022EC0000}"/>
    <cellStyle name="Total 2 3 2 3 13" xfId="60454" xr:uid="{00000000-0005-0000-0000-000023EC0000}"/>
    <cellStyle name="Total 2 3 2 3 14" xfId="60455" xr:uid="{00000000-0005-0000-0000-000024EC0000}"/>
    <cellStyle name="Total 2 3 2 3 2" xfId="60456" xr:uid="{00000000-0005-0000-0000-000025EC0000}"/>
    <cellStyle name="Total 2 3 2 3 2 2" xfId="60457" xr:uid="{00000000-0005-0000-0000-000026EC0000}"/>
    <cellStyle name="Total 2 3 2 3 2 3" xfId="60458" xr:uid="{00000000-0005-0000-0000-000027EC0000}"/>
    <cellStyle name="Total 2 3 2 3 3" xfId="60459" xr:uid="{00000000-0005-0000-0000-000028EC0000}"/>
    <cellStyle name="Total 2 3 2 3 3 2" xfId="60460" xr:uid="{00000000-0005-0000-0000-000029EC0000}"/>
    <cellStyle name="Total 2 3 2 3 3 3" xfId="60461" xr:uid="{00000000-0005-0000-0000-00002AEC0000}"/>
    <cellStyle name="Total 2 3 2 3 4" xfId="60462" xr:uid="{00000000-0005-0000-0000-00002BEC0000}"/>
    <cellStyle name="Total 2 3 2 3 4 2" xfId="60463" xr:uid="{00000000-0005-0000-0000-00002CEC0000}"/>
    <cellStyle name="Total 2 3 2 3 4 3" xfId="60464" xr:uid="{00000000-0005-0000-0000-00002DEC0000}"/>
    <cellStyle name="Total 2 3 2 3 5" xfId="60465" xr:uid="{00000000-0005-0000-0000-00002EEC0000}"/>
    <cellStyle name="Total 2 3 2 3 5 2" xfId="60466" xr:uid="{00000000-0005-0000-0000-00002FEC0000}"/>
    <cellStyle name="Total 2 3 2 3 5 3" xfId="60467" xr:uid="{00000000-0005-0000-0000-000030EC0000}"/>
    <cellStyle name="Total 2 3 2 3 6" xfId="60468" xr:uid="{00000000-0005-0000-0000-000031EC0000}"/>
    <cellStyle name="Total 2 3 2 3 6 2" xfId="60469" xr:uid="{00000000-0005-0000-0000-000032EC0000}"/>
    <cellStyle name="Total 2 3 2 3 6 3" xfId="60470" xr:uid="{00000000-0005-0000-0000-000033EC0000}"/>
    <cellStyle name="Total 2 3 2 3 7" xfId="60471" xr:uid="{00000000-0005-0000-0000-000034EC0000}"/>
    <cellStyle name="Total 2 3 2 3 7 2" xfId="60472" xr:uid="{00000000-0005-0000-0000-000035EC0000}"/>
    <cellStyle name="Total 2 3 2 3 7 3" xfId="60473" xr:uid="{00000000-0005-0000-0000-000036EC0000}"/>
    <cellStyle name="Total 2 3 2 3 8" xfId="60474" xr:uid="{00000000-0005-0000-0000-000037EC0000}"/>
    <cellStyle name="Total 2 3 2 3 8 2" xfId="60475" xr:uid="{00000000-0005-0000-0000-000038EC0000}"/>
    <cellStyle name="Total 2 3 2 3 8 3" xfId="60476" xr:uid="{00000000-0005-0000-0000-000039EC0000}"/>
    <cellStyle name="Total 2 3 2 3 9" xfId="60477" xr:uid="{00000000-0005-0000-0000-00003AEC0000}"/>
    <cellStyle name="Total 2 3 2 3 9 2" xfId="60478" xr:uid="{00000000-0005-0000-0000-00003BEC0000}"/>
    <cellStyle name="Total 2 3 2 3 9 3" xfId="60479" xr:uid="{00000000-0005-0000-0000-00003CEC0000}"/>
    <cellStyle name="Total 2 3 2 4" xfId="60480" xr:uid="{00000000-0005-0000-0000-00003DEC0000}"/>
    <cellStyle name="Total 2 3 2 4 10" xfId="60481" xr:uid="{00000000-0005-0000-0000-00003EEC0000}"/>
    <cellStyle name="Total 2 3 2 4 10 2" xfId="60482" xr:uid="{00000000-0005-0000-0000-00003FEC0000}"/>
    <cellStyle name="Total 2 3 2 4 10 3" xfId="60483" xr:uid="{00000000-0005-0000-0000-000040EC0000}"/>
    <cellStyle name="Total 2 3 2 4 11" xfId="60484" xr:uid="{00000000-0005-0000-0000-000041EC0000}"/>
    <cellStyle name="Total 2 3 2 4 11 2" xfId="60485" xr:uid="{00000000-0005-0000-0000-000042EC0000}"/>
    <cellStyle name="Total 2 3 2 4 11 3" xfId="60486" xr:uid="{00000000-0005-0000-0000-000043EC0000}"/>
    <cellStyle name="Total 2 3 2 4 12" xfId="60487" xr:uid="{00000000-0005-0000-0000-000044EC0000}"/>
    <cellStyle name="Total 2 3 2 4 13" xfId="60488" xr:uid="{00000000-0005-0000-0000-000045EC0000}"/>
    <cellStyle name="Total 2 3 2 4 2" xfId="60489" xr:uid="{00000000-0005-0000-0000-000046EC0000}"/>
    <cellStyle name="Total 2 3 2 4 2 2" xfId="60490" xr:uid="{00000000-0005-0000-0000-000047EC0000}"/>
    <cellStyle name="Total 2 3 2 4 2 3" xfId="60491" xr:uid="{00000000-0005-0000-0000-000048EC0000}"/>
    <cellStyle name="Total 2 3 2 4 3" xfId="60492" xr:uid="{00000000-0005-0000-0000-000049EC0000}"/>
    <cellStyle name="Total 2 3 2 4 3 2" xfId="60493" xr:uid="{00000000-0005-0000-0000-00004AEC0000}"/>
    <cellStyle name="Total 2 3 2 4 3 3" xfId="60494" xr:uid="{00000000-0005-0000-0000-00004BEC0000}"/>
    <cellStyle name="Total 2 3 2 4 4" xfId="60495" xr:uid="{00000000-0005-0000-0000-00004CEC0000}"/>
    <cellStyle name="Total 2 3 2 4 4 2" xfId="60496" xr:uid="{00000000-0005-0000-0000-00004DEC0000}"/>
    <cellStyle name="Total 2 3 2 4 4 3" xfId="60497" xr:uid="{00000000-0005-0000-0000-00004EEC0000}"/>
    <cellStyle name="Total 2 3 2 4 5" xfId="60498" xr:uid="{00000000-0005-0000-0000-00004FEC0000}"/>
    <cellStyle name="Total 2 3 2 4 5 2" xfId="60499" xr:uid="{00000000-0005-0000-0000-000050EC0000}"/>
    <cellStyle name="Total 2 3 2 4 5 3" xfId="60500" xr:uid="{00000000-0005-0000-0000-000051EC0000}"/>
    <cellStyle name="Total 2 3 2 4 6" xfId="60501" xr:uid="{00000000-0005-0000-0000-000052EC0000}"/>
    <cellStyle name="Total 2 3 2 4 6 2" xfId="60502" xr:uid="{00000000-0005-0000-0000-000053EC0000}"/>
    <cellStyle name="Total 2 3 2 4 6 3" xfId="60503" xr:uid="{00000000-0005-0000-0000-000054EC0000}"/>
    <cellStyle name="Total 2 3 2 4 7" xfId="60504" xr:uid="{00000000-0005-0000-0000-000055EC0000}"/>
    <cellStyle name="Total 2 3 2 4 7 2" xfId="60505" xr:uid="{00000000-0005-0000-0000-000056EC0000}"/>
    <cellStyle name="Total 2 3 2 4 7 3" xfId="60506" xr:uid="{00000000-0005-0000-0000-000057EC0000}"/>
    <cellStyle name="Total 2 3 2 4 8" xfId="60507" xr:uid="{00000000-0005-0000-0000-000058EC0000}"/>
    <cellStyle name="Total 2 3 2 4 8 2" xfId="60508" xr:uid="{00000000-0005-0000-0000-000059EC0000}"/>
    <cellStyle name="Total 2 3 2 4 8 3" xfId="60509" xr:uid="{00000000-0005-0000-0000-00005AEC0000}"/>
    <cellStyle name="Total 2 3 2 4 9" xfId="60510" xr:uid="{00000000-0005-0000-0000-00005BEC0000}"/>
    <cellStyle name="Total 2 3 2 4 9 2" xfId="60511" xr:uid="{00000000-0005-0000-0000-00005CEC0000}"/>
    <cellStyle name="Total 2 3 2 4 9 3" xfId="60512" xr:uid="{00000000-0005-0000-0000-00005DEC0000}"/>
    <cellStyle name="Total 2 3 2 5" xfId="60513" xr:uid="{00000000-0005-0000-0000-00005EEC0000}"/>
    <cellStyle name="Total 2 3 2 5 10" xfId="60514" xr:uid="{00000000-0005-0000-0000-00005FEC0000}"/>
    <cellStyle name="Total 2 3 2 5 10 2" xfId="60515" xr:uid="{00000000-0005-0000-0000-000060EC0000}"/>
    <cellStyle name="Total 2 3 2 5 10 3" xfId="60516" xr:uid="{00000000-0005-0000-0000-000061EC0000}"/>
    <cellStyle name="Total 2 3 2 5 11" xfId="60517" xr:uid="{00000000-0005-0000-0000-000062EC0000}"/>
    <cellStyle name="Total 2 3 2 5 11 2" xfId="60518" xr:uid="{00000000-0005-0000-0000-000063EC0000}"/>
    <cellStyle name="Total 2 3 2 5 11 3" xfId="60519" xr:uid="{00000000-0005-0000-0000-000064EC0000}"/>
    <cellStyle name="Total 2 3 2 5 12" xfId="60520" xr:uid="{00000000-0005-0000-0000-000065EC0000}"/>
    <cellStyle name="Total 2 3 2 5 13" xfId="60521" xr:uid="{00000000-0005-0000-0000-000066EC0000}"/>
    <cellStyle name="Total 2 3 2 5 2" xfId="60522" xr:uid="{00000000-0005-0000-0000-000067EC0000}"/>
    <cellStyle name="Total 2 3 2 5 2 2" xfId="60523" xr:uid="{00000000-0005-0000-0000-000068EC0000}"/>
    <cellStyle name="Total 2 3 2 5 2 3" xfId="60524" xr:uid="{00000000-0005-0000-0000-000069EC0000}"/>
    <cellStyle name="Total 2 3 2 5 3" xfId="60525" xr:uid="{00000000-0005-0000-0000-00006AEC0000}"/>
    <cellStyle name="Total 2 3 2 5 3 2" xfId="60526" xr:uid="{00000000-0005-0000-0000-00006BEC0000}"/>
    <cellStyle name="Total 2 3 2 5 3 3" xfId="60527" xr:uid="{00000000-0005-0000-0000-00006CEC0000}"/>
    <cellStyle name="Total 2 3 2 5 4" xfId="60528" xr:uid="{00000000-0005-0000-0000-00006DEC0000}"/>
    <cellStyle name="Total 2 3 2 5 4 2" xfId="60529" xr:uid="{00000000-0005-0000-0000-00006EEC0000}"/>
    <cellStyle name="Total 2 3 2 5 4 3" xfId="60530" xr:uid="{00000000-0005-0000-0000-00006FEC0000}"/>
    <cellStyle name="Total 2 3 2 5 5" xfId="60531" xr:uid="{00000000-0005-0000-0000-000070EC0000}"/>
    <cellStyle name="Total 2 3 2 5 5 2" xfId="60532" xr:uid="{00000000-0005-0000-0000-000071EC0000}"/>
    <cellStyle name="Total 2 3 2 5 5 3" xfId="60533" xr:uid="{00000000-0005-0000-0000-000072EC0000}"/>
    <cellStyle name="Total 2 3 2 5 6" xfId="60534" xr:uid="{00000000-0005-0000-0000-000073EC0000}"/>
    <cellStyle name="Total 2 3 2 5 6 2" xfId="60535" xr:uid="{00000000-0005-0000-0000-000074EC0000}"/>
    <cellStyle name="Total 2 3 2 5 6 3" xfId="60536" xr:uid="{00000000-0005-0000-0000-000075EC0000}"/>
    <cellStyle name="Total 2 3 2 5 7" xfId="60537" xr:uid="{00000000-0005-0000-0000-000076EC0000}"/>
    <cellStyle name="Total 2 3 2 5 7 2" xfId="60538" xr:uid="{00000000-0005-0000-0000-000077EC0000}"/>
    <cellStyle name="Total 2 3 2 5 7 3" xfId="60539" xr:uid="{00000000-0005-0000-0000-000078EC0000}"/>
    <cellStyle name="Total 2 3 2 5 8" xfId="60540" xr:uid="{00000000-0005-0000-0000-000079EC0000}"/>
    <cellStyle name="Total 2 3 2 5 8 2" xfId="60541" xr:uid="{00000000-0005-0000-0000-00007AEC0000}"/>
    <cellStyle name="Total 2 3 2 5 8 3" xfId="60542" xr:uid="{00000000-0005-0000-0000-00007BEC0000}"/>
    <cellStyle name="Total 2 3 2 5 9" xfId="60543" xr:uid="{00000000-0005-0000-0000-00007CEC0000}"/>
    <cellStyle name="Total 2 3 2 5 9 2" xfId="60544" xr:uid="{00000000-0005-0000-0000-00007DEC0000}"/>
    <cellStyle name="Total 2 3 2 5 9 3" xfId="60545" xr:uid="{00000000-0005-0000-0000-00007EEC0000}"/>
    <cellStyle name="Total 2 3 2 6" xfId="60546" xr:uid="{00000000-0005-0000-0000-00007FEC0000}"/>
    <cellStyle name="Total 2 3 2 6 10" xfId="60547" xr:uid="{00000000-0005-0000-0000-000080EC0000}"/>
    <cellStyle name="Total 2 3 2 6 10 2" xfId="60548" xr:uid="{00000000-0005-0000-0000-000081EC0000}"/>
    <cellStyle name="Total 2 3 2 6 10 3" xfId="60549" xr:uid="{00000000-0005-0000-0000-000082EC0000}"/>
    <cellStyle name="Total 2 3 2 6 11" xfId="60550" xr:uid="{00000000-0005-0000-0000-000083EC0000}"/>
    <cellStyle name="Total 2 3 2 6 11 2" xfId="60551" xr:uid="{00000000-0005-0000-0000-000084EC0000}"/>
    <cellStyle name="Total 2 3 2 6 11 3" xfId="60552" xr:uid="{00000000-0005-0000-0000-000085EC0000}"/>
    <cellStyle name="Total 2 3 2 6 12" xfId="60553" xr:uid="{00000000-0005-0000-0000-000086EC0000}"/>
    <cellStyle name="Total 2 3 2 6 13" xfId="60554" xr:uid="{00000000-0005-0000-0000-000087EC0000}"/>
    <cellStyle name="Total 2 3 2 6 2" xfId="60555" xr:uid="{00000000-0005-0000-0000-000088EC0000}"/>
    <cellStyle name="Total 2 3 2 6 2 2" xfId="60556" xr:uid="{00000000-0005-0000-0000-000089EC0000}"/>
    <cellStyle name="Total 2 3 2 6 2 3" xfId="60557" xr:uid="{00000000-0005-0000-0000-00008AEC0000}"/>
    <cellStyle name="Total 2 3 2 6 3" xfId="60558" xr:uid="{00000000-0005-0000-0000-00008BEC0000}"/>
    <cellStyle name="Total 2 3 2 6 3 2" xfId="60559" xr:uid="{00000000-0005-0000-0000-00008CEC0000}"/>
    <cellStyle name="Total 2 3 2 6 3 3" xfId="60560" xr:uid="{00000000-0005-0000-0000-00008DEC0000}"/>
    <cellStyle name="Total 2 3 2 6 4" xfId="60561" xr:uid="{00000000-0005-0000-0000-00008EEC0000}"/>
    <cellStyle name="Total 2 3 2 6 4 2" xfId="60562" xr:uid="{00000000-0005-0000-0000-00008FEC0000}"/>
    <cellStyle name="Total 2 3 2 6 4 3" xfId="60563" xr:uid="{00000000-0005-0000-0000-000090EC0000}"/>
    <cellStyle name="Total 2 3 2 6 5" xfId="60564" xr:uid="{00000000-0005-0000-0000-000091EC0000}"/>
    <cellStyle name="Total 2 3 2 6 5 2" xfId="60565" xr:uid="{00000000-0005-0000-0000-000092EC0000}"/>
    <cellStyle name="Total 2 3 2 6 5 3" xfId="60566" xr:uid="{00000000-0005-0000-0000-000093EC0000}"/>
    <cellStyle name="Total 2 3 2 6 6" xfId="60567" xr:uid="{00000000-0005-0000-0000-000094EC0000}"/>
    <cellStyle name="Total 2 3 2 6 6 2" xfId="60568" xr:uid="{00000000-0005-0000-0000-000095EC0000}"/>
    <cellStyle name="Total 2 3 2 6 6 3" xfId="60569" xr:uid="{00000000-0005-0000-0000-000096EC0000}"/>
    <cellStyle name="Total 2 3 2 6 7" xfId="60570" xr:uid="{00000000-0005-0000-0000-000097EC0000}"/>
    <cellStyle name="Total 2 3 2 6 7 2" xfId="60571" xr:uid="{00000000-0005-0000-0000-000098EC0000}"/>
    <cellStyle name="Total 2 3 2 6 7 3" xfId="60572" xr:uid="{00000000-0005-0000-0000-000099EC0000}"/>
    <cellStyle name="Total 2 3 2 6 8" xfId="60573" xr:uid="{00000000-0005-0000-0000-00009AEC0000}"/>
    <cellStyle name="Total 2 3 2 6 8 2" xfId="60574" xr:uid="{00000000-0005-0000-0000-00009BEC0000}"/>
    <cellStyle name="Total 2 3 2 6 8 3" xfId="60575" xr:uid="{00000000-0005-0000-0000-00009CEC0000}"/>
    <cellStyle name="Total 2 3 2 6 9" xfId="60576" xr:uid="{00000000-0005-0000-0000-00009DEC0000}"/>
    <cellStyle name="Total 2 3 2 6 9 2" xfId="60577" xr:uid="{00000000-0005-0000-0000-00009EEC0000}"/>
    <cellStyle name="Total 2 3 2 6 9 3" xfId="60578" xr:uid="{00000000-0005-0000-0000-00009FEC0000}"/>
    <cellStyle name="Total 2 3 2 7" xfId="60579" xr:uid="{00000000-0005-0000-0000-0000A0EC0000}"/>
    <cellStyle name="Total 2 3 2 7 10" xfId="60580" xr:uid="{00000000-0005-0000-0000-0000A1EC0000}"/>
    <cellStyle name="Total 2 3 2 7 10 2" xfId="60581" xr:uid="{00000000-0005-0000-0000-0000A2EC0000}"/>
    <cellStyle name="Total 2 3 2 7 10 3" xfId="60582" xr:uid="{00000000-0005-0000-0000-0000A3EC0000}"/>
    <cellStyle name="Total 2 3 2 7 11" xfId="60583" xr:uid="{00000000-0005-0000-0000-0000A4EC0000}"/>
    <cellStyle name="Total 2 3 2 7 11 2" xfId="60584" xr:uid="{00000000-0005-0000-0000-0000A5EC0000}"/>
    <cellStyle name="Total 2 3 2 7 11 3" xfId="60585" xr:uid="{00000000-0005-0000-0000-0000A6EC0000}"/>
    <cellStyle name="Total 2 3 2 7 12" xfId="60586" xr:uid="{00000000-0005-0000-0000-0000A7EC0000}"/>
    <cellStyle name="Total 2 3 2 7 13" xfId="60587" xr:uid="{00000000-0005-0000-0000-0000A8EC0000}"/>
    <cellStyle name="Total 2 3 2 7 2" xfId="60588" xr:uid="{00000000-0005-0000-0000-0000A9EC0000}"/>
    <cellStyle name="Total 2 3 2 7 2 2" xfId="60589" xr:uid="{00000000-0005-0000-0000-0000AAEC0000}"/>
    <cellStyle name="Total 2 3 2 7 2 3" xfId="60590" xr:uid="{00000000-0005-0000-0000-0000ABEC0000}"/>
    <cellStyle name="Total 2 3 2 7 3" xfId="60591" xr:uid="{00000000-0005-0000-0000-0000ACEC0000}"/>
    <cellStyle name="Total 2 3 2 7 3 2" xfId="60592" xr:uid="{00000000-0005-0000-0000-0000ADEC0000}"/>
    <cellStyle name="Total 2 3 2 7 3 3" xfId="60593" xr:uid="{00000000-0005-0000-0000-0000AEEC0000}"/>
    <cellStyle name="Total 2 3 2 7 4" xfId="60594" xr:uid="{00000000-0005-0000-0000-0000AFEC0000}"/>
    <cellStyle name="Total 2 3 2 7 4 2" xfId="60595" xr:uid="{00000000-0005-0000-0000-0000B0EC0000}"/>
    <cellStyle name="Total 2 3 2 7 4 3" xfId="60596" xr:uid="{00000000-0005-0000-0000-0000B1EC0000}"/>
    <cellStyle name="Total 2 3 2 7 5" xfId="60597" xr:uid="{00000000-0005-0000-0000-0000B2EC0000}"/>
    <cellStyle name="Total 2 3 2 7 5 2" xfId="60598" xr:uid="{00000000-0005-0000-0000-0000B3EC0000}"/>
    <cellStyle name="Total 2 3 2 7 5 3" xfId="60599" xr:uid="{00000000-0005-0000-0000-0000B4EC0000}"/>
    <cellStyle name="Total 2 3 2 7 6" xfId="60600" xr:uid="{00000000-0005-0000-0000-0000B5EC0000}"/>
    <cellStyle name="Total 2 3 2 7 6 2" xfId="60601" xr:uid="{00000000-0005-0000-0000-0000B6EC0000}"/>
    <cellStyle name="Total 2 3 2 7 6 3" xfId="60602" xr:uid="{00000000-0005-0000-0000-0000B7EC0000}"/>
    <cellStyle name="Total 2 3 2 7 7" xfId="60603" xr:uid="{00000000-0005-0000-0000-0000B8EC0000}"/>
    <cellStyle name="Total 2 3 2 7 7 2" xfId="60604" xr:uid="{00000000-0005-0000-0000-0000B9EC0000}"/>
    <cellStyle name="Total 2 3 2 7 7 3" xfId="60605" xr:uid="{00000000-0005-0000-0000-0000BAEC0000}"/>
    <cellStyle name="Total 2 3 2 7 8" xfId="60606" xr:uid="{00000000-0005-0000-0000-0000BBEC0000}"/>
    <cellStyle name="Total 2 3 2 7 8 2" xfId="60607" xr:uid="{00000000-0005-0000-0000-0000BCEC0000}"/>
    <cellStyle name="Total 2 3 2 7 8 3" xfId="60608" xr:uid="{00000000-0005-0000-0000-0000BDEC0000}"/>
    <cellStyle name="Total 2 3 2 7 9" xfId="60609" xr:uid="{00000000-0005-0000-0000-0000BEEC0000}"/>
    <cellStyle name="Total 2 3 2 7 9 2" xfId="60610" xr:uid="{00000000-0005-0000-0000-0000BFEC0000}"/>
    <cellStyle name="Total 2 3 2 7 9 3" xfId="60611" xr:uid="{00000000-0005-0000-0000-0000C0EC0000}"/>
    <cellStyle name="Total 2 3 2 8" xfId="60612" xr:uid="{00000000-0005-0000-0000-0000C1EC0000}"/>
    <cellStyle name="Total 2 3 2 8 2" xfId="60613" xr:uid="{00000000-0005-0000-0000-0000C2EC0000}"/>
    <cellStyle name="Total 2 3 2 8 3" xfId="60614" xr:uid="{00000000-0005-0000-0000-0000C3EC0000}"/>
    <cellStyle name="Total 2 3 2 9" xfId="60615" xr:uid="{00000000-0005-0000-0000-0000C4EC0000}"/>
    <cellStyle name="Total 2 3 2 9 2" xfId="60616" xr:uid="{00000000-0005-0000-0000-0000C5EC0000}"/>
    <cellStyle name="Total 2 3 2 9 3" xfId="60617" xr:uid="{00000000-0005-0000-0000-0000C6EC0000}"/>
    <cellStyle name="Total 2 3 3" xfId="60618" xr:uid="{00000000-0005-0000-0000-0000C7EC0000}"/>
    <cellStyle name="Total 2 3 3 10" xfId="60619" xr:uid="{00000000-0005-0000-0000-0000C8EC0000}"/>
    <cellStyle name="Total 2 3 3 10 2" xfId="60620" xr:uid="{00000000-0005-0000-0000-0000C9EC0000}"/>
    <cellStyle name="Total 2 3 3 10 3" xfId="60621" xr:uid="{00000000-0005-0000-0000-0000CAEC0000}"/>
    <cellStyle name="Total 2 3 3 11" xfId="60622" xr:uid="{00000000-0005-0000-0000-0000CBEC0000}"/>
    <cellStyle name="Total 2 3 3 11 2" xfId="60623" xr:uid="{00000000-0005-0000-0000-0000CCEC0000}"/>
    <cellStyle name="Total 2 3 3 11 3" xfId="60624" xr:uid="{00000000-0005-0000-0000-0000CDEC0000}"/>
    <cellStyle name="Total 2 3 3 12" xfId="60625" xr:uid="{00000000-0005-0000-0000-0000CEEC0000}"/>
    <cellStyle name="Total 2 3 3 12 2" xfId="60626" xr:uid="{00000000-0005-0000-0000-0000CFEC0000}"/>
    <cellStyle name="Total 2 3 3 12 3" xfId="60627" xr:uid="{00000000-0005-0000-0000-0000D0EC0000}"/>
    <cellStyle name="Total 2 3 3 13" xfId="60628" xr:uid="{00000000-0005-0000-0000-0000D1EC0000}"/>
    <cellStyle name="Total 2 3 3 14" xfId="60629" xr:uid="{00000000-0005-0000-0000-0000D2EC0000}"/>
    <cellStyle name="Total 2 3 3 2" xfId="60630" xr:uid="{00000000-0005-0000-0000-0000D3EC0000}"/>
    <cellStyle name="Total 2 3 3 2 2" xfId="60631" xr:uid="{00000000-0005-0000-0000-0000D4EC0000}"/>
    <cellStyle name="Total 2 3 3 2 3" xfId="60632" xr:uid="{00000000-0005-0000-0000-0000D5EC0000}"/>
    <cellStyle name="Total 2 3 3 3" xfId="60633" xr:uid="{00000000-0005-0000-0000-0000D6EC0000}"/>
    <cellStyle name="Total 2 3 3 3 2" xfId="60634" xr:uid="{00000000-0005-0000-0000-0000D7EC0000}"/>
    <cellStyle name="Total 2 3 3 3 3" xfId="60635" xr:uid="{00000000-0005-0000-0000-0000D8EC0000}"/>
    <cellStyle name="Total 2 3 3 4" xfId="60636" xr:uid="{00000000-0005-0000-0000-0000D9EC0000}"/>
    <cellStyle name="Total 2 3 3 4 2" xfId="60637" xr:uid="{00000000-0005-0000-0000-0000DAEC0000}"/>
    <cellStyle name="Total 2 3 3 4 3" xfId="60638" xr:uid="{00000000-0005-0000-0000-0000DBEC0000}"/>
    <cellStyle name="Total 2 3 3 5" xfId="60639" xr:uid="{00000000-0005-0000-0000-0000DCEC0000}"/>
    <cellStyle name="Total 2 3 3 5 2" xfId="60640" xr:uid="{00000000-0005-0000-0000-0000DDEC0000}"/>
    <cellStyle name="Total 2 3 3 5 3" xfId="60641" xr:uid="{00000000-0005-0000-0000-0000DEEC0000}"/>
    <cellStyle name="Total 2 3 3 6" xfId="60642" xr:uid="{00000000-0005-0000-0000-0000DFEC0000}"/>
    <cellStyle name="Total 2 3 3 6 2" xfId="60643" xr:uid="{00000000-0005-0000-0000-0000E0EC0000}"/>
    <cellStyle name="Total 2 3 3 6 3" xfId="60644" xr:uid="{00000000-0005-0000-0000-0000E1EC0000}"/>
    <cellStyle name="Total 2 3 3 7" xfId="60645" xr:uid="{00000000-0005-0000-0000-0000E2EC0000}"/>
    <cellStyle name="Total 2 3 3 7 2" xfId="60646" xr:uid="{00000000-0005-0000-0000-0000E3EC0000}"/>
    <cellStyle name="Total 2 3 3 7 3" xfId="60647" xr:uid="{00000000-0005-0000-0000-0000E4EC0000}"/>
    <cellStyle name="Total 2 3 3 8" xfId="60648" xr:uid="{00000000-0005-0000-0000-0000E5EC0000}"/>
    <cellStyle name="Total 2 3 3 8 2" xfId="60649" xr:uid="{00000000-0005-0000-0000-0000E6EC0000}"/>
    <cellStyle name="Total 2 3 3 8 3" xfId="60650" xr:uid="{00000000-0005-0000-0000-0000E7EC0000}"/>
    <cellStyle name="Total 2 3 3 9" xfId="60651" xr:uid="{00000000-0005-0000-0000-0000E8EC0000}"/>
    <cellStyle name="Total 2 3 3 9 2" xfId="60652" xr:uid="{00000000-0005-0000-0000-0000E9EC0000}"/>
    <cellStyle name="Total 2 3 3 9 3" xfId="60653" xr:uid="{00000000-0005-0000-0000-0000EAEC0000}"/>
    <cellStyle name="Total 2 3 4" xfId="60654" xr:uid="{00000000-0005-0000-0000-0000EBEC0000}"/>
    <cellStyle name="Total 2 3 4 10" xfId="60655" xr:uid="{00000000-0005-0000-0000-0000ECEC0000}"/>
    <cellStyle name="Total 2 3 4 10 2" xfId="60656" xr:uid="{00000000-0005-0000-0000-0000EDEC0000}"/>
    <cellStyle name="Total 2 3 4 10 3" xfId="60657" xr:uid="{00000000-0005-0000-0000-0000EEEC0000}"/>
    <cellStyle name="Total 2 3 4 11" xfId="60658" xr:uid="{00000000-0005-0000-0000-0000EFEC0000}"/>
    <cellStyle name="Total 2 3 4 11 2" xfId="60659" xr:uid="{00000000-0005-0000-0000-0000F0EC0000}"/>
    <cellStyle name="Total 2 3 4 11 3" xfId="60660" xr:uid="{00000000-0005-0000-0000-0000F1EC0000}"/>
    <cellStyle name="Total 2 3 4 12" xfId="60661" xr:uid="{00000000-0005-0000-0000-0000F2EC0000}"/>
    <cellStyle name="Total 2 3 4 13" xfId="60662" xr:uid="{00000000-0005-0000-0000-0000F3EC0000}"/>
    <cellStyle name="Total 2 3 4 2" xfId="60663" xr:uid="{00000000-0005-0000-0000-0000F4EC0000}"/>
    <cellStyle name="Total 2 3 4 2 2" xfId="60664" xr:uid="{00000000-0005-0000-0000-0000F5EC0000}"/>
    <cellStyle name="Total 2 3 4 2 3" xfId="60665" xr:uid="{00000000-0005-0000-0000-0000F6EC0000}"/>
    <cellStyle name="Total 2 3 4 3" xfId="60666" xr:uid="{00000000-0005-0000-0000-0000F7EC0000}"/>
    <cellStyle name="Total 2 3 4 3 2" xfId="60667" xr:uid="{00000000-0005-0000-0000-0000F8EC0000}"/>
    <cellStyle name="Total 2 3 4 3 3" xfId="60668" xr:uid="{00000000-0005-0000-0000-0000F9EC0000}"/>
    <cellStyle name="Total 2 3 4 4" xfId="60669" xr:uid="{00000000-0005-0000-0000-0000FAEC0000}"/>
    <cellStyle name="Total 2 3 4 4 2" xfId="60670" xr:uid="{00000000-0005-0000-0000-0000FBEC0000}"/>
    <cellStyle name="Total 2 3 4 4 3" xfId="60671" xr:uid="{00000000-0005-0000-0000-0000FCEC0000}"/>
    <cellStyle name="Total 2 3 4 5" xfId="60672" xr:uid="{00000000-0005-0000-0000-0000FDEC0000}"/>
    <cellStyle name="Total 2 3 4 5 2" xfId="60673" xr:uid="{00000000-0005-0000-0000-0000FEEC0000}"/>
    <cellStyle name="Total 2 3 4 5 3" xfId="60674" xr:uid="{00000000-0005-0000-0000-0000FFEC0000}"/>
    <cellStyle name="Total 2 3 4 6" xfId="60675" xr:uid="{00000000-0005-0000-0000-000000ED0000}"/>
    <cellStyle name="Total 2 3 4 6 2" xfId="60676" xr:uid="{00000000-0005-0000-0000-000001ED0000}"/>
    <cellStyle name="Total 2 3 4 6 3" xfId="60677" xr:uid="{00000000-0005-0000-0000-000002ED0000}"/>
    <cellStyle name="Total 2 3 4 7" xfId="60678" xr:uid="{00000000-0005-0000-0000-000003ED0000}"/>
    <cellStyle name="Total 2 3 4 7 2" xfId="60679" xr:uid="{00000000-0005-0000-0000-000004ED0000}"/>
    <cellStyle name="Total 2 3 4 7 3" xfId="60680" xr:uid="{00000000-0005-0000-0000-000005ED0000}"/>
    <cellStyle name="Total 2 3 4 8" xfId="60681" xr:uid="{00000000-0005-0000-0000-000006ED0000}"/>
    <cellStyle name="Total 2 3 4 8 2" xfId="60682" xr:uid="{00000000-0005-0000-0000-000007ED0000}"/>
    <cellStyle name="Total 2 3 4 8 3" xfId="60683" xr:uid="{00000000-0005-0000-0000-000008ED0000}"/>
    <cellStyle name="Total 2 3 4 9" xfId="60684" xr:uid="{00000000-0005-0000-0000-000009ED0000}"/>
    <cellStyle name="Total 2 3 4 9 2" xfId="60685" xr:uid="{00000000-0005-0000-0000-00000AED0000}"/>
    <cellStyle name="Total 2 3 4 9 3" xfId="60686" xr:uid="{00000000-0005-0000-0000-00000BED0000}"/>
    <cellStyle name="Total 2 3 5" xfId="60687" xr:uid="{00000000-0005-0000-0000-00000CED0000}"/>
    <cellStyle name="Total 2 3 5 10" xfId="60688" xr:uid="{00000000-0005-0000-0000-00000DED0000}"/>
    <cellStyle name="Total 2 3 5 10 2" xfId="60689" xr:uid="{00000000-0005-0000-0000-00000EED0000}"/>
    <cellStyle name="Total 2 3 5 10 3" xfId="60690" xr:uid="{00000000-0005-0000-0000-00000FED0000}"/>
    <cellStyle name="Total 2 3 5 11" xfId="60691" xr:uid="{00000000-0005-0000-0000-000010ED0000}"/>
    <cellStyle name="Total 2 3 5 11 2" xfId="60692" xr:uid="{00000000-0005-0000-0000-000011ED0000}"/>
    <cellStyle name="Total 2 3 5 11 3" xfId="60693" xr:uid="{00000000-0005-0000-0000-000012ED0000}"/>
    <cellStyle name="Total 2 3 5 12" xfId="60694" xr:uid="{00000000-0005-0000-0000-000013ED0000}"/>
    <cellStyle name="Total 2 3 5 13" xfId="60695" xr:uid="{00000000-0005-0000-0000-000014ED0000}"/>
    <cellStyle name="Total 2 3 5 2" xfId="60696" xr:uid="{00000000-0005-0000-0000-000015ED0000}"/>
    <cellStyle name="Total 2 3 5 2 2" xfId="60697" xr:uid="{00000000-0005-0000-0000-000016ED0000}"/>
    <cellStyle name="Total 2 3 5 2 3" xfId="60698" xr:uid="{00000000-0005-0000-0000-000017ED0000}"/>
    <cellStyle name="Total 2 3 5 3" xfId="60699" xr:uid="{00000000-0005-0000-0000-000018ED0000}"/>
    <cellStyle name="Total 2 3 5 3 2" xfId="60700" xr:uid="{00000000-0005-0000-0000-000019ED0000}"/>
    <cellStyle name="Total 2 3 5 3 3" xfId="60701" xr:uid="{00000000-0005-0000-0000-00001AED0000}"/>
    <cellStyle name="Total 2 3 5 4" xfId="60702" xr:uid="{00000000-0005-0000-0000-00001BED0000}"/>
    <cellStyle name="Total 2 3 5 4 2" xfId="60703" xr:uid="{00000000-0005-0000-0000-00001CED0000}"/>
    <cellStyle name="Total 2 3 5 4 3" xfId="60704" xr:uid="{00000000-0005-0000-0000-00001DED0000}"/>
    <cellStyle name="Total 2 3 5 5" xfId="60705" xr:uid="{00000000-0005-0000-0000-00001EED0000}"/>
    <cellStyle name="Total 2 3 5 5 2" xfId="60706" xr:uid="{00000000-0005-0000-0000-00001FED0000}"/>
    <cellStyle name="Total 2 3 5 5 3" xfId="60707" xr:uid="{00000000-0005-0000-0000-000020ED0000}"/>
    <cellStyle name="Total 2 3 5 6" xfId="60708" xr:uid="{00000000-0005-0000-0000-000021ED0000}"/>
    <cellStyle name="Total 2 3 5 6 2" xfId="60709" xr:uid="{00000000-0005-0000-0000-000022ED0000}"/>
    <cellStyle name="Total 2 3 5 6 3" xfId="60710" xr:uid="{00000000-0005-0000-0000-000023ED0000}"/>
    <cellStyle name="Total 2 3 5 7" xfId="60711" xr:uid="{00000000-0005-0000-0000-000024ED0000}"/>
    <cellStyle name="Total 2 3 5 7 2" xfId="60712" xr:uid="{00000000-0005-0000-0000-000025ED0000}"/>
    <cellStyle name="Total 2 3 5 7 3" xfId="60713" xr:uid="{00000000-0005-0000-0000-000026ED0000}"/>
    <cellStyle name="Total 2 3 5 8" xfId="60714" xr:uid="{00000000-0005-0000-0000-000027ED0000}"/>
    <cellStyle name="Total 2 3 5 8 2" xfId="60715" xr:uid="{00000000-0005-0000-0000-000028ED0000}"/>
    <cellStyle name="Total 2 3 5 8 3" xfId="60716" xr:uid="{00000000-0005-0000-0000-000029ED0000}"/>
    <cellStyle name="Total 2 3 5 9" xfId="60717" xr:uid="{00000000-0005-0000-0000-00002AED0000}"/>
    <cellStyle name="Total 2 3 5 9 2" xfId="60718" xr:uid="{00000000-0005-0000-0000-00002BED0000}"/>
    <cellStyle name="Total 2 3 5 9 3" xfId="60719" xr:uid="{00000000-0005-0000-0000-00002CED0000}"/>
    <cellStyle name="Total 2 3 6" xfId="60720" xr:uid="{00000000-0005-0000-0000-00002DED0000}"/>
    <cellStyle name="Total 2 3 6 10" xfId="60721" xr:uid="{00000000-0005-0000-0000-00002EED0000}"/>
    <cellStyle name="Total 2 3 6 10 2" xfId="60722" xr:uid="{00000000-0005-0000-0000-00002FED0000}"/>
    <cellStyle name="Total 2 3 6 10 3" xfId="60723" xr:uid="{00000000-0005-0000-0000-000030ED0000}"/>
    <cellStyle name="Total 2 3 6 11" xfId="60724" xr:uid="{00000000-0005-0000-0000-000031ED0000}"/>
    <cellStyle name="Total 2 3 6 11 2" xfId="60725" xr:uid="{00000000-0005-0000-0000-000032ED0000}"/>
    <cellStyle name="Total 2 3 6 11 3" xfId="60726" xr:uid="{00000000-0005-0000-0000-000033ED0000}"/>
    <cellStyle name="Total 2 3 6 12" xfId="60727" xr:uid="{00000000-0005-0000-0000-000034ED0000}"/>
    <cellStyle name="Total 2 3 6 13" xfId="60728" xr:uid="{00000000-0005-0000-0000-000035ED0000}"/>
    <cellStyle name="Total 2 3 6 2" xfId="60729" xr:uid="{00000000-0005-0000-0000-000036ED0000}"/>
    <cellStyle name="Total 2 3 6 2 2" xfId="60730" xr:uid="{00000000-0005-0000-0000-000037ED0000}"/>
    <cellStyle name="Total 2 3 6 2 3" xfId="60731" xr:uid="{00000000-0005-0000-0000-000038ED0000}"/>
    <cellStyle name="Total 2 3 6 3" xfId="60732" xr:uid="{00000000-0005-0000-0000-000039ED0000}"/>
    <cellStyle name="Total 2 3 6 3 2" xfId="60733" xr:uid="{00000000-0005-0000-0000-00003AED0000}"/>
    <cellStyle name="Total 2 3 6 3 3" xfId="60734" xr:uid="{00000000-0005-0000-0000-00003BED0000}"/>
    <cellStyle name="Total 2 3 6 4" xfId="60735" xr:uid="{00000000-0005-0000-0000-00003CED0000}"/>
    <cellStyle name="Total 2 3 6 4 2" xfId="60736" xr:uid="{00000000-0005-0000-0000-00003DED0000}"/>
    <cellStyle name="Total 2 3 6 4 3" xfId="60737" xr:uid="{00000000-0005-0000-0000-00003EED0000}"/>
    <cellStyle name="Total 2 3 6 5" xfId="60738" xr:uid="{00000000-0005-0000-0000-00003FED0000}"/>
    <cellStyle name="Total 2 3 6 5 2" xfId="60739" xr:uid="{00000000-0005-0000-0000-000040ED0000}"/>
    <cellStyle name="Total 2 3 6 5 3" xfId="60740" xr:uid="{00000000-0005-0000-0000-000041ED0000}"/>
    <cellStyle name="Total 2 3 6 6" xfId="60741" xr:uid="{00000000-0005-0000-0000-000042ED0000}"/>
    <cellStyle name="Total 2 3 6 6 2" xfId="60742" xr:uid="{00000000-0005-0000-0000-000043ED0000}"/>
    <cellStyle name="Total 2 3 6 6 3" xfId="60743" xr:uid="{00000000-0005-0000-0000-000044ED0000}"/>
    <cellStyle name="Total 2 3 6 7" xfId="60744" xr:uid="{00000000-0005-0000-0000-000045ED0000}"/>
    <cellStyle name="Total 2 3 6 7 2" xfId="60745" xr:uid="{00000000-0005-0000-0000-000046ED0000}"/>
    <cellStyle name="Total 2 3 6 7 3" xfId="60746" xr:uid="{00000000-0005-0000-0000-000047ED0000}"/>
    <cellStyle name="Total 2 3 6 8" xfId="60747" xr:uid="{00000000-0005-0000-0000-000048ED0000}"/>
    <cellStyle name="Total 2 3 6 8 2" xfId="60748" xr:uid="{00000000-0005-0000-0000-000049ED0000}"/>
    <cellStyle name="Total 2 3 6 8 3" xfId="60749" xr:uid="{00000000-0005-0000-0000-00004AED0000}"/>
    <cellStyle name="Total 2 3 6 9" xfId="60750" xr:uid="{00000000-0005-0000-0000-00004BED0000}"/>
    <cellStyle name="Total 2 3 6 9 2" xfId="60751" xr:uid="{00000000-0005-0000-0000-00004CED0000}"/>
    <cellStyle name="Total 2 3 6 9 3" xfId="60752" xr:uid="{00000000-0005-0000-0000-00004DED0000}"/>
    <cellStyle name="Total 2 3 7" xfId="60753" xr:uid="{00000000-0005-0000-0000-00004EED0000}"/>
    <cellStyle name="Total 2 3 7 2" xfId="60754" xr:uid="{00000000-0005-0000-0000-00004FED0000}"/>
    <cellStyle name="Total 2 3 7 3" xfId="60755" xr:uid="{00000000-0005-0000-0000-000050ED0000}"/>
    <cellStyle name="Total 2 3 8" xfId="60756" xr:uid="{00000000-0005-0000-0000-000051ED0000}"/>
    <cellStyle name="Total 2 3 8 2" xfId="60757" xr:uid="{00000000-0005-0000-0000-000052ED0000}"/>
    <cellStyle name="Total 2 3 8 3" xfId="60758" xr:uid="{00000000-0005-0000-0000-000053ED0000}"/>
    <cellStyle name="Total 2 3 9" xfId="60759" xr:uid="{00000000-0005-0000-0000-000054ED0000}"/>
    <cellStyle name="Total 2 3 9 2" xfId="60760" xr:uid="{00000000-0005-0000-0000-000055ED0000}"/>
    <cellStyle name="Total 2 3 9 3" xfId="60761" xr:uid="{00000000-0005-0000-0000-000056ED0000}"/>
    <cellStyle name="Total 2 4" xfId="60762" xr:uid="{00000000-0005-0000-0000-000057ED0000}"/>
    <cellStyle name="Total 2 4 10" xfId="60763" xr:uid="{00000000-0005-0000-0000-000058ED0000}"/>
    <cellStyle name="Total 2 4 10 2" xfId="60764" xr:uid="{00000000-0005-0000-0000-000059ED0000}"/>
    <cellStyle name="Total 2 4 10 3" xfId="60765" xr:uid="{00000000-0005-0000-0000-00005AED0000}"/>
    <cellStyle name="Total 2 4 11" xfId="60766" xr:uid="{00000000-0005-0000-0000-00005BED0000}"/>
    <cellStyle name="Total 2 4 11 2" xfId="60767" xr:uid="{00000000-0005-0000-0000-00005CED0000}"/>
    <cellStyle name="Total 2 4 11 3" xfId="60768" xr:uid="{00000000-0005-0000-0000-00005DED0000}"/>
    <cellStyle name="Total 2 4 12" xfId="60769" xr:uid="{00000000-0005-0000-0000-00005EED0000}"/>
    <cellStyle name="Total 2 4 12 2" xfId="60770" xr:uid="{00000000-0005-0000-0000-00005FED0000}"/>
    <cellStyle name="Total 2 4 12 3" xfId="60771" xr:uid="{00000000-0005-0000-0000-000060ED0000}"/>
    <cellStyle name="Total 2 4 13" xfId="60772" xr:uid="{00000000-0005-0000-0000-000061ED0000}"/>
    <cellStyle name="Total 2 4 13 2" xfId="60773" xr:uid="{00000000-0005-0000-0000-000062ED0000}"/>
    <cellStyle name="Total 2 4 13 3" xfId="60774" xr:uid="{00000000-0005-0000-0000-000063ED0000}"/>
    <cellStyle name="Total 2 4 14" xfId="60775" xr:uid="{00000000-0005-0000-0000-000064ED0000}"/>
    <cellStyle name="Total 2 4 14 2" xfId="60776" xr:uid="{00000000-0005-0000-0000-000065ED0000}"/>
    <cellStyle name="Total 2 4 14 3" xfId="60777" xr:uid="{00000000-0005-0000-0000-000066ED0000}"/>
    <cellStyle name="Total 2 4 15" xfId="60778" xr:uid="{00000000-0005-0000-0000-000067ED0000}"/>
    <cellStyle name="Total 2 4 15 2" xfId="60779" xr:uid="{00000000-0005-0000-0000-000068ED0000}"/>
    <cellStyle name="Total 2 4 15 3" xfId="60780" xr:uid="{00000000-0005-0000-0000-000069ED0000}"/>
    <cellStyle name="Total 2 4 16" xfId="60781" xr:uid="{00000000-0005-0000-0000-00006AED0000}"/>
    <cellStyle name="Total 2 4 16 2" xfId="60782" xr:uid="{00000000-0005-0000-0000-00006BED0000}"/>
    <cellStyle name="Total 2 4 16 3" xfId="60783" xr:uid="{00000000-0005-0000-0000-00006CED0000}"/>
    <cellStyle name="Total 2 4 17" xfId="60784" xr:uid="{00000000-0005-0000-0000-00006DED0000}"/>
    <cellStyle name="Total 2 4 17 2" xfId="60785" xr:uid="{00000000-0005-0000-0000-00006EED0000}"/>
    <cellStyle name="Total 2 4 17 3" xfId="60786" xr:uid="{00000000-0005-0000-0000-00006FED0000}"/>
    <cellStyle name="Total 2 4 18" xfId="60787" xr:uid="{00000000-0005-0000-0000-000070ED0000}"/>
    <cellStyle name="Total 2 4 18 2" xfId="60788" xr:uid="{00000000-0005-0000-0000-000071ED0000}"/>
    <cellStyle name="Total 2 4 18 3" xfId="60789" xr:uid="{00000000-0005-0000-0000-000072ED0000}"/>
    <cellStyle name="Total 2 4 19" xfId="60790" xr:uid="{00000000-0005-0000-0000-000073ED0000}"/>
    <cellStyle name="Total 2 4 2" xfId="60791" xr:uid="{00000000-0005-0000-0000-000074ED0000}"/>
    <cellStyle name="Total 2 4 2 10" xfId="60792" xr:uid="{00000000-0005-0000-0000-000075ED0000}"/>
    <cellStyle name="Total 2 4 2 10 2" xfId="60793" xr:uid="{00000000-0005-0000-0000-000076ED0000}"/>
    <cellStyle name="Total 2 4 2 10 3" xfId="60794" xr:uid="{00000000-0005-0000-0000-000077ED0000}"/>
    <cellStyle name="Total 2 4 2 11" xfId="60795" xr:uid="{00000000-0005-0000-0000-000078ED0000}"/>
    <cellStyle name="Total 2 4 2 11 2" xfId="60796" xr:uid="{00000000-0005-0000-0000-000079ED0000}"/>
    <cellStyle name="Total 2 4 2 11 3" xfId="60797" xr:uid="{00000000-0005-0000-0000-00007AED0000}"/>
    <cellStyle name="Total 2 4 2 12" xfId="60798" xr:uid="{00000000-0005-0000-0000-00007BED0000}"/>
    <cellStyle name="Total 2 4 2 12 2" xfId="60799" xr:uid="{00000000-0005-0000-0000-00007CED0000}"/>
    <cellStyle name="Total 2 4 2 12 3" xfId="60800" xr:uid="{00000000-0005-0000-0000-00007DED0000}"/>
    <cellStyle name="Total 2 4 2 13" xfId="60801" xr:uid="{00000000-0005-0000-0000-00007EED0000}"/>
    <cellStyle name="Total 2 4 2 14" xfId="60802" xr:uid="{00000000-0005-0000-0000-00007FED0000}"/>
    <cellStyle name="Total 2 4 2 2" xfId="60803" xr:uid="{00000000-0005-0000-0000-000080ED0000}"/>
    <cellStyle name="Total 2 4 2 2 2" xfId="60804" xr:uid="{00000000-0005-0000-0000-000081ED0000}"/>
    <cellStyle name="Total 2 4 2 2 3" xfId="60805" xr:uid="{00000000-0005-0000-0000-000082ED0000}"/>
    <cellStyle name="Total 2 4 2 3" xfId="60806" xr:uid="{00000000-0005-0000-0000-000083ED0000}"/>
    <cellStyle name="Total 2 4 2 3 2" xfId="60807" xr:uid="{00000000-0005-0000-0000-000084ED0000}"/>
    <cellStyle name="Total 2 4 2 3 3" xfId="60808" xr:uid="{00000000-0005-0000-0000-000085ED0000}"/>
    <cellStyle name="Total 2 4 2 4" xfId="60809" xr:uid="{00000000-0005-0000-0000-000086ED0000}"/>
    <cellStyle name="Total 2 4 2 4 2" xfId="60810" xr:uid="{00000000-0005-0000-0000-000087ED0000}"/>
    <cellStyle name="Total 2 4 2 4 3" xfId="60811" xr:uid="{00000000-0005-0000-0000-000088ED0000}"/>
    <cellStyle name="Total 2 4 2 5" xfId="60812" xr:uid="{00000000-0005-0000-0000-000089ED0000}"/>
    <cellStyle name="Total 2 4 2 5 2" xfId="60813" xr:uid="{00000000-0005-0000-0000-00008AED0000}"/>
    <cellStyle name="Total 2 4 2 5 3" xfId="60814" xr:uid="{00000000-0005-0000-0000-00008BED0000}"/>
    <cellStyle name="Total 2 4 2 6" xfId="60815" xr:uid="{00000000-0005-0000-0000-00008CED0000}"/>
    <cellStyle name="Total 2 4 2 6 2" xfId="60816" xr:uid="{00000000-0005-0000-0000-00008DED0000}"/>
    <cellStyle name="Total 2 4 2 6 3" xfId="60817" xr:uid="{00000000-0005-0000-0000-00008EED0000}"/>
    <cellStyle name="Total 2 4 2 7" xfId="60818" xr:uid="{00000000-0005-0000-0000-00008FED0000}"/>
    <cellStyle name="Total 2 4 2 7 2" xfId="60819" xr:uid="{00000000-0005-0000-0000-000090ED0000}"/>
    <cellStyle name="Total 2 4 2 7 3" xfId="60820" xr:uid="{00000000-0005-0000-0000-000091ED0000}"/>
    <cellStyle name="Total 2 4 2 8" xfId="60821" xr:uid="{00000000-0005-0000-0000-000092ED0000}"/>
    <cellStyle name="Total 2 4 2 8 2" xfId="60822" xr:uid="{00000000-0005-0000-0000-000093ED0000}"/>
    <cellStyle name="Total 2 4 2 8 3" xfId="60823" xr:uid="{00000000-0005-0000-0000-000094ED0000}"/>
    <cellStyle name="Total 2 4 2 9" xfId="60824" xr:uid="{00000000-0005-0000-0000-000095ED0000}"/>
    <cellStyle name="Total 2 4 2 9 2" xfId="60825" xr:uid="{00000000-0005-0000-0000-000096ED0000}"/>
    <cellStyle name="Total 2 4 2 9 3" xfId="60826" xr:uid="{00000000-0005-0000-0000-000097ED0000}"/>
    <cellStyle name="Total 2 4 20" xfId="60827" xr:uid="{00000000-0005-0000-0000-000098ED0000}"/>
    <cellStyle name="Total 2 4 3" xfId="60828" xr:uid="{00000000-0005-0000-0000-000099ED0000}"/>
    <cellStyle name="Total 2 4 3 10" xfId="60829" xr:uid="{00000000-0005-0000-0000-00009AED0000}"/>
    <cellStyle name="Total 2 4 3 10 2" xfId="60830" xr:uid="{00000000-0005-0000-0000-00009BED0000}"/>
    <cellStyle name="Total 2 4 3 10 3" xfId="60831" xr:uid="{00000000-0005-0000-0000-00009CED0000}"/>
    <cellStyle name="Total 2 4 3 11" xfId="60832" xr:uid="{00000000-0005-0000-0000-00009DED0000}"/>
    <cellStyle name="Total 2 4 3 11 2" xfId="60833" xr:uid="{00000000-0005-0000-0000-00009EED0000}"/>
    <cellStyle name="Total 2 4 3 11 3" xfId="60834" xr:uid="{00000000-0005-0000-0000-00009FED0000}"/>
    <cellStyle name="Total 2 4 3 12" xfId="60835" xr:uid="{00000000-0005-0000-0000-0000A0ED0000}"/>
    <cellStyle name="Total 2 4 3 12 2" xfId="60836" xr:uid="{00000000-0005-0000-0000-0000A1ED0000}"/>
    <cellStyle name="Total 2 4 3 12 3" xfId="60837" xr:uid="{00000000-0005-0000-0000-0000A2ED0000}"/>
    <cellStyle name="Total 2 4 3 13" xfId="60838" xr:uid="{00000000-0005-0000-0000-0000A3ED0000}"/>
    <cellStyle name="Total 2 4 3 14" xfId="60839" xr:uid="{00000000-0005-0000-0000-0000A4ED0000}"/>
    <cellStyle name="Total 2 4 3 2" xfId="60840" xr:uid="{00000000-0005-0000-0000-0000A5ED0000}"/>
    <cellStyle name="Total 2 4 3 2 2" xfId="60841" xr:uid="{00000000-0005-0000-0000-0000A6ED0000}"/>
    <cellStyle name="Total 2 4 3 2 3" xfId="60842" xr:uid="{00000000-0005-0000-0000-0000A7ED0000}"/>
    <cellStyle name="Total 2 4 3 3" xfId="60843" xr:uid="{00000000-0005-0000-0000-0000A8ED0000}"/>
    <cellStyle name="Total 2 4 3 3 2" xfId="60844" xr:uid="{00000000-0005-0000-0000-0000A9ED0000}"/>
    <cellStyle name="Total 2 4 3 3 3" xfId="60845" xr:uid="{00000000-0005-0000-0000-0000AAED0000}"/>
    <cellStyle name="Total 2 4 3 4" xfId="60846" xr:uid="{00000000-0005-0000-0000-0000ABED0000}"/>
    <cellStyle name="Total 2 4 3 4 2" xfId="60847" xr:uid="{00000000-0005-0000-0000-0000ACED0000}"/>
    <cellStyle name="Total 2 4 3 4 3" xfId="60848" xr:uid="{00000000-0005-0000-0000-0000ADED0000}"/>
    <cellStyle name="Total 2 4 3 5" xfId="60849" xr:uid="{00000000-0005-0000-0000-0000AEED0000}"/>
    <cellStyle name="Total 2 4 3 5 2" xfId="60850" xr:uid="{00000000-0005-0000-0000-0000AFED0000}"/>
    <cellStyle name="Total 2 4 3 5 3" xfId="60851" xr:uid="{00000000-0005-0000-0000-0000B0ED0000}"/>
    <cellStyle name="Total 2 4 3 6" xfId="60852" xr:uid="{00000000-0005-0000-0000-0000B1ED0000}"/>
    <cellStyle name="Total 2 4 3 6 2" xfId="60853" xr:uid="{00000000-0005-0000-0000-0000B2ED0000}"/>
    <cellStyle name="Total 2 4 3 6 3" xfId="60854" xr:uid="{00000000-0005-0000-0000-0000B3ED0000}"/>
    <cellStyle name="Total 2 4 3 7" xfId="60855" xr:uid="{00000000-0005-0000-0000-0000B4ED0000}"/>
    <cellStyle name="Total 2 4 3 7 2" xfId="60856" xr:uid="{00000000-0005-0000-0000-0000B5ED0000}"/>
    <cellStyle name="Total 2 4 3 7 3" xfId="60857" xr:uid="{00000000-0005-0000-0000-0000B6ED0000}"/>
    <cellStyle name="Total 2 4 3 8" xfId="60858" xr:uid="{00000000-0005-0000-0000-0000B7ED0000}"/>
    <cellStyle name="Total 2 4 3 8 2" xfId="60859" xr:uid="{00000000-0005-0000-0000-0000B8ED0000}"/>
    <cellStyle name="Total 2 4 3 8 3" xfId="60860" xr:uid="{00000000-0005-0000-0000-0000B9ED0000}"/>
    <cellStyle name="Total 2 4 3 9" xfId="60861" xr:uid="{00000000-0005-0000-0000-0000BAED0000}"/>
    <cellStyle name="Total 2 4 3 9 2" xfId="60862" xr:uid="{00000000-0005-0000-0000-0000BBED0000}"/>
    <cellStyle name="Total 2 4 3 9 3" xfId="60863" xr:uid="{00000000-0005-0000-0000-0000BCED0000}"/>
    <cellStyle name="Total 2 4 4" xfId="60864" xr:uid="{00000000-0005-0000-0000-0000BDED0000}"/>
    <cellStyle name="Total 2 4 4 10" xfId="60865" xr:uid="{00000000-0005-0000-0000-0000BEED0000}"/>
    <cellStyle name="Total 2 4 4 10 2" xfId="60866" xr:uid="{00000000-0005-0000-0000-0000BFED0000}"/>
    <cellStyle name="Total 2 4 4 10 3" xfId="60867" xr:uid="{00000000-0005-0000-0000-0000C0ED0000}"/>
    <cellStyle name="Total 2 4 4 11" xfId="60868" xr:uid="{00000000-0005-0000-0000-0000C1ED0000}"/>
    <cellStyle name="Total 2 4 4 11 2" xfId="60869" xr:uid="{00000000-0005-0000-0000-0000C2ED0000}"/>
    <cellStyle name="Total 2 4 4 11 3" xfId="60870" xr:uid="{00000000-0005-0000-0000-0000C3ED0000}"/>
    <cellStyle name="Total 2 4 4 12" xfId="60871" xr:uid="{00000000-0005-0000-0000-0000C4ED0000}"/>
    <cellStyle name="Total 2 4 4 13" xfId="60872" xr:uid="{00000000-0005-0000-0000-0000C5ED0000}"/>
    <cellStyle name="Total 2 4 4 2" xfId="60873" xr:uid="{00000000-0005-0000-0000-0000C6ED0000}"/>
    <cellStyle name="Total 2 4 4 2 2" xfId="60874" xr:uid="{00000000-0005-0000-0000-0000C7ED0000}"/>
    <cellStyle name="Total 2 4 4 2 3" xfId="60875" xr:uid="{00000000-0005-0000-0000-0000C8ED0000}"/>
    <cellStyle name="Total 2 4 4 3" xfId="60876" xr:uid="{00000000-0005-0000-0000-0000C9ED0000}"/>
    <cellStyle name="Total 2 4 4 3 2" xfId="60877" xr:uid="{00000000-0005-0000-0000-0000CAED0000}"/>
    <cellStyle name="Total 2 4 4 3 3" xfId="60878" xr:uid="{00000000-0005-0000-0000-0000CBED0000}"/>
    <cellStyle name="Total 2 4 4 4" xfId="60879" xr:uid="{00000000-0005-0000-0000-0000CCED0000}"/>
    <cellStyle name="Total 2 4 4 4 2" xfId="60880" xr:uid="{00000000-0005-0000-0000-0000CDED0000}"/>
    <cellStyle name="Total 2 4 4 4 3" xfId="60881" xr:uid="{00000000-0005-0000-0000-0000CEED0000}"/>
    <cellStyle name="Total 2 4 4 5" xfId="60882" xr:uid="{00000000-0005-0000-0000-0000CFED0000}"/>
    <cellStyle name="Total 2 4 4 5 2" xfId="60883" xr:uid="{00000000-0005-0000-0000-0000D0ED0000}"/>
    <cellStyle name="Total 2 4 4 5 3" xfId="60884" xr:uid="{00000000-0005-0000-0000-0000D1ED0000}"/>
    <cellStyle name="Total 2 4 4 6" xfId="60885" xr:uid="{00000000-0005-0000-0000-0000D2ED0000}"/>
    <cellStyle name="Total 2 4 4 6 2" xfId="60886" xr:uid="{00000000-0005-0000-0000-0000D3ED0000}"/>
    <cellStyle name="Total 2 4 4 6 3" xfId="60887" xr:uid="{00000000-0005-0000-0000-0000D4ED0000}"/>
    <cellStyle name="Total 2 4 4 7" xfId="60888" xr:uid="{00000000-0005-0000-0000-0000D5ED0000}"/>
    <cellStyle name="Total 2 4 4 7 2" xfId="60889" xr:uid="{00000000-0005-0000-0000-0000D6ED0000}"/>
    <cellStyle name="Total 2 4 4 7 3" xfId="60890" xr:uid="{00000000-0005-0000-0000-0000D7ED0000}"/>
    <cellStyle name="Total 2 4 4 8" xfId="60891" xr:uid="{00000000-0005-0000-0000-0000D8ED0000}"/>
    <cellStyle name="Total 2 4 4 8 2" xfId="60892" xr:uid="{00000000-0005-0000-0000-0000D9ED0000}"/>
    <cellStyle name="Total 2 4 4 8 3" xfId="60893" xr:uid="{00000000-0005-0000-0000-0000DAED0000}"/>
    <cellStyle name="Total 2 4 4 9" xfId="60894" xr:uid="{00000000-0005-0000-0000-0000DBED0000}"/>
    <cellStyle name="Total 2 4 4 9 2" xfId="60895" xr:uid="{00000000-0005-0000-0000-0000DCED0000}"/>
    <cellStyle name="Total 2 4 4 9 3" xfId="60896" xr:uid="{00000000-0005-0000-0000-0000DDED0000}"/>
    <cellStyle name="Total 2 4 5" xfId="60897" xr:uid="{00000000-0005-0000-0000-0000DEED0000}"/>
    <cellStyle name="Total 2 4 5 10" xfId="60898" xr:uid="{00000000-0005-0000-0000-0000DFED0000}"/>
    <cellStyle name="Total 2 4 5 10 2" xfId="60899" xr:uid="{00000000-0005-0000-0000-0000E0ED0000}"/>
    <cellStyle name="Total 2 4 5 10 3" xfId="60900" xr:uid="{00000000-0005-0000-0000-0000E1ED0000}"/>
    <cellStyle name="Total 2 4 5 11" xfId="60901" xr:uid="{00000000-0005-0000-0000-0000E2ED0000}"/>
    <cellStyle name="Total 2 4 5 11 2" xfId="60902" xr:uid="{00000000-0005-0000-0000-0000E3ED0000}"/>
    <cellStyle name="Total 2 4 5 11 3" xfId="60903" xr:uid="{00000000-0005-0000-0000-0000E4ED0000}"/>
    <cellStyle name="Total 2 4 5 12" xfId="60904" xr:uid="{00000000-0005-0000-0000-0000E5ED0000}"/>
    <cellStyle name="Total 2 4 5 13" xfId="60905" xr:uid="{00000000-0005-0000-0000-0000E6ED0000}"/>
    <cellStyle name="Total 2 4 5 2" xfId="60906" xr:uid="{00000000-0005-0000-0000-0000E7ED0000}"/>
    <cellStyle name="Total 2 4 5 2 2" xfId="60907" xr:uid="{00000000-0005-0000-0000-0000E8ED0000}"/>
    <cellStyle name="Total 2 4 5 2 3" xfId="60908" xr:uid="{00000000-0005-0000-0000-0000E9ED0000}"/>
    <cellStyle name="Total 2 4 5 3" xfId="60909" xr:uid="{00000000-0005-0000-0000-0000EAED0000}"/>
    <cellStyle name="Total 2 4 5 3 2" xfId="60910" xr:uid="{00000000-0005-0000-0000-0000EBED0000}"/>
    <cellStyle name="Total 2 4 5 3 3" xfId="60911" xr:uid="{00000000-0005-0000-0000-0000ECED0000}"/>
    <cellStyle name="Total 2 4 5 4" xfId="60912" xr:uid="{00000000-0005-0000-0000-0000EDED0000}"/>
    <cellStyle name="Total 2 4 5 4 2" xfId="60913" xr:uid="{00000000-0005-0000-0000-0000EEED0000}"/>
    <cellStyle name="Total 2 4 5 4 3" xfId="60914" xr:uid="{00000000-0005-0000-0000-0000EFED0000}"/>
    <cellStyle name="Total 2 4 5 5" xfId="60915" xr:uid="{00000000-0005-0000-0000-0000F0ED0000}"/>
    <cellStyle name="Total 2 4 5 5 2" xfId="60916" xr:uid="{00000000-0005-0000-0000-0000F1ED0000}"/>
    <cellStyle name="Total 2 4 5 5 3" xfId="60917" xr:uid="{00000000-0005-0000-0000-0000F2ED0000}"/>
    <cellStyle name="Total 2 4 5 6" xfId="60918" xr:uid="{00000000-0005-0000-0000-0000F3ED0000}"/>
    <cellStyle name="Total 2 4 5 6 2" xfId="60919" xr:uid="{00000000-0005-0000-0000-0000F4ED0000}"/>
    <cellStyle name="Total 2 4 5 6 3" xfId="60920" xr:uid="{00000000-0005-0000-0000-0000F5ED0000}"/>
    <cellStyle name="Total 2 4 5 7" xfId="60921" xr:uid="{00000000-0005-0000-0000-0000F6ED0000}"/>
    <cellStyle name="Total 2 4 5 7 2" xfId="60922" xr:uid="{00000000-0005-0000-0000-0000F7ED0000}"/>
    <cellStyle name="Total 2 4 5 7 3" xfId="60923" xr:uid="{00000000-0005-0000-0000-0000F8ED0000}"/>
    <cellStyle name="Total 2 4 5 8" xfId="60924" xr:uid="{00000000-0005-0000-0000-0000F9ED0000}"/>
    <cellStyle name="Total 2 4 5 8 2" xfId="60925" xr:uid="{00000000-0005-0000-0000-0000FAED0000}"/>
    <cellStyle name="Total 2 4 5 8 3" xfId="60926" xr:uid="{00000000-0005-0000-0000-0000FBED0000}"/>
    <cellStyle name="Total 2 4 5 9" xfId="60927" xr:uid="{00000000-0005-0000-0000-0000FCED0000}"/>
    <cellStyle name="Total 2 4 5 9 2" xfId="60928" xr:uid="{00000000-0005-0000-0000-0000FDED0000}"/>
    <cellStyle name="Total 2 4 5 9 3" xfId="60929" xr:uid="{00000000-0005-0000-0000-0000FEED0000}"/>
    <cellStyle name="Total 2 4 6" xfId="60930" xr:uid="{00000000-0005-0000-0000-0000FFED0000}"/>
    <cellStyle name="Total 2 4 6 10" xfId="60931" xr:uid="{00000000-0005-0000-0000-000000EE0000}"/>
    <cellStyle name="Total 2 4 6 10 2" xfId="60932" xr:uid="{00000000-0005-0000-0000-000001EE0000}"/>
    <cellStyle name="Total 2 4 6 10 3" xfId="60933" xr:uid="{00000000-0005-0000-0000-000002EE0000}"/>
    <cellStyle name="Total 2 4 6 11" xfId="60934" xr:uid="{00000000-0005-0000-0000-000003EE0000}"/>
    <cellStyle name="Total 2 4 6 11 2" xfId="60935" xr:uid="{00000000-0005-0000-0000-000004EE0000}"/>
    <cellStyle name="Total 2 4 6 11 3" xfId="60936" xr:uid="{00000000-0005-0000-0000-000005EE0000}"/>
    <cellStyle name="Total 2 4 6 12" xfId="60937" xr:uid="{00000000-0005-0000-0000-000006EE0000}"/>
    <cellStyle name="Total 2 4 6 13" xfId="60938" xr:uid="{00000000-0005-0000-0000-000007EE0000}"/>
    <cellStyle name="Total 2 4 6 2" xfId="60939" xr:uid="{00000000-0005-0000-0000-000008EE0000}"/>
    <cellStyle name="Total 2 4 6 2 2" xfId="60940" xr:uid="{00000000-0005-0000-0000-000009EE0000}"/>
    <cellStyle name="Total 2 4 6 2 3" xfId="60941" xr:uid="{00000000-0005-0000-0000-00000AEE0000}"/>
    <cellStyle name="Total 2 4 6 3" xfId="60942" xr:uid="{00000000-0005-0000-0000-00000BEE0000}"/>
    <cellStyle name="Total 2 4 6 3 2" xfId="60943" xr:uid="{00000000-0005-0000-0000-00000CEE0000}"/>
    <cellStyle name="Total 2 4 6 3 3" xfId="60944" xr:uid="{00000000-0005-0000-0000-00000DEE0000}"/>
    <cellStyle name="Total 2 4 6 4" xfId="60945" xr:uid="{00000000-0005-0000-0000-00000EEE0000}"/>
    <cellStyle name="Total 2 4 6 4 2" xfId="60946" xr:uid="{00000000-0005-0000-0000-00000FEE0000}"/>
    <cellStyle name="Total 2 4 6 4 3" xfId="60947" xr:uid="{00000000-0005-0000-0000-000010EE0000}"/>
    <cellStyle name="Total 2 4 6 5" xfId="60948" xr:uid="{00000000-0005-0000-0000-000011EE0000}"/>
    <cellStyle name="Total 2 4 6 5 2" xfId="60949" xr:uid="{00000000-0005-0000-0000-000012EE0000}"/>
    <cellStyle name="Total 2 4 6 5 3" xfId="60950" xr:uid="{00000000-0005-0000-0000-000013EE0000}"/>
    <cellStyle name="Total 2 4 6 6" xfId="60951" xr:uid="{00000000-0005-0000-0000-000014EE0000}"/>
    <cellStyle name="Total 2 4 6 6 2" xfId="60952" xr:uid="{00000000-0005-0000-0000-000015EE0000}"/>
    <cellStyle name="Total 2 4 6 6 3" xfId="60953" xr:uid="{00000000-0005-0000-0000-000016EE0000}"/>
    <cellStyle name="Total 2 4 6 7" xfId="60954" xr:uid="{00000000-0005-0000-0000-000017EE0000}"/>
    <cellStyle name="Total 2 4 6 7 2" xfId="60955" xr:uid="{00000000-0005-0000-0000-000018EE0000}"/>
    <cellStyle name="Total 2 4 6 7 3" xfId="60956" xr:uid="{00000000-0005-0000-0000-000019EE0000}"/>
    <cellStyle name="Total 2 4 6 8" xfId="60957" xr:uid="{00000000-0005-0000-0000-00001AEE0000}"/>
    <cellStyle name="Total 2 4 6 8 2" xfId="60958" xr:uid="{00000000-0005-0000-0000-00001BEE0000}"/>
    <cellStyle name="Total 2 4 6 8 3" xfId="60959" xr:uid="{00000000-0005-0000-0000-00001CEE0000}"/>
    <cellStyle name="Total 2 4 6 9" xfId="60960" xr:uid="{00000000-0005-0000-0000-00001DEE0000}"/>
    <cellStyle name="Total 2 4 6 9 2" xfId="60961" xr:uid="{00000000-0005-0000-0000-00001EEE0000}"/>
    <cellStyle name="Total 2 4 6 9 3" xfId="60962" xr:uid="{00000000-0005-0000-0000-00001FEE0000}"/>
    <cellStyle name="Total 2 4 7" xfId="60963" xr:uid="{00000000-0005-0000-0000-000020EE0000}"/>
    <cellStyle name="Total 2 4 7 10" xfId="60964" xr:uid="{00000000-0005-0000-0000-000021EE0000}"/>
    <cellStyle name="Total 2 4 7 10 2" xfId="60965" xr:uid="{00000000-0005-0000-0000-000022EE0000}"/>
    <cellStyle name="Total 2 4 7 10 3" xfId="60966" xr:uid="{00000000-0005-0000-0000-000023EE0000}"/>
    <cellStyle name="Total 2 4 7 11" xfId="60967" xr:uid="{00000000-0005-0000-0000-000024EE0000}"/>
    <cellStyle name="Total 2 4 7 11 2" xfId="60968" xr:uid="{00000000-0005-0000-0000-000025EE0000}"/>
    <cellStyle name="Total 2 4 7 11 3" xfId="60969" xr:uid="{00000000-0005-0000-0000-000026EE0000}"/>
    <cellStyle name="Total 2 4 7 12" xfId="60970" xr:uid="{00000000-0005-0000-0000-000027EE0000}"/>
    <cellStyle name="Total 2 4 7 13" xfId="60971" xr:uid="{00000000-0005-0000-0000-000028EE0000}"/>
    <cellStyle name="Total 2 4 7 2" xfId="60972" xr:uid="{00000000-0005-0000-0000-000029EE0000}"/>
    <cellStyle name="Total 2 4 7 2 2" xfId="60973" xr:uid="{00000000-0005-0000-0000-00002AEE0000}"/>
    <cellStyle name="Total 2 4 7 2 3" xfId="60974" xr:uid="{00000000-0005-0000-0000-00002BEE0000}"/>
    <cellStyle name="Total 2 4 7 3" xfId="60975" xr:uid="{00000000-0005-0000-0000-00002CEE0000}"/>
    <cellStyle name="Total 2 4 7 3 2" xfId="60976" xr:uid="{00000000-0005-0000-0000-00002DEE0000}"/>
    <cellStyle name="Total 2 4 7 3 3" xfId="60977" xr:uid="{00000000-0005-0000-0000-00002EEE0000}"/>
    <cellStyle name="Total 2 4 7 4" xfId="60978" xr:uid="{00000000-0005-0000-0000-00002FEE0000}"/>
    <cellStyle name="Total 2 4 7 4 2" xfId="60979" xr:uid="{00000000-0005-0000-0000-000030EE0000}"/>
    <cellStyle name="Total 2 4 7 4 3" xfId="60980" xr:uid="{00000000-0005-0000-0000-000031EE0000}"/>
    <cellStyle name="Total 2 4 7 5" xfId="60981" xr:uid="{00000000-0005-0000-0000-000032EE0000}"/>
    <cellStyle name="Total 2 4 7 5 2" xfId="60982" xr:uid="{00000000-0005-0000-0000-000033EE0000}"/>
    <cellStyle name="Total 2 4 7 5 3" xfId="60983" xr:uid="{00000000-0005-0000-0000-000034EE0000}"/>
    <cellStyle name="Total 2 4 7 6" xfId="60984" xr:uid="{00000000-0005-0000-0000-000035EE0000}"/>
    <cellStyle name="Total 2 4 7 6 2" xfId="60985" xr:uid="{00000000-0005-0000-0000-000036EE0000}"/>
    <cellStyle name="Total 2 4 7 6 3" xfId="60986" xr:uid="{00000000-0005-0000-0000-000037EE0000}"/>
    <cellStyle name="Total 2 4 7 7" xfId="60987" xr:uid="{00000000-0005-0000-0000-000038EE0000}"/>
    <cellStyle name="Total 2 4 7 7 2" xfId="60988" xr:uid="{00000000-0005-0000-0000-000039EE0000}"/>
    <cellStyle name="Total 2 4 7 7 3" xfId="60989" xr:uid="{00000000-0005-0000-0000-00003AEE0000}"/>
    <cellStyle name="Total 2 4 7 8" xfId="60990" xr:uid="{00000000-0005-0000-0000-00003BEE0000}"/>
    <cellStyle name="Total 2 4 7 8 2" xfId="60991" xr:uid="{00000000-0005-0000-0000-00003CEE0000}"/>
    <cellStyle name="Total 2 4 7 8 3" xfId="60992" xr:uid="{00000000-0005-0000-0000-00003DEE0000}"/>
    <cellStyle name="Total 2 4 7 9" xfId="60993" xr:uid="{00000000-0005-0000-0000-00003EEE0000}"/>
    <cellStyle name="Total 2 4 7 9 2" xfId="60994" xr:uid="{00000000-0005-0000-0000-00003FEE0000}"/>
    <cellStyle name="Total 2 4 7 9 3" xfId="60995" xr:uid="{00000000-0005-0000-0000-000040EE0000}"/>
    <cellStyle name="Total 2 4 8" xfId="60996" xr:uid="{00000000-0005-0000-0000-000041EE0000}"/>
    <cellStyle name="Total 2 4 8 2" xfId="60997" xr:uid="{00000000-0005-0000-0000-000042EE0000}"/>
    <cellStyle name="Total 2 4 8 3" xfId="60998" xr:uid="{00000000-0005-0000-0000-000043EE0000}"/>
    <cellStyle name="Total 2 4 9" xfId="60999" xr:uid="{00000000-0005-0000-0000-000044EE0000}"/>
    <cellStyle name="Total 2 4 9 2" xfId="61000" xr:uid="{00000000-0005-0000-0000-000045EE0000}"/>
    <cellStyle name="Total 2 4 9 3" xfId="61001" xr:uid="{00000000-0005-0000-0000-000046EE0000}"/>
    <cellStyle name="Total 2 5" xfId="61002" xr:uid="{00000000-0005-0000-0000-000047EE0000}"/>
    <cellStyle name="Total 2 5 10" xfId="61003" xr:uid="{00000000-0005-0000-0000-000048EE0000}"/>
    <cellStyle name="Total 2 5 10 2" xfId="61004" xr:uid="{00000000-0005-0000-0000-000049EE0000}"/>
    <cellStyle name="Total 2 5 10 3" xfId="61005" xr:uid="{00000000-0005-0000-0000-00004AEE0000}"/>
    <cellStyle name="Total 2 5 11" xfId="61006" xr:uid="{00000000-0005-0000-0000-00004BEE0000}"/>
    <cellStyle name="Total 2 5 11 2" xfId="61007" xr:uid="{00000000-0005-0000-0000-00004CEE0000}"/>
    <cellStyle name="Total 2 5 11 3" xfId="61008" xr:uid="{00000000-0005-0000-0000-00004DEE0000}"/>
    <cellStyle name="Total 2 5 12" xfId="61009" xr:uid="{00000000-0005-0000-0000-00004EEE0000}"/>
    <cellStyle name="Total 2 5 12 2" xfId="61010" xr:uid="{00000000-0005-0000-0000-00004FEE0000}"/>
    <cellStyle name="Total 2 5 12 3" xfId="61011" xr:uid="{00000000-0005-0000-0000-000050EE0000}"/>
    <cellStyle name="Total 2 5 13" xfId="61012" xr:uid="{00000000-0005-0000-0000-000051EE0000}"/>
    <cellStyle name="Total 2 5 13 2" xfId="61013" xr:uid="{00000000-0005-0000-0000-000052EE0000}"/>
    <cellStyle name="Total 2 5 13 3" xfId="61014" xr:uid="{00000000-0005-0000-0000-000053EE0000}"/>
    <cellStyle name="Total 2 5 14" xfId="61015" xr:uid="{00000000-0005-0000-0000-000054EE0000}"/>
    <cellStyle name="Total 2 5 14 2" xfId="61016" xr:uid="{00000000-0005-0000-0000-000055EE0000}"/>
    <cellStyle name="Total 2 5 14 3" xfId="61017" xr:uid="{00000000-0005-0000-0000-000056EE0000}"/>
    <cellStyle name="Total 2 5 15" xfId="61018" xr:uid="{00000000-0005-0000-0000-000057EE0000}"/>
    <cellStyle name="Total 2 5 15 2" xfId="61019" xr:uid="{00000000-0005-0000-0000-000058EE0000}"/>
    <cellStyle name="Total 2 5 15 3" xfId="61020" xr:uid="{00000000-0005-0000-0000-000059EE0000}"/>
    <cellStyle name="Total 2 5 16" xfId="61021" xr:uid="{00000000-0005-0000-0000-00005AEE0000}"/>
    <cellStyle name="Total 2 5 16 2" xfId="61022" xr:uid="{00000000-0005-0000-0000-00005BEE0000}"/>
    <cellStyle name="Total 2 5 16 3" xfId="61023" xr:uid="{00000000-0005-0000-0000-00005CEE0000}"/>
    <cellStyle name="Total 2 5 17" xfId="61024" xr:uid="{00000000-0005-0000-0000-00005DEE0000}"/>
    <cellStyle name="Total 2 5 17 2" xfId="61025" xr:uid="{00000000-0005-0000-0000-00005EEE0000}"/>
    <cellStyle name="Total 2 5 17 3" xfId="61026" xr:uid="{00000000-0005-0000-0000-00005FEE0000}"/>
    <cellStyle name="Total 2 5 18" xfId="61027" xr:uid="{00000000-0005-0000-0000-000060EE0000}"/>
    <cellStyle name="Total 2 5 18 2" xfId="61028" xr:uid="{00000000-0005-0000-0000-000061EE0000}"/>
    <cellStyle name="Total 2 5 18 3" xfId="61029" xr:uid="{00000000-0005-0000-0000-000062EE0000}"/>
    <cellStyle name="Total 2 5 19" xfId="61030" xr:uid="{00000000-0005-0000-0000-000063EE0000}"/>
    <cellStyle name="Total 2 5 2" xfId="61031" xr:uid="{00000000-0005-0000-0000-000064EE0000}"/>
    <cellStyle name="Total 2 5 2 10" xfId="61032" xr:uid="{00000000-0005-0000-0000-000065EE0000}"/>
    <cellStyle name="Total 2 5 2 10 2" xfId="61033" xr:uid="{00000000-0005-0000-0000-000066EE0000}"/>
    <cellStyle name="Total 2 5 2 10 3" xfId="61034" xr:uid="{00000000-0005-0000-0000-000067EE0000}"/>
    <cellStyle name="Total 2 5 2 11" xfId="61035" xr:uid="{00000000-0005-0000-0000-000068EE0000}"/>
    <cellStyle name="Total 2 5 2 11 2" xfId="61036" xr:uid="{00000000-0005-0000-0000-000069EE0000}"/>
    <cellStyle name="Total 2 5 2 11 3" xfId="61037" xr:uid="{00000000-0005-0000-0000-00006AEE0000}"/>
    <cellStyle name="Total 2 5 2 12" xfId="61038" xr:uid="{00000000-0005-0000-0000-00006BEE0000}"/>
    <cellStyle name="Total 2 5 2 12 2" xfId="61039" xr:uid="{00000000-0005-0000-0000-00006CEE0000}"/>
    <cellStyle name="Total 2 5 2 12 3" xfId="61040" xr:uid="{00000000-0005-0000-0000-00006DEE0000}"/>
    <cellStyle name="Total 2 5 2 13" xfId="61041" xr:uid="{00000000-0005-0000-0000-00006EEE0000}"/>
    <cellStyle name="Total 2 5 2 14" xfId="61042" xr:uid="{00000000-0005-0000-0000-00006FEE0000}"/>
    <cellStyle name="Total 2 5 2 2" xfId="61043" xr:uid="{00000000-0005-0000-0000-000070EE0000}"/>
    <cellStyle name="Total 2 5 2 2 2" xfId="61044" xr:uid="{00000000-0005-0000-0000-000071EE0000}"/>
    <cellStyle name="Total 2 5 2 2 3" xfId="61045" xr:uid="{00000000-0005-0000-0000-000072EE0000}"/>
    <cellStyle name="Total 2 5 2 3" xfId="61046" xr:uid="{00000000-0005-0000-0000-000073EE0000}"/>
    <cellStyle name="Total 2 5 2 3 2" xfId="61047" xr:uid="{00000000-0005-0000-0000-000074EE0000}"/>
    <cellStyle name="Total 2 5 2 3 3" xfId="61048" xr:uid="{00000000-0005-0000-0000-000075EE0000}"/>
    <cellStyle name="Total 2 5 2 4" xfId="61049" xr:uid="{00000000-0005-0000-0000-000076EE0000}"/>
    <cellStyle name="Total 2 5 2 4 2" xfId="61050" xr:uid="{00000000-0005-0000-0000-000077EE0000}"/>
    <cellStyle name="Total 2 5 2 4 3" xfId="61051" xr:uid="{00000000-0005-0000-0000-000078EE0000}"/>
    <cellStyle name="Total 2 5 2 5" xfId="61052" xr:uid="{00000000-0005-0000-0000-000079EE0000}"/>
    <cellStyle name="Total 2 5 2 5 2" xfId="61053" xr:uid="{00000000-0005-0000-0000-00007AEE0000}"/>
    <cellStyle name="Total 2 5 2 5 3" xfId="61054" xr:uid="{00000000-0005-0000-0000-00007BEE0000}"/>
    <cellStyle name="Total 2 5 2 6" xfId="61055" xr:uid="{00000000-0005-0000-0000-00007CEE0000}"/>
    <cellStyle name="Total 2 5 2 6 2" xfId="61056" xr:uid="{00000000-0005-0000-0000-00007DEE0000}"/>
    <cellStyle name="Total 2 5 2 6 3" xfId="61057" xr:uid="{00000000-0005-0000-0000-00007EEE0000}"/>
    <cellStyle name="Total 2 5 2 7" xfId="61058" xr:uid="{00000000-0005-0000-0000-00007FEE0000}"/>
    <cellStyle name="Total 2 5 2 7 2" xfId="61059" xr:uid="{00000000-0005-0000-0000-000080EE0000}"/>
    <cellStyle name="Total 2 5 2 7 3" xfId="61060" xr:uid="{00000000-0005-0000-0000-000081EE0000}"/>
    <cellStyle name="Total 2 5 2 8" xfId="61061" xr:uid="{00000000-0005-0000-0000-000082EE0000}"/>
    <cellStyle name="Total 2 5 2 8 2" xfId="61062" xr:uid="{00000000-0005-0000-0000-000083EE0000}"/>
    <cellStyle name="Total 2 5 2 8 3" xfId="61063" xr:uid="{00000000-0005-0000-0000-000084EE0000}"/>
    <cellStyle name="Total 2 5 2 9" xfId="61064" xr:uid="{00000000-0005-0000-0000-000085EE0000}"/>
    <cellStyle name="Total 2 5 2 9 2" xfId="61065" xr:uid="{00000000-0005-0000-0000-000086EE0000}"/>
    <cellStyle name="Total 2 5 2 9 3" xfId="61066" xr:uid="{00000000-0005-0000-0000-000087EE0000}"/>
    <cellStyle name="Total 2 5 20" xfId="61067" xr:uid="{00000000-0005-0000-0000-000088EE0000}"/>
    <cellStyle name="Total 2 5 3" xfId="61068" xr:uid="{00000000-0005-0000-0000-000089EE0000}"/>
    <cellStyle name="Total 2 5 3 10" xfId="61069" xr:uid="{00000000-0005-0000-0000-00008AEE0000}"/>
    <cellStyle name="Total 2 5 3 10 2" xfId="61070" xr:uid="{00000000-0005-0000-0000-00008BEE0000}"/>
    <cellStyle name="Total 2 5 3 10 3" xfId="61071" xr:uid="{00000000-0005-0000-0000-00008CEE0000}"/>
    <cellStyle name="Total 2 5 3 11" xfId="61072" xr:uid="{00000000-0005-0000-0000-00008DEE0000}"/>
    <cellStyle name="Total 2 5 3 11 2" xfId="61073" xr:uid="{00000000-0005-0000-0000-00008EEE0000}"/>
    <cellStyle name="Total 2 5 3 11 3" xfId="61074" xr:uid="{00000000-0005-0000-0000-00008FEE0000}"/>
    <cellStyle name="Total 2 5 3 12" xfId="61075" xr:uid="{00000000-0005-0000-0000-000090EE0000}"/>
    <cellStyle name="Total 2 5 3 12 2" xfId="61076" xr:uid="{00000000-0005-0000-0000-000091EE0000}"/>
    <cellStyle name="Total 2 5 3 12 3" xfId="61077" xr:uid="{00000000-0005-0000-0000-000092EE0000}"/>
    <cellStyle name="Total 2 5 3 13" xfId="61078" xr:uid="{00000000-0005-0000-0000-000093EE0000}"/>
    <cellStyle name="Total 2 5 3 14" xfId="61079" xr:uid="{00000000-0005-0000-0000-000094EE0000}"/>
    <cellStyle name="Total 2 5 3 2" xfId="61080" xr:uid="{00000000-0005-0000-0000-000095EE0000}"/>
    <cellStyle name="Total 2 5 3 2 2" xfId="61081" xr:uid="{00000000-0005-0000-0000-000096EE0000}"/>
    <cellStyle name="Total 2 5 3 2 3" xfId="61082" xr:uid="{00000000-0005-0000-0000-000097EE0000}"/>
    <cellStyle name="Total 2 5 3 3" xfId="61083" xr:uid="{00000000-0005-0000-0000-000098EE0000}"/>
    <cellStyle name="Total 2 5 3 3 2" xfId="61084" xr:uid="{00000000-0005-0000-0000-000099EE0000}"/>
    <cellStyle name="Total 2 5 3 3 3" xfId="61085" xr:uid="{00000000-0005-0000-0000-00009AEE0000}"/>
    <cellStyle name="Total 2 5 3 4" xfId="61086" xr:uid="{00000000-0005-0000-0000-00009BEE0000}"/>
    <cellStyle name="Total 2 5 3 4 2" xfId="61087" xr:uid="{00000000-0005-0000-0000-00009CEE0000}"/>
    <cellStyle name="Total 2 5 3 4 3" xfId="61088" xr:uid="{00000000-0005-0000-0000-00009DEE0000}"/>
    <cellStyle name="Total 2 5 3 5" xfId="61089" xr:uid="{00000000-0005-0000-0000-00009EEE0000}"/>
    <cellStyle name="Total 2 5 3 5 2" xfId="61090" xr:uid="{00000000-0005-0000-0000-00009FEE0000}"/>
    <cellStyle name="Total 2 5 3 5 3" xfId="61091" xr:uid="{00000000-0005-0000-0000-0000A0EE0000}"/>
    <cellStyle name="Total 2 5 3 6" xfId="61092" xr:uid="{00000000-0005-0000-0000-0000A1EE0000}"/>
    <cellStyle name="Total 2 5 3 6 2" xfId="61093" xr:uid="{00000000-0005-0000-0000-0000A2EE0000}"/>
    <cellStyle name="Total 2 5 3 6 3" xfId="61094" xr:uid="{00000000-0005-0000-0000-0000A3EE0000}"/>
    <cellStyle name="Total 2 5 3 7" xfId="61095" xr:uid="{00000000-0005-0000-0000-0000A4EE0000}"/>
    <cellStyle name="Total 2 5 3 7 2" xfId="61096" xr:uid="{00000000-0005-0000-0000-0000A5EE0000}"/>
    <cellStyle name="Total 2 5 3 7 3" xfId="61097" xr:uid="{00000000-0005-0000-0000-0000A6EE0000}"/>
    <cellStyle name="Total 2 5 3 8" xfId="61098" xr:uid="{00000000-0005-0000-0000-0000A7EE0000}"/>
    <cellStyle name="Total 2 5 3 8 2" xfId="61099" xr:uid="{00000000-0005-0000-0000-0000A8EE0000}"/>
    <cellStyle name="Total 2 5 3 8 3" xfId="61100" xr:uid="{00000000-0005-0000-0000-0000A9EE0000}"/>
    <cellStyle name="Total 2 5 3 9" xfId="61101" xr:uid="{00000000-0005-0000-0000-0000AAEE0000}"/>
    <cellStyle name="Total 2 5 3 9 2" xfId="61102" xr:uid="{00000000-0005-0000-0000-0000ABEE0000}"/>
    <cellStyle name="Total 2 5 3 9 3" xfId="61103" xr:uid="{00000000-0005-0000-0000-0000ACEE0000}"/>
    <cellStyle name="Total 2 5 4" xfId="61104" xr:uid="{00000000-0005-0000-0000-0000ADEE0000}"/>
    <cellStyle name="Total 2 5 4 10" xfId="61105" xr:uid="{00000000-0005-0000-0000-0000AEEE0000}"/>
    <cellStyle name="Total 2 5 4 10 2" xfId="61106" xr:uid="{00000000-0005-0000-0000-0000AFEE0000}"/>
    <cellStyle name="Total 2 5 4 10 3" xfId="61107" xr:uid="{00000000-0005-0000-0000-0000B0EE0000}"/>
    <cellStyle name="Total 2 5 4 11" xfId="61108" xr:uid="{00000000-0005-0000-0000-0000B1EE0000}"/>
    <cellStyle name="Total 2 5 4 11 2" xfId="61109" xr:uid="{00000000-0005-0000-0000-0000B2EE0000}"/>
    <cellStyle name="Total 2 5 4 11 3" xfId="61110" xr:uid="{00000000-0005-0000-0000-0000B3EE0000}"/>
    <cellStyle name="Total 2 5 4 12" xfId="61111" xr:uid="{00000000-0005-0000-0000-0000B4EE0000}"/>
    <cellStyle name="Total 2 5 4 13" xfId="61112" xr:uid="{00000000-0005-0000-0000-0000B5EE0000}"/>
    <cellStyle name="Total 2 5 4 2" xfId="61113" xr:uid="{00000000-0005-0000-0000-0000B6EE0000}"/>
    <cellStyle name="Total 2 5 4 2 2" xfId="61114" xr:uid="{00000000-0005-0000-0000-0000B7EE0000}"/>
    <cellStyle name="Total 2 5 4 2 3" xfId="61115" xr:uid="{00000000-0005-0000-0000-0000B8EE0000}"/>
    <cellStyle name="Total 2 5 4 3" xfId="61116" xr:uid="{00000000-0005-0000-0000-0000B9EE0000}"/>
    <cellStyle name="Total 2 5 4 3 2" xfId="61117" xr:uid="{00000000-0005-0000-0000-0000BAEE0000}"/>
    <cellStyle name="Total 2 5 4 3 3" xfId="61118" xr:uid="{00000000-0005-0000-0000-0000BBEE0000}"/>
    <cellStyle name="Total 2 5 4 4" xfId="61119" xr:uid="{00000000-0005-0000-0000-0000BCEE0000}"/>
    <cellStyle name="Total 2 5 4 4 2" xfId="61120" xr:uid="{00000000-0005-0000-0000-0000BDEE0000}"/>
    <cellStyle name="Total 2 5 4 4 3" xfId="61121" xr:uid="{00000000-0005-0000-0000-0000BEEE0000}"/>
    <cellStyle name="Total 2 5 4 5" xfId="61122" xr:uid="{00000000-0005-0000-0000-0000BFEE0000}"/>
    <cellStyle name="Total 2 5 4 5 2" xfId="61123" xr:uid="{00000000-0005-0000-0000-0000C0EE0000}"/>
    <cellStyle name="Total 2 5 4 5 3" xfId="61124" xr:uid="{00000000-0005-0000-0000-0000C1EE0000}"/>
    <cellStyle name="Total 2 5 4 6" xfId="61125" xr:uid="{00000000-0005-0000-0000-0000C2EE0000}"/>
    <cellStyle name="Total 2 5 4 6 2" xfId="61126" xr:uid="{00000000-0005-0000-0000-0000C3EE0000}"/>
    <cellStyle name="Total 2 5 4 6 3" xfId="61127" xr:uid="{00000000-0005-0000-0000-0000C4EE0000}"/>
    <cellStyle name="Total 2 5 4 7" xfId="61128" xr:uid="{00000000-0005-0000-0000-0000C5EE0000}"/>
    <cellStyle name="Total 2 5 4 7 2" xfId="61129" xr:uid="{00000000-0005-0000-0000-0000C6EE0000}"/>
    <cellStyle name="Total 2 5 4 7 3" xfId="61130" xr:uid="{00000000-0005-0000-0000-0000C7EE0000}"/>
    <cellStyle name="Total 2 5 4 8" xfId="61131" xr:uid="{00000000-0005-0000-0000-0000C8EE0000}"/>
    <cellStyle name="Total 2 5 4 8 2" xfId="61132" xr:uid="{00000000-0005-0000-0000-0000C9EE0000}"/>
    <cellStyle name="Total 2 5 4 8 3" xfId="61133" xr:uid="{00000000-0005-0000-0000-0000CAEE0000}"/>
    <cellStyle name="Total 2 5 4 9" xfId="61134" xr:uid="{00000000-0005-0000-0000-0000CBEE0000}"/>
    <cellStyle name="Total 2 5 4 9 2" xfId="61135" xr:uid="{00000000-0005-0000-0000-0000CCEE0000}"/>
    <cellStyle name="Total 2 5 4 9 3" xfId="61136" xr:uid="{00000000-0005-0000-0000-0000CDEE0000}"/>
    <cellStyle name="Total 2 5 5" xfId="61137" xr:uid="{00000000-0005-0000-0000-0000CEEE0000}"/>
    <cellStyle name="Total 2 5 5 10" xfId="61138" xr:uid="{00000000-0005-0000-0000-0000CFEE0000}"/>
    <cellStyle name="Total 2 5 5 10 2" xfId="61139" xr:uid="{00000000-0005-0000-0000-0000D0EE0000}"/>
    <cellStyle name="Total 2 5 5 10 3" xfId="61140" xr:uid="{00000000-0005-0000-0000-0000D1EE0000}"/>
    <cellStyle name="Total 2 5 5 11" xfId="61141" xr:uid="{00000000-0005-0000-0000-0000D2EE0000}"/>
    <cellStyle name="Total 2 5 5 11 2" xfId="61142" xr:uid="{00000000-0005-0000-0000-0000D3EE0000}"/>
    <cellStyle name="Total 2 5 5 11 3" xfId="61143" xr:uid="{00000000-0005-0000-0000-0000D4EE0000}"/>
    <cellStyle name="Total 2 5 5 12" xfId="61144" xr:uid="{00000000-0005-0000-0000-0000D5EE0000}"/>
    <cellStyle name="Total 2 5 5 13" xfId="61145" xr:uid="{00000000-0005-0000-0000-0000D6EE0000}"/>
    <cellStyle name="Total 2 5 5 2" xfId="61146" xr:uid="{00000000-0005-0000-0000-0000D7EE0000}"/>
    <cellStyle name="Total 2 5 5 2 2" xfId="61147" xr:uid="{00000000-0005-0000-0000-0000D8EE0000}"/>
    <cellStyle name="Total 2 5 5 2 3" xfId="61148" xr:uid="{00000000-0005-0000-0000-0000D9EE0000}"/>
    <cellStyle name="Total 2 5 5 3" xfId="61149" xr:uid="{00000000-0005-0000-0000-0000DAEE0000}"/>
    <cellStyle name="Total 2 5 5 3 2" xfId="61150" xr:uid="{00000000-0005-0000-0000-0000DBEE0000}"/>
    <cellStyle name="Total 2 5 5 3 3" xfId="61151" xr:uid="{00000000-0005-0000-0000-0000DCEE0000}"/>
    <cellStyle name="Total 2 5 5 4" xfId="61152" xr:uid="{00000000-0005-0000-0000-0000DDEE0000}"/>
    <cellStyle name="Total 2 5 5 4 2" xfId="61153" xr:uid="{00000000-0005-0000-0000-0000DEEE0000}"/>
    <cellStyle name="Total 2 5 5 4 3" xfId="61154" xr:uid="{00000000-0005-0000-0000-0000DFEE0000}"/>
    <cellStyle name="Total 2 5 5 5" xfId="61155" xr:uid="{00000000-0005-0000-0000-0000E0EE0000}"/>
    <cellStyle name="Total 2 5 5 5 2" xfId="61156" xr:uid="{00000000-0005-0000-0000-0000E1EE0000}"/>
    <cellStyle name="Total 2 5 5 5 3" xfId="61157" xr:uid="{00000000-0005-0000-0000-0000E2EE0000}"/>
    <cellStyle name="Total 2 5 5 6" xfId="61158" xr:uid="{00000000-0005-0000-0000-0000E3EE0000}"/>
    <cellStyle name="Total 2 5 5 6 2" xfId="61159" xr:uid="{00000000-0005-0000-0000-0000E4EE0000}"/>
    <cellStyle name="Total 2 5 5 6 3" xfId="61160" xr:uid="{00000000-0005-0000-0000-0000E5EE0000}"/>
    <cellStyle name="Total 2 5 5 7" xfId="61161" xr:uid="{00000000-0005-0000-0000-0000E6EE0000}"/>
    <cellStyle name="Total 2 5 5 7 2" xfId="61162" xr:uid="{00000000-0005-0000-0000-0000E7EE0000}"/>
    <cellStyle name="Total 2 5 5 7 3" xfId="61163" xr:uid="{00000000-0005-0000-0000-0000E8EE0000}"/>
    <cellStyle name="Total 2 5 5 8" xfId="61164" xr:uid="{00000000-0005-0000-0000-0000E9EE0000}"/>
    <cellStyle name="Total 2 5 5 8 2" xfId="61165" xr:uid="{00000000-0005-0000-0000-0000EAEE0000}"/>
    <cellStyle name="Total 2 5 5 8 3" xfId="61166" xr:uid="{00000000-0005-0000-0000-0000EBEE0000}"/>
    <cellStyle name="Total 2 5 5 9" xfId="61167" xr:uid="{00000000-0005-0000-0000-0000ECEE0000}"/>
    <cellStyle name="Total 2 5 5 9 2" xfId="61168" xr:uid="{00000000-0005-0000-0000-0000EDEE0000}"/>
    <cellStyle name="Total 2 5 5 9 3" xfId="61169" xr:uid="{00000000-0005-0000-0000-0000EEEE0000}"/>
    <cellStyle name="Total 2 5 6" xfId="61170" xr:uid="{00000000-0005-0000-0000-0000EFEE0000}"/>
    <cellStyle name="Total 2 5 6 10" xfId="61171" xr:uid="{00000000-0005-0000-0000-0000F0EE0000}"/>
    <cellStyle name="Total 2 5 6 10 2" xfId="61172" xr:uid="{00000000-0005-0000-0000-0000F1EE0000}"/>
    <cellStyle name="Total 2 5 6 10 3" xfId="61173" xr:uid="{00000000-0005-0000-0000-0000F2EE0000}"/>
    <cellStyle name="Total 2 5 6 11" xfId="61174" xr:uid="{00000000-0005-0000-0000-0000F3EE0000}"/>
    <cellStyle name="Total 2 5 6 11 2" xfId="61175" xr:uid="{00000000-0005-0000-0000-0000F4EE0000}"/>
    <cellStyle name="Total 2 5 6 11 3" xfId="61176" xr:uid="{00000000-0005-0000-0000-0000F5EE0000}"/>
    <cellStyle name="Total 2 5 6 12" xfId="61177" xr:uid="{00000000-0005-0000-0000-0000F6EE0000}"/>
    <cellStyle name="Total 2 5 6 13" xfId="61178" xr:uid="{00000000-0005-0000-0000-0000F7EE0000}"/>
    <cellStyle name="Total 2 5 6 2" xfId="61179" xr:uid="{00000000-0005-0000-0000-0000F8EE0000}"/>
    <cellStyle name="Total 2 5 6 2 2" xfId="61180" xr:uid="{00000000-0005-0000-0000-0000F9EE0000}"/>
    <cellStyle name="Total 2 5 6 2 3" xfId="61181" xr:uid="{00000000-0005-0000-0000-0000FAEE0000}"/>
    <cellStyle name="Total 2 5 6 3" xfId="61182" xr:uid="{00000000-0005-0000-0000-0000FBEE0000}"/>
    <cellStyle name="Total 2 5 6 3 2" xfId="61183" xr:uid="{00000000-0005-0000-0000-0000FCEE0000}"/>
    <cellStyle name="Total 2 5 6 3 3" xfId="61184" xr:uid="{00000000-0005-0000-0000-0000FDEE0000}"/>
    <cellStyle name="Total 2 5 6 4" xfId="61185" xr:uid="{00000000-0005-0000-0000-0000FEEE0000}"/>
    <cellStyle name="Total 2 5 6 4 2" xfId="61186" xr:uid="{00000000-0005-0000-0000-0000FFEE0000}"/>
    <cellStyle name="Total 2 5 6 4 3" xfId="61187" xr:uid="{00000000-0005-0000-0000-000000EF0000}"/>
    <cellStyle name="Total 2 5 6 5" xfId="61188" xr:uid="{00000000-0005-0000-0000-000001EF0000}"/>
    <cellStyle name="Total 2 5 6 5 2" xfId="61189" xr:uid="{00000000-0005-0000-0000-000002EF0000}"/>
    <cellStyle name="Total 2 5 6 5 3" xfId="61190" xr:uid="{00000000-0005-0000-0000-000003EF0000}"/>
    <cellStyle name="Total 2 5 6 6" xfId="61191" xr:uid="{00000000-0005-0000-0000-000004EF0000}"/>
    <cellStyle name="Total 2 5 6 6 2" xfId="61192" xr:uid="{00000000-0005-0000-0000-000005EF0000}"/>
    <cellStyle name="Total 2 5 6 6 3" xfId="61193" xr:uid="{00000000-0005-0000-0000-000006EF0000}"/>
    <cellStyle name="Total 2 5 6 7" xfId="61194" xr:uid="{00000000-0005-0000-0000-000007EF0000}"/>
    <cellStyle name="Total 2 5 6 7 2" xfId="61195" xr:uid="{00000000-0005-0000-0000-000008EF0000}"/>
    <cellStyle name="Total 2 5 6 7 3" xfId="61196" xr:uid="{00000000-0005-0000-0000-000009EF0000}"/>
    <cellStyle name="Total 2 5 6 8" xfId="61197" xr:uid="{00000000-0005-0000-0000-00000AEF0000}"/>
    <cellStyle name="Total 2 5 6 8 2" xfId="61198" xr:uid="{00000000-0005-0000-0000-00000BEF0000}"/>
    <cellStyle name="Total 2 5 6 8 3" xfId="61199" xr:uid="{00000000-0005-0000-0000-00000CEF0000}"/>
    <cellStyle name="Total 2 5 6 9" xfId="61200" xr:uid="{00000000-0005-0000-0000-00000DEF0000}"/>
    <cellStyle name="Total 2 5 6 9 2" xfId="61201" xr:uid="{00000000-0005-0000-0000-00000EEF0000}"/>
    <cellStyle name="Total 2 5 6 9 3" xfId="61202" xr:uid="{00000000-0005-0000-0000-00000FEF0000}"/>
    <cellStyle name="Total 2 5 7" xfId="61203" xr:uid="{00000000-0005-0000-0000-000010EF0000}"/>
    <cellStyle name="Total 2 5 7 10" xfId="61204" xr:uid="{00000000-0005-0000-0000-000011EF0000}"/>
    <cellStyle name="Total 2 5 7 10 2" xfId="61205" xr:uid="{00000000-0005-0000-0000-000012EF0000}"/>
    <cellStyle name="Total 2 5 7 10 3" xfId="61206" xr:uid="{00000000-0005-0000-0000-000013EF0000}"/>
    <cellStyle name="Total 2 5 7 11" xfId="61207" xr:uid="{00000000-0005-0000-0000-000014EF0000}"/>
    <cellStyle name="Total 2 5 7 11 2" xfId="61208" xr:uid="{00000000-0005-0000-0000-000015EF0000}"/>
    <cellStyle name="Total 2 5 7 11 3" xfId="61209" xr:uid="{00000000-0005-0000-0000-000016EF0000}"/>
    <cellStyle name="Total 2 5 7 12" xfId="61210" xr:uid="{00000000-0005-0000-0000-000017EF0000}"/>
    <cellStyle name="Total 2 5 7 13" xfId="61211" xr:uid="{00000000-0005-0000-0000-000018EF0000}"/>
    <cellStyle name="Total 2 5 7 2" xfId="61212" xr:uid="{00000000-0005-0000-0000-000019EF0000}"/>
    <cellStyle name="Total 2 5 7 2 2" xfId="61213" xr:uid="{00000000-0005-0000-0000-00001AEF0000}"/>
    <cellStyle name="Total 2 5 7 2 3" xfId="61214" xr:uid="{00000000-0005-0000-0000-00001BEF0000}"/>
    <cellStyle name="Total 2 5 7 3" xfId="61215" xr:uid="{00000000-0005-0000-0000-00001CEF0000}"/>
    <cellStyle name="Total 2 5 7 3 2" xfId="61216" xr:uid="{00000000-0005-0000-0000-00001DEF0000}"/>
    <cellStyle name="Total 2 5 7 3 3" xfId="61217" xr:uid="{00000000-0005-0000-0000-00001EEF0000}"/>
    <cellStyle name="Total 2 5 7 4" xfId="61218" xr:uid="{00000000-0005-0000-0000-00001FEF0000}"/>
    <cellStyle name="Total 2 5 7 4 2" xfId="61219" xr:uid="{00000000-0005-0000-0000-000020EF0000}"/>
    <cellStyle name="Total 2 5 7 4 3" xfId="61220" xr:uid="{00000000-0005-0000-0000-000021EF0000}"/>
    <cellStyle name="Total 2 5 7 5" xfId="61221" xr:uid="{00000000-0005-0000-0000-000022EF0000}"/>
    <cellStyle name="Total 2 5 7 5 2" xfId="61222" xr:uid="{00000000-0005-0000-0000-000023EF0000}"/>
    <cellStyle name="Total 2 5 7 5 3" xfId="61223" xr:uid="{00000000-0005-0000-0000-000024EF0000}"/>
    <cellStyle name="Total 2 5 7 6" xfId="61224" xr:uid="{00000000-0005-0000-0000-000025EF0000}"/>
    <cellStyle name="Total 2 5 7 6 2" xfId="61225" xr:uid="{00000000-0005-0000-0000-000026EF0000}"/>
    <cellStyle name="Total 2 5 7 6 3" xfId="61226" xr:uid="{00000000-0005-0000-0000-000027EF0000}"/>
    <cellStyle name="Total 2 5 7 7" xfId="61227" xr:uid="{00000000-0005-0000-0000-000028EF0000}"/>
    <cellStyle name="Total 2 5 7 7 2" xfId="61228" xr:uid="{00000000-0005-0000-0000-000029EF0000}"/>
    <cellStyle name="Total 2 5 7 7 3" xfId="61229" xr:uid="{00000000-0005-0000-0000-00002AEF0000}"/>
    <cellStyle name="Total 2 5 7 8" xfId="61230" xr:uid="{00000000-0005-0000-0000-00002BEF0000}"/>
    <cellStyle name="Total 2 5 7 8 2" xfId="61231" xr:uid="{00000000-0005-0000-0000-00002CEF0000}"/>
    <cellStyle name="Total 2 5 7 8 3" xfId="61232" xr:uid="{00000000-0005-0000-0000-00002DEF0000}"/>
    <cellStyle name="Total 2 5 7 9" xfId="61233" xr:uid="{00000000-0005-0000-0000-00002EEF0000}"/>
    <cellStyle name="Total 2 5 7 9 2" xfId="61234" xr:uid="{00000000-0005-0000-0000-00002FEF0000}"/>
    <cellStyle name="Total 2 5 7 9 3" xfId="61235" xr:uid="{00000000-0005-0000-0000-000030EF0000}"/>
    <cellStyle name="Total 2 5 8" xfId="61236" xr:uid="{00000000-0005-0000-0000-000031EF0000}"/>
    <cellStyle name="Total 2 5 8 2" xfId="61237" xr:uid="{00000000-0005-0000-0000-000032EF0000}"/>
    <cellStyle name="Total 2 5 8 3" xfId="61238" xr:uid="{00000000-0005-0000-0000-000033EF0000}"/>
    <cellStyle name="Total 2 5 9" xfId="61239" xr:uid="{00000000-0005-0000-0000-000034EF0000}"/>
    <cellStyle name="Total 2 5 9 2" xfId="61240" xr:uid="{00000000-0005-0000-0000-000035EF0000}"/>
    <cellStyle name="Total 2 5 9 3" xfId="61241" xr:uid="{00000000-0005-0000-0000-000036EF0000}"/>
    <cellStyle name="Total 2 6" xfId="61242" xr:uid="{00000000-0005-0000-0000-000037EF0000}"/>
    <cellStyle name="Total 2 6 10" xfId="61243" xr:uid="{00000000-0005-0000-0000-000038EF0000}"/>
    <cellStyle name="Total 2 6 10 2" xfId="61244" xr:uid="{00000000-0005-0000-0000-000039EF0000}"/>
    <cellStyle name="Total 2 6 10 3" xfId="61245" xr:uid="{00000000-0005-0000-0000-00003AEF0000}"/>
    <cellStyle name="Total 2 6 11" xfId="61246" xr:uid="{00000000-0005-0000-0000-00003BEF0000}"/>
    <cellStyle name="Total 2 6 11 2" xfId="61247" xr:uid="{00000000-0005-0000-0000-00003CEF0000}"/>
    <cellStyle name="Total 2 6 11 3" xfId="61248" xr:uid="{00000000-0005-0000-0000-00003DEF0000}"/>
    <cellStyle name="Total 2 6 12" xfId="61249" xr:uid="{00000000-0005-0000-0000-00003EEF0000}"/>
    <cellStyle name="Total 2 6 12 2" xfId="61250" xr:uid="{00000000-0005-0000-0000-00003FEF0000}"/>
    <cellStyle name="Total 2 6 12 3" xfId="61251" xr:uid="{00000000-0005-0000-0000-000040EF0000}"/>
    <cellStyle name="Total 2 6 13" xfId="61252" xr:uid="{00000000-0005-0000-0000-000041EF0000}"/>
    <cellStyle name="Total 2 6 13 2" xfId="61253" xr:uid="{00000000-0005-0000-0000-000042EF0000}"/>
    <cellStyle name="Total 2 6 13 3" xfId="61254" xr:uid="{00000000-0005-0000-0000-000043EF0000}"/>
    <cellStyle name="Total 2 6 14" xfId="61255" xr:uid="{00000000-0005-0000-0000-000044EF0000}"/>
    <cellStyle name="Total 2 6 14 2" xfId="61256" xr:uid="{00000000-0005-0000-0000-000045EF0000}"/>
    <cellStyle name="Total 2 6 14 3" xfId="61257" xr:uid="{00000000-0005-0000-0000-000046EF0000}"/>
    <cellStyle name="Total 2 6 15" xfId="61258" xr:uid="{00000000-0005-0000-0000-000047EF0000}"/>
    <cellStyle name="Total 2 6 15 2" xfId="61259" xr:uid="{00000000-0005-0000-0000-000048EF0000}"/>
    <cellStyle name="Total 2 6 15 3" xfId="61260" xr:uid="{00000000-0005-0000-0000-000049EF0000}"/>
    <cellStyle name="Total 2 6 16" xfId="61261" xr:uid="{00000000-0005-0000-0000-00004AEF0000}"/>
    <cellStyle name="Total 2 6 16 2" xfId="61262" xr:uid="{00000000-0005-0000-0000-00004BEF0000}"/>
    <cellStyle name="Total 2 6 16 3" xfId="61263" xr:uid="{00000000-0005-0000-0000-00004CEF0000}"/>
    <cellStyle name="Total 2 6 17" xfId="61264" xr:uid="{00000000-0005-0000-0000-00004DEF0000}"/>
    <cellStyle name="Total 2 6 17 2" xfId="61265" xr:uid="{00000000-0005-0000-0000-00004EEF0000}"/>
    <cellStyle name="Total 2 6 17 3" xfId="61266" xr:uid="{00000000-0005-0000-0000-00004FEF0000}"/>
    <cellStyle name="Total 2 6 18" xfId="61267" xr:uid="{00000000-0005-0000-0000-000050EF0000}"/>
    <cellStyle name="Total 2 6 18 2" xfId="61268" xr:uid="{00000000-0005-0000-0000-000051EF0000}"/>
    <cellStyle name="Total 2 6 18 3" xfId="61269" xr:uid="{00000000-0005-0000-0000-000052EF0000}"/>
    <cellStyle name="Total 2 6 19" xfId="61270" xr:uid="{00000000-0005-0000-0000-000053EF0000}"/>
    <cellStyle name="Total 2 6 2" xfId="61271" xr:uid="{00000000-0005-0000-0000-000054EF0000}"/>
    <cellStyle name="Total 2 6 2 10" xfId="61272" xr:uid="{00000000-0005-0000-0000-000055EF0000}"/>
    <cellStyle name="Total 2 6 2 10 2" xfId="61273" xr:uid="{00000000-0005-0000-0000-000056EF0000}"/>
    <cellStyle name="Total 2 6 2 10 3" xfId="61274" xr:uid="{00000000-0005-0000-0000-000057EF0000}"/>
    <cellStyle name="Total 2 6 2 11" xfId="61275" xr:uid="{00000000-0005-0000-0000-000058EF0000}"/>
    <cellStyle name="Total 2 6 2 11 2" xfId="61276" xr:uid="{00000000-0005-0000-0000-000059EF0000}"/>
    <cellStyle name="Total 2 6 2 11 3" xfId="61277" xr:uid="{00000000-0005-0000-0000-00005AEF0000}"/>
    <cellStyle name="Total 2 6 2 12" xfId="61278" xr:uid="{00000000-0005-0000-0000-00005BEF0000}"/>
    <cellStyle name="Total 2 6 2 12 2" xfId="61279" xr:uid="{00000000-0005-0000-0000-00005CEF0000}"/>
    <cellStyle name="Total 2 6 2 12 3" xfId="61280" xr:uid="{00000000-0005-0000-0000-00005DEF0000}"/>
    <cellStyle name="Total 2 6 2 13" xfId="61281" xr:uid="{00000000-0005-0000-0000-00005EEF0000}"/>
    <cellStyle name="Total 2 6 2 14" xfId="61282" xr:uid="{00000000-0005-0000-0000-00005FEF0000}"/>
    <cellStyle name="Total 2 6 2 2" xfId="61283" xr:uid="{00000000-0005-0000-0000-000060EF0000}"/>
    <cellStyle name="Total 2 6 2 2 2" xfId="61284" xr:uid="{00000000-0005-0000-0000-000061EF0000}"/>
    <cellStyle name="Total 2 6 2 2 3" xfId="61285" xr:uid="{00000000-0005-0000-0000-000062EF0000}"/>
    <cellStyle name="Total 2 6 2 3" xfId="61286" xr:uid="{00000000-0005-0000-0000-000063EF0000}"/>
    <cellStyle name="Total 2 6 2 3 2" xfId="61287" xr:uid="{00000000-0005-0000-0000-000064EF0000}"/>
    <cellStyle name="Total 2 6 2 3 3" xfId="61288" xr:uid="{00000000-0005-0000-0000-000065EF0000}"/>
    <cellStyle name="Total 2 6 2 4" xfId="61289" xr:uid="{00000000-0005-0000-0000-000066EF0000}"/>
    <cellStyle name="Total 2 6 2 4 2" xfId="61290" xr:uid="{00000000-0005-0000-0000-000067EF0000}"/>
    <cellStyle name="Total 2 6 2 4 3" xfId="61291" xr:uid="{00000000-0005-0000-0000-000068EF0000}"/>
    <cellStyle name="Total 2 6 2 5" xfId="61292" xr:uid="{00000000-0005-0000-0000-000069EF0000}"/>
    <cellStyle name="Total 2 6 2 5 2" xfId="61293" xr:uid="{00000000-0005-0000-0000-00006AEF0000}"/>
    <cellStyle name="Total 2 6 2 5 3" xfId="61294" xr:uid="{00000000-0005-0000-0000-00006BEF0000}"/>
    <cellStyle name="Total 2 6 2 6" xfId="61295" xr:uid="{00000000-0005-0000-0000-00006CEF0000}"/>
    <cellStyle name="Total 2 6 2 6 2" xfId="61296" xr:uid="{00000000-0005-0000-0000-00006DEF0000}"/>
    <cellStyle name="Total 2 6 2 6 3" xfId="61297" xr:uid="{00000000-0005-0000-0000-00006EEF0000}"/>
    <cellStyle name="Total 2 6 2 7" xfId="61298" xr:uid="{00000000-0005-0000-0000-00006FEF0000}"/>
    <cellStyle name="Total 2 6 2 7 2" xfId="61299" xr:uid="{00000000-0005-0000-0000-000070EF0000}"/>
    <cellStyle name="Total 2 6 2 7 3" xfId="61300" xr:uid="{00000000-0005-0000-0000-000071EF0000}"/>
    <cellStyle name="Total 2 6 2 8" xfId="61301" xr:uid="{00000000-0005-0000-0000-000072EF0000}"/>
    <cellStyle name="Total 2 6 2 8 2" xfId="61302" xr:uid="{00000000-0005-0000-0000-000073EF0000}"/>
    <cellStyle name="Total 2 6 2 8 3" xfId="61303" xr:uid="{00000000-0005-0000-0000-000074EF0000}"/>
    <cellStyle name="Total 2 6 2 9" xfId="61304" xr:uid="{00000000-0005-0000-0000-000075EF0000}"/>
    <cellStyle name="Total 2 6 2 9 2" xfId="61305" xr:uid="{00000000-0005-0000-0000-000076EF0000}"/>
    <cellStyle name="Total 2 6 2 9 3" xfId="61306" xr:uid="{00000000-0005-0000-0000-000077EF0000}"/>
    <cellStyle name="Total 2 6 20" xfId="61307" xr:uid="{00000000-0005-0000-0000-000078EF0000}"/>
    <cellStyle name="Total 2 6 3" xfId="61308" xr:uid="{00000000-0005-0000-0000-000079EF0000}"/>
    <cellStyle name="Total 2 6 3 10" xfId="61309" xr:uid="{00000000-0005-0000-0000-00007AEF0000}"/>
    <cellStyle name="Total 2 6 3 10 2" xfId="61310" xr:uid="{00000000-0005-0000-0000-00007BEF0000}"/>
    <cellStyle name="Total 2 6 3 10 3" xfId="61311" xr:uid="{00000000-0005-0000-0000-00007CEF0000}"/>
    <cellStyle name="Total 2 6 3 11" xfId="61312" xr:uid="{00000000-0005-0000-0000-00007DEF0000}"/>
    <cellStyle name="Total 2 6 3 11 2" xfId="61313" xr:uid="{00000000-0005-0000-0000-00007EEF0000}"/>
    <cellStyle name="Total 2 6 3 11 3" xfId="61314" xr:uid="{00000000-0005-0000-0000-00007FEF0000}"/>
    <cellStyle name="Total 2 6 3 12" xfId="61315" xr:uid="{00000000-0005-0000-0000-000080EF0000}"/>
    <cellStyle name="Total 2 6 3 12 2" xfId="61316" xr:uid="{00000000-0005-0000-0000-000081EF0000}"/>
    <cellStyle name="Total 2 6 3 12 3" xfId="61317" xr:uid="{00000000-0005-0000-0000-000082EF0000}"/>
    <cellStyle name="Total 2 6 3 13" xfId="61318" xr:uid="{00000000-0005-0000-0000-000083EF0000}"/>
    <cellStyle name="Total 2 6 3 14" xfId="61319" xr:uid="{00000000-0005-0000-0000-000084EF0000}"/>
    <cellStyle name="Total 2 6 3 2" xfId="61320" xr:uid="{00000000-0005-0000-0000-000085EF0000}"/>
    <cellStyle name="Total 2 6 3 2 2" xfId="61321" xr:uid="{00000000-0005-0000-0000-000086EF0000}"/>
    <cellStyle name="Total 2 6 3 2 3" xfId="61322" xr:uid="{00000000-0005-0000-0000-000087EF0000}"/>
    <cellStyle name="Total 2 6 3 3" xfId="61323" xr:uid="{00000000-0005-0000-0000-000088EF0000}"/>
    <cellStyle name="Total 2 6 3 3 2" xfId="61324" xr:uid="{00000000-0005-0000-0000-000089EF0000}"/>
    <cellStyle name="Total 2 6 3 3 3" xfId="61325" xr:uid="{00000000-0005-0000-0000-00008AEF0000}"/>
    <cellStyle name="Total 2 6 3 4" xfId="61326" xr:uid="{00000000-0005-0000-0000-00008BEF0000}"/>
    <cellStyle name="Total 2 6 3 4 2" xfId="61327" xr:uid="{00000000-0005-0000-0000-00008CEF0000}"/>
    <cellStyle name="Total 2 6 3 4 3" xfId="61328" xr:uid="{00000000-0005-0000-0000-00008DEF0000}"/>
    <cellStyle name="Total 2 6 3 5" xfId="61329" xr:uid="{00000000-0005-0000-0000-00008EEF0000}"/>
    <cellStyle name="Total 2 6 3 5 2" xfId="61330" xr:uid="{00000000-0005-0000-0000-00008FEF0000}"/>
    <cellStyle name="Total 2 6 3 5 3" xfId="61331" xr:uid="{00000000-0005-0000-0000-000090EF0000}"/>
    <cellStyle name="Total 2 6 3 6" xfId="61332" xr:uid="{00000000-0005-0000-0000-000091EF0000}"/>
    <cellStyle name="Total 2 6 3 6 2" xfId="61333" xr:uid="{00000000-0005-0000-0000-000092EF0000}"/>
    <cellStyle name="Total 2 6 3 6 3" xfId="61334" xr:uid="{00000000-0005-0000-0000-000093EF0000}"/>
    <cellStyle name="Total 2 6 3 7" xfId="61335" xr:uid="{00000000-0005-0000-0000-000094EF0000}"/>
    <cellStyle name="Total 2 6 3 7 2" xfId="61336" xr:uid="{00000000-0005-0000-0000-000095EF0000}"/>
    <cellStyle name="Total 2 6 3 7 3" xfId="61337" xr:uid="{00000000-0005-0000-0000-000096EF0000}"/>
    <cellStyle name="Total 2 6 3 8" xfId="61338" xr:uid="{00000000-0005-0000-0000-000097EF0000}"/>
    <cellStyle name="Total 2 6 3 8 2" xfId="61339" xr:uid="{00000000-0005-0000-0000-000098EF0000}"/>
    <cellStyle name="Total 2 6 3 8 3" xfId="61340" xr:uid="{00000000-0005-0000-0000-000099EF0000}"/>
    <cellStyle name="Total 2 6 3 9" xfId="61341" xr:uid="{00000000-0005-0000-0000-00009AEF0000}"/>
    <cellStyle name="Total 2 6 3 9 2" xfId="61342" xr:uid="{00000000-0005-0000-0000-00009BEF0000}"/>
    <cellStyle name="Total 2 6 3 9 3" xfId="61343" xr:uid="{00000000-0005-0000-0000-00009CEF0000}"/>
    <cellStyle name="Total 2 6 4" xfId="61344" xr:uid="{00000000-0005-0000-0000-00009DEF0000}"/>
    <cellStyle name="Total 2 6 4 10" xfId="61345" xr:uid="{00000000-0005-0000-0000-00009EEF0000}"/>
    <cellStyle name="Total 2 6 4 10 2" xfId="61346" xr:uid="{00000000-0005-0000-0000-00009FEF0000}"/>
    <cellStyle name="Total 2 6 4 10 3" xfId="61347" xr:uid="{00000000-0005-0000-0000-0000A0EF0000}"/>
    <cellStyle name="Total 2 6 4 11" xfId="61348" xr:uid="{00000000-0005-0000-0000-0000A1EF0000}"/>
    <cellStyle name="Total 2 6 4 11 2" xfId="61349" xr:uid="{00000000-0005-0000-0000-0000A2EF0000}"/>
    <cellStyle name="Total 2 6 4 11 3" xfId="61350" xr:uid="{00000000-0005-0000-0000-0000A3EF0000}"/>
    <cellStyle name="Total 2 6 4 12" xfId="61351" xr:uid="{00000000-0005-0000-0000-0000A4EF0000}"/>
    <cellStyle name="Total 2 6 4 13" xfId="61352" xr:uid="{00000000-0005-0000-0000-0000A5EF0000}"/>
    <cellStyle name="Total 2 6 4 2" xfId="61353" xr:uid="{00000000-0005-0000-0000-0000A6EF0000}"/>
    <cellStyle name="Total 2 6 4 2 2" xfId="61354" xr:uid="{00000000-0005-0000-0000-0000A7EF0000}"/>
    <cellStyle name="Total 2 6 4 2 3" xfId="61355" xr:uid="{00000000-0005-0000-0000-0000A8EF0000}"/>
    <cellStyle name="Total 2 6 4 3" xfId="61356" xr:uid="{00000000-0005-0000-0000-0000A9EF0000}"/>
    <cellStyle name="Total 2 6 4 3 2" xfId="61357" xr:uid="{00000000-0005-0000-0000-0000AAEF0000}"/>
    <cellStyle name="Total 2 6 4 3 3" xfId="61358" xr:uid="{00000000-0005-0000-0000-0000ABEF0000}"/>
    <cellStyle name="Total 2 6 4 4" xfId="61359" xr:uid="{00000000-0005-0000-0000-0000ACEF0000}"/>
    <cellStyle name="Total 2 6 4 4 2" xfId="61360" xr:uid="{00000000-0005-0000-0000-0000ADEF0000}"/>
    <cellStyle name="Total 2 6 4 4 3" xfId="61361" xr:uid="{00000000-0005-0000-0000-0000AEEF0000}"/>
    <cellStyle name="Total 2 6 4 5" xfId="61362" xr:uid="{00000000-0005-0000-0000-0000AFEF0000}"/>
    <cellStyle name="Total 2 6 4 5 2" xfId="61363" xr:uid="{00000000-0005-0000-0000-0000B0EF0000}"/>
    <cellStyle name="Total 2 6 4 5 3" xfId="61364" xr:uid="{00000000-0005-0000-0000-0000B1EF0000}"/>
    <cellStyle name="Total 2 6 4 6" xfId="61365" xr:uid="{00000000-0005-0000-0000-0000B2EF0000}"/>
    <cellStyle name="Total 2 6 4 6 2" xfId="61366" xr:uid="{00000000-0005-0000-0000-0000B3EF0000}"/>
    <cellStyle name="Total 2 6 4 6 3" xfId="61367" xr:uid="{00000000-0005-0000-0000-0000B4EF0000}"/>
    <cellStyle name="Total 2 6 4 7" xfId="61368" xr:uid="{00000000-0005-0000-0000-0000B5EF0000}"/>
    <cellStyle name="Total 2 6 4 7 2" xfId="61369" xr:uid="{00000000-0005-0000-0000-0000B6EF0000}"/>
    <cellStyle name="Total 2 6 4 7 3" xfId="61370" xr:uid="{00000000-0005-0000-0000-0000B7EF0000}"/>
    <cellStyle name="Total 2 6 4 8" xfId="61371" xr:uid="{00000000-0005-0000-0000-0000B8EF0000}"/>
    <cellStyle name="Total 2 6 4 8 2" xfId="61372" xr:uid="{00000000-0005-0000-0000-0000B9EF0000}"/>
    <cellStyle name="Total 2 6 4 8 3" xfId="61373" xr:uid="{00000000-0005-0000-0000-0000BAEF0000}"/>
    <cellStyle name="Total 2 6 4 9" xfId="61374" xr:uid="{00000000-0005-0000-0000-0000BBEF0000}"/>
    <cellStyle name="Total 2 6 4 9 2" xfId="61375" xr:uid="{00000000-0005-0000-0000-0000BCEF0000}"/>
    <cellStyle name="Total 2 6 4 9 3" xfId="61376" xr:uid="{00000000-0005-0000-0000-0000BDEF0000}"/>
    <cellStyle name="Total 2 6 5" xfId="61377" xr:uid="{00000000-0005-0000-0000-0000BEEF0000}"/>
    <cellStyle name="Total 2 6 5 10" xfId="61378" xr:uid="{00000000-0005-0000-0000-0000BFEF0000}"/>
    <cellStyle name="Total 2 6 5 10 2" xfId="61379" xr:uid="{00000000-0005-0000-0000-0000C0EF0000}"/>
    <cellStyle name="Total 2 6 5 10 3" xfId="61380" xr:uid="{00000000-0005-0000-0000-0000C1EF0000}"/>
    <cellStyle name="Total 2 6 5 11" xfId="61381" xr:uid="{00000000-0005-0000-0000-0000C2EF0000}"/>
    <cellStyle name="Total 2 6 5 11 2" xfId="61382" xr:uid="{00000000-0005-0000-0000-0000C3EF0000}"/>
    <cellStyle name="Total 2 6 5 11 3" xfId="61383" xr:uid="{00000000-0005-0000-0000-0000C4EF0000}"/>
    <cellStyle name="Total 2 6 5 12" xfId="61384" xr:uid="{00000000-0005-0000-0000-0000C5EF0000}"/>
    <cellStyle name="Total 2 6 5 13" xfId="61385" xr:uid="{00000000-0005-0000-0000-0000C6EF0000}"/>
    <cellStyle name="Total 2 6 5 2" xfId="61386" xr:uid="{00000000-0005-0000-0000-0000C7EF0000}"/>
    <cellStyle name="Total 2 6 5 2 2" xfId="61387" xr:uid="{00000000-0005-0000-0000-0000C8EF0000}"/>
    <cellStyle name="Total 2 6 5 2 3" xfId="61388" xr:uid="{00000000-0005-0000-0000-0000C9EF0000}"/>
    <cellStyle name="Total 2 6 5 3" xfId="61389" xr:uid="{00000000-0005-0000-0000-0000CAEF0000}"/>
    <cellStyle name="Total 2 6 5 3 2" xfId="61390" xr:uid="{00000000-0005-0000-0000-0000CBEF0000}"/>
    <cellStyle name="Total 2 6 5 3 3" xfId="61391" xr:uid="{00000000-0005-0000-0000-0000CCEF0000}"/>
    <cellStyle name="Total 2 6 5 4" xfId="61392" xr:uid="{00000000-0005-0000-0000-0000CDEF0000}"/>
    <cellStyle name="Total 2 6 5 4 2" xfId="61393" xr:uid="{00000000-0005-0000-0000-0000CEEF0000}"/>
    <cellStyle name="Total 2 6 5 4 3" xfId="61394" xr:uid="{00000000-0005-0000-0000-0000CFEF0000}"/>
    <cellStyle name="Total 2 6 5 5" xfId="61395" xr:uid="{00000000-0005-0000-0000-0000D0EF0000}"/>
    <cellStyle name="Total 2 6 5 5 2" xfId="61396" xr:uid="{00000000-0005-0000-0000-0000D1EF0000}"/>
    <cellStyle name="Total 2 6 5 5 3" xfId="61397" xr:uid="{00000000-0005-0000-0000-0000D2EF0000}"/>
    <cellStyle name="Total 2 6 5 6" xfId="61398" xr:uid="{00000000-0005-0000-0000-0000D3EF0000}"/>
    <cellStyle name="Total 2 6 5 6 2" xfId="61399" xr:uid="{00000000-0005-0000-0000-0000D4EF0000}"/>
    <cellStyle name="Total 2 6 5 6 3" xfId="61400" xr:uid="{00000000-0005-0000-0000-0000D5EF0000}"/>
    <cellStyle name="Total 2 6 5 7" xfId="61401" xr:uid="{00000000-0005-0000-0000-0000D6EF0000}"/>
    <cellStyle name="Total 2 6 5 7 2" xfId="61402" xr:uid="{00000000-0005-0000-0000-0000D7EF0000}"/>
    <cellStyle name="Total 2 6 5 7 3" xfId="61403" xr:uid="{00000000-0005-0000-0000-0000D8EF0000}"/>
    <cellStyle name="Total 2 6 5 8" xfId="61404" xr:uid="{00000000-0005-0000-0000-0000D9EF0000}"/>
    <cellStyle name="Total 2 6 5 8 2" xfId="61405" xr:uid="{00000000-0005-0000-0000-0000DAEF0000}"/>
    <cellStyle name="Total 2 6 5 8 3" xfId="61406" xr:uid="{00000000-0005-0000-0000-0000DBEF0000}"/>
    <cellStyle name="Total 2 6 5 9" xfId="61407" xr:uid="{00000000-0005-0000-0000-0000DCEF0000}"/>
    <cellStyle name="Total 2 6 5 9 2" xfId="61408" xr:uid="{00000000-0005-0000-0000-0000DDEF0000}"/>
    <cellStyle name="Total 2 6 5 9 3" xfId="61409" xr:uid="{00000000-0005-0000-0000-0000DEEF0000}"/>
    <cellStyle name="Total 2 6 6" xfId="61410" xr:uid="{00000000-0005-0000-0000-0000DFEF0000}"/>
    <cellStyle name="Total 2 6 6 10" xfId="61411" xr:uid="{00000000-0005-0000-0000-0000E0EF0000}"/>
    <cellStyle name="Total 2 6 6 10 2" xfId="61412" xr:uid="{00000000-0005-0000-0000-0000E1EF0000}"/>
    <cellStyle name="Total 2 6 6 10 3" xfId="61413" xr:uid="{00000000-0005-0000-0000-0000E2EF0000}"/>
    <cellStyle name="Total 2 6 6 11" xfId="61414" xr:uid="{00000000-0005-0000-0000-0000E3EF0000}"/>
    <cellStyle name="Total 2 6 6 11 2" xfId="61415" xr:uid="{00000000-0005-0000-0000-0000E4EF0000}"/>
    <cellStyle name="Total 2 6 6 11 3" xfId="61416" xr:uid="{00000000-0005-0000-0000-0000E5EF0000}"/>
    <cellStyle name="Total 2 6 6 12" xfId="61417" xr:uid="{00000000-0005-0000-0000-0000E6EF0000}"/>
    <cellStyle name="Total 2 6 6 13" xfId="61418" xr:uid="{00000000-0005-0000-0000-0000E7EF0000}"/>
    <cellStyle name="Total 2 6 6 2" xfId="61419" xr:uid="{00000000-0005-0000-0000-0000E8EF0000}"/>
    <cellStyle name="Total 2 6 6 2 2" xfId="61420" xr:uid="{00000000-0005-0000-0000-0000E9EF0000}"/>
    <cellStyle name="Total 2 6 6 2 3" xfId="61421" xr:uid="{00000000-0005-0000-0000-0000EAEF0000}"/>
    <cellStyle name="Total 2 6 6 3" xfId="61422" xr:uid="{00000000-0005-0000-0000-0000EBEF0000}"/>
    <cellStyle name="Total 2 6 6 3 2" xfId="61423" xr:uid="{00000000-0005-0000-0000-0000ECEF0000}"/>
    <cellStyle name="Total 2 6 6 3 3" xfId="61424" xr:uid="{00000000-0005-0000-0000-0000EDEF0000}"/>
    <cellStyle name="Total 2 6 6 4" xfId="61425" xr:uid="{00000000-0005-0000-0000-0000EEEF0000}"/>
    <cellStyle name="Total 2 6 6 4 2" xfId="61426" xr:uid="{00000000-0005-0000-0000-0000EFEF0000}"/>
    <cellStyle name="Total 2 6 6 4 3" xfId="61427" xr:uid="{00000000-0005-0000-0000-0000F0EF0000}"/>
    <cellStyle name="Total 2 6 6 5" xfId="61428" xr:uid="{00000000-0005-0000-0000-0000F1EF0000}"/>
    <cellStyle name="Total 2 6 6 5 2" xfId="61429" xr:uid="{00000000-0005-0000-0000-0000F2EF0000}"/>
    <cellStyle name="Total 2 6 6 5 3" xfId="61430" xr:uid="{00000000-0005-0000-0000-0000F3EF0000}"/>
    <cellStyle name="Total 2 6 6 6" xfId="61431" xr:uid="{00000000-0005-0000-0000-0000F4EF0000}"/>
    <cellStyle name="Total 2 6 6 6 2" xfId="61432" xr:uid="{00000000-0005-0000-0000-0000F5EF0000}"/>
    <cellStyle name="Total 2 6 6 6 3" xfId="61433" xr:uid="{00000000-0005-0000-0000-0000F6EF0000}"/>
    <cellStyle name="Total 2 6 6 7" xfId="61434" xr:uid="{00000000-0005-0000-0000-0000F7EF0000}"/>
    <cellStyle name="Total 2 6 6 7 2" xfId="61435" xr:uid="{00000000-0005-0000-0000-0000F8EF0000}"/>
    <cellStyle name="Total 2 6 6 7 3" xfId="61436" xr:uid="{00000000-0005-0000-0000-0000F9EF0000}"/>
    <cellStyle name="Total 2 6 6 8" xfId="61437" xr:uid="{00000000-0005-0000-0000-0000FAEF0000}"/>
    <cellStyle name="Total 2 6 6 8 2" xfId="61438" xr:uid="{00000000-0005-0000-0000-0000FBEF0000}"/>
    <cellStyle name="Total 2 6 6 8 3" xfId="61439" xr:uid="{00000000-0005-0000-0000-0000FCEF0000}"/>
    <cellStyle name="Total 2 6 6 9" xfId="61440" xr:uid="{00000000-0005-0000-0000-0000FDEF0000}"/>
    <cellStyle name="Total 2 6 6 9 2" xfId="61441" xr:uid="{00000000-0005-0000-0000-0000FEEF0000}"/>
    <cellStyle name="Total 2 6 6 9 3" xfId="61442" xr:uid="{00000000-0005-0000-0000-0000FFEF0000}"/>
    <cellStyle name="Total 2 6 7" xfId="61443" xr:uid="{00000000-0005-0000-0000-000000F00000}"/>
    <cellStyle name="Total 2 6 7 10" xfId="61444" xr:uid="{00000000-0005-0000-0000-000001F00000}"/>
    <cellStyle name="Total 2 6 7 10 2" xfId="61445" xr:uid="{00000000-0005-0000-0000-000002F00000}"/>
    <cellStyle name="Total 2 6 7 10 3" xfId="61446" xr:uid="{00000000-0005-0000-0000-000003F00000}"/>
    <cellStyle name="Total 2 6 7 11" xfId="61447" xr:uid="{00000000-0005-0000-0000-000004F00000}"/>
    <cellStyle name="Total 2 6 7 11 2" xfId="61448" xr:uid="{00000000-0005-0000-0000-000005F00000}"/>
    <cellStyle name="Total 2 6 7 11 3" xfId="61449" xr:uid="{00000000-0005-0000-0000-000006F00000}"/>
    <cellStyle name="Total 2 6 7 12" xfId="61450" xr:uid="{00000000-0005-0000-0000-000007F00000}"/>
    <cellStyle name="Total 2 6 7 13" xfId="61451" xr:uid="{00000000-0005-0000-0000-000008F00000}"/>
    <cellStyle name="Total 2 6 7 2" xfId="61452" xr:uid="{00000000-0005-0000-0000-000009F00000}"/>
    <cellStyle name="Total 2 6 7 2 2" xfId="61453" xr:uid="{00000000-0005-0000-0000-00000AF00000}"/>
    <cellStyle name="Total 2 6 7 2 3" xfId="61454" xr:uid="{00000000-0005-0000-0000-00000BF00000}"/>
    <cellStyle name="Total 2 6 7 3" xfId="61455" xr:uid="{00000000-0005-0000-0000-00000CF00000}"/>
    <cellStyle name="Total 2 6 7 3 2" xfId="61456" xr:uid="{00000000-0005-0000-0000-00000DF00000}"/>
    <cellStyle name="Total 2 6 7 3 3" xfId="61457" xr:uid="{00000000-0005-0000-0000-00000EF00000}"/>
    <cellStyle name="Total 2 6 7 4" xfId="61458" xr:uid="{00000000-0005-0000-0000-00000FF00000}"/>
    <cellStyle name="Total 2 6 7 4 2" xfId="61459" xr:uid="{00000000-0005-0000-0000-000010F00000}"/>
    <cellStyle name="Total 2 6 7 4 3" xfId="61460" xr:uid="{00000000-0005-0000-0000-000011F00000}"/>
    <cellStyle name="Total 2 6 7 5" xfId="61461" xr:uid="{00000000-0005-0000-0000-000012F00000}"/>
    <cellStyle name="Total 2 6 7 5 2" xfId="61462" xr:uid="{00000000-0005-0000-0000-000013F00000}"/>
    <cellStyle name="Total 2 6 7 5 3" xfId="61463" xr:uid="{00000000-0005-0000-0000-000014F00000}"/>
    <cellStyle name="Total 2 6 7 6" xfId="61464" xr:uid="{00000000-0005-0000-0000-000015F00000}"/>
    <cellStyle name="Total 2 6 7 6 2" xfId="61465" xr:uid="{00000000-0005-0000-0000-000016F00000}"/>
    <cellStyle name="Total 2 6 7 6 3" xfId="61466" xr:uid="{00000000-0005-0000-0000-000017F00000}"/>
    <cellStyle name="Total 2 6 7 7" xfId="61467" xr:uid="{00000000-0005-0000-0000-000018F00000}"/>
    <cellStyle name="Total 2 6 7 7 2" xfId="61468" xr:uid="{00000000-0005-0000-0000-000019F00000}"/>
    <cellStyle name="Total 2 6 7 7 3" xfId="61469" xr:uid="{00000000-0005-0000-0000-00001AF00000}"/>
    <cellStyle name="Total 2 6 7 8" xfId="61470" xr:uid="{00000000-0005-0000-0000-00001BF00000}"/>
    <cellStyle name="Total 2 6 7 8 2" xfId="61471" xr:uid="{00000000-0005-0000-0000-00001CF00000}"/>
    <cellStyle name="Total 2 6 7 8 3" xfId="61472" xr:uid="{00000000-0005-0000-0000-00001DF00000}"/>
    <cellStyle name="Total 2 6 7 9" xfId="61473" xr:uid="{00000000-0005-0000-0000-00001EF00000}"/>
    <cellStyle name="Total 2 6 7 9 2" xfId="61474" xr:uid="{00000000-0005-0000-0000-00001FF00000}"/>
    <cellStyle name="Total 2 6 7 9 3" xfId="61475" xr:uid="{00000000-0005-0000-0000-000020F00000}"/>
    <cellStyle name="Total 2 6 8" xfId="61476" xr:uid="{00000000-0005-0000-0000-000021F00000}"/>
    <cellStyle name="Total 2 6 8 2" xfId="61477" xr:uid="{00000000-0005-0000-0000-000022F00000}"/>
    <cellStyle name="Total 2 6 8 3" xfId="61478" xr:uid="{00000000-0005-0000-0000-000023F00000}"/>
    <cellStyle name="Total 2 6 9" xfId="61479" xr:uid="{00000000-0005-0000-0000-000024F00000}"/>
    <cellStyle name="Total 2 6 9 2" xfId="61480" xr:uid="{00000000-0005-0000-0000-000025F00000}"/>
    <cellStyle name="Total 2 6 9 3" xfId="61481" xr:uid="{00000000-0005-0000-0000-000026F00000}"/>
    <cellStyle name="Total 2 7" xfId="61482" xr:uid="{00000000-0005-0000-0000-000027F00000}"/>
    <cellStyle name="Total 2 7 10" xfId="61483" xr:uid="{00000000-0005-0000-0000-000028F00000}"/>
    <cellStyle name="Total 2 7 10 2" xfId="61484" xr:uid="{00000000-0005-0000-0000-000029F00000}"/>
    <cellStyle name="Total 2 7 10 3" xfId="61485" xr:uid="{00000000-0005-0000-0000-00002AF00000}"/>
    <cellStyle name="Total 2 7 11" xfId="61486" xr:uid="{00000000-0005-0000-0000-00002BF00000}"/>
    <cellStyle name="Total 2 7 11 2" xfId="61487" xr:uid="{00000000-0005-0000-0000-00002CF00000}"/>
    <cellStyle name="Total 2 7 11 3" xfId="61488" xr:uid="{00000000-0005-0000-0000-00002DF00000}"/>
    <cellStyle name="Total 2 7 12" xfId="61489" xr:uid="{00000000-0005-0000-0000-00002EF00000}"/>
    <cellStyle name="Total 2 7 13" xfId="61490" xr:uid="{00000000-0005-0000-0000-00002FF00000}"/>
    <cellStyle name="Total 2 7 2" xfId="61491" xr:uid="{00000000-0005-0000-0000-000030F00000}"/>
    <cellStyle name="Total 2 7 2 2" xfId="61492" xr:uid="{00000000-0005-0000-0000-000031F00000}"/>
    <cellStyle name="Total 2 7 2 3" xfId="61493" xr:uid="{00000000-0005-0000-0000-000032F00000}"/>
    <cellStyle name="Total 2 7 3" xfId="61494" xr:uid="{00000000-0005-0000-0000-000033F00000}"/>
    <cellStyle name="Total 2 7 3 2" xfId="61495" xr:uid="{00000000-0005-0000-0000-000034F00000}"/>
    <cellStyle name="Total 2 7 3 3" xfId="61496" xr:uid="{00000000-0005-0000-0000-000035F00000}"/>
    <cellStyle name="Total 2 7 4" xfId="61497" xr:uid="{00000000-0005-0000-0000-000036F00000}"/>
    <cellStyle name="Total 2 7 4 2" xfId="61498" xr:uid="{00000000-0005-0000-0000-000037F00000}"/>
    <cellStyle name="Total 2 7 4 3" xfId="61499" xr:uid="{00000000-0005-0000-0000-000038F00000}"/>
    <cellStyle name="Total 2 7 5" xfId="61500" xr:uid="{00000000-0005-0000-0000-000039F00000}"/>
    <cellStyle name="Total 2 7 5 2" xfId="61501" xr:uid="{00000000-0005-0000-0000-00003AF00000}"/>
    <cellStyle name="Total 2 7 5 3" xfId="61502" xr:uid="{00000000-0005-0000-0000-00003BF00000}"/>
    <cellStyle name="Total 2 7 6" xfId="61503" xr:uid="{00000000-0005-0000-0000-00003CF00000}"/>
    <cellStyle name="Total 2 7 6 2" xfId="61504" xr:uid="{00000000-0005-0000-0000-00003DF00000}"/>
    <cellStyle name="Total 2 7 6 3" xfId="61505" xr:uid="{00000000-0005-0000-0000-00003EF00000}"/>
    <cellStyle name="Total 2 7 7" xfId="61506" xr:uid="{00000000-0005-0000-0000-00003FF00000}"/>
    <cellStyle name="Total 2 7 7 2" xfId="61507" xr:uid="{00000000-0005-0000-0000-000040F00000}"/>
    <cellStyle name="Total 2 7 7 3" xfId="61508" xr:uid="{00000000-0005-0000-0000-000041F00000}"/>
    <cellStyle name="Total 2 7 8" xfId="61509" xr:uid="{00000000-0005-0000-0000-000042F00000}"/>
    <cellStyle name="Total 2 7 8 2" xfId="61510" xr:uid="{00000000-0005-0000-0000-000043F00000}"/>
    <cellStyle name="Total 2 7 8 3" xfId="61511" xr:uid="{00000000-0005-0000-0000-000044F00000}"/>
    <cellStyle name="Total 2 7 9" xfId="61512" xr:uid="{00000000-0005-0000-0000-000045F00000}"/>
    <cellStyle name="Total 2 7 9 2" xfId="61513" xr:uid="{00000000-0005-0000-0000-000046F00000}"/>
    <cellStyle name="Total 2 7 9 3" xfId="61514" xr:uid="{00000000-0005-0000-0000-000047F00000}"/>
    <cellStyle name="Total 2 8" xfId="61515" xr:uid="{00000000-0005-0000-0000-000048F00000}"/>
    <cellStyle name="Total 2 8 2" xfId="61516" xr:uid="{00000000-0005-0000-0000-000049F00000}"/>
    <cellStyle name="Total 2 8 3" xfId="61517" xr:uid="{00000000-0005-0000-0000-00004AF00000}"/>
    <cellStyle name="Total 2 9" xfId="61518" xr:uid="{00000000-0005-0000-0000-00004BF00000}"/>
    <cellStyle name="Total 2 9 2" xfId="61519" xr:uid="{00000000-0005-0000-0000-00004CF00000}"/>
    <cellStyle name="Total 2 9 3" xfId="61520" xr:uid="{00000000-0005-0000-0000-00004DF00000}"/>
    <cellStyle name="True" xfId="61521" xr:uid="{00000000-0005-0000-0000-00004EF00000}"/>
    <cellStyle name="True 2" xfId="61522" xr:uid="{00000000-0005-0000-0000-00004FF00000}"/>
    <cellStyle name="Unique Formula" xfId="61523" xr:uid="{00000000-0005-0000-0000-000050F00000}"/>
    <cellStyle name="Update" xfId="61524" xr:uid="{00000000-0005-0000-0000-000051F00000}"/>
    <cellStyle name="Validation error" xfId="67" xr:uid="{00000000-0005-0000-0000-000052F00000}"/>
    <cellStyle name="VCL" xfId="61525" xr:uid="{00000000-0005-0000-0000-000053F00000}"/>
    <cellStyle name="VCL 2" xfId="61526" xr:uid="{00000000-0005-0000-0000-000054F00000}"/>
    <cellStyle name="w" xfId="61527" xr:uid="{00000000-0005-0000-0000-000055F00000}"/>
    <cellStyle name="w_BD Assumptions 100113" xfId="61528" xr:uid="{00000000-0005-0000-0000-000056F00000}"/>
    <cellStyle name="w_IDoK intergrated model v2" xfId="61529" xr:uid="{00000000-0005-0000-0000-000057F00000}"/>
    <cellStyle name="w_Notified item v4" xfId="61530" xr:uid="{00000000-0005-0000-0000-000058F00000}"/>
    <cellStyle name="w_Notified item v9" xfId="61531" xr:uid="{00000000-0005-0000-0000-000059F00000}"/>
    <cellStyle name="w_Write Off Comparison_220812" xfId="61532" xr:uid="{00000000-0005-0000-0000-00005AF00000}"/>
    <cellStyle name="Währung [0]_Aufbereitungsdaten" xfId="61533" xr:uid="{00000000-0005-0000-0000-00005BF00000}"/>
    <cellStyle name="Währung_Aufbereitungsdaten" xfId="61534" xr:uid="{00000000-0005-0000-0000-00005CF00000}"/>
    <cellStyle name="Warning Text" xfId="22" builtinId="11" customBuiltin="1"/>
    <cellStyle name="Warning Text 2" xfId="61535" xr:uid="{00000000-0005-0000-0000-00005EF00000}"/>
    <cellStyle name="white_text_on_blue" xfId="61536" xr:uid="{00000000-0005-0000-0000-00005FF00000}"/>
    <cellStyle name="Workings" xfId="61537" xr:uid="{00000000-0005-0000-0000-000060F00000}"/>
    <cellStyle name="wrap" xfId="61538" xr:uid="{00000000-0005-0000-0000-000061F00000}"/>
    <cellStyle name="Year" xfId="51" xr:uid="{00000000-0005-0000-0000-000062F00000}"/>
    <cellStyle name="콤마 [0]_VERA" xfId="61539" xr:uid="{00000000-0005-0000-0000-000063F00000}"/>
    <cellStyle name="콤마_VERA" xfId="61540" xr:uid="{00000000-0005-0000-0000-000064F00000}"/>
    <cellStyle name="하이퍼링크_VERA" xfId="61541" xr:uid="{00000000-0005-0000-0000-000065F00000}"/>
    <cellStyle name="桁区切り [0.00]_PERSONAL" xfId="61542" xr:uid="{00000000-0005-0000-0000-000066F00000}"/>
    <cellStyle name="桁区切り_PERSONAL" xfId="61543" xr:uid="{00000000-0005-0000-0000-000067F00000}"/>
    <cellStyle name="標準_PERSONAL" xfId="61544" xr:uid="{00000000-0005-0000-0000-000068F00000}"/>
    <cellStyle name="通貨 [0.00]_PERSONAL" xfId="61545" xr:uid="{00000000-0005-0000-0000-000069F00000}"/>
    <cellStyle name="通貨_PERSONAL" xfId="61546" xr:uid="{00000000-0005-0000-0000-00006AF00000}"/>
  </cellStyles>
  <dxfs count="55">
    <dxf>
      <font>
        <color theme="0"/>
      </font>
      <fill>
        <patternFill>
          <bgColor theme="0"/>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rgb="FFF2F2F2"/>
        </patternFill>
      </fill>
    </dxf>
    <dxf>
      <font>
        <color rgb="FFFF0000"/>
      </font>
      <fill>
        <patternFill>
          <bgColor rgb="FFFFD1C5"/>
        </patternFill>
      </fill>
    </dxf>
    <dxf>
      <font>
        <color rgb="FFA0CCEA"/>
      </font>
      <fill>
        <patternFill>
          <bgColor rgb="FFBFDDF1"/>
        </patternFill>
      </fill>
    </dxf>
    <dxf>
      <fill>
        <patternFill>
          <bgColor theme="2" tint="-9.9948118533890809E-2"/>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ill>
        <patternFill>
          <bgColor indexed="10"/>
        </patternFill>
      </fill>
    </dxf>
    <dxf>
      <fill>
        <patternFill>
          <bgColor indexed="10"/>
        </patternFill>
      </fill>
    </dxf>
    <dxf>
      <fill>
        <patternFill>
          <bgColor indexed="47"/>
        </patternFill>
      </fill>
    </dxf>
    <dxf>
      <fill>
        <patternFill>
          <bgColor indexed="44"/>
        </patternFill>
      </fill>
    </dxf>
    <dxf>
      <fill>
        <patternFill patternType="none">
          <bgColor indexed="65"/>
        </patternFill>
      </fill>
    </dxf>
    <dxf>
      <fill>
        <patternFill>
          <bgColor indexed="22"/>
        </patternFill>
      </fill>
    </dxf>
    <dxf>
      <fill>
        <patternFill patternType="none">
          <bgColor indexed="65"/>
        </patternFill>
      </fill>
    </dxf>
    <dxf>
      <fill>
        <patternFill>
          <bgColor indexed="22"/>
        </patternFill>
      </fill>
    </dxf>
    <dxf>
      <fill>
        <patternFill>
          <bgColor indexed="10"/>
        </patternFill>
      </fill>
    </dxf>
    <dxf>
      <fill>
        <patternFill>
          <bgColor indexed="10"/>
        </patternFill>
      </fill>
    </dxf>
    <dxf>
      <fill>
        <patternFill>
          <bgColor indexed="44"/>
        </patternFill>
      </fill>
    </dxf>
    <dxf>
      <fill>
        <patternFill>
          <bgColor indexed="42"/>
        </patternFill>
      </fill>
    </dxf>
    <dxf>
      <fill>
        <patternFill>
          <bgColor indexed="43"/>
        </patternFill>
      </fill>
    </dxf>
    <dxf>
      <fill>
        <patternFill>
          <bgColor indexed="44"/>
        </patternFill>
      </fill>
    </dxf>
    <dxf>
      <fill>
        <patternFill>
          <bgColor indexed="42"/>
        </patternFill>
      </fill>
    </dxf>
    <dxf>
      <fill>
        <patternFill>
          <bgColor indexed="43"/>
        </patternFill>
      </fill>
    </dxf>
    <dxf>
      <fill>
        <patternFill>
          <bgColor indexed="44"/>
        </patternFill>
      </fill>
    </dxf>
    <dxf>
      <fill>
        <patternFill>
          <bgColor indexed="42"/>
        </patternFill>
      </fill>
    </dxf>
    <dxf>
      <fill>
        <patternFill>
          <bgColor indexed="43"/>
        </patternFill>
      </fill>
    </dxf>
    <dxf>
      <fill>
        <patternFill>
          <bgColor indexed="44"/>
        </patternFill>
      </fill>
    </dxf>
    <dxf>
      <fill>
        <patternFill>
          <bgColor indexed="42"/>
        </patternFill>
      </fill>
    </dxf>
    <dxf>
      <fill>
        <patternFill>
          <bgColor indexed="43"/>
        </patternFill>
      </fill>
    </dxf>
  </dxfs>
  <tableStyles count="0" defaultTableStyle="TableStyleMedium2" defaultPivotStyle="PivotStyleLight16"/>
  <colors>
    <mruColors>
      <color rgb="FF009FDF"/>
      <color rgb="FFFFC000"/>
      <color rgb="FF0078C9"/>
      <color rgb="FF857362"/>
      <color rgb="FF99FF66"/>
      <color rgb="FFFFFF00"/>
      <color rgb="FF99CCFF"/>
      <color rgb="FFCCFFFF"/>
      <color rgb="FFC0C0C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511469</xdr:colOff>
      <xdr:row>2</xdr:row>
      <xdr:rowOff>226213</xdr:rowOff>
    </xdr:from>
    <xdr:to>
      <xdr:col>6</xdr:col>
      <xdr:colOff>3131336</xdr:colOff>
      <xdr:row>6</xdr:row>
      <xdr:rowOff>95247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29789" y="652933"/>
          <a:ext cx="2619867" cy="783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326232</xdr:colOff>
      <xdr:row>20</xdr:row>
      <xdr:rowOff>59532</xdr:rowOff>
    </xdr:from>
    <xdr:to>
      <xdr:col>11</xdr:col>
      <xdr:colOff>2040732</xdr:colOff>
      <xdr:row>22</xdr:row>
      <xdr:rowOff>88107</xdr:rowOff>
    </xdr:to>
    <xdr:sp macro="" textlink="">
      <xdr:nvSpPr>
        <xdr:cNvPr id="3" name="AutoShape 14">
          <a:extLst>
            <a:ext uri="{FF2B5EF4-FFF2-40B4-BE49-F238E27FC236}">
              <a16:creationId xmlns:a16="http://schemas.microsoft.com/office/drawing/2014/main" id="{00000000-0008-0000-0200-000003000000}"/>
            </a:ext>
          </a:extLst>
        </xdr:cNvPr>
        <xdr:cNvSpPr>
          <a:spLocks noChangeArrowheads="1"/>
        </xdr:cNvSpPr>
      </xdr:nvSpPr>
      <xdr:spPr bwMode="auto">
        <a:xfrm>
          <a:off x="4069557" y="3631407"/>
          <a:ext cx="1714500" cy="352425"/>
        </a:xfrm>
        <a:prstGeom prst="curvedUpArrow">
          <a:avLst>
            <a:gd name="adj1" fmla="val 97297"/>
            <a:gd name="adj2" fmla="val 194595"/>
            <a:gd name="adj3" fmla="val 33333"/>
          </a:avLst>
        </a:prstGeom>
        <a:solidFill>
          <a:srgbClr val="CCFFCC"/>
        </a:solidFill>
        <a:ln w="15875">
          <a:solidFill>
            <a:srgbClr val="008000"/>
          </a:solidFill>
          <a:miter lim="800000"/>
          <a:headEnd/>
          <a:tailEnd/>
        </a:ln>
      </xdr:spPr>
    </xdr:sp>
    <xdr:clientData/>
  </xdr:twoCellAnchor>
  <xdr:twoCellAnchor>
    <xdr:from>
      <xdr:col>11</xdr:col>
      <xdr:colOff>69057</xdr:colOff>
      <xdr:row>14</xdr:row>
      <xdr:rowOff>88107</xdr:rowOff>
    </xdr:from>
    <xdr:to>
      <xdr:col>11</xdr:col>
      <xdr:colOff>1983582</xdr:colOff>
      <xdr:row>16</xdr:row>
      <xdr:rowOff>116682</xdr:rowOff>
    </xdr:to>
    <xdr:sp macro="" textlink="">
      <xdr:nvSpPr>
        <xdr:cNvPr id="4" name="AutoShape 15">
          <a:extLst>
            <a:ext uri="{FF2B5EF4-FFF2-40B4-BE49-F238E27FC236}">
              <a16:creationId xmlns:a16="http://schemas.microsoft.com/office/drawing/2014/main" id="{00000000-0008-0000-0200-000004000000}"/>
            </a:ext>
          </a:extLst>
        </xdr:cNvPr>
        <xdr:cNvSpPr>
          <a:spLocks noChangeArrowheads="1"/>
        </xdr:cNvSpPr>
      </xdr:nvSpPr>
      <xdr:spPr bwMode="auto">
        <a:xfrm rot="10800000">
          <a:off x="3812382" y="2650332"/>
          <a:ext cx="1914525" cy="352425"/>
        </a:xfrm>
        <a:prstGeom prst="curvedUpArrow">
          <a:avLst>
            <a:gd name="adj1" fmla="val 108649"/>
            <a:gd name="adj2" fmla="val 217297"/>
            <a:gd name="adj3" fmla="val 33333"/>
          </a:avLst>
        </a:prstGeom>
        <a:solidFill>
          <a:srgbClr val="CCFFCC"/>
        </a:solidFill>
        <a:ln w="15875">
          <a:solidFill>
            <a:srgbClr val="008000"/>
          </a:solidFill>
          <a:miter lim="800000"/>
          <a:headEnd/>
          <a:tailEnd/>
        </a:ln>
      </xdr:spPr>
    </xdr:sp>
    <xdr:clientData/>
  </xdr:twoCellAnchor>
  <xdr:twoCellAnchor>
    <xdr:from>
      <xdr:col>8</xdr:col>
      <xdr:colOff>40482</xdr:colOff>
      <xdr:row>17</xdr:row>
      <xdr:rowOff>116682</xdr:rowOff>
    </xdr:from>
    <xdr:to>
      <xdr:col>10</xdr:col>
      <xdr:colOff>107157</xdr:colOff>
      <xdr:row>19</xdr:row>
      <xdr:rowOff>50007</xdr:rowOff>
    </xdr:to>
    <xdr:sp macro="" textlink="">
      <xdr:nvSpPr>
        <xdr:cNvPr id="5" name="AutoShape 16">
          <a:extLst>
            <a:ext uri="{FF2B5EF4-FFF2-40B4-BE49-F238E27FC236}">
              <a16:creationId xmlns:a16="http://schemas.microsoft.com/office/drawing/2014/main" id="{00000000-0008-0000-0200-000005000000}"/>
            </a:ext>
          </a:extLst>
        </xdr:cNvPr>
        <xdr:cNvSpPr>
          <a:spLocks noChangeArrowheads="1"/>
        </xdr:cNvSpPr>
      </xdr:nvSpPr>
      <xdr:spPr bwMode="auto">
        <a:xfrm rot="10800000">
          <a:off x="3107532" y="3174207"/>
          <a:ext cx="561975" cy="285750"/>
        </a:xfrm>
        <a:prstGeom prst="leftArrow">
          <a:avLst>
            <a:gd name="adj1" fmla="val 50000"/>
            <a:gd name="adj2" fmla="val 49167"/>
          </a:avLst>
        </a:prstGeom>
        <a:solidFill>
          <a:srgbClr val="CCFFCC"/>
        </a:solidFill>
        <a:ln w="15875">
          <a:solidFill>
            <a:srgbClr val="008000"/>
          </a:solidFill>
          <a:miter lim="800000"/>
          <a:headEnd/>
          <a:tailEnd/>
        </a:ln>
      </xdr:spPr>
    </xdr:sp>
    <xdr:clientData/>
  </xdr:twoCellAnchor>
  <xdr:twoCellAnchor>
    <xdr:from>
      <xdr:col>15</xdr:col>
      <xdr:colOff>869157</xdr:colOff>
      <xdr:row>9</xdr:row>
      <xdr:rowOff>116682</xdr:rowOff>
    </xdr:from>
    <xdr:to>
      <xdr:col>15</xdr:col>
      <xdr:colOff>1116807</xdr:colOff>
      <xdr:row>16</xdr:row>
      <xdr:rowOff>97632</xdr:rowOff>
    </xdr:to>
    <xdr:sp macro="" textlink="">
      <xdr:nvSpPr>
        <xdr:cNvPr id="6" name="AutoShape 27">
          <a:extLst>
            <a:ext uri="{FF2B5EF4-FFF2-40B4-BE49-F238E27FC236}">
              <a16:creationId xmlns:a16="http://schemas.microsoft.com/office/drawing/2014/main" id="{00000000-0008-0000-0200-000006000000}"/>
            </a:ext>
          </a:extLst>
        </xdr:cNvPr>
        <xdr:cNvSpPr>
          <a:spLocks noChangeArrowheads="1"/>
        </xdr:cNvSpPr>
      </xdr:nvSpPr>
      <xdr:spPr bwMode="auto">
        <a:xfrm rot="5400000">
          <a:off x="7065169" y="2283620"/>
          <a:ext cx="1152525" cy="247650"/>
        </a:xfrm>
        <a:prstGeom prst="leftArrow">
          <a:avLst>
            <a:gd name="adj1" fmla="val 50000"/>
            <a:gd name="adj2" fmla="val 116346"/>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7</xdr:col>
      <xdr:colOff>833438</xdr:colOff>
      <xdr:row>9</xdr:row>
      <xdr:rowOff>107157</xdr:rowOff>
    </xdr:from>
    <xdr:to>
      <xdr:col>7</xdr:col>
      <xdr:colOff>1116807</xdr:colOff>
      <xdr:row>16</xdr:row>
      <xdr:rowOff>88107</xdr:rowOff>
    </xdr:to>
    <xdr:sp macro="" textlink="">
      <xdr:nvSpPr>
        <xdr:cNvPr id="7" name="AutoShape 28">
          <a:extLst>
            <a:ext uri="{FF2B5EF4-FFF2-40B4-BE49-F238E27FC236}">
              <a16:creationId xmlns:a16="http://schemas.microsoft.com/office/drawing/2014/main" id="{00000000-0008-0000-0200-000007000000}"/>
            </a:ext>
          </a:extLst>
        </xdr:cNvPr>
        <xdr:cNvSpPr>
          <a:spLocks noChangeArrowheads="1"/>
        </xdr:cNvSpPr>
      </xdr:nvSpPr>
      <xdr:spPr bwMode="auto">
        <a:xfrm rot="-5400000">
          <a:off x="1418035" y="2256235"/>
          <a:ext cx="1152525" cy="283369"/>
        </a:xfrm>
        <a:prstGeom prst="leftArrow">
          <a:avLst>
            <a:gd name="adj1" fmla="val 38463"/>
            <a:gd name="adj2" fmla="val 116325"/>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12</xdr:col>
      <xdr:colOff>40482</xdr:colOff>
      <xdr:row>17</xdr:row>
      <xdr:rowOff>116682</xdr:rowOff>
    </xdr:from>
    <xdr:to>
      <xdr:col>14</xdr:col>
      <xdr:colOff>0</xdr:colOff>
      <xdr:row>19</xdr:row>
      <xdr:rowOff>50007</xdr:rowOff>
    </xdr:to>
    <xdr:sp macro="" textlink="">
      <xdr:nvSpPr>
        <xdr:cNvPr id="8" name="AutoShape 39">
          <a:extLst>
            <a:ext uri="{FF2B5EF4-FFF2-40B4-BE49-F238E27FC236}">
              <a16:creationId xmlns:a16="http://schemas.microsoft.com/office/drawing/2014/main" id="{00000000-0008-0000-0200-000008000000}"/>
            </a:ext>
          </a:extLst>
        </xdr:cNvPr>
        <xdr:cNvSpPr>
          <a:spLocks noChangeArrowheads="1"/>
        </xdr:cNvSpPr>
      </xdr:nvSpPr>
      <xdr:spPr bwMode="auto">
        <a:xfrm rot="10800000">
          <a:off x="5831682" y="3174207"/>
          <a:ext cx="809625" cy="285750"/>
        </a:xfrm>
        <a:prstGeom prst="leftArrow">
          <a:avLst>
            <a:gd name="adj1" fmla="val 50000"/>
            <a:gd name="adj2" fmla="val 55000"/>
          </a:avLst>
        </a:prstGeom>
        <a:solidFill>
          <a:srgbClr val="CCFFCC"/>
        </a:solidFill>
        <a:ln w="15875">
          <a:solidFill>
            <a:srgbClr val="008000"/>
          </a:solidFill>
          <a:miter lim="800000"/>
          <a:headEnd/>
          <a:tailEnd/>
        </a:ln>
      </xdr:spPr>
    </xdr:sp>
    <xdr:clientData/>
  </xdr:twoCellAnchor>
  <xdr:twoCellAnchor>
    <xdr:from>
      <xdr:col>9</xdr:col>
      <xdr:colOff>0</xdr:colOff>
      <xdr:row>34</xdr:row>
      <xdr:rowOff>154778</xdr:rowOff>
    </xdr:from>
    <xdr:to>
      <xdr:col>10</xdr:col>
      <xdr:colOff>0</xdr:colOff>
      <xdr:row>35</xdr:row>
      <xdr:rowOff>142871</xdr:rowOff>
    </xdr:to>
    <xdr:sp macro="" textlink="">
      <xdr:nvSpPr>
        <xdr:cNvPr id="16" name="AutoShape 38">
          <a:extLst>
            <a:ext uri="{FF2B5EF4-FFF2-40B4-BE49-F238E27FC236}">
              <a16:creationId xmlns:a16="http://schemas.microsoft.com/office/drawing/2014/main" id="{00000000-0008-0000-0200-000010000000}"/>
            </a:ext>
          </a:extLst>
        </xdr:cNvPr>
        <xdr:cNvSpPr>
          <a:spLocks noChangeArrowheads="1"/>
        </xdr:cNvSpPr>
      </xdr:nvSpPr>
      <xdr:spPr bwMode="auto">
        <a:xfrm rot="10800000">
          <a:off x="3248025" y="6184103"/>
          <a:ext cx="314325" cy="159543"/>
        </a:xfrm>
        <a:prstGeom prst="leftArrow">
          <a:avLst>
            <a:gd name="adj1" fmla="val 50000"/>
            <a:gd name="adj2" fmla="val 50000"/>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9</xdr:col>
      <xdr:colOff>0</xdr:colOff>
      <xdr:row>35</xdr:row>
      <xdr:rowOff>-1</xdr:rowOff>
    </xdr:from>
    <xdr:to>
      <xdr:col>10</xdr:col>
      <xdr:colOff>0</xdr:colOff>
      <xdr:row>35</xdr:row>
      <xdr:rowOff>154780</xdr:rowOff>
    </xdr:to>
    <xdr:sp macro="" textlink="">
      <xdr:nvSpPr>
        <xdr:cNvPr id="18" name="AutoShape 38">
          <a:extLst>
            <a:ext uri="{FF2B5EF4-FFF2-40B4-BE49-F238E27FC236}">
              <a16:creationId xmlns:a16="http://schemas.microsoft.com/office/drawing/2014/main" id="{00000000-0008-0000-0200-000012000000}"/>
            </a:ext>
          </a:extLst>
        </xdr:cNvPr>
        <xdr:cNvSpPr>
          <a:spLocks noChangeArrowheads="1"/>
        </xdr:cNvSpPr>
      </xdr:nvSpPr>
      <xdr:spPr bwMode="auto">
        <a:xfrm rot="10800000">
          <a:off x="5941219" y="6143624"/>
          <a:ext cx="309562" cy="154781"/>
        </a:xfrm>
        <a:prstGeom prst="leftArrow">
          <a:avLst>
            <a:gd name="adj1" fmla="val 50000"/>
            <a:gd name="adj2" fmla="val 50000"/>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13</xdr:col>
      <xdr:colOff>23812</xdr:colOff>
      <xdr:row>35</xdr:row>
      <xdr:rowOff>0</xdr:rowOff>
    </xdr:from>
    <xdr:to>
      <xdr:col>14</xdr:col>
      <xdr:colOff>0</xdr:colOff>
      <xdr:row>35</xdr:row>
      <xdr:rowOff>154781</xdr:rowOff>
    </xdr:to>
    <xdr:sp macro="" textlink="">
      <xdr:nvSpPr>
        <xdr:cNvPr id="10" name="AutoShape 38">
          <a:extLst>
            <a:ext uri="{FF2B5EF4-FFF2-40B4-BE49-F238E27FC236}">
              <a16:creationId xmlns:a16="http://schemas.microsoft.com/office/drawing/2014/main" id="{00000000-0008-0000-0200-00000A000000}"/>
            </a:ext>
          </a:extLst>
        </xdr:cNvPr>
        <xdr:cNvSpPr>
          <a:spLocks noChangeArrowheads="1"/>
        </xdr:cNvSpPr>
      </xdr:nvSpPr>
      <xdr:spPr bwMode="auto">
        <a:xfrm rot="10800000">
          <a:off x="5965031" y="6143625"/>
          <a:ext cx="309562" cy="154781"/>
        </a:xfrm>
        <a:prstGeom prst="leftArrow">
          <a:avLst>
            <a:gd name="adj1" fmla="val 50000"/>
            <a:gd name="adj2" fmla="val 50000"/>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tm_fss\ecm\Asset%20Management%20Team%20New%20Structure\Demand%20Planning\Solar%20&amp;%20Populations\Population%20Projections\CC%20PE%20forcasts\supply%20demand\Copy%20of%20Adjustment%20at%20parish%20level%20from%20CC%20to%20TWU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long/Documents/Outcomes/2013%20Materials/Supporting%20Data/Annualised%20Costs/WWNI%20Odour%20C3%20DI%20Check%20Post%20Resilience%20(40yrs-WtP)%20V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delling%20and%20economic%20analysis/APR%20reporting/2017/4C/pap_tec201412pr14finmodel_ttt.xlsb"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SHARED_FIN04/Regulation%20Managers/Regulation%20Team/FINANCE%20-%20Strategy%20&amp;%20Regulation/Financial%20modelling/Model%20update%20from%20Apr-17%20refresh/Sprint-3%20May-2018/Counters%20Creek/Old/Financial%20Analysis/2016/SB3/150925%20ODI%20impacts%20calculator_v1.11.xlsm?8D7DD41D" TargetMode="External"/><Relationship Id="rId1" Type="http://schemas.openxmlformats.org/officeDocument/2006/relationships/externalLinkPath" Target="file:///\\8D7DD41D\150925%20ODI%20impacts%20calculator_v1.1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delling%20and%20economic%20analysis/APR%20reporting/2018%20-%20year%20end/4H/RORE/RAT_TMS%20(with%20our%20TTT%20cost%20risk%20dat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B/Draft%20Business%20Plan%202003/Part%20C/DBP03%20-%20new%20CB%20comparison%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delling%20and%20economic%20analysis/APR%20reporting/2018%20-%20year%20end/4H/RORE/pap_tec201412pr14ratmodel_tm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odelling%20and%20economic%20analysis/APR/2018%20-%20year%20end/4C/20171128%20-%20Totex%20menu%20-%20replicate%20table%204C%20-%20v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HARED_FIN04/Regulation%20Managers/Regulation%20Team/FINANCE%20-%20Strategy%20&amp;%20Regulation/Financial%20modelling/FD%20analysis/FD%20documents/pap_tec201412pr14finmodel_tmstt.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delling%20and%20economic%20analysis/Model%20-%20Ofwat/pap_tec201412pr14finmodel_tmsttip.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890218/AppData/Local/Temp/notesF3B52A/PR09%20Legacy%20Blind%20Year%2020150619%20v3.0%20DRA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HARED_FIN04/Regulation%20Managers/Regulation%20Team/FINANCE%20-%20Strategy%20&amp;%20Regulation/Financial%20modelling/Model%20update%20from%20Apr-17%20refresh/Sprint-3%20May-2018/Counters%20Creek/Old/Financial%20Analysis/2016/SB3/Counters%20Creek.xlsx?8D7DD41D" TargetMode="External"/><Relationship Id="rId1" Type="http://schemas.openxmlformats.org/officeDocument/2006/relationships/externalLinkPath" Target="file:///\\8D7DD41D\Counters%20Cree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nt"/>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
      <sheetName val="Scenario change log"/>
      <sheetName val="Scenario 208257"/>
      <sheetName val="Check Sheet"/>
      <sheetName val="Optimisation Variables Check"/>
      <sheetName val="Data Error &amp; Change Log"/>
      <sheetName val="Scoring"/>
      <sheetName val="IMS Import Instructions"/>
      <sheetName val="Check sheet Instructions"/>
      <sheetName val="Circulation List"/>
      <sheetName val="IMS Import Costs"/>
      <sheetName val="IMS Import Costs Pivot"/>
      <sheetName val="Scenario Spend Profiles"/>
      <sheetName val="IMS Import Reward"/>
      <sheetName val="IMS Import OPMs"/>
      <sheetName val="IA"/>
      <sheetName val="C3 IAs"/>
      <sheetName val="IMS Import Scenario Report"/>
      <sheetName val="Control Panel"/>
      <sheetName val="Macro Warning"/>
      <sheetName val="Version History"/>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AMP5 carry over</v>
          </cell>
        </row>
        <row r="3">
          <cell r="A3" t="str">
            <v>Counters Creek Flooding</v>
          </cell>
        </row>
        <row r="4">
          <cell r="A4" t="str">
            <v>Deephams STW upgrade (AMP6)</v>
          </cell>
        </row>
        <row r="5">
          <cell r="A5" t="str">
            <v>Enhanced SCADA waste</v>
          </cell>
        </row>
        <row r="6">
          <cell r="A6" t="str">
            <v>Enhanced SCADA water</v>
          </cell>
        </row>
        <row r="7">
          <cell r="A7" t="str">
            <v>Leakage Reduction</v>
          </cell>
        </row>
        <row r="8">
          <cell r="A8" t="str">
            <v>Low Flow &amp; Drought Management</v>
          </cell>
        </row>
        <row r="9">
          <cell r="A9" t="str">
            <v>M&amp;G Buildings</v>
          </cell>
        </row>
        <row r="10">
          <cell r="A10" t="str">
            <v>M&amp;G CHARE</v>
          </cell>
        </row>
        <row r="11">
          <cell r="A11" t="str">
            <v>M&amp;G Customer Engagement Additional</v>
          </cell>
        </row>
        <row r="12">
          <cell r="A12" t="str">
            <v>M&amp;G Energy Efficiency &amp; Carbon</v>
          </cell>
        </row>
        <row r="13">
          <cell r="A13" t="str">
            <v>M&amp;G Fleet</v>
          </cell>
        </row>
        <row r="14">
          <cell r="A14" t="str">
            <v>M&amp;G Information Technology</v>
          </cell>
        </row>
        <row r="15">
          <cell r="A15" t="str">
            <v>M&amp;G IT Additional</v>
          </cell>
        </row>
        <row r="16">
          <cell r="A16" t="str">
            <v>M&amp;G Labs</v>
          </cell>
        </row>
        <row r="17">
          <cell r="A17" t="str">
            <v>M&amp;G Security</v>
          </cell>
        </row>
        <row r="18">
          <cell r="A18" t="str">
            <v>M&amp;G Wholesale Interfaces</v>
          </cell>
        </row>
        <row r="19">
          <cell r="A19" t="str">
            <v>Odour Management</v>
          </cell>
        </row>
        <row r="20">
          <cell r="A20" t="str">
            <v>Private Sewers and SPS</v>
          </cell>
        </row>
        <row r="21">
          <cell r="A21" t="str">
            <v>Wastewater Quality</v>
          </cell>
        </row>
        <row r="22">
          <cell r="A22" t="str">
            <v>Water Quality</v>
          </cell>
        </row>
        <row r="23">
          <cell r="A23" t="str">
            <v>Water Resource Management</v>
          </cell>
        </row>
        <row r="24">
          <cell r="A24" t="str">
            <v>WI Developer Led</v>
          </cell>
        </row>
        <row r="25">
          <cell r="A25" t="str">
            <v>WI Distribution Mains</v>
          </cell>
        </row>
        <row r="26">
          <cell r="A26" t="str">
            <v>WI Other</v>
          </cell>
        </row>
        <row r="27">
          <cell r="A27" t="str">
            <v>WI Revenue Meters</v>
          </cell>
        </row>
        <row r="28">
          <cell r="A28" t="str">
            <v>WI Storage Reservoirs</v>
          </cell>
        </row>
        <row r="29">
          <cell r="A29" t="str">
            <v>WI Trunk Mains</v>
          </cell>
        </row>
        <row r="30">
          <cell r="A30" t="str">
            <v>WI Tunnels &amp; Aqueducts</v>
          </cell>
        </row>
        <row r="31">
          <cell r="A31" t="str">
            <v>WNI Flood Resilience</v>
          </cell>
        </row>
        <row r="32">
          <cell r="A32" t="str">
            <v>WNI Groundwater Works</v>
          </cell>
        </row>
        <row r="33">
          <cell r="A33" t="str">
            <v>WNI London LPPs</v>
          </cell>
        </row>
        <row r="34">
          <cell r="A34" t="str">
            <v>WNI Network PS</v>
          </cell>
        </row>
        <row r="35">
          <cell r="A35" t="str">
            <v>WNI Other Surface Works</v>
          </cell>
        </row>
        <row r="36">
          <cell r="A36" t="str">
            <v>WNI Raw Water Pumping &amp; Intakes</v>
          </cell>
        </row>
        <row r="37">
          <cell r="A37" t="str">
            <v>WNI Service Reservoirs</v>
          </cell>
        </row>
        <row r="38">
          <cell r="A38" t="str">
            <v>WWI Developer Led</v>
          </cell>
        </row>
        <row r="39">
          <cell r="A39" t="str">
            <v>WWI Enhancement - Flooding</v>
          </cell>
        </row>
        <row r="40">
          <cell r="A40" t="str">
            <v>WWI Gravity Network</v>
          </cell>
        </row>
        <row r="41">
          <cell r="A41" t="str">
            <v>WWI Growth - Flooding</v>
          </cell>
        </row>
        <row r="42">
          <cell r="A42" t="str">
            <v>WWI Outfalls</v>
          </cell>
        </row>
        <row r="43">
          <cell r="A43" t="str">
            <v>WWI Rising Mains</v>
          </cell>
        </row>
        <row r="44">
          <cell r="A44" t="str">
            <v>WWI Thames Tunnel</v>
          </cell>
        </row>
        <row r="45">
          <cell r="A45" t="str">
            <v>WWNI Flood Resilience</v>
          </cell>
        </row>
        <row r="46">
          <cell r="A46" t="str">
            <v>WWNI Large STWs &gt; 50k PE</v>
          </cell>
        </row>
        <row r="47">
          <cell r="A47" t="str">
            <v>WWNI Sewage Treatment Growth</v>
          </cell>
        </row>
        <row r="48">
          <cell r="A48" t="str">
            <v>WWNI Sludge Disposal</v>
          </cell>
        </row>
        <row r="49">
          <cell r="A49" t="str">
            <v>WWNI Sludge Incineration</v>
          </cell>
        </row>
        <row r="50">
          <cell r="A50" t="str">
            <v>WWNI Sludge Treatment</v>
          </cell>
        </row>
        <row r="51">
          <cell r="A51" t="str">
            <v>WWNI Sludge Treatment Growth</v>
          </cell>
        </row>
        <row r="52">
          <cell r="A52" t="str">
            <v>WWNI Small STWs &lt; 50k PE</v>
          </cell>
        </row>
        <row r="53">
          <cell r="A53" t="str">
            <v>WWNI SPS</v>
          </cell>
        </row>
        <row r="54">
          <cell r="A54" t="str">
            <v>WWNI Tideway STWs</v>
          </cell>
        </row>
      </sheetData>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Exec Summary"/>
      <sheetName val="RCV"/>
      <sheetName val="Calculation of K"/>
    </sheetNames>
    <sheetDataSet>
      <sheetData sheetId="0"/>
      <sheetData sheetId="1"/>
      <sheetData sheetId="2"/>
      <sheetData sheetId="3">
        <row r="7">
          <cell r="G7">
            <v>1</v>
          </cell>
          <cell r="H7">
            <v>1.0297693920335429</v>
          </cell>
          <cell r="I7">
            <v>1.0570230607966458</v>
          </cell>
          <cell r="J7">
            <v>1.0882407999304404</v>
          </cell>
          <cell r="K7">
            <v>1.1187115423284928</v>
          </cell>
          <cell r="L7">
            <v>1.1567477347676616</v>
          </cell>
          <cell r="M7">
            <v>1.1972339054845298</v>
          </cell>
          <cell r="N7">
            <v>1.2367426243655191</v>
          </cell>
        </row>
        <row r="9">
          <cell r="G9">
            <v>1</v>
          </cell>
          <cell r="H9">
            <v>1.0288477912877627</v>
          </cell>
          <cell r="I9">
            <v>1.0566266816525323</v>
          </cell>
          <cell r="J9">
            <v>1.0862122287388032</v>
          </cell>
          <cell r="K9">
            <v>1.1231434445159225</v>
          </cell>
          <cell r="L9">
            <v>1.16245346507398</v>
          </cell>
          <cell r="M9">
            <v>1.2008144294214209</v>
          </cell>
          <cell r="N9">
            <v>1.2380396767334847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ODI impact calcs &gt;&gt;&gt;"/>
      <sheetName val="ODI impacts"/>
      <sheetName val="ODI inputs &gt;&gt;&gt;"/>
      <sheetName val="Water"/>
      <sheetName val="Waste"/>
      <sheetName val="Waste - Rainfall Flooding"/>
      <sheetName val="Waste - P Removal"/>
      <sheetName val="TTT"/>
      <sheetName val="HH Retail"/>
      <sheetName val="Charts &gt;&gt;&gt;"/>
      <sheetName val="Chart data"/>
      <sheetName val="Chart - Water"/>
      <sheetName val="Chart - Wastewater"/>
      <sheetName val="Chart - TTT &amp; RHH"/>
    </sheetNames>
    <sheetDataSet>
      <sheetData sheetId="0">
        <row r="31">
          <cell r="C31" t="str">
            <v>Maximum penalty</v>
          </cell>
        </row>
        <row r="32">
          <cell r="C32" t="str">
            <v>P10 penalty</v>
          </cell>
        </row>
        <row r="33">
          <cell r="C33" t="str">
            <v>June Submission performance</v>
          </cell>
        </row>
        <row r="34">
          <cell r="C34" t="str">
            <v>[Blank]</v>
          </cell>
        </row>
        <row r="35">
          <cell r="C35" t="str">
            <v>P90 reward</v>
          </cell>
        </row>
        <row r="36">
          <cell r="C36" t="str">
            <v>Maximum reward</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Log"/>
      <sheetName val="Change log"/>
      <sheetName val="User inputs"/>
      <sheetName val="Dashboard"/>
      <sheetName val="RORE-Tables"/>
      <sheetName val="RORE-Tables(1)"/>
      <sheetName val="Calculations"/>
      <sheetName val="Scenario manager"/>
      <sheetName val="Lists"/>
      <sheetName val="CLEAR_SHEET"/>
      <sheetName val="Outputs"/>
      <sheetName val="F_Inputs"/>
      <sheetName val="A20"/>
      <sheetName val="CHARTS&gt;"/>
      <sheetName val="Appointee"/>
      <sheetName val="Appointee(1)"/>
      <sheetName val="Wholesale"/>
      <sheetName val="Wholesale(1)"/>
      <sheetName val="Water"/>
      <sheetName val="Water(1)"/>
      <sheetName val="Wastewater"/>
      <sheetName val="Wastewater(1)"/>
      <sheetName val="HH"/>
      <sheetName val="HH(1)"/>
      <sheetName val="NHH"/>
      <sheetName val="NHH(1)"/>
      <sheetName val="END"/>
    </sheetNames>
    <sheetDataSet>
      <sheetData sheetId="0"/>
      <sheetData sheetId="1"/>
      <sheetData sheetId="2">
        <row r="3">
          <cell r="Y3" t="str">
            <v>Thames Water Utilities Ltd</v>
          </cell>
        </row>
      </sheetData>
      <sheetData sheetId="3">
        <row r="88">
          <cell r="C88">
            <v>5.6099384749435259E-2</v>
          </cell>
        </row>
      </sheetData>
      <sheetData sheetId="4"/>
      <sheetData sheetId="5"/>
      <sheetData sheetId="6"/>
      <sheetData sheetId="7">
        <row r="4">
          <cell r="E4">
            <v>2</v>
          </cell>
        </row>
      </sheetData>
      <sheetData sheetId="8">
        <row r="6">
          <cell r="F6" t="str">
            <v>Full menu parameters</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Log"/>
      <sheetName val="Change log"/>
      <sheetName val="User inputs"/>
      <sheetName val="Dashboard"/>
      <sheetName val="RORE-Tables"/>
      <sheetName val="Calculations"/>
      <sheetName val="Scenario manager"/>
      <sheetName val="Lists"/>
      <sheetName val="CLEAR_SHEET"/>
      <sheetName val="F_Inputs"/>
      <sheetName val="END"/>
    </sheetNames>
    <sheetDataSet>
      <sheetData sheetId="0"/>
      <sheetData sheetId="1"/>
      <sheetData sheetId="2">
        <row r="3">
          <cell r="Y3" t="str">
            <v>Thames Water Utilities Ltd</v>
          </cell>
        </row>
        <row r="9">
          <cell r="C9" t="str">
            <v>TMS</v>
          </cell>
        </row>
        <row r="11">
          <cell r="V11">
            <v>0</v>
          </cell>
          <cell r="W11">
            <v>0</v>
          </cell>
          <cell r="X11">
            <v>0</v>
          </cell>
          <cell r="Y11">
            <v>0</v>
          </cell>
        </row>
        <row r="12">
          <cell r="M12">
            <v>100</v>
          </cell>
          <cell r="N12">
            <v>100</v>
          </cell>
          <cell r="V12">
            <v>0</v>
          </cell>
          <cell r="W12">
            <v>0</v>
          </cell>
          <cell r="X12">
            <v>0</v>
          </cell>
          <cell r="Y12">
            <v>0</v>
          </cell>
        </row>
        <row r="13">
          <cell r="R13">
            <v>0.5</v>
          </cell>
          <cell r="V13">
            <v>0</v>
          </cell>
          <cell r="W13">
            <v>0</v>
          </cell>
          <cell r="X13">
            <v>0</v>
          </cell>
          <cell r="Y13">
            <v>0</v>
          </cell>
        </row>
        <row r="14">
          <cell r="C14" t="str">
            <v>On</v>
          </cell>
          <cell r="V14">
            <v>0</v>
          </cell>
          <cell r="W14">
            <v>0</v>
          </cell>
          <cell r="X14">
            <v>0</v>
          </cell>
          <cell r="Y14">
            <v>0</v>
          </cell>
        </row>
        <row r="15">
          <cell r="M15" t="str">
            <v>Assumed 50% sharing rate</v>
          </cell>
          <cell r="V15">
            <v>0</v>
          </cell>
          <cell r="W15">
            <v>0</v>
          </cell>
          <cell r="X15">
            <v>0</v>
          </cell>
          <cell r="Y15">
            <v>0</v>
          </cell>
        </row>
        <row r="19">
          <cell r="D19" t="str">
            <v>Combined scenario (Company specified)</v>
          </cell>
          <cell r="M19" t="str">
            <v>Standard</v>
          </cell>
          <cell r="N19" t="str">
            <v>Standard</v>
          </cell>
        </row>
        <row r="20">
          <cell r="M20">
            <v>100</v>
          </cell>
          <cell r="N20">
            <v>100</v>
          </cell>
        </row>
        <row r="21">
          <cell r="S21" t="str">
            <v>Trading (exports) - ceiling</v>
          </cell>
          <cell r="T21">
            <v>0.05</v>
          </cell>
        </row>
        <row r="22">
          <cell r="M22">
            <v>80</v>
          </cell>
          <cell r="N22">
            <v>80</v>
          </cell>
          <cell r="S22" t="str">
            <v>Trading (imports) - ceiling</v>
          </cell>
          <cell r="T22">
            <v>1E-3</v>
          </cell>
        </row>
        <row r="23">
          <cell r="M23">
            <v>130</v>
          </cell>
          <cell r="N23">
            <v>130</v>
          </cell>
        </row>
        <row r="26">
          <cell r="D26">
            <v>0.54635420544169799</v>
          </cell>
          <cell r="E26">
            <v>0</v>
          </cell>
          <cell r="F26">
            <v>0.33019080388133598</v>
          </cell>
          <cell r="M26">
            <v>-2E-3</v>
          </cell>
          <cell r="N26">
            <v>-2E-3</v>
          </cell>
        </row>
        <row r="27">
          <cell r="D27">
            <v>0.54977193968604399</v>
          </cell>
          <cell r="F27">
            <v>0.41549475152868598</v>
          </cell>
          <cell r="M27">
            <v>0.7</v>
          </cell>
          <cell r="N27">
            <v>0.7</v>
          </cell>
        </row>
        <row r="28">
          <cell r="D28">
            <v>0.58411064767746501</v>
          </cell>
          <cell r="F28">
            <v>0.42615633827903598</v>
          </cell>
          <cell r="M28">
            <v>0.25</v>
          </cell>
          <cell r="N28">
            <v>0.25</v>
          </cell>
        </row>
        <row r="29">
          <cell r="D29">
            <v>0.59915388714582096</v>
          </cell>
          <cell r="F29">
            <v>0.46364767254577099</v>
          </cell>
          <cell r="M29">
            <v>75</v>
          </cell>
          <cell r="N29">
            <v>75</v>
          </cell>
        </row>
        <row r="30">
          <cell r="D30">
            <v>0.61664002541062002</v>
          </cell>
          <cell r="F30">
            <v>0.53672797386389903</v>
          </cell>
          <cell r="M30">
            <v>-5.0000000000000001E-4</v>
          </cell>
          <cell r="N30">
            <v>-5.0000000000000001E-4</v>
          </cell>
        </row>
        <row r="31">
          <cell r="M31">
            <v>-2.4999999999999994E-2</v>
          </cell>
          <cell r="N31">
            <v>-2.4999999999999994E-2</v>
          </cell>
        </row>
        <row r="32">
          <cell r="M32">
            <v>7.5</v>
          </cell>
          <cell r="N32">
            <v>7.5</v>
          </cell>
        </row>
        <row r="35">
          <cell r="M35">
            <v>-2E-3</v>
          </cell>
          <cell r="N35">
            <v>-2E-3</v>
          </cell>
        </row>
        <row r="36">
          <cell r="M36">
            <v>0.7</v>
          </cell>
          <cell r="N36">
            <v>0.7</v>
          </cell>
        </row>
        <row r="37">
          <cell r="D37">
            <v>0.625</v>
          </cell>
          <cell r="F37">
            <v>0.625</v>
          </cell>
          <cell r="M37">
            <v>0.25</v>
          </cell>
          <cell r="N37">
            <v>0.25</v>
          </cell>
        </row>
        <row r="38">
          <cell r="D38">
            <v>2.5899999999999999E-2</v>
          </cell>
          <cell r="F38">
            <v>2.5899999999999999E-2</v>
          </cell>
          <cell r="M38">
            <v>75</v>
          </cell>
          <cell r="N38">
            <v>75</v>
          </cell>
        </row>
        <row r="39">
          <cell r="D39">
            <v>3.5999999999999997E-2</v>
          </cell>
          <cell r="F39">
            <v>3.5999999999999997E-2</v>
          </cell>
          <cell r="M39">
            <v>-5.0000000000000001E-4</v>
          </cell>
          <cell r="N39">
            <v>-5.0000000000000001E-4</v>
          </cell>
        </row>
        <row r="40">
          <cell r="M40">
            <v>-2.4999999999999994E-2</v>
          </cell>
          <cell r="N40">
            <v>-2.4999999999999994E-2</v>
          </cell>
        </row>
        <row r="41">
          <cell r="M41">
            <v>7.5</v>
          </cell>
          <cell r="N41">
            <v>7.5</v>
          </cell>
        </row>
        <row r="43">
          <cell r="F43" t="str">
            <v>Ofwat inputs</v>
          </cell>
        </row>
        <row r="46">
          <cell r="G46">
            <v>0.01</v>
          </cell>
        </row>
        <row r="47">
          <cell r="G47">
            <v>0.01</v>
          </cell>
        </row>
      </sheetData>
      <sheetData sheetId="3">
        <row r="88">
          <cell r="C88">
            <v>5.6099384749435259E-2</v>
          </cell>
          <cell r="D88">
            <v>5.6099384749435259E-2</v>
          </cell>
          <cell r="E88">
            <v>5.6099384749435259E-2</v>
          </cell>
          <cell r="G88">
            <v>5.2833333333333329E-2</v>
          </cell>
          <cell r="H88">
            <v>5.2833333333333329E-2</v>
          </cell>
          <cell r="I88">
            <v>5.2833333333333329E-2</v>
          </cell>
          <cell r="N88">
            <v>5.2833333333333336E-2</v>
          </cell>
          <cell r="O88">
            <v>5.2833333333333336E-2</v>
          </cell>
          <cell r="P88">
            <v>5.2833333333333336E-2</v>
          </cell>
        </row>
        <row r="89">
          <cell r="C89">
            <v>5.6099384749435259E-2</v>
          </cell>
          <cell r="D89">
            <v>5.6099384749435259E-2</v>
          </cell>
          <cell r="E89">
            <v>5.6099384749435259E-2</v>
          </cell>
          <cell r="G89">
            <v>5.2833333333333329E-2</v>
          </cell>
          <cell r="H89">
            <v>5.2833333333333329E-2</v>
          </cell>
          <cell r="I89">
            <v>5.2833333333333329E-2</v>
          </cell>
          <cell r="N89">
            <v>5.2833333333333336E-2</v>
          </cell>
          <cell r="O89">
            <v>5.2833333333333336E-2</v>
          </cell>
          <cell r="P89">
            <v>5.2833333333333336E-2</v>
          </cell>
        </row>
        <row r="90">
          <cell r="C90">
            <v>5.6099384749435259E-2</v>
          </cell>
          <cell r="D90">
            <v>5.6099384749435259E-2</v>
          </cell>
          <cell r="E90">
            <v>5.6099384749435259E-2</v>
          </cell>
          <cell r="G90">
            <v>5.2833333333333329E-2</v>
          </cell>
          <cell r="H90">
            <v>5.2833333333333329E-2</v>
          </cell>
          <cell r="I90">
            <v>5.2833333333333329E-2</v>
          </cell>
          <cell r="N90">
            <v>5.2833333333333336E-2</v>
          </cell>
          <cell r="O90">
            <v>5.2833333333333336E-2</v>
          </cell>
          <cell r="P90">
            <v>5.2833333333333336E-2</v>
          </cell>
        </row>
        <row r="91">
          <cell r="C91">
            <v>5.6099384749435259E-2</v>
          </cell>
          <cell r="D91">
            <v>5.6099384749435259E-2</v>
          </cell>
          <cell r="E91">
            <v>5.6099384749435259E-2</v>
          </cell>
          <cell r="G91">
            <v>5.2833333333333329E-2</v>
          </cell>
          <cell r="H91">
            <v>5.2833333333333329E-2</v>
          </cell>
          <cell r="I91">
            <v>5.2833333333333329E-2</v>
          </cell>
          <cell r="N91">
            <v>5.2833333333333336E-2</v>
          </cell>
          <cell r="O91">
            <v>5.2833333333333336E-2</v>
          </cell>
          <cell r="P91">
            <v>5.2833333333333336E-2</v>
          </cell>
        </row>
        <row r="92">
          <cell r="C92">
            <v>5.6099384749435259E-2</v>
          </cell>
          <cell r="D92">
            <v>5.6099384749435259E-2</v>
          </cell>
          <cell r="E92">
            <v>5.6099384749435259E-2</v>
          </cell>
          <cell r="G92">
            <v>5.2833333333333329E-2</v>
          </cell>
          <cell r="H92">
            <v>5.2833333333333329E-2</v>
          </cell>
          <cell r="I92">
            <v>5.2833333333333329E-2</v>
          </cell>
          <cell r="N92">
            <v>5.2833333333333336E-2</v>
          </cell>
          <cell r="O92">
            <v>5.2833333333333336E-2</v>
          </cell>
          <cell r="P92">
            <v>5.2833333333333336E-2</v>
          </cell>
        </row>
        <row r="93">
          <cell r="C93">
            <v>5.6099384749435259E-2</v>
          </cell>
          <cell r="D93">
            <v>5.6099384749435259E-2</v>
          </cell>
          <cell r="E93">
            <v>5.6099384749435259E-2</v>
          </cell>
          <cell r="G93">
            <v>5.2833333333333329E-2</v>
          </cell>
          <cell r="H93">
            <v>5.2833333333333329E-2</v>
          </cell>
          <cell r="I93">
            <v>5.2833333333333329E-2</v>
          </cell>
          <cell r="N93">
            <v>5.2833333333333336E-2</v>
          </cell>
          <cell r="O93">
            <v>5.2833333333333336E-2</v>
          </cell>
          <cell r="P93">
            <v>5.2833333333333336E-2</v>
          </cell>
        </row>
        <row r="94">
          <cell r="C94">
            <v>5.6099384749435259E-2</v>
          </cell>
          <cell r="D94">
            <v>5.6099384749435259E-2</v>
          </cell>
          <cell r="E94">
            <v>5.6099384749435259E-2</v>
          </cell>
          <cell r="G94">
            <v>5.2833333333333329E-2</v>
          </cell>
          <cell r="H94">
            <v>5.2833333333333329E-2</v>
          </cell>
          <cell r="I94">
            <v>5.2833333333333329E-2</v>
          </cell>
          <cell r="N94">
            <v>5.2833333333333336E-2</v>
          </cell>
          <cell r="O94">
            <v>5.2833333333333336E-2</v>
          </cell>
          <cell r="P94">
            <v>5.2833333333333336E-2</v>
          </cell>
        </row>
        <row r="95">
          <cell r="C95">
            <v>5.6099384749435259E-2</v>
          </cell>
          <cell r="D95">
            <v>5.6099384749435259E-2</v>
          </cell>
          <cell r="E95">
            <v>5.6099384749435259E-2</v>
          </cell>
          <cell r="G95">
            <v>5.2833333333333329E-2</v>
          </cell>
          <cell r="H95">
            <v>5.2833333333333329E-2</v>
          </cell>
          <cell r="I95">
            <v>5.2833333333333329E-2</v>
          </cell>
          <cell r="N95">
            <v>5.2833333333333336E-2</v>
          </cell>
          <cell r="O95">
            <v>5.2833333333333336E-2</v>
          </cell>
          <cell r="P95">
            <v>5.2833333333333336E-2</v>
          </cell>
        </row>
        <row r="96">
          <cell r="C96">
            <v>5.6099384749435259E-2</v>
          </cell>
          <cell r="D96">
            <v>5.6099384749435259E-2</v>
          </cell>
          <cell r="E96">
            <v>5.6099384749435259E-2</v>
          </cell>
          <cell r="G96">
            <v>5.2833333333333329E-2</v>
          </cell>
          <cell r="H96">
            <v>5.2833333333333329E-2</v>
          </cell>
          <cell r="I96">
            <v>5.2833333333333329E-2</v>
          </cell>
          <cell r="N96">
            <v>5.2833333333333336E-2</v>
          </cell>
          <cell r="O96">
            <v>5.2833333333333336E-2</v>
          </cell>
          <cell r="P96">
            <v>5.2833333333333336E-2</v>
          </cell>
        </row>
        <row r="97">
          <cell r="C97">
            <v>5.6099384749435259E-2</v>
          </cell>
          <cell r="D97">
            <v>5.6099384749435259E-2</v>
          </cell>
          <cell r="E97">
            <v>5.6099384749435259E-2</v>
          </cell>
          <cell r="G97">
            <v>5.2833333333333329E-2</v>
          </cell>
          <cell r="H97">
            <v>5.2833333333333329E-2</v>
          </cell>
          <cell r="I97">
            <v>5.2833333333333329E-2</v>
          </cell>
          <cell r="N97">
            <v>5.2833333333333336E-2</v>
          </cell>
          <cell r="O97">
            <v>5.2833333333333336E-2</v>
          </cell>
          <cell r="P97">
            <v>5.2833333333333336E-2</v>
          </cell>
        </row>
        <row r="98">
          <cell r="C98">
            <v>5.6099384749435259E-2</v>
          </cell>
          <cell r="D98">
            <v>5.6099384749435259E-2</v>
          </cell>
          <cell r="E98">
            <v>5.6099384749435259E-2</v>
          </cell>
          <cell r="G98">
            <v>5.2833333333333329E-2</v>
          </cell>
          <cell r="H98">
            <v>5.2833333333333329E-2</v>
          </cell>
          <cell r="I98">
            <v>5.2833333333333329E-2</v>
          </cell>
          <cell r="N98">
            <v>5.2833333333333336E-2</v>
          </cell>
          <cell r="O98">
            <v>5.2833333333333336E-2</v>
          </cell>
          <cell r="P98">
            <v>5.2833333333333336E-2</v>
          </cell>
        </row>
        <row r="99">
          <cell r="C99">
            <v>5.6099384749435259E-2</v>
          </cell>
          <cell r="D99">
            <v>5.6099384749435259E-2</v>
          </cell>
          <cell r="E99">
            <v>5.6099384749435259E-2</v>
          </cell>
          <cell r="G99">
            <v>5.2833333333333329E-2</v>
          </cell>
          <cell r="H99">
            <v>5.2833333333333329E-2</v>
          </cell>
          <cell r="I99">
            <v>5.2833333333333329E-2</v>
          </cell>
          <cell r="N99">
            <v>5.2833333333333336E-2</v>
          </cell>
          <cell r="O99">
            <v>5.2833333333333336E-2</v>
          </cell>
          <cell r="P99">
            <v>5.2833333333333336E-2</v>
          </cell>
        </row>
        <row r="100">
          <cell r="C100">
            <v>1.6109417177903686E-2</v>
          </cell>
          <cell r="D100">
            <v>5.6099384749435259E-2</v>
          </cell>
          <cell r="E100">
            <v>9.035974067434005E-2</v>
          </cell>
          <cell r="G100">
            <v>1.9905098827539543E-2</v>
          </cell>
          <cell r="H100">
            <v>5.2833333333333329E-2</v>
          </cell>
          <cell r="I100">
            <v>8.7681508583565756E-2</v>
          </cell>
          <cell r="N100">
            <v>1.9851283277194067E-2</v>
          </cell>
          <cell r="O100">
            <v>5.2833333333333336E-2</v>
          </cell>
          <cell r="P100">
            <v>7.9336261908756936E-2</v>
          </cell>
        </row>
      </sheetData>
      <sheetData sheetId="4"/>
      <sheetData sheetId="5"/>
      <sheetData sheetId="6">
        <row r="4">
          <cell r="E4">
            <v>2</v>
          </cell>
          <cell r="F4" t="str">
            <v>Combined scenario (Company specified)</v>
          </cell>
        </row>
        <row r="12">
          <cell r="F12" t="b">
            <v>1</v>
          </cell>
        </row>
        <row r="13">
          <cell r="F13" t="b">
            <v>1</v>
          </cell>
        </row>
        <row r="14">
          <cell r="F14" t="b">
            <v>1</v>
          </cell>
        </row>
        <row r="15">
          <cell r="F15" t="b">
            <v>1</v>
          </cell>
        </row>
        <row r="16">
          <cell r="F16" t="b">
            <v>1</v>
          </cell>
        </row>
        <row r="17">
          <cell r="F17" t="b">
            <v>1</v>
          </cell>
        </row>
      </sheetData>
      <sheetData sheetId="7">
        <row r="6">
          <cell r="F6" t="str">
            <v>Full menu parameters</v>
          </cell>
          <cell r="H6" t="str">
            <v>Base case</v>
          </cell>
          <cell r="J6" t="str">
            <v>Base case1</v>
          </cell>
          <cell r="K6" t="str">
            <v>Base case</v>
          </cell>
          <cell r="M6" t="str">
            <v>Straight line</v>
          </cell>
          <cell r="BE6" t="str">
            <v>ANH</v>
          </cell>
        </row>
        <row r="7">
          <cell r="F7" t="str">
            <v>Assumed 50% sharing rate</v>
          </cell>
          <cell r="H7" t="str">
            <v>Households scenario (Ofwat specified)</v>
          </cell>
          <cell r="J7" t="str">
            <v>Base case2</v>
          </cell>
          <cell r="K7" t="str">
            <v>Base case</v>
          </cell>
          <cell r="BE7" t="str">
            <v>NES</v>
          </cell>
        </row>
        <row r="8">
          <cell r="H8" t="str">
            <v>Industrial demand scenario (Ofwat specified)</v>
          </cell>
          <cell r="J8" t="str">
            <v>Households scenario (Ofwat specified)1</v>
          </cell>
          <cell r="K8" t="str">
            <v>Scenario 1a</v>
          </cell>
          <cell r="BE8" t="str">
            <v>NWT</v>
          </cell>
        </row>
        <row r="9">
          <cell r="H9" t="str">
            <v>Input cost scenario (Ofwat specified)</v>
          </cell>
          <cell r="J9" t="str">
            <v>Households scenario (Ofwat specified)2</v>
          </cell>
          <cell r="K9" t="str">
            <v>Scenario 1b</v>
          </cell>
          <cell r="BE9" t="str">
            <v>SRN</v>
          </cell>
        </row>
        <row r="10">
          <cell r="H10" t="str">
            <v>Combined economic scenario (Ofwat specified)</v>
          </cell>
          <cell r="J10" t="str">
            <v>Industrial demand scenario (Ofwat specified)1</v>
          </cell>
          <cell r="K10" t="str">
            <v>Scenario 2a</v>
          </cell>
          <cell r="BE10" t="str">
            <v>SVT</v>
          </cell>
        </row>
        <row r="11">
          <cell r="H11" t="str">
            <v>Rainfall scenario (Ofwat specified)</v>
          </cell>
          <cell r="J11" t="str">
            <v>Industrial demand scenario (Ofwat specified)2</v>
          </cell>
          <cell r="K11" t="str">
            <v>Scenario 2b</v>
          </cell>
          <cell r="BE11" t="str">
            <v>SWT</v>
          </cell>
        </row>
        <row r="12">
          <cell r="H12" t="str">
            <v>Company specific scenario 1 (Company specified)</v>
          </cell>
          <cell r="J12" t="str">
            <v>Input cost scenario (Ofwat specified)1</v>
          </cell>
          <cell r="K12" t="str">
            <v>Scenario 3a</v>
          </cell>
          <cell r="BE12" t="str">
            <v>TMS</v>
          </cell>
        </row>
        <row r="13">
          <cell r="H13" t="str">
            <v>Company specific scenario 2 (Company specified)</v>
          </cell>
          <cell r="J13" t="str">
            <v>Input cost scenario (Ofwat specified)2</v>
          </cell>
          <cell r="K13" t="str">
            <v>Scenario 3b</v>
          </cell>
          <cell r="BE13" t="str">
            <v>WSH</v>
          </cell>
        </row>
        <row r="14">
          <cell r="H14" t="str">
            <v>Company specific scenario 3 (Company specified)</v>
          </cell>
          <cell r="J14" t="str">
            <v>Combined economic scenario (Ofwat specified)1</v>
          </cell>
          <cell r="K14" t="str">
            <v>Scenario 4a</v>
          </cell>
          <cell r="BE14" t="str">
            <v>WSX</v>
          </cell>
        </row>
        <row r="15">
          <cell r="H15" t="str">
            <v>Company specific scenario 4 (Company specified)</v>
          </cell>
          <cell r="J15" t="str">
            <v>Combined economic scenario (Ofwat specified)2</v>
          </cell>
          <cell r="K15" t="str">
            <v>Scenario 4b</v>
          </cell>
          <cell r="BE15" t="str">
            <v>YKY</v>
          </cell>
        </row>
        <row r="16">
          <cell r="H16" t="str">
            <v>Company specific scenario 5 (Company specified)</v>
          </cell>
          <cell r="J16" t="str">
            <v>Rainfall scenario (Ofwat specified)1</v>
          </cell>
          <cell r="K16" t="str">
            <v>Scenario 5a</v>
          </cell>
          <cell r="BE16" t="str">
            <v>AFW</v>
          </cell>
        </row>
        <row r="17">
          <cell r="H17" t="str">
            <v>Company specific scenario 6 (Company specified)</v>
          </cell>
          <cell r="J17" t="str">
            <v>Rainfall scenario (Ofwat specified)2</v>
          </cell>
          <cell r="K17" t="str">
            <v>Scenario 5b</v>
          </cell>
          <cell r="AK17" t="str">
            <v>Ofwat inputs</v>
          </cell>
          <cell r="BE17" t="str">
            <v>BRL</v>
          </cell>
        </row>
        <row r="18">
          <cell r="H18" t="str">
            <v>Incentive performance (Company specified)</v>
          </cell>
          <cell r="J18" t="str">
            <v>Company specific scenario 1 (Company specified)1</v>
          </cell>
          <cell r="K18" t="str">
            <v>Scenario 6a</v>
          </cell>
          <cell r="AK18" t="str">
            <v>Company inputs</v>
          </cell>
          <cell r="BE18" t="str">
            <v>DVW</v>
          </cell>
        </row>
        <row r="19">
          <cell r="H19" t="str">
            <v>Combined scenario (Company specified)</v>
          </cell>
          <cell r="J19" t="str">
            <v>Company specific scenario 1 (Company specified)2</v>
          </cell>
          <cell r="K19" t="str">
            <v>Scenario 6b</v>
          </cell>
          <cell r="BE19" t="str">
            <v>PRT</v>
          </cell>
        </row>
        <row r="20">
          <cell r="J20" t="str">
            <v>Company specific scenario 2 (Company specified)1</v>
          </cell>
          <cell r="K20" t="str">
            <v>Scenario 7a</v>
          </cell>
          <cell r="BE20" t="str">
            <v>SBW</v>
          </cell>
        </row>
        <row r="21">
          <cell r="J21" t="str">
            <v>Company specific scenario 2 (Company specified)2</v>
          </cell>
          <cell r="K21" t="str">
            <v>Scenario 7b</v>
          </cell>
          <cell r="BE21" t="str">
            <v>SES</v>
          </cell>
        </row>
        <row r="22">
          <cell r="J22" t="str">
            <v>Company specific scenario 3 (Company specified)1</v>
          </cell>
          <cell r="K22" t="str">
            <v>Scenario 8a</v>
          </cell>
          <cell r="BE22" t="str">
            <v>SEW</v>
          </cell>
        </row>
        <row r="23">
          <cell r="J23" t="str">
            <v>Company specific scenario 3 (Company specified)2</v>
          </cell>
          <cell r="K23" t="str">
            <v>Scenario 8b</v>
          </cell>
          <cell r="BE23" t="str">
            <v>SSC</v>
          </cell>
        </row>
        <row r="24">
          <cell r="J24" t="str">
            <v>Company specific scenario 4 (Company specified)1</v>
          </cell>
          <cell r="K24" t="str">
            <v>Scenario 9a</v>
          </cell>
        </row>
        <row r="25">
          <cell r="J25" t="str">
            <v>Company specific scenario 4 (Company specified)2</v>
          </cell>
          <cell r="K25" t="str">
            <v>Scenario 9b</v>
          </cell>
        </row>
        <row r="26">
          <cell r="J26" t="str">
            <v>Company specific scenario 5 (Company specified)1</v>
          </cell>
          <cell r="K26" t="str">
            <v>Scenario 10a</v>
          </cell>
        </row>
        <row r="27">
          <cell r="J27" t="str">
            <v>Company specific scenario 5 (Company specified)2</v>
          </cell>
          <cell r="K27" t="str">
            <v>Scenario 10b</v>
          </cell>
        </row>
        <row r="28">
          <cell r="J28" t="str">
            <v>Company specific scenario 6 (Company specified)1</v>
          </cell>
          <cell r="K28" t="str">
            <v>Scenario 11a</v>
          </cell>
        </row>
        <row r="29">
          <cell r="J29" t="str">
            <v>Company specific scenario 6 (Company specified)2</v>
          </cell>
          <cell r="K29" t="str">
            <v>Scenario 11b</v>
          </cell>
        </row>
        <row r="30">
          <cell r="J30" t="str">
            <v>Incentive performance (Company specified)1</v>
          </cell>
          <cell r="K30" t="str">
            <v>Scenario 12a</v>
          </cell>
        </row>
        <row r="31">
          <cell r="J31" t="str">
            <v>Incentive performance (Company specified)2</v>
          </cell>
          <cell r="K31" t="str">
            <v>Scenario 12b</v>
          </cell>
        </row>
        <row r="32">
          <cell r="J32" t="str">
            <v>Combined scenario (Company specified)1</v>
          </cell>
          <cell r="K32" t="str">
            <v>Scenario 13a</v>
          </cell>
        </row>
        <row r="33">
          <cell r="J33" t="str">
            <v>Combined scenario (Company specified)2</v>
          </cell>
          <cell r="K33" t="str">
            <v>Scenario 13b</v>
          </cell>
        </row>
      </sheetData>
      <sheetData sheetId="8"/>
      <sheetData sheetId="9">
        <row r="2">
          <cell r="B2" t="str">
            <v>Reference</v>
          </cell>
          <cell r="C2" t="str">
            <v>Item description</v>
          </cell>
          <cell r="D2" t="str">
            <v>Unit</v>
          </cell>
          <cell r="E2">
            <v>0</v>
          </cell>
          <cell r="G2" t="str">
            <v>2012-13</v>
          </cell>
          <cell r="H2" t="str">
            <v>2013-14</v>
          </cell>
          <cell r="I2" t="str">
            <v>2014-15</v>
          </cell>
          <cell r="J2" t="str">
            <v>2015-16</v>
          </cell>
          <cell r="K2" t="str">
            <v>2016-17</v>
          </cell>
          <cell r="L2" t="str">
            <v>2017-18</v>
          </cell>
          <cell r="M2" t="str">
            <v>2018-19</v>
          </cell>
          <cell r="N2" t="str">
            <v>2019-20</v>
          </cell>
          <cell r="O2" t="str">
            <v>2020-21</v>
          </cell>
          <cell r="P2" t="str">
            <v>2021-22</v>
          </cell>
          <cell r="Q2" t="str">
            <v>2022-23</v>
          </cell>
          <cell r="R2" t="str">
            <v>2023-24</v>
          </cell>
          <cell r="S2" t="str">
            <v>2024-25</v>
          </cell>
          <cell r="T2" t="str">
            <v>2025-26</v>
          </cell>
          <cell r="U2" t="str">
            <v>2015-20</v>
          </cell>
          <cell r="V2" t="str">
            <v>2020-25</v>
          </cell>
          <cell r="W2">
            <v>0</v>
          </cell>
          <cell r="X2">
            <v>0</v>
          </cell>
          <cell r="Y2">
            <v>0</v>
          </cell>
        </row>
        <row r="3">
          <cell r="B3">
            <v>0</v>
          </cell>
          <cell r="C3">
            <v>0</v>
          </cell>
          <cell r="D3">
            <v>0</v>
          </cell>
          <cell r="E3">
            <v>0</v>
          </cell>
          <cell r="L3">
            <v>0</v>
          </cell>
          <cell r="M3">
            <v>0</v>
          </cell>
          <cell r="N3">
            <v>0</v>
          </cell>
          <cell r="O3">
            <v>0</v>
          </cell>
          <cell r="P3">
            <v>0</v>
          </cell>
          <cell r="Q3">
            <v>0</v>
          </cell>
          <cell r="R3">
            <v>0</v>
          </cell>
          <cell r="S3">
            <v>0</v>
          </cell>
          <cell r="T3">
            <v>0</v>
          </cell>
          <cell r="U3">
            <v>0</v>
          </cell>
          <cell r="V3">
            <v>0</v>
          </cell>
          <cell r="W3">
            <v>0</v>
          </cell>
          <cell r="X3">
            <v>0</v>
          </cell>
          <cell r="Y3">
            <v>0</v>
          </cell>
        </row>
        <row r="4">
          <cell r="B4">
            <v>0</v>
          </cell>
          <cell r="C4">
            <v>0</v>
          </cell>
          <cell r="D4">
            <v>0</v>
          </cell>
          <cell r="E4">
            <v>0</v>
          </cell>
          <cell r="L4">
            <v>0</v>
          </cell>
          <cell r="M4">
            <v>0</v>
          </cell>
          <cell r="N4">
            <v>0</v>
          </cell>
          <cell r="O4">
            <v>0</v>
          </cell>
          <cell r="P4">
            <v>0</v>
          </cell>
          <cell r="Q4">
            <v>0</v>
          </cell>
          <cell r="R4">
            <v>0</v>
          </cell>
          <cell r="S4">
            <v>0</v>
          </cell>
          <cell r="T4">
            <v>0</v>
          </cell>
          <cell r="U4">
            <v>0</v>
          </cell>
          <cell r="V4">
            <v>0</v>
          </cell>
          <cell r="W4">
            <v>0</v>
          </cell>
          <cell r="X4">
            <v>0</v>
          </cell>
          <cell r="Y4">
            <v>0</v>
          </cell>
        </row>
        <row r="5">
          <cell r="B5" t="str">
            <v>BP767N</v>
          </cell>
          <cell r="C5" t="str">
            <v>Total capital expenditure excluding grants and contributions</v>
          </cell>
          <cell r="D5" t="str">
            <v>£m</v>
          </cell>
          <cell r="E5">
            <v>0</v>
          </cell>
          <cell r="I5">
            <v>294.06177008086001</v>
          </cell>
          <cell r="J5">
            <v>319.260225507222</v>
          </cell>
          <cell r="K5">
            <v>357.63066613313799</v>
          </cell>
          <cell r="L5">
            <v>370.69254051403698</v>
          </cell>
          <cell r="M5">
            <v>356.91712863418201</v>
          </cell>
          <cell r="N5">
            <v>336.944125400595</v>
          </cell>
          <cell r="O5">
            <v>0</v>
          </cell>
          <cell r="P5">
            <v>0</v>
          </cell>
          <cell r="Q5">
            <v>0</v>
          </cell>
          <cell r="R5">
            <v>0</v>
          </cell>
          <cell r="S5">
            <v>0</v>
          </cell>
          <cell r="T5">
            <v>0</v>
          </cell>
          <cell r="U5">
            <v>0</v>
          </cell>
          <cell r="V5">
            <v>0</v>
          </cell>
          <cell r="W5">
            <v>0</v>
          </cell>
          <cell r="X5">
            <v>0</v>
          </cell>
          <cell r="Y5">
            <v>0</v>
          </cell>
        </row>
        <row r="6">
          <cell r="B6" t="str">
            <v>BM351TAS</v>
          </cell>
          <cell r="C6" t="str">
            <v>Total operating expenditure (Total - accounting separation)</v>
          </cell>
          <cell r="D6" t="str">
            <v>£m</v>
          </cell>
          <cell r="E6">
            <v>0</v>
          </cell>
          <cell r="I6">
            <v>0</v>
          </cell>
          <cell r="J6">
            <v>287.26299999999998</v>
          </cell>
          <cell r="K6">
            <v>288.73700000000002</v>
          </cell>
          <cell r="L6">
            <v>294.78100000000001</v>
          </cell>
          <cell r="M6">
            <v>298.00900000000001</v>
          </cell>
          <cell r="N6">
            <v>296.43799999999999</v>
          </cell>
          <cell r="O6">
            <v>0</v>
          </cell>
          <cell r="P6">
            <v>0</v>
          </cell>
          <cell r="Q6">
            <v>0</v>
          </cell>
          <cell r="R6">
            <v>0</v>
          </cell>
          <cell r="S6">
            <v>0</v>
          </cell>
          <cell r="T6">
            <v>0</v>
          </cell>
          <cell r="U6">
            <v>0</v>
          </cell>
          <cell r="V6">
            <v>0</v>
          </cell>
          <cell r="W6">
            <v>0</v>
          </cell>
          <cell r="X6">
            <v>0</v>
          </cell>
          <cell r="Y6">
            <v>0</v>
          </cell>
        </row>
        <row r="7">
          <cell r="B7" t="str">
            <v>W3016</v>
          </cell>
          <cell r="C7" t="str">
            <v>Total cash expenditure (ex. pension deficit repair payments)</v>
          </cell>
          <cell r="D7" t="str">
            <v>£m</v>
          </cell>
          <cell r="E7">
            <v>0</v>
          </cell>
          <cell r="I7">
            <v>0</v>
          </cell>
          <cell r="J7">
            <v>8.4</v>
          </cell>
          <cell r="K7">
            <v>8.4</v>
          </cell>
          <cell r="L7">
            <v>8.4</v>
          </cell>
          <cell r="M7">
            <v>8.4</v>
          </cell>
          <cell r="N7">
            <v>8.4</v>
          </cell>
          <cell r="O7">
            <v>0</v>
          </cell>
          <cell r="P7">
            <v>0</v>
          </cell>
          <cell r="Q7">
            <v>0</v>
          </cell>
          <cell r="R7">
            <v>0</v>
          </cell>
          <cell r="S7">
            <v>0</v>
          </cell>
          <cell r="T7">
            <v>0</v>
          </cell>
          <cell r="U7">
            <v>0</v>
          </cell>
          <cell r="V7">
            <v>0</v>
          </cell>
          <cell r="W7">
            <v>0</v>
          </cell>
          <cell r="X7">
            <v>0</v>
          </cell>
          <cell r="Y7">
            <v>0</v>
          </cell>
        </row>
        <row r="8">
          <cell r="B8" t="str">
            <v>W9002</v>
          </cell>
          <cell r="C8" t="str">
            <v>Connection &amp; infrastructure charges</v>
          </cell>
          <cell r="D8" t="str">
            <v>£m</v>
          </cell>
          <cell r="E8">
            <v>0</v>
          </cell>
          <cell r="I8">
            <v>0</v>
          </cell>
          <cell r="J8">
            <v>1.63231693431908</v>
          </cell>
          <cell r="K8">
            <v>1.68510016336252</v>
          </cell>
          <cell r="L8">
            <v>1.7376872467004101</v>
          </cell>
          <cell r="M8">
            <v>1.7900237738489699</v>
          </cell>
          <cell r="N8">
            <v>1.8421421467783701</v>
          </cell>
          <cell r="O8">
            <v>0</v>
          </cell>
          <cell r="P8">
            <v>0</v>
          </cell>
          <cell r="Q8">
            <v>0</v>
          </cell>
          <cell r="R8">
            <v>0</v>
          </cell>
          <cell r="S8">
            <v>0</v>
          </cell>
          <cell r="T8">
            <v>0</v>
          </cell>
          <cell r="U8">
            <v>0</v>
          </cell>
          <cell r="V8">
            <v>0</v>
          </cell>
          <cell r="W8">
            <v>0</v>
          </cell>
          <cell r="X8">
            <v>0</v>
          </cell>
          <cell r="Y8">
            <v>0</v>
          </cell>
        </row>
        <row r="9">
          <cell r="B9" t="str">
            <v>W10001</v>
          </cell>
          <cell r="C9" t="str">
            <v>Run-off rate - water</v>
          </cell>
          <cell r="D9" t="str">
            <v>%</v>
          </cell>
          <cell r="E9">
            <v>0</v>
          </cell>
          <cell r="I9">
            <v>0</v>
          </cell>
          <cell r="J9">
            <v>4.96094747375204E-2</v>
          </cell>
          <cell r="K9">
            <v>4.2909474737520402E-2</v>
          </cell>
          <cell r="L9">
            <v>3.2709474737520401E-2</v>
          </cell>
          <cell r="M9">
            <v>2.9209474737520402E-2</v>
          </cell>
          <cell r="N9">
            <v>2.8242724910047399E-2</v>
          </cell>
          <cell r="O9">
            <v>0</v>
          </cell>
          <cell r="P9">
            <v>0</v>
          </cell>
          <cell r="Q9">
            <v>0</v>
          </cell>
          <cell r="R9">
            <v>0</v>
          </cell>
          <cell r="S9">
            <v>0</v>
          </cell>
          <cell r="T9">
            <v>0</v>
          </cell>
          <cell r="U9">
            <v>3.6536124772025801E-2</v>
          </cell>
          <cell r="V9">
            <v>2.8626377376525101E-2</v>
          </cell>
          <cell r="W9">
            <v>0</v>
          </cell>
          <cell r="X9">
            <v>0</v>
          </cell>
          <cell r="Y9">
            <v>0</v>
          </cell>
        </row>
        <row r="10">
          <cell r="B10" t="str">
            <v>W10002</v>
          </cell>
          <cell r="C10" t="str">
            <v>Method used to apply run off rate (straight line or reducing balance)</v>
          </cell>
          <cell r="D10" t="str">
            <v>Text</v>
          </cell>
          <cell r="E10">
            <v>0</v>
          </cell>
          <cell r="J10" t="str">
            <v>Reducing balance</v>
          </cell>
          <cell r="K10" t="str">
            <v>Reducing balance</v>
          </cell>
          <cell r="L10" t="str">
            <v>Reducing balance</v>
          </cell>
          <cell r="M10" t="str">
            <v>Reducing balance</v>
          </cell>
          <cell r="N10" t="str">
            <v>Reducing balance</v>
          </cell>
          <cell r="O10">
            <v>0</v>
          </cell>
          <cell r="P10">
            <v>0</v>
          </cell>
          <cell r="Q10">
            <v>0</v>
          </cell>
          <cell r="R10">
            <v>0</v>
          </cell>
          <cell r="S10">
            <v>0</v>
          </cell>
          <cell r="T10">
            <v>0</v>
          </cell>
          <cell r="U10" t="str">
            <v>Reducing balance</v>
          </cell>
          <cell r="V10" t="str">
            <v>Reducing balance</v>
          </cell>
          <cell r="W10">
            <v>0</v>
          </cell>
          <cell r="X10">
            <v>0</v>
          </cell>
          <cell r="Y10">
            <v>0</v>
          </cell>
        </row>
        <row r="11">
          <cell r="B11" t="str">
            <v>W10003</v>
          </cell>
          <cell r="C11" t="str">
            <v>Totex average life</v>
          </cell>
          <cell r="D11" t="str">
            <v>years</v>
          </cell>
          <cell r="E11">
            <v>0</v>
          </cell>
          <cell r="I11">
            <v>0</v>
          </cell>
          <cell r="J11">
            <v>23.391293923523499</v>
          </cell>
          <cell r="K11">
            <v>21.413042448381301</v>
          </cell>
          <cell r="L11">
            <v>20.672133188276099</v>
          </cell>
          <cell r="M11">
            <v>20.318260962690101</v>
          </cell>
          <cell r="N11">
            <v>20.137098400131698</v>
          </cell>
          <cell r="O11">
            <v>0</v>
          </cell>
          <cell r="P11">
            <v>0</v>
          </cell>
          <cell r="Q11">
            <v>0</v>
          </cell>
          <cell r="R11">
            <v>0</v>
          </cell>
          <cell r="S11">
            <v>0</v>
          </cell>
          <cell r="T11">
            <v>0</v>
          </cell>
          <cell r="U11">
            <v>21.1863657846006</v>
          </cell>
          <cell r="V11">
            <v>20.137098400131698</v>
          </cell>
          <cell r="W11">
            <v>0</v>
          </cell>
          <cell r="X11">
            <v>0</v>
          </cell>
          <cell r="Y11">
            <v>0</v>
          </cell>
        </row>
        <row r="12">
          <cell r="B12" t="str">
            <v>W10004</v>
          </cell>
          <cell r="C12" t="str">
            <v>PAYG% - water</v>
          </cell>
          <cell r="D12" t="str">
            <v>%</v>
          </cell>
          <cell r="E12">
            <v>0</v>
          </cell>
          <cell r="I12">
            <v>0</v>
          </cell>
          <cell r="J12">
            <v>0.54635420544169799</v>
          </cell>
          <cell r="K12">
            <v>0.54977193968604399</v>
          </cell>
          <cell r="L12">
            <v>0.58411064767746501</v>
          </cell>
          <cell r="M12">
            <v>0.59915388714582096</v>
          </cell>
          <cell r="N12">
            <v>0.61664002541062002</v>
          </cell>
          <cell r="O12">
            <v>0</v>
          </cell>
          <cell r="P12">
            <v>0</v>
          </cell>
          <cell r="Q12">
            <v>0</v>
          </cell>
          <cell r="R12">
            <v>0</v>
          </cell>
          <cell r="S12">
            <v>0</v>
          </cell>
          <cell r="T12">
            <v>0</v>
          </cell>
          <cell r="U12">
            <v>0.57955298152477797</v>
          </cell>
          <cell r="V12">
            <v>0.63065494440310699</v>
          </cell>
          <cell r="W12">
            <v>0</v>
          </cell>
          <cell r="X12">
            <v>0</v>
          </cell>
          <cell r="Y12">
            <v>0</v>
          </cell>
        </row>
        <row r="13">
          <cell r="B13" t="str">
            <v>W18009</v>
          </cell>
          <cell r="C13" t="str">
            <v>Gearing</v>
          </cell>
          <cell r="D13" t="str">
            <v>%</v>
          </cell>
          <cell r="E13">
            <v>0</v>
          </cell>
          <cell r="I13">
            <v>0</v>
          </cell>
          <cell r="J13">
            <v>0</v>
          </cell>
          <cell r="K13">
            <v>0</v>
          </cell>
          <cell r="L13">
            <v>0</v>
          </cell>
          <cell r="M13">
            <v>0</v>
          </cell>
          <cell r="N13">
            <v>0</v>
          </cell>
          <cell r="O13">
            <v>0</v>
          </cell>
          <cell r="P13">
            <v>0</v>
          </cell>
          <cell r="Q13">
            <v>0</v>
          </cell>
          <cell r="R13">
            <v>0</v>
          </cell>
          <cell r="S13">
            <v>0</v>
          </cell>
          <cell r="T13">
            <v>0</v>
          </cell>
          <cell r="U13">
            <v>0.80400000000000005</v>
          </cell>
          <cell r="V13">
            <v>0</v>
          </cell>
          <cell r="W13">
            <v>0</v>
          </cell>
          <cell r="X13">
            <v>0</v>
          </cell>
          <cell r="Y13">
            <v>0</v>
          </cell>
        </row>
        <row r="14">
          <cell r="B14" t="str">
            <v>W18021</v>
          </cell>
          <cell r="C14" t="str">
            <v>Gearing</v>
          </cell>
          <cell r="D14" t="str">
            <v>%</v>
          </cell>
          <cell r="E14">
            <v>0</v>
          </cell>
          <cell r="I14">
            <v>0</v>
          </cell>
          <cell r="J14">
            <v>0</v>
          </cell>
          <cell r="K14">
            <v>0</v>
          </cell>
          <cell r="L14">
            <v>0</v>
          </cell>
          <cell r="M14">
            <v>0</v>
          </cell>
          <cell r="N14">
            <v>0</v>
          </cell>
          <cell r="O14">
            <v>0</v>
          </cell>
          <cell r="P14">
            <v>0</v>
          </cell>
          <cell r="Q14">
            <v>0</v>
          </cell>
          <cell r="R14">
            <v>0</v>
          </cell>
          <cell r="S14">
            <v>0</v>
          </cell>
          <cell r="T14">
            <v>0</v>
          </cell>
          <cell r="U14">
            <v>0.625</v>
          </cell>
          <cell r="V14">
            <v>0</v>
          </cell>
          <cell r="W14">
            <v>0</v>
          </cell>
          <cell r="X14">
            <v>0</v>
          </cell>
          <cell r="Y14">
            <v>0</v>
          </cell>
        </row>
        <row r="15">
          <cell r="B15" t="str">
            <v>W18004</v>
          </cell>
          <cell r="C15" t="str">
            <v>Cost of debt</v>
          </cell>
          <cell r="D15" t="str">
            <v>%</v>
          </cell>
          <cell r="E15">
            <v>0</v>
          </cell>
          <cell r="I15">
            <v>0</v>
          </cell>
          <cell r="J15">
            <v>0</v>
          </cell>
          <cell r="K15">
            <v>0</v>
          </cell>
          <cell r="L15">
            <v>0</v>
          </cell>
          <cell r="M15">
            <v>0</v>
          </cell>
          <cell r="N15">
            <v>0</v>
          </cell>
          <cell r="O15">
            <v>0</v>
          </cell>
          <cell r="P15">
            <v>0</v>
          </cell>
          <cell r="Q15">
            <v>0</v>
          </cell>
          <cell r="R15">
            <v>0</v>
          </cell>
          <cell r="S15">
            <v>0</v>
          </cell>
          <cell r="T15">
            <v>0</v>
          </cell>
          <cell r="U15">
            <v>2.75E-2</v>
          </cell>
          <cell r="V15">
            <v>0</v>
          </cell>
          <cell r="W15">
            <v>0</v>
          </cell>
          <cell r="X15">
            <v>0</v>
          </cell>
          <cell r="Y15">
            <v>0</v>
          </cell>
        </row>
        <row r="16">
          <cell r="B16" t="str">
            <v>W18016</v>
          </cell>
          <cell r="C16" t="str">
            <v>Cost of debt</v>
          </cell>
          <cell r="D16" t="str">
            <v>%</v>
          </cell>
          <cell r="E16">
            <v>0</v>
          </cell>
          <cell r="I16">
            <v>0</v>
          </cell>
          <cell r="J16">
            <v>0</v>
          </cell>
          <cell r="K16">
            <v>0</v>
          </cell>
          <cell r="L16">
            <v>0</v>
          </cell>
          <cell r="M16">
            <v>0</v>
          </cell>
          <cell r="N16">
            <v>0</v>
          </cell>
          <cell r="O16">
            <v>0</v>
          </cell>
          <cell r="P16">
            <v>0</v>
          </cell>
          <cell r="Q16">
            <v>0</v>
          </cell>
          <cell r="R16">
            <v>0</v>
          </cell>
          <cell r="S16">
            <v>0</v>
          </cell>
          <cell r="T16">
            <v>0</v>
          </cell>
          <cell r="U16">
            <v>2.75E-2</v>
          </cell>
          <cell r="V16">
            <v>0</v>
          </cell>
          <cell r="W16">
            <v>0</v>
          </cell>
          <cell r="X16">
            <v>0</v>
          </cell>
          <cell r="Y16">
            <v>0</v>
          </cell>
        </row>
        <row r="17">
          <cell r="B17" t="str">
            <v>W18010</v>
          </cell>
          <cell r="C17" t="str">
            <v>WACC - vanilla (pre-tax cost of debt and post-tax cost of equity)</v>
          </cell>
          <cell r="D17" t="str">
            <v>%</v>
          </cell>
          <cell r="E17">
            <v>0</v>
          </cell>
          <cell r="I17">
            <v>0</v>
          </cell>
          <cell r="J17">
            <v>0</v>
          </cell>
          <cell r="K17">
            <v>0</v>
          </cell>
          <cell r="L17">
            <v>0</v>
          </cell>
          <cell r="M17">
            <v>0</v>
          </cell>
          <cell r="N17">
            <v>0</v>
          </cell>
          <cell r="O17">
            <v>0</v>
          </cell>
          <cell r="P17">
            <v>0</v>
          </cell>
          <cell r="Q17">
            <v>0</v>
          </cell>
          <cell r="R17">
            <v>0</v>
          </cell>
          <cell r="S17">
            <v>0</v>
          </cell>
          <cell r="T17">
            <v>0</v>
          </cell>
          <cell r="U17">
            <v>3.9652E-2</v>
          </cell>
          <cell r="V17">
            <v>0</v>
          </cell>
          <cell r="W17">
            <v>0</v>
          </cell>
          <cell r="X17">
            <v>0</v>
          </cell>
          <cell r="Y17">
            <v>0</v>
          </cell>
        </row>
        <row r="18">
          <cell r="B18" t="str">
            <v>W18022</v>
          </cell>
          <cell r="C18" t="str">
            <v>WACC - vanilla (pre-tax cost of debt and post-tax cost of equity)</v>
          </cell>
          <cell r="D18" t="str">
            <v>%</v>
          </cell>
          <cell r="E18">
            <v>0</v>
          </cell>
          <cell r="I18">
            <v>0</v>
          </cell>
          <cell r="J18">
            <v>0</v>
          </cell>
          <cell r="K18">
            <v>0</v>
          </cell>
          <cell r="L18">
            <v>0</v>
          </cell>
          <cell r="M18">
            <v>0</v>
          </cell>
          <cell r="N18">
            <v>0</v>
          </cell>
          <cell r="O18">
            <v>0</v>
          </cell>
          <cell r="P18">
            <v>0</v>
          </cell>
          <cell r="Q18">
            <v>0</v>
          </cell>
          <cell r="R18">
            <v>0</v>
          </cell>
          <cell r="S18">
            <v>0</v>
          </cell>
          <cell r="T18">
            <v>0</v>
          </cell>
          <cell r="U18">
            <v>3.6931249999999999E-2</v>
          </cell>
          <cell r="V18">
            <v>0</v>
          </cell>
          <cell r="W18">
            <v>0</v>
          </cell>
          <cell r="X18">
            <v>0</v>
          </cell>
          <cell r="Y18">
            <v>0</v>
          </cell>
        </row>
        <row r="19">
          <cell r="B19">
            <v>0</v>
          </cell>
          <cell r="C19">
            <v>0</v>
          </cell>
          <cell r="D19">
            <v>0</v>
          </cell>
          <cell r="E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B20" t="str">
            <v>BP867N</v>
          </cell>
          <cell r="C20" t="str">
            <v>Total capital expenditure excluding grants and contributions</v>
          </cell>
          <cell r="D20" t="str">
            <v>£m</v>
          </cell>
          <cell r="E20">
            <v>0</v>
          </cell>
          <cell r="I20">
            <v>896.62891938853602</v>
          </cell>
          <cell r="J20">
            <v>788.12816016549402</v>
          </cell>
          <cell r="K20">
            <v>573.83089814971004</v>
          </cell>
          <cell r="L20">
            <v>568.96360508464795</v>
          </cell>
          <cell r="M20">
            <v>490.66714614507998</v>
          </cell>
          <cell r="N20">
            <v>368.19761004583501</v>
          </cell>
          <cell r="O20">
            <v>0</v>
          </cell>
          <cell r="P20">
            <v>0</v>
          </cell>
          <cell r="Q20">
            <v>0</v>
          </cell>
          <cell r="R20">
            <v>0</v>
          </cell>
          <cell r="S20">
            <v>0</v>
          </cell>
          <cell r="T20">
            <v>0</v>
          </cell>
          <cell r="U20">
            <v>0</v>
          </cell>
          <cell r="V20">
            <v>0</v>
          </cell>
          <cell r="W20">
            <v>0</v>
          </cell>
          <cell r="X20">
            <v>0</v>
          </cell>
          <cell r="Y20">
            <v>0</v>
          </cell>
        </row>
        <row r="21">
          <cell r="B21" t="str">
            <v>BM850TAS</v>
          </cell>
          <cell r="C21" t="str">
            <v>Total operating expenditure excluding third party services -sewerage</v>
          </cell>
          <cell r="D21" t="str">
            <v>£m</v>
          </cell>
          <cell r="E21">
            <v>0</v>
          </cell>
          <cell r="I21">
            <v>0</v>
          </cell>
          <cell r="J21">
            <v>315.13499999999999</v>
          </cell>
          <cell r="K21">
            <v>318.80099999999999</v>
          </cell>
          <cell r="L21">
            <v>314.81099999999998</v>
          </cell>
          <cell r="M21">
            <v>309.76499999999999</v>
          </cell>
          <cell r="N21">
            <v>301.28800000000001</v>
          </cell>
          <cell r="O21">
            <v>0</v>
          </cell>
          <cell r="P21">
            <v>0</v>
          </cell>
          <cell r="Q21">
            <v>0</v>
          </cell>
          <cell r="R21">
            <v>0</v>
          </cell>
          <cell r="S21">
            <v>0</v>
          </cell>
          <cell r="T21">
            <v>0</v>
          </cell>
          <cell r="U21">
            <v>0</v>
          </cell>
          <cell r="V21">
            <v>0</v>
          </cell>
          <cell r="W21">
            <v>0</v>
          </cell>
          <cell r="X21">
            <v>0</v>
          </cell>
          <cell r="Y21">
            <v>0</v>
          </cell>
        </row>
        <row r="22">
          <cell r="B22" t="str">
            <v>S3030</v>
          </cell>
          <cell r="C22" t="str">
            <v>Total cash expenditure (ex. pension deficit repair payments)</v>
          </cell>
          <cell r="D22" t="str">
            <v>£m</v>
          </cell>
          <cell r="E22">
            <v>0</v>
          </cell>
          <cell r="I22">
            <v>0</v>
          </cell>
          <cell r="J22">
            <v>9.8000000000000007</v>
          </cell>
          <cell r="K22">
            <v>9.8000000000000007</v>
          </cell>
          <cell r="L22">
            <v>9.8000000000000007</v>
          </cell>
          <cell r="M22">
            <v>9.8000000000000007</v>
          </cell>
          <cell r="N22">
            <v>9.8000000000000007</v>
          </cell>
          <cell r="O22">
            <v>0</v>
          </cell>
          <cell r="P22">
            <v>0</v>
          </cell>
          <cell r="Q22">
            <v>0</v>
          </cell>
          <cell r="R22">
            <v>0</v>
          </cell>
          <cell r="S22">
            <v>0</v>
          </cell>
          <cell r="T22">
            <v>0</v>
          </cell>
          <cell r="U22">
            <v>0</v>
          </cell>
          <cell r="V22">
            <v>0</v>
          </cell>
          <cell r="W22">
            <v>0</v>
          </cell>
          <cell r="X22">
            <v>0</v>
          </cell>
          <cell r="Y22">
            <v>0</v>
          </cell>
        </row>
        <row r="23">
          <cell r="B23" t="str">
            <v>S9002</v>
          </cell>
          <cell r="C23" t="str">
            <v>Connection/requisition charges</v>
          </cell>
          <cell r="D23" t="str">
            <v>£m</v>
          </cell>
          <cell r="E23">
            <v>0</v>
          </cell>
          <cell r="I23">
            <v>0</v>
          </cell>
          <cell r="J23">
            <v>0.85385199965199798</v>
          </cell>
          <cell r="K23">
            <v>0.87919659544960904</v>
          </cell>
          <cell r="L23">
            <v>0.90400000000000003</v>
          </cell>
          <cell r="M23">
            <v>0.93</v>
          </cell>
          <cell r="N23">
            <v>0.95499999999999996</v>
          </cell>
          <cell r="O23">
            <v>0</v>
          </cell>
          <cell r="P23">
            <v>0</v>
          </cell>
          <cell r="Q23">
            <v>0</v>
          </cell>
          <cell r="R23">
            <v>0</v>
          </cell>
          <cell r="S23">
            <v>0</v>
          </cell>
          <cell r="T23">
            <v>0</v>
          </cell>
          <cell r="U23">
            <v>0</v>
          </cell>
          <cell r="V23">
            <v>0</v>
          </cell>
          <cell r="W23">
            <v>0</v>
          </cell>
          <cell r="X23">
            <v>0</v>
          </cell>
          <cell r="Y23">
            <v>0</v>
          </cell>
        </row>
        <row r="24">
          <cell r="B24" t="str">
            <v>S10001</v>
          </cell>
          <cell r="C24" t="str">
            <v>Run-off rate - sewerage</v>
          </cell>
          <cell r="D24" t="str">
            <v>%</v>
          </cell>
          <cell r="E24">
            <v>0</v>
          </cell>
          <cell r="I24">
            <v>0</v>
          </cell>
          <cell r="J24">
            <v>4.5048783960101597E-2</v>
          </cell>
          <cell r="K24">
            <v>4.2648783960101598E-2</v>
          </cell>
          <cell r="L24">
            <v>4.0748783960101599E-2</v>
          </cell>
          <cell r="M24">
            <v>4.0998783960101599E-2</v>
          </cell>
          <cell r="N24">
            <v>4.4114202222608097E-2</v>
          </cell>
          <cell r="O24">
            <v>0</v>
          </cell>
          <cell r="P24">
            <v>0</v>
          </cell>
          <cell r="Q24">
            <v>0</v>
          </cell>
          <cell r="R24">
            <v>0</v>
          </cell>
          <cell r="S24">
            <v>0</v>
          </cell>
          <cell r="T24">
            <v>0</v>
          </cell>
          <cell r="U24">
            <v>4.27118676126029E-2</v>
          </cell>
          <cell r="V24">
            <v>3.93501406376804E-2</v>
          </cell>
          <cell r="W24">
            <v>0</v>
          </cell>
          <cell r="X24">
            <v>0</v>
          </cell>
          <cell r="Y24">
            <v>0</v>
          </cell>
        </row>
        <row r="25">
          <cell r="B25" t="str">
            <v>S10002</v>
          </cell>
          <cell r="C25" t="str">
            <v>Method used to apply run off rate (straight line or reducing balance)</v>
          </cell>
          <cell r="D25" t="str">
            <v>Text</v>
          </cell>
          <cell r="E25">
            <v>0</v>
          </cell>
          <cell r="J25" t="str">
            <v>Reducing balance</v>
          </cell>
          <cell r="K25" t="str">
            <v>Reducing balance</v>
          </cell>
          <cell r="L25" t="str">
            <v>Reducing balance</v>
          </cell>
          <cell r="M25" t="str">
            <v>Reducing balance</v>
          </cell>
          <cell r="N25" t="str">
            <v>Reducing balance</v>
          </cell>
          <cell r="O25">
            <v>0</v>
          </cell>
          <cell r="P25">
            <v>0</v>
          </cell>
          <cell r="Q25">
            <v>0</v>
          </cell>
          <cell r="R25">
            <v>0</v>
          </cell>
          <cell r="S25">
            <v>0</v>
          </cell>
          <cell r="T25">
            <v>0</v>
          </cell>
          <cell r="U25" t="str">
            <v>Reducing balance</v>
          </cell>
          <cell r="V25" t="str">
            <v>Reducing balance</v>
          </cell>
          <cell r="W25">
            <v>0</v>
          </cell>
          <cell r="X25">
            <v>0</v>
          </cell>
          <cell r="Y25">
            <v>0</v>
          </cell>
        </row>
        <row r="26">
          <cell r="B26" t="str">
            <v>S10003</v>
          </cell>
          <cell r="C26" t="str">
            <v>Totex average life</v>
          </cell>
          <cell r="D26" t="str">
            <v>years</v>
          </cell>
          <cell r="E26">
            <v>0</v>
          </cell>
          <cell r="I26">
            <v>0</v>
          </cell>
          <cell r="J26">
            <v>34.240499805063202</v>
          </cell>
          <cell r="K26">
            <v>31.533697719628702</v>
          </cell>
          <cell r="L26">
            <v>30.418048658381799</v>
          </cell>
          <cell r="M26">
            <v>30.0356630768153</v>
          </cell>
          <cell r="N26">
            <v>29.0068182439407</v>
          </cell>
          <cell r="O26">
            <v>0</v>
          </cell>
          <cell r="P26">
            <v>0</v>
          </cell>
          <cell r="Q26">
            <v>0</v>
          </cell>
          <cell r="R26">
            <v>0</v>
          </cell>
          <cell r="S26">
            <v>0</v>
          </cell>
          <cell r="T26">
            <v>0</v>
          </cell>
          <cell r="U26">
            <v>31.046945500765901</v>
          </cell>
          <cell r="V26">
            <v>29.0068182439407</v>
          </cell>
          <cell r="W26">
            <v>0</v>
          </cell>
          <cell r="X26">
            <v>0</v>
          </cell>
          <cell r="Y26">
            <v>0</v>
          </cell>
        </row>
        <row r="27">
          <cell r="B27" t="str">
            <v>S10004</v>
          </cell>
          <cell r="C27" t="str">
            <v>PAYG% - sewerage</v>
          </cell>
          <cell r="D27" t="str">
            <v>%</v>
          </cell>
          <cell r="E27">
            <v>0</v>
          </cell>
          <cell r="I27">
            <v>0</v>
          </cell>
          <cell r="J27">
            <v>0.33019080388133598</v>
          </cell>
          <cell r="K27">
            <v>0.41549475152868598</v>
          </cell>
          <cell r="L27">
            <v>0.42615633827903598</v>
          </cell>
          <cell r="M27">
            <v>0.46364767254577099</v>
          </cell>
          <cell r="N27">
            <v>0.53672797386389903</v>
          </cell>
          <cell r="O27">
            <v>0</v>
          </cell>
          <cell r="P27">
            <v>0</v>
          </cell>
          <cell r="Q27">
            <v>0</v>
          </cell>
          <cell r="R27">
            <v>0</v>
          </cell>
          <cell r="S27">
            <v>0</v>
          </cell>
          <cell r="T27">
            <v>0</v>
          </cell>
          <cell r="U27">
            <v>0.42358249328901298</v>
          </cell>
          <cell r="V27">
            <v>0.59744168964294897</v>
          </cell>
          <cell r="W27">
            <v>0</v>
          </cell>
          <cell r="X27">
            <v>0</v>
          </cell>
          <cell r="Y27">
            <v>0</v>
          </cell>
        </row>
        <row r="28">
          <cell r="B28" t="str">
            <v>S18009</v>
          </cell>
          <cell r="C28" t="str">
            <v>Gearing</v>
          </cell>
          <cell r="D28" t="str">
            <v>%</v>
          </cell>
          <cell r="E28">
            <v>0</v>
          </cell>
          <cell r="I28">
            <v>0</v>
          </cell>
          <cell r="J28">
            <v>0</v>
          </cell>
          <cell r="K28">
            <v>0</v>
          </cell>
          <cell r="L28">
            <v>0</v>
          </cell>
          <cell r="M28">
            <v>0</v>
          </cell>
          <cell r="N28">
            <v>0</v>
          </cell>
          <cell r="O28">
            <v>0</v>
          </cell>
          <cell r="P28">
            <v>0</v>
          </cell>
          <cell r="Q28">
            <v>0</v>
          </cell>
          <cell r="R28">
            <v>0</v>
          </cell>
          <cell r="S28">
            <v>0</v>
          </cell>
          <cell r="T28">
            <v>0</v>
          </cell>
          <cell r="U28">
            <v>0.80400000000000005</v>
          </cell>
          <cell r="V28">
            <v>0</v>
          </cell>
          <cell r="W28">
            <v>0</v>
          </cell>
          <cell r="X28">
            <v>0</v>
          </cell>
          <cell r="Y28">
            <v>0</v>
          </cell>
        </row>
        <row r="29">
          <cell r="B29" t="str">
            <v>S18021</v>
          </cell>
          <cell r="C29" t="str">
            <v>Gearing</v>
          </cell>
          <cell r="D29" t="str">
            <v>%</v>
          </cell>
          <cell r="E29">
            <v>0</v>
          </cell>
          <cell r="I29">
            <v>0</v>
          </cell>
          <cell r="J29">
            <v>0</v>
          </cell>
          <cell r="K29">
            <v>0</v>
          </cell>
          <cell r="L29">
            <v>0</v>
          </cell>
          <cell r="M29">
            <v>0</v>
          </cell>
          <cell r="N29">
            <v>0</v>
          </cell>
          <cell r="O29">
            <v>0</v>
          </cell>
          <cell r="P29">
            <v>0</v>
          </cell>
          <cell r="Q29">
            <v>0</v>
          </cell>
          <cell r="R29">
            <v>0</v>
          </cell>
          <cell r="S29">
            <v>0</v>
          </cell>
          <cell r="T29">
            <v>0</v>
          </cell>
          <cell r="U29">
            <v>0.625</v>
          </cell>
          <cell r="V29">
            <v>0</v>
          </cell>
          <cell r="W29">
            <v>0</v>
          </cell>
          <cell r="X29">
            <v>0</v>
          </cell>
          <cell r="Y29">
            <v>0</v>
          </cell>
        </row>
        <row r="30">
          <cell r="B30" t="str">
            <v>S18004</v>
          </cell>
          <cell r="C30" t="str">
            <v>Cost of debt</v>
          </cell>
          <cell r="D30" t="str">
            <v>%</v>
          </cell>
          <cell r="E30">
            <v>0</v>
          </cell>
          <cell r="I30">
            <v>0</v>
          </cell>
          <cell r="J30">
            <v>0</v>
          </cell>
          <cell r="K30">
            <v>0</v>
          </cell>
          <cell r="L30">
            <v>0</v>
          </cell>
          <cell r="M30">
            <v>0</v>
          </cell>
          <cell r="N30">
            <v>0</v>
          </cell>
          <cell r="O30">
            <v>0</v>
          </cell>
          <cell r="P30">
            <v>0</v>
          </cell>
          <cell r="Q30">
            <v>0</v>
          </cell>
          <cell r="R30">
            <v>0</v>
          </cell>
          <cell r="S30">
            <v>0</v>
          </cell>
          <cell r="T30">
            <v>0</v>
          </cell>
          <cell r="U30">
            <v>2.75E-2</v>
          </cell>
          <cell r="V30">
            <v>0</v>
          </cell>
          <cell r="W30">
            <v>0</v>
          </cell>
          <cell r="X30">
            <v>0</v>
          </cell>
          <cell r="Y30">
            <v>0</v>
          </cell>
        </row>
        <row r="31">
          <cell r="B31" t="str">
            <v>S18016</v>
          </cell>
          <cell r="C31" t="str">
            <v>Cost of debt</v>
          </cell>
          <cell r="D31" t="str">
            <v>%</v>
          </cell>
          <cell r="E31">
            <v>0</v>
          </cell>
          <cell r="I31">
            <v>0</v>
          </cell>
          <cell r="J31">
            <v>0</v>
          </cell>
          <cell r="K31">
            <v>0</v>
          </cell>
          <cell r="L31">
            <v>0</v>
          </cell>
          <cell r="M31">
            <v>0</v>
          </cell>
          <cell r="N31">
            <v>0</v>
          </cell>
          <cell r="O31">
            <v>0</v>
          </cell>
          <cell r="P31">
            <v>0</v>
          </cell>
          <cell r="Q31">
            <v>0</v>
          </cell>
          <cell r="R31">
            <v>0</v>
          </cell>
          <cell r="S31">
            <v>0</v>
          </cell>
          <cell r="T31">
            <v>0</v>
          </cell>
          <cell r="U31">
            <v>2.75E-2</v>
          </cell>
          <cell r="V31">
            <v>0</v>
          </cell>
          <cell r="W31">
            <v>0</v>
          </cell>
          <cell r="X31">
            <v>0</v>
          </cell>
          <cell r="Y31">
            <v>0</v>
          </cell>
        </row>
        <row r="32">
          <cell r="B32" t="str">
            <v>S18010</v>
          </cell>
          <cell r="C32" t="str">
            <v>WACC - vanilla (pre-tax cost of debt and post-tax cost of equity)</v>
          </cell>
          <cell r="D32" t="str">
            <v>%</v>
          </cell>
          <cell r="E32">
            <v>0</v>
          </cell>
          <cell r="I32">
            <v>0</v>
          </cell>
          <cell r="J32">
            <v>0</v>
          </cell>
          <cell r="K32">
            <v>0</v>
          </cell>
          <cell r="L32">
            <v>0</v>
          </cell>
          <cell r="M32">
            <v>0</v>
          </cell>
          <cell r="N32">
            <v>0</v>
          </cell>
          <cell r="O32">
            <v>0</v>
          </cell>
          <cell r="P32">
            <v>0</v>
          </cell>
          <cell r="Q32">
            <v>0</v>
          </cell>
          <cell r="R32">
            <v>0</v>
          </cell>
          <cell r="S32">
            <v>0</v>
          </cell>
          <cell r="T32">
            <v>0</v>
          </cell>
          <cell r="U32">
            <v>3.9652E-2</v>
          </cell>
          <cell r="V32">
            <v>0</v>
          </cell>
          <cell r="W32">
            <v>0</v>
          </cell>
          <cell r="X32">
            <v>0</v>
          </cell>
          <cell r="Y32">
            <v>0</v>
          </cell>
        </row>
        <row r="33">
          <cell r="B33" t="str">
            <v>S18022</v>
          </cell>
          <cell r="C33" t="str">
            <v>WACC - vanilla (pre-tax cost of debt and post-tax cost of equity)</v>
          </cell>
          <cell r="D33" t="str">
            <v>%</v>
          </cell>
          <cell r="E33">
            <v>0</v>
          </cell>
          <cell r="I33">
            <v>0</v>
          </cell>
          <cell r="J33">
            <v>0</v>
          </cell>
          <cell r="K33">
            <v>0</v>
          </cell>
          <cell r="L33">
            <v>0</v>
          </cell>
          <cell r="M33">
            <v>0</v>
          </cell>
          <cell r="N33">
            <v>0</v>
          </cell>
          <cell r="O33">
            <v>0</v>
          </cell>
          <cell r="P33">
            <v>0</v>
          </cell>
          <cell r="Q33">
            <v>0</v>
          </cell>
          <cell r="R33">
            <v>0</v>
          </cell>
          <cell r="S33">
            <v>0</v>
          </cell>
          <cell r="T33">
            <v>0</v>
          </cell>
          <cell r="U33">
            <v>3.6931249999999999E-2</v>
          </cell>
          <cell r="V33">
            <v>0</v>
          </cell>
          <cell r="W33">
            <v>0</v>
          </cell>
          <cell r="X33">
            <v>0</v>
          </cell>
          <cell r="Y33">
            <v>0</v>
          </cell>
        </row>
        <row r="34">
          <cell r="B34">
            <v>0</v>
          </cell>
          <cell r="C34">
            <v>0</v>
          </cell>
          <cell r="D34">
            <v>0</v>
          </cell>
          <cell r="E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B35" t="str">
            <v>R3001</v>
          </cell>
          <cell r="C35" t="str">
            <v>Total operating expenditure (excluding exceptional items)</v>
          </cell>
          <cell r="D35" t="str">
            <v>£m</v>
          </cell>
          <cell r="E35">
            <v>0</v>
          </cell>
          <cell r="I35">
            <v>154.41999999999999</v>
          </cell>
          <cell r="J35">
            <v>149.36600000000001</v>
          </cell>
          <cell r="K35">
            <v>153.71199999999999</v>
          </cell>
          <cell r="L35">
            <v>152.988</v>
          </cell>
          <cell r="M35">
            <v>153.59100000000001</v>
          </cell>
          <cell r="N35">
            <v>148.91499999999999</v>
          </cell>
          <cell r="O35">
            <v>0</v>
          </cell>
          <cell r="P35">
            <v>0</v>
          </cell>
          <cell r="Q35">
            <v>0</v>
          </cell>
          <cell r="R35">
            <v>0</v>
          </cell>
          <cell r="S35">
            <v>0</v>
          </cell>
          <cell r="T35">
            <v>0</v>
          </cell>
          <cell r="U35">
            <v>0</v>
          </cell>
          <cell r="V35">
            <v>0</v>
          </cell>
          <cell r="W35">
            <v>0</v>
          </cell>
          <cell r="X35">
            <v>0</v>
          </cell>
          <cell r="Y35">
            <v>0</v>
          </cell>
        </row>
        <row r="36">
          <cell r="B36" t="str">
            <v>R4001</v>
          </cell>
          <cell r="C36" t="str">
            <v>Total operating expenditure (excluding exceptional items)</v>
          </cell>
          <cell r="D36" t="str">
            <v>£m</v>
          </cell>
          <cell r="E36">
            <v>0</v>
          </cell>
          <cell r="I36">
            <v>21.033999999999999</v>
          </cell>
          <cell r="J36">
            <v>21.268999999999998</v>
          </cell>
          <cell r="K36">
            <v>21.457999999999998</v>
          </cell>
          <cell r="L36">
            <v>21.919</v>
          </cell>
          <cell r="M36">
            <v>22.116</v>
          </cell>
          <cell r="N36">
            <v>21.385000000000002</v>
          </cell>
          <cell r="O36">
            <v>0</v>
          </cell>
          <cell r="P36">
            <v>0</v>
          </cell>
          <cell r="Q36">
            <v>0</v>
          </cell>
          <cell r="R36">
            <v>0</v>
          </cell>
          <cell r="S36">
            <v>0</v>
          </cell>
          <cell r="T36">
            <v>0</v>
          </cell>
          <cell r="U36">
            <v>0</v>
          </cell>
          <cell r="V36">
            <v>0</v>
          </cell>
          <cell r="W36">
            <v>0</v>
          </cell>
          <cell r="X36">
            <v>0</v>
          </cell>
          <cell r="Y36">
            <v>0</v>
          </cell>
        </row>
        <row r="37">
          <cell r="B37" t="str">
            <v>A19023rh</v>
          </cell>
          <cell r="C37" t="str">
            <v>Total cost to serve (household)</v>
          </cell>
          <cell r="D37" t="str">
            <v>£m</v>
          </cell>
          <cell r="E37">
            <v>0</v>
          </cell>
          <cell r="I37">
            <v>0</v>
          </cell>
          <cell r="J37">
            <v>153.07535525128301</v>
          </cell>
          <cell r="K37">
            <v>160.288102697591</v>
          </cell>
          <cell r="L37">
            <v>163.567113273187</v>
          </cell>
          <cell r="M37">
            <v>168.087318680533</v>
          </cell>
          <cell r="N37">
            <v>165.385519106055</v>
          </cell>
          <cell r="O37">
            <v>0</v>
          </cell>
          <cell r="P37">
            <v>0</v>
          </cell>
          <cell r="Q37">
            <v>0</v>
          </cell>
          <cell r="R37">
            <v>0</v>
          </cell>
          <cell r="S37">
            <v>0</v>
          </cell>
          <cell r="T37">
            <v>0</v>
          </cell>
          <cell r="U37">
            <v>0</v>
          </cell>
          <cell r="V37">
            <v>0</v>
          </cell>
          <cell r="W37">
            <v>0</v>
          </cell>
          <cell r="X37">
            <v>0</v>
          </cell>
          <cell r="Y37">
            <v>0</v>
          </cell>
        </row>
        <row r="38">
          <cell r="B38" t="str">
            <v>A19023rnh</v>
          </cell>
          <cell r="C38" t="str">
            <v>Total cost to serve (non-household)</v>
          </cell>
          <cell r="D38" t="str">
            <v>£m</v>
          </cell>
          <cell r="E38">
            <v>0</v>
          </cell>
          <cell r="I38">
            <v>0</v>
          </cell>
          <cell r="J38">
            <v>22.302767933133602</v>
          </cell>
          <cell r="K38">
            <v>23.6512648171175</v>
          </cell>
          <cell r="L38">
            <v>24.669806073887401</v>
          </cell>
          <cell r="M38">
            <v>25.092286990971001</v>
          </cell>
          <cell r="N38">
            <v>24.524590514925698</v>
          </cell>
          <cell r="O38">
            <v>0</v>
          </cell>
          <cell r="P38">
            <v>0</v>
          </cell>
          <cell r="Q38">
            <v>0</v>
          </cell>
          <cell r="R38">
            <v>0</v>
          </cell>
          <cell r="S38">
            <v>0</v>
          </cell>
          <cell r="T38">
            <v>0</v>
          </cell>
          <cell r="U38">
            <v>0</v>
          </cell>
          <cell r="V38">
            <v>0</v>
          </cell>
          <cell r="W38">
            <v>0</v>
          </cell>
          <cell r="X38">
            <v>0</v>
          </cell>
          <cell r="Y38">
            <v>0</v>
          </cell>
        </row>
        <row r="39">
          <cell r="B39" t="str">
            <v>R5004</v>
          </cell>
          <cell r="C39" t="str">
            <v>Proposed household retail net margin</v>
          </cell>
          <cell r="D39" t="str">
            <v>%</v>
          </cell>
          <cell r="E39">
            <v>0</v>
          </cell>
          <cell r="J39">
            <v>1.00160525796543E-2</v>
          </cell>
          <cell r="K39">
            <v>9.8858760279844794E-3</v>
          </cell>
          <cell r="L39">
            <v>9.6859371813123804E-3</v>
          </cell>
          <cell r="M39">
            <v>9.4559897375481108E-3</v>
          </cell>
          <cell r="N39">
            <v>9.2724442358320894E-3</v>
          </cell>
          <cell r="O39">
            <v>0</v>
          </cell>
          <cell r="P39">
            <v>0</v>
          </cell>
          <cell r="Q39">
            <v>0</v>
          </cell>
          <cell r="R39">
            <v>0</v>
          </cell>
          <cell r="S39">
            <v>0</v>
          </cell>
          <cell r="T39">
            <v>0</v>
          </cell>
          <cell r="U39">
            <v>0</v>
          </cell>
          <cell r="V39">
            <v>0</v>
          </cell>
          <cell r="W39">
            <v>0</v>
          </cell>
          <cell r="X39">
            <v>0</v>
          </cell>
          <cell r="Y39">
            <v>0</v>
          </cell>
        </row>
        <row r="40">
          <cell r="B40" t="str">
            <v>R5011</v>
          </cell>
          <cell r="C40" t="str">
            <v>Proposed non-household retail net margin</v>
          </cell>
          <cell r="D40" t="str">
            <v>%</v>
          </cell>
          <cell r="E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row>
        <row r="41">
          <cell r="B41" t="str">
            <v>W4009</v>
          </cell>
          <cell r="C41" t="str">
            <v>Water delivered (billed total households)</v>
          </cell>
          <cell r="D41" t="str">
            <v>Ml/d</v>
          </cell>
          <cell r="E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row>
        <row r="42">
          <cell r="B42" t="str">
            <v>W4010</v>
          </cell>
          <cell r="C42" t="str">
            <v>Water delivered (billed total non-households)</v>
          </cell>
          <cell r="D42" t="str">
            <v>Ml/d</v>
          </cell>
          <cell r="E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B43" t="str">
            <v>W3023</v>
          </cell>
          <cell r="C43" t="str">
            <v>Bulk supply export costs - contract qualifying for bulk supply export incentives</v>
          </cell>
          <cell r="D43" t="str">
            <v>£m</v>
          </cell>
          <cell r="E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row>
        <row r="44">
          <cell r="B44" t="str">
            <v>W3024</v>
          </cell>
          <cell r="C44" t="str">
            <v>Bulk supply import costs - contract qualifying for bulk supply import incentives</v>
          </cell>
          <cell r="D44" t="str">
            <v>£m</v>
          </cell>
          <cell r="E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row>
        <row r="45">
          <cell r="B45" t="str">
            <v>W9006</v>
          </cell>
          <cell r="C45" t="str">
            <v>Bulk supplies - contract qualifying for water trading incentives (to be signed on or after 1 April 2015)</v>
          </cell>
          <cell r="D45" t="str">
            <v>£m</v>
          </cell>
          <cell r="E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B46" t="str">
            <v>R3017</v>
          </cell>
          <cell r="C46" t="str">
            <v>Households connected for water only - unmetered</v>
          </cell>
          <cell r="D46" t="str">
            <v>000s</v>
          </cell>
          <cell r="E46">
            <v>0</v>
          </cell>
          <cell r="I46">
            <v>32.143000000000001</v>
          </cell>
          <cell r="J46">
            <v>32.143000000000001</v>
          </cell>
          <cell r="K46">
            <v>32.143000000000001</v>
          </cell>
          <cell r="L46">
            <v>32.143000000000001</v>
          </cell>
          <cell r="M46">
            <v>32.143000000000001</v>
          </cell>
          <cell r="N46">
            <v>32.143000000000001</v>
          </cell>
          <cell r="O46">
            <v>0</v>
          </cell>
          <cell r="P46">
            <v>0</v>
          </cell>
          <cell r="Q46">
            <v>0</v>
          </cell>
          <cell r="R46">
            <v>0</v>
          </cell>
          <cell r="S46">
            <v>0</v>
          </cell>
          <cell r="T46">
            <v>0</v>
          </cell>
          <cell r="U46">
            <v>0</v>
          </cell>
          <cell r="V46">
            <v>0</v>
          </cell>
          <cell r="W46">
            <v>0</v>
          </cell>
          <cell r="X46">
            <v>0</v>
          </cell>
          <cell r="Y46">
            <v>0</v>
          </cell>
        </row>
        <row r="47">
          <cell r="B47" t="str">
            <v>R3018</v>
          </cell>
          <cell r="C47" t="str">
            <v>Households connected for water only - metered</v>
          </cell>
          <cell r="D47" t="str">
            <v>000s</v>
          </cell>
          <cell r="E47">
            <v>0</v>
          </cell>
          <cell r="I47">
            <v>15.452</v>
          </cell>
          <cell r="J47">
            <v>15.452</v>
          </cell>
          <cell r="K47">
            <v>15.452</v>
          </cell>
          <cell r="L47">
            <v>15.452</v>
          </cell>
          <cell r="M47">
            <v>15.452</v>
          </cell>
          <cell r="N47">
            <v>15.452</v>
          </cell>
          <cell r="O47">
            <v>0</v>
          </cell>
          <cell r="P47">
            <v>0</v>
          </cell>
          <cell r="Q47">
            <v>0</v>
          </cell>
          <cell r="R47">
            <v>0</v>
          </cell>
          <cell r="S47">
            <v>0</v>
          </cell>
          <cell r="T47">
            <v>0</v>
          </cell>
          <cell r="U47">
            <v>0</v>
          </cell>
          <cell r="V47">
            <v>0</v>
          </cell>
          <cell r="W47">
            <v>0</v>
          </cell>
          <cell r="X47">
            <v>0</v>
          </cell>
          <cell r="Y47">
            <v>0</v>
          </cell>
        </row>
        <row r="48">
          <cell r="B48" t="str">
            <v>R3019</v>
          </cell>
          <cell r="C48" t="str">
            <v>Households connected for sewerage only - unmetered</v>
          </cell>
          <cell r="D48" t="str">
            <v>000s</v>
          </cell>
          <cell r="E48">
            <v>0</v>
          </cell>
          <cell r="J48">
            <v>1109.327</v>
          </cell>
          <cell r="K48">
            <v>992.49599999999998</v>
          </cell>
          <cell r="L48">
            <v>872.70100000000002</v>
          </cell>
          <cell r="M48">
            <v>751.452</v>
          </cell>
          <cell r="N48">
            <v>637.14400000000001</v>
          </cell>
          <cell r="O48">
            <v>0</v>
          </cell>
          <cell r="P48">
            <v>0</v>
          </cell>
          <cell r="Q48">
            <v>0</v>
          </cell>
          <cell r="R48">
            <v>0</v>
          </cell>
          <cell r="S48">
            <v>0</v>
          </cell>
          <cell r="T48">
            <v>0</v>
          </cell>
          <cell r="U48">
            <v>0</v>
          </cell>
          <cell r="V48">
            <v>0</v>
          </cell>
          <cell r="W48">
            <v>0</v>
          </cell>
          <cell r="X48">
            <v>0</v>
          </cell>
          <cell r="Y48">
            <v>0</v>
          </cell>
        </row>
        <row r="49">
          <cell r="B49" t="str">
            <v>R3020</v>
          </cell>
          <cell r="C49" t="str">
            <v>Households connected for sewerage only - metered</v>
          </cell>
          <cell r="D49" t="str">
            <v>000s</v>
          </cell>
          <cell r="E49">
            <v>0</v>
          </cell>
          <cell r="J49">
            <v>804.98900000000003</v>
          </cell>
          <cell r="K49">
            <v>938.37400000000002</v>
          </cell>
          <cell r="L49">
            <v>1074.615</v>
          </cell>
          <cell r="M49">
            <v>1212.2</v>
          </cell>
          <cell r="N49">
            <v>1342.6849999999999</v>
          </cell>
          <cell r="O49">
            <v>0</v>
          </cell>
          <cell r="P49">
            <v>0</v>
          </cell>
          <cell r="Q49">
            <v>0</v>
          </cell>
          <cell r="R49">
            <v>0</v>
          </cell>
          <cell r="S49">
            <v>0</v>
          </cell>
          <cell r="T49">
            <v>0</v>
          </cell>
          <cell r="U49">
            <v>0</v>
          </cell>
          <cell r="V49">
            <v>0</v>
          </cell>
          <cell r="W49">
            <v>0</v>
          </cell>
          <cell r="X49">
            <v>0</v>
          </cell>
          <cell r="Y49">
            <v>0</v>
          </cell>
        </row>
        <row r="50">
          <cell r="B50" t="str">
            <v>R3021</v>
          </cell>
          <cell r="C50" t="str">
            <v>Households connected for water and sewerage - unmetered</v>
          </cell>
          <cell r="D50" t="str">
            <v>000s</v>
          </cell>
          <cell r="E50">
            <v>0</v>
          </cell>
          <cell r="J50">
            <v>2154.703</v>
          </cell>
          <cell r="K50">
            <v>2070.2020000000002</v>
          </cell>
          <cell r="L50">
            <v>1956.895</v>
          </cell>
          <cell r="M50">
            <v>1826.8420000000001</v>
          </cell>
          <cell r="N50">
            <v>1693.788</v>
          </cell>
          <cell r="O50">
            <v>0</v>
          </cell>
          <cell r="P50">
            <v>0</v>
          </cell>
          <cell r="Q50">
            <v>0</v>
          </cell>
          <cell r="R50">
            <v>0</v>
          </cell>
          <cell r="S50">
            <v>0</v>
          </cell>
          <cell r="T50">
            <v>0</v>
          </cell>
          <cell r="U50">
            <v>0</v>
          </cell>
          <cell r="V50">
            <v>0</v>
          </cell>
          <cell r="W50">
            <v>0</v>
          </cell>
          <cell r="X50">
            <v>0</v>
          </cell>
          <cell r="Y50">
            <v>0</v>
          </cell>
        </row>
        <row r="51">
          <cell r="B51" t="str">
            <v>R3022</v>
          </cell>
          <cell r="C51" t="str">
            <v>Households connected for water and sewerage - metered</v>
          </cell>
          <cell r="D51" t="str">
            <v>000s</v>
          </cell>
          <cell r="E51">
            <v>0</v>
          </cell>
          <cell r="J51">
            <v>1257.923</v>
          </cell>
          <cell r="K51">
            <v>1377.124</v>
          </cell>
          <cell r="L51">
            <v>1527.2170000000001</v>
          </cell>
          <cell r="M51">
            <v>1694.2349999999999</v>
          </cell>
          <cell r="N51">
            <v>1863.7349999999999</v>
          </cell>
          <cell r="O51">
            <v>0</v>
          </cell>
          <cell r="P51">
            <v>0</v>
          </cell>
          <cell r="Q51">
            <v>0</v>
          </cell>
          <cell r="R51">
            <v>0</v>
          </cell>
          <cell r="S51">
            <v>0</v>
          </cell>
          <cell r="T51">
            <v>0</v>
          </cell>
          <cell r="U51">
            <v>0</v>
          </cell>
          <cell r="V51">
            <v>0</v>
          </cell>
          <cell r="W51">
            <v>0</v>
          </cell>
          <cell r="X51">
            <v>0</v>
          </cell>
          <cell r="Y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B53" t="str">
            <v>A1001</v>
          </cell>
          <cell r="C53" t="str">
            <v>Wholesale water revenue - base</v>
          </cell>
          <cell r="D53" t="str">
            <v>£m</v>
          </cell>
          <cell r="E53">
            <v>0</v>
          </cell>
          <cell r="I53">
            <v>0</v>
          </cell>
          <cell r="J53">
            <v>782.96410915816296</v>
          </cell>
          <cell r="K53">
            <v>780.79438011459297</v>
          </cell>
          <cell r="L53">
            <v>779.54811539344598</v>
          </cell>
          <cell r="M53">
            <v>781.69437181718899</v>
          </cell>
          <cell r="N53">
            <v>788.58316765055497</v>
          </cell>
          <cell r="O53">
            <v>0</v>
          </cell>
          <cell r="P53">
            <v>0</v>
          </cell>
          <cell r="Q53">
            <v>0</v>
          </cell>
          <cell r="R53">
            <v>0</v>
          </cell>
          <cell r="S53">
            <v>0</v>
          </cell>
          <cell r="T53">
            <v>0</v>
          </cell>
          <cell r="U53">
            <v>0</v>
          </cell>
          <cell r="V53">
            <v>0</v>
          </cell>
          <cell r="W53">
            <v>0</v>
          </cell>
          <cell r="X53">
            <v>0</v>
          </cell>
          <cell r="Y53">
            <v>0</v>
          </cell>
        </row>
        <row r="54">
          <cell r="B54" t="str">
            <v>A1002</v>
          </cell>
          <cell r="C54" t="str">
            <v>Wholesale wastewater revenue - base</v>
          </cell>
          <cell r="D54" t="str">
            <v>£m</v>
          </cell>
          <cell r="E54">
            <v>0</v>
          </cell>
          <cell r="I54">
            <v>0</v>
          </cell>
          <cell r="J54">
            <v>941.43702990055897</v>
          </cell>
          <cell r="K54">
            <v>978.41744946619804</v>
          </cell>
          <cell r="L54">
            <v>1027.3957657267899</v>
          </cell>
          <cell r="M54">
            <v>1102.52399536243</v>
          </cell>
          <cell r="N54">
            <v>1167.87656125545</v>
          </cell>
          <cell r="O54">
            <v>0</v>
          </cell>
          <cell r="P54">
            <v>0</v>
          </cell>
          <cell r="Q54">
            <v>0</v>
          </cell>
          <cell r="R54">
            <v>0</v>
          </cell>
          <cell r="S54">
            <v>0</v>
          </cell>
          <cell r="T54">
            <v>0</v>
          </cell>
          <cell r="U54">
            <v>0</v>
          </cell>
          <cell r="V54">
            <v>0</v>
          </cell>
          <cell r="W54">
            <v>0</v>
          </cell>
          <cell r="X54">
            <v>0</v>
          </cell>
          <cell r="Y54">
            <v>0</v>
          </cell>
        </row>
        <row r="55">
          <cell r="B55" t="str">
            <v>A1005</v>
          </cell>
          <cell r="C55" t="str">
            <v>Projected wholesale revenue from households - water</v>
          </cell>
          <cell r="D55" t="str">
            <v>£m</v>
          </cell>
          <cell r="E55">
            <v>0</v>
          </cell>
          <cell r="J55">
            <v>589.21209928459405</v>
          </cell>
          <cell r="K55">
            <v>588.10834657357702</v>
          </cell>
          <cell r="L55">
            <v>588.20589233988403</v>
          </cell>
          <cell r="M55">
            <v>591.05135655584502</v>
          </cell>
          <cell r="N55">
            <v>597.73329765220603</v>
          </cell>
          <cell r="O55">
            <v>0</v>
          </cell>
          <cell r="P55">
            <v>0</v>
          </cell>
          <cell r="Q55">
            <v>0</v>
          </cell>
          <cell r="R55">
            <v>0</v>
          </cell>
          <cell r="S55">
            <v>0</v>
          </cell>
          <cell r="T55">
            <v>0</v>
          </cell>
          <cell r="U55">
            <v>0</v>
          </cell>
          <cell r="V55">
            <v>0</v>
          </cell>
          <cell r="W55">
            <v>0</v>
          </cell>
          <cell r="X55">
            <v>0</v>
          </cell>
          <cell r="Y55">
            <v>0</v>
          </cell>
        </row>
        <row r="56">
          <cell r="B56" t="str">
            <v>A1007</v>
          </cell>
          <cell r="C56" t="str">
            <v>Projected wholesale revenue from households - sewerage</v>
          </cell>
          <cell r="D56" t="str">
            <v>£m</v>
          </cell>
          <cell r="E56">
            <v>0</v>
          </cell>
          <cell r="J56">
            <v>748.74168110980497</v>
          </cell>
          <cell r="K56">
            <v>780.25661759813795</v>
          </cell>
          <cell r="L56">
            <v>821.87640124265397</v>
          </cell>
          <cell r="M56">
            <v>885.06936591369299</v>
          </cell>
          <cell r="N56">
            <v>941.42127820649898</v>
          </cell>
          <cell r="O56">
            <v>0</v>
          </cell>
          <cell r="P56">
            <v>0</v>
          </cell>
          <cell r="Q56">
            <v>0</v>
          </cell>
          <cell r="R56">
            <v>0</v>
          </cell>
          <cell r="S56">
            <v>0</v>
          </cell>
          <cell r="T56">
            <v>0</v>
          </cell>
          <cell r="U56">
            <v>0</v>
          </cell>
          <cell r="V56">
            <v>0</v>
          </cell>
          <cell r="W56">
            <v>0</v>
          </cell>
          <cell r="X56">
            <v>0</v>
          </cell>
          <cell r="Y56">
            <v>0</v>
          </cell>
        </row>
        <row r="57">
          <cell r="B57" t="str">
            <v>A2001</v>
          </cell>
          <cell r="C57" t="str">
            <v>Opening net debt</v>
          </cell>
          <cell r="D57" t="str">
            <v>£m</v>
          </cell>
          <cell r="E57">
            <v>0</v>
          </cell>
          <cell r="I57">
            <v>9239.4387844573903</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row>
        <row r="58">
          <cell r="B58" t="str">
            <v>A2010</v>
          </cell>
          <cell r="C58" t="str">
            <v>Water RCV (year end) [2012-13 average price base]</v>
          </cell>
          <cell r="D58" t="str">
            <v>£m</v>
          </cell>
          <cell r="E58">
            <v>0</v>
          </cell>
          <cell r="I58">
            <v>4782.4563843358401</v>
          </cell>
          <cell r="J58">
            <v>4814.61680544093</v>
          </cell>
          <cell r="K58">
            <v>4890.8491221617296</v>
          </cell>
          <cell r="L58">
            <v>4990.9188780104296</v>
          </cell>
          <cell r="M58">
            <v>5082.0746868588403</v>
          </cell>
          <cell r="N58">
            <v>5147.8796354001197</v>
          </cell>
          <cell r="O58">
            <v>0</v>
          </cell>
          <cell r="P58">
            <v>0</v>
          </cell>
          <cell r="Q58">
            <v>0</v>
          </cell>
          <cell r="R58">
            <v>0</v>
          </cell>
          <cell r="S58">
            <v>0</v>
          </cell>
          <cell r="T58">
            <v>0</v>
          </cell>
          <cell r="U58">
            <v>0</v>
          </cell>
          <cell r="V58">
            <v>0</v>
          </cell>
          <cell r="W58">
            <v>0</v>
          </cell>
          <cell r="X58">
            <v>0</v>
          </cell>
          <cell r="Y58">
            <v>0</v>
          </cell>
        </row>
        <row r="59">
          <cell r="B59" t="str">
            <v>A2011</v>
          </cell>
          <cell r="C59" t="str">
            <v>Sewerage RCV (year end) [2012-13 average price base]</v>
          </cell>
          <cell r="D59" t="str">
            <v>£m</v>
          </cell>
          <cell r="E59">
            <v>0</v>
          </cell>
          <cell r="I59">
            <v>6374.9899479323904</v>
          </cell>
          <cell r="J59">
            <v>6816.9502839417901</v>
          </cell>
          <cell r="K59">
            <v>7047.86306194192</v>
          </cell>
          <cell r="L59">
            <v>7267.9962386779998</v>
          </cell>
          <cell r="M59">
            <v>7401.9859894988504</v>
          </cell>
          <cell r="N59">
            <v>7393.9886253905697</v>
          </cell>
          <cell r="O59">
            <v>0</v>
          </cell>
          <cell r="P59">
            <v>0</v>
          </cell>
          <cell r="Q59">
            <v>0</v>
          </cell>
          <cell r="R59">
            <v>0</v>
          </cell>
          <cell r="S59">
            <v>0</v>
          </cell>
          <cell r="T59">
            <v>0</v>
          </cell>
          <cell r="U59">
            <v>0</v>
          </cell>
          <cell r="V59">
            <v>0</v>
          </cell>
          <cell r="W59">
            <v>0</v>
          </cell>
          <cell r="X59">
            <v>0</v>
          </cell>
          <cell r="Y59">
            <v>0</v>
          </cell>
        </row>
        <row r="60">
          <cell r="B60" t="str">
            <v>A3023</v>
          </cell>
          <cell r="C60" t="str">
            <v>Statutory Corporation tax rate</v>
          </cell>
          <cell r="D60" t="str">
            <v>%</v>
          </cell>
          <cell r="E60">
            <v>0</v>
          </cell>
          <cell r="J60">
            <v>0.2</v>
          </cell>
          <cell r="K60">
            <v>0.2</v>
          </cell>
          <cell r="L60">
            <v>0.2</v>
          </cell>
          <cell r="M60">
            <v>0.2</v>
          </cell>
          <cell r="N60">
            <v>0.2</v>
          </cell>
          <cell r="O60">
            <v>0</v>
          </cell>
          <cell r="P60">
            <v>0</v>
          </cell>
          <cell r="Q60">
            <v>0</v>
          </cell>
          <cell r="R60">
            <v>0</v>
          </cell>
          <cell r="S60">
            <v>0</v>
          </cell>
          <cell r="T60">
            <v>0</v>
          </cell>
          <cell r="U60">
            <v>0</v>
          </cell>
          <cell r="V60">
            <v>0</v>
          </cell>
          <cell r="W60">
            <v>0</v>
          </cell>
          <cell r="X60">
            <v>0</v>
          </cell>
          <cell r="Y60">
            <v>0</v>
          </cell>
        </row>
        <row r="61">
          <cell r="B61" t="str">
            <v>PB00113BP_PR14</v>
          </cell>
          <cell r="C61" t="str">
            <v>RPI: Financial year average - index</v>
          </cell>
          <cell r="D61" t="str">
            <v>Nr</v>
          </cell>
          <cell r="G61">
            <v>244.67500000000001</v>
          </cell>
          <cell r="H61">
            <v>251.73333333333301</v>
          </cell>
          <cell r="I61">
            <v>258.41874999999999</v>
          </cell>
          <cell r="J61">
            <v>267.20498750000002</v>
          </cell>
          <cell r="K61">
            <v>276.28995707500002</v>
          </cell>
          <cell r="L61">
            <v>285.96010557262503</v>
          </cell>
          <cell r="M61">
            <v>295.39678905652198</v>
          </cell>
          <cell r="N61">
            <v>304.55408951727401</v>
          </cell>
          <cell r="R61">
            <v>0</v>
          </cell>
          <cell r="S61">
            <v>0</v>
          </cell>
          <cell r="T61">
            <v>0</v>
          </cell>
          <cell r="U61">
            <v>0</v>
          </cell>
          <cell r="V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row>
        <row r="64">
          <cell r="B64" t="str">
            <v>A20001</v>
          </cell>
          <cell r="C64" t="str">
            <v>Wholesale total revenue impact (water) - High case</v>
          </cell>
          <cell r="D64" t="str">
            <v>£m</v>
          </cell>
          <cell r="E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row>
        <row r="65">
          <cell r="B65" t="str">
            <v>A20002</v>
          </cell>
          <cell r="C65" t="str">
            <v>Wholesale total revenue impact (wastewater) - High case</v>
          </cell>
          <cell r="D65" t="str">
            <v>£m</v>
          </cell>
          <cell r="E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row>
        <row r="66">
          <cell r="B66" t="str">
            <v>A20003</v>
          </cell>
          <cell r="C66" t="str">
            <v>Retail total revenue impact (households) - High case</v>
          </cell>
          <cell r="D66" t="str">
            <v>£m</v>
          </cell>
          <cell r="E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row>
        <row r="67">
          <cell r="B67" t="str">
            <v>A20004</v>
          </cell>
          <cell r="C67" t="str">
            <v>Retail total revenue impact (non-households) - High case</v>
          </cell>
          <cell r="D67" t="str">
            <v>£m</v>
          </cell>
          <cell r="E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row>
        <row r="68">
          <cell r="B68" t="str">
            <v>A20005</v>
          </cell>
          <cell r="C68" t="str">
            <v>Wholesale total expenditure (totex) impact (water) - High case</v>
          </cell>
          <cell r="D68" t="str">
            <v>£m</v>
          </cell>
          <cell r="E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row>
        <row r="69">
          <cell r="B69" t="str">
            <v>A20006</v>
          </cell>
          <cell r="C69" t="str">
            <v>Wholesale total expenditure (totex) impact (wastewater) - High case</v>
          </cell>
          <cell r="D69" t="str">
            <v>£m</v>
          </cell>
          <cell r="E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row>
        <row r="70">
          <cell r="B70" t="str">
            <v>A20007</v>
          </cell>
          <cell r="C70" t="str">
            <v>Retail operating expenditure impact (households) - High case</v>
          </cell>
          <cell r="D70" t="str">
            <v>£m</v>
          </cell>
          <cell r="E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row>
        <row r="71">
          <cell r="B71" t="str">
            <v>A20008</v>
          </cell>
          <cell r="C71" t="str">
            <v>Retail operating expenditure impact (non-households) - High case</v>
          </cell>
          <cell r="D71" t="str">
            <v>£m</v>
          </cell>
          <cell r="E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row>
        <row r="72">
          <cell r="B72" t="str">
            <v>A20009</v>
          </cell>
          <cell r="C72" t="str">
            <v>Free cash-flow (FCF) impact - High case</v>
          </cell>
          <cell r="D72" t="str">
            <v>£m</v>
          </cell>
          <cell r="E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row>
        <row r="73">
          <cell r="B73" t="str">
            <v>A20010</v>
          </cell>
          <cell r="C73" t="str">
            <v>Volume of water impact (households) - High case</v>
          </cell>
          <cell r="D73" t="str">
            <v>Ml</v>
          </cell>
          <cell r="E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row>
        <row r="74">
          <cell r="B74" t="str">
            <v>A20011</v>
          </cell>
          <cell r="C74" t="str">
            <v>Wholesale outcome delivery incentives (ODI) impact (water) - High case</v>
          </cell>
          <cell r="D74" t="str">
            <v>£m</v>
          </cell>
          <cell r="E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row>
        <row r="75">
          <cell r="B75" t="str">
            <v>A20012</v>
          </cell>
          <cell r="C75" t="str">
            <v>Wholesale outcome delivery incentives (ODI) impact (wastewater) - High case</v>
          </cell>
          <cell r="D75" t="str">
            <v>£m</v>
          </cell>
          <cell r="E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row>
        <row r="76">
          <cell r="B76" t="str">
            <v>A20013</v>
          </cell>
          <cell r="C76" t="str">
            <v>Retail outcome delivery incentives (ODI) impact (households) - High case</v>
          </cell>
          <cell r="D76" t="str">
            <v>£m</v>
          </cell>
          <cell r="E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row>
        <row r="77">
          <cell r="B77" t="str">
            <v>A20014</v>
          </cell>
          <cell r="C77" t="str">
            <v>Water trading export expenditure impact - High case</v>
          </cell>
          <cell r="D77" t="str">
            <v>£m</v>
          </cell>
          <cell r="E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row>
        <row r="78">
          <cell r="B78" t="str">
            <v>A20015</v>
          </cell>
          <cell r="C78" t="str">
            <v>Water trading export revenue impact - High case</v>
          </cell>
          <cell r="D78" t="str">
            <v>£m</v>
          </cell>
          <cell r="E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row>
        <row r="79">
          <cell r="B79" t="str">
            <v>A20016</v>
          </cell>
          <cell r="C79" t="str">
            <v>Water trading export incentive impact - High case</v>
          </cell>
          <cell r="D79" t="str">
            <v>£m</v>
          </cell>
          <cell r="E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row>
        <row r="80">
          <cell r="B80" t="str">
            <v>A20017</v>
          </cell>
          <cell r="C80" t="str">
            <v>Water trading import incentives impact - High case</v>
          </cell>
          <cell r="D80" t="str">
            <v>£m</v>
          </cell>
          <cell r="E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row>
        <row r="81">
          <cell r="B81" t="str">
            <v>A20018</v>
          </cell>
          <cell r="C81" t="str">
            <v>Cost performance incentives impact (water) - High case</v>
          </cell>
          <cell r="D81" t="str">
            <v>£m</v>
          </cell>
          <cell r="E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row>
        <row r="82">
          <cell r="B82" t="str">
            <v>A20019</v>
          </cell>
          <cell r="C82" t="str">
            <v>Cost performance incentives impact (wastewater) - High case</v>
          </cell>
          <cell r="D82" t="str">
            <v>£m</v>
          </cell>
          <cell r="E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row>
        <row r="83">
          <cell r="B83" t="str">
            <v>A20020</v>
          </cell>
          <cell r="C83" t="str">
            <v>Service incentive mechanism (SIM) impact - High case</v>
          </cell>
          <cell r="D83" t="str">
            <v>£m</v>
          </cell>
          <cell r="E83">
            <v>0</v>
          </cell>
          <cell r="I83">
            <v>0</v>
          </cell>
          <cell r="L83">
            <v>0</v>
          </cell>
          <cell r="M83">
            <v>0</v>
          </cell>
          <cell r="N83">
            <v>0</v>
          </cell>
          <cell r="O83">
            <v>0</v>
          </cell>
          <cell r="P83">
            <v>0</v>
          </cell>
          <cell r="Q83">
            <v>0</v>
          </cell>
          <cell r="R83">
            <v>0</v>
          </cell>
          <cell r="S83">
            <v>0</v>
          </cell>
          <cell r="T83">
            <v>0</v>
          </cell>
          <cell r="U83">
            <v>0</v>
          </cell>
          <cell r="V83">
            <v>0</v>
          </cell>
          <cell r="W83">
            <v>0</v>
          </cell>
          <cell r="X83">
            <v>0</v>
          </cell>
          <cell r="Y83">
            <v>0</v>
          </cell>
        </row>
        <row r="84">
          <cell r="B84" t="str">
            <v>A20021</v>
          </cell>
          <cell r="C84" t="str">
            <v>Wholesale total revenue impact (water) - Low case</v>
          </cell>
          <cell r="D84" t="str">
            <v>£m</v>
          </cell>
          <cell r="E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row>
        <row r="85">
          <cell r="B85" t="str">
            <v>A20022</v>
          </cell>
          <cell r="C85" t="str">
            <v>Wholesale total revenue impact (wastewater) - Low case</v>
          </cell>
          <cell r="D85" t="str">
            <v>£m</v>
          </cell>
          <cell r="E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B86" t="str">
            <v>A20023</v>
          </cell>
          <cell r="C86" t="str">
            <v>Retail total revenue impact (households) - Low case</v>
          </cell>
          <cell r="D86" t="str">
            <v>£m</v>
          </cell>
          <cell r="E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row>
        <row r="87">
          <cell r="B87" t="str">
            <v>A20024</v>
          </cell>
          <cell r="C87" t="str">
            <v>Retail total revenue impact (non-households) - Low case</v>
          </cell>
          <cell r="D87" t="str">
            <v>£m</v>
          </cell>
          <cell r="E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row>
        <row r="88">
          <cell r="B88" t="str">
            <v>A20025</v>
          </cell>
          <cell r="C88" t="str">
            <v>Wholesale total expenditure (totex) impact (water) - Low case</v>
          </cell>
          <cell r="D88" t="str">
            <v>£m</v>
          </cell>
          <cell r="E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row>
        <row r="89">
          <cell r="B89" t="str">
            <v>A20026</v>
          </cell>
          <cell r="C89" t="str">
            <v>Wholesale total expenditure (totex) impact (wastewater) - Low case</v>
          </cell>
          <cell r="D89" t="str">
            <v>£m</v>
          </cell>
          <cell r="E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row>
        <row r="90">
          <cell r="B90" t="str">
            <v>A20027</v>
          </cell>
          <cell r="C90" t="str">
            <v>Retail operating expenditure impact (households) - Low case</v>
          </cell>
          <cell r="D90" t="str">
            <v>£m</v>
          </cell>
          <cell r="E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row>
        <row r="91">
          <cell r="B91" t="str">
            <v>A20028</v>
          </cell>
          <cell r="C91" t="str">
            <v>Retail operating expenditure impact (non-households) - Low case</v>
          </cell>
          <cell r="D91" t="str">
            <v>£m</v>
          </cell>
          <cell r="E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row>
        <row r="92">
          <cell r="B92" t="str">
            <v>A20029</v>
          </cell>
          <cell r="C92" t="str">
            <v>Free cash-flow (FCF) impact - Low case</v>
          </cell>
          <cell r="D92" t="str">
            <v>£m</v>
          </cell>
          <cell r="E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row>
        <row r="93">
          <cell r="B93" t="str">
            <v>A20030</v>
          </cell>
          <cell r="C93" t="str">
            <v>Volume of water impact (households) - Low case</v>
          </cell>
          <cell r="D93" t="str">
            <v>Ml</v>
          </cell>
          <cell r="E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row>
        <row r="94">
          <cell r="B94" t="str">
            <v>A20031</v>
          </cell>
          <cell r="C94" t="str">
            <v>Wholesale outcome delivery incentives (ODI) impact (water) - Low case</v>
          </cell>
          <cell r="D94" t="str">
            <v>£m</v>
          </cell>
          <cell r="E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row>
        <row r="95">
          <cell r="B95" t="str">
            <v>A20032</v>
          </cell>
          <cell r="C95" t="str">
            <v>Wholesale outcome delivery incentives (ODI) impact (wastewater) - Low case</v>
          </cell>
          <cell r="D95" t="str">
            <v>£m</v>
          </cell>
          <cell r="E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row>
        <row r="96">
          <cell r="B96" t="str">
            <v>A20033</v>
          </cell>
          <cell r="C96" t="str">
            <v>Retail outcome delivery incentives (ODI) impact (households) - Low case</v>
          </cell>
          <cell r="D96" t="str">
            <v>£m</v>
          </cell>
          <cell r="E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row>
        <row r="97">
          <cell r="B97" t="str">
            <v>A20034</v>
          </cell>
          <cell r="C97" t="str">
            <v>Water trading export expenditure impact - Low case</v>
          </cell>
          <cell r="D97" t="str">
            <v>£m</v>
          </cell>
          <cell r="E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B98" t="str">
            <v>A20035</v>
          </cell>
          <cell r="C98" t="str">
            <v>Water trading export revenue impact - Low case</v>
          </cell>
          <cell r="D98" t="str">
            <v>£m</v>
          </cell>
          <cell r="E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row>
        <row r="99">
          <cell r="B99" t="str">
            <v>A20036</v>
          </cell>
          <cell r="C99" t="str">
            <v>Water trading export incentive impact - Low case</v>
          </cell>
          <cell r="D99" t="str">
            <v>£m</v>
          </cell>
          <cell r="E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row>
        <row r="100">
          <cell r="B100" t="str">
            <v>A20037</v>
          </cell>
          <cell r="C100" t="str">
            <v>Water trading import incentives impact - Low case</v>
          </cell>
          <cell r="D100" t="str">
            <v>£m</v>
          </cell>
          <cell r="E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row>
        <row r="101">
          <cell r="B101" t="str">
            <v>A20038</v>
          </cell>
          <cell r="C101" t="str">
            <v>Cost performance incentives impact (water) - Low case</v>
          </cell>
          <cell r="D101" t="str">
            <v>£m</v>
          </cell>
          <cell r="E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row>
        <row r="102">
          <cell r="B102" t="str">
            <v>A20039</v>
          </cell>
          <cell r="C102" t="str">
            <v>Cost performance incentives impact (wastewater) - Low case</v>
          </cell>
          <cell r="D102" t="str">
            <v>£m</v>
          </cell>
          <cell r="E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row>
        <row r="103">
          <cell r="B103" t="str">
            <v>A20040</v>
          </cell>
          <cell r="C103" t="str">
            <v>Service incentive mechanism (SIM) impact - Low case</v>
          </cell>
          <cell r="D103" t="str">
            <v>£m</v>
          </cell>
          <cell r="E103">
            <v>0</v>
          </cell>
          <cell r="I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row>
        <row r="105">
          <cell r="B105" t="str">
            <v>A20041</v>
          </cell>
          <cell r="C105" t="str">
            <v>Wholesale total revenue impact (water) - High case</v>
          </cell>
          <cell r="D105" t="str">
            <v>£m</v>
          </cell>
          <cell r="E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row>
        <row r="106">
          <cell r="B106" t="str">
            <v>A20042</v>
          </cell>
          <cell r="C106" t="str">
            <v>Wholesale total revenue impact (wastewater) - High case</v>
          </cell>
          <cell r="D106" t="str">
            <v>£m</v>
          </cell>
          <cell r="E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row>
        <row r="107">
          <cell r="B107" t="str">
            <v>A20043</v>
          </cell>
          <cell r="C107" t="str">
            <v>Retail total revenue impact (households) - High case</v>
          </cell>
          <cell r="D107" t="str">
            <v>£m</v>
          </cell>
          <cell r="E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row>
        <row r="108">
          <cell r="B108" t="str">
            <v>A20044</v>
          </cell>
          <cell r="C108" t="str">
            <v>Retail total revenue impact (non-households) - High case</v>
          </cell>
          <cell r="D108" t="str">
            <v>£m</v>
          </cell>
          <cell r="E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B109" t="str">
            <v>A20045</v>
          </cell>
          <cell r="C109" t="str">
            <v>Wholesale total expenditure (totex) impact (water) - High case</v>
          </cell>
          <cell r="D109" t="str">
            <v>£m</v>
          </cell>
          <cell r="E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B110" t="str">
            <v>A20046</v>
          </cell>
          <cell r="C110" t="str">
            <v>Wholesale total expenditure (totex) impact (wastewater) - High case</v>
          </cell>
          <cell r="D110" t="str">
            <v>£m</v>
          </cell>
          <cell r="E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row>
        <row r="111">
          <cell r="B111" t="str">
            <v>A20047</v>
          </cell>
          <cell r="C111" t="str">
            <v>Retail operating expenditure impact (households) - High case</v>
          </cell>
          <cell r="D111" t="str">
            <v>£m</v>
          </cell>
          <cell r="E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B112" t="str">
            <v>A20048</v>
          </cell>
          <cell r="C112" t="str">
            <v>Retail operating expenditure impact (non-households) - High case</v>
          </cell>
          <cell r="D112" t="str">
            <v>£m</v>
          </cell>
          <cell r="E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row>
        <row r="113">
          <cell r="B113" t="str">
            <v>A20049</v>
          </cell>
          <cell r="C113" t="str">
            <v>Free cash-flow (FCF) impact - High case</v>
          </cell>
          <cell r="D113" t="str">
            <v>£m</v>
          </cell>
          <cell r="E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row>
        <row r="114">
          <cell r="B114" t="str">
            <v>A20050</v>
          </cell>
          <cell r="C114" t="str">
            <v>Volume of water impact (non-households) - High case</v>
          </cell>
          <cell r="D114" t="str">
            <v>Ml</v>
          </cell>
          <cell r="E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B115" t="str">
            <v>A20051</v>
          </cell>
          <cell r="C115" t="str">
            <v>Wholesale outcome delivery incentives (ODI) impact (water) - High case</v>
          </cell>
          <cell r="D115" t="str">
            <v>£m</v>
          </cell>
          <cell r="E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row>
        <row r="116">
          <cell r="B116" t="str">
            <v>A20052</v>
          </cell>
          <cell r="C116" t="str">
            <v>Wholesale outcome delivery incentives (ODI) impact (wastewater) - High case</v>
          </cell>
          <cell r="D116" t="str">
            <v>£m</v>
          </cell>
          <cell r="E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row>
        <row r="117">
          <cell r="B117" t="str">
            <v>A20053</v>
          </cell>
          <cell r="C117" t="str">
            <v>Retail outcome delivery incentives (ODI) impact (households) - High case</v>
          </cell>
          <cell r="D117" t="str">
            <v>£m</v>
          </cell>
          <cell r="E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row>
        <row r="118">
          <cell r="B118" t="str">
            <v>A20054</v>
          </cell>
          <cell r="C118" t="str">
            <v>Water trading export expenditure impact - High case</v>
          </cell>
          <cell r="D118" t="str">
            <v>£m</v>
          </cell>
          <cell r="E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row>
        <row r="119">
          <cell r="B119" t="str">
            <v>A20055</v>
          </cell>
          <cell r="C119" t="str">
            <v>Water trading export revenue impact - High case</v>
          </cell>
          <cell r="D119" t="str">
            <v>£m</v>
          </cell>
          <cell r="E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row>
        <row r="120">
          <cell r="B120" t="str">
            <v>A20056</v>
          </cell>
          <cell r="C120" t="str">
            <v>Water trading export incentive impact - High case</v>
          </cell>
          <cell r="D120" t="str">
            <v>£m</v>
          </cell>
          <cell r="E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row r="121">
          <cell r="B121" t="str">
            <v>A20057</v>
          </cell>
          <cell r="C121" t="str">
            <v>Water trading import incentives impact - High case</v>
          </cell>
          <cell r="D121" t="str">
            <v>£m</v>
          </cell>
          <cell r="E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row>
        <row r="122">
          <cell r="B122" t="str">
            <v>A20058</v>
          </cell>
          <cell r="C122" t="str">
            <v>Cost performance incentives impact (water) - High case</v>
          </cell>
          <cell r="D122" t="str">
            <v>£m</v>
          </cell>
          <cell r="E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B123" t="str">
            <v>A20059</v>
          </cell>
          <cell r="C123" t="str">
            <v>Cost performance incentives impact (wastewater) - High case</v>
          </cell>
          <cell r="D123" t="str">
            <v>£m</v>
          </cell>
          <cell r="E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4">
          <cell r="B124" t="str">
            <v>A20060</v>
          </cell>
          <cell r="C124" t="str">
            <v>Service incentive mechanism (SIM) impact - High case</v>
          </cell>
          <cell r="D124" t="str">
            <v>£m</v>
          </cell>
          <cell r="E124">
            <v>0</v>
          </cell>
          <cell r="I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5">
          <cell r="B125" t="str">
            <v>A20061</v>
          </cell>
          <cell r="C125" t="str">
            <v>Wholesale total revenue impact (water) - Low case</v>
          </cell>
          <cell r="D125" t="str">
            <v>£m</v>
          </cell>
          <cell r="E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row>
        <row r="126">
          <cell r="B126" t="str">
            <v>A20062</v>
          </cell>
          <cell r="C126" t="str">
            <v>Wholesale total revenue impact (wastewater) - Low case</v>
          </cell>
          <cell r="D126" t="str">
            <v>£m</v>
          </cell>
          <cell r="E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row>
        <row r="127">
          <cell r="B127" t="str">
            <v>A20063</v>
          </cell>
          <cell r="C127" t="str">
            <v>Retail total revenue impact (households) - Low case</v>
          </cell>
          <cell r="D127" t="str">
            <v>£m</v>
          </cell>
          <cell r="E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row>
        <row r="128">
          <cell r="B128" t="str">
            <v>A20064</v>
          </cell>
          <cell r="C128" t="str">
            <v>Retail total revenue impact (non-households) - Low case</v>
          </cell>
          <cell r="D128" t="str">
            <v>£m</v>
          </cell>
          <cell r="E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B129" t="str">
            <v>A20065</v>
          </cell>
          <cell r="C129" t="str">
            <v>Wholesale total expenditure (totex) impact (water) - Low case</v>
          </cell>
          <cell r="D129" t="str">
            <v>£m</v>
          </cell>
          <cell r="E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row>
        <row r="130">
          <cell r="B130" t="str">
            <v>A20066</v>
          </cell>
          <cell r="C130" t="str">
            <v>Wholesale total expenditure (totex) impact (wastewater) - Low case</v>
          </cell>
          <cell r="D130" t="str">
            <v>£m</v>
          </cell>
          <cell r="E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row>
        <row r="131">
          <cell r="B131" t="str">
            <v>A20067</v>
          </cell>
          <cell r="C131" t="str">
            <v>Retail operating expenditure impact (households) - Low case</v>
          </cell>
          <cell r="D131" t="str">
            <v>£m</v>
          </cell>
          <cell r="E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row r="132">
          <cell r="B132" t="str">
            <v>A20068</v>
          </cell>
          <cell r="C132" t="str">
            <v>Retail operating expenditure impact (non-households) - Low case</v>
          </cell>
          <cell r="D132" t="str">
            <v>£m</v>
          </cell>
          <cell r="E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row>
        <row r="133">
          <cell r="B133" t="str">
            <v>A20069</v>
          </cell>
          <cell r="C133" t="str">
            <v>Free cash-flow (FCF) impact - Low case</v>
          </cell>
          <cell r="D133" t="str">
            <v>£m</v>
          </cell>
          <cell r="E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row>
        <row r="134">
          <cell r="B134" t="str">
            <v>A20070</v>
          </cell>
          <cell r="C134" t="str">
            <v>Volume of water impact (non-households) - Low case</v>
          </cell>
          <cell r="D134" t="str">
            <v>Ml</v>
          </cell>
          <cell r="E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row>
        <row r="135">
          <cell r="B135" t="str">
            <v>A20071</v>
          </cell>
          <cell r="C135" t="str">
            <v>Wholesale outcome delivery incentives (ODI) impact (water) - Low case</v>
          </cell>
          <cell r="D135" t="str">
            <v>£m</v>
          </cell>
          <cell r="E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row>
        <row r="136">
          <cell r="B136" t="str">
            <v>A20072</v>
          </cell>
          <cell r="C136" t="str">
            <v>Wholesale outcome delivery incentives (ODI) impact (wastewater) - Low case</v>
          </cell>
          <cell r="D136" t="str">
            <v>£m</v>
          </cell>
          <cell r="E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row>
        <row r="137">
          <cell r="B137" t="str">
            <v>A20073</v>
          </cell>
          <cell r="C137" t="str">
            <v>Retail outcome delivery incentives (ODI) impact (households) - Low case</v>
          </cell>
          <cell r="D137" t="str">
            <v>£m</v>
          </cell>
          <cell r="E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row>
        <row r="138">
          <cell r="B138" t="str">
            <v>A20074</v>
          </cell>
          <cell r="C138" t="str">
            <v>Water trading export expenditure impact - Low case</v>
          </cell>
          <cell r="D138" t="str">
            <v>£m</v>
          </cell>
          <cell r="E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row>
        <row r="139">
          <cell r="B139" t="str">
            <v>A20075</v>
          </cell>
          <cell r="C139" t="str">
            <v>Water trading export revenue impact - Low case</v>
          </cell>
          <cell r="D139" t="str">
            <v>£m</v>
          </cell>
          <cell r="E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row>
        <row r="140">
          <cell r="B140" t="str">
            <v>A20076</v>
          </cell>
          <cell r="C140" t="str">
            <v>Water trading export incentive impact - Low case</v>
          </cell>
          <cell r="D140" t="str">
            <v>£m</v>
          </cell>
          <cell r="E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row>
        <row r="141">
          <cell r="B141" t="str">
            <v>A20077</v>
          </cell>
          <cell r="C141" t="str">
            <v>Water trading import incentives impact - Low case</v>
          </cell>
          <cell r="D141" t="str">
            <v>£m</v>
          </cell>
          <cell r="E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row>
        <row r="142">
          <cell r="B142" t="str">
            <v>A20078</v>
          </cell>
          <cell r="C142" t="str">
            <v>Cost performance incentives impact (water) - Low case</v>
          </cell>
          <cell r="D142" t="str">
            <v>£m</v>
          </cell>
          <cell r="E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B143" t="str">
            <v>A20079</v>
          </cell>
          <cell r="C143" t="str">
            <v>Cost performance incentives impact (wastewater) - Low case</v>
          </cell>
          <cell r="D143" t="str">
            <v>£m</v>
          </cell>
          <cell r="E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row>
        <row r="144">
          <cell r="B144" t="str">
            <v>A20080</v>
          </cell>
          <cell r="C144" t="str">
            <v>Service incentive mechanism (SIM) impact - Low case</v>
          </cell>
          <cell r="D144" t="str">
            <v>£m</v>
          </cell>
          <cell r="E144">
            <v>0</v>
          </cell>
          <cell r="I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row>
        <row r="146">
          <cell r="B146" t="str">
            <v>A20081</v>
          </cell>
          <cell r="C146" t="str">
            <v>Wholesale total revenue impact (water) - High case</v>
          </cell>
          <cell r="D146" t="str">
            <v>£m</v>
          </cell>
          <cell r="E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row>
        <row r="147">
          <cell r="B147" t="str">
            <v>A20082</v>
          </cell>
          <cell r="C147" t="str">
            <v>Wholesale total revenue impact (wastewater) - High case</v>
          </cell>
          <cell r="D147" t="str">
            <v>£m</v>
          </cell>
          <cell r="E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row>
        <row r="148">
          <cell r="B148" t="str">
            <v>A20083</v>
          </cell>
          <cell r="C148" t="str">
            <v>Retail total revenue impact (households) - High case</v>
          </cell>
          <cell r="D148" t="str">
            <v>£m</v>
          </cell>
          <cell r="E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row>
        <row r="149">
          <cell r="B149" t="str">
            <v>A20084</v>
          </cell>
          <cell r="C149" t="str">
            <v>Retail total revenue impact (non-households) - High case</v>
          </cell>
          <cell r="D149" t="str">
            <v>£m</v>
          </cell>
          <cell r="E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row>
        <row r="150">
          <cell r="B150" t="str">
            <v>A20085</v>
          </cell>
          <cell r="C150" t="str">
            <v>Wholesale total expenditure (totex) impact (water) - High case</v>
          </cell>
          <cell r="D150" t="str">
            <v>£m</v>
          </cell>
          <cell r="E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row>
        <row r="151">
          <cell r="B151" t="str">
            <v>A20086</v>
          </cell>
          <cell r="C151" t="str">
            <v>Wholesale total expenditure (totex) impact (wastewater) - High case</v>
          </cell>
          <cell r="D151" t="str">
            <v>£m</v>
          </cell>
          <cell r="E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row>
        <row r="152">
          <cell r="B152" t="str">
            <v>A20087</v>
          </cell>
          <cell r="C152" t="str">
            <v>Retail operating expenditure impact (households) - High case</v>
          </cell>
          <cell r="D152" t="str">
            <v>£m</v>
          </cell>
          <cell r="E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row>
        <row r="153">
          <cell r="B153" t="str">
            <v>A20088</v>
          </cell>
          <cell r="C153" t="str">
            <v>Retail operating expenditure impact (non-households) - High case</v>
          </cell>
          <cell r="D153" t="str">
            <v>£m</v>
          </cell>
          <cell r="E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row>
        <row r="154">
          <cell r="B154" t="str">
            <v>A20089</v>
          </cell>
          <cell r="C154" t="str">
            <v>Free cash-flow (FCF) impact - High case</v>
          </cell>
          <cell r="D154" t="str">
            <v>£m</v>
          </cell>
          <cell r="E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row>
        <row r="155">
          <cell r="B155" t="str">
            <v>A20090</v>
          </cell>
          <cell r="C155" t="str">
            <v>Wholesale outcome delivery incentives (ODI) impact (water) - High case</v>
          </cell>
          <cell r="D155" t="str">
            <v>£m</v>
          </cell>
          <cell r="E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row>
        <row r="156">
          <cell r="B156" t="str">
            <v>A20091</v>
          </cell>
          <cell r="C156" t="str">
            <v>Wholesale outcome delivery incentives (ODI) impact (wastewater) - High case</v>
          </cell>
          <cell r="D156" t="str">
            <v>£m</v>
          </cell>
          <cell r="E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row>
        <row r="157">
          <cell r="B157" t="str">
            <v>A20092</v>
          </cell>
          <cell r="C157" t="str">
            <v>Retail outcome delivery incentives (ODI) impact (households) - High case</v>
          </cell>
          <cell r="D157" t="str">
            <v>£m</v>
          </cell>
          <cell r="E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row>
        <row r="158">
          <cell r="B158" t="str">
            <v>A20093</v>
          </cell>
          <cell r="C158" t="str">
            <v>Water trading export expenditure impact - High case</v>
          </cell>
          <cell r="D158" t="str">
            <v>£m</v>
          </cell>
          <cell r="E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row>
        <row r="159">
          <cell r="B159" t="str">
            <v>A20094</v>
          </cell>
          <cell r="C159" t="str">
            <v>Water trading export revenue impact - High case</v>
          </cell>
          <cell r="D159" t="str">
            <v>£m</v>
          </cell>
          <cell r="E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row>
        <row r="160">
          <cell r="B160" t="str">
            <v>A20095</v>
          </cell>
          <cell r="C160" t="str">
            <v>Water trading export incentive impact - High case</v>
          </cell>
          <cell r="D160" t="str">
            <v>£m</v>
          </cell>
          <cell r="E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row>
        <row r="161">
          <cell r="B161" t="str">
            <v>A20096</v>
          </cell>
          <cell r="C161" t="str">
            <v>Water trading import incentives impact - High case</v>
          </cell>
          <cell r="D161" t="str">
            <v>£m</v>
          </cell>
          <cell r="E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row>
        <row r="162">
          <cell r="B162" t="str">
            <v>A20097</v>
          </cell>
          <cell r="C162" t="str">
            <v>Cost performance incentives impact (water) - High case</v>
          </cell>
          <cell r="D162" t="str">
            <v>£m</v>
          </cell>
          <cell r="E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row>
        <row r="163">
          <cell r="B163" t="str">
            <v>A20098</v>
          </cell>
          <cell r="C163" t="str">
            <v>Cost performance incentives impact (wastewater) - High case</v>
          </cell>
          <cell r="D163" t="str">
            <v>£m</v>
          </cell>
          <cell r="E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row>
        <row r="164">
          <cell r="B164" t="str">
            <v>A20099</v>
          </cell>
          <cell r="C164" t="str">
            <v>Service incentive mechanism (SIM) impact - High case</v>
          </cell>
          <cell r="D164" t="str">
            <v>£m</v>
          </cell>
          <cell r="E164">
            <v>0</v>
          </cell>
          <cell r="I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row>
        <row r="165">
          <cell r="B165" t="str">
            <v>A20100</v>
          </cell>
          <cell r="C165" t="str">
            <v>Wholesale total revenue impact (water) - Low case</v>
          </cell>
          <cell r="D165" t="str">
            <v>£m</v>
          </cell>
          <cell r="E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row>
        <row r="166">
          <cell r="B166" t="str">
            <v>A20101</v>
          </cell>
          <cell r="C166" t="str">
            <v>Wholesale total revenue impact (wastewater) - Low case</v>
          </cell>
          <cell r="D166" t="str">
            <v>£m</v>
          </cell>
          <cell r="E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row>
        <row r="167">
          <cell r="B167" t="str">
            <v>A20102</v>
          </cell>
          <cell r="C167" t="str">
            <v>Retail total revenue impact (households) - Low case</v>
          </cell>
          <cell r="D167" t="str">
            <v>£m</v>
          </cell>
          <cell r="E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row>
        <row r="168">
          <cell r="B168" t="str">
            <v>A20103</v>
          </cell>
          <cell r="C168" t="str">
            <v>Retail total revenue impact (non-households) - Low case</v>
          </cell>
          <cell r="D168" t="str">
            <v>£m</v>
          </cell>
          <cell r="E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row>
        <row r="169">
          <cell r="B169" t="str">
            <v>A20104</v>
          </cell>
          <cell r="C169" t="str">
            <v>Wholesale total expenditure (totex) impact (water) - Low case</v>
          </cell>
          <cell r="D169" t="str">
            <v>£m</v>
          </cell>
          <cell r="E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row>
        <row r="170">
          <cell r="B170" t="str">
            <v>A20105</v>
          </cell>
          <cell r="C170" t="str">
            <v>Wholesale total expenditure (totex) impact (wastewater) - Low case</v>
          </cell>
          <cell r="D170" t="str">
            <v>£m</v>
          </cell>
          <cell r="E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row>
        <row r="171">
          <cell r="B171" t="str">
            <v>A20106</v>
          </cell>
          <cell r="C171" t="str">
            <v>Retail operating expenditure impact (households) - Low case</v>
          </cell>
          <cell r="D171" t="str">
            <v>£m</v>
          </cell>
          <cell r="E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row>
        <row r="172">
          <cell r="B172" t="str">
            <v>A20107</v>
          </cell>
          <cell r="C172" t="str">
            <v>Retail operating expenditure impact (non-households) - Low case</v>
          </cell>
          <cell r="D172" t="str">
            <v>£m</v>
          </cell>
          <cell r="E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row>
        <row r="173">
          <cell r="B173" t="str">
            <v>A20108</v>
          </cell>
          <cell r="C173" t="str">
            <v>Free cash-flow (FCF) impact - Low case</v>
          </cell>
          <cell r="D173" t="str">
            <v>£m</v>
          </cell>
          <cell r="E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row>
        <row r="174">
          <cell r="B174" t="str">
            <v>A20109</v>
          </cell>
          <cell r="C174" t="str">
            <v>Wholesale outcome delivery incentives (ODI) impact (water) - Low case</v>
          </cell>
          <cell r="D174" t="str">
            <v>£m</v>
          </cell>
          <cell r="E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row>
        <row r="175">
          <cell r="B175" t="str">
            <v>A20110</v>
          </cell>
          <cell r="C175" t="str">
            <v>Wholesale outcome delivery incentives (ODI) impact (wastewater) - Low case</v>
          </cell>
          <cell r="D175" t="str">
            <v>£m</v>
          </cell>
          <cell r="E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row>
        <row r="176">
          <cell r="B176" t="str">
            <v>A20111</v>
          </cell>
          <cell r="C176" t="str">
            <v>Retail outcome delivery incentives (ODI) impact (households) - Low case</v>
          </cell>
          <cell r="D176" t="str">
            <v>£m</v>
          </cell>
          <cell r="E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row>
        <row r="177">
          <cell r="B177" t="str">
            <v>A20112</v>
          </cell>
          <cell r="C177" t="str">
            <v>Water trading export expenditure impact - Low case</v>
          </cell>
          <cell r="D177" t="str">
            <v>£m</v>
          </cell>
          <cell r="E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row>
        <row r="178">
          <cell r="B178" t="str">
            <v>A20113</v>
          </cell>
          <cell r="C178" t="str">
            <v>Water trading export revenue impact - Low case</v>
          </cell>
          <cell r="D178" t="str">
            <v>£m</v>
          </cell>
          <cell r="E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row>
        <row r="179">
          <cell r="B179" t="str">
            <v>A20114</v>
          </cell>
          <cell r="C179" t="str">
            <v>Water trading export incentive impact - Low case</v>
          </cell>
          <cell r="D179" t="str">
            <v>£m</v>
          </cell>
          <cell r="E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row>
        <row r="180">
          <cell r="B180" t="str">
            <v>A20115</v>
          </cell>
          <cell r="C180" t="str">
            <v>Water trading import incentives impact - Low case</v>
          </cell>
          <cell r="D180" t="str">
            <v>£m</v>
          </cell>
          <cell r="E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row>
        <row r="181">
          <cell r="B181" t="str">
            <v>A20116</v>
          </cell>
          <cell r="C181" t="str">
            <v>Cost performance incentives impact (water) - Low case</v>
          </cell>
          <cell r="D181" t="str">
            <v>£m</v>
          </cell>
          <cell r="E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row>
        <row r="182">
          <cell r="B182" t="str">
            <v>A20117</v>
          </cell>
          <cell r="C182" t="str">
            <v>Cost performance incentives impact (wastewater) - Low case</v>
          </cell>
          <cell r="D182" t="str">
            <v>£m</v>
          </cell>
          <cell r="E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row>
        <row r="183">
          <cell r="B183" t="str">
            <v>A20118</v>
          </cell>
          <cell r="C183" t="str">
            <v>Service incentive mechanism (SIM) impact - Low case</v>
          </cell>
          <cell r="D183" t="str">
            <v>£m</v>
          </cell>
          <cell r="E183">
            <v>0</v>
          </cell>
          <cell r="I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row>
        <row r="184">
          <cell r="B184">
            <v>0</v>
          </cell>
          <cell r="C184">
            <v>0</v>
          </cell>
          <cell r="D184">
            <v>0</v>
          </cell>
          <cell r="E184">
            <v>0</v>
          </cell>
          <cell r="I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row>
        <row r="185">
          <cell r="B185" t="str">
            <v>A20119</v>
          </cell>
          <cell r="C185" t="str">
            <v>Wholesale total revenue impact (water) - High case</v>
          </cell>
          <cell r="D185" t="str">
            <v>£m</v>
          </cell>
          <cell r="E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row>
        <row r="186">
          <cell r="B186" t="str">
            <v>A20120</v>
          </cell>
          <cell r="C186" t="str">
            <v>Wholesale total revenue impact (wastewater) - High case</v>
          </cell>
          <cell r="D186" t="str">
            <v>£m</v>
          </cell>
          <cell r="E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row>
        <row r="187">
          <cell r="B187" t="str">
            <v>A20121</v>
          </cell>
          <cell r="C187" t="str">
            <v>Retail total revenue impact (households) - High case</v>
          </cell>
          <cell r="D187" t="str">
            <v>£m</v>
          </cell>
          <cell r="E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row>
        <row r="188">
          <cell r="B188" t="str">
            <v>A20122</v>
          </cell>
          <cell r="C188" t="str">
            <v>Retail total revenue impact (non-households) - High case</v>
          </cell>
          <cell r="D188" t="str">
            <v>£m</v>
          </cell>
          <cell r="E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row>
        <row r="189">
          <cell r="B189" t="str">
            <v>A20123</v>
          </cell>
          <cell r="C189" t="str">
            <v>Wholesale total expenditure (totex) impact (water) - High case</v>
          </cell>
          <cell r="D189" t="str">
            <v>£m</v>
          </cell>
          <cell r="E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row>
        <row r="190">
          <cell r="B190" t="str">
            <v>A20124</v>
          </cell>
          <cell r="C190" t="str">
            <v>Wholesale total expenditure (totex) impact (wastewater) - High case</v>
          </cell>
          <cell r="D190" t="str">
            <v>£m</v>
          </cell>
          <cell r="E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row>
        <row r="191">
          <cell r="B191" t="str">
            <v>A20125</v>
          </cell>
          <cell r="C191" t="str">
            <v>Retail operating expenditure impact (households) - High case</v>
          </cell>
          <cell r="D191" t="str">
            <v>£m</v>
          </cell>
          <cell r="E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row>
        <row r="192">
          <cell r="B192" t="str">
            <v>A20126</v>
          </cell>
          <cell r="C192" t="str">
            <v>Retail operating expenditure impact (non-households) - High case</v>
          </cell>
          <cell r="D192" t="str">
            <v>£m</v>
          </cell>
          <cell r="E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row>
        <row r="193">
          <cell r="B193" t="str">
            <v>A20127</v>
          </cell>
          <cell r="C193" t="str">
            <v>Free cash-flow (FCF) impact - High case</v>
          </cell>
          <cell r="D193" t="str">
            <v>£m</v>
          </cell>
          <cell r="E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row>
        <row r="194">
          <cell r="B194" t="str">
            <v>A20128</v>
          </cell>
          <cell r="C194" t="str">
            <v>Volume of water impact (household) - High case</v>
          </cell>
          <cell r="D194" t="str">
            <v>Ml</v>
          </cell>
          <cell r="E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B195" t="str">
            <v>A20129</v>
          </cell>
          <cell r="C195" t="str">
            <v>Volume of water impact (non-household) - High case</v>
          </cell>
          <cell r="D195" t="str">
            <v>Ml</v>
          </cell>
          <cell r="E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B196" t="str">
            <v>A20130</v>
          </cell>
          <cell r="C196" t="str">
            <v>Wholesale outcome delivery incentives (ODI) impact (water) - High case</v>
          </cell>
          <cell r="D196" t="str">
            <v>£m</v>
          </cell>
          <cell r="E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B197" t="str">
            <v>A20131</v>
          </cell>
          <cell r="C197" t="str">
            <v>Wholesale outcome delivery incentives (ODI) impact (wastewater) - High case</v>
          </cell>
          <cell r="D197" t="str">
            <v>£m</v>
          </cell>
          <cell r="E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B198" t="str">
            <v>A20132</v>
          </cell>
          <cell r="C198" t="str">
            <v>Retail outcome delivery incentives (ODI) impact (households) - High case</v>
          </cell>
          <cell r="D198" t="str">
            <v>£m</v>
          </cell>
          <cell r="E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row>
        <row r="199">
          <cell r="B199" t="str">
            <v>A20133</v>
          </cell>
          <cell r="C199" t="str">
            <v>Water trading export expenditure impact - High case</v>
          </cell>
          <cell r="D199" t="str">
            <v>£m</v>
          </cell>
          <cell r="E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row>
        <row r="200">
          <cell r="B200" t="str">
            <v>A20134</v>
          </cell>
          <cell r="C200" t="str">
            <v>Water trading export revenue impact - High case</v>
          </cell>
          <cell r="D200" t="str">
            <v>£m</v>
          </cell>
          <cell r="E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row>
        <row r="201">
          <cell r="B201" t="str">
            <v>A20135</v>
          </cell>
          <cell r="C201" t="str">
            <v>Water trading export incentive impact - High case</v>
          </cell>
          <cell r="D201" t="str">
            <v>£m</v>
          </cell>
          <cell r="E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row>
        <row r="202">
          <cell r="B202" t="str">
            <v>A20136</v>
          </cell>
          <cell r="C202" t="str">
            <v>Water trading import incentives impact - High case</v>
          </cell>
          <cell r="D202" t="str">
            <v>£m</v>
          </cell>
          <cell r="E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row>
        <row r="203">
          <cell r="B203" t="str">
            <v>A20137</v>
          </cell>
          <cell r="C203" t="str">
            <v>Cost performance incentives impact (water) - High case</v>
          </cell>
          <cell r="D203" t="str">
            <v>£m</v>
          </cell>
          <cell r="E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row>
        <row r="204">
          <cell r="B204" t="str">
            <v>A20138</v>
          </cell>
          <cell r="C204" t="str">
            <v>Cost performance incentives impact (wastewater) - High case</v>
          </cell>
          <cell r="D204" t="str">
            <v>£m</v>
          </cell>
          <cell r="E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row>
        <row r="205">
          <cell r="B205" t="str">
            <v>A20139</v>
          </cell>
          <cell r="C205" t="str">
            <v>Service incentive mechanism (SIM) impact - High case</v>
          </cell>
          <cell r="D205" t="str">
            <v>£m</v>
          </cell>
          <cell r="E205">
            <v>0</v>
          </cell>
          <cell r="I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row>
        <row r="206">
          <cell r="B206" t="str">
            <v>A20140</v>
          </cell>
          <cell r="C206" t="str">
            <v>Wholesale total revenue impact (water) - Low case</v>
          </cell>
          <cell r="D206" t="str">
            <v>£m</v>
          </cell>
          <cell r="E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row>
        <row r="207">
          <cell r="B207" t="str">
            <v>A20141</v>
          </cell>
          <cell r="C207" t="str">
            <v>Wholesale total revenue impact (wastewater) - Low case</v>
          </cell>
          <cell r="D207" t="str">
            <v>£m</v>
          </cell>
          <cell r="E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row>
        <row r="208">
          <cell r="B208" t="str">
            <v>A20142</v>
          </cell>
          <cell r="C208" t="str">
            <v>Retail total revenue impact (households) - Low case</v>
          </cell>
          <cell r="D208" t="str">
            <v>£m</v>
          </cell>
          <cell r="E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row>
        <row r="209">
          <cell r="B209" t="str">
            <v>A20143</v>
          </cell>
          <cell r="C209" t="str">
            <v>Retail total revenue impact (non-households) - Low case</v>
          </cell>
          <cell r="D209" t="str">
            <v>£m</v>
          </cell>
          <cell r="E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row>
        <row r="210">
          <cell r="B210" t="str">
            <v>A20144</v>
          </cell>
          <cell r="C210" t="str">
            <v>Wholesale total expenditure (totex) impact (water) - Low case</v>
          </cell>
          <cell r="D210" t="str">
            <v>£m</v>
          </cell>
          <cell r="E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row>
        <row r="211">
          <cell r="B211" t="str">
            <v>A20145</v>
          </cell>
          <cell r="C211" t="str">
            <v>Wholesale total expenditure (totex) impact (wastewater) - Low case</v>
          </cell>
          <cell r="D211" t="str">
            <v>£m</v>
          </cell>
          <cell r="E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row>
        <row r="212">
          <cell r="B212" t="str">
            <v>A20146</v>
          </cell>
          <cell r="C212" t="str">
            <v>Retail operating expenditure impact (households) - Low case</v>
          </cell>
          <cell r="D212" t="str">
            <v>£m</v>
          </cell>
          <cell r="E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row>
        <row r="213">
          <cell r="B213" t="str">
            <v>A20147</v>
          </cell>
          <cell r="C213" t="str">
            <v>Retail operating expenditure impact (non-households) - Low case</v>
          </cell>
          <cell r="D213" t="str">
            <v>£m</v>
          </cell>
          <cell r="E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row>
        <row r="214">
          <cell r="B214" t="str">
            <v>A20148</v>
          </cell>
          <cell r="C214" t="str">
            <v>Free cash-flow (FCF) impact - Low case</v>
          </cell>
          <cell r="D214" t="str">
            <v>£m</v>
          </cell>
          <cell r="E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row>
        <row r="215">
          <cell r="B215" t="str">
            <v>A20149</v>
          </cell>
          <cell r="C215" t="str">
            <v>Volume of water impact (household) - Low case</v>
          </cell>
          <cell r="D215" t="str">
            <v>Ml</v>
          </cell>
          <cell r="E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row>
        <row r="216">
          <cell r="B216" t="str">
            <v>A20150</v>
          </cell>
          <cell r="C216" t="str">
            <v>Volume of water impact (non-household) - Low case</v>
          </cell>
          <cell r="D216" t="str">
            <v>Ml</v>
          </cell>
          <cell r="E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row>
        <row r="217">
          <cell r="B217" t="str">
            <v>A20151</v>
          </cell>
          <cell r="C217" t="str">
            <v>Wholesale outcome delivery incentives (ODI) impact (water) - Low case</v>
          </cell>
          <cell r="D217" t="str">
            <v>£m</v>
          </cell>
          <cell r="E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row>
        <row r="218">
          <cell r="B218" t="str">
            <v>A20152</v>
          </cell>
          <cell r="C218" t="str">
            <v>Wholesale outcome delivery incentives (ODI) impact (wastewater) - Low case</v>
          </cell>
          <cell r="D218" t="str">
            <v>£m</v>
          </cell>
          <cell r="E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row>
        <row r="219">
          <cell r="B219" t="str">
            <v>A20153</v>
          </cell>
          <cell r="C219" t="str">
            <v>Retail outcome delivery incentives (ODI) impact (households) - Low case</v>
          </cell>
          <cell r="D219" t="str">
            <v>£m</v>
          </cell>
          <cell r="E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row>
        <row r="220">
          <cell r="B220" t="str">
            <v>A20154</v>
          </cell>
          <cell r="C220" t="str">
            <v>Water trading export expenditure impact - Low case</v>
          </cell>
          <cell r="D220" t="str">
            <v>£m</v>
          </cell>
          <cell r="E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row>
        <row r="221">
          <cell r="B221" t="str">
            <v>A20155</v>
          </cell>
          <cell r="C221" t="str">
            <v>Water trading export revenue impact - Low case</v>
          </cell>
          <cell r="D221" t="str">
            <v>£m</v>
          </cell>
          <cell r="E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row>
        <row r="222">
          <cell r="B222" t="str">
            <v>A20156</v>
          </cell>
          <cell r="C222" t="str">
            <v>Water trading export incentive impact - Low case</v>
          </cell>
          <cell r="D222" t="str">
            <v>£m</v>
          </cell>
          <cell r="E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row>
        <row r="223">
          <cell r="B223" t="str">
            <v>A20157</v>
          </cell>
          <cell r="C223" t="str">
            <v>Water trading import incentives impact - Low case</v>
          </cell>
          <cell r="D223" t="str">
            <v>£m</v>
          </cell>
          <cell r="E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row>
        <row r="224">
          <cell r="B224" t="str">
            <v>A20158</v>
          </cell>
          <cell r="C224" t="str">
            <v>Cost performance incentives impact (water) - Low case</v>
          </cell>
          <cell r="D224" t="str">
            <v>£m</v>
          </cell>
          <cell r="E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row>
        <row r="225">
          <cell r="B225" t="str">
            <v>A20159</v>
          </cell>
          <cell r="C225" t="str">
            <v>Cost performance incentives impact (wastewater) - Low case</v>
          </cell>
          <cell r="D225" t="str">
            <v>£m</v>
          </cell>
          <cell r="E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row>
        <row r="226">
          <cell r="B226" t="str">
            <v>A20160</v>
          </cell>
          <cell r="C226" t="str">
            <v>Service incentive mechanism (SIM) impact - Low case</v>
          </cell>
          <cell r="D226" t="str">
            <v>£m</v>
          </cell>
          <cell r="E226">
            <v>0</v>
          </cell>
          <cell r="I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row>
        <row r="228">
          <cell r="B228" t="str">
            <v>A20161</v>
          </cell>
          <cell r="C228" t="str">
            <v>Wholesale total revenue impact (water) - High case</v>
          </cell>
          <cell r="D228" t="str">
            <v>£m</v>
          </cell>
          <cell r="E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row>
        <row r="229">
          <cell r="B229" t="str">
            <v>A20162</v>
          </cell>
          <cell r="C229" t="str">
            <v>Wholesale total revenue impact (wastewater) - High case</v>
          </cell>
          <cell r="D229" t="str">
            <v>£m</v>
          </cell>
          <cell r="E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B230" t="str">
            <v>A20163</v>
          </cell>
          <cell r="C230" t="str">
            <v>Retail total revenue impact (households) - High case</v>
          </cell>
          <cell r="D230" t="str">
            <v>£m</v>
          </cell>
          <cell r="E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B231" t="str">
            <v>A20164</v>
          </cell>
          <cell r="C231" t="str">
            <v>Retail total revenue impact (non-households) - High case</v>
          </cell>
          <cell r="D231" t="str">
            <v>£m</v>
          </cell>
          <cell r="E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row>
        <row r="232">
          <cell r="B232" t="str">
            <v>A20165</v>
          </cell>
          <cell r="C232" t="str">
            <v>Wholesale total expenditure (totex) impact (water) - High case</v>
          </cell>
          <cell r="D232" t="str">
            <v>£m</v>
          </cell>
          <cell r="E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row>
        <row r="233">
          <cell r="B233" t="str">
            <v>A20166</v>
          </cell>
          <cell r="C233" t="str">
            <v>Wholesale total expenditure (totex) impact (wastewater) - High case</v>
          </cell>
          <cell r="D233" t="str">
            <v>£m</v>
          </cell>
          <cell r="E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row>
        <row r="234">
          <cell r="B234" t="str">
            <v>A20167</v>
          </cell>
          <cell r="C234" t="str">
            <v>Retail operating expenditure impact (households) - High case</v>
          </cell>
          <cell r="D234" t="str">
            <v>£m</v>
          </cell>
          <cell r="E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B235" t="str">
            <v>A20168</v>
          </cell>
          <cell r="C235" t="str">
            <v>Retail operating expenditure impact (non-households) - High case</v>
          </cell>
          <cell r="D235" t="str">
            <v>£m</v>
          </cell>
          <cell r="E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row>
        <row r="236">
          <cell r="B236" t="str">
            <v>A20169</v>
          </cell>
          <cell r="C236" t="str">
            <v>Free cash-flow (FCF) impact - High case</v>
          </cell>
          <cell r="D236" t="str">
            <v>£m</v>
          </cell>
          <cell r="E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row>
        <row r="237">
          <cell r="B237" t="str">
            <v>A20170</v>
          </cell>
          <cell r="C237" t="str">
            <v>Volume of water impact (household) - High case</v>
          </cell>
          <cell r="D237" t="str">
            <v>Ml</v>
          </cell>
          <cell r="E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row>
        <row r="238">
          <cell r="B238" t="str">
            <v>A20171</v>
          </cell>
          <cell r="C238" t="str">
            <v>Volume of water impact (non-household) - High case</v>
          </cell>
          <cell r="D238" t="str">
            <v>Ml</v>
          </cell>
          <cell r="E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row>
        <row r="239">
          <cell r="B239" t="str">
            <v>A20172</v>
          </cell>
          <cell r="C239" t="str">
            <v>Wholesale outcome delivery incentives (ODI) impact (water) - High case</v>
          </cell>
          <cell r="D239" t="str">
            <v>£m</v>
          </cell>
          <cell r="E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row>
        <row r="240">
          <cell r="B240" t="str">
            <v>A20173</v>
          </cell>
          <cell r="C240" t="str">
            <v>Wholesale outcome delivery incentives (ODI) impact (wastewater) - High case</v>
          </cell>
          <cell r="D240" t="str">
            <v>£m</v>
          </cell>
          <cell r="E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row>
        <row r="241">
          <cell r="B241" t="str">
            <v>A20174</v>
          </cell>
          <cell r="C241" t="str">
            <v>Retail outcome delivery incentives (ODI) impact (households) - High case</v>
          </cell>
          <cell r="D241" t="str">
            <v>£m</v>
          </cell>
          <cell r="E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row>
        <row r="242">
          <cell r="B242" t="str">
            <v>A20175</v>
          </cell>
          <cell r="C242" t="str">
            <v>Water trading export expenditure impact - High case</v>
          </cell>
          <cell r="D242" t="str">
            <v>£m</v>
          </cell>
          <cell r="E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row>
        <row r="243">
          <cell r="B243" t="str">
            <v>A20176</v>
          </cell>
          <cell r="C243" t="str">
            <v>Water trading export revenue impact - High case</v>
          </cell>
          <cell r="D243" t="str">
            <v>£m</v>
          </cell>
          <cell r="E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B244" t="str">
            <v>A20177</v>
          </cell>
          <cell r="C244" t="str">
            <v>Water trading export incentive impact - High case</v>
          </cell>
          <cell r="D244" t="str">
            <v>£m</v>
          </cell>
          <cell r="E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row>
        <row r="245">
          <cell r="B245" t="str">
            <v>A20178</v>
          </cell>
          <cell r="C245" t="str">
            <v>Water trading import incentives impact - High case</v>
          </cell>
          <cell r="D245" t="str">
            <v>£m</v>
          </cell>
          <cell r="E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row>
        <row r="246">
          <cell r="B246" t="str">
            <v>A20179</v>
          </cell>
          <cell r="C246" t="str">
            <v>Cost performance incentives impact (water) - High case</v>
          </cell>
          <cell r="D246" t="str">
            <v>£m</v>
          </cell>
          <cell r="E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row>
        <row r="247">
          <cell r="B247" t="str">
            <v>A20180</v>
          </cell>
          <cell r="C247" t="str">
            <v>Cost performance incentives impact (wastewater) - High case</v>
          </cell>
          <cell r="D247" t="str">
            <v>£m</v>
          </cell>
          <cell r="E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row>
        <row r="248">
          <cell r="B248" t="str">
            <v>A20181</v>
          </cell>
          <cell r="C248" t="str">
            <v>Service incentive mechanism (SIM) impact - High case</v>
          </cell>
          <cell r="D248" t="str">
            <v>£m</v>
          </cell>
          <cell r="E248">
            <v>0</v>
          </cell>
          <cell r="I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row>
        <row r="249">
          <cell r="B249" t="str">
            <v>A20182</v>
          </cell>
          <cell r="C249" t="str">
            <v>Wholesale total revenue impact (water) - Low case</v>
          </cell>
          <cell r="D249" t="str">
            <v>£m</v>
          </cell>
          <cell r="E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row>
        <row r="250">
          <cell r="B250" t="str">
            <v>A20183</v>
          </cell>
          <cell r="C250" t="str">
            <v>Wholesale total revenue impact (wastewater) - Low case</v>
          </cell>
          <cell r="D250" t="str">
            <v>£m</v>
          </cell>
          <cell r="E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row>
        <row r="251">
          <cell r="B251" t="str">
            <v>A20184</v>
          </cell>
          <cell r="C251" t="str">
            <v>Retail total revenue impact (households) - Low case</v>
          </cell>
          <cell r="D251" t="str">
            <v>£m</v>
          </cell>
          <cell r="E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row>
        <row r="252">
          <cell r="B252" t="str">
            <v>A20185</v>
          </cell>
          <cell r="C252" t="str">
            <v>Retail total revenue impact (non-households) - Low case</v>
          </cell>
          <cell r="D252" t="str">
            <v>£m</v>
          </cell>
          <cell r="E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row>
        <row r="253">
          <cell r="B253" t="str">
            <v>A20186</v>
          </cell>
          <cell r="C253" t="str">
            <v>Wholesale total expenditure (totex) impact (water) - Low case</v>
          </cell>
          <cell r="D253" t="str">
            <v>£m</v>
          </cell>
          <cell r="E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row>
        <row r="254">
          <cell r="B254" t="str">
            <v>A20187</v>
          </cell>
          <cell r="C254" t="str">
            <v>Wholesale total expenditure (totex) impact (wastewater) - Low case</v>
          </cell>
          <cell r="D254" t="str">
            <v>£m</v>
          </cell>
          <cell r="E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row>
        <row r="255">
          <cell r="B255" t="str">
            <v>A20188</v>
          </cell>
          <cell r="C255" t="str">
            <v>Retail operating expenditure impact (households) - Low case</v>
          </cell>
          <cell r="D255" t="str">
            <v>£m</v>
          </cell>
          <cell r="E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row>
        <row r="256">
          <cell r="B256" t="str">
            <v>A20189</v>
          </cell>
          <cell r="C256" t="str">
            <v>Retail operating expenditure impact (non-households) - Low case</v>
          </cell>
          <cell r="D256" t="str">
            <v>£m</v>
          </cell>
          <cell r="E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row>
        <row r="257">
          <cell r="B257" t="str">
            <v>A20190</v>
          </cell>
          <cell r="C257" t="str">
            <v>Free cash-flow (FCF) impact - Low case</v>
          </cell>
          <cell r="D257" t="str">
            <v>£m</v>
          </cell>
          <cell r="E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row>
        <row r="258">
          <cell r="B258" t="str">
            <v>A20191</v>
          </cell>
          <cell r="C258" t="str">
            <v>Volume of water impact (household) - Low case</v>
          </cell>
          <cell r="D258" t="str">
            <v>Ml</v>
          </cell>
          <cell r="E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B259" t="str">
            <v>A20192</v>
          </cell>
          <cell r="C259" t="str">
            <v>Volume of water impact (non-household) - Low case</v>
          </cell>
          <cell r="D259" t="str">
            <v>Ml</v>
          </cell>
          <cell r="E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row>
        <row r="260">
          <cell r="B260" t="str">
            <v>A20193</v>
          </cell>
          <cell r="C260" t="str">
            <v>Wholesale outcome delivery incentives (ODI) impact (water) - Low case</v>
          </cell>
          <cell r="D260" t="str">
            <v>£m</v>
          </cell>
          <cell r="E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row>
        <row r="261">
          <cell r="B261" t="str">
            <v>A20194</v>
          </cell>
          <cell r="C261" t="str">
            <v>Wholesale outcome delivery incentives (ODI) impact (wastewater) - Low case</v>
          </cell>
          <cell r="D261" t="str">
            <v>£m</v>
          </cell>
          <cell r="E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row>
        <row r="262">
          <cell r="B262" t="str">
            <v>A20195</v>
          </cell>
          <cell r="C262" t="str">
            <v>Retail outcome delivery incentives (ODI) impact (households) - Low case</v>
          </cell>
          <cell r="D262" t="str">
            <v>£m</v>
          </cell>
          <cell r="E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row>
        <row r="263">
          <cell r="B263" t="str">
            <v>A20196</v>
          </cell>
          <cell r="C263" t="str">
            <v>Water trading export expenditure impact - Low case</v>
          </cell>
          <cell r="D263" t="str">
            <v>£m</v>
          </cell>
          <cell r="E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row>
        <row r="264">
          <cell r="B264" t="str">
            <v>A20197</v>
          </cell>
          <cell r="C264" t="str">
            <v>Water trading export revenue impact - Low case</v>
          </cell>
          <cell r="D264" t="str">
            <v>£m</v>
          </cell>
          <cell r="E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row>
        <row r="265">
          <cell r="B265" t="str">
            <v>A20198</v>
          </cell>
          <cell r="C265" t="str">
            <v>Water trading export incentive impact - Low case</v>
          </cell>
          <cell r="D265" t="str">
            <v>£m</v>
          </cell>
          <cell r="E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row>
        <row r="266">
          <cell r="B266" t="str">
            <v>A20199</v>
          </cell>
          <cell r="C266" t="str">
            <v>Water trading import incentives impact - Low case</v>
          </cell>
          <cell r="D266" t="str">
            <v>£m</v>
          </cell>
          <cell r="E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row>
        <row r="267">
          <cell r="B267" t="str">
            <v>A20200</v>
          </cell>
          <cell r="C267" t="str">
            <v>Cost performance incentives impact (water) - Low case</v>
          </cell>
          <cell r="D267" t="str">
            <v>£m</v>
          </cell>
          <cell r="E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row>
        <row r="268">
          <cell r="B268" t="str">
            <v>A20201</v>
          </cell>
          <cell r="C268" t="str">
            <v>Cost performance incentives impact (wastewater) - Low case</v>
          </cell>
          <cell r="D268" t="str">
            <v>£m</v>
          </cell>
          <cell r="E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row>
        <row r="269">
          <cell r="B269" t="str">
            <v>A20202</v>
          </cell>
          <cell r="C269" t="str">
            <v>Service incentive mechanism (SIM) impact - Low case</v>
          </cell>
          <cell r="D269" t="str">
            <v>£m</v>
          </cell>
          <cell r="E269">
            <v>0</v>
          </cell>
          <cell r="I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row>
        <row r="271">
          <cell r="B271" t="str">
            <v>A20F01D01</v>
          </cell>
          <cell r="C271" t="str">
            <v>Wholesale total revenue impact (water) - High case</v>
          </cell>
          <cell r="D271" t="str">
            <v>£m</v>
          </cell>
          <cell r="E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row>
        <row r="272">
          <cell r="B272" t="str">
            <v>A20F01D02</v>
          </cell>
          <cell r="C272" t="str">
            <v>Wholesale total revenue impact (wastewater) - High case</v>
          </cell>
          <cell r="D272" t="str">
            <v>£m</v>
          </cell>
          <cell r="E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row>
        <row r="273">
          <cell r="B273" t="str">
            <v>A20F01D03</v>
          </cell>
          <cell r="C273" t="str">
            <v>Retail total revenue impact (households) - High case</v>
          </cell>
          <cell r="D273" t="str">
            <v>£m</v>
          </cell>
          <cell r="E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B274" t="str">
            <v>A20F01D04</v>
          </cell>
          <cell r="C274" t="str">
            <v>Retail total revenue impact (non-households) - High case</v>
          </cell>
          <cell r="D274" t="str">
            <v>£m</v>
          </cell>
          <cell r="E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row>
        <row r="275">
          <cell r="B275" t="str">
            <v>A20F01D05</v>
          </cell>
          <cell r="C275" t="str">
            <v>Wholesale total expenditure (totex) impact (water) - High case</v>
          </cell>
          <cell r="D275" t="str">
            <v>£m</v>
          </cell>
          <cell r="E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row>
        <row r="276">
          <cell r="B276" t="str">
            <v>A20F01D06</v>
          </cell>
          <cell r="C276" t="str">
            <v>Wholesale total expenditure (totex) impact (wastewater) - High case</v>
          </cell>
          <cell r="D276" t="str">
            <v>£m</v>
          </cell>
          <cell r="E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row>
        <row r="277">
          <cell r="B277" t="str">
            <v>A20F01D07</v>
          </cell>
          <cell r="C277" t="str">
            <v>Retail operating expenditure impact (households) - High case</v>
          </cell>
          <cell r="D277" t="str">
            <v>£m</v>
          </cell>
          <cell r="E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B278" t="str">
            <v>A20F01D08</v>
          </cell>
          <cell r="C278" t="str">
            <v>Retail operating expenditure impact (non-households) - High case</v>
          </cell>
          <cell r="D278" t="str">
            <v>£m</v>
          </cell>
          <cell r="E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row>
        <row r="279">
          <cell r="B279" t="str">
            <v>A20F01D09</v>
          </cell>
          <cell r="C279" t="str">
            <v>Free cash-flow (FCF) impact - High case</v>
          </cell>
          <cell r="D279" t="str">
            <v>£m</v>
          </cell>
          <cell r="E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row>
        <row r="280">
          <cell r="B280" t="str">
            <v>A20F01D10</v>
          </cell>
          <cell r="C280" t="str">
            <v>Volume of water impact (household) - High case</v>
          </cell>
          <cell r="D280" t="str">
            <v>Ml</v>
          </cell>
          <cell r="E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row>
        <row r="281">
          <cell r="B281" t="str">
            <v>A20F01D11</v>
          </cell>
          <cell r="C281" t="str">
            <v>Volume of water impact (non-household) - High case</v>
          </cell>
          <cell r="D281" t="str">
            <v>Ml</v>
          </cell>
          <cell r="E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row>
        <row r="282">
          <cell r="B282" t="str">
            <v>A20F01D12</v>
          </cell>
          <cell r="C282" t="str">
            <v>Number of households - High case</v>
          </cell>
          <cell r="D282" t="str">
            <v>#</v>
          </cell>
          <cell r="E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row>
        <row r="283">
          <cell r="B283" t="str">
            <v>A20F01D13</v>
          </cell>
          <cell r="C283" t="str">
            <v>Wholesale outcome delivery incentives (ODI) impact (water) - High case</v>
          </cell>
          <cell r="D283" t="str">
            <v>£m</v>
          </cell>
          <cell r="E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row>
        <row r="284">
          <cell r="B284" t="str">
            <v>A20F01D14</v>
          </cell>
          <cell r="C284" t="str">
            <v>Wholesale outcome delivery incentives (ODI) impact (wastewater) - High case</v>
          </cell>
          <cell r="D284" t="str">
            <v>£m</v>
          </cell>
          <cell r="E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row>
        <row r="285">
          <cell r="B285" t="str">
            <v>A20F01D15</v>
          </cell>
          <cell r="C285" t="str">
            <v>Retail outcome delivery incentives (ODI) impact (households) - High case</v>
          </cell>
          <cell r="D285" t="str">
            <v>£m</v>
          </cell>
          <cell r="E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row>
        <row r="286">
          <cell r="B286" t="str">
            <v>A20F01D16</v>
          </cell>
          <cell r="C286" t="str">
            <v>Water trading export expenditure impact - High case</v>
          </cell>
          <cell r="D286" t="str">
            <v>£m</v>
          </cell>
          <cell r="E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B287" t="str">
            <v>A20F01D17</v>
          </cell>
          <cell r="C287" t="str">
            <v>Water trading export revenue impact - High case</v>
          </cell>
          <cell r="D287" t="str">
            <v>£m</v>
          </cell>
          <cell r="E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row>
        <row r="288">
          <cell r="B288" t="str">
            <v>A20F01D18</v>
          </cell>
          <cell r="C288" t="str">
            <v>Water trading export incentive impact - High case</v>
          </cell>
          <cell r="D288" t="str">
            <v>£m</v>
          </cell>
          <cell r="E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row>
        <row r="289">
          <cell r="B289" t="str">
            <v>A20F01D19</v>
          </cell>
          <cell r="C289" t="str">
            <v>Water trading import incentives impact - High case</v>
          </cell>
          <cell r="D289" t="str">
            <v>£m</v>
          </cell>
          <cell r="E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row>
        <row r="290">
          <cell r="B290" t="str">
            <v>A20F01D20</v>
          </cell>
          <cell r="C290" t="str">
            <v>Cost performance incentives impact (water) - High case</v>
          </cell>
          <cell r="D290" t="str">
            <v>£m</v>
          </cell>
          <cell r="E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row>
        <row r="291">
          <cell r="B291" t="str">
            <v>A20F01D21</v>
          </cell>
          <cell r="C291" t="str">
            <v>Cost performance incentives impact (wastewater) - High case</v>
          </cell>
          <cell r="D291" t="str">
            <v>£m</v>
          </cell>
          <cell r="E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row>
        <row r="292">
          <cell r="B292" t="str">
            <v>A20F01D22</v>
          </cell>
          <cell r="C292" t="str">
            <v>Service incentive mechanism (SIM) impact - High case</v>
          </cell>
          <cell r="D292" t="str">
            <v>£m</v>
          </cell>
          <cell r="E292">
            <v>0</v>
          </cell>
          <cell r="I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row>
        <row r="293">
          <cell r="B293" t="str">
            <v>A20F01D23</v>
          </cell>
          <cell r="C293" t="str">
            <v>Wholesale total revenue impact (water) - Low case</v>
          </cell>
          <cell r="D293" t="str">
            <v>£m</v>
          </cell>
          <cell r="E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row>
        <row r="294">
          <cell r="B294" t="str">
            <v>A20F01D24</v>
          </cell>
          <cell r="C294" t="str">
            <v>Wholesale total revenue impact (wastewater) - Low case</v>
          </cell>
          <cell r="D294" t="str">
            <v>£m</v>
          </cell>
          <cell r="E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row>
        <row r="295">
          <cell r="B295" t="str">
            <v>A20F01D25</v>
          </cell>
          <cell r="C295" t="str">
            <v>Retail total revenue impact (households) - Low case</v>
          </cell>
          <cell r="D295" t="str">
            <v>£m</v>
          </cell>
          <cell r="E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row>
        <row r="296">
          <cell r="B296" t="str">
            <v>A20F01D26</v>
          </cell>
          <cell r="C296" t="str">
            <v>Retail total revenue impact (non-households) - Low case</v>
          </cell>
          <cell r="D296" t="str">
            <v>£m</v>
          </cell>
          <cell r="E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row>
        <row r="297">
          <cell r="B297" t="str">
            <v>A20F01D27</v>
          </cell>
          <cell r="C297" t="str">
            <v>Wholesale total expenditure (totex) impact (water) - Low case</v>
          </cell>
          <cell r="D297" t="str">
            <v>£m</v>
          </cell>
          <cell r="E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row>
        <row r="298">
          <cell r="B298" t="str">
            <v>A20F01D28</v>
          </cell>
          <cell r="C298" t="str">
            <v>Wholesale total expenditure (totex) impact (wastewater) - Low case</v>
          </cell>
          <cell r="D298" t="str">
            <v>£m</v>
          </cell>
          <cell r="E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row>
        <row r="299">
          <cell r="B299" t="str">
            <v>A20F01D29</v>
          </cell>
          <cell r="C299" t="str">
            <v>Retail operating expenditure impact (households) - Low case</v>
          </cell>
          <cell r="D299" t="str">
            <v>£m</v>
          </cell>
          <cell r="E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row>
        <row r="300">
          <cell r="B300" t="str">
            <v>A20F01D30</v>
          </cell>
          <cell r="C300" t="str">
            <v>Retail operating expenditure impact (non-households) - Low case</v>
          </cell>
          <cell r="D300" t="str">
            <v>£m</v>
          </cell>
          <cell r="E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B301" t="str">
            <v>A20F01D31</v>
          </cell>
          <cell r="C301" t="str">
            <v>Free cash-flow (FCF) impact - Low case</v>
          </cell>
          <cell r="D301" t="str">
            <v>£m</v>
          </cell>
          <cell r="E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row>
        <row r="302">
          <cell r="B302" t="str">
            <v>A20F01D32</v>
          </cell>
          <cell r="C302" t="str">
            <v>Volume of water impact (household) - Low case</v>
          </cell>
          <cell r="D302" t="str">
            <v>Ml</v>
          </cell>
          <cell r="E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row>
        <row r="303">
          <cell r="B303" t="str">
            <v>A20F01D33</v>
          </cell>
          <cell r="C303" t="str">
            <v>Volume of water impact (non-household) - Low case</v>
          </cell>
          <cell r="D303" t="str">
            <v>Ml</v>
          </cell>
          <cell r="E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row>
        <row r="304">
          <cell r="B304" t="str">
            <v>A20F01D34</v>
          </cell>
          <cell r="C304" t="str">
            <v>Number of households - Low case</v>
          </cell>
          <cell r="D304" t="str">
            <v>#</v>
          </cell>
          <cell r="E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row>
        <row r="305">
          <cell r="B305" t="str">
            <v>A20F01D35</v>
          </cell>
          <cell r="C305" t="str">
            <v>Wholesale outcome delivery incentives (ODI) impact (water) - Low case</v>
          </cell>
          <cell r="D305" t="str">
            <v>£m</v>
          </cell>
          <cell r="E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row>
        <row r="306">
          <cell r="B306" t="str">
            <v>A20F01D36</v>
          </cell>
          <cell r="C306" t="str">
            <v>Wholesale outcome delivery incentives (ODI) impact (wastewater) - Low case</v>
          </cell>
          <cell r="D306" t="str">
            <v>£m</v>
          </cell>
          <cell r="E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row>
        <row r="307">
          <cell r="B307" t="str">
            <v>A20F01D37</v>
          </cell>
          <cell r="C307" t="str">
            <v>Retail outcome delivery incentives (ODI) impact (households) - Low case</v>
          </cell>
          <cell r="D307" t="str">
            <v>£m</v>
          </cell>
          <cell r="E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row>
        <row r="308">
          <cell r="B308" t="str">
            <v>A20F01D38</v>
          </cell>
          <cell r="C308" t="str">
            <v>Water trading export expenditure impact - Low case</v>
          </cell>
          <cell r="D308" t="str">
            <v>£m</v>
          </cell>
          <cell r="E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row>
        <row r="309">
          <cell r="B309" t="str">
            <v>A20F01D39</v>
          </cell>
          <cell r="C309" t="str">
            <v>Water trading export revenue impact - Low case</v>
          </cell>
          <cell r="D309" t="str">
            <v>£m</v>
          </cell>
          <cell r="E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row>
        <row r="310">
          <cell r="B310" t="str">
            <v>A20F01D40</v>
          </cell>
          <cell r="C310" t="str">
            <v>Water trading export incentive impact - Low case</v>
          </cell>
          <cell r="D310" t="str">
            <v>£m</v>
          </cell>
          <cell r="E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row>
        <row r="311">
          <cell r="B311" t="str">
            <v>A20F01D41</v>
          </cell>
          <cell r="C311" t="str">
            <v>Water trading import incentives impact - Low case</v>
          </cell>
          <cell r="D311" t="str">
            <v>£m</v>
          </cell>
          <cell r="E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row>
        <row r="312">
          <cell r="B312" t="str">
            <v>A20F01D42</v>
          </cell>
          <cell r="C312" t="str">
            <v>Cost performance incentives impact (water) - Low case</v>
          </cell>
          <cell r="D312" t="str">
            <v>£m</v>
          </cell>
          <cell r="E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row>
        <row r="313">
          <cell r="B313" t="str">
            <v>A20F01D43</v>
          </cell>
          <cell r="C313" t="str">
            <v>Cost performance incentives impact (wastewater) - Low case</v>
          </cell>
          <cell r="D313" t="str">
            <v>£m</v>
          </cell>
          <cell r="E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row>
        <row r="314">
          <cell r="B314" t="str">
            <v>A20F01D44</v>
          </cell>
          <cell r="C314" t="str">
            <v>Service incentive mechanism (SIM) impact - Low case</v>
          </cell>
          <cell r="D314" t="str">
            <v>£m</v>
          </cell>
          <cell r="E314">
            <v>0</v>
          </cell>
          <cell r="I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row>
        <row r="315">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row>
        <row r="316">
          <cell r="B316" t="str">
            <v>A20F02D01</v>
          </cell>
          <cell r="C316" t="str">
            <v>Wholesale total revenue impact (water) - High case</v>
          </cell>
          <cell r="D316" t="str">
            <v>£m</v>
          </cell>
          <cell r="E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row>
        <row r="317">
          <cell r="B317" t="str">
            <v>A20F02D02</v>
          </cell>
          <cell r="C317" t="str">
            <v>Wholesale total revenue impact (wastewater) - High case</v>
          </cell>
          <cell r="D317" t="str">
            <v>£m</v>
          </cell>
          <cell r="E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row>
        <row r="318">
          <cell r="B318" t="str">
            <v>A20F02D03</v>
          </cell>
          <cell r="C318" t="str">
            <v>Retail total revenue impact (households) - High case</v>
          </cell>
          <cell r="D318" t="str">
            <v>£m</v>
          </cell>
          <cell r="E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row>
        <row r="319">
          <cell r="B319" t="str">
            <v>A20F02D04</v>
          </cell>
          <cell r="C319" t="str">
            <v>Retail total revenue impact (non-households) - High case</v>
          </cell>
          <cell r="D319" t="str">
            <v>£m</v>
          </cell>
          <cell r="E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row>
        <row r="320">
          <cell r="B320" t="str">
            <v>A20F02D05</v>
          </cell>
          <cell r="C320" t="str">
            <v>Wholesale total expenditure (totex) impact (water) - High case</v>
          </cell>
          <cell r="D320" t="str">
            <v>£m</v>
          </cell>
          <cell r="E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row>
        <row r="321">
          <cell r="B321" t="str">
            <v>A20F02D06</v>
          </cell>
          <cell r="C321" t="str">
            <v>Wholesale total expenditure (totex) impact (wastewater) - High case</v>
          </cell>
          <cell r="D321" t="str">
            <v>£m</v>
          </cell>
          <cell r="E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row>
        <row r="322">
          <cell r="B322" t="str">
            <v>A20F02D07</v>
          </cell>
          <cell r="C322" t="str">
            <v>Retail operating expenditure impact (households) - High case</v>
          </cell>
          <cell r="D322" t="str">
            <v>£m</v>
          </cell>
          <cell r="E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row>
        <row r="323">
          <cell r="B323" t="str">
            <v>A20F02D08</v>
          </cell>
          <cell r="C323" t="str">
            <v>Retail operating expenditure impact (non-households) - High case</v>
          </cell>
          <cell r="D323" t="str">
            <v>£m</v>
          </cell>
          <cell r="E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row>
        <row r="324">
          <cell r="B324" t="str">
            <v>A20F02D09</v>
          </cell>
          <cell r="C324" t="str">
            <v>Free cash-flow (FCF) impact - High case</v>
          </cell>
          <cell r="D324" t="str">
            <v>£m</v>
          </cell>
          <cell r="E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row>
        <row r="325">
          <cell r="B325" t="str">
            <v>A20F02D10</v>
          </cell>
          <cell r="C325" t="str">
            <v>Volume of water impact (household) - High case</v>
          </cell>
          <cell r="D325" t="str">
            <v>Ml</v>
          </cell>
          <cell r="E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row>
        <row r="326">
          <cell r="B326" t="str">
            <v>A20F02D11</v>
          </cell>
          <cell r="C326" t="str">
            <v>Volume of water impact (non-household) - High case</v>
          </cell>
          <cell r="D326" t="str">
            <v>Ml</v>
          </cell>
          <cell r="E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row>
        <row r="327">
          <cell r="B327" t="str">
            <v>A20F02D12</v>
          </cell>
          <cell r="C327" t="str">
            <v>Number of households - High case</v>
          </cell>
          <cell r="D327" t="str">
            <v>#</v>
          </cell>
          <cell r="E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row>
        <row r="328">
          <cell r="B328" t="str">
            <v>A20F02D13</v>
          </cell>
          <cell r="C328" t="str">
            <v>Wholesale outcome delivery incentives (ODI) impact (water) - High case</v>
          </cell>
          <cell r="D328" t="str">
            <v>£m</v>
          </cell>
          <cell r="E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row>
        <row r="329">
          <cell r="B329" t="str">
            <v>A20F02D14</v>
          </cell>
          <cell r="C329" t="str">
            <v>Wholesale outcome delivery incentives (ODI) impact (wastewater) - High case</v>
          </cell>
          <cell r="D329" t="str">
            <v>£m</v>
          </cell>
          <cell r="E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row>
        <row r="330">
          <cell r="B330" t="str">
            <v>A20F02D15</v>
          </cell>
          <cell r="C330" t="str">
            <v>Retail outcome delivery incentives (ODI) impact (households) - High case</v>
          </cell>
          <cell r="D330" t="str">
            <v>£m</v>
          </cell>
          <cell r="E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row>
        <row r="331">
          <cell r="B331" t="str">
            <v>A20F02D16</v>
          </cell>
          <cell r="C331" t="str">
            <v>Water trading export expenditure impact - High case</v>
          </cell>
          <cell r="D331" t="str">
            <v>£m</v>
          </cell>
          <cell r="E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row>
        <row r="332">
          <cell r="B332" t="str">
            <v>A20F02D17</v>
          </cell>
          <cell r="C332" t="str">
            <v>Water trading export revenue impact - High case</v>
          </cell>
          <cell r="D332" t="str">
            <v>£m</v>
          </cell>
          <cell r="E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row>
        <row r="333">
          <cell r="B333" t="str">
            <v>A20F02D18</v>
          </cell>
          <cell r="C333" t="str">
            <v>Water trading export incentive impact - High case</v>
          </cell>
          <cell r="D333" t="str">
            <v>£m</v>
          </cell>
          <cell r="E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row>
        <row r="334">
          <cell r="B334" t="str">
            <v>A20F02D19</v>
          </cell>
          <cell r="C334" t="str">
            <v>Water trading import incentives impact - High case</v>
          </cell>
          <cell r="D334" t="str">
            <v>£m</v>
          </cell>
          <cell r="E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row>
        <row r="335">
          <cell r="B335" t="str">
            <v>A20F02D20</v>
          </cell>
          <cell r="C335" t="str">
            <v>Cost performance incentives impact (water) - High case</v>
          </cell>
          <cell r="D335" t="str">
            <v>£m</v>
          </cell>
          <cell r="E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row>
        <row r="336">
          <cell r="B336" t="str">
            <v>A20F02D21</v>
          </cell>
          <cell r="C336" t="str">
            <v>Cost performance incentives impact (wastewater) - High case</v>
          </cell>
          <cell r="D336" t="str">
            <v>£m</v>
          </cell>
          <cell r="E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row>
        <row r="337">
          <cell r="B337" t="str">
            <v>A20F02D22</v>
          </cell>
          <cell r="C337" t="str">
            <v>Service incentive mechanism (SIM) impact - High case</v>
          </cell>
          <cell r="D337" t="str">
            <v>£m</v>
          </cell>
          <cell r="E337">
            <v>0</v>
          </cell>
          <cell r="I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row>
        <row r="338">
          <cell r="B338" t="str">
            <v>A20F02D23</v>
          </cell>
          <cell r="C338" t="str">
            <v>Wholesale total revenue impact (water) - Low case</v>
          </cell>
          <cell r="D338" t="str">
            <v>£m</v>
          </cell>
          <cell r="E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row>
        <row r="339">
          <cell r="B339" t="str">
            <v>A20F02D24</v>
          </cell>
          <cell r="C339" t="str">
            <v>Wholesale total revenue impact (wastewater) - Low case</v>
          </cell>
          <cell r="D339" t="str">
            <v>£m</v>
          </cell>
          <cell r="E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row>
        <row r="340">
          <cell r="B340" t="str">
            <v>A20F02D25</v>
          </cell>
          <cell r="C340" t="str">
            <v>Retail total revenue impact (households) - Low case</v>
          </cell>
          <cell r="D340" t="str">
            <v>£m</v>
          </cell>
          <cell r="E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row>
        <row r="341">
          <cell r="B341" t="str">
            <v>A20F02D26</v>
          </cell>
          <cell r="C341" t="str">
            <v>Retail total revenue impact (non-households) - Low case</v>
          </cell>
          <cell r="D341" t="str">
            <v>£m</v>
          </cell>
          <cell r="E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row>
        <row r="342">
          <cell r="B342" t="str">
            <v>A20F02D27</v>
          </cell>
          <cell r="C342" t="str">
            <v>Wholesale total expenditure (totex) impact (water) - Low case</v>
          </cell>
          <cell r="D342" t="str">
            <v>£m</v>
          </cell>
          <cell r="E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row>
        <row r="343">
          <cell r="B343" t="str">
            <v>A20F02D28</v>
          </cell>
          <cell r="C343" t="str">
            <v>Wholesale total expenditure (totex) impact (wastewater) - Low case</v>
          </cell>
          <cell r="D343" t="str">
            <v>£m</v>
          </cell>
          <cell r="E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row>
        <row r="344">
          <cell r="B344" t="str">
            <v>A20F02D29</v>
          </cell>
          <cell r="C344" t="str">
            <v>Retail operating expenditure impact (households) - Low case</v>
          </cell>
          <cell r="D344" t="str">
            <v>£m</v>
          </cell>
          <cell r="E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row>
        <row r="345">
          <cell r="B345" t="str">
            <v>A20F02D30</v>
          </cell>
          <cell r="C345" t="str">
            <v>Retail operating expenditure impact (non-households) - Low case</v>
          </cell>
          <cell r="D345" t="str">
            <v>£m</v>
          </cell>
          <cell r="E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row>
        <row r="346">
          <cell r="B346" t="str">
            <v>A20F02D31</v>
          </cell>
          <cell r="C346" t="str">
            <v>Free cash-flow (FCF) impact - Low case</v>
          </cell>
          <cell r="D346" t="str">
            <v>£m</v>
          </cell>
          <cell r="E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row>
        <row r="347">
          <cell r="B347" t="str">
            <v>A20F02D32</v>
          </cell>
          <cell r="C347" t="str">
            <v>Volume of water impact (household) - Low case</v>
          </cell>
          <cell r="D347" t="str">
            <v>Ml</v>
          </cell>
          <cell r="E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row>
        <row r="348">
          <cell r="B348" t="str">
            <v>A20F02D33</v>
          </cell>
          <cell r="C348" t="str">
            <v>Volume of water impact (non-household) - Low case</v>
          </cell>
          <cell r="D348" t="str">
            <v>Ml</v>
          </cell>
          <cell r="E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row>
        <row r="349">
          <cell r="B349" t="str">
            <v>A20F02D34</v>
          </cell>
          <cell r="C349" t="str">
            <v>Number of households - Low case</v>
          </cell>
          <cell r="D349" t="str">
            <v>#</v>
          </cell>
          <cell r="E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row>
        <row r="350">
          <cell r="B350" t="str">
            <v>A20F02D35</v>
          </cell>
          <cell r="C350" t="str">
            <v>Wholesale outcome delivery incentives (ODI) impact (water) - Low case</v>
          </cell>
          <cell r="D350" t="str">
            <v>£m</v>
          </cell>
          <cell r="E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row>
        <row r="351">
          <cell r="B351" t="str">
            <v>A20F02D36</v>
          </cell>
          <cell r="C351" t="str">
            <v>Wholesale outcome delivery incentives (ODI) impact (wastewater) - Low case</v>
          </cell>
          <cell r="D351" t="str">
            <v>£m</v>
          </cell>
          <cell r="E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row>
        <row r="352">
          <cell r="B352" t="str">
            <v>A20F02D37</v>
          </cell>
          <cell r="C352" t="str">
            <v>Retail outcome delivery incentives (ODI) impact (households) - Low case</v>
          </cell>
          <cell r="D352" t="str">
            <v>£m</v>
          </cell>
          <cell r="E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row>
        <row r="353">
          <cell r="B353" t="str">
            <v>A20F02D38</v>
          </cell>
          <cell r="C353" t="str">
            <v>Water trading export expenditure impact - Low case</v>
          </cell>
          <cell r="D353" t="str">
            <v>£m</v>
          </cell>
          <cell r="E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row>
        <row r="354">
          <cell r="B354" t="str">
            <v>A20F02D39</v>
          </cell>
          <cell r="C354" t="str">
            <v>Water trading export revenue impact - Low case</v>
          </cell>
          <cell r="D354" t="str">
            <v>£m</v>
          </cell>
          <cell r="E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row>
        <row r="355">
          <cell r="B355" t="str">
            <v>A20F02D40</v>
          </cell>
          <cell r="C355" t="str">
            <v>Water trading export incentive impact - Low case</v>
          </cell>
          <cell r="D355" t="str">
            <v>£m</v>
          </cell>
          <cell r="E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row>
        <row r="356">
          <cell r="B356" t="str">
            <v>A20F02D41</v>
          </cell>
          <cell r="C356" t="str">
            <v>Water trading import incentives impact - Low case</v>
          </cell>
          <cell r="D356" t="str">
            <v>£m</v>
          </cell>
          <cell r="E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row>
        <row r="357">
          <cell r="B357" t="str">
            <v>A20F02D42</v>
          </cell>
          <cell r="C357" t="str">
            <v>Cost performance incentives impact (water) - Low case</v>
          </cell>
          <cell r="D357" t="str">
            <v>£m</v>
          </cell>
          <cell r="E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row>
        <row r="358">
          <cell r="B358" t="str">
            <v>A20F02D43</v>
          </cell>
          <cell r="C358" t="str">
            <v>Cost performance incentives impact (wastewater) - Low case</v>
          </cell>
          <cell r="D358" t="str">
            <v>£m</v>
          </cell>
          <cell r="E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row>
        <row r="359">
          <cell r="B359" t="str">
            <v>A20F02D44</v>
          </cell>
          <cell r="C359" t="str">
            <v>Service incentive mechanism (SIM) impact - Low case</v>
          </cell>
          <cell r="D359" t="str">
            <v>£m</v>
          </cell>
          <cell r="E359">
            <v>0</v>
          </cell>
          <cell r="I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row>
        <row r="360">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row>
        <row r="361">
          <cell r="B361" t="str">
            <v>A20F03D01</v>
          </cell>
          <cell r="C361" t="str">
            <v>Wholesale total revenue impact (water) - High case</v>
          </cell>
          <cell r="D361" t="str">
            <v>£m</v>
          </cell>
          <cell r="E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row>
        <row r="362">
          <cell r="B362" t="str">
            <v>A20F03D02</v>
          </cell>
          <cell r="C362" t="str">
            <v>Wholesale total revenue impact (wastewater) - High case</v>
          </cell>
          <cell r="D362" t="str">
            <v>£m</v>
          </cell>
          <cell r="E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row>
        <row r="363">
          <cell r="B363" t="str">
            <v>A20F03D03</v>
          </cell>
          <cell r="C363" t="str">
            <v>Retail total revenue impact (households) - High case</v>
          </cell>
          <cell r="D363" t="str">
            <v>£m</v>
          </cell>
          <cell r="E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row>
        <row r="364">
          <cell r="B364" t="str">
            <v>A20F03D04</v>
          </cell>
          <cell r="C364" t="str">
            <v>Retail total revenue impact (non-households) - High case</v>
          </cell>
          <cell r="D364" t="str">
            <v>£m</v>
          </cell>
          <cell r="E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row>
        <row r="365">
          <cell r="B365" t="str">
            <v>A20F03D05</v>
          </cell>
          <cell r="C365" t="str">
            <v>Wholesale total expenditure (totex) impact (water) - High case</v>
          </cell>
          <cell r="D365" t="str">
            <v>£m</v>
          </cell>
          <cell r="E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row>
        <row r="366">
          <cell r="B366" t="str">
            <v>A20F03D06</v>
          </cell>
          <cell r="C366" t="str">
            <v>Wholesale total expenditure (totex) impact (wastewater) - High case</v>
          </cell>
          <cell r="D366" t="str">
            <v>£m</v>
          </cell>
          <cell r="E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row>
        <row r="367">
          <cell r="B367" t="str">
            <v>A20F03D07</v>
          </cell>
          <cell r="C367" t="str">
            <v>Retail operating expenditure impact (households) - High case</v>
          </cell>
          <cell r="D367" t="str">
            <v>£m</v>
          </cell>
          <cell r="E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row>
        <row r="368">
          <cell r="B368" t="str">
            <v>A20F03D08</v>
          </cell>
          <cell r="C368" t="str">
            <v>Retail operating expenditure impact (non-households) - High case</v>
          </cell>
          <cell r="D368" t="str">
            <v>£m</v>
          </cell>
          <cell r="E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row>
        <row r="369">
          <cell r="B369" t="str">
            <v>A20F03D09</v>
          </cell>
          <cell r="C369" t="str">
            <v>Free cash-flow (FCF) impact - High case</v>
          </cell>
          <cell r="D369" t="str">
            <v>£m</v>
          </cell>
          <cell r="E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row>
        <row r="370">
          <cell r="B370" t="str">
            <v>A20F03D10</v>
          </cell>
          <cell r="C370" t="str">
            <v>Volume of water impact (household) - High case</v>
          </cell>
          <cell r="D370" t="str">
            <v>Ml</v>
          </cell>
          <cell r="E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row>
        <row r="371">
          <cell r="B371" t="str">
            <v>A20F03D11</v>
          </cell>
          <cell r="C371" t="str">
            <v>Volume of water impact (non-household) - High case</v>
          </cell>
          <cell r="D371" t="str">
            <v>Ml</v>
          </cell>
          <cell r="E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row>
        <row r="372">
          <cell r="B372" t="str">
            <v>A20F03D12</v>
          </cell>
          <cell r="C372" t="str">
            <v>Number of households - High case</v>
          </cell>
          <cell r="D372" t="str">
            <v>#</v>
          </cell>
          <cell r="E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row>
        <row r="373">
          <cell r="B373" t="str">
            <v>A20F03D13</v>
          </cell>
          <cell r="C373" t="str">
            <v>Wholesale outcome delivery incentives (ODI) impact (water) - High case</v>
          </cell>
          <cell r="D373" t="str">
            <v>£m</v>
          </cell>
          <cell r="E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row>
        <row r="374">
          <cell r="B374" t="str">
            <v>A20F03D14</v>
          </cell>
          <cell r="C374" t="str">
            <v>Wholesale outcome delivery incentives (ODI) impact (wastewater) - High case</v>
          </cell>
          <cell r="D374" t="str">
            <v>£m</v>
          </cell>
          <cell r="E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row>
        <row r="375">
          <cell r="B375" t="str">
            <v>A20F03D15</v>
          </cell>
          <cell r="C375" t="str">
            <v>Retail outcome delivery incentives (ODI) impact (households) - High case</v>
          </cell>
          <cell r="D375" t="str">
            <v>£m</v>
          </cell>
          <cell r="E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row>
        <row r="376">
          <cell r="B376" t="str">
            <v>A20F03D16</v>
          </cell>
          <cell r="C376" t="str">
            <v>Water trading export expenditure impact - High case</v>
          </cell>
          <cell r="D376" t="str">
            <v>£m</v>
          </cell>
          <cell r="E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row>
        <row r="377">
          <cell r="B377" t="str">
            <v>A20F03D17</v>
          </cell>
          <cell r="C377" t="str">
            <v>Water trading export revenue impact - High case</v>
          </cell>
          <cell r="D377" t="str">
            <v>£m</v>
          </cell>
          <cell r="E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row>
        <row r="378">
          <cell r="B378" t="str">
            <v>A20F03D18</v>
          </cell>
          <cell r="C378" t="str">
            <v>Water trading export incentive impact - High case</v>
          </cell>
          <cell r="D378" t="str">
            <v>£m</v>
          </cell>
          <cell r="E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row>
        <row r="379">
          <cell r="B379" t="str">
            <v>A20F03D19</v>
          </cell>
          <cell r="C379" t="str">
            <v>Water trading import incentives impact - High case</v>
          </cell>
          <cell r="D379" t="str">
            <v>£m</v>
          </cell>
          <cell r="E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row>
        <row r="380">
          <cell r="B380" t="str">
            <v>A20F03D20</v>
          </cell>
          <cell r="C380" t="str">
            <v>Cost performance incentives impact (water) - High case</v>
          </cell>
          <cell r="D380" t="str">
            <v>£m</v>
          </cell>
          <cell r="E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row>
        <row r="381">
          <cell r="B381" t="str">
            <v>A20F03D21</v>
          </cell>
          <cell r="C381" t="str">
            <v>Cost performance incentives impact (wastewater) - High case</v>
          </cell>
          <cell r="D381" t="str">
            <v>£m</v>
          </cell>
          <cell r="E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row>
        <row r="382">
          <cell r="B382" t="str">
            <v>A20F03D22</v>
          </cell>
          <cell r="C382" t="str">
            <v>Service incentive mechanism (SIM) impact - High case</v>
          </cell>
          <cell r="D382" t="str">
            <v>£m</v>
          </cell>
          <cell r="E382">
            <v>0</v>
          </cell>
          <cell r="I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row>
        <row r="383">
          <cell r="B383" t="str">
            <v>A20F03D23</v>
          </cell>
          <cell r="C383" t="str">
            <v>Wholesale total revenue impact (water) - Low case</v>
          </cell>
          <cell r="D383" t="str">
            <v>£m</v>
          </cell>
          <cell r="E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row>
        <row r="384">
          <cell r="B384" t="str">
            <v>A20F03D24</v>
          </cell>
          <cell r="C384" t="str">
            <v>Wholesale total revenue impact (wastewater) - Low case</v>
          </cell>
          <cell r="D384" t="str">
            <v>£m</v>
          </cell>
          <cell r="E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row>
        <row r="385">
          <cell r="B385" t="str">
            <v>A20F03D25</v>
          </cell>
          <cell r="C385" t="str">
            <v>Retail total revenue impact (households) - Low case</v>
          </cell>
          <cell r="D385" t="str">
            <v>£m</v>
          </cell>
          <cell r="E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row>
        <row r="386">
          <cell r="B386" t="str">
            <v>A20F03D26</v>
          </cell>
          <cell r="C386" t="str">
            <v>Retail total revenue impact (non-households) - Low case</v>
          </cell>
          <cell r="D386" t="str">
            <v>£m</v>
          </cell>
          <cell r="E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row>
        <row r="387">
          <cell r="B387" t="str">
            <v>A20F03D27</v>
          </cell>
          <cell r="C387" t="str">
            <v>Wholesale total expenditure (totex) impact (water) - Low case</v>
          </cell>
          <cell r="D387" t="str">
            <v>£m</v>
          </cell>
          <cell r="E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row>
        <row r="388">
          <cell r="B388" t="str">
            <v>A20F03D28</v>
          </cell>
          <cell r="C388" t="str">
            <v>Wholesale total expenditure (totex) impact (wastewater) - Low case</v>
          </cell>
          <cell r="D388" t="str">
            <v>£m</v>
          </cell>
          <cell r="E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row>
        <row r="389">
          <cell r="B389" t="str">
            <v>A20F03D29</v>
          </cell>
          <cell r="C389" t="str">
            <v>Retail operating expenditure impact (households) - Low case</v>
          </cell>
          <cell r="D389" t="str">
            <v>£m</v>
          </cell>
          <cell r="E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row>
        <row r="390">
          <cell r="B390" t="str">
            <v>A20F03D30</v>
          </cell>
          <cell r="C390" t="str">
            <v>Retail operating expenditure impact (non-households) - Low case</v>
          </cell>
          <cell r="D390" t="str">
            <v>£m</v>
          </cell>
          <cell r="E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row>
        <row r="391">
          <cell r="B391" t="str">
            <v>A20F03D31</v>
          </cell>
          <cell r="C391" t="str">
            <v>Free cash-flow (FCF) impact - Low case</v>
          </cell>
          <cell r="D391" t="str">
            <v>£m</v>
          </cell>
          <cell r="E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row>
        <row r="392">
          <cell r="B392" t="str">
            <v>A20F03D32</v>
          </cell>
          <cell r="C392" t="str">
            <v>Volume of water impact (household) - Low case</v>
          </cell>
          <cell r="D392" t="str">
            <v>Ml</v>
          </cell>
          <cell r="E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row>
        <row r="393">
          <cell r="B393" t="str">
            <v>A20F03D33</v>
          </cell>
          <cell r="C393" t="str">
            <v>Volume of water impact (non-household) - Low case</v>
          </cell>
          <cell r="D393" t="str">
            <v>Ml</v>
          </cell>
          <cell r="E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row>
        <row r="394">
          <cell r="B394" t="str">
            <v>A20F03D34</v>
          </cell>
          <cell r="C394" t="str">
            <v>Number of households - Low case</v>
          </cell>
          <cell r="D394" t="str">
            <v>#</v>
          </cell>
          <cell r="E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row>
        <row r="395">
          <cell r="B395" t="str">
            <v>A20F03D35</v>
          </cell>
          <cell r="C395" t="str">
            <v>Wholesale outcome delivery incentives (ODI) impact (water) - Low case</v>
          </cell>
          <cell r="D395" t="str">
            <v>£m</v>
          </cell>
          <cell r="E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row>
        <row r="396">
          <cell r="B396" t="str">
            <v>A20F03D36</v>
          </cell>
          <cell r="C396" t="str">
            <v>Wholesale outcome delivery incentives (ODI) impact (wastewater) - Low case</v>
          </cell>
          <cell r="D396" t="str">
            <v>£m</v>
          </cell>
          <cell r="E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row>
        <row r="397">
          <cell r="B397" t="str">
            <v>A20F03D37</v>
          </cell>
          <cell r="C397" t="str">
            <v>Retail outcome delivery incentives (ODI) impact (households) - Low case</v>
          </cell>
          <cell r="D397" t="str">
            <v>£m</v>
          </cell>
          <cell r="E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row>
        <row r="398">
          <cell r="B398" t="str">
            <v>A20F03D38</v>
          </cell>
          <cell r="C398" t="str">
            <v>Water trading export expenditure impact - Low case</v>
          </cell>
          <cell r="D398" t="str">
            <v>£m</v>
          </cell>
          <cell r="E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row>
        <row r="399">
          <cell r="B399" t="str">
            <v>A20F03D39</v>
          </cell>
          <cell r="C399" t="str">
            <v>Water trading export revenue impact - Low case</v>
          </cell>
          <cell r="D399" t="str">
            <v>£m</v>
          </cell>
          <cell r="E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row>
        <row r="400">
          <cell r="B400" t="str">
            <v>A20F03D40</v>
          </cell>
          <cell r="C400" t="str">
            <v>Water trading export incentive impact - Low case</v>
          </cell>
          <cell r="D400" t="str">
            <v>£m</v>
          </cell>
          <cell r="E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row>
        <row r="401">
          <cell r="B401" t="str">
            <v>A20F03D41</v>
          </cell>
          <cell r="C401" t="str">
            <v>Water trading import incentives impact - Low case</v>
          </cell>
          <cell r="D401" t="str">
            <v>£m</v>
          </cell>
          <cell r="E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row>
        <row r="402">
          <cell r="B402" t="str">
            <v>A20F03D42</v>
          </cell>
          <cell r="C402" t="str">
            <v>Cost performance incentives impact (water) - Low case</v>
          </cell>
          <cell r="D402" t="str">
            <v>£m</v>
          </cell>
          <cell r="E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row>
        <row r="403">
          <cell r="B403" t="str">
            <v>A20F03D43</v>
          </cell>
          <cell r="C403" t="str">
            <v>Cost performance incentives impact (wastewater) - Low case</v>
          </cell>
          <cell r="D403" t="str">
            <v>£m</v>
          </cell>
          <cell r="E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row>
        <row r="404">
          <cell r="B404" t="str">
            <v>A20F03D44</v>
          </cell>
          <cell r="C404" t="str">
            <v>Service incentive mechanism (SIM) impact - Low case</v>
          </cell>
          <cell r="D404" t="str">
            <v>£m</v>
          </cell>
          <cell r="E404">
            <v>0</v>
          </cell>
          <cell r="I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row>
        <row r="406">
          <cell r="B406" t="str">
            <v>A20F04D01</v>
          </cell>
          <cell r="C406" t="str">
            <v>Wholesale total revenue impact (water) - High case</v>
          </cell>
          <cell r="D406" t="str">
            <v>£m</v>
          </cell>
          <cell r="E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row>
        <row r="407">
          <cell r="B407" t="str">
            <v>A20F04D02</v>
          </cell>
          <cell r="C407" t="str">
            <v>Wholesale total revenue impact (wastewater) - High case</v>
          </cell>
          <cell r="D407" t="str">
            <v>£m</v>
          </cell>
          <cell r="E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row>
        <row r="408">
          <cell r="B408" t="str">
            <v>A20F04D03</v>
          </cell>
          <cell r="C408" t="str">
            <v>Retail total revenue impact (households) - High case</v>
          </cell>
          <cell r="D408" t="str">
            <v>£m</v>
          </cell>
          <cell r="E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row>
        <row r="409">
          <cell r="B409" t="str">
            <v>A20F04D04</v>
          </cell>
          <cell r="C409" t="str">
            <v>Retail total revenue impact (non-households) - High case</v>
          </cell>
          <cell r="D409" t="str">
            <v>£m</v>
          </cell>
          <cell r="E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row>
        <row r="410">
          <cell r="B410" t="str">
            <v>A20F04D05</v>
          </cell>
          <cell r="C410" t="str">
            <v>Wholesale total expenditure (totex) impact (water) - High case</v>
          </cell>
          <cell r="D410" t="str">
            <v>£m</v>
          </cell>
          <cell r="E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row>
        <row r="411">
          <cell r="B411" t="str">
            <v>A20F04D06</v>
          </cell>
          <cell r="C411" t="str">
            <v>Wholesale total expenditure (totex) impact (wastewater) - High case</v>
          </cell>
          <cell r="D411" t="str">
            <v>£m</v>
          </cell>
          <cell r="E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row>
        <row r="412">
          <cell r="B412" t="str">
            <v>A20F04D07</v>
          </cell>
          <cell r="C412" t="str">
            <v>Retail operating expenditure impact (households) - High case</v>
          </cell>
          <cell r="D412" t="str">
            <v>£m</v>
          </cell>
          <cell r="E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row>
        <row r="413">
          <cell r="B413" t="str">
            <v>A20F04D08</v>
          </cell>
          <cell r="C413" t="str">
            <v>Retail operating expenditure impact (non-households) - High case</v>
          </cell>
          <cell r="D413" t="str">
            <v>£m</v>
          </cell>
          <cell r="E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row>
        <row r="414">
          <cell r="B414" t="str">
            <v>A20F04D09</v>
          </cell>
          <cell r="C414" t="str">
            <v>Free cash-flow (FCF) impact - High case</v>
          </cell>
          <cell r="D414" t="str">
            <v>£m</v>
          </cell>
          <cell r="E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row>
        <row r="415">
          <cell r="B415" t="str">
            <v>A20F04D10</v>
          </cell>
          <cell r="C415" t="str">
            <v>Volume of water impact (household) - High case</v>
          </cell>
          <cell r="D415" t="str">
            <v>Ml</v>
          </cell>
          <cell r="E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row>
        <row r="416">
          <cell r="B416" t="str">
            <v>A20F04D11</v>
          </cell>
          <cell r="C416" t="str">
            <v>Volume of water impact (non-household) - High case</v>
          </cell>
          <cell r="D416" t="str">
            <v>Ml</v>
          </cell>
          <cell r="E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row>
        <row r="417">
          <cell r="B417" t="str">
            <v>A20F04D12</v>
          </cell>
          <cell r="C417" t="str">
            <v>Number of households - High case</v>
          </cell>
          <cell r="D417" t="str">
            <v>#</v>
          </cell>
          <cell r="E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row>
        <row r="418">
          <cell r="B418" t="str">
            <v>A20F04D13</v>
          </cell>
          <cell r="C418" t="str">
            <v>Wholesale outcome delivery incentives (ODI) impact (water) - High case</v>
          </cell>
          <cell r="D418" t="str">
            <v>£m</v>
          </cell>
          <cell r="E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row>
        <row r="419">
          <cell r="B419" t="str">
            <v>A20F04D14</v>
          </cell>
          <cell r="C419" t="str">
            <v>Wholesale outcome delivery incentives (ODI) impact (wastewater) - High case</v>
          </cell>
          <cell r="D419" t="str">
            <v>£m</v>
          </cell>
          <cell r="E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row>
        <row r="420">
          <cell r="B420" t="str">
            <v>A20F04D15</v>
          </cell>
          <cell r="C420" t="str">
            <v>Retail outcome delivery incentives (ODI) impact (households) - High case</v>
          </cell>
          <cell r="D420" t="str">
            <v>£m</v>
          </cell>
          <cell r="E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row>
        <row r="421">
          <cell r="B421" t="str">
            <v>A20F04D16</v>
          </cell>
          <cell r="C421" t="str">
            <v>Water trading export expenditure impact - High case</v>
          </cell>
          <cell r="D421" t="str">
            <v>£m</v>
          </cell>
          <cell r="E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row>
        <row r="422">
          <cell r="B422" t="str">
            <v>A20F04D17</v>
          </cell>
          <cell r="C422" t="str">
            <v>Water trading export revenue impact - High case</v>
          </cell>
          <cell r="D422" t="str">
            <v>£m</v>
          </cell>
          <cell r="E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row>
        <row r="423">
          <cell r="B423" t="str">
            <v>A20F04D18</v>
          </cell>
          <cell r="C423" t="str">
            <v>Water trading export incentive impact - High case</v>
          </cell>
          <cell r="D423" t="str">
            <v>£m</v>
          </cell>
          <cell r="E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row>
        <row r="424">
          <cell r="B424" t="str">
            <v>A20F04D19</v>
          </cell>
          <cell r="C424" t="str">
            <v>Water trading import incentives impact - High case</v>
          </cell>
          <cell r="D424" t="str">
            <v>£m</v>
          </cell>
          <cell r="E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row>
        <row r="425">
          <cell r="B425" t="str">
            <v>A20F04D20</v>
          </cell>
          <cell r="C425" t="str">
            <v>Cost performance incentives impact (water) - High case</v>
          </cell>
          <cell r="D425" t="str">
            <v>£m</v>
          </cell>
          <cell r="E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row>
        <row r="426">
          <cell r="B426" t="str">
            <v>A20F04D21</v>
          </cell>
          <cell r="C426" t="str">
            <v>Cost performance incentives impact (wastewater) - High case</v>
          </cell>
          <cell r="D426" t="str">
            <v>£m</v>
          </cell>
          <cell r="E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row>
        <row r="427">
          <cell r="B427" t="str">
            <v>A20F04D22</v>
          </cell>
          <cell r="C427" t="str">
            <v>Service incentive mechanism (SIM) impact - High case</v>
          </cell>
          <cell r="D427" t="str">
            <v>£m</v>
          </cell>
          <cell r="E427">
            <v>0</v>
          </cell>
          <cell r="I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row>
        <row r="428">
          <cell r="B428" t="str">
            <v>A20F04D23</v>
          </cell>
          <cell r="C428" t="str">
            <v>Wholesale total revenue impact (water) - Low case</v>
          </cell>
          <cell r="D428" t="str">
            <v>£m</v>
          </cell>
          <cell r="E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row>
        <row r="429">
          <cell r="B429" t="str">
            <v>A20F04D24</v>
          </cell>
          <cell r="C429" t="str">
            <v>Wholesale total revenue impact (wastewater) - Low case</v>
          </cell>
          <cell r="D429" t="str">
            <v>£m</v>
          </cell>
          <cell r="E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row>
        <row r="430">
          <cell r="B430" t="str">
            <v>A20F04D25</v>
          </cell>
          <cell r="C430" t="str">
            <v>Retail total revenue impact (households) - Low case</v>
          </cell>
          <cell r="D430" t="str">
            <v>£m</v>
          </cell>
          <cell r="E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B431" t="str">
            <v>A20F04D26</v>
          </cell>
          <cell r="C431" t="str">
            <v>Retail total revenue impact (non-households) - Low case</v>
          </cell>
          <cell r="D431" t="str">
            <v>£m</v>
          </cell>
          <cell r="E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row>
        <row r="432">
          <cell r="B432" t="str">
            <v>A20F04D27</v>
          </cell>
          <cell r="C432" t="str">
            <v>Wholesale total expenditure (totex) impact (water) - Low case</v>
          </cell>
          <cell r="D432" t="str">
            <v>£m</v>
          </cell>
          <cell r="E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row>
        <row r="433">
          <cell r="B433" t="str">
            <v>A20F04D28</v>
          </cell>
          <cell r="C433" t="str">
            <v>Wholesale total expenditure (totex) impact (wastewater) - Low case</v>
          </cell>
          <cell r="D433" t="str">
            <v>£m</v>
          </cell>
          <cell r="E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row>
        <row r="434">
          <cell r="B434" t="str">
            <v>A20F04D29</v>
          </cell>
          <cell r="C434" t="str">
            <v>Retail operating expenditure impact (households) - Low case</v>
          </cell>
          <cell r="D434" t="str">
            <v>£m</v>
          </cell>
          <cell r="E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row>
        <row r="435">
          <cell r="B435" t="str">
            <v>A20F04D30</v>
          </cell>
          <cell r="C435" t="str">
            <v>Retail operating expenditure impact (non-households) - Low case</v>
          </cell>
          <cell r="D435" t="str">
            <v>£m</v>
          </cell>
          <cell r="E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row>
        <row r="436">
          <cell r="B436" t="str">
            <v>A20F04D31</v>
          </cell>
          <cell r="C436" t="str">
            <v>Free cash-flow (FCF) impact - Low case</v>
          </cell>
          <cell r="D436" t="str">
            <v>£m</v>
          </cell>
          <cell r="E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row>
        <row r="437">
          <cell r="B437" t="str">
            <v>A20F04D32</v>
          </cell>
          <cell r="C437" t="str">
            <v>Volume of water impact (household) - Low case</v>
          </cell>
          <cell r="D437" t="str">
            <v>Ml</v>
          </cell>
          <cell r="E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row>
        <row r="438">
          <cell r="B438" t="str">
            <v>A20F04D33</v>
          </cell>
          <cell r="C438" t="str">
            <v>Volume of water impact (non-household) - Low case</v>
          </cell>
          <cell r="D438" t="str">
            <v>Ml</v>
          </cell>
          <cell r="E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row>
        <row r="439">
          <cell r="B439" t="str">
            <v>A20F04D34</v>
          </cell>
          <cell r="C439" t="str">
            <v>Number of households - Low case</v>
          </cell>
          <cell r="D439" t="str">
            <v>#</v>
          </cell>
          <cell r="E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row>
        <row r="440">
          <cell r="B440" t="str">
            <v>A20F04D35</v>
          </cell>
          <cell r="C440" t="str">
            <v>Wholesale outcome delivery incentives (ODI) impact (water) - Low case</v>
          </cell>
          <cell r="D440" t="str">
            <v>£m</v>
          </cell>
          <cell r="E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row>
        <row r="441">
          <cell r="B441" t="str">
            <v>A20F04D36</v>
          </cell>
          <cell r="C441" t="str">
            <v>Wholesale outcome delivery incentives (ODI) impact (wastewater) - Low case</v>
          </cell>
          <cell r="D441" t="str">
            <v>£m</v>
          </cell>
          <cell r="E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row>
        <row r="442">
          <cell r="B442" t="str">
            <v>A20F04D37</v>
          </cell>
          <cell r="C442" t="str">
            <v>Retail outcome delivery incentives (ODI) impact (households) - Low case</v>
          </cell>
          <cell r="D442" t="str">
            <v>£m</v>
          </cell>
          <cell r="E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row>
        <row r="443">
          <cell r="B443" t="str">
            <v>A20F04D38</v>
          </cell>
          <cell r="C443" t="str">
            <v>Water trading export expenditure impact - Low case</v>
          </cell>
          <cell r="D443" t="str">
            <v>£m</v>
          </cell>
          <cell r="E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row>
        <row r="444">
          <cell r="B444" t="str">
            <v>A20F04D39</v>
          </cell>
          <cell r="C444" t="str">
            <v>Water trading export revenue impact - Low case</v>
          </cell>
          <cell r="D444" t="str">
            <v>£m</v>
          </cell>
          <cell r="E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row>
        <row r="445">
          <cell r="B445" t="str">
            <v>A20F04D40</v>
          </cell>
          <cell r="C445" t="str">
            <v>Water trading export incentive impact - Low case</v>
          </cell>
          <cell r="D445" t="str">
            <v>£m</v>
          </cell>
          <cell r="E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row>
        <row r="446">
          <cell r="B446" t="str">
            <v>A20F04D41</v>
          </cell>
          <cell r="C446" t="str">
            <v>Water trading import incentives impact - Low case</v>
          </cell>
          <cell r="D446" t="str">
            <v>£m</v>
          </cell>
          <cell r="E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row>
        <row r="447">
          <cell r="B447" t="str">
            <v>A20F04D42</v>
          </cell>
          <cell r="C447" t="str">
            <v>Cost performance incentives impact (water) - Low case</v>
          </cell>
          <cell r="D447" t="str">
            <v>£m</v>
          </cell>
          <cell r="E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row>
        <row r="448">
          <cell r="B448" t="str">
            <v>A20F04D43</v>
          </cell>
          <cell r="C448" t="str">
            <v>Cost performance incentives impact (wastewater) - Low case</v>
          </cell>
          <cell r="D448" t="str">
            <v>£m</v>
          </cell>
          <cell r="E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row>
        <row r="449">
          <cell r="B449" t="str">
            <v>A20F04D44</v>
          </cell>
          <cell r="C449" t="str">
            <v>Service incentive mechanism (SIM) impact - Low case</v>
          </cell>
          <cell r="D449" t="str">
            <v>£m</v>
          </cell>
          <cell r="E449">
            <v>0</v>
          </cell>
          <cell r="I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row>
        <row r="450">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row>
        <row r="451">
          <cell r="B451" t="str">
            <v>A20F05D01</v>
          </cell>
          <cell r="C451" t="str">
            <v>Wholesale total revenue impact (water) - High case</v>
          </cell>
          <cell r="D451" t="str">
            <v>£m</v>
          </cell>
          <cell r="E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row>
        <row r="452">
          <cell r="B452" t="str">
            <v>A20F05D02</v>
          </cell>
          <cell r="C452" t="str">
            <v>Wholesale total revenue impact (wastewater) - High case</v>
          </cell>
          <cell r="D452" t="str">
            <v>£m</v>
          </cell>
          <cell r="E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row>
        <row r="453">
          <cell r="B453" t="str">
            <v>A20F05D03</v>
          </cell>
          <cell r="C453" t="str">
            <v>Retail total revenue impact (households) - High case</v>
          </cell>
          <cell r="D453" t="str">
            <v>£m</v>
          </cell>
          <cell r="E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row>
        <row r="454">
          <cell r="B454" t="str">
            <v>A20F05D04</v>
          </cell>
          <cell r="C454" t="str">
            <v>Retail total revenue impact (non-households) - High case</v>
          </cell>
          <cell r="D454" t="str">
            <v>£m</v>
          </cell>
          <cell r="E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row>
        <row r="455">
          <cell r="B455" t="str">
            <v>A20F05D05</v>
          </cell>
          <cell r="C455" t="str">
            <v>Wholesale total expenditure (totex) impact (water) - High case</v>
          </cell>
          <cell r="D455" t="str">
            <v>£m</v>
          </cell>
          <cell r="E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row>
        <row r="456">
          <cell r="B456" t="str">
            <v>A20F05D06</v>
          </cell>
          <cell r="C456" t="str">
            <v>Wholesale total expenditure (totex) impact (wastewater) - High case</v>
          </cell>
          <cell r="D456" t="str">
            <v>£m</v>
          </cell>
          <cell r="E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row>
        <row r="457">
          <cell r="B457" t="str">
            <v>A20F05D07</v>
          </cell>
          <cell r="C457" t="str">
            <v>Retail operating expenditure impact (households) - High case</v>
          </cell>
          <cell r="D457" t="str">
            <v>£m</v>
          </cell>
          <cell r="E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row>
        <row r="458">
          <cell r="B458" t="str">
            <v>A20F05D08</v>
          </cell>
          <cell r="C458" t="str">
            <v>Retail operating expenditure impact (non-households) - High case</v>
          </cell>
          <cell r="D458" t="str">
            <v>£m</v>
          </cell>
          <cell r="E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row>
        <row r="459">
          <cell r="B459" t="str">
            <v>A20F05D09</v>
          </cell>
          <cell r="C459" t="str">
            <v>Free cash-flow (FCF) impact - High case</v>
          </cell>
          <cell r="D459" t="str">
            <v>£m</v>
          </cell>
          <cell r="E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row>
        <row r="460">
          <cell r="B460" t="str">
            <v>A20F05D10</v>
          </cell>
          <cell r="C460" t="str">
            <v>Volume of water impact (household) - High case</v>
          </cell>
          <cell r="D460" t="str">
            <v>Ml</v>
          </cell>
          <cell r="E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row>
        <row r="461">
          <cell r="B461" t="str">
            <v>A20F05D11</v>
          </cell>
          <cell r="C461" t="str">
            <v>Volume of water impact (non-household) - High case</v>
          </cell>
          <cell r="D461" t="str">
            <v>Ml</v>
          </cell>
          <cell r="E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row>
        <row r="462">
          <cell r="B462" t="str">
            <v>A20F05D12</v>
          </cell>
          <cell r="C462" t="str">
            <v>Number of households - High case</v>
          </cell>
          <cell r="D462" t="str">
            <v>#</v>
          </cell>
          <cell r="E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row>
        <row r="463">
          <cell r="B463" t="str">
            <v>A20F05D13</v>
          </cell>
          <cell r="C463" t="str">
            <v>Wholesale outcome delivery incentives (ODI) impact (water) - High case</v>
          </cell>
          <cell r="D463" t="str">
            <v>£m</v>
          </cell>
          <cell r="E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row>
        <row r="464">
          <cell r="B464" t="str">
            <v>A20F05D14</v>
          </cell>
          <cell r="C464" t="str">
            <v>Wholesale outcome delivery incentives (ODI) impact (wastewater) - High case</v>
          </cell>
          <cell r="D464" t="str">
            <v>£m</v>
          </cell>
          <cell r="E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row>
        <row r="465">
          <cell r="B465" t="str">
            <v>A20F05D15</v>
          </cell>
          <cell r="C465" t="str">
            <v>Retail outcome delivery incentives (ODI) impact (households) - High case</v>
          </cell>
          <cell r="D465" t="str">
            <v>£m</v>
          </cell>
          <cell r="E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row>
        <row r="466">
          <cell r="B466" t="str">
            <v>A20F05D16</v>
          </cell>
          <cell r="C466" t="str">
            <v>Water trading export expenditure impact - High case</v>
          </cell>
          <cell r="D466" t="str">
            <v>£m</v>
          </cell>
          <cell r="E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row>
        <row r="467">
          <cell r="B467" t="str">
            <v>A20F05D17</v>
          </cell>
          <cell r="C467" t="str">
            <v>Water trading export revenue impact - High case</v>
          </cell>
          <cell r="D467" t="str">
            <v>£m</v>
          </cell>
          <cell r="E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row>
        <row r="468">
          <cell r="B468" t="str">
            <v>A20F05D18</v>
          </cell>
          <cell r="C468" t="str">
            <v>Water trading export incentive impact - High case</v>
          </cell>
          <cell r="D468" t="str">
            <v>£m</v>
          </cell>
          <cell r="E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row>
        <row r="469">
          <cell r="B469" t="str">
            <v>A20F05D19</v>
          </cell>
          <cell r="C469" t="str">
            <v>Water trading import incentives impact - High case</v>
          </cell>
          <cell r="D469" t="str">
            <v>£m</v>
          </cell>
          <cell r="E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row>
        <row r="470">
          <cell r="B470" t="str">
            <v>A20F05D20</v>
          </cell>
          <cell r="C470" t="str">
            <v>Cost performance incentives impact (water) - High case</v>
          </cell>
          <cell r="D470" t="str">
            <v>£m</v>
          </cell>
          <cell r="E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row>
        <row r="471">
          <cell r="B471" t="str">
            <v>A20F05D21</v>
          </cell>
          <cell r="C471" t="str">
            <v>Cost performance incentives impact (wastewater) - High case</v>
          </cell>
          <cell r="D471" t="str">
            <v>£m</v>
          </cell>
          <cell r="E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row>
        <row r="472">
          <cell r="B472" t="str">
            <v>A20F05D22</v>
          </cell>
          <cell r="C472" t="str">
            <v>Service incentive mechanism (SIM) impact - High case</v>
          </cell>
          <cell r="D472" t="str">
            <v>£m</v>
          </cell>
          <cell r="E472">
            <v>0</v>
          </cell>
          <cell r="I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row>
        <row r="473">
          <cell r="B473" t="str">
            <v>A20F05D23</v>
          </cell>
          <cell r="C473" t="str">
            <v>Wholesale total revenue impact (water) - Low case</v>
          </cell>
          <cell r="D473" t="str">
            <v>£m</v>
          </cell>
          <cell r="E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row>
        <row r="474">
          <cell r="B474" t="str">
            <v>A20F05D24</v>
          </cell>
          <cell r="C474" t="str">
            <v>Wholesale total revenue impact (wastewater) - Low case</v>
          </cell>
          <cell r="D474" t="str">
            <v>£m</v>
          </cell>
          <cell r="E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B475" t="str">
            <v>A20F05D25</v>
          </cell>
          <cell r="C475" t="str">
            <v>Retail total revenue impact (households) - Low case</v>
          </cell>
          <cell r="D475" t="str">
            <v>£m</v>
          </cell>
          <cell r="E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row>
        <row r="476">
          <cell r="B476" t="str">
            <v>A20F05D26</v>
          </cell>
          <cell r="C476" t="str">
            <v>Retail total revenue impact (non-households) - Low case</v>
          </cell>
          <cell r="D476" t="str">
            <v>£m</v>
          </cell>
          <cell r="E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row>
        <row r="477">
          <cell r="B477" t="str">
            <v>A20F05D27</v>
          </cell>
          <cell r="C477" t="str">
            <v>Wholesale total expenditure (totex) impact (water) - Low case</v>
          </cell>
          <cell r="D477" t="str">
            <v>£m</v>
          </cell>
          <cell r="E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row>
        <row r="478">
          <cell r="B478" t="str">
            <v>A20F05D28</v>
          </cell>
          <cell r="C478" t="str">
            <v>Wholesale total expenditure (totex) impact (wastewater) - Low case</v>
          </cell>
          <cell r="D478" t="str">
            <v>£m</v>
          </cell>
          <cell r="E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row>
        <row r="479">
          <cell r="B479" t="str">
            <v>A20F05D29</v>
          </cell>
          <cell r="C479" t="str">
            <v>Retail operating expenditure impact (households) - Low case</v>
          </cell>
          <cell r="D479" t="str">
            <v>£m</v>
          </cell>
          <cell r="E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row>
        <row r="480">
          <cell r="B480" t="str">
            <v>A20F05D30</v>
          </cell>
          <cell r="C480" t="str">
            <v>Retail operating expenditure impact (non-households) - Low case</v>
          </cell>
          <cell r="D480" t="str">
            <v>£m</v>
          </cell>
          <cell r="E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row>
        <row r="481">
          <cell r="B481" t="str">
            <v>A20F05D31</v>
          </cell>
          <cell r="C481" t="str">
            <v>Free cash-flow (FCF) impact - Low case</v>
          </cell>
          <cell r="D481" t="str">
            <v>£m</v>
          </cell>
          <cell r="E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row>
        <row r="482">
          <cell r="B482" t="str">
            <v>A20F05D32</v>
          </cell>
          <cell r="C482" t="str">
            <v>Volume of water impact (household) - Low case</v>
          </cell>
          <cell r="D482" t="str">
            <v>Ml</v>
          </cell>
          <cell r="E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row>
        <row r="483">
          <cell r="B483" t="str">
            <v>A20F05D33</v>
          </cell>
          <cell r="C483" t="str">
            <v>Volume of water impact (non-household) - Low case</v>
          </cell>
          <cell r="D483" t="str">
            <v>Ml</v>
          </cell>
          <cell r="E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row>
        <row r="484">
          <cell r="B484" t="str">
            <v>A20F05D34</v>
          </cell>
          <cell r="C484" t="str">
            <v>Number of households - Low case</v>
          </cell>
          <cell r="D484" t="str">
            <v>#</v>
          </cell>
          <cell r="E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row>
        <row r="485">
          <cell r="B485" t="str">
            <v>A20F05D35</v>
          </cell>
          <cell r="C485" t="str">
            <v>Wholesale outcome delivery incentives (ODI) impact (water) - Low case</v>
          </cell>
          <cell r="D485" t="str">
            <v>£m</v>
          </cell>
          <cell r="E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row>
        <row r="486">
          <cell r="B486" t="str">
            <v>A20F05D36</v>
          </cell>
          <cell r="C486" t="str">
            <v>Wholesale outcome delivery incentives (ODI) impact (wastewater) - Low case</v>
          </cell>
          <cell r="D486" t="str">
            <v>£m</v>
          </cell>
          <cell r="E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row>
        <row r="487">
          <cell r="B487" t="str">
            <v>A20F05D37</v>
          </cell>
          <cell r="C487" t="str">
            <v>Retail outcome delivery incentives (ODI) impact (households) - Low case</v>
          </cell>
          <cell r="D487" t="str">
            <v>£m</v>
          </cell>
          <cell r="E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row>
        <row r="488">
          <cell r="B488" t="str">
            <v>A20F05D38</v>
          </cell>
          <cell r="C488" t="str">
            <v>Water trading export expenditure impact - Low case</v>
          </cell>
          <cell r="D488" t="str">
            <v>£m</v>
          </cell>
          <cell r="E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row>
        <row r="489">
          <cell r="B489" t="str">
            <v>A20F05D39</v>
          </cell>
          <cell r="C489" t="str">
            <v>Water trading export revenue impact - Low case</v>
          </cell>
          <cell r="D489" t="str">
            <v>£m</v>
          </cell>
          <cell r="E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row>
        <row r="490">
          <cell r="B490" t="str">
            <v>A20F05D40</v>
          </cell>
          <cell r="C490" t="str">
            <v>Water trading export incentive impact - Low case</v>
          </cell>
          <cell r="D490" t="str">
            <v>£m</v>
          </cell>
          <cell r="E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row>
        <row r="491">
          <cell r="B491" t="str">
            <v>A20F05D41</v>
          </cell>
          <cell r="C491" t="str">
            <v>Water trading import incentives impact - Low case</v>
          </cell>
          <cell r="D491" t="str">
            <v>£m</v>
          </cell>
          <cell r="E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row>
        <row r="492">
          <cell r="B492" t="str">
            <v>A20F05D42</v>
          </cell>
          <cell r="C492" t="str">
            <v>Cost performance incentives impact (water) - Low case</v>
          </cell>
          <cell r="D492" t="str">
            <v>£m</v>
          </cell>
          <cell r="E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row>
        <row r="493">
          <cell r="B493" t="str">
            <v>A20F05D43</v>
          </cell>
          <cell r="C493" t="str">
            <v>Cost performance incentives impact (wastewater) - Low case</v>
          </cell>
          <cell r="D493" t="str">
            <v>£m</v>
          </cell>
          <cell r="E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row>
        <row r="494">
          <cell r="B494" t="str">
            <v>A20F05D44</v>
          </cell>
          <cell r="C494" t="str">
            <v>Service incentive mechanism (SIM) impact - Low case</v>
          </cell>
          <cell r="D494" t="str">
            <v>£m</v>
          </cell>
          <cell r="E494">
            <v>0</v>
          </cell>
          <cell r="I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row>
        <row r="495">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row>
        <row r="496">
          <cell r="B496" t="str">
            <v>A20F06D01</v>
          </cell>
          <cell r="C496" t="str">
            <v>Wholesale total revenue impact (water) - High case</v>
          </cell>
          <cell r="D496" t="str">
            <v>£m</v>
          </cell>
          <cell r="E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row>
        <row r="497">
          <cell r="B497" t="str">
            <v>A20F06D02</v>
          </cell>
          <cell r="C497" t="str">
            <v>Wholesale total revenue impact (wastewater) - High case</v>
          </cell>
          <cell r="D497" t="str">
            <v>£m</v>
          </cell>
          <cell r="E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row>
        <row r="498">
          <cell r="B498" t="str">
            <v>A20F06D03</v>
          </cell>
          <cell r="C498" t="str">
            <v>Retail total revenue impact (households) - High case</v>
          </cell>
          <cell r="D498" t="str">
            <v>£m</v>
          </cell>
          <cell r="E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row>
        <row r="499">
          <cell r="B499" t="str">
            <v>A20F06D04</v>
          </cell>
          <cell r="C499" t="str">
            <v>Retail total revenue impact (non-households) - High case</v>
          </cell>
          <cell r="D499" t="str">
            <v>£m</v>
          </cell>
          <cell r="E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row>
        <row r="500">
          <cell r="B500" t="str">
            <v>A20F06D05</v>
          </cell>
          <cell r="C500" t="str">
            <v>Wholesale total expenditure (totex) impact (water) - High case</v>
          </cell>
          <cell r="D500" t="str">
            <v>£m</v>
          </cell>
          <cell r="E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row>
        <row r="501">
          <cell r="B501" t="str">
            <v>A20F06D06</v>
          </cell>
          <cell r="C501" t="str">
            <v>Wholesale total expenditure (totex) impact (wastewater) - High case</v>
          </cell>
          <cell r="D501" t="str">
            <v>£m</v>
          </cell>
          <cell r="E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row>
        <row r="502">
          <cell r="B502" t="str">
            <v>A20F06D07</v>
          </cell>
          <cell r="C502" t="str">
            <v>Retail operating expenditure impact (households) - High case</v>
          </cell>
          <cell r="D502" t="str">
            <v>£m</v>
          </cell>
          <cell r="E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row>
        <row r="503">
          <cell r="B503" t="str">
            <v>A20F06D08</v>
          </cell>
          <cell r="C503" t="str">
            <v>Retail operating expenditure impact (non-households) - High case</v>
          </cell>
          <cell r="D503" t="str">
            <v>£m</v>
          </cell>
          <cell r="E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row>
        <row r="504">
          <cell r="B504" t="str">
            <v>A20F06D09</v>
          </cell>
          <cell r="C504" t="str">
            <v>Free cash-flow (FCF) impact - High case</v>
          </cell>
          <cell r="D504" t="str">
            <v>£m</v>
          </cell>
          <cell r="E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row>
        <row r="505">
          <cell r="B505" t="str">
            <v>A20F06D10</v>
          </cell>
          <cell r="C505" t="str">
            <v>Volume of water impact (household) - High case</v>
          </cell>
          <cell r="D505" t="str">
            <v>Ml</v>
          </cell>
          <cell r="E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row>
        <row r="506">
          <cell r="B506" t="str">
            <v>A20F06D11</v>
          </cell>
          <cell r="C506" t="str">
            <v>Volume of water impact (non-household) - High case</v>
          </cell>
          <cell r="D506" t="str">
            <v>Ml</v>
          </cell>
          <cell r="E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row>
        <row r="507">
          <cell r="B507" t="str">
            <v>A20F06D12</v>
          </cell>
          <cell r="C507" t="str">
            <v>Number of households - High case</v>
          </cell>
          <cell r="D507" t="str">
            <v>#</v>
          </cell>
          <cell r="E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row>
        <row r="508">
          <cell r="B508" t="str">
            <v>A20F06D13</v>
          </cell>
          <cell r="C508" t="str">
            <v>Wholesale outcome delivery incentives (ODI) impact (water) - High case</v>
          </cell>
          <cell r="D508" t="str">
            <v>£m</v>
          </cell>
          <cell r="E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row>
        <row r="509">
          <cell r="B509" t="str">
            <v>A20F06D14</v>
          </cell>
          <cell r="C509" t="str">
            <v>Wholesale outcome delivery incentives (ODI) impact (wastewater) - High case</v>
          </cell>
          <cell r="D509" t="str">
            <v>£m</v>
          </cell>
          <cell r="E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row>
        <row r="510">
          <cell r="B510" t="str">
            <v>A20F06D15</v>
          </cell>
          <cell r="C510" t="str">
            <v>Retail outcome delivery incentives (ODI) impact (households) - High case</v>
          </cell>
          <cell r="D510" t="str">
            <v>£m</v>
          </cell>
          <cell r="E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B511" t="str">
            <v>A20F06D16</v>
          </cell>
          <cell r="C511" t="str">
            <v>Water trading export expenditure impact - High case</v>
          </cell>
          <cell r="D511" t="str">
            <v>£m</v>
          </cell>
          <cell r="E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t="str">
            <v>A20F06D17</v>
          </cell>
          <cell r="C512" t="str">
            <v>Water trading export revenue impact - High case</v>
          </cell>
          <cell r="D512" t="str">
            <v>£m</v>
          </cell>
          <cell r="E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row>
        <row r="513">
          <cell r="B513" t="str">
            <v>A20F06D18</v>
          </cell>
          <cell r="C513" t="str">
            <v>Water trading export incentive impact - High case</v>
          </cell>
          <cell r="D513" t="str">
            <v>£m</v>
          </cell>
          <cell r="E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row>
        <row r="514">
          <cell r="B514" t="str">
            <v>A20F06D19</v>
          </cell>
          <cell r="C514" t="str">
            <v>Water trading import incentives impact - High case</v>
          </cell>
          <cell r="D514" t="str">
            <v>£m</v>
          </cell>
          <cell r="E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B515" t="str">
            <v>A20F06D20</v>
          </cell>
          <cell r="C515" t="str">
            <v>Cost performance incentives impact (water) - High case</v>
          </cell>
          <cell r="D515" t="str">
            <v>£m</v>
          </cell>
          <cell r="E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row>
        <row r="516">
          <cell r="B516" t="str">
            <v>A20F06D21</v>
          </cell>
          <cell r="C516" t="str">
            <v>Cost performance incentives impact (wastewater) - High case</v>
          </cell>
          <cell r="D516" t="str">
            <v>£m</v>
          </cell>
          <cell r="E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row>
        <row r="517">
          <cell r="B517" t="str">
            <v>A20F06D22</v>
          </cell>
          <cell r="C517" t="str">
            <v>Service incentive mechanism (SIM) impact - High case</v>
          </cell>
          <cell r="D517" t="str">
            <v>£m</v>
          </cell>
          <cell r="E517">
            <v>0</v>
          </cell>
          <cell r="I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row>
        <row r="518">
          <cell r="B518" t="str">
            <v>A20F06D23</v>
          </cell>
          <cell r="C518" t="str">
            <v>Wholesale total revenue impact (water) - Low case</v>
          </cell>
          <cell r="D518" t="str">
            <v>£m</v>
          </cell>
          <cell r="E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row>
        <row r="519">
          <cell r="B519" t="str">
            <v>A20F06D24</v>
          </cell>
          <cell r="C519" t="str">
            <v>Wholesale total revenue impact (wastewater) - Low case</v>
          </cell>
          <cell r="D519" t="str">
            <v>£m</v>
          </cell>
          <cell r="E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row>
        <row r="520">
          <cell r="B520" t="str">
            <v>A20F06D25</v>
          </cell>
          <cell r="C520" t="str">
            <v>Retail total revenue impact (households) - Low case</v>
          </cell>
          <cell r="D520" t="str">
            <v>£m</v>
          </cell>
          <cell r="E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row>
        <row r="521">
          <cell r="B521" t="str">
            <v>A20F06D26</v>
          </cell>
          <cell r="C521" t="str">
            <v>Retail total revenue impact (non-households) - Low case</v>
          </cell>
          <cell r="D521" t="str">
            <v>£m</v>
          </cell>
          <cell r="E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row>
        <row r="522">
          <cell r="B522" t="str">
            <v>A20F06D27</v>
          </cell>
          <cell r="C522" t="str">
            <v>Wholesale total expenditure (totex) impact (water) - Low case</v>
          </cell>
          <cell r="D522" t="str">
            <v>£m</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row>
        <row r="523">
          <cell r="B523" t="str">
            <v>A20F06D28</v>
          </cell>
          <cell r="C523" t="str">
            <v>Wholesale total expenditure (totex) impact (wastewater) - Low case</v>
          </cell>
          <cell r="D523" t="str">
            <v>£m</v>
          </cell>
          <cell r="E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row>
        <row r="524">
          <cell r="B524" t="str">
            <v>A20F06D29</v>
          </cell>
          <cell r="C524" t="str">
            <v>Retail operating expenditure impact (households) - Low case</v>
          </cell>
          <cell r="D524" t="str">
            <v>£m</v>
          </cell>
          <cell r="E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row>
        <row r="525">
          <cell r="B525" t="str">
            <v>A20F06D30</v>
          </cell>
          <cell r="C525" t="str">
            <v>Retail operating expenditure impact (non-households) - Low case</v>
          </cell>
          <cell r="D525" t="str">
            <v>£m</v>
          </cell>
          <cell r="E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row>
        <row r="526">
          <cell r="B526" t="str">
            <v>A20F06D31</v>
          </cell>
          <cell r="C526" t="str">
            <v>Free cash-flow (FCF) impact - Low case</v>
          </cell>
          <cell r="D526" t="str">
            <v>£m</v>
          </cell>
          <cell r="E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row>
        <row r="527">
          <cell r="B527" t="str">
            <v>A20F06D32</v>
          </cell>
          <cell r="C527" t="str">
            <v>Volume of water impact (household) - Low case</v>
          </cell>
          <cell r="D527" t="str">
            <v>Ml</v>
          </cell>
          <cell r="E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row>
        <row r="528">
          <cell r="B528" t="str">
            <v>A20F06D33</v>
          </cell>
          <cell r="C528" t="str">
            <v>Volume of water impact (non-household) - Low case</v>
          </cell>
          <cell r="D528" t="str">
            <v>Ml</v>
          </cell>
          <cell r="E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row>
        <row r="529">
          <cell r="B529" t="str">
            <v>A20F06D34</v>
          </cell>
          <cell r="C529" t="str">
            <v>Number of households - Low case</v>
          </cell>
          <cell r="D529" t="str">
            <v>#</v>
          </cell>
          <cell r="E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row>
        <row r="530">
          <cell r="B530" t="str">
            <v>A20F06D35</v>
          </cell>
          <cell r="C530" t="str">
            <v>Wholesale outcome delivery incentives (ODI) impact (water) - Low case</v>
          </cell>
          <cell r="D530" t="str">
            <v>£m</v>
          </cell>
          <cell r="E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row>
        <row r="531">
          <cell r="B531" t="str">
            <v>A20F06D36</v>
          </cell>
          <cell r="C531" t="str">
            <v>Wholesale outcome delivery incentives (ODI) impact (wastewater) - Low case</v>
          </cell>
          <cell r="D531" t="str">
            <v>£m</v>
          </cell>
          <cell r="E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row>
        <row r="532">
          <cell r="B532" t="str">
            <v>A20F06D37</v>
          </cell>
          <cell r="C532" t="str">
            <v>Retail outcome delivery incentives (ODI) impact (households) - Low case</v>
          </cell>
          <cell r="D532" t="str">
            <v>£m</v>
          </cell>
          <cell r="E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row>
        <row r="533">
          <cell r="B533" t="str">
            <v>A20F06D38</v>
          </cell>
          <cell r="C533" t="str">
            <v>Water trading export expenditure impact - Low case</v>
          </cell>
          <cell r="D533" t="str">
            <v>£m</v>
          </cell>
          <cell r="E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row>
        <row r="534">
          <cell r="B534" t="str">
            <v>A20F06D39</v>
          </cell>
          <cell r="C534" t="str">
            <v>Water trading export revenue impact - Low case</v>
          </cell>
          <cell r="D534" t="str">
            <v>£m</v>
          </cell>
          <cell r="E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row>
        <row r="535">
          <cell r="B535" t="str">
            <v>A20F06D40</v>
          </cell>
          <cell r="C535" t="str">
            <v>Water trading export incentive impact - Low case</v>
          </cell>
          <cell r="D535" t="str">
            <v>£m</v>
          </cell>
          <cell r="E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row>
        <row r="536">
          <cell r="B536" t="str">
            <v>A20F06D41</v>
          </cell>
          <cell r="C536" t="str">
            <v>Water trading import incentives impact - Low case</v>
          </cell>
          <cell r="D536" t="str">
            <v>£m</v>
          </cell>
          <cell r="E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row>
        <row r="537">
          <cell r="B537" t="str">
            <v>A20F06D42</v>
          </cell>
          <cell r="C537" t="str">
            <v>Cost performance incentives impact (water) - Low case</v>
          </cell>
          <cell r="D537" t="str">
            <v>£m</v>
          </cell>
          <cell r="E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row>
        <row r="538">
          <cell r="B538" t="str">
            <v>A20F06D43</v>
          </cell>
          <cell r="C538" t="str">
            <v>Cost performance incentives impact (wastewater) - Low case</v>
          </cell>
          <cell r="D538" t="str">
            <v>£m</v>
          </cell>
          <cell r="E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row>
        <row r="539">
          <cell r="B539" t="str">
            <v>A20F06D44</v>
          </cell>
          <cell r="C539" t="str">
            <v>Service incentive mechanism (SIM) impact - Low case</v>
          </cell>
          <cell r="D539" t="str">
            <v>£m</v>
          </cell>
          <cell r="E539">
            <v>0</v>
          </cell>
          <cell r="I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row>
        <row r="541">
          <cell r="B541" t="str">
            <v>A20291</v>
          </cell>
          <cell r="C541" t="str">
            <v>Wholesale total revenue impact (water) - High case</v>
          </cell>
          <cell r="D541" t="str">
            <v>£m</v>
          </cell>
          <cell r="E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B542" t="str">
            <v>A20292</v>
          </cell>
          <cell r="C542" t="str">
            <v>Wholesale total revenue impact (wastewater) - High case</v>
          </cell>
          <cell r="D542" t="str">
            <v>£m</v>
          </cell>
          <cell r="E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row>
        <row r="543">
          <cell r="B543" t="str">
            <v>A20293</v>
          </cell>
          <cell r="C543" t="str">
            <v>Retail total revenue impact (households) - High case</v>
          </cell>
          <cell r="D543" t="str">
            <v>£m</v>
          </cell>
          <cell r="E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row>
        <row r="544">
          <cell r="B544" t="str">
            <v>A20294</v>
          </cell>
          <cell r="C544" t="str">
            <v>Retail total revenue impact (non-households) - High case</v>
          </cell>
          <cell r="D544" t="str">
            <v>£m</v>
          </cell>
          <cell r="E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row>
        <row r="545">
          <cell r="B545" t="str">
            <v>A20295</v>
          </cell>
          <cell r="C545" t="str">
            <v>Wholesale total expenditure (totex) impact (water) - High case</v>
          </cell>
          <cell r="D545" t="str">
            <v>£m</v>
          </cell>
          <cell r="E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row>
        <row r="546">
          <cell r="B546" t="str">
            <v>A20296</v>
          </cell>
          <cell r="C546" t="str">
            <v>Wholesale total expenditure (totex) impact (wastewater) - High case</v>
          </cell>
          <cell r="D546" t="str">
            <v>£m</v>
          </cell>
          <cell r="E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row>
        <row r="547">
          <cell r="B547" t="str">
            <v>A20297</v>
          </cell>
          <cell r="C547" t="str">
            <v>Retail operating expenditure impact (households) - High case</v>
          </cell>
          <cell r="D547" t="str">
            <v>£m</v>
          </cell>
          <cell r="E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row>
        <row r="548">
          <cell r="B548" t="str">
            <v>A20298</v>
          </cell>
          <cell r="C548" t="str">
            <v>Retail operating expenditure impact (non-households) - High case</v>
          </cell>
          <cell r="D548" t="str">
            <v>£m</v>
          </cell>
          <cell r="E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row>
        <row r="549">
          <cell r="B549" t="str">
            <v>A20299</v>
          </cell>
          <cell r="C549" t="str">
            <v>Free cash-flow (FCF) impact - High case</v>
          </cell>
          <cell r="D549" t="str">
            <v>£m</v>
          </cell>
          <cell r="E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row>
        <row r="550">
          <cell r="B550" t="str">
            <v>A20300</v>
          </cell>
          <cell r="C550" t="str">
            <v>Wholesale outcome delivery incentives (ODI) impact (water) - High case</v>
          </cell>
          <cell r="D550" t="str">
            <v>£m</v>
          </cell>
          <cell r="E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row>
        <row r="551">
          <cell r="B551" t="str">
            <v>A20301</v>
          </cell>
          <cell r="C551" t="str">
            <v>Wholesale outcome delivery incentives (ODI) impact (wastewater) - High case</v>
          </cell>
          <cell r="D551" t="str">
            <v>£m</v>
          </cell>
          <cell r="E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row>
        <row r="552">
          <cell r="B552" t="str">
            <v>A20302</v>
          </cell>
          <cell r="C552" t="str">
            <v>Retail outcome delivery incentives (ODI) impact (households) - High case</v>
          </cell>
          <cell r="D552" t="str">
            <v>£m</v>
          </cell>
          <cell r="E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row>
        <row r="553">
          <cell r="B553" t="str">
            <v>A20303</v>
          </cell>
          <cell r="C553" t="str">
            <v>Water trading export expenditure impact - High case</v>
          </cell>
          <cell r="D553" t="str">
            <v>£m</v>
          </cell>
          <cell r="E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row>
        <row r="554">
          <cell r="B554" t="str">
            <v>A20304</v>
          </cell>
          <cell r="C554" t="str">
            <v>Water trading export revenue impact - High case</v>
          </cell>
          <cell r="D554" t="str">
            <v>£m</v>
          </cell>
          <cell r="E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row>
        <row r="555">
          <cell r="B555" t="str">
            <v>A20305</v>
          </cell>
          <cell r="C555" t="str">
            <v>Water trading export incentive impact - High case</v>
          </cell>
          <cell r="D555" t="str">
            <v>£m</v>
          </cell>
          <cell r="E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row>
        <row r="556">
          <cell r="B556" t="str">
            <v>A20306</v>
          </cell>
          <cell r="C556" t="str">
            <v>Water trading import incentives impact - High case</v>
          </cell>
          <cell r="D556" t="str">
            <v>£m</v>
          </cell>
          <cell r="E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row>
        <row r="557">
          <cell r="B557" t="str">
            <v>A20307</v>
          </cell>
          <cell r="C557" t="str">
            <v>Cost performance incentives impact (water) - High case</v>
          </cell>
          <cell r="D557" t="str">
            <v>£m</v>
          </cell>
          <cell r="E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row>
        <row r="558">
          <cell r="B558" t="str">
            <v>A20308</v>
          </cell>
          <cell r="C558" t="str">
            <v>Cost performance incentives impact (wastewater) - High case</v>
          </cell>
          <cell r="D558" t="str">
            <v>£m</v>
          </cell>
          <cell r="E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row>
        <row r="559">
          <cell r="B559" t="str">
            <v>A20309</v>
          </cell>
          <cell r="C559" t="str">
            <v>Service incentive mechanism (SIM) impact - High case</v>
          </cell>
          <cell r="D559" t="str">
            <v>£m</v>
          </cell>
          <cell r="E559">
            <v>0</v>
          </cell>
          <cell r="I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row>
        <row r="560">
          <cell r="B560" t="str">
            <v>A20310</v>
          </cell>
          <cell r="C560" t="str">
            <v>Wholesale total revenue impact (water) - Low case</v>
          </cell>
          <cell r="D560" t="str">
            <v>£m</v>
          </cell>
          <cell r="E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row>
        <row r="561">
          <cell r="B561" t="str">
            <v>A20311</v>
          </cell>
          <cell r="C561" t="str">
            <v>Wholesale total revenue impact (wastewater) - Low case</v>
          </cell>
          <cell r="D561" t="str">
            <v>£m</v>
          </cell>
          <cell r="E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row>
        <row r="562">
          <cell r="B562" t="str">
            <v>A20312</v>
          </cell>
          <cell r="C562" t="str">
            <v>Retail total revenue impact (households) - Low case</v>
          </cell>
          <cell r="D562" t="str">
            <v>£m</v>
          </cell>
          <cell r="E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row>
        <row r="563">
          <cell r="B563" t="str">
            <v>A20313</v>
          </cell>
          <cell r="C563" t="str">
            <v>Retail total revenue impact (non-households) - Low case</v>
          </cell>
          <cell r="D563" t="str">
            <v>£m</v>
          </cell>
          <cell r="E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row>
        <row r="564">
          <cell r="B564" t="str">
            <v>A20314</v>
          </cell>
          <cell r="C564" t="str">
            <v>Wholesale total expenditure (totex) impact (water) - Low case</v>
          </cell>
          <cell r="D564" t="str">
            <v>£m</v>
          </cell>
          <cell r="E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row>
        <row r="565">
          <cell r="B565" t="str">
            <v>A20315</v>
          </cell>
          <cell r="C565" t="str">
            <v>Wholesale total expenditure (totex) impact (wastewater) - Low case</v>
          </cell>
          <cell r="D565" t="str">
            <v>£m</v>
          </cell>
          <cell r="E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row>
        <row r="566">
          <cell r="B566" t="str">
            <v>A20316</v>
          </cell>
          <cell r="C566" t="str">
            <v>Retail operating expenditure impact (households) - Low case</v>
          </cell>
          <cell r="D566" t="str">
            <v>£m</v>
          </cell>
          <cell r="E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row>
        <row r="567">
          <cell r="B567" t="str">
            <v>A20317</v>
          </cell>
          <cell r="C567" t="str">
            <v>Retail operating expenditure impact (non-households) - Low case</v>
          </cell>
          <cell r="D567" t="str">
            <v>£m</v>
          </cell>
          <cell r="E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row>
        <row r="568">
          <cell r="B568" t="str">
            <v>A20318</v>
          </cell>
          <cell r="C568" t="str">
            <v>Free cash-flow (FCF) impact - Low case</v>
          </cell>
          <cell r="D568" t="str">
            <v>£m</v>
          </cell>
          <cell r="E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row>
        <row r="569">
          <cell r="B569" t="str">
            <v>A20319</v>
          </cell>
          <cell r="C569" t="str">
            <v>Wholesale outcome delivery incentives (ODI) impact (water) - Low case</v>
          </cell>
          <cell r="D569" t="str">
            <v>£m</v>
          </cell>
          <cell r="E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B570" t="str">
            <v>A20320</v>
          </cell>
          <cell r="C570" t="str">
            <v>Wholesale outcome delivery incentives (ODI) impact (wastewater) - Low case</v>
          </cell>
          <cell r="D570" t="str">
            <v>£m</v>
          </cell>
          <cell r="E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row>
        <row r="571">
          <cell r="B571" t="str">
            <v>A20321</v>
          </cell>
          <cell r="C571" t="str">
            <v>Retail outcome delivery incentives (ODI) impact (households) - Low case</v>
          </cell>
          <cell r="D571" t="str">
            <v>£m</v>
          </cell>
          <cell r="E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row>
        <row r="572">
          <cell r="B572" t="str">
            <v>A20322</v>
          </cell>
          <cell r="C572" t="str">
            <v>Water trading export expenditure impact - Low case</v>
          </cell>
          <cell r="D572" t="str">
            <v>£m</v>
          </cell>
          <cell r="E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row>
        <row r="573">
          <cell r="B573" t="str">
            <v>A20323</v>
          </cell>
          <cell r="C573" t="str">
            <v>Water trading export revenue impact - Low case</v>
          </cell>
          <cell r="D573" t="str">
            <v>£m</v>
          </cell>
          <cell r="E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row>
        <row r="574">
          <cell r="B574" t="str">
            <v>A20324</v>
          </cell>
          <cell r="C574" t="str">
            <v>Water trading export incentive impact - Low case</v>
          </cell>
          <cell r="D574" t="str">
            <v>£m</v>
          </cell>
          <cell r="E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row>
        <row r="575">
          <cell r="B575" t="str">
            <v>A20325</v>
          </cell>
          <cell r="C575" t="str">
            <v>Water trading import incentives impact - Low case</v>
          </cell>
          <cell r="D575" t="str">
            <v>£m</v>
          </cell>
          <cell r="E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row>
        <row r="576">
          <cell r="B576" t="str">
            <v>A20326</v>
          </cell>
          <cell r="C576" t="str">
            <v>Cost performance incentives impact (water) - Low case</v>
          </cell>
          <cell r="D576" t="str">
            <v>£m</v>
          </cell>
          <cell r="E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row>
        <row r="577">
          <cell r="B577" t="str">
            <v>A20327</v>
          </cell>
          <cell r="C577" t="str">
            <v>Cost performance incentives impact (wastewater) - Low case</v>
          </cell>
          <cell r="D577" t="str">
            <v>£m</v>
          </cell>
          <cell r="E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row>
        <row r="578">
          <cell r="B578" t="str">
            <v>A20328</v>
          </cell>
          <cell r="C578" t="str">
            <v>Service incentive mechanism (SIM) impact - Low case</v>
          </cell>
          <cell r="D578" t="str">
            <v>£m</v>
          </cell>
          <cell r="E578">
            <v>0</v>
          </cell>
          <cell r="I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row>
        <row r="579">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row>
        <row r="580">
          <cell r="B580" t="str">
            <v>A20329</v>
          </cell>
          <cell r="C580" t="str">
            <v>Wholesale total revenue impact (water) - High case</v>
          </cell>
          <cell r="D580" t="str">
            <v>£m</v>
          </cell>
          <cell r="E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row>
        <row r="581">
          <cell r="B581" t="str">
            <v>A20330</v>
          </cell>
          <cell r="C581" t="str">
            <v>Wholesale total revenue impact (wastewater) - High case</v>
          </cell>
          <cell r="D581" t="str">
            <v>£m</v>
          </cell>
          <cell r="E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row>
        <row r="582">
          <cell r="B582" t="str">
            <v>A20331</v>
          </cell>
          <cell r="C582" t="str">
            <v>Retail total revenue impact (households) - High case</v>
          </cell>
          <cell r="D582" t="str">
            <v>£m</v>
          </cell>
          <cell r="E582">
            <v>0</v>
          </cell>
          <cell r="I582">
            <v>0</v>
          </cell>
          <cell r="J582">
            <v>-2.6272367999738782</v>
          </cell>
          <cell r="K582">
            <v>-3.1647253608148289</v>
          </cell>
          <cell r="L582">
            <v>-3.51367218577942</v>
          </cell>
          <cell r="M582">
            <v>-3.6474447757839568</v>
          </cell>
          <cell r="N582">
            <v>-3.5315621646223989</v>
          </cell>
          <cell r="O582">
            <v>-3.5315621646223989</v>
          </cell>
          <cell r="P582">
            <v>-3.5315621646223989</v>
          </cell>
          <cell r="Q582">
            <v>0</v>
          </cell>
          <cell r="R582">
            <v>0</v>
          </cell>
          <cell r="S582">
            <v>0</v>
          </cell>
          <cell r="T582">
            <v>0</v>
          </cell>
          <cell r="U582">
            <v>0</v>
          </cell>
          <cell r="V582">
            <v>0</v>
          </cell>
          <cell r="W582">
            <v>0</v>
          </cell>
          <cell r="X582">
            <v>0</v>
          </cell>
          <cell r="Y582">
            <v>0</v>
          </cell>
        </row>
        <row r="583">
          <cell r="B583" t="str">
            <v>A20332</v>
          </cell>
          <cell r="C583" t="str">
            <v>Retail total revenue impact (non-households) - High case</v>
          </cell>
          <cell r="D583" t="str">
            <v>£m</v>
          </cell>
          <cell r="E583">
            <v>0</v>
          </cell>
          <cell r="I583">
            <v>0</v>
          </cell>
          <cell r="J583">
            <v>-5.08520138455183</v>
          </cell>
          <cell r="K583">
            <v>-3.9981568964149981</v>
          </cell>
          <cell r="L583">
            <v>-3.5758411744977985</v>
          </cell>
          <cell r="M583">
            <v>-3.160890306094573</v>
          </cell>
          <cell r="N583">
            <v>-2.7652011553641178</v>
          </cell>
          <cell r="O583">
            <v>-2.7652011553641178</v>
          </cell>
          <cell r="P583">
            <v>-2.7652011553641178</v>
          </cell>
          <cell r="Q583">
            <v>0</v>
          </cell>
          <cell r="R583">
            <v>0</v>
          </cell>
          <cell r="S583">
            <v>0</v>
          </cell>
          <cell r="T583">
            <v>0</v>
          </cell>
          <cell r="U583">
            <v>0</v>
          </cell>
          <cell r="V583">
            <v>0</v>
          </cell>
          <cell r="W583">
            <v>0</v>
          </cell>
          <cell r="X583">
            <v>0</v>
          </cell>
          <cell r="Y583">
            <v>0</v>
          </cell>
        </row>
        <row r="584">
          <cell r="B584" t="str">
            <v>A20333</v>
          </cell>
          <cell r="C584" t="str">
            <v>Wholesale total expenditure (totex) impact (water) - High case</v>
          </cell>
          <cell r="D584" t="str">
            <v>£m</v>
          </cell>
          <cell r="E584">
            <v>0</v>
          </cell>
          <cell r="F584">
            <v>0</v>
          </cell>
          <cell r="G584">
            <v>0</v>
          </cell>
          <cell r="H584">
            <v>0</v>
          </cell>
          <cell r="I584">
            <v>0</v>
          </cell>
          <cell r="J584">
            <v>-90.066289345533065</v>
          </cell>
          <cell r="K584">
            <v>-88.086171288731066</v>
          </cell>
          <cell r="L584">
            <v>-86.241387523921659</v>
          </cell>
          <cell r="M584">
            <v>-109.64170734306859</v>
          </cell>
          <cell r="N584">
            <v>-142.22632355822219</v>
          </cell>
          <cell r="O584">
            <v>-142.22632355822219</v>
          </cell>
          <cell r="P584">
            <v>-142.22632355822219</v>
          </cell>
          <cell r="Q584">
            <v>0</v>
          </cell>
          <cell r="R584">
            <v>0</v>
          </cell>
          <cell r="S584">
            <v>0</v>
          </cell>
          <cell r="T584">
            <v>0</v>
          </cell>
          <cell r="U584">
            <v>0</v>
          </cell>
          <cell r="V584">
            <v>0</v>
          </cell>
          <cell r="W584">
            <v>0</v>
          </cell>
          <cell r="X584">
            <v>0</v>
          </cell>
          <cell r="Y584">
            <v>0</v>
          </cell>
        </row>
        <row r="585">
          <cell r="B585" t="str">
            <v>A20334</v>
          </cell>
          <cell r="C585" t="str">
            <v>Wholesale total expenditure (totex) impact (wastewater) - High case</v>
          </cell>
          <cell r="D585" t="str">
            <v>£m</v>
          </cell>
          <cell r="E585">
            <v>0</v>
          </cell>
          <cell r="F585">
            <v>0</v>
          </cell>
          <cell r="G585">
            <v>0</v>
          </cell>
          <cell r="H585">
            <v>0</v>
          </cell>
          <cell r="I585">
            <v>0</v>
          </cell>
          <cell r="J585">
            <v>-22.157198054928859</v>
          </cell>
          <cell r="K585">
            <v>-34.114871637714785</v>
          </cell>
          <cell r="L585">
            <v>-50.893252359871056</v>
          </cell>
          <cell r="M585">
            <v>-95.957719098666047</v>
          </cell>
          <cell r="N585">
            <v>-135.86580519202971</v>
          </cell>
          <cell r="O585">
            <v>-135.86580519202971</v>
          </cell>
          <cell r="P585">
            <v>-135.86580519202971</v>
          </cell>
          <cell r="Q585">
            <v>0</v>
          </cell>
          <cell r="R585">
            <v>0</v>
          </cell>
          <cell r="S585">
            <v>0</v>
          </cell>
          <cell r="T585">
            <v>0</v>
          </cell>
          <cell r="U585">
            <v>0</v>
          </cell>
          <cell r="V585">
            <v>0</v>
          </cell>
          <cell r="W585">
            <v>0</v>
          </cell>
          <cell r="X585">
            <v>0</v>
          </cell>
          <cell r="Y585">
            <v>0</v>
          </cell>
        </row>
        <row r="586">
          <cell r="B586" t="str">
            <v>A20386</v>
          </cell>
          <cell r="C586" t="str">
            <v>Uncertainty Mechanisms impact (water) - High Case</v>
          </cell>
          <cell r="D586" t="str">
            <v>£m</v>
          </cell>
          <cell r="E586">
            <v>0</v>
          </cell>
          <cell r="F586">
            <v>0</v>
          </cell>
          <cell r="G586">
            <v>0</v>
          </cell>
          <cell r="H586">
            <v>0</v>
          </cell>
          <cell r="I586">
            <v>0</v>
          </cell>
          <cell r="J586">
            <v>0</v>
          </cell>
          <cell r="K586">
            <v>0</v>
          </cell>
          <cell r="L586">
            <v>-0.33872368240573503</v>
          </cell>
          <cell r="M586">
            <v>-2.2032206186206298</v>
          </cell>
          <cell r="N586">
            <v>-3.4381681186995201</v>
          </cell>
          <cell r="O586">
            <v>0</v>
          </cell>
          <cell r="P586">
            <v>0</v>
          </cell>
          <cell r="Q586">
            <v>0</v>
          </cell>
          <cell r="R586">
            <v>0</v>
          </cell>
          <cell r="S586">
            <v>0</v>
          </cell>
          <cell r="T586">
            <v>0</v>
          </cell>
          <cell r="U586">
            <v>0</v>
          </cell>
          <cell r="V586">
            <v>0</v>
          </cell>
          <cell r="W586">
            <v>0</v>
          </cell>
          <cell r="X586">
            <v>0</v>
          </cell>
          <cell r="Y586">
            <v>0</v>
          </cell>
        </row>
        <row r="587">
          <cell r="B587" t="str">
            <v>A20387</v>
          </cell>
          <cell r="C587" t="str">
            <v>Uncertainty Mechanisms impact (wastewater) - High Case</v>
          </cell>
          <cell r="D587" t="str">
            <v>£m</v>
          </cell>
          <cell r="E587">
            <v>0</v>
          </cell>
          <cell r="F587">
            <v>0</v>
          </cell>
          <cell r="G587">
            <v>0</v>
          </cell>
          <cell r="H587">
            <v>0</v>
          </cell>
          <cell r="I587">
            <v>0</v>
          </cell>
          <cell r="J587">
            <v>-10.25</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row>
        <row r="588">
          <cell r="B588" t="str">
            <v>A20348</v>
          </cell>
          <cell r="C588" t="str">
            <v>Cost performance incentives impact (water) - High case</v>
          </cell>
          <cell r="D588" t="str">
            <v>£m</v>
          </cell>
          <cell r="E588">
            <v>0</v>
          </cell>
          <cell r="F588">
            <v>0</v>
          </cell>
          <cell r="G588">
            <v>0</v>
          </cell>
          <cell r="H588">
            <v>0</v>
          </cell>
          <cell r="I588">
            <v>0</v>
          </cell>
          <cell r="J588">
            <v>-45.033144672766532</v>
          </cell>
          <cell r="K588">
            <v>-44.043085644365533</v>
          </cell>
          <cell r="L588">
            <v>-43.12069376196083</v>
          </cell>
          <cell r="M588">
            <v>-54.820853671534294</v>
          </cell>
          <cell r="N588">
            <v>-71.113161779111095</v>
          </cell>
          <cell r="O588">
            <v>-71.113161779111095</v>
          </cell>
          <cell r="P588">
            <v>-71.113161779111095</v>
          </cell>
          <cell r="Q588">
            <v>0</v>
          </cell>
          <cell r="R588">
            <v>0</v>
          </cell>
          <cell r="S588">
            <v>0</v>
          </cell>
          <cell r="T588">
            <v>0</v>
          </cell>
          <cell r="U588">
            <v>0</v>
          </cell>
          <cell r="V588">
            <v>0</v>
          </cell>
          <cell r="W588">
            <v>0</v>
          </cell>
          <cell r="X588">
            <v>0</v>
          </cell>
          <cell r="Y588">
            <v>0</v>
          </cell>
        </row>
        <row r="589">
          <cell r="B589" t="str">
            <v>A20349</v>
          </cell>
          <cell r="C589" t="str">
            <v>Cost performance incentives impact (wastewater) - High case</v>
          </cell>
          <cell r="D589" t="str">
            <v>£m</v>
          </cell>
          <cell r="E589">
            <v>0</v>
          </cell>
          <cell r="F589">
            <v>0</v>
          </cell>
          <cell r="G589">
            <v>0</v>
          </cell>
          <cell r="H589">
            <v>0</v>
          </cell>
          <cell r="I589">
            <v>0</v>
          </cell>
          <cell r="J589">
            <v>-11.078599027464429</v>
          </cell>
          <cell r="K589">
            <v>-17.057435818857392</v>
          </cell>
          <cell r="L589">
            <v>-25.446626179935528</v>
          </cell>
          <cell r="M589">
            <v>-47.978859549333023</v>
          </cell>
          <cell r="N589">
            <v>-67.932902596014856</v>
          </cell>
          <cell r="O589">
            <v>-67.932902596014856</v>
          </cell>
          <cell r="P589">
            <v>-67.932902596014856</v>
          </cell>
          <cell r="Q589">
            <v>0</v>
          </cell>
          <cell r="R589">
            <v>0</v>
          </cell>
          <cell r="S589">
            <v>0</v>
          </cell>
          <cell r="T589">
            <v>0</v>
          </cell>
          <cell r="U589">
            <v>0</v>
          </cell>
          <cell r="V589">
            <v>0</v>
          </cell>
          <cell r="W589">
            <v>0</v>
          </cell>
          <cell r="X589">
            <v>0</v>
          </cell>
          <cell r="Y589">
            <v>0</v>
          </cell>
        </row>
        <row r="590">
          <cell r="B590" t="str">
            <v>A20335</v>
          </cell>
          <cell r="C590" t="str">
            <v>Retail operating expenditure impact (households) - High case</v>
          </cell>
          <cell r="D590" t="str">
            <v>£m</v>
          </cell>
          <cell r="E590">
            <v>0</v>
          </cell>
          <cell r="F590">
            <v>0</v>
          </cell>
          <cell r="G590">
            <v>0</v>
          </cell>
          <cell r="H590">
            <v>0</v>
          </cell>
          <cell r="I590">
            <v>0</v>
          </cell>
          <cell r="J590">
            <v>-12.571716287470199</v>
          </cell>
          <cell r="K590">
            <v>-16.966826117042405</v>
          </cell>
          <cell r="L590">
            <v>-19.140669214907973</v>
          </cell>
          <cell r="M590">
            <v>-21.040794535664897</v>
          </cell>
          <cell r="N590">
            <v>-21.697633032895876</v>
          </cell>
          <cell r="O590">
            <v>-21.697633032895876</v>
          </cell>
          <cell r="P590">
            <v>-21.697633032895876</v>
          </cell>
          <cell r="Q590">
            <v>0</v>
          </cell>
          <cell r="R590">
            <v>0</v>
          </cell>
          <cell r="S590">
            <v>0</v>
          </cell>
          <cell r="T590">
            <v>0</v>
          </cell>
          <cell r="U590">
            <v>0</v>
          </cell>
          <cell r="V590">
            <v>0</v>
          </cell>
          <cell r="W590">
            <v>0</v>
          </cell>
          <cell r="X590">
            <v>0</v>
          </cell>
          <cell r="Y590">
            <v>0</v>
          </cell>
        </row>
        <row r="591">
          <cell r="B591" t="str">
            <v>A20336</v>
          </cell>
          <cell r="C591" t="str">
            <v>Retail operating expenditure impact (non-households) - High case</v>
          </cell>
          <cell r="D591" t="str">
            <v>£m</v>
          </cell>
          <cell r="E591">
            <v>0</v>
          </cell>
          <cell r="F591">
            <v>0</v>
          </cell>
          <cell r="G591">
            <v>0</v>
          </cell>
          <cell r="H591">
            <v>0</v>
          </cell>
          <cell r="I591">
            <v>0</v>
          </cell>
          <cell r="J591">
            <v>-2.1755065887351139</v>
          </cell>
          <cell r="K591">
            <v>-2.7429133347031436</v>
          </cell>
          <cell r="L591">
            <v>-3.0102042994658098</v>
          </cell>
          <cell r="M591">
            <v>-3.1925761529640102</v>
          </cell>
          <cell r="N591">
            <v>-3.1189886963697178</v>
          </cell>
          <cell r="O591">
            <v>-3.1189886963697178</v>
          </cell>
          <cell r="P591">
            <v>-3.1189886963697178</v>
          </cell>
          <cell r="Q591">
            <v>0</v>
          </cell>
          <cell r="R591">
            <v>0</v>
          </cell>
          <cell r="S591">
            <v>0</v>
          </cell>
          <cell r="T591">
            <v>0</v>
          </cell>
          <cell r="U591">
            <v>0</v>
          </cell>
          <cell r="V591">
            <v>0</v>
          </cell>
          <cell r="W591">
            <v>0</v>
          </cell>
          <cell r="X591">
            <v>0</v>
          </cell>
          <cell r="Y591">
            <v>0</v>
          </cell>
        </row>
        <row r="592">
          <cell r="B592" t="str">
            <v>A20389</v>
          </cell>
          <cell r="C592" t="str">
            <v>Uncertainty Mechanisms impact (household retail) - High case</v>
          </cell>
          <cell r="D592" t="str">
            <v>£m</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row>
        <row r="593">
          <cell r="B593" t="str">
            <v>A20390</v>
          </cell>
          <cell r="C593" t="str">
            <v>Uncertainty Mechanisms impact (non-household retail) - High case</v>
          </cell>
          <cell r="D593" t="str">
            <v>£m</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row>
        <row r="594">
          <cell r="B594" t="str">
            <v>A20337</v>
          </cell>
          <cell r="C594" t="str">
            <v>Free cash-flow (FCF) impact - High case</v>
          </cell>
          <cell r="D594" t="str">
            <v>£m</v>
          </cell>
          <cell r="E594">
            <v>0</v>
          </cell>
          <cell r="F594">
            <v>0</v>
          </cell>
          <cell r="G594">
            <v>0</v>
          </cell>
          <cell r="H594">
            <v>0</v>
          </cell>
          <cell r="I594">
            <v>0</v>
          </cell>
          <cell r="J594">
            <v>80.569265055326255</v>
          </cell>
          <cell r="K594">
            <v>107.09392002218163</v>
          </cell>
          <cell r="L594">
            <v>122.57663127757645</v>
          </cell>
          <cell r="M594">
            <v>192.99462041019825</v>
          </cell>
          <cell r="N594">
            <v>262.41065579685028</v>
          </cell>
          <cell r="O594">
            <v>262.41065579685028</v>
          </cell>
          <cell r="P594">
            <v>262.41065579685028</v>
          </cell>
          <cell r="Q594">
            <v>0</v>
          </cell>
          <cell r="R594">
            <v>0</v>
          </cell>
          <cell r="S594">
            <v>0</v>
          </cell>
          <cell r="T594">
            <v>0</v>
          </cell>
          <cell r="U594">
            <v>0</v>
          </cell>
          <cell r="V594">
            <v>0</v>
          </cell>
          <cell r="W594">
            <v>0</v>
          </cell>
          <cell r="X594">
            <v>0</v>
          </cell>
          <cell r="Y594">
            <v>0</v>
          </cell>
        </row>
        <row r="595">
          <cell r="B595" t="str">
            <v>A20338</v>
          </cell>
          <cell r="C595" t="str">
            <v>Number of households - High case</v>
          </cell>
          <cell r="D595" t="str">
            <v>#</v>
          </cell>
          <cell r="E595">
            <v>0</v>
          </cell>
          <cell r="F595">
            <v>0</v>
          </cell>
          <cell r="G595">
            <v>0</v>
          </cell>
          <cell r="H595">
            <v>0</v>
          </cell>
          <cell r="I595">
            <v>0</v>
          </cell>
          <cell r="J595">
            <v>44090</v>
          </cell>
          <cell r="K595">
            <v>32684</v>
          </cell>
          <cell r="L595">
            <v>37876</v>
          </cell>
          <cell r="M595">
            <v>49923</v>
          </cell>
          <cell r="N595">
            <v>49192</v>
          </cell>
          <cell r="O595">
            <v>48518</v>
          </cell>
          <cell r="P595">
            <v>48042</v>
          </cell>
          <cell r="Q595">
            <v>0</v>
          </cell>
          <cell r="R595">
            <v>0</v>
          </cell>
          <cell r="S595">
            <v>0</v>
          </cell>
          <cell r="T595">
            <v>0</v>
          </cell>
          <cell r="U595">
            <v>0</v>
          </cell>
          <cell r="V595">
            <v>0</v>
          </cell>
          <cell r="W595">
            <v>0</v>
          </cell>
          <cell r="X595">
            <v>0</v>
          </cell>
          <cell r="Y595">
            <v>0</v>
          </cell>
        </row>
        <row r="596">
          <cell r="B596" t="str">
            <v>A20339</v>
          </cell>
          <cell r="C596" t="str">
            <v>Volume of water impact (household) - High case</v>
          </cell>
          <cell r="D596" t="str">
            <v>Ml</v>
          </cell>
          <cell r="E596">
            <v>0</v>
          </cell>
          <cell r="F596">
            <v>0</v>
          </cell>
          <cell r="G596">
            <v>0</v>
          </cell>
          <cell r="H596">
            <v>0</v>
          </cell>
          <cell r="I596">
            <v>0</v>
          </cell>
          <cell r="J596">
            <v>-2.16</v>
          </cell>
          <cell r="K596">
            <v>-4.03</v>
          </cell>
          <cell r="L596">
            <v>-6.38</v>
          </cell>
          <cell r="M596">
            <v>-9.06</v>
          </cell>
          <cell r="N596">
            <v>-11.62</v>
          </cell>
          <cell r="O596">
            <v>-11.62</v>
          </cell>
          <cell r="P596">
            <v>-11.62</v>
          </cell>
          <cell r="Q596">
            <v>0</v>
          </cell>
          <cell r="R596">
            <v>0</v>
          </cell>
          <cell r="S596">
            <v>0</v>
          </cell>
          <cell r="T596">
            <v>0</v>
          </cell>
          <cell r="U596">
            <v>0</v>
          </cell>
          <cell r="V596">
            <v>0</v>
          </cell>
          <cell r="W596">
            <v>0</v>
          </cell>
          <cell r="X596">
            <v>0</v>
          </cell>
          <cell r="Y596">
            <v>0</v>
          </cell>
        </row>
        <row r="597">
          <cell r="B597" t="str">
            <v>A20340</v>
          </cell>
          <cell r="C597" t="str">
            <v>Volume of water impact (non-household) - High case</v>
          </cell>
          <cell r="D597" t="str">
            <v>Ml</v>
          </cell>
          <cell r="E597">
            <v>0</v>
          </cell>
          <cell r="F597">
            <v>0</v>
          </cell>
          <cell r="G597">
            <v>0</v>
          </cell>
          <cell r="H597">
            <v>0</v>
          </cell>
          <cell r="I597">
            <v>0</v>
          </cell>
          <cell r="J597">
            <v>-1.44</v>
          </cell>
          <cell r="K597">
            <v>2.0950000000000002</v>
          </cell>
          <cell r="L597">
            <v>-28.79</v>
          </cell>
          <cell r="M597">
            <v>-58.081000000000003</v>
          </cell>
          <cell r="N597">
            <v>-81.721000000000004</v>
          </cell>
          <cell r="O597">
            <v>-81.721000000000004</v>
          </cell>
          <cell r="P597">
            <v>-81.721000000000004</v>
          </cell>
          <cell r="Q597">
            <v>0</v>
          </cell>
          <cell r="R597">
            <v>0</v>
          </cell>
          <cell r="S597">
            <v>0</v>
          </cell>
          <cell r="T597">
            <v>0</v>
          </cell>
          <cell r="U597">
            <v>0</v>
          </cell>
          <cell r="V597">
            <v>0</v>
          </cell>
          <cell r="W597">
            <v>0</v>
          </cell>
          <cell r="X597">
            <v>0</v>
          </cell>
          <cell r="Y597">
            <v>0</v>
          </cell>
        </row>
        <row r="598">
          <cell r="B598" t="str">
            <v>A20341</v>
          </cell>
          <cell r="C598" t="str">
            <v>Wholesale outcome delivery incentives (ODI) impact (water) - High case</v>
          </cell>
          <cell r="D598" t="str">
            <v>£m</v>
          </cell>
          <cell r="E598">
            <v>0</v>
          </cell>
          <cell r="F598">
            <v>0</v>
          </cell>
          <cell r="G598">
            <v>0</v>
          </cell>
          <cell r="H598">
            <v>0</v>
          </cell>
          <cell r="I598">
            <v>0</v>
          </cell>
          <cell r="J598">
            <v>12.29</v>
          </cell>
          <cell r="K598">
            <v>12.555</v>
          </cell>
          <cell r="L598">
            <v>12.82</v>
          </cell>
          <cell r="M598">
            <v>12.555</v>
          </cell>
          <cell r="N598">
            <v>13.57</v>
          </cell>
          <cell r="O598">
            <v>0</v>
          </cell>
          <cell r="P598">
            <v>0</v>
          </cell>
          <cell r="Q598">
            <v>0</v>
          </cell>
          <cell r="R598">
            <v>0</v>
          </cell>
          <cell r="S598">
            <v>0</v>
          </cell>
          <cell r="T598">
            <v>0</v>
          </cell>
          <cell r="U598">
            <v>0</v>
          </cell>
          <cell r="V598">
            <v>0</v>
          </cell>
          <cell r="W598">
            <v>0</v>
          </cell>
          <cell r="X598">
            <v>0</v>
          </cell>
          <cell r="Y598">
            <v>0</v>
          </cell>
        </row>
        <row r="599">
          <cell r="B599" t="str">
            <v>A20342</v>
          </cell>
          <cell r="C599" t="str">
            <v>Wholesale outcome delivery incentives (ODI) impact (wastewater) - High case</v>
          </cell>
          <cell r="D599" t="str">
            <v>£m</v>
          </cell>
          <cell r="E599">
            <v>0</v>
          </cell>
          <cell r="F599">
            <v>0</v>
          </cell>
          <cell r="G599">
            <v>0</v>
          </cell>
          <cell r="H599">
            <v>0</v>
          </cell>
          <cell r="I599">
            <v>0</v>
          </cell>
          <cell r="J599">
            <v>11.57</v>
          </cell>
          <cell r="K599">
            <v>12.673080000000001</v>
          </cell>
          <cell r="L599">
            <v>13.77638</v>
          </cell>
          <cell r="M599">
            <v>13.11946</v>
          </cell>
          <cell r="N599">
            <v>103.82712049242778</v>
          </cell>
          <cell r="O599">
            <v>0</v>
          </cell>
          <cell r="P599">
            <v>0</v>
          </cell>
          <cell r="Q599">
            <v>0</v>
          </cell>
          <cell r="R599">
            <v>0</v>
          </cell>
          <cell r="S599">
            <v>0</v>
          </cell>
          <cell r="T599">
            <v>0</v>
          </cell>
          <cell r="U599">
            <v>0</v>
          </cell>
          <cell r="V599">
            <v>0</v>
          </cell>
          <cell r="W599">
            <v>0</v>
          </cell>
          <cell r="X599">
            <v>0</v>
          </cell>
          <cell r="Y599">
            <v>0</v>
          </cell>
        </row>
        <row r="600">
          <cell r="B600" t="str">
            <v>A20343</v>
          </cell>
          <cell r="C600" t="str">
            <v>Retail outcome delivery incentives (ODI) impact (households) - High case</v>
          </cell>
          <cell r="D600" t="str">
            <v>£m</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row>
        <row r="601">
          <cell r="B601" t="str">
            <v>A20344</v>
          </cell>
          <cell r="C601" t="str">
            <v>Water trading export expenditure impact - High case</v>
          </cell>
          <cell r="D601" t="str">
            <v>£m</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row>
        <row r="602">
          <cell r="B602" t="str">
            <v>A20345</v>
          </cell>
          <cell r="C602" t="str">
            <v>Water trading export revenue impact - High case</v>
          </cell>
          <cell r="D602" t="str">
            <v>£m</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row>
        <row r="603">
          <cell r="B603" t="str">
            <v>A20346</v>
          </cell>
          <cell r="C603" t="str">
            <v>Water trading export incentive impact - High case</v>
          </cell>
          <cell r="D603" t="str">
            <v>£m</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row>
        <row r="604">
          <cell r="B604" t="str">
            <v>A20347</v>
          </cell>
          <cell r="C604" t="str">
            <v>Water trading import incentives impact - High case</v>
          </cell>
          <cell r="D604" t="str">
            <v>£m</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row>
        <row r="605">
          <cell r="B605" t="str">
            <v>A20350</v>
          </cell>
          <cell r="C605" t="str">
            <v>Service incentive mechanism (SIM) impact - High case</v>
          </cell>
          <cell r="D605" t="str">
            <v>£m</v>
          </cell>
          <cell r="E605">
            <v>0</v>
          </cell>
          <cell r="F605">
            <v>0</v>
          </cell>
          <cell r="G605">
            <v>0</v>
          </cell>
          <cell r="H605">
            <v>0</v>
          </cell>
          <cell r="I605">
            <v>0</v>
          </cell>
          <cell r="L605">
            <v>0</v>
          </cell>
          <cell r="M605">
            <v>0</v>
          </cell>
          <cell r="N605">
            <v>0</v>
          </cell>
          <cell r="O605">
            <v>55.459227690061766</v>
          </cell>
          <cell r="P605">
            <v>0</v>
          </cell>
          <cell r="Q605">
            <v>0</v>
          </cell>
          <cell r="R605">
            <v>0</v>
          </cell>
          <cell r="S605">
            <v>0</v>
          </cell>
          <cell r="T605">
            <v>0</v>
          </cell>
          <cell r="U605">
            <v>0</v>
          </cell>
          <cell r="V605">
            <v>0</v>
          </cell>
          <cell r="W605">
            <v>0</v>
          </cell>
          <cell r="X605">
            <v>0</v>
          </cell>
          <cell r="Y605">
            <v>0</v>
          </cell>
        </row>
        <row r="606">
          <cell r="B606" t="str">
            <v>A20394</v>
          </cell>
          <cell r="C606" t="str">
            <v>Financing performance impact - High case</v>
          </cell>
          <cell r="D606" t="str">
            <v>£m</v>
          </cell>
          <cell r="E606">
            <v>0</v>
          </cell>
          <cell r="F606">
            <v>0</v>
          </cell>
          <cell r="G606">
            <v>0</v>
          </cell>
          <cell r="H606">
            <v>0</v>
          </cell>
          <cell r="I606">
            <v>0</v>
          </cell>
          <cell r="J606">
            <v>-35.607833471329599</v>
          </cell>
          <cell r="K606">
            <v>-36.828561364822413</v>
          </cell>
          <cell r="L606">
            <v>-37.808792657487594</v>
          </cell>
          <cell r="M606">
            <v>-38.660899676634571</v>
          </cell>
          <cell r="N606">
            <v>-39.103013964294355</v>
          </cell>
          <cell r="O606">
            <v>0</v>
          </cell>
          <cell r="P606">
            <v>0</v>
          </cell>
          <cell r="Q606">
            <v>0</v>
          </cell>
          <cell r="R606">
            <v>0</v>
          </cell>
          <cell r="S606">
            <v>0</v>
          </cell>
          <cell r="T606">
            <v>0</v>
          </cell>
          <cell r="U606">
            <v>0</v>
          </cell>
          <cell r="V606">
            <v>0</v>
          </cell>
          <cell r="W606">
            <v>0</v>
          </cell>
          <cell r="X606">
            <v>0</v>
          </cell>
          <cell r="Y606">
            <v>0</v>
          </cell>
        </row>
        <row r="607">
          <cell r="B607" t="str">
            <v>A20351</v>
          </cell>
          <cell r="C607" t="str">
            <v>Return on regulated equity (RORE) impact - High case</v>
          </cell>
          <cell r="D607" t="str">
            <v>%</v>
          </cell>
          <cell r="E607">
            <v>0</v>
          </cell>
          <cell r="F607">
            <v>0</v>
          </cell>
          <cell r="G607">
            <v>0</v>
          </cell>
          <cell r="H607">
            <v>0</v>
          </cell>
          <cell r="I607">
            <v>0</v>
          </cell>
          <cell r="J607">
            <v>8.7623879152273668E-2</v>
          </cell>
          <cell r="K607">
            <v>9.1959143421155534E-2</v>
          </cell>
          <cell r="L607">
            <v>9.3360637798723389E-2</v>
          </cell>
          <cell r="M607">
            <v>0.10091289006784318</v>
          </cell>
          <cell r="N607">
            <v>0.12785391373318036</v>
          </cell>
          <cell r="O607">
            <v>0</v>
          </cell>
          <cell r="P607">
            <v>0</v>
          </cell>
          <cell r="Q607">
            <v>0</v>
          </cell>
          <cell r="R607">
            <v>0</v>
          </cell>
          <cell r="S607">
            <v>0</v>
          </cell>
          <cell r="T607">
            <v>0</v>
          </cell>
          <cell r="U607">
            <v>0</v>
          </cell>
          <cell r="V607">
            <v>0</v>
          </cell>
          <cell r="W607">
            <v>0</v>
          </cell>
          <cell r="X607">
            <v>0</v>
          </cell>
          <cell r="Y607">
            <v>0</v>
          </cell>
        </row>
        <row r="608">
          <cell r="B608" t="str">
            <v>A20352</v>
          </cell>
          <cell r="C608" t="str">
            <v>FFO interest cover - High case</v>
          </cell>
          <cell r="D608" t="str">
            <v>Ratio</v>
          </cell>
          <cell r="E608">
            <v>0</v>
          </cell>
          <cell r="F608">
            <v>0</v>
          </cell>
          <cell r="G608">
            <v>0</v>
          </cell>
          <cell r="H608">
            <v>0</v>
          </cell>
          <cell r="I608">
            <v>0</v>
          </cell>
          <cell r="J608">
            <v>3.5786061051925526</v>
          </cell>
          <cell r="K608">
            <v>3.4810741061178523</v>
          </cell>
          <cell r="L608">
            <v>3.3496755489134671</v>
          </cell>
          <cell r="M608">
            <v>3.4669886386199411</v>
          </cell>
          <cell r="N608">
            <v>3.7086860098154868</v>
          </cell>
          <cell r="O608">
            <v>0</v>
          </cell>
          <cell r="P608">
            <v>0</v>
          </cell>
          <cell r="Q608">
            <v>0</v>
          </cell>
          <cell r="R608">
            <v>0</v>
          </cell>
          <cell r="S608">
            <v>0</v>
          </cell>
          <cell r="T608">
            <v>0</v>
          </cell>
          <cell r="U608">
            <v>0</v>
          </cell>
          <cell r="V608">
            <v>0</v>
          </cell>
          <cell r="W608">
            <v>0</v>
          </cell>
          <cell r="X608">
            <v>0</v>
          </cell>
          <cell r="Y608">
            <v>0</v>
          </cell>
        </row>
        <row r="609">
          <cell r="B609" t="str">
            <v>A20353</v>
          </cell>
          <cell r="C609" t="str">
            <v>Adjusted interest cover - High case</v>
          </cell>
          <cell r="D609" t="str">
            <v>Ratio</v>
          </cell>
          <cell r="E609">
            <v>0</v>
          </cell>
          <cell r="F609">
            <v>0</v>
          </cell>
          <cell r="G609">
            <v>0</v>
          </cell>
          <cell r="H609">
            <v>0</v>
          </cell>
          <cell r="I609">
            <v>0</v>
          </cell>
          <cell r="J609">
            <v>1.6450477149335829</v>
          </cell>
          <cell r="K609">
            <v>1.7079783284892007</v>
          </cell>
          <cell r="L609">
            <v>1.7450316771990251</v>
          </cell>
          <cell r="M609">
            <v>1.8700660286024193</v>
          </cell>
          <cell r="N609">
            <v>2.0102867262339883</v>
          </cell>
          <cell r="O609">
            <v>0</v>
          </cell>
          <cell r="P609">
            <v>0</v>
          </cell>
          <cell r="Q609">
            <v>0</v>
          </cell>
          <cell r="R609">
            <v>0</v>
          </cell>
          <cell r="S609">
            <v>0</v>
          </cell>
          <cell r="T609">
            <v>0</v>
          </cell>
          <cell r="U609">
            <v>0</v>
          </cell>
          <cell r="V609">
            <v>0</v>
          </cell>
          <cell r="W609">
            <v>0</v>
          </cell>
          <cell r="X609">
            <v>0</v>
          </cell>
          <cell r="Y609">
            <v>0</v>
          </cell>
        </row>
        <row r="610">
          <cell r="B610" t="str">
            <v>A20354</v>
          </cell>
          <cell r="C610" t="str">
            <v>FFO / Debt - High case</v>
          </cell>
          <cell r="D610" t="str">
            <v>%</v>
          </cell>
          <cell r="E610">
            <v>0</v>
          </cell>
          <cell r="F610">
            <v>0</v>
          </cell>
          <cell r="G610">
            <v>0</v>
          </cell>
          <cell r="H610">
            <v>0</v>
          </cell>
          <cell r="I610">
            <v>0</v>
          </cell>
          <cell r="J610">
            <v>0.10823125711562964</v>
          </cell>
          <cell r="K610">
            <v>0.1044719055733799</v>
          </cell>
          <cell r="L610">
            <v>9.8219567823676399E-2</v>
          </cell>
          <cell r="M610">
            <v>0.10335810415864106</v>
          </cell>
          <cell r="N610">
            <v>0.11427020200400541</v>
          </cell>
          <cell r="O610">
            <v>0</v>
          </cell>
          <cell r="P610">
            <v>0</v>
          </cell>
          <cell r="Q610">
            <v>0</v>
          </cell>
          <cell r="R610">
            <v>0</v>
          </cell>
          <cell r="S610">
            <v>0</v>
          </cell>
          <cell r="T610">
            <v>0</v>
          </cell>
          <cell r="U610">
            <v>0</v>
          </cell>
          <cell r="V610">
            <v>0</v>
          </cell>
          <cell r="W610">
            <v>0</v>
          </cell>
          <cell r="X610">
            <v>0</v>
          </cell>
          <cell r="Y610">
            <v>0</v>
          </cell>
        </row>
        <row r="611">
          <cell r="B611" t="str">
            <v>A20355</v>
          </cell>
          <cell r="C611" t="str">
            <v>RCF / Debt - High case</v>
          </cell>
          <cell r="D611" t="str">
            <v>%</v>
          </cell>
          <cell r="E611">
            <v>0</v>
          </cell>
          <cell r="F611">
            <v>0</v>
          </cell>
          <cell r="G611">
            <v>0</v>
          </cell>
          <cell r="H611">
            <v>0</v>
          </cell>
          <cell r="I611">
            <v>0</v>
          </cell>
          <cell r="J611">
            <v>8.5732204269737183E-2</v>
          </cell>
          <cell r="K611">
            <v>7.896407166154415E-2</v>
          </cell>
          <cell r="L611">
            <v>7.2615054665092091E-2</v>
          </cell>
          <cell r="M611">
            <v>7.5699605533811831E-2</v>
          </cell>
          <cell r="N611">
            <v>8.6187515194151354E-2</v>
          </cell>
          <cell r="O611">
            <v>0</v>
          </cell>
          <cell r="P611">
            <v>0</v>
          </cell>
          <cell r="Q611">
            <v>0</v>
          </cell>
          <cell r="R611">
            <v>0</v>
          </cell>
          <cell r="S611">
            <v>0</v>
          </cell>
          <cell r="T611">
            <v>0</v>
          </cell>
          <cell r="U611">
            <v>0</v>
          </cell>
          <cell r="V611">
            <v>0</v>
          </cell>
          <cell r="W611">
            <v>0</v>
          </cell>
          <cell r="X611">
            <v>0</v>
          </cell>
          <cell r="Y611">
            <v>0</v>
          </cell>
        </row>
        <row r="612">
          <cell r="B612" t="str">
            <v>A20356</v>
          </cell>
          <cell r="C612" t="str">
            <v>Dividend cover - High case</v>
          </cell>
          <cell r="D612" t="str">
            <v>Ratio</v>
          </cell>
          <cell r="E612">
            <v>0</v>
          </cell>
          <cell r="F612">
            <v>0</v>
          </cell>
          <cell r="G612">
            <v>0</v>
          </cell>
          <cell r="H612">
            <v>0</v>
          </cell>
          <cell r="I612">
            <v>0</v>
          </cell>
          <cell r="J612">
            <v>1.6348872648618729</v>
          </cell>
          <cell r="K612">
            <v>1.482320956543677</v>
          </cell>
          <cell r="L612">
            <v>1.2364537212289251</v>
          </cell>
          <cell r="M612">
            <v>1.509975546786799</v>
          </cell>
          <cell r="N612">
            <v>1.9457838918743051</v>
          </cell>
          <cell r="O612">
            <v>0</v>
          </cell>
          <cell r="P612">
            <v>0</v>
          </cell>
          <cell r="Q612">
            <v>0</v>
          </cell>
          <cell r="R612">
            <v>0</v>
          </cell>
          <cell r="S612">
            <v>0</v>
          </cell>
          <cell r="T612">
            <v>0</v>
          </cell>
          <cell r="U612">
            <v>0</v>
          </cell>
          <cell r="V612">
            <v>0</v>
          </cell>
          <cell r="W612">
            <v>0</v>
          </cell>
          <cell r="X612">
            <v>0</v>
          </cell>
          <cell r="Y612">
            <v>0</v>
          </cell>
        </row>
        <row r="613">
          <cell r="B613" t="str">
            <v>A20357</v>
          </cell>
          <cell r="C613" t="str">
            <v>Wholesale total revenue impact (water) - Low case</v>
          </cell>
          <cell r="D613" t="str">
            <v>£m</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row r="614">
          <cell r="B614" t="str">
            <v>A20358</v>
          </cell>
          <cell r="C614" t="str">
            <v>Wholesale total revenue impact (wastewater) - Low case</v>
          </cell>
          <cell r="D614" t="str">
            <v>£m</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row>
        <row r="615">
          <cell r="B615" t="str">
            <v>A20359</v>
          </cell>
          <cell r="C615" t="str">
            <v>Retail total revenue impact (households) - Low case</v>
          </cell>
          <cell r="D615" t="str">
            <v>£m</v>
          </cell>
          <cell r="E615">
            <v>0</v>
          </cell>
          <cell r="F615">
            <v>0</v>
          </cell>
          <cell r="G615">
            <v>0</v>
          </cell>
          <cell r="H615">
            <v>0</v>
          </cell>
          <cell r="I615">
            <v>0</v>
          </cell>
          <cell r="J615">
            <v>2.7856127564177831</v>
          </cell>
          <cell r="K615">
            <v>3.5251172955106584</v>
          </cell>
          <cell r="L615">
            <v>4.545525216819942</v>
          </cell>
          <cell r="M615">
            <v>4.3789967125635094</v>
          </cell>
          <cell r="N615">
            <v>3.86675111553813</v>
          </cell>
          <cell r="O615">
            <v>3.86675111553813</v>
          </cell>
          <cell r="P615">
            <v>3.86675111553813</v>
          </cell>
          <cell r="Q615">
            <v>0</v>
          </cell>
          <cell r="R615">
            <v>0</v>
          </cell>
          <cell r="S615">
            <v>0</v>
          </cell>
          <cell r="T615">
            <v>0</v>
          </cell>
          <cell r="U615">
            <v>0</v>
          </cell>
          <cell r="V615">
            <v>0</v>
          </cell>
          <cell r="W615">
            <v>0</v>
          </cell>
          <cell r="X615">
            <v>0</v>
          </cell>
          <cell r="Y615">
            <v>0</v>
          </cell>
        </row>
        <row r="616">
          <cell r="B616" t="str">
            <v>A20360</v>
          </cell>
          <cell r="C616" t="str">
            <v>Retail total revenue impact (non-households) - Low case</v>
          </cell>
          <cell r="D616" t="str">
            <v>£m</v>
          </cell>
          <cell r="E616">
            <v>0</v>
          </cell>
          <cell r="F616">
            <v>0</v>
          </cell>
          <cell r="G616">
            <v>0</v>
          </cell>
          <cell r="H616">
            <v>0</v>
          </cell>
          <cell r="I616">
            <v>0</v>
          </cell>
          <cell r="J616">
            <v>5.3554948033295942</v>
          </cell>
          <cell r="K616">
            <v>4.6241868316451171</v>
          </cell>
          <cell r="L616">
            <v>4.6911956943472202</v>
          </cell>
          <cell r="M616">
            <v>3.782413695798744</v>
          </cell>
          <cell r="N616">
            <v>3.0253399254688924</v>
          </cell>
          <cell r="O616">
            <v>3.0253399254688924</v>
          </cell>
          <cell r="P616">
            <v>3.0253399254688924</v>
          </cell>
          <cell r="Q616">
            <v>0</v>
          </cell>
          <cell r="R616">
            <v>0</v>
          </cell>
          <cell r="S616">
            <v>0</v>
          </cell>
          <cell r="T616">
            <v>0</v>
          </cell>
          <cell r="U616">
            <v>0</v>
          </cell>
          <cell r="V616">
            <v>0</v>
          </cell>
          <cell r="W616">
            <v>0</v>
          </cell>
          <cell r="X616">
            <v>0</v>
          </cell>
          <cell r="Y616">
            <v>0</v>
          </cell>
        </row>
        <row r="617">
          <cell r="B617" t="str">
            <v>A20361</v>
          </cell>
          <cell r="C617" t="str">
            <v>Wholesale total expenditure (totex) impact (water) - Low case</v>
          </cell>
          <cell r="D617" t="str">
            <v>£m</v>
          </cell>
          <cell r="E617">
            <v>0</v>
          </cell>
          <cell r="F617">
            <v>0</v>
          </cell>
          <cell r="G617">
            <v>0</v>
          </cell>
          <cell r="H617">
            <v>0</v>
          </cell>
          <cell r="I617">
            <v>0</v>
          </cell>
          <cell r="J617">
            <v>13.488928087681387</v>
          </cell>
          <cell r="K617">
            <v>65.762609430770837</v>
          </cell>
          <cell r="L617">
            <v>102.84581789182694</v>
          </cell>
          <cell r="M617">
            <v>95.063826516822843</v>
          </cell>
          <cell r="N617">
            <v>71.154536746928116</v>
          </cell>
          <cell r="O617">
            <v>71.154536746928116</v>
          </cell>
          <cell r="P617">
            <v>71.154536746928116</v>
          </cell>
          <cell r="Q617">
            <v>0</v>
          </cell>
          <cell r="R617">
            <v>0</v>
          </cell>
          <cell r="S617">
            <v>0</v>
          </cell>
          <cell r="T617">
            <v>0</v>
          </cell>
          <cell r="U617">
            <v>0</v>
          </cell>
          <cell r="V617">
            <v>0</v>
          </cell>
          <cell r="W617">
            <v>0</v>
          </cell>
          <cell r="X617">
            <v>0</v>
          </cell>
          <cell r="Y617">
            <v>0</v>
          </cell>
        </row>
        <row r="618">
          <cell r="B618" t="str">
            <v>A20362</v>
          </cell>
          <cell r="C618" t="str">
            <v>Wholesale total expenditure (totex) impact (wastewater) - Low case</v>
          </cell>
          <cell r="D618" t="str">
            <v>£m</v>
          </cell>
          <cell r="E618">
            <v>0</v>
          </cell>
          <cell r="F618">
            <v>0</v>
          </cell>
          <cell r="G618">
            <v>0</v>
          </cell>
          <cell r="H618">
            <v>0</v>
          </cell>
          <cell r="I618">
            <v>0</v>
          </cell>
          <cell r="J618">
            <v>146.52167373183545</v>
          </cell>
          <cell r="K618">
            <v>84.791296207328386</v>
          </cell>
          <cell r="L618">
            <v>84.89732080770537</v>
          </cell>
          <cell r="M618">
            <v>45.931553972122515</v>
          </cell>
          <cell r="N618">
            <v>17.202970002856574</v>
          </cell>
          <cell r="O618">
            <v>17.202970002856574</v>
          </cell>
          <cell r="P618">
            <v>17.202970002856574</v>
          </cell>
          <cell r="Q618">
            <v>0</v>
          </cell>
          <cell r="R618">
            <v>0</v>
          </cell>
          <cell r="S618">
            <v>0</v>
          </cell>
          <cell r="T618">
            <v>0</v>
          </cell>
          <cell r="U618">
            <v>0</v>
          </cell>
          <cell r="V618">
            <v>0</v>
          </cell>
          <cell r="W618">
            <v>0</v>
          </cell>
          <cell r="X618">
            <v>0</v>
          </cell>
          <cell r="Y618">
            <v>0</v>
          </cell>
        </row>
        <row r="619">
          <cell r="B619" t="str">
            <v>A20396</v>
          </cell>
          <cell r="C619" t="str">
            <v>Uncertainty Mechanisms impact (water) - Low Case</v>
          </cell>
          <cell r="D619" t="str">
            <v>£m</v>
          </cell>
          <cell r="E619">
            <v>0</v>
          </cell>
          <cell r="F619">
            <v>0</v>
          </cell>
          <cell r="G619">
            <v>0</v>
          </cell>
          <cell r="H619">
            <v>0</v>
          </cell>
          <cell r="I619">
            <v>0</v>
          </cell>
          <cell r="J619">
            <v>0</v>
          </cell>
          <cell r="K619">
            <v>0</v>
          </cell>
          <cell r="L619">
            <v>5.8526683329544298</v>
          </cell>
          <cell r="M619">
            <v>3.98817139673953</v>
          </cell>
          <cell r="N619">
            <v>2.7532238966606499</v>
          </cell>
          <cell r="O619">
            <v>0</v>
          </cell>
          <cell r="P619">
            <v>0</v>
          </cell>
          <cell r="Q619">
            <v>0</v>
          </cell>
          <cell r="R619">
            <v>0</v>
          </cell>
          <cell r="S619">
            <v>0</v>
          </cell>
          <cell r="T619">
            <v>0</v>
          </cell>
          <cell r="U619">
            <v>0</v>
          </cell>
          <cell r="V619">
            <v>0</v>
          </cell>
          <cell r="W619">
            <v>0</v>
          </cell>
          <cell r="X619">
            <v>0</v>
          </cell>
          <cell r="Y619">
            <v>0</v>
          </cell>
        </row>
        <row r="620">
          <cell r="B620" t="str">
            <v>A20397</v>
          </cell>
          <cell r="C620" t="str">
            <v>Uncertainty Mechanisms impact (wastewater) - Low Case</v>
          </cell>
          <cell r="D620" t="str">
            <v>£m</v>
          </cell>
          <cell r="E620">
            <v>0</v>
          </cell>
          <cell r="F620">
            <v>0</v>
          </cell>
          <cell r="G620">
            <v>0</v>
          </cell>
          <cell r="H620">
            <v>0</v>
          </cell>
          <cell r="I620">
            <v>0</v>
          </cell>
          <cell r="J620">
            <v>44.45</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row>
        <row r="621">
          <cell r="B621" t="str">
            <v>A20376</v>
          </cell>
          <cell r="C621" t="str">
            <v>Cost performance incentives impact (water) - Low case</v>
          </cell>
          <cell r="D621" t="str">
            <v>£m</v>
          </cell>
          <cell r="E621">
            <v>0</v>
          </cell>
          <cell r="F621">
            <v>0</v>
          </cell>
          <cell r="G621">
            <v>0</v>
          </cell>
          <cell r="H621">
            <v>0</v>
          </cell>
          <cell r="I621">
            <v>0</v>
          </cell>
          <cell r="J621">
            <v>6.7444640438406935</v>
          </cell>
          <cell r="K621">
            <v>32.881304715385419</v>
          </cell>
          <cell r="L621">
            <v>51.42290894591347</v>
          </cell>
          <cell r="M621">
            <v>47.531913258411421</v>
          </cell>
          <cell r="N621">
            <v>35.577268373464058</v>
          </cell>
          <cell r="O621">
            <v>35.577268373464058</v>
          </cell>
          <cell r="P621">
            <v>35.577268373464058</v>
          </cell>
          <cell r="Q621">
            <v>0</v>
          </cell>
          <cell r="R621">
            <v>0</v>
          </cell>
          <cell r="S621">
            <v>0</v>
          </cell>
          <cell r="T621">
            <v>0</v>
          </cell>
          <cell r="U621">
            <v>0</v>
          </cell>
          <cell r="V621">
            <v>0</v>
          </cell>
          <cell r="W621">
            <v>0</v>
          </cell>
          <cell r="X621">
            <v>0</v>
          </cell>
          <cell r="Y621">
            <v>0</v>
          </cell>
        </row>
        <row r="622">
          <cell r="B622" t="str">
            <v>A20377</v>
          </cell>
          <cell r="C622" t="str">
            <v>Cost performance incentives impact (wastewater) - Low case</v>
          </cell>
          <cell r="D622" t="str">
            <v>£m</v>
          </cell>
          <cell r="E622">
            <v>0</v>
          </cell>
          <cell r="F622">
            <v>0</v>
          </cell>
          <cell r="G622">
            <v>0</v>
          </cell>
          <cell r="H622">
            <v>0</v>
          </cell>
          <cell r="I622">
            <v>0</v>
          </cell>
          <cell r="J622">
            <v>73.260836865917724</v>
          </cell>
          <cell r="K622">
            <v>42.395648103664193</v>
          </cell>
          <cell r="L622">
            <v>42.448660403852685</v>
          </cell>
          <cell r="M622">
            <v>22.965776986061258</v>
          </cell>
          <cell r="N622">
            <v>8.6014850014282871</v>
          </cell>
          <cell r="O622">
            <v>8.6014850014282871</v>
          </cell>
          <cell r="P622">
            <v>8.6014850014282871</v>
          </cell>
          <cell r="Q622">
            <v>0</v>
          </cell>
          <cell r="R622">
            <v>0</v>
          </cell>
          <cell r="S622">
            <v>0</v>
          </cell>
          <cell r="T622">
            <v>0</v>
          </cell>
          <cell r="U622">
            <v>0</v>
          </cell>
          <cell r="V622">
            <v>0</v>
          </cell>
          <cell r="W622">
            <v>0</v>
          </cell>
          <cell r="X622">
            <v>0</v>
          </cell>
          <cell r="Y622">
            <v>0</v>
          </cell>
        </row>
        <row r="623">
          <cell r="B623" t="str">
            <v>A20363</v>
          </cell>
          <cell r="C623" t="str">
            <v>Retail operating expenditure impact (households) - Low case</v>
          </cell>
          <cell r="D623" t="str">
            <v>£m</v>
          </cell>
          <cell r="E623">
            <v>0</v>
          </cell>
          <cell r="F623">
            <v>0</v>
          </cell>
          <cell r="G623">
            <v>0</v>
          </cell>
          <cell r="H623">
            <v>0</v>
          </cell>
          <cell r="I623">
            <v>0</v>
          </cell>
          <cell r="J623">
            <v>18.657402227935126</v>
          </cell>
          <cell r="K623">
            <v>22.788910940136095</v>
          </cell>
          <cell r="L623">
            <v>24.499334282726512</v>
          </cell>
          <cell r="M623">
            <v>25.483667923905841</v>
          </cell>
          <cell r="N623">
            <v>23.744106695145341</v>
          </cell>
          <cell r="O623">
            <v>23.744106695145341</v>
          </cell>
          <cell r="P623">
            <v>23.744106695145341</v>
          </cell>
          <cell r="Q623">
            <v>0</v>
          </cell>
          <cell r="R623">
            <v>0</v>
          </cell>
          <cell r="S623">
            <v>0</v>
          </cell>
          <cell r="T623">
            <v>0</v>
          </cell>
          <cell r="U623">
            <v>0</v>
          </cell>
          <cell r="V623">
            <v>0</v>
          </cell>
          <cell r="W623">
            <v>0</v>
          </cell>
          <cell r="X623">
            <v>0</v>
          </cell>
          <cell r="Y623">
            <v>0</v>
          </cell>
        </row>
        <row r="624">
          <cell r="B624" t="str">
            <v>A20364</v>
          </cell>
          <cell r="C624" t="str">
            <v>Retail operating expenditure impact (non-households) - Low case</v>
          </cell>
          <cell r="D624" t="str">
            <v>£m</v>
          </cell>
          <cell r="E624">
            <v>0</v>
          </cell>
          <cell r="F624">
            <v>0</v>
          </cell>
          <cell r="G624">
            <v>0</v>
          </cell>
          <cell r="H624">
            <v>0</v>
          </cell>
          <cell r="I624">
            <v>0</v>
          </cell>
          <cell r="J624">
            <v>2.1951833511857757</v>
          </cell>
          <cell r="K624">
            <v>2.6982261271246668</v>
          </cell>
          <cell r="L624">
            <v>3.0457483204048166</v>
          </cell>
          <cell r="M624">
            <v>3.2002440809344548</v>
          </cell>
          <cell r="N624">
            <v>3.1625302906448756</v>
          </cell>
          <cell r="O624">
            <v>3.1625302906448756</v>
          </cell>
          <cell r="P624">
            <v>3.1625302906448756</v>
          </cell>
          <cell r="Q624">
            <v>0</v>
          </cell>
          <cell r="R624">
            <v>0</v>
          </cell>
          <cell r="S624">
            <v>0</v>
          </cell>
          <cell r="T624">
            <v>0</v>
          </cell>
          <cell r="U624">
            <v>0</v>
          </cell>
          <cell r="V624">
            <v>0</v>
          </cell>
          <cell r="W624">
            <v>0</v>
          </cell>
          <cell r="X624">
            <v>0</v>
          </cell>
          <cell r="Y624">
            <v>0</v>
          </cell>
        </row>
        <row r="625">
          <cell r="B625" t="str">
            <v>A20399</v>
          </cell>
          <cell r="C625" t="str">
            <v>Uncertainty Mechanisms impact (household retail) - Low case</v>
          </cell>
          <cell r="D625" t="str">
            <v>£m</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row>
        <row r="626">
          <cell r="B626" t="str">
            <v>A20400</v>
          </cell>
          <cell r="C626" t="str">
            <v>Uncertainty Mechanisms impact (non-household retail) - Low case</v>
          </cell>
          <cell r="D626" t="str">
            <v>£m</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row>
        <row r="627">
          <cell r="B627" t="str">
            <v>A20365</v>
          </cell>
          <cell r="C627" t="str">
            <v>Free cash-flow (FCF) impact - Low case</v>
          </cell>
          <cell r="D627" t="str">
            <v>£m</v>
          </cell>
          <cell r="E627">
            <v>0</v>
          </cell>
          <cell r="F627">
            <v>0</v>
          </cell>
          <cell r="G627">
            <v>0</v>
          </cell>
          <cell r="H627">
            <v>0</v>
          </cell>
          <cell r="I627">
            <v>0</v>
          </cell>
          <cell r="J627">
            <v>-63.079136305238379</v>
          </cell>
          <cell r="K627">
            <v>-135.75058869181373</v>
          </cell>
          <cell r="L627">
            <v>-164.9431668169901</v>
          </cell>
          <cell r="M627">
            <v>-121.49303927500462</v>
          </cell>
          <cell r="N627">
            <v>-71.627757488718473</v>
          </cell>
          <cell r="O627">
            <v>-71.627757488718473</v>
          </cell>
          <cell r="P627">
            <v>-71.627757488718473</v>
          </cell>
          <cell r="Q627">
            <v>0</v>
          </cell>
          <cell r="R627">
            <v>0</v>
          </cell>
          <cell r="S627">
            <v>0</v>
          </cell>
          <cell r="T627">
            <v>0</v>
          </cell>
          <cell r="U627">
            <v>0</v>
          </cell>
          <cell r="V627">
            <v>0</v>
          </cell>
          <cell r="W627">
            <v>0</v>
          </cell>
          <cell r="X627">
            <v>0</v>
          </cell>
          <cell r="Y627">
            <v>0</v>
          </cell>
        </row>
        <row r="628">
          <cell r="B628" t="str">
            <v>A20366</v>
          </cell>
          <cell r="C628" t="str">
            <v>Number of households - Low case</v>
          </cell>
          <cell r="D628" t="str">
            <v>#</v>
          </cell>
          <cell r="E628">
            <v>0</v>
          </cell>
          <cell r="F628">
            <v>0</v>
          </cell>
          <cell r="G628">
            <v>0</v>
          </cell>
          <cell r="H628">
            <v>0</v>
          </cell>
          <cell r="I628">
            <v>0</v>
          </cell>
          <cell r="J628">
            <v>50177</v>
          </cell>
          <cell r="K628">
            <v>56812</v>
          </cell>
          <cell r="L628">
            <v>58310</v>
          </cell>
          <cell r="M628">
            <v>58178</v>
          </cell>
          <cell r="N628">
            <v>58526</v>
          </cell>
          <cell r="O628">
            <v>56107</v>
          </cell>
          <cell r="P628">
            <v>48670</v>
          </cell>
          <cell r="Q628">
            <v>0</v>
          </cell>
          <cell r="R628">
            <v>0</v>
          </cell>
          <cell r="S628">
            <v>0</v>
          </cell>
          <cell r="T628">
            <v>0</v>
          </cell>
          <cell r="U628">
            <v>0</v>
          </cell>
          <cell r="V628">
            <v>0</v>
          </cell>
          <cell r="W628">
            <v>0</v>
          </cell>
          <cell r="X628">
            <v>0</v>
          </cell>
          <cell r="Y628">
            <v>0</v>
          </cell>
        </row>
        <row r="629">
          <cell r="B629" t="str">
            <v>A20367</v>
          </cell>
          <cell r="C629" t="str">
            <v>Volume of water impact (household) - Low case</v>
          </cell>
          <cell r="D629" t="str">
            <v>Ml</v>
          </cell>
          <cell r="E629">
            <v>0</v>
          </cell>
          <cell r="F629">
            <v>0</v>
          </cell>
          <cell r="G629">
            <v>0</v>
          </cell>
          <cell r="H629">
            <v>0</v>
          </cell>
          <cell r="I629">
            <v>0</v>
          </cell>
          <cell r="J629">
            <v>6.64</v>
          </cell>
          <cell r="K629">
            <v>12.83</v>
          </cell>
          <cell r="L629">
            <v>18.73</v>
          </cell>
          <cell r="M629">
            <v>24.88</v>
          </cell>
          <cell r="N629">
            <v>31.18</v>
          </cell>
          <cell r="O629">
            <v>31.18</v>
          </cell>
          <cell r="P629">
            <v>31.18</v>
          </cell>
          <cell r="Q629">
            <v>0</v>
          </cell>
          <cell r="R629">
            <v>0</v>
          </cell>
          <cell r="S629">
            <v>0</v>
          </cell>
          <cell r="T629">
            <v>0</v>
          </cell>
          <cell r="U629">
            <v>0</v>
          </cell>
          <cell r="V629">
            <v>0</v>
          </cell>
          <cell r="W629">
            <v>0</v>
          </cell>
          <cell r="X629">
            <v>0</v>
          </cell>
          <cell r="Y629">
            <v>0</v>
          </cell>
        </row>
        <row r="630">
          <cell r="B630" t="str">
            <v>A20368</v>
          </cell>
          <cell r="C630" t="str">
            <v>Volume of water impact (non-household) - Low case</v>
          </cell>
          <cell r="D630" t="str">
            <v>Ml</v>
          </cell>
          <cell r="E630">
            <v>0</v>
          </cell>
          <cell r="F630">
            <v>0</v>
          </cell>
          <cell r="G630">
            <v>0</v>
          </cell>
          <cell r="H630">
            <v>0</v>
          </cell>
          <cell r="I630">
            <v>0</v>
          </cell>
          <cell r="J630">
            <v>0</v>
          </cell>
          <cell r="K630">
            <v>7.1260000000000003</v>
          </cell>
          <cell r="L630">
            <v>21.707000000000001</v>
          </cell>
          <cell r="M630">
            <v>37.478999999999999</v>
          </cell>
          <cell r="N630">
            <v>43.05</v>
          </cell>
          <cell r="O630">
            <v>43.05</v>
          </cell>
          <cell r="P630">
            <v>43.05</v>
          </cell>
          <cell r="Q630">
            <v>0</v>
          </cell>
          <cell r="R630">
            <v>0</v>
          </cell>
          <cell r="S630">
            <v>0</v>
          </cell>
          <cell r="T630">
            <v>0</v>
          </cell>
          <cell r="U630">
            <v>0</v>
          </cell>
          <cell r="V630">
            <v>0</v>
          </cell>
          <cell r="W630">
            <v>0</v>
          </cell>
          <cell r="X630">
            <v>0</v>
          </cell>
          <cell r="Y630">
            <v>0</v>
          </cell>
        </row>
        <row r="631">
          <cell r="B631" t="str">
            <v>A20369</v>
          </cell>
          <cell r="C631" t="str">
            <v>Wholesale outcome delivery incentives (ODI) impact (water) - Low case</v>
          </cell>
          <cell r="D631" t="str">
            <v>£m</v>
          </cell>
          <cell r="E631">
            <v>0</v>
          </cell>
          <cell r="F631">
            <v>0</v>
          </cell>
          <cell r="G631">
            <v>0</v>
          </cell>
          <cell r="H631">
            <v>0</v>
          </cell>
          <cell r="I631">
            <v>0</v>
          </cell>
          <cell r="J631">
            <v>-23.604999999999567</v>
          </cell>
          <cell r="K631">
            <v>-24.049999999999567</v>
          </cell>
          <cell r="L631">
            <v>-27.460000000003422</v>
          </cell>
          <cell r="M631">
            <v>-27.460000000003422</v>
          </cell>
          <cell r="N631">
            <v>-36.385381615504656</v>
          </cell>
          <cell r="O631">
            <v>0</v>
          </cell>
          <cell r="P631">
            <v>0</v>
          </cell>
          <cell r="Q631">
            <v>0</v>
          </cell>
          <cell r="R631">
            <v>0</v>
          </cell>
          <cell r="S631">
            <v>0</v>
          </cell>
          <cell r="T631">
            <v>0</v>
          </cell>
          <cell r="U631">
            <v>0</v>
          </cell>
          <cell r="V631">
            <v>0</v>
          </cell>
          <cell r="W631">
            <v>0</v>
          </cell>
          <cell r="X631">
            <v>0</v>
          </cell>
          <cell r="Y631">
            <v>0</v>
          </cell>
        </row>
        <row r="632">
          <cell r="B632" t="str">
            <v>A20370</v>
          </cell>
          <cell r="C632" t="str">
            <v>Wholesale outcome delivery incentives (ODI) impact (wastewater) - Low case</v>
          </cell>
          <cell r="D632" t="str">
            <v>£m</v>
          </cell>
          <cell r="E632">
            <v>0</v>
          </cell>
          <cell r="F632">
            <v>0</v>
          </cell>
          <cell r="G632">
            <v>0</v>
          </cell>
          <cell r="H632">
            <v>0</v>
          </cell>
          <cell r="I632">
            <v>0</v>
          </cell>
          <cell r="J632">
            <v>-27.925539999999991</v>
          </cell>
          <cell r="K632">
            <v>-32.709649999999996</v>
          </cell>
          <cell r="L632">
            <v>-34.034467764705873</v>
          </cell>
          <cell r="M632">
            <v>-38.65925888235293</v>
          </cell>
          <cell r="N632">
            <v>-144.4385404384546</v>
          </cell>
          <cell r="O632">
            <v>0</v>
          </cell>
          <cell r="P632">
            <v>0</v>
          </cell>
          <cell r="Q632">
            <v>0</v>
          </cell>
          <cell r="R632">
            <v>0</v>
          </cell>
          <cell r="S632">
            <v>0</v>
          </cell>
          <cell r="T632">
            <v>0</v>
          </cell>
          <cell r="U632">
            <v>0</v>
          </cell>
          <cell r="V632">
            <v>0</v>
          </cell>
          <cell r="W632">
            <v>0</v>
          </cell>
          <cell r="X632">
            <v>0</v>
          </cell>
          <cell r="Y632">
            <v>0</v>
          </cell>
        </row>
        <row r="633">
          <cell r="B633" t="str">
            <v>A20371</v>
          </cell>
          <cell r="C633" t="str">
            <v>Retail outcome delivery incentives (ODI) impact (households) - Low case</v>
          </cell>
          <cell r="D633" t="str">
            <v>£m</v>
          </cell>
          <cell r="E633">
            <v>0</v>
          </cell>
          <cell r="F633">
            <v>0</v>
          </cell>
          <cell r="G633">
            <v>0</v>
          </cell>
          <cell r="H633">
            <v>0</v>
          </cell>
          <cell r="I633">
            <v>0</v>
          </cell>
          <cell r="J633">
            <v>0</v>
          </cell>
          <cell r="K633">
            <v>0</v>
          </cell>
          <cell r="L633">
            <v>0</v>
          </cell>
          <cell r="M633">
            <v>0</v>
          </cell>
          <cell r="N633">
            <v>-6.5</v>
          </cell>
          <cell r="O633">
            <v>0</v>
          </cell>
          <cell r="P633">
            <v>0</v>
          </cell>
          <cell r="Q633">
            <v>0</v>
          </cell>
          <cell r="R633">
            <v>0</v>
          </cell>
          <cell r="S633">
            <v>0</v>
          </cell>
          <cell r="T633">
            <v>0</v>
          </cell>
          <cell r="U633">
            <v>0</v>
          </cell>
          <cell r="V633">
            <v>0</v>
          </cell>
          <cell r="W633">
            <v>0</v>
          </cell>
          <cell r="X633">
            <v>0</v>
          </cell>
          <cell r="Y633">
            <v>0</v>
          </cell>
        </row>
        <row r="634">
          <cell r="B634" t="str">
            <v>A20372</v>
          </cell>
          <cell r="C634" t="str">
            <v>Water trading export expenditure impact - Low case</v>
          </cell>
          <cell r="D634" t="str">
            <v>£m</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row>
        <row r="635">
          <cell r="B635" t="str">
            <v>A20373</v>
          </cell>
          <cell r="C635" t="str">
            <v>Water trading export revenue impact - Low case</v>
          </cell>
          <cell r="D635" t="str">
            <v>£m</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row>
        <row r="636">
          <cell r="B636" t="str">
            <v>A20374</v>
          </cell>
          <cell r="C636" t="str">
            <v>Water trading export incentive impact - Low case</v>
          </cell>
          <cell r="D636" t="str">
            <v>£m</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row>
        <row r="637">
          <cell r="B637" t="str">
            <v>A20375</v>
          </cell>
          <cell r="C637" t="str">
            <v>Water trading import incentives impact - Low case</v>
          </cell>
          <cell r="D637" t="str">
            <v>£m</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row>
        <row r="638">
          <cell r="B638" t="str">
            <v>A20378</v>
          </cell>
          <cell r="C638" t="str">
            <v>Service incentive mechanism (SIM) impact - Low case</v>
          </cell>
          <cell r="D638" t="str">
            <v>£m</v>
          </cell>
          <cell r="E638">
            <v>0</v>
          </cell>
          <cell r="F638">
            <v>0</v>
          </cell>
          <cell r="G638">
            <v>0</v>
          </cell>
          <cell r="H638">
            <v>0</v>
          </cell>
          <cell r="I638">
            <v>0</v>
          </cell>
          <cell r="L638">
            <v>0</v>
          </cell>
          <cell r="M638">
            <v>0</v>
          </cell>
          <cell r="N638">
            <v>0</v>
          </cell>
          <cell r="O638">
            <v>-110.91845538012353</v>
          </cell>
          <cell r="P638">
            <v>0</v>
          </cell>
          <cell r="Q638">
            <v>0</v>
          </cell>
          <cell r="R638">
            <v>0</v>
          </cell>
          <cell r="S638">
            <v>0</v>
          </cell>
          <cell r="T638">
            <v>0</v>
          </cell>
          <cell r="U638">
            <v>0</v>
          </cell>
          <cell r="V638">
            <v>0</v>
          </cell>
          <cell r="W638">
            <v>0</v>
          </cell>
          <cell r="X638">
            <v>0</v>
          </cell>
          <cell r="Y638">
            <v>0</v>
          </cell>
        </row>
        <row r="639">
          <cell r="B639" t="str">
            <v>A20404</v>
          </cell>
          <cell r="C639" t="str">
            <v>Financing performance impact - Low case</v>
          </cell>
          <cell r="D639" t="str">
            <v>£m</v>
          </cell>
          <cell r="E639">
            <v>0</v>
          </cell>
          <cell r="F639">
            <v>0</v>
          </cell>
          <cell r="G639">
            <v>0</v>
          </cell>
          <cell r="H639">
            <v>0</v>
          </cell>
          <cell r="I639">
            <v>0</v>
          </cell>
          <cell r="J639">
            <v>35.607833471329599</v>
          </cell>
          <cell r="K639">
            <v>36.828561364822463</v>
          </cell>
          <cell r="L639">
            <v>37.808792657487622</v>
          </cell>
          <cell r="M639">
            <v>38.6608996766345</v>
          </cell>
          <cell r="N639">
            <v>39.103013964294291</v>
          </cell>
          <cell r="O639">
            <v>0</v>
          </cell>
          <cell r="P639">
            <v>0</v>
          </cell>
          <cell r="Q639">
            <v>0</v>
          </cell>
          <cell r="R639">
            <v>0</v>
          </cell>
          <cell r="S639">
            <v>0</v>
          </cell>
          <cell r="T639">
            <v>0</v>
          </cell>
          <cell r="U639">
            <v>0</v>
          </cell>
          <cell r="V639">
            <v>0</v>
          </cell>
          <cell r="W639">
            <v>0</v>
          </cell>
          <cell r="X639">
            <v>0</v>
          </cell>
          <cell r="Y639">
            <v>0</v>
          </cell>
        </row>
        <row r="640">
          <cell r="B640" t="str">
            <v>A20379</v>
          </cell>
          <cell r="C640" t="str">
            <v>Return on regulated equity (RORE) impact - Low case</v>
          </cell>
          <cell r="D640" t="str">
            <v>%</v>
          </cell>
          <cell r="E640">
            <v>0</v>
          </cell>
          <cell r="F640">
            <v>0</v>
          </cell>
          <cell r="G640">
            <v>0</v>
          </cell>
          <cell r="H640">
            <v>0</v>
          </cell>
          <cell r="I640">
            <v>0</v>
          </cell>
          <cell r="J640">
            <v>1.420631623492833E-2</v>
          </cell>
          <cell r="K640">
            <v>2.5682347262735526E-3</v>
          </cell>
          <cell r="L640">
            <v>-7.3523140215490815E-4</v>
          </cell>
          <cell r="M640">
            <v>3.7792632950318246E-3</v>
          </cell>
          <cell r="N640">
            <v>-6.3052000204580055E-3</v>
          </cell>
          <cell r="O640">
            <v>0</v>
          </cell>
          <cell r="P640">
            <v>0</v>
          </cell>
          <cell r="Q640">
            <v>0</v>
          </cell>
          <cell r="R640">
            <v>0</v>
          </cell>
          <cell r="S640">
            <v>0</v>
          </cell>
          <cell r="T640">
            <v>0</v>
          </cell>
          <cell r="U640">
            <v>0</v>
          </cell>
          <cell r="V640">
            <v>0</v>
          </cell>
          <cell r="W640">
            <v>0</v>
          </cell>
          <cell r="X640">
            <v>0</v>
          </cell>
          <cell r="Y640">
            <v>0</v>
          </cell>
        </row>
        <row r="641">
          <cell r="B641" t="str">
            <v>A20380</v>
          </cell>
          <cell r="C641" t="str">
            <v>FFO interest cover - Low case</v>
          </cell>
          <cell r="D641" t="str">
            <v>Ratio</v>
          </cell>
          <cell r="E641">
            <v>0</v>
          </cell>
          <cell r="F641">
            <v>0</v>
          </cell>
          <cell r="G641">
            <v>0</v>
          </cell>
          <cell r="H641">
            <v>0</v>
          </cell>
          <cell r="I641">
            <v>0</v>
          </cell>
          <cell r="J641">
            <v>2.5835173345624689</v>
          </cell>
          <cell r="K641">
            <v>2.3002437286142703</v>
          </cell>
          <cell r="L641">
            <v>2.0918303290786517</v>
          </cell>
          <cell r="M641">
            <v>2.1238567871633056</v>
          </cell>
          <cell r="N641">
            <v>2.2571790433995633</v>
          </cell>
          <cell r="O641">
            <v>0</v>
          </cell>
          <cell r="P641">
            <v>0</v>
          </cell>
          <cell r="Q641">
            <v>0</v>
          </cell>
          <cell r="R641">
            <v>0</v>
          </cell>
          <cell r="S641">
            <v>0</v>
          </cell>
          <cell r="T641">
            <v>0</v>
          </cell>
          <cell r="U641">
            <v>0</v>
          </cell>
          <cell r="V641">
            <v>0</v>
          </cell>
          <cell r="W641">
            <v>0</v>
          </cell>
          <cell r="X641">
            <v>0</v>
          </cell>
          <cell r="Y641">
            <v>0</v>
          </cell>
        </row>
        <row r="642">
          <cell r="B642" t="str">
            <v>A20381</v>
          </cell>
          <cell r="C642" t="str">
            <v>Adjusted interest cover - Low case</v>
          </cell>
          <cell r="D642" t="str">
            <v>Ratio</v>
          </cell>
          <cell r="E642">
            <v>0</v>
          </cell>
          <cell r="F642">
            <v>0</v>
          </cell>
          <cell r="G642">
            <v>0</v>
          </cell>
          <cell r="H642">
            <v>0</v>
          </cell>
          <cell r="I642">
            <v>0</v>
          </cell>
          <cell r="J642">
            <v>1.0221982657618225</v>
          </cell>
          <cell r="K642">
            <v>0.88323221700455756</v>
          </cell>
          <cell r="L642">
            <v>0.8225591848337791</v>
          </cell>
          <cell r="M642">
            <v>0.87372879102765277</v>
          </cell>
          <cell r="N642">
            <v>0.94230829950099726</v>
          </cell>
          <cell r="O642">
            <v>0</v>
          </cell>
          <cell r="P642">
            <v>0</v>
          </cell>
          <cell r="Q642">
            <v>0</v>
          </cell>
          <cell r="R642">
            <v>0</v>
          </cell>
          <cell r="S642">
            <v>0</v>
          </cell>
          <cell r="T642">
            <v>0</v>
          </cell>
          <cell r="U642">
            <v>0</v>
          </cell>
          <cell r="V642">
            <v>0</v>
          </cell>
          <cell r="W642">
            <v>0</v>
          </cell>
          <cell r="X642">
            <v>0</v>
          </cell>
          <cell r="Y642">
            <v>0</v>
          </cell>
        </row>
        <row r="643">
          <cell r="B643" t="str">
            <v>A20382</v>
          </cell>
          <cell r="C643" t="str">
            <v>FFO / Debt - Low case</v>
          </cell>
          <cell r="D643" t="str">
            <v>%</v>
          </cell>
          <cell r="E643">
            <v>0</v>
          </cell>
          <cell r="F643">
            <v>0</v>
          </cell>
          <cell r="G643">
            <v>0</v>
          </cell>
          <cell r="H643">
            <v>0</v>
          </cell>
          <cell r="I643">
            <v>0</v>
          </cell>
          <cell r="J643">
            <v>8.1536187294640655E-2</v>
          </cell>
          <cell r="K643">
            <v>6.7249337420677346E-2</v>
          </cell>
          <cell r="L643">
            <v>5.6133767963486382E-2</v>
          </cell>
          <cell r="M643">
            <v>5.7975117213196176E-2</v>
          </cell>
          <cell r="N643">
            <v>6.5354097889833374E-2</v>
          </cell>
          <cell r="O643">
            <v>0</v>
          </cell>
          <cell r="P643">
            <v>0</v>
          </cell>
          <cell r="Q643">
            <v>0</v>
          </cell>
          <cell r="R643">
            <v>0</v>
          </cell>
          <cell r="S643">
            <v>0</v>
          </cell>
          <cell r="T643">
            <v>0</v>
          </cell>
          <cell r="U643">
            <v>0</v>
          </cell>
          <cell r="V643">
            <v>0</v>
          </cell>
          <cell r="W643">
            <v>0</v>
          </cell>
          <cell r="X643">
            <v>0</v>
          </cell>
          <cell r="Y643">
            <v>0</v>
          </cell>
        </row>
        <row r="644">
          <cell r="B644" t="str">
            <v>A20383</v>
          </cell>
          <cell r="C644" t="str">
            <v>RCF / Debt - Low case</v>
          </cell>
          <cell r="D644" t="str">
            <v>%</v>
          </cell>
          <cell r="E644">
            <v>0</v>
          </cell>
          <cell r="F644">
            <v>0</v>
          </cell>
          <cell r="G644">
            <v>0</v>
          </cell>
          <cell r="H644">
            <v>0</v>
          </cell>
          <cell r="I644">
            <v>0</v>
          </cell>
          <cell r="J644">
            <v>5.9248834408138946E-2</v>
          </cell>
          <cell r="K644">
            <v>4.2210265635894258E-2</v>
          </cell>
          <cell r="L644">
            <v>3.1223913659119123E-2</v>
          </cell>
          <cell r="M644">
            <v>3.1315587105943211E-2</v>
          </cell>
          <cell r="N644">
            <v>3.8563445967311427E-2</v>
          </cell>
          <cell r="O644">
            <v>0</v>
          </cell>
          <cell r="P644">
            <v>0</v>
          </cell>
          <cell r="Q644">
            <v>0</v>
          </cell>
          <cell r="R644">
            <v>0</v>
          </cell>
          <cell r="S644">
            <v>0</v>
          </cell>
          <cell r="T644">
            <v>0</v>
          </cell>
          <cell r="U644">
            <v>0</v>
          </cell>
          <cell r="V644">
            <v>0</v>
          </cell>
          <cell r="W644">
            <v>0</v>
          </cell>
          <cell r="X644">
            <v>0</v>
          </cell>
          <cell r="Y644">
            <v>0</v>
          </cell>
        </row>
        <row r="645">
          <cell r="B645" t="str">
            <v>A20384</v>
          </cell>
          <cell r="C645" t="str">
            <v>Dividend cover - Low case</v>
          </cell>
          <cell r="D645" t="str">
            <v>Ratio</v>
          </cell>
          <cell r="E645">
            <v>0</v>
          </cell>
          <cell r="F645">
            <v>0</v>
          </cell>
          <cell r="G645">
            <v>0</v>
          </cell>
          <cell r="H645">
            <v>0</v>
          </cell>
          <cell r="I645">
            <v>0</v>
          </cell>
          <cell r="J645">
            <v>0.50846678655595701</v>
          </cell>
          <cell r="K645">
            <v>-7.5558200119085692E-2</v>
          </cell>
          <cell r="L645">
            <v>-0.52324941219331189</v>
          </cell>
          <cell r="M645">
            <v>-0.35166135074247934</v>
          </cell>
          <cell r="N645">
            <v>2.6922013162489593E-2</v>
          </cell>
          <cell r="O645">
            <v>0</v>
          </cell>
          <cell r="P645">
            <v>0</v>
          </cell>
          <cell r="Q645">
            <v>0</v>
          </cell>
          <cell r="R645">
            <v>0</v>
          </cell>
          <cell r="S645">
            <v>0</v>
          </cell>
          <cell r="T645">
            <v>0</v>
          </cell>
          <cell r="U645">
            <v>0</v>
          </cell>
          <cell r="V645">
            <v>0</v>
          </cell>
          <cell r="W645">
            <v>0</v>
          </cell>
          <cell r="X645">
            <v>0</v>
          </cell>
          <cell r="Y645">
            <v>0</v>
          </cell>
        </row>
        <row r="646">
          <cell r="Q646">
            <v>0</v>
          </cell>
          <cell r="R646">
            <v>0</v>
          </cell>
          <cell r="S646">
            <v>0</v>
          </cell>
          <cell r="T646">
            <v>0</v>
          </cell>
          <cell r="U646">
            <v>0</v>
          </cell>
          <cell r="V646">
            <v>0</v>
          </cell>
          <cell r="W646">
            <v>0</v>
          </cell>
          <cell r="X646">
            <v>0</v>
          </cell>
        </row>
        <row r="647">
          <cell r="Q647">
            <v>0</v>
          </cell>
          <cell r="R647">
            <v>0</v>
          </cell>
          <cell r="S647">
            <v>0</v>
          </cell>
          <cell r="T647">
            <v>0</v>
          </cell>
          <cell r="U647">
            <v>0</v>
          </cell>
          <cell r="V647">
            <v>0</v>
          </cell>
          <cell r="W647">
            <v>0</v>
          </cell>
          <cell r="X647">
            <v>0</v>
          </cell>
        </row>
        <row r="648">
          <cell r="Q648">
            <v>0</v>
          </cell>
          <cell r="R648">
            <v>0</v>
          </cell>
          <cell r="S648">
            <v>0</v>
          </cell>
          <cell r="T648">
            <v>0</v>
          </cell>
          <cell r="U648">
            <v>0</v>
          </cell>
          <cell r="V648">
            <v>0</v>
          </cell>
          <cell r="W648">
            <v>0</v>
          </cell>
          <cell r="X648">
            <v>0</v>
          </cell>
        </row>
        <row r="649">
          <cell r="Q649">
            <v>0</v>
          </cell>
          <cell r="R649">
            <v>0</v>
          </cell>
          <cell r="S649">
            <v>0</v>
          </cell>
          <cell r="T649">
            <v>0</v>
          </cell>
          <cell r="U649">
            <v>0</v>
          </cell>
          <cell r="V649">
            <v>0</v>
          </cell>
          <cell r="W649">
            <v>0</v>
          </cell>
          <cell r="X649">
            <v>0</v>
          </cell>
        </row>
        <row r="650">
          <cell r="Q650">
            <v>0</v>
          </cell>
          <cell r="R650">
            <v>0</v>
          </cell>
          <cell r="S650">
            <v>0</v>
          </cell>
          <cell r="T650">
            <v>0</v>
          </cell>
          <cell r="U650">
            <v>0</v>
          </cell>
          <cell r="V650">
            <v>0</v>
          </cell>
          <cell r="W650">
            <v>0</v>
          </cell>
          <cell r="X650">
            <v>0</v>
          </cell>
        </row>
        <row r="651">
          <cell r="Q651">
            <v>0</v>
          </cell>
          <cell r="R651">
            <v>0</v>
          </cell>
          <cell r="S651">
            <v>0</v>
          </cell>
          <cell r="T651">
            <v>0</v>
          </cell>
          <cell r="U651">
            <v>0</v>
          </cell>
          <cell r="V651">
            <v>0</v>
          </cell>
          <cell r="W651">
            <v>0</v>
          </cell>
          <cell r="X651">
            <v>0</v>
          </cell>
        </row>
        <row r="652">
          <cell r="Q652">
            <v>0</v>
          </cell>
          <cell r="R652">
            <v>0</v>
          </cell>
          <cell r="S652">
            <v>0</v>
          </cell>
          <cell r="T652">
            <v>0</v>
          </cell>
          <cell r="U652">
            <v>0</v>
          </cell>
          <cell r="V652">
            <v>0</v>
          </cell>
          <cell r="W652">
            <v>0</v>
          </cell>
          <cell r="X652">
            <v>0</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lcs"/>
      <sheetName val="Totex menu adjustments"/>
      <sheetName val="RPI"/>
      <sheetName val="Timeline"/>
      <sheetName val="F_Inputs Water"/>
      <sheetName val="Water Menu"/>
      <sheetName val="F_Inputs Waste"/>
      <sheetName val="Waste menu"/>
      <sheetName val="Water Real AR"/>
      <sheetName val="Waste Real AR"/>
      <sheetName val="Revised"/>
      <sheetName val="Third party costs"/>
      <sheetName val="4E. HC WWW totex analysis"/>
    </sheetNames>
    <sheetDataSet>
      <sheetData sheetId="0">
        <row r="12">
          <cell r="H12" t="str">
            <v>WaSC</v>
          </cell>
        </row>
        <row r="13">
          <cell r="H13" t="str">
            <v>No</v>
          </cell>
          <cell r="K13" t="b">
            <v>0</v>
          </cell>
        </row>
        <row r="15">
          <cell r="H15">
            <v>3.5999999999999997E-2</v>
          </cell>
        </row>
        <row r="22">
          <cell r="H22">
            <v>95.273326114134434</v>
          </cell>
        </row>
        <row r="23">
          <cell r="H23">
            <v>98.042771203666916</v>
          </cell>
        </row>
        <row r="32">
          <cell r="H32">
            <v>95.3</v>
          </cell>
        </row>
        <row r="33">
          <cell r="H33">
            <v>98</v>
          </cell>
        </row>
        <row r="40">
          <cell r="L40">
            <v>635.26254276253098</v>
          </cell>
          <cell r="M40">
            <v>676.42467240849396</v>
          </cell>
          <cell r="N40">
            <v>696.16227968803003</v>
          </cell>
          <cell r="O40">
            <v>685.26633168489195</v>
          </cell>
          <cell r="P40">
            <v>663.008775554061</v>
          </cell>
        </row>
        <row r="41">
          <cell r="L41">
            <v>852.11963334994698</v>
          </cell>
          <cell r="M41">
            <v>792.19267520454105</v>
          </cell>
          <cell r="N41">
            <v>796.35681432750403</v>
          </cell>
          <cell r="O41">
            <v>706.67513474515795</v>
          </cell>
          <cell r="P41">
            <v>614.23905585353805</v>
          </cell>
        </row>
        <row r="52">
          <cell r="L52">
            <v>718.46534824732248</v>
          </cell>
          <cell r="M52">
            <v>827.33924438495512</v>
          </cell>
          <cell r="N52">
            <v>772.98116844143988</v>
          </cell>
          <cell r="O52">
            <v>787.68972678330715</v>
          </cell>
          <cell r="P52">
            <v>786.21033336807818</v>
          </cell>
        </row>
        <row r="53">
          <cell r="L53">
            <v>917.00652030996605</v>
          </cell>
          <cell r="M53">
            <v>909.51279574430691</v>
          </cell>
          <cell r="N53">
            <v>890.42707930595532</v>
          </cell>
          <cell r="O53">
            <v>817.98969028373813</v>
          </cell>
          <cell r="P53">
            <v>733.48144347359596</v>
          </cell>
        </row>
        <row r="60">
          <cell r="L60">
            <v>3.2232874110779446</v>
          </cell>
          <cell r="M60">
            <v>2.7884500455692725</v>
          </cell>
        </row>
        <row r="61">
          <cell r="L61">
            <v>0</v>
          </cell>
          <cell r="M61">
            <v>0</v>
          </cell>
        </row>
        <row r="62">
          <cell r="L62">
            <v>0</v>
          </cell>
          <cell r="M62">
            <v>19.443056739649681</v>
          </cell>
        </row>
        <row r="63">
          <cell r="L63">
            <v>0</v>
          </cell>
          <cell r="M63">
            <v>0</v>
          </cell>
        </row>
        <row r="75">
          <cell r="K75">
            <v>24.652999999999999</v>
          </cell>
        </row>
        <row r="78">
          <cell r="K78">
            <v>51.491</v>
          </cell>
        </row>
        <row r="86">
          <cell r="H86">
            <v>0.55000000000000004</v>
          </cell>
        </row>
        <row r="87">
          <cell r="H87">
            <v>0.5</v>
          </cell>
        </row>
        <row r="90">
          <cell r="H90">
            <v>115</v>
          </cell>
        </row>
        <row r="91">
          <cell r="H91">
            <v>130</v>
          </cell>
        </row>
        <row r="93">
          <cell r="H93">
            <v>80</v>
          </cell>
        </row>
        <row r="94">
          <cell r="H94">
            <v>80</v>
          </cell>
        </row>
        <row r="96">
          <cell r="H96">
            <v>130</v>
          </cell>
        </row>
        <row r="97">
          <cell r="H97">
            <v>80</v>
          </cell>
        </row>
        <row r="100">
          <cell r="H100">
            <v>100</v>
          </cell>
        </row>
        <row r="101">
          <cell r="H101">
            <v>100</v>
          </cell>
        </row>
        <row r="104">
          <cell r="H104">
            <v>0.5</v>
          </cell>
        </row>
        <row r="105">
          <cell r="H105">
            <v>-2E-3</v>
          </cell>
        </row>
        <row r="108">
          <cell r="H108">
            <v>0.75</v>
          </cell>
        </row>
        <row r="109">
          <cell r="H109">
            <v>0.25</v>
          </cell>
        </row>
        <row r="115">
          <cell r="H115">
            <v>0.7</v>
          </cell>
        </row>
        <row r="116">
          <cell r="H116">
            <v>-2E-3</v>
          </cell>
        </row>
        <row r="117">
          <cell r="H117">
            <v>75</v>
          </cell>
        </row>
        <row r="118">
          <cell r="H118">
            <v>0.25</v>
          </cell>
        </row>
        <row r="119">
          <cell r="H119">
            <v>7.5</v>
          </cell>
        </row>
        <row r="120">
          <cell r="H120">
            <v>-2.4999999999999994E-2</v>
          </cell>
        </row>
        <row r="121">
          <cell r="H121">
            <v>-5.0000000000000001E-4</v>
          </cell>
        </row>
        <row r="126">
          <cell r="L126">
            <v>0.46305550456485323</v>
          </cell>
          <cell r="M126">
            <v>0.49871575003677421</v>
          </cell>
          <cell r="N126">
            <v>0.48862179736583111</v>
          </cell>
          <cell r="O126">
            <v>0.52475100953429421</v>
          </cell>
          <cell r="P126">
            <v>0.54012024289919736</v>
          </cell>
        </row>
        <row r="140">
          <cell r="N140">
            <v>0</v>
          </cell>
          <cell r="O140">
            <v>0</v>
          </cell>
          <cell r="P140">
            <v>0</v>
          </cell>
        </row>
      </sheetData>
      <sheetData sheetId="1">
        <row r="30">
          <cell r="L30">
            <v>699.20722549829668</v>
          </cell>
          <cell r="M30">
            <v>743.38086995395599</v>
          </cell>
          <cell r="N30">
            <v>687.93594951871489</v>
          </cell>
          <cell r="O30">
            <v>677.16875549779729</v>
          </cell>
          <cell r="P30">
            <v>655.17420989028335</v>
          </cell>
        </row>
        <row r="31">
          <cell r="L31">
            <v>904.66711609069296</v>
          </cell>
          <cell r="M31">
            <v>807.64887432045316</v>
          </cell>
          <cell r="N31">
            <v>792.46018310460943</v>
          </cell>
          <cell r="O31">
            <v>703.21732243671852</v>
          </cell>
          <cell r="P31">
            <v>611.23353993366561</v>
          </cell>
        </row>
        <row r="39">
          <cell r="G39">
            <v>0.44</v>
          </cell>
        </row>
        <row r="40">
          <cell r="G40">
            <v>107.5</v>
          </cell>
        </row>
        <row r="41">
          <cell r="G41">
            <v>-4.1999999999999993</v>
          </cell>
        </row>
        <row r="44">
          <cell r="G44">
            <v>0.54</v>
          </cell>
        </row>
        <row r="45">
          <cell r="G45">
            <v>95</v>
          </cell>
        </row>
        <row r="46">
          <cell r="G46">
            <v>2.3000000000000007</v>
          </cell>
        </row>
        <row r="52">
          <cell r="G52">
            <v>98.818331528533605</v>
          </cell>
        </row>
        <row r="53">
          <cell r="G53">
            <v>0.5796635127215346</v>
          </cell>
        </row>
        <row r="57">
          <cell r="G57">
            <v>99.510692800916729</v>
          </cell>
        </row>
        <row r="58">
          <cell r="G58">
            <v>0.24273822726103766</v>
          </cell>
        </row>
        <row r="63">
          <cell r="G63">
            <v>0.50939999999999996</v>
          </cell>
        </row>
        <row r="64">
          <cell r="G64">
            <v>98.825000000000003</v>
          </cell>
        </row>
        <row r="65">
          <cell r="G65">
            <v>0.57645500000000016</v>
          </cell>
        </row>
        <row r="68">
          <cell r="G68">
            <v>0.504</v>
          </cell>
        </row>
        <row r="69">
          <cell r="G69">
            <v>99.5</v>
          </cell>
        </row>
        <row r="70">
          <cell r="G70">
            <v>0.24800000000000022</v>
          </cell>
        </row>
        <row r="174">
          <cell r="P174">
            <v>165.64815725042294</v>
          </cell>
        </row>
        <row r="175">
          <cell r="P175">
            <v>86.832346205453945</v>
          </cell>
        </row>
        <row r="192">
          <cell r="G192">
            <v>0.57954081902233467</v>
          </cell>
        </row>
        <row r="193">
          <cell r="G193">
            <v>0.50015278954308129</v>
          </cell>
        </row>
      </sheetData>
      <sheetData sheetId="2" refreshError="1"/>
      <sheetData sheetId="3">
        <row r="49">
          <cell r="I49">
            <v>1</v>
          </cell>
        </row>
      </sheetData>
      <sheetData sheetId="4">
        <row r="3">
          <cell r="I3" t="str">
            <v>2012-13</v>
          </cell>
          <cell r="J3" t="str">
            <v>2013-14</v>
          </cell>
          <cell r="K3" t="str">
            <v>2014-15</v>
          </cell>
          <cell r="L3" t="str">
            <v>2015-16</v>
          </cell>
          <cell r="M3" t="str">
            <v>2016-17</v>
          </cell>
          <cell r="N3" t="str">
            <v>2017-18</v>
          </cell>
          <cell r="O3" t="str">
            <v>2018-19</v>
          </cell>
          <cell r="P3" t="str">
            <v>2019-20</v>
          </cell>
          <cell r="Q3" t="str">
            <v>2020-21</v>
          </cell>
          <cell r="R3" t="str">
            <v>2021-22</v>
          </cell>
          <cell r="S3" t="str">
            <v>2022-23</v>
          </cell>
          <cell r="T3" t="str">
            <v>2023-24</v>
          </cell>
          <cell r="U3" t="str">
            <v>2024-25</v>
          </cell>
        </row>
        <row r="5">
          <cell r="I5">
            <v>2012</v>
          </cell>
          <cell r="J5">
            <v>2013</v>
          </cell>
          <cell r="K5">
            <v>2014</v>
          </cell>
          <cell r="L5">
            <v>2015</v>
          </cell>
          <cell r="M5">
            <v>2016</v>
          </cell>
          <cell r="N5">
            <v>2017</v>
          </cell>
          <cell r="O5">
            <v>2018</v>
          </cell>
          <cell r="P5">
            <v>2019</v>
          </cell>
          <cell r="Q5">
            <v>2020</v>
          </cell>
          <cell r="R5">
            <v>2021</v>
          </cell>
          <cell r="S5">
            <v>2022</v>
          </cell>
          <cell r="T5">
            <v>2023</v>
          </cell>
          <cell r="U5">
            <v>2024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Cover"/>
      <sheetName val="Version Control"/>
      <sheetName val="Adjustments log"/>
      <sheetName val="Map"/>
      <sheetName val="Key"/>
      <sheetName val="Dashboard"/>
      <sheetName val="Data &gt;"/>
      <sheetName val="F_Inputs"/>
      <sheetName val="F_Inputs Copy"/>
      <sheetName val="Input Copy"/>
      <sheetName val="Adjustments"/>
      <sheetName val="Input Real"/>
      <sheetName val="Input Nominal"/>
      <sheetName val="RPI"/>
      <sheetName val="Wholesale &gt;"/>
      <sheetName val="Water Nominal"/>
      <sheetName val="Wastewater Nominal"/>
      <sheetName val="Wholesale Nominal"/>
      <sheetName val="Water Real AR"/>
      <sheetName val="Waste Real AR"/>
      <sheetName val="Retail &gt;"/>
      <sheetName val="Calc HH"/>
      <sheetName val="Calc NHH"/>
      <sheetName val="HH Fin Stats"/>
      <sheetName val="NHH Fin Stats"/>
      <sheetName val="Retail Fin Stats"/>
      <sheetName val="Retail Phase Outputs"/>
      <sheetName val="Appointee &gt;"/>
      <sheetName val="Report Formats"/>
      <sheetName val="Appointee Nominal"/>
      <sheetName val="Reports Start"/>
      <sheetName val="Exec Summary"/>
      <sheetName val="Price Limits HH"/>
      <sheetName val="Price Limits NHH"/>
      <sheetName val="Headroom Check"/>
      <sheetName val="Appointee Fin Stats"/>
      <sheetName val="Tax Reconciliation"/>
      <sheetName val="F_Outputs"/>
      <sheetName val="Error Checks"/>
      <sheetName val="RPO Checks"/>
      <sheetName val="Index linked debt macro"/>
    </sheetNames>
    <sheetDataSet>
      <sheetData sheetId="0"/>
      <sheetData sheetId="1"/>
      <sheetData sheetId="2"/>
      <sheetData sheetId="3"/>
      <sheetData sheetId="4"/>
      <sheetData sheetId="5">
        <row r="357">
          <cell r="J357">
            <v>0.42603679511750947</v>
          </cell>
          <cell r="K357">
            <v>0.66463864173428977</v>
          </cell>
          <cell r="L357">
            <v>0.77905034941802942</v>
          </cell>
          <cell r="M357">
            <v>0.71589051447872976</v>
          </cell>
          <cell r="N357">
            <v>0.58687158276478968</v>
          </cell>
          <cell r="O357">
            <v>0</v>
          </cell>
          <cell r="P357">
            <v>0</v>
          </cell>
          <cell r="Q357">
            <v>0</v>
          </cell>
          <cell r="R357">
            <v>0</v>
          </cell>
          <cell r="S357">
            <v>0</v>
          </cell>
        </row>
        <row r="370">
          <cell r="J370">
            <v>0.12548523858228933</v>
          </cell>
          <cell r="K370">
            <v>-0.4413133851895914</v>
          </cell>
          <cell r="L370">
            <v>-0.46765592908438158</v>
          </cell>
          <cell r="M370">
            <v>-0.70005300763246137</v>
          </cell>
          <cell r="N370">
            <v>-1.0474780143003413</v>
          </cell>
          <cell r="O370">
            <v>0</v>
          </cell>
          <cell r="P370">
            <v>0</v>
          </cell>
          <cell r="Q370">
            <v>0</v>
          </cell>
          <cell r="R370">
            <v>0</v>
          </cell>
          <cell r="S370">
            <v>0</v>
          </cell>
        </row>
        <row r="418">
          <cell r="I418">
            <v>0</v>
          </cell>
          <cell r="J418">
            <v>790.66099226182075</v>
          </cell>
          <cell r="K418">
            <v>790.07557077880949</v>
          </cell>
          <cell r="L418">
            <v>790.27405252602307</v>
          </cell>
          <cell r="M418">
            <v>792.51412291242866</v>
          </cell>
          <cell r="N418">
            <v>799.3590456350089</v>
          </cell>
          <cell r="O418">
            <v>365.18799691486413</v>
          </cell>
          <cell r="P418">
            <v>355.44507961497038</v>
          </cell>
          <cell r="Q418">
            <v>345.90965699785704</v>
          </cell>
          <cell r="R418">
            <v>336.57578924243126</v>
          </cell>
          <cell r="S418">
            <v>327.43770656316025</v>
          </cell>
        </row>
        <row r="419">
          <cell r="I419">
            <v>0</v>
          </cell>
          <cell r="J419">
            <v>940.54661501498185</v>
          </cell>
          <cell r="K419">
            <v>940.88208396368032</v>
          </cell>
          <cell r="L419">
            <v>936.78819666130721</v>
          </cell>
          <cell r="M419">
            <v>931.44980982188542</v>
          </cell>
          <cell r="N419">
            <v>914.87275321108348</v>
          </cell>
          <cell r="O419">
            <v>529.40884078240742</v>
          </cell>
          <cell r="P419">
            <v>511.70996640737792</v>
          </cell>
          <cell r="Q419">
            <v>494.59811002292196</v>
          </cell>
          <cell r="R419">
            <v>478.05017238855362</v>
          </cell>
          <cell r="S419">
            <v>462.0439632221487</v>
          </cell>
        </row>
      </sheetData>
      <sheetData sheetId="6"/>
      <sheetData sheetId="7"/>
      <sheetData sheetId="8"/>
      <sheetData sheetId="9"/>
      <sheetData sheetId="10">
        <row r="9">
          <cell r="AG9">
            <v>20.182673768262308</v>
          </cell>
        </row>
        <row r="10">
          <cell r="AG10">
            <v>29.597033520655987</v>
          </cell>
        </row>
        <row r="17">
          <cell r="I17">
            <v>10517.063702323399</v>
          </cell>
          <cell r="AG17">
            <v>10517.063702323399</v>
          </cell>
        </row>
        <row r="18">
          <cell r="I18">
            <v>6489.1478960302302</v>
          </cell>
          <cell r="AG18">
            <v>6489.1478960302302</v>
          </cell>
        </row>
        <row r="21">
          <cell r="I21">
            <v>4137.7357983313796</v>
          </cell>
          <cell r="AG21">
            <v>4137.7357983313796</v>
          </cell>
        </row>
        <row r="22">
          <cell r="I22">
            <v>1664.97628277736</v>
          </cell>
          <cell r="AG22">
            <v>1664.97628277736</v>
          </cell>
        </row>
        <row r="25">
          <cell r="AG25">
            <v>30.861017081635602</v>
          </cell>
        </row>
        <row r="26">
          <cell r="AG26">
            <v>112.01621785365499</v>
          </cell>
        </row>
        <row r="31">
          <cell r="I31">
            <v>69.378416780199998</v>
          </cell>
          <cell r="AG31">
            <v>69.378416780199998</v>
          </cell>
        </row>
        <row r="32">
          <cell r="I32">
            <v>17.5868009898</v>
          </cell>
          <cell r="AG32">
            <v>17.5868009898</v>
          </cell>
        </row>
        <row r="35">
          <cell r="I35">
            <v>55.941709349600103</v>
          </cell>
          <cell r="AG35">
            <v>55.941709349600103</v>
          </cell>
        </row>
        <row r="36">
          <cell r="I36">
            <v>11.838552780400001</v>
          </cell>
          <cell r="AG36">
            <v>11.838552780400001</v>
          </cell>
        </row>
        <row r="39">
          <cell r="AG39">
            <v>16.121297459881099</v>
          </cell>
        </row>
        <row r="40">
          <cell r="AG40">
            <v>12.207002752185501</v>
          </cell>
        </row>
        <row r="44">
          <cell r="I44">
            <v>2032.2977542557101</v>
          </cell>
          <cell r="J44">
            <v>2040.55170193242</v>
          </cell>
          <cell r="K44">
            <v>2049.4114230867599</v>
          </cell>
          <cell r="L44">
            <v>2062.0413324977198</v>
          </cell>
          <cell r="M44">
            <v>2071.28745464658</v>
          </cell>
          <cell r="N44">
            <v>2080.0123104292202</v>
          </cell>
          <cell r="O44">
            <v>0</v>
          </cell>
          <cell r="P44">
            <v>0</v>
          </cell>
          <cell r="Q44">
            <v>0</v>
          </cell>
          <cell r="R44">
            <v>0</v>
          </cell>
          <cell r="S44">
            <v>0</v>
          </cell>
          <cell r="AG44">
            <v>2032.2977542557101</v>
          </cell>
          <cell r="AH44">
            <v>2040.55170193242</v>
          </cell>
          <cell r="AI44">
            <v>2049.4114230867599</v>
          </cell>
          <cell r="AJ44">
            <v>2062.0413324977198</v>
          </cell>
          <cell r="AK44">
            <v>2071.28745464658</v>
          </cell>
          <cell r="AL44">
            <v>2080.0123104292202</v>
          </cell>
          <cell r="AM44">
            <v>0</v>
          </cell>
          <cell r="AN44">
            <v>0</v>
          </cell>
          <cell r="AO44">
            <v>0</v>
          </cell>
          <cell r="AP44">
            <v>0</v>
          </cell>
          <cell r="AQ44">
            <v>0</v>
          </cell>
        </row>
        <row r="48">
          <cell r="AG48">
            <v>85.066789088058101</v>
          </cell>
        </row>
        <row r="49">
          <cell r="AG49">
            <v>79.311033395417894</v>
          </cell>
        </row>
        <row r="50">
          <cell r="AG50">
            <v>2.18850482864605</v>
          </cell>
        </row>
        <row r="51">
          <cell r="AG51">
            <v>34.487533565236497</v>
          </cell>
        </row>
        <row r="52">
          <cell r="AG52">
            <v>7.3639400428265498</v>
          </cell>
        </row>
        <row r="53">
          <cell r="AG53">
            <v>208.4178009201851</v>
          </cell>
        </row>
        <row r="54">
          <cell r="AG54">
            <v>137.401626820866</v>
          </cell>
        </row>
        <row r="55">
          <cell r="AG55">
            <v>54.844316483180499</v>
          </cell>
        </row>
        <row r="56">
          <cell r="AG56">
            <v>0</v>
          </cell>
        </row>
        <row r="57">
          <cell r="AG57">
            <v>400.66374422423155</v>
          </cell>
        </row>
        <row r="59">
          <cell r="I59">
            <v>146.84027049578299</v>
          </cell>
          <cell r="J59">
            <v>147.36256395054099</v>
          </cell>
          <cell r="K59">
            <v>194.028510425056</v>
          </cell>
          <cell r="L59">
            <v>287.98635527131</v>
          </cell>
          <cell r="M59">
            <v>439.05033936050398</v>
          </cell>
          <cell r="N59">
            <v>643.87197022441205</v>
          </cell>
          <cell r="O59">
            <v>0</v>
          </cell>
          <cell r="P59">
            <v>0</v>
          </cell>
          <cell r="Q59">
            <v>0</v>
          </cell>
          <cell r="R59">
            <v>0</v>
          </cell>
          <cell r="S59">
            <v>0</v>
          </cell>
          <cell r="AG59">
            <v>146.84027049578299</v>
          </cell>
          <cell r="AH59">
            <v>130.016704212874</v>
          </cell>
          <cell r="AI59">
            <v>131.24809945107799</v>
          </cell>
          <cell r="AJ59">
            <v>132.72578142897601</v>
          </cell>
          <cell r="AK59">
            <v>129.94006671748099</v>
          </cell>
          <cell r="AL59">
            <v>124.567624794062</v>
          </cell>
          <cell r="AM59">
            <v>0</v>
          </cell>
          <cell r="AN59">
            <v>0</v>
          </cell>
          <cell r="AO59">
            <v>0</v>
          </cell>
          <cell r="AP59">
            <v>0</v>
          </cell>
          <cell r="AQ59">
            <v>0</v>
          </cell>
        </row>
        <row r="63">
          <cell r="I63">
            <v>635</v>
          </cell>
          <cell r="AG63">
            <v>635</v>
          </cell>
        </row>
        <row r="64">
          <cell r="AH64">
            <v>0</v>
          </cell>
          <cell r="AI64">
            <v>0</v>
          </cell>
          <cell r="AJ64">
            <v>15</v>
          </cell>
          <cell r="AK64">
            <v>0</v>
          </cell>
          <cell r="AL64">
            <v>0</v>
          </cell>
          <cell r="AM64">
            <v>0</v>
          </cell>
          <cell r="AN64">
            <v>0</v>
          </cell>
          <cell r="AO64">
            <v>0</v>
          </cell>
          <cell r="AP64">
            <v>0</v>
          </cell>
          <cell r="AQ64">
            <v>0</v>
          </cell>
        </row>
        <row r="65">
          <cell r="AH65">
            <v>0</v>
          </cell>
          <cell r="AI65">
            <v>-200</v>
          </cell>
          <cell r="AJ65">
            <v>-150</v>
          </cell>
          <cell r="AK65">
            <v>-100</v>
          </cell>
          <cell r="AL65">
            <v>-100</v>
          </cell>
          <cell r="AM65">
            <v>0</v>
          </cell>
          <cell r="AN65">
            <v>0</v>
          </cell>
          <cell r="AO65">
            <v>0</v>
          </cell>
          <cell r="AP65">
            <v>0</v>
          </cell>
          <cell r="AQ65">
            <v>0</v>
          </cell>
        </row>
        <row r="67">
          <cell r="I67">
            <v>4720.5378144146798</v>
          </cell>
          <cell r="AG67">
            <v>4720.3378144146973</v>
          </cell>
        </row>
        <row r="68">
          <cell r="AH68">
            <v>93.132000000000005</v>
          </cell>
          <cell r="AI68">
            <v>1012.3936</v>
          </cell>
          <cell r="AJ68">
            <v>952.24720000000002</v>
          </cell>
          <cell r="AK68">
            <v>398.1848</v>
          </cell>
          <cell r="AL68">
            <v>590.43119999999999</v>
          </cell>
          <cell r="AM68">
            <v>0</v>
          </cell>
          <cell r="AN68">
            <v>0</v>
          </cell>
          <cell r="AO68">
            <v>0</v>
          </cell>
          <cell r="AP68">
            <v>0</v>
          </cell>
          <cell r="AQ68">
            <v>0</v>
          </cell>
        </row>
        <row r="69">
          <cell r="AH69">
            <v>0</v>
          </cell>
          <cell r="AI69">
            <v>-438.1</v>
          </cell>
          <cell r="AJ69">
            <v>-565</v>
          </cell>
          <cell r="AK69">
            <v>-96.587000000000003</v>
          </cell>
          <cell r="AL69">
            <v>0</v>
          </cell>
          <cell r="AM69">
            <v>0</v>
          </cell>
          <cell r="AN69">
            <v>0</v>
          </cell>
          <cell r="AO69">
            <v>0</v>
          </cell>
          <cell r="AP69">
            <v>0</v>
          </cell>
          <cell r="AQ69">
            <v>0</v>
          </cell>
        </row>
        <row r="71">
          <cell r="I71">
            <v>5213.3211505427498</v>
          </cell>
          <cell r="AG71">
            <v>5213.3211505427498</v>
          </cell>
        </row>
        <row r="72">
          <cell r="AH72">
            <v>223.28299999999999</v>
          </cell>
          <cell r="AI72">
            <v>253.0984</v>
          </cell>
          <cell r="AJ72">
            <v>238.06180000000001</v>
          </cell>
          <cell r="AK72">
            <v>99.546199999999999</v>
          </cell>
          <cell r="AL72">
            <v>147.6078</v>
          </cell>
          <cell r="AM72">
            <v>0</v>
          </cell>
          <cell r="AN72">
            <v>0</v>
          </cell>
          <cell r="AO72">
            <v>0</v>
          </cell>
          <cell r="AP72">
            <v>0</v>
          </cell>
          <cell r="AQ72">
            <v>0</v>
          </cell>
        </row>
        <row r="73">
          <cell r="AH73">
            <v>-266.97800000000001</v>
          </cell>
          <cell r="AI73">
            <v>-212.14599999999999</v>
          </cell>
          <cell r="AJ73">
            <v>-48.406999999999996</v>
          </cell>
          <cell r="AK73">
            <v>-35.948999999999998</v>
          </cell>
          <cell r="AL73">
            <v>-440.51100000000002</v>
          </cell>
          <cell r="AM73">
            <v>0</v>
          </cell>
          <cell r="AN73">
            <v>0</v>
          </cell>
          <cell r="AO73">
            <v>0</v>
          </cell>
          <cell r="AP73">
            <v>0</v>
          </cell>
          <cell r="AQ73">
            <v>0</v>
          </cell>
        </row>
        <row r="77">
          <cell r="I77">
            <v>-1.1756433338825301</v>
          </cell>
          <cell r="AG77">
            <v>-1.1756433338825301</v>
          </cell>
        </row>
        <row r="81">
          <cell r="I81">
            <v>29.05</v>
          </cell>
          <cell r="AG81">
            <v>29.05</v>
          </cell>
        </row>
        <row r="82">
          <cell r="I82">
            <v>4.4423407917383821</v>
          </cell>
          <cell r="AG82">
            <v>4.4423407917383821</v>
          </cell>
        </row>
        <row r="83">
          <cell r="AG83">
            <v>0</v>
          </cell>
        </row>
        <row r="85">
          <cell r="I85">
            <v>0</v>
          </cell>
          <cell r="AG85">
            <v>0</v>
          </cell>
        </row>
        <row r="89">
          <cell r="I89">
            <v>8.9</v>
          </cell>
          <cell r="J89">
            <v>8.9</v>
          </cell>
          <cell r="K89">
            <v>8.9</v>
          </cell>
          <cell r="L89">
            <v>8.9</v>
          </cell>
          <cell r="M89">
            <v>8.9</v>
          </cell>
          <cell r="N89">
            <v>8.9</v>
          </cell>
          <cell r="O89">
            <v>0</v>
          </cell>
          <cell r="P89">
            <v>0</v>
          </cell>
          <cell r="Q89">
            <v>0</v>
          </cell>
          <cell r="R89">
            <v>0</v>
          </cell>
          <cell r="S89">
            <v>0</v>
          </cell>
          <cell r="AG89">
            <v>8.9</v>
          </cell>
          <cell r="AH89">
            <v>8.9</v>
          </cell>
          <cell r="AI89">
            <v>8.9</v>
          </cell>
          <cell r="AJ89">
            <v>8.9</v>
          </cell>
          <cell r="AK89">
            <v>8.9</v>
          </cell>
          <cell r="AL89">
            <v>8.9</v>
          </cell>
          <cell r="AM89">
            <v>0</v>
          </cell>
          <cell r="AN89">
            <v>0</v>
          </cell>
          <cell r="AO89">
            <v>0</v>
          </cell>
          <cell r="AP89">
            <v>0</v>
          </cell>
          <cell r="AQ89">
            <v>0</v>
          </cell>
        </row>
        <row r="91">
          <cell r="I91">
            <v>832.34496686369596</v>
          </cell>
          <cell r="AG91">
            <v>832.34496686369596</v>
          </cell>
        </row>
        <row r="93">
          <cell r="I93">
            <v>-319.21958961422803</v>
          </cell>
          <cell r="AG93">
            <v>-319.21958961422803</v>
          </cell>
        </row>
        <row r="94">
          <cell r="I94">
            <v>-264.69205257240202</v>
          </cell>
          <cell r="AG94">
            <v>-264.69205257240202</v>
          </cell>
        </row>
        <row r="95">
          <cell r="I95">
            <v>-128.965</v>
          </cell>
          <cell r="AG95">
            <v>-128.965</v>
          </cell>
        </row>
        <row r="96">
          <cell r="I96">
            <v>-96.3</v>
          </cell>
          <cell r="AG96">
            <v>-96.3</v>
          </cell>
        </row>
        <row r="99">
          <cell r="I99">
            <v>-926.61359791556697</v>
          </cell>
          <cell r="AG99">
            <v>-926.61359791556697</v>
          </cell>
        </row>
        <row r="106">
          <cell r="V106">
            <v>0</v>
          </cell>
          <cell r="W106">
            <v>0</v>
          </cell>
          <cell r="X106">
            <v>0</v>
          </cell>
          <cell r="Y106">
            <v>0</v>
          </cell>
          <cell r="Z106">
            <v>0</v>
          </cell>
          <cell r="AA106">
            <v>0</v>
          </cell>
          <cell r="AB106">
            <v>0</v>
          </cell>
          <cell r="AC106">
            <v>0</v>
          </cell>
          <cell r="AD106">
            <v>0</v>
          </cell>
          <cell r="AE106">
            <v>0</v>
          </cell>
        </row>
        <row r="107">
          <cell r="V107">
            <v>0</v>
          </cell>
          <cell r="W107">
            <v>0</v>
          </cell>
          <cell r="X107">
            <v>0</v>
          </cell>
          <cell r="Y107">
            <v>0</v>
          </cell>
          <cell r="Z107">
            <v>0</v>
          </cell>
          <cell r="AA107">
            <v>0</v>
          </cell>
          <cell r="AB107">
            <v>0</v>
          </cell>
          <cell r="AC107">
            <v>0</v>
          </cell>
          <cell r="AD107">
            <v>0</v>
          </cell>
          <cell r="AE107">
            <v>0</v>
          </cell>
        </row>
        <row r="108">
          <cell r="V108">
            <v>0</v>
          </cell>
          <cell r="W108">
            <v>0</v>
          </cell>
          <cell r="X108">
            <v>0</v>
          </cell>
          <cell r="Y108">
            <v>0</v>
          </cell>
          <cell r="Z108">
            <v>0</v>
          </cell>
          <cell r="AA108">
            <v>0</v>
          </cell>
          <cell r="AB108">
            <v>0</v>
          </cell>
          <cell r="AC108">
            <v>0</v>
          </cell>
          <cell r="AD108">
            <v>0</v>
          </cell>
          <cell r="AE108">
            <v>0</v>
          </cell>
        </row>
        <row r="109">
          <cell r="V109">
            <v>0</v>
          </cell>
          <cell r="W109">
            <v>0</v>
          </cell>
          <cell r="X109">
            <v>0</v>
          </cell>
          <cell r="Y109">
            <v>0</v>
          </cell>
          <cell r="Z109">
            <v>0</v>
          </cell>
          <cell r="AA109">
            <v>0</v>
          </cell>
          <cell r="AB109">
            <v>0</v>
          </cell>
          <cell r="AC109">
            <v>0</v>
          </cell>
          <cell r="AD109">
            <v>0</v>
          </cell>
          <cell r="AE109">
            <v>0</v>
          </cell>
        </row>
        <row r="110">
          <cell r="V110">
            <v>0</v>
          </cell>
          <cell r="W110">
            <v>0</v>
          </cell>
          <cell r="X110">
            <v>0</v>
          </cell>
          <cell r="Y110">
            <v>0</v>
          </cell>
          <cell r="Z110">
            <v>0</v>
          </cell>
          <cell r="AA110">
            <v>0</v>
          </cell>
          <cell r="AB110">
            <v>0</v>
          </cell>
          <cell r="AC110">
            <v>0</v>
          </cell>
          <cell r="AD110">
            <v>0</v>
          </cell>
          <cell r="AE110">
            <v>0</v>
          </cell>
        </row>
        <row r="111">
          <cell r="V111">
            <v>0</v>
          </cell>
          <cell r="W111">
            <v>0</v>
          </cell>
          <cell r="X111">
            <v>0</v>
          </cell>
          <cell r="Y111">
            <v>0</v>
          </cell>
          <cell r="Z111">
            <v>0</v>
          </cell>
          <cell r="AA111">
            <v>0</v>
          </cell>
          <cell r="AB111">
            <v>0</v>
          </cell>
          <cell r="AC111">
            <v>0</v>
          </cell>
          <cell r="AD111">
            <v>0</v>
          </cell>
          <cell r="AE111">
            <v>0</v>
          </cell>
        </row>
        <row r="112">
          <cell r="V112">
            <v>0</v>
          </cell>
          <cell r="W112">
            <v>0</v>
          </cell>
          <cell r="X112">
            <v>0</v>
          </cell>
          <cell r="Y112">
            <v>0</v>
          </cell>
          <cell r="Z112">
            <v>0</v>
          </cell>
          <cell r="AA112">
            <v>0</v>
          </cell>
          <cell r="AB112">
            <v>0</v>
          </cell>
          <cell r="AC112">
            <v>0</v>
          </cell>
          <cell r="AD112">
            <v>0</v>
          </cell>
          <cell r="AE112">
            <v>0</v>
          </cell>
        </row>
        <row r="113">
          <cell r="V113">
            <v>0</v>
          </cell>
          <cell r="W113">
            <v>0</v>
          </cell>
          <cell r="X113">
            <v>0</v>
          </cell>
          <cell r="Y113">
            <v>0</v>
          </cell>
          <cell r="Z113">
            <v>0</v>
          </cell>
          <cell r="AA113">
            <v>0</v>
          </cell>
          <cell r="AB113">
            <v>0</v>
          </cell>
          <cell r="AC113">
            <v>0</v>
          </cell>
          <cell r="AD113">
            <v>0</v>
          </cell>
          <cell r="AE113">
            <v>0</v>
          </cell>
        </row>
        <row r="114">
          <cell r="V114">
            <v>0</v>
          </cell>
          <cell r="W114">
            <v>0</v>
          </cell>
          <cell r="X114">
            <v>0</v>
          </cell>
          <cell r="Y114">
            <v>0</v>
          </cell>
          <cell r="Z114">
            <v>0</v>
          </cell>
          <cell r="AA114">
            <v>0</v>
          </cell>
          <cell r="AB114">
            <v>0</v>
          </cell>
          <cell r="AC114">
            <v>0</v>
          </cell>
          <cell r="AD114">
            <v>0</v>
          </cell>
          <cell r="AE114">
            <v>0</v>
          </cell>
        </row>
        <row r="118">
          <cell r="AF118" t="b">
            <v>0</v>
          </cell>
        </row>
        <row r="120">
          <cell r="AH120">
            <v>0</v>
          </cell>
          <cell r="AI120">
            <v>0</v>
          </cell>
          <cell r="AJ120">
            <v>0</v>
          </cell>
          <cell r="AK120">
            <v>0</v>
          </cell>
          <cell r="AL120">
            <v>0</v>
          </cell>
          <cell r="AM120">
            <v>0</v>
          </cell>
          <cell r="AN120">
            <v>0</v>
          </cell>
          <cell r="AO120">
            <v>0</v>
          </cell>
          <cell r="AP120">
            <v>0</v>
          </cell>
          <cell r="AQ120">
            <v>0</v>
          </cell>
        </row>
        <row r="122">
          <cell r="AF122" t="b">
            <v>0</v>
          </cell>
        </row>
        <row r="126">
          <cell r="AH126" t="str">
            <v/>
          </cell>
          <cell r="AI126" t="str">
            <v/>
          </cell>
          <cell r="AJ126" t="str">
            <v/>
          </cell>
          <cell r="AK126" t="str">
            <v/>
          </cell>
          <cell r="AL126" t="str">
            <v/>
          </cell>
          <cell r="AM126" t="str">
            <v/>
          </cell>
          <cell r="AN126" t="str">
            <v/>
          </cell>
          <cell r="AO126" t="str">
            <v/>
          </cell>
          <cell r="AP126" t="str">
            <v/>
          </cell>
          <cell r="AQ126" t="str">
            <v/>
          </cell>
        </row>
        <row r="130">
          <cell r="AH130">
            <v>58.201968827379098</v>
          </cell>
          <cell r="AI130">
            <v>59.864929609401102</v>
          </cell>
          <cell r="AJ130">
            <v>62.425265522747402</v>
          </cell>
          <cell r="AK130">
            <v>63.4532085863924</v>
          </cell>
          <cell r="AL130">
            <v>65.441407367976794</v>
          </cell>
          <cell r="AM130">
            <v>0</v>
          </cell>
          <cell r="AN130">
            <v>0</v>
          </cell>
          <cell r="AO130">
            <v>0</v>
          </cell>
          <cell r="AP130">
            <v>0</v>
          </cell>
          <cell r="AQ130">
            <v>0</v>
          </cell>
        </row>
        <row r="131">
          <cell r="AH131">
            <v>26.461478604263</v>
          </cell>
          <cell r="AI131">
            <v>26.521542360693498</v>
          </cell>
          <cell r="AJ131">
            <v>26.580787752962401</v>
          </cell>
          <cell r="AK131">
            <v>26.646083046646702</v>
          </cell>
          <cell r="AL131">
            <v>26.720871937324699</v>
          </cell>
          <cell r="AM131">
            <v>0</v>
          </cell>
          <cell r="AN131">
            <v>0</v>
          </cell>
          <cell r="AO131">
            <v>0</v>
          </cell>
          <cell r="AP131">
            <v>0</v>
          </cell>
          <cell r="AQ131">
            <v>0</v>
          </cell>
        </row>
        <row r="132">
          <cell r="AH132">
            <v>0</v>
          </cell>
          <cell r="AI132">
            <v>0</v>
          </cell>
          <cell r="AJ132">
            <v>0</v>
          </cell>
          <cell r="AK132">
            <v>0</v>
          </cell>
          <cell r="AL132">
            <v>0</v>
          </cell>
          <cell r="AM132">
            <v>0</v>
          </cell>
          <cell r="AN132">
            <v>0</v>
          </cell>
          <cell r="AO132">
            <v>0</v>
          </cell>
          <cell r="AP132">
            <v>0</v>
          </cell>
          <cell r="AQ132">
            <v>0</v>
          </cell>
        </row>
        <row r="133">
          <cell r="AH133">
            <v>26.514787606576999</v>
          </cell>
          <cell r="AI133">
            <v>26.5716531029782</v>
          </cell>
          <cell r="AJ133">
            <v>26.627537074225799</v>
          </cell>
          <cell r="AK133">
            <v>26.6891508559609</v>
          </cell>
          <cell r="AL133">
            <v>26.760324145626299</v>
          </cell>
          <cell r="AM133">
            <v>0</v>
          </cell>
          <cell r="AN133">
            <v>0</v>
          </cell>
          <cell r="AO133">
            <v>0</v>
          </cell>
          <cell r="AP133">
            <v>0</v>
          </cell>
          <cell r="AQ133">
            <v>0</v>
          </cell>
        </row>
        <row r="134">
          <cell r="AH134">
            <v>0</v>
          </cell>
          <cell r="AI134">
            <v>0</v>
          </cell>
          <cell r="AJ134">
            <v>0</v>
          </cell>
          <cell r="AK134">
            <v>0</v>
          </cell>
          <cell r="AL134">
            <v>0</v>
          </cell>
          <cell r="AM134">
            <v>0</v>
          </cell>
          <cell r="AN134">
            <v>0</v>
          </cell>
          <cell r="AO134">
            <v>0</v>
          </cell>
          <cell r="AP134">
            <v>0</v>
          </cell>
          <cell r="AQ134">
            <v>0</v>
          </cell>
        </row>
        <row r="135">
          <cell r="AH135">
            <v>0.254017608900172</v>
          </cell>
          <cell r="AI135">
            <v>0.24873392187460899</v>
          </cell>
          <cell r="AJ135">
            <v>0.24350682915925601</v>
          </cell>
          <cell r="AK135">
            <v>0.238987235071079</v>
          </cell>
          <cell r="AL135">
            <v>0.235623953674407</v>
          </cell>
          <cell r="AM135">
            <v>0</v>
          </cell>
          <cell r="AN135">
            <v>0</v>
          </cell>
          <cell r="AO135">
            <v>0</v>
          </cell>
          <cell r="AP135">
            <v>0</v>
          </cell>
          <cell r="AQ135">
            <v>0</v>
          </cell>
        </row>
        <row r="136">
          <cell r="AH136">
            <v>0.139008635086451</v>
          </cell>
          <cell r="AI136">
            <v>0.13898340955191901</v>
          </cell>
          <cell r="AJ136">
            <v>0.139000812314717</v>
          </cell>
          <cell r="AK136">
            <v>0.139020293724361</v>
          </cell>
          <cell r="AL136">
            <v>0.13904447225153899</v>
          </cell>
          <cell r="AM136">
            <v>0</v>
          </cell>
          <cell r="AN136">
            <v>0</v>
          </cell>
          <cell r="AO136">
            <v>0</v>
          </cell>
          <cell r="AP136">
            <v>0</v>
          </cell>
          <cell r="AQ136">
            <v>0</v>
          </cell>
        </row>
        <row r="138">
          <cell r="AH138">
            <v>0.37666007921755801</v>
          </cell>
          <cell r="AI138">
            <v>0.41626276190815098</v>
          </cell>
          <cell r="AJ138">
            <v>0.46609610505038301</v>
          </cell>
          <cell r="AK138">
            <v>0.52158413705995799</v>
          </cell>
          <cell r="AL138">
            <v>0.57156862390574803</v>
          </cell>
          <cell r="AM138">
            <v>0</v>
          </cell>
          <cell r="AN138">
            <v>0</v>
          </cell>
          <cell r="AO138">
            <v>0</v>
          </cell>
          <cell r="AP138">
            <v>0</v>
          </cell>
          <cell r="AQ138">
            <v>0</v>
          </cell>
        </row>
        <row r="139">
          <cell r="AH139">
            <v>0.96333496704677701</v>
          </cell>
          <cell r="AI139">
            <v>0.96543357660006901</v>
          </cell>
          <cell r="AJ139">
            <v>0.96808680644360301</v>
          </cell>
          <cell r="AK139">
            <v>0.97111779732698</v>
          </cell>
          <cell r="AL139">
            <v>0.97385311032813004</v>
          </cell>
          <cell r="AM139">
            <v>0</v>
          </cell>
          <cell r="AN139">
            <v>0</v>
          </cell>
          <cell r="AO139">
            <v>0</v>
          </cell>
          <cell r="AP139">
            <v>0</v>
          </cell>
          <cell r="AQ139">
            <v>0</v>
          </cell>
        </row>
        <row r="143">
          <cell r="AH143">
            <v>0</v>
          </cell>
          <cell r="AI143">
            <v>0</v>
          </cell>
          <cell r="AJ143">
            <v>0</v>
          </cell>
          <cell r="AK143">
            <v>0</v>
          </cell>
          <cell r="AL143">
            <v>0</v>
          </cell>
          <cell r="AM143">
            <v>0</v>
          </cell>
          <cell r="AN143">
            <v>0</v>
          </cell>
          <cell r="AO143">
            <v>0</v>
          </cell>
          <cell r="AP143">
            <v>0</v>
          </cell>
          <cell r="AQ143">
            <v>0</v>
          </cell>
        </row>
        <row r="145">
          <cell r="AF145" t="b">
            <v>0</v>
          </cell>
        </row>
        <row r="149">
          <cell r="AH149">
            <v>298.41219368859799</v>
          </cell>
          <cell r="AI149">
            <v>299.41324535670901</v>
          </cell>
          <cell r="AJ149">
            <v>305.54427596296699</v>
          </cell>
          <cell r="AK149">
            <v>308.965242728254</v>
          </cell>
          <cell r="AL149">
            <v>307.496372015183</v>
          </cell>
          <cell r="AM149">
            <v>0</v>
          </cell>
          <cell r="AN149">
            <v>0</v>
          </cell>
          <cell r="AO149">
            <v>0</v>
          </cell>
          <cell r="AP149">
            <v>0</v>
          </cell>
          <cell r="AQ149">
            <v>0</v>
          </cell>
        </row>
        <row r="150">
          <cell r="AH150">
            <v>295.759254038721</v>
          </cell>
          <cell r="AI150">
            <v>312.44252030460001</v>
          </cell>
          <cell r="AJ150">
            <v>304.10657738094699</v>
          </cell>
          <cell r="AK150">
            <v>296.227147024651</v>
          </cell>
          <cell r="AL150">
            <v>287.75843478289801</v>
          </cell>
          <cell r="AM150">
            <v>0</v>
          </cell>
          <cell r="AN150">
            <v>0</v>
          </cell>
          <cell r="AO150">
            <v>0</v>
          </cell>
          <cell r="AP150">
            <v>0</v>
          </cell>
          <cell r="AQ150">
            <v>0</v>
          </cell>
        </row>
        <row r="154">
          <cell r="U154">
            <v>0.83006098128605632</v>
          </cell>
        </row>
        <row r="158">
          <cell r="AH158">
            <v>3.5999999999999997E-2</v>
          </cell>
        </row>
      </sheetData>
      <sheetData sheetId="11">
        <row r="126">
          <cell r="J126">
            <v>298.41219368859799</v>
          </cell>
          <cell r="K126">
            <v>299.41324535670901</v>
          </cell>
          <cell r="L126">
            <v>305.54427596296699</v>
          </cell>
          <cell r="M126">
            <v>308.965242728254</v>
          </cell>
          <cell r="N126">
            <v>307.496372015183</v>
          </cell>
          <cell r="O126">
            <v>0</v>
          </cell>
          <cell r="P126">
            <v>0</v>
          </cell>
          <cell r="Q126">
            <v>0</v>
          </cell>
          <cell r="R126">
            <v>0</v>
          </cell>
          <cell r="S126">
            <v>0</v>
          </cell>
        </row>
        <row r="128">
          <cell r="J128">
            <v>66.071901862525493</v>
          </cell>
          <cell r="K128">
            <v>135.27718823509201</v>
          </cell>
          <cell r="L128">
            <v>148.62962995013299</v>
          </cell>
          <cell r="M128">
            <v>162.686553126609</v>
          </cell>
          <cell r="N128">
            <v>141.35641506918799</v>
          </cell>
          <cell r="O128">
            <v>0</v>
          </cell>
          <cell r="P128">
            <v>0</v>
          </cell>
          <cell r="Q128">
            <v>0</v>
          </cell>
          <cell r="R128">
            <v>0</v>
          </cell>
          <cell r="S128">
            <v>0</v>
          </cell>
        </row>
        <row r="129">
          <cell r="J129">
            <v>81.176185868259395</v>
          </cell>
          <cell r="K129">
            <v>57.001288019747001</v>
          </cell>
          <cell r="L129">
            <v>46.578561895241101</v>
          </cell>
          <cell r="M129">
            <v>38.3379292373913</v>
          </cell>
          <cell r="N129">
            <v>40.6180197113855</v>
          </cell>
          <cell r="O129">
            <v>0</v>
          </cell>
          <cell r="P129">
            <v>0</v>
          </cell>
          <cell r="Q129">
            <v>0</v>
          </cell>
          <cell r="R129">
            <v>0</v>
          </cell>
          <cell r="S129">
            <v>0</v>
          </cell>
        </row>
        <row r="130">
          <cell r="J130">
            <v>137.251697088735</v>
          </cell>
          <cell r="K130">
            <v>108.03610264393301</v>
          </cell>
          <cell r="L130">
            <v>90.231632099432403</v>
          </cell>
          <cell r="M130">
            <v>69.625635957144297</v>
          </cell>
          <cell r="N130">
            <v>68.294693035737396</v>
          </cell>
          <cell r="O130">
            <v>0</v>
          </cell>
          <cell r="P130">
            <v>0</v>
          </cell>
          <cell r="Q130">
            <v>0</v>
          </cell>
          <cell r="R130">
            <v>0</v>
          </cell>
          <cell r="S130">
            <v>0</v>
          </cell>
        </row>
        <row r="132">
          <cell r="J132">
            <v>47.151221773432297</v>
          </cell>
          <cell r="K132">
            <v>70.5397963989586</v>
          </cell>
          <cell r="L132">
            <v>98.787894943958193</v>
          </cell>
          <cell r="M132">
            <v>99.389439781415007</v>
          </cell>
          <cell r="N132">
            <v>99.2447553918051</v>
          </cell>
          <cell r="O132">
            <v>0</v>
          </cell>
          <cell r="P132">
            <v>0</v>
          </cell>
          <cell r="Q132">
            <v>0</v>
          </cell>
          <cell r="R132">
            <v>0</v>
          </cell>
          <cell r="S132">
            <v>0</v>
          </cell>
        </row>
        <row r="133">
          <cell r="J133">
            <v>630.06320028155017</v>
          </cell>
          <cell r="K133">
            <v>670.26762065443961</v>
          </cell>
          <cell r="L133">
            <v>689.77199485173173</v>
          </cell>
          <cell r="M133">
            <v>679.00480083081356</v>
          </cell>
          <cell r="N133">
            <v>657.01025522329905</v>
          </cell>
          <cell r="O133">
            <v>0</v>
          </cell>
          <cell r="P133">
            <v>0</v>
          </cell>
          <cell r="Q133">
            <v>0</v>
          </cell>
          <cell r="R133">
            <v>0</v>
          </cell>
          <cell r="S133">
            <v>0</v>
          </cell>
        </row>
        <row r="138">
          <cell r="J138">
            <v>295.759254038721</v>
          </cell>
          <cell r="K138">
            <v>312.44252030460001</v>
          </cell>
          <cell r="L138">
            <v>304.10657738094699</v>
          </cell>
          <cell r="M138">
            <v>296.227147024651</v>
          </cell>
          <cell r="N138">
            <v>287.75843478289801</v>
          </cell>
          <cell r="O138">
            <v>0</v>
          </cell>
          <cell r="P138">
            <v>0</v>
          </cell>
          <cell r="Q138">
            <v>0</v>
          </cell>
          <cell r="R138">
            <v>0</v>
          </cell>
          <cell r="S138">
            <v>0</v>
          </cell>
        </row>
        <row r="140">
          <cell r="J140">
            <v>179.637089927007</v>
          </cell>
          <cell r="K140">
            <v>176.62631560341401</v>
          </cell>
          <cell r="L140">
            <v>168.36666250679599</v>
          </cell>
          <cell r="M140">
            <v>161.091917831855</v>
          </cell>
          <cell r="N140">
            <v>156.88380294830901</v>
          </cell>
          <cell r="O140">
            <v>0</v>
          </cell>
          <cell r="P140">
            <v>0</v>
          </cell>
          <cell r="Q140">
            <v>0</v>
          </cell>
          <cell r="R140">
            <v>0</v>
          </cell>
          <cell r="S140">
            <v>0</v>
          </cell>
        </row>
        <row r="141">
          <cell r="J141">
            <v>344.51380932363401</v>
          </cell>
          <cell r="K141">
            <v>165.403190912349</v>
          </cell>
          <cell r="L141">
            <v>171.164059960759</v>
          </cell>
          <cell r="M141">
            <v>165.64660091699801</v>
          </cell>
          <cell r="N141">
            <v>79.140374309915202</v>
          </cell>
          <cell r="O141">
            <v>0</v>
          </cell>
          <cell r="P141">
            <v>0</v>
          </cell>
          <cell r="Q141">
            <v>0</v>
          </cell>
          <cell r="R141">
            <v>0</v>
          </cell>
          <cell r="S141">
            <v>0</v>
          </cell>
        </row>
        <row r="142">
          <cell r="J142">
            <v>169.643681901581</v>
          </cell>
          <cell r="K142">
            <v>169.514497795632</v>
          </cell>
          <cell r="L142">
            <v>150.68770619423199</v>
          </cell>
          <cell r="M142">
            <v>84.051131619429896</v>
          </cell>
          <cell r="N142">
            <v>60.267381001647998</v>
          </cell>
          <cell r="O142">
            <v>0</v>
          </cell>
          <cell r="P142">
            <v>0</v>
          </cell>
          <cell r="Q142">
            <v>0</v>
          </cell>
          <cell r="R142">
            <v>0</v>
          </cell>
          <cell r="S142">
            <v>0</v>
          </cell>
        </row>
        <row r="144">
          <cell r="J144">
            <v>45.877089772019303</v>
          </cell>
          <cell r="K144">
            <v>50.842809656517701</v>
          </cell>
          <cell r="L144">
            <v>59.3984568053556</v>
          </cell>
          <cell r="M144">
            <v>58.433698941549601</v>
          </cell>
          <cell r="N144">
            <v>55.372396941659403</v>
          </cell>
          <cell r="O144">
            <v>0</v>
          </cell>
          <cell r="P144">
            <v>0</v>
          </cell>
          <cell r="Q144">
            <v>0</v>
          </cell>
          <cell r="R144">
            <v>0</v>
          </cell>
          <cell r="S144">
            <v>0</v>
          </cell>
        </row>
        <row r="145">
          <cell r="J145">
            <v>1035.4309249629623</v>
          </cell>
          <cell r="K145">
            <v>874.82933427251271</v>
          </cell>
          <cell r="L145">
            <v>853.72346284808953</v>
          </cell>
          <cell r="M145">
            <v>765.45049633448355</v>
          </cell>
          <cell r="N145">
            <v>639.42238998442963</v>
          </cell>
          <cell r="O145">
            <v>0</v>
          </cell>
          <cell r="P145">
            <v>0</v>
          </cell>
          <cell r="Q145">
            <v>0</v>
          </cell>
          <cell r="R145">
            <v>0</v>
          </cell>
          <cell r="S145">
            <v>0</v>
          </cell>
        </row>
        <row r="154">
          <cell r="J154">
            <v>9.0660000000000007</v>
          </cell>
          <cell r="K154">
            <v>9.0660000000000007</v>
          </cell>
          <cell r="L154">
            <v>9.0660000000000007</v>
          </cell>
          <cell r="M154">
            <v>9.0660000000000007</v>
          </cell>
          <cell r="N154">
            <v>9.0660000000000007</v>
          </cell>
          <cell r="O154">
            <v>0</v>
          </cell>
          <cell r="P154">
            <v>0</v>
          </cell>
          <cell r="Q154">
            <v>0</v>
          </cell>
          <cell r="R154">
            <v>0</v>
          </cell>
          <cell r="S154">
            <v>0</v>
          </cell>
        </row>
        <row r="155">
          <cell r="J155">
            <v>8.3350050677115295</v>
          </cell>
          <cell r="K155">
            <v>8.3350050677115295</v>
          </cell>
          <cell r="L155">
            <v>8.3350050677115295</v>
          </cell>
          <cell r="M155">
            <v>8.3350050677115295</v>
          </cell>
          <cell r="N155">
            <v>8.3350050677115295</v>
          </cell>
          <cell r="O155">
            <v>0</v>
          </cell>
          <cell r="P155">
            <v>0</v>
          </cell>
          <cell r="Q155">
            <v>0</v>
          </cell>
          <cell r="R155">
            <v>0</v>
          </cell>
          <cell r="S155">
            <v>0</v>
          </cell>
        </row>
        <row r="160">
          <cell r="I160">
            <v>4758.2314496496901</v>
          </cell>
        </row>
        <row r="161">
          <cell r="I161">
            <v>6342.7914597353101</v>
          </cell>
        </row>
        <row r="183">
          <cell r="J183">
            <v>3.5999999999999997E-2</v>
          </cell>
          <cell r="K183">
            <v>3.5999999999999997E-2</v>
          </cell>
          <cell r="L183">
            <v>3.5999999999999997E-2</v>
          </cell>
          <cell r="M183">
            <v>3.5999999999999997E-2</v>
          </cell>
          <cell r="N183">
            <v>3.5999999999999997E-2</v>
          </cell>
          <cell r="O183">
            <v>3.5999999999999997E-2</v>
          </cell>
          <cell r="P183">
            <v>3.5999999999999997E-2</v>
          </cell>
          <cell r="Q183">
            <v>3.5999999999999997E-2</v>
          </cell>
          <cell r="R183">
            <v>3.5999999999999997E-2</v>
          </cell>
          <cell r="S183">
            <v>3.5999999999999997E-2</v>
          </cell>
        </row>
        <row r="184">
          <cell r="J184">
            <v>3.5999999999999997E-2</v>
          </cell>
          <cell r="K184">
            <v>3.5999999999999997E-2</v>
          </cell>
          <cell r="L184">
            <v>3.5999999999999997E-2</v>
          </cell>
          <cell r="M184">
            <v>3.5999999999999997E-2</v>
          </cell>
          <cell r="N184">
            <v>3.5999999999999997E-2</v>
          </cell>
          <cell r="O184">
            <v>3.5999999999999997E-2</v>
          </cell>
          <cell r="P184">
            <v>3.5999999999999997E-2</v>
          </cell>
          <cell r="Q184">
            <v>3.5999999999999997E-2</v>
          </cell>
          <cell r="R184">
            <v>3.5999999999999997E-2</v>
          </cell>
          <cell r="S184">
            <v>3.5999999999999997E-2</v>
          </cell>
        </row>
        <row r="186">
          <cell r="J186">
            <v>2.5899999999999999E-2</v>
          </cell>
          <cell r="K186">
            <v>2.5899999999999999E-2</v>
          </cell>
          <cell r="L186">
            <v>2.5899999999999999E-2</v>
          </cell>
          <cell r="M186">
            <v>2.5899999999999999E-2</v>
          </cell>
          <cell r="N186">
            <v>2.5899999999999999E-2</v>
          </cell>
          <cell r="O186">
            <v>2.5899999999999999E-2</v>
          </cell>
          <cell r="P186">
            <v>2.5899999999999999E-2</v>
          </cell>
          <cell r="Q186">
            <v>2.5899999999999999E-2</v>
          </cell>
          <cell r="R186">
            <v>2.5899999999999999E-2</v>
          </cell>
          <cell r="S186">
            <v>2.5899999999999999E-2</v>
          </cell>
        </row>
        <row r="190">
          <cell r="J190">
            <v>0</v>
          </cell>
          <cell r="K190">
            <v>0</v>
          </cell>
          <cell r="L190">
            <v>0</v>
          </cell>
          <cell r="M190">
            <v>0</v>
          </cell>
          <cell r="N190">
            <v>0</v>
          </cell>
          <cell r="O190">
            <v>0</v>
          </cell>
          <cell r="P190">
            <v>0</v>
          </cell>
          <cell r="Q190">
            <v>0</v>
          </cell>
          <cell r="R190">
            <v>0</v>
          </cell>
          <cell r="S190">
            <v>0</v>
          </cell>
        </row>
        <row r="191">
          <cell r="J191">
            <v>0</v>
          </cell>
          <cell r="K191">
            <v>0</v>
          </cell>
          <cell r="L191">
            <v>0</v>
          </cell>
          <cell r="M191">
            <v>0</v>
          </cell>
          <cell r="N191">
            <v>0</v>
          </cell>
          <cell r="O191">
            <v>0</v>
          </cell>
          <cell r="P191">
            <v>0</v>
          </cell>
          <cell r="Q191">
            <v>0</v>
          </cell>
          <cell r="R191">
            <v>0</v>
          </cell>
          <cell r="S191">
            <v>0</v>
          </cell>
        </row>
        <row r="192">
          <cell r="J192">
            <v>0</v>
          </cell>
          <cell r="K192">
            <v>0</v>
          </cell>
          <cell r="L192">
            <v>0</v>
          </cell>
          <cell r="M192">
            <v>0</v>
          </cell>
          <cell r="N192">
            <v>0</v>
          </cell>
          <cell r="O192">
            <v>0</v>
          </cell>
          <cell r="P192">
            <v>0</v>
          </cell>
          <cell r="Q192">
            <v>0</v>
          </cell>
          <cell r="R192">
            <v>0</v>
          </cell>
          <cell r="S192">
            <v>0</v>
          </cell>
        </row>
        <row r="195">
          <cell r="J195">
            <v>0</v>
          </cell>
          <cell r="K195">
            <v>0</v>
          </cell>
          <cell r="L195">
            <v>0</v>
          </cell>
          <cell r="M195">
            <v>0</v>
          </cell>
          <cell r="N195">
            <v>0</v>
          </cell>
          <cell r="O195">
            <v>0</v>
          </cell>
          <cell r="P195">
            <v>0</v>
          </cell>
          <cell r="Q195">
            <v>0</v>
          </cell>
          <cell r="R195">
            <v>0</v>
          </cell>
          <cell r="S195">
            <v>0</v>
          </cell>
        </row>
        <row r="196">
          <cell r="J196">
            <v>0</v>
          </cell>
          <cell r="K196">
            <v>0</v>
          </cell>
          <cell r="L196">
            <v>0</v>
          </cell>
          <cell r="M196">
            <v>0</v>
          </cell>
          <cell r="N196">
            <v>0</v>
          </cell>
          <cell r="O196">
            <v>0</v>
          </cell>
          <cell r="P196">
            <v>0</v>
          </cell>
          <cell r="Q196">
            <v>0</v>
          </cell>
          <cell r="R196">
            <v>0</v>
          </cell>
          <cell r="S196">
            <v>0</v>
          </cell>
        </row>
        <row r="197">
          <cell r="J197">
            <v>0</v>
          </cell>
          <cell r="K197">
            <v>0</v>
          </cell>
          <cell r="L197">
            <v>0</v>
          </cell>
          <cell r="M197">
            <v>0</v>
          </cell>
          <cell r="N197">
            <v>0</v>
          </cell>
          <cell r="O197">
            <v>0</v>
          </cell>
          <cell r="P197">
            <v>0</v>
          </cell>
          <cell r="Q197">
            <v>0</v>
          </cell>
          <cell r="R197">
            <v>0</v>
          </cell>
          <cell r="S197">
            <v>0</v>
          </cell>
        </row>
        <row r="202">
          <cell r="J202">
            <v>3.5999999999999997E-2</v>
          </cell>
          <cell r="K202">
            <v>3.5999999999999997E-2</v>
          </cell>
          <cell r="L202">
            <v>3.5999999999999997E-2</v>
          </cell>
          <cell r="M202">
            <v>3.5999999999999997E-2</v>
          </cell>
          <cell r="N202">
            <v>3.5999999999999997E-2</v>
          </cell>
          <cell r="O202">
            <v>3.5999999999999997E-2</v>
          </cell>
          <cell r="P202">
            <v>3.5999999999999997E-2</v>
          </cell>
          <cell r="Q202">
            <v>3.5999999999999997E-2</v>
          </cell>
          <cell r="R202">
            <v>3.5999999999999997E-2</v>
          </cell>
          <cell r="S202">
            <v>3.5999999999999997E-2</v>
          </cell>
        </row>
        <row r="203">
          <cell r="J203">
            <v>3.5999999999999997E-2</v>
          </cell>
          <cell r="K203">
            <v>3.5999999999999997E-2</v>
          </cell>
          <cell r="L203">
            <v>3.5999999999999997E-2</v>
          </cell>
          <cell r="M203">
            <v>3.5999999999999997E-2</v>
          </cell>
          <cell r="N203">
            <v>3.5999999999999997E-2</v>
          </cell>
          <cell r="O203">
            <v>3.5999999999999997E-2</v>
          </cell>
          <cell r="P203">
            <v>3.5999999999999997E-2</v>
          </cell>
          <cell r="Q203">
            <v>3.5999999999999997E-2</v>
          </cell>
          <cell r="R203">
            <v>3.5999999999999997E-2</v>
          </cell>
          <cell r="S203">
            <v>3.5999999999999997E-2</v>
          </cell>
        </row>
        <row r="205">
          <cell r="J205">
            <v>2.5899999999999999E-2</v>
          </cell>
          <cell r="K205">
            <v>2.5899999999999999E-2</v>
          </cell>
          <cell r="L205">
            <v>2.5899999999999999E-2</v>
          </cell>
          <cell r="M205">
            <v>2.5899999999999999E-2</v>
          </cell>
          <cell r="N205">
            <v>2.5899999999999999E-2</v>
          </cell>
          <cell r="O205">
            <v>2.5899999999999999E-2</v>
          </cell>
          <cell r="P205">
            <v>2.5899999999999999E-2</v>
          </cell>
          <cell r="Q205">
            <v>2.5899999999999999E-2</v>
          </cell>
          <cell r="R205">
            <v>2.5899999999999999E-2</v>
          </cell>
          <cell r="S205">
            <v>2.5899999999999999E-2</v>
          </cell>
        </row>
        <row r="209">
          <cell r="J209">
            <v>0</v>
          </cell>
          <cell r="K209">
            <v>0</v>
          </cell>
          <cell r="L209">
            <v>0</v>
          </cell>
          <cell r="M209">
            <v>0</v>
          </cell>
          <cell r="N209">
            <v>0</v>
          </cell>
          <cell r="O209">
            <v>0</v>
          </cell>
          <cell r="P209">
            <v>0</v>
          </cell>
          <cell r="Q209">
            <v>0</v>
          </cell>
          <cell r="R209">
            <v>0</v>
          </cell>
          <cell r="S209">
            <v>0</v>
          </cell>
        </row>
        <row r="210">
          <cell r="J210">
            <v>0</v>
          </cell>
          <cell r="K210">
            <v>0</v>
          </cell>
          <cell r="L210">
            <v>0</v>
          </cell>
          <cell r="M210">
            <v>0</v>
          </cell>
          <cell r="N210">
            <v>0</v>
          </cell>
          <cell r="O210">
            <v>0</v>
          </cell>
          <cell r="P210">
            <v>0</v>
          </cell>
          <cell r="Q210">
            <v>0</v>
          </cell>
          <cell r="R210">
            <v>0</v>
          </cell>
          <cell r="S210">
            <v>0</v>
          </cell>
        </row>
        <row r="211">
          <cell r="J211">
            <v>0</v>
          </cell>
          <cell r="K211">
            <v>0</v>
          </cell>
          <cell r="L211">
            <v>0</v>
          </cell>
          <cell r="M211">
            <v>0</v>
          </cell>
          <cell r="N211">
            <v>0</v>
          </cell>
          <cell r="O211">
            <v>0</v>
          </cell>
          <cell r="P211">
            <v>0</v>
          </cell>
          <cell r="Q211">
            <v>0</v>
          </cell>
          <cell r="R211">
            <v>0</v>
          </cell>
          <cell r="S211">
            <v>0</v>
          </cell>
        </row>
        <row r="214">
          <cell r="J214">
            <v>0</v>
          </cell>
          <cell r="K214">
            <v>0</v>
          </cell>
          <cell r="L214">
            <v>0</v>
          </cell>
          <cell r="M214">
            <v>0</v>
          </cell>
          <cell r="N214">
            <v>0</v>
          </cell>
          <cell r="O214">
            <v>0</v>
          </cell>
          <cell r="P214">
            <v>0</v>
          </cell>
          <cell r="Q214">
            <v>0</v>
          </cell>
          <cell r="R214">
            <v>0</v>
          </cell>
          <cell r="S214">
            <v>0</v>
          </cell>
        </row>
        <row r="215">
          <cell r="J215">
            <v>0</v>
          </cell>
          <cell r="K215">
            <v>0</v>
          </cell>
          <cell r="L215">
            <v>0</v>
          </cell>
          <cell r="M215">
            <v>0</v>
          </cell>
          <cell r="N215">
            <v>0</v>
          </cell>
          <cell r="O215">
            <v>0</v>
          </cell>
          <cell r="P215">
            <v>0</v>
          </cell>
          <cell r="Q215">
            <v>0</v>
          </cell>
          <cell r="R215">
            <v>0</v>
          </cell>
          <cell r="S215">
            <v>0</v>
          </cell>
        </row>
        <row r="216">
          <cell r="J216">
            <v>0</v>
          </cell>
          <cell r="K216">
            <v>0</v>
          </cell>
          <cell r="L216">
            <v>0</v>
          </cell>
          <cell r="M216">
            <v>0</v>
          </cell>
          <cell r="N216">
            <v>0</v>
          </cell>
          <cell r="O216">
            <v>0</v>
          </cell>
          <cell r="P216">
            <v>0</v>
          </cell>
          <cell r="Q216">
            <v>0</v>
          </cell>
          <cell r="R216">
            <v>0</v>
          </cell>
          <cell r="S216">
            <v>0</v>
          </cell>
        </row>
        <row r="220">
          <cell r="I220">
            <v>3.5999999999999997E-2</v>
          </cell>
        </row>
        <row r="314">
          <cell r="J314">
            <v>1.63231693431908</v>
          </cell>
          <cell r="K314">
            <v>1.68510016336252</v>
          </cell>
          <cell r="L314">
            <v>1.7376872467004101</v>
          </cell>
          <cell r="M314">
            <v>1.7900237738489699</v>
          </cell>
          <cell r="N314">
            <v>1.8421421467783701</v>
          </cell>
          <cell r="O314">
            <v>0</v>
          </cell>
          <cell r="P314">
            <v>0</v>
          </cell>
          <cell r="Q314">
            <v>0</v>
          </cell>
          <cell r="R314">
            <v>0</v>
          </cell>
          <cell r="S314">
            <v>0</v>
          </cell>
        </row>
        <row r="315">
          <cell r="J315">
            <v>0.85385199965199798</v>
          </cell>
          <cell r="K315">
            <v>0.87919659544960904</v>
          </cell>
          <cell r="L315">
            <v>0.90400000000000003</v>
          </cell>
          <cell r="M315">
            <v>0.93</v>
          </cell>
          <cell r="N315">
            <v>0.95499999999999996</v>
          </cell>
          <cell r="O315">
            <v>0</v>
          </cell>
          <cell r="P315">
            <v>0</v>
          </cell>
          <cell r="Q315">
            <v>0</v>
          </cell>
          <cell r="R315">
            <v>0</v>
          </cell>
          <cell r="S315">
            <v>0</v>
          </cell>
        </row>
        <row r="317">
          <cell r="J317">
            <v>0</v>
          </cell>
          <cell r="K317">
            <v>0</v>
          </cell>
          <cell r="L317">
            <v>0</v>
          </cell>
          <cell r="M317">
            <v>0</v>
          </cell>
          <cell r="N317">
            <v>0</v>
          </cell>
          <cell r="O317">
            <v>0</v>
          </cell>
          <cell r="P317">
            <v>0</v>
          </cell>
          <cell r="Q317">
            <v>0</v>
          </cell>
          <cell r="R317">
            <v>0</v>
          </cell>
          <cell r="S317">
            <v>0</v>
          </cell>
        </row>
        <row r="318">
          <cell r="J318">
            <v>0</v>
          </cell>
          <cell r="K318">
            <v>0</v>
          </cell>
          <cell r="L318">
            <v>0</v>
          </cell>
          <cell r="M318">
            <v>0</v>
          </cell>
          <cell r="N318">
            <v>0</v>
          </cell>
          <cell r="O318">
            <v>0</v>
          </cell>
          <cell r="P318">
            <v>0</v>
          </cell>
          <cell r="Q318">
            <v>0</v>
          </cell>
          <cell r="R318">
            <v>0</v>
          </cell>
          <cell r="S318">
            <v>0</v>
          </cell>
        </row>
        <row r="320">
          <cell r="J320">
            <v>2.8397647244586199</v>
          </cell>
          <cell r="K320">
            <v>2.8397647244586199</v>
          </cell>
          <cell r="L320">
            <v>2.8397647244586199</v>
          </cell>
          <cell r="M320">
            <v>2.8397647244586199</v>
          </cell>
          <cell r="N320">
            <v>2.8397647244586199</v>
          </cell>
          <cell r="O320">
            <v>0</v>
          </cell>
          <cell r="P320">
            <v>0</v>
          </cell>
          <cell r="Q320">
            <v>0</v>
          </cell>
          <cell r="R320">
            <v>0</v>
          </cell>
          <cell r="S320">
            <v>0</v>
          </cell>
        </row>
        <row r="321">
          <cell r="J321">
            <v>2.9602400823088701</v>
          </cell>
          <cell r="K321">
            <v>2.9602400823088701</v>
          </cell>
          <cell r="L321">
            <v>2.9602400823088701</v>
          </cell>
          <cell r="M321">
            <v>2.9602400823088701</v>
          </cell>
          <cell r="N321">
            <v>2.9602400823088701</v>
          </cell>
          <cell r="O321">
            <v>0</v>
          </cell>
          <cell r="P321">
            <v>0</v>
          </cell>
          <cell r="Q321">
            <v>0</v>
          </cell>
          <cell r="R321">
            <v>0</v>
          </cell>
          <cell r="S321">
            <v>0</v>
          </cell>
        </row>
        <row r="323">
          <cell r="J323">
            <v>5.6458470194564203</v>
          </cell>
          <cell r="K323">
            <v>3.6035357342148102</v>
          </cell>
          <cell r="L323">
            <v>3.8788817608032802</v>
          </cell>
          <cell r="M323">
            <v>3.1139239615838998</v>
          </cell>
          <cell r="N323">
            <v>6.9682835696912004</v>
          </cell>
          <cell r="O323">
            <v>0</v>
          </cell>
          <cell r="P323">
            <v>0</v>
          </cell>
          <cell r="Q323">
            <v>0</v>
          </cell>
          <cell r="R323">
            <v>0</v>
          </cell>
          <cell r="S323">
            <v>0</v>
          </cell>
        </row>
        <row r="324">
          <cell r="J324">
            <v>2.0895135924192298</v>
          </cell>
          <cell r="K324">
            <v>3.75855649654619</v>
          </cell>
          <cell r="L324">
            <v>1.21742292017863</v>
          </cell>
          <cell r="M324">
            <v>6.1484436639426203</v>
          </cell>
          <cell r="N324">
            <v>3.8744151239311302</v>
          </cell>
          <cell r="O324">
            <v>0</v>
          </cell>
          <cell r="P324">
            <v>0</v>
          </cell>
          <cell r="Q324">
            <v>0</v>
          </cell>
          <cell r="R324">
            <v>0</v>
          </cell>
          <cell r="S324">
            <v>0</v>
          </cell>
        </row>
        <row r="326">
          <cell r="J326">
            <v>3.9884212809412922</v>
          </cell>
          <cell r="K326">
            <v>3.9884212809412922</v>
          </cell>
          <cell r="L326">
            <v>3.9884212809412922</v>
          </cell>
          <cell r="M326">
            <v>3.9884212809412922</v>
          </cell>
          <cell r="N326">
            <v>3.9884212809412922</v>
          </cell>
          <cell r="O326">
            <v>0</v>
          </cell>
          <cell r="P326">
            <v>0</v>
          </cell>
          <cell r="Q326">
            <v>0</v>
          </cell>
          <cell r="R326">
            <v>0</v>
          </cell>
          <cell r="S326">
            <v>0</v>
          </cell>
        </row>
        <row r="327">
          <cell r="J327">
            <v>8.8870737409015597</v>
          </cell>
          <cell r="K327">
            <v>8.8870737409015597</v>
          </cell>
          <cell r="L327">
            <v>8.8870737409015597</v>
          </cell>
          <cell r="M327">
            <v>8.8870737409015597</v>
          </cell>
          <cell r="N327">
            <v>8.8870737409015597</v>
          </cell>
          <cell r="O327">
            <v>0</v>
          </cell>
          <cell r="P327">
            <v>0</v>
          </cell>
          <cell r="Q327">
            <v>0</v>
          </cell>
          <cell r="R327">
            <v>0</v>
          </cell>
          <cell r="S327">
            <v>0</v>
          </cell>
        </row>
        <row r="331">
          <cell r="J331">
            <v>0.35184701945642072</v>
          </cell>
          <cell r="K331">
            <v>0.35153573421481044</v>
          </cell>
          <cell r="L331">
            <v>0.35188176080328004</v>
          </cell>
          <cell r="M331">
            <v>0.35192396158389982</v>
          </cell>
          <cell r="N331">
            <v>0.35128356969120045</v>
          </cell>
          <cell r="O331">
            <v>0</v>
          </cell>
          <cell r="P331">
            <v>0</v>
          </cell>
          <cell r="Q331">
            <v>0</v>
          </cell>
          <cell r="R331">
            <v>0</v>
          </cell>
          <cell r="S331">
            <v>0</v>
          </cell>
        </row>
        <row r="332">
          <cell r="J332">
            <v>0.26551359241922978</v>
          </cell>
          <cell r="K332">
            <v>0.26555649654619007</v>
          </cell>
          <cell r="L332">
            <v>0.26542292017863001</v>
          </cell>
          <cell r="M332">
            <v>0.26544366394262031</v>
          </cell>
          <cell r="N332">
            <v>0.2654151239311302</v>
          </cell>
          <cell r="O332">
            <v>0</v>
          </cell>
          <cell r="P332">
            <v>0</v>
          </cell>
          <cell r="Q332">
            <v>0</v>
          </cell>
          <cell r="R332">
            <v>0</v>
          </cell>
          <cell r="S332">
            <v>0</v>
          </cell>
        </row>
        <row r="334">
          <cell r="J334">
            <v>5.5379760053999121</v>
          </cell>
          <cell r="K334">
            <v>5.5379760053999121</v>
          </cell>
          <cell r="L334">
            <v>5.5379760053999121</v>
          </cell>
          <cell r="M334">
            <v>5.5379760053999121</v>
          </cell>
          <cell r="N334">
            <v>5.5379760053999121</v>
          </cell>
          <cell r="O334">
            <v>0</v>
          </cell>
          <cell r="P334">
            <v>0</v>
          </cell>
          <cell r="Q334">
            <v>0</v>
          </cell>
          <cell r="R334">
            <v>0</v>
          </cell>
          <cell r="S334">
            <v>0</v>
          </cell>
        </row>
        <row r="335">
          <cell r="J335">
            <v>11.104398823210429</v>
          </cell>
          <cell r="K335">
            <v>11.104398823210426</v>
          </cell>
          <cell r="L335">
            <v>11.104398823210433</v>
          </cell>
          <cell r="M335">
            <v>11.104398823210433</v>
          </cell>
          <cell r="N335">
            <v>11.104398823210419</v>
          </cell>
          <cell r="O335">
            <v>0</v>
          </cell>
          <cell r="P335">
            <v>0</v>
          </cell>
          <cell r="Q335">
            <v>0</v>
          </cell>
          <cell r="R335">
            <v>0</v>
          </cell>
          <cell r="S335">
            <v>0</v>
          </cell>
        </row>
        <row r="339">
          <cell r="J339">
            <v>5.2939999999999996</v>
          </cell>
          <cell r="K339">
            <v>3.2519999999999998</v>
          </cell>
          <cell r="L339">
            <v>3.5270000000000001</v>
          </cell>
          <cell r="M339">
            <v>2.762</v>
          </cell>
          <cell r="N339">
            <v>6.617</v>
          </cell>
        </row>
        <row r="340">
          <cell r="J340">
            <v>1.8240000000000001</v>
          </cell>
          <cell r="K340">
            <v>3.4929999999999999</v>
          </cell>
          <cell r="L340">
            <v>0.95199999999999996</v>
          </cell>
          <cell r="M340">
            <v>5.883</v>
          </cell>
          <cell r="N340">
            <v>3.609</v>
          </cell>
        </row>
        <row r="342">
          <cell r="J342">
            <v>1.2902100000000001</v>
          </cell>
          <cell r="K342">
            <v>1.2902100000000001</v>
          </cell>
          <cell r="L342">
            <v>1.2902100000000001</v>
          </cell>
          <cell r="M342">
            <v>1.2902100000000001</v>
          </cell>
          <cell r="N342">
            <v>1.2902100000000001</v>
          </cell>
        </row>
        <row r="343">
          <cell r="J343">
            <v>0.74291499999999999</v>
          </cell>
          <cell r="K343">
            <v>0.74291500000000354</v>
          </cell>
          <cell r="L343">
            <v>0.74291499999999644</v>
          </cell>
          <cell r="M343">
            <v>0.74291499999999644</v>
          </cell>
          <cell r="N343">
            <v>0.74291500000001065</v>
          </cell>
        </row>
        <row r="385">
          <cell r="J385">
            <v>-0.10092083676452999</v>
          </cell>
          <cell r="K385">
            <v>-0.51669804845311995</v>
          </cell>
          <cell r="L385">
            <v>-0.93247526014169901</v>
          </cell>
          <cell r="M385">
            <v>-1.34825247183029</v>
          </cell>
          <cell r="N385">
            <v>-1.76402968351888</v>
          </cell>
          <cell r="O385">
            <v>0</v>
          </cell>
          <cell r="P385">
            <v>0</v>
          </cell>
          <cell r="Q385">
            <v>0</v>
          </cell>
          <cell r="R385">
            <v>0</v>
          </cell>
          <cell r="S385">
            <v>0</v>
          </cell>
        </row>
        <row r="403">
          <cell r="J403">
            <v>-0.17653332003923</v>
          </cell>
          <cell r="K403">
            <v>-0.55153311192754995</v>
          </cell>
          <cell r="L403">
            <v>-0.92653290381586995</v>
          </cell>
          <cell r="M403">
            <v>-1.3015326957041899</v>
          </cell>
          <cell r="N403">
            <v>-1.6765324875925101</v>
          </cell>
          <cell r="O403">
            <v>0</v>
          </cell>
          <cell r="P403">
            <v>0</v>
          </cell>
          <cell r="Q403">
            <v>0</v>
          </cell>
          <cell r="R403">
            <v>0</v>
          </cell>
          <cell r="S403">
            <v>0</v>
          </cell>
        </row>
        <row r="415">
          <cell r="J415">
            <v>4.8118651632354696</v>
          </cell>
          <cell r="K415">
            <v>4.39608795154688</v>
          </cell>
          <cell r="L415">
            <v>3.9803107398583002</v>
          </cell>
          <cell r="M415">
            <v>3.5645335281697101</v>
          </cell>
          <cell r="N415">
            <v>3.1487563164811201</v>
          </cell>
          <cell r="O415">
            <v>0</v>
          </cell>
          <cell r="P415">
            <v>0</v>
          </cell>
          <cell r="Q415">
            <v>0</v>
          </cell>
          <cell r="R415">
            <v>0</v>
          </cell>
          <cell r="S415">
            <v>0</v>
          </cell>
        </row>
        <row r="416">
          <cell r="J416">
            <v>0</v>
          </cell>
          <cell r="K416">
            <v>0</v>
          </cell>
          <cell r="L416">
            <v>0</v>
          </cell>
          <cell r="M416">
            <v>0</v>
          </cell>
          <cell r="N416">
            <v>0</v>
          </cell>
          <cell r="O416">
            <v>0</v>
          </cell>
          <cell r="P416">
            <v>0</v>
          </cell>
          <cell r="Q416">
            <v>0</v>
          </cell>
          <cell r="R416">
            <v>0</v>
          </cell>
          <cell r="S416">
            <v>0</v>
          </cell>
        </row>
        <row r="426">
          <cell r="J426">
            <v>4.3399406799607698</v>
          </cell>
          <cell r="K426">
            <v>3.9649408880724502</v>
          </cell>
          <cell r="L426">
            <v>3.58994109618413</v>
          </cell>
          <cell r="M426">
            <v>3.2149413042958099</v>
          </cell>
          <cell r="N426">
            <v>2.8399415124074898</v>
          </cell>
          <cell r="O426">
            <v>0</v>
          </cell>
          <cell r="P426">
            <v>0</v>
          </cell>
          <cell r="Q426">
            <v>0</v>
          </cell>
          <cell r="R426">
            <v>0</v>
          </cell>
          <cell r="S426">
            <v>0</v>
          </cell>
        </row>
        <row r="427">
          <cell r="J427">
            <v>0</v>
          </cell>
          <cell r="K427">
            <v>0</v>
          </cell>
          <cell r="L427">
            <v>0</v>
          </cell>
          <cell r="M427">
            <v>0</v>
          </cell>
          <cell r="N427">
            <v>0</v>
          </cell>
          <cell r="O427">
            <v>0</v>
          </cell>
          <cell r="P427">
            <v>0</v>
          </cell>
          <cell r="Q427">
            <v>0</v>
          </cell>
          <cell r="R427">
            <v>0</v>
          </cell>
          <cell r="S427">
            <v>0</v>
          </cell>
        </row>
        <row r="617">
          <cell r="J617" t="str">
            <v/>
          </cell>
          <cell r="K617" t="str">
            <v/>
          </cell>
          <cell r="L617" t="str">
            <v/>
          </cell>
          <cell r="M617" t="str">
            <v/>
          </cell>
          <cell r="N617" t="str">
            <v/>
          </cell>
          <cell r="O617" t="str">
            <v/>
          </cell>
          <cell r="P617" t="str">
            <v/>
          </cell>
          <cell r="Q617" t="str">
            <v/>
          </cell>
          <cell r="R617" t="str">
            <v/>
          </cell>
          <cell r="S617" t="str">
            <v/>
          </cell>
        </row>
        <row r="618">
          <cell r="J618">
            <v>1.6500000000000001E-2</v>
          </cell>
          <cell r="K618">
            <v>1.6500000000000001E-2</v>
          </cell>
          <cell r="L618">
            <v>1.6500000000000001E-2</v>
          </cell>
          <cell r="M618">
            <v>1.6500000000000001E-2</v>
          </cell>
          <cell r="N618">
            <v>1.6500000000000001E-2</v>
          </cell>
          <cell r="O618">
            <v>1.6500000000000001E-2</v>
          </cell>
          <cell r="P618">
            <v>1.6500000000000001E-2</v>
          </cell>
          <cell r="Q618">
            <v>1.6500000000000001E-2</v>
          </cell>
          <cell r="R618">
            <v>1.6500000000000001E-2</v>
          </cell>
          <cell r="S618">
            <v>1.6500000000000001E-2</v>
          </cell>
        </row>
        <row r="756">
          <cell r="J756">
            <v>-8.1810890189019307</v>
          </cell>
          <cell r="K756">
            <v>-8.1810890189019307</v>
          </cell>
          <cell r="L756">
            <v>-8.1810890189019307</v>
          </cell>
          <cell r="M756">
            <v>-8.1810890189019307</v>
          </cell>
          <cell r="N756">
            <v>-8.1810890189019307</v>
          </cell>
          <cell r="O756">
            <v>0</v>
          </cell>
          <cell r="P756">
            <v>0</v>
          </cell>
          <cell r="Q756">
            <v>0</v>
          </cell>
          <cell r="R756">
            <v>0</v>
          </cell>
          <cell r="S756">
            <v>0</v>
          </cell>
        </row>
        <row r="757">
          <cell r="J757">
            <v>0</v>
          </cell>
          <cell r="K757">
            <v>0</v>
          </cell>
          <cell r="L757">
            <v>0</v>
          </cell>
          <cell r="M757">
            <v>0</v>
          </cell>
          <cell r="N757">
            <v>0</v>
          </cell>
          <cell r="O757">
            <v>0</v>
          </cell>
          <cell r="P757">
            <v>0</v>
          </cell>
          <cell r="Q757">
            <v>0</v>
          </cell>
          <cell r="R757">
            <v>0</v>
          </cell>
          <cell r="S757">
            <v>0</v>
          </cell>
        </row>
        <row r="758">
          <cell r="J758">
            <v>-3.2288801091953001</v>
          </cell>
          <cell r="K758">
            <v>-3.2288801091953001</v>
          </cell>
          <cell r="L758">
            <v>-3.2288801091953001</v>
          </cell>
          <cell r="M758">
            <v>-3.2288801091953001</v>
          </cell>
          <cell r="N758">
            <v>-3.2288801091953001</v>
          </cell>
          <cell r="O758">
            <v>0</v>
          </cell>
          <cell r="P758">
            <v>0</v>
          </cell>
          <cell r="Q758">
            <v>0</v>
          </cell>
          <cell r="R758">
            <v>0</v>
          </cell>
          <cell r="S758">
            <v>0</v>
          </cell>
        </row>
        <row r="759">
          <cell r="J759">
            <v>8.1536207528333104</v>
          </cell>
          <cell r="K759">
            <v>8.1536207528333104</v>
          </cell>
          <cell r="L759">
            <v>8.1536207528333104</v>
          </cell>
          <cell r="M759">
            <v>8.1536207528333104</v>
          </cell>
          <cell r="N759">
            <v>8.1536207528333104</v>
          </cell>
          <cell r="O759">
            <v>0</v>
          </cell>
          <cell r="P759">
            <v>0</v>
          </cell>
          <cell r="Q759">
            <v>0</v>
          </cell>
          <cell r="R759">
            <v>0</v>
          </cell>
          <cell r="S759">
            <v>0</v>
          </cell>
        </row>
        <row r="760">
          <cell r="J760">
            <v>0</v>
          </cell>
          <cell r="K760">
            <v>0</v>
          </cell>
          <cell r="L760">
            <v>0</v>
          </cell>
          <cell r="M760">
            <v>0</v>
          </cell>
          <cell r="N760">
            <v>0</v>
          </cell>
          <cell r="O760">
            <v>0</v>
          </cell>
          <cell r="P760">
            <v>0</v>
          </cell>
          <cell r="Q760">
            <v>0</v>
          </cell>
          <cell r="R760">
            <v>0</v>
          </cell>
          <cell r="S760">
            <v>0</v>
          </cell>
        </row>
        <row r="761">
          <cell r="J761">
            <v>0</v>
          </cell>
          <cell r="K761">
            <v>0</v>
          </cell>
          <cell r="L761">
            <v>0</v>
          </cell>
          <cell r="M761">
            <v>0</v>
          </cell>
          <cell r="N761">
            <v>0</v>
          </cell>
          <cell r="O761">
            <v>0</v>
          </cell>
          <cell r="P761">
            <v>0</v>
          </cell>
          <cell r="Q761">
            <v>0</v>
          </cell>
          <cell r="R761">
            <v>0</v>
          </cell>
          <cell r="S761">
            <v>0</v>
          </cell>
        </row>
        <row r="762">
          <cell r="J762">
            <v>0</v>
          </cell>
          <cell r="K762">
            <v>0</v>
          </cell>
          <cell r="L762">
            <v>0</v>
          </cell>
          <cell r="M762">
            <v>0</v>
          </cell>
          <cell r="N762">
            <v>0</v>
          </cell>
          <cell r="O762">
            <v>0</v>
          </cell>
          <cell r="P762">
            <v>0</v>
          </cell>
          <cell r="Q762">
            <v>0</v>
          </cell>
          <cell r="R762">
            <v>0</v>
          </cell>
          <cell r="S762">
            <v>0</v>
          </cell>
        </row>
        <row r="763">
          <cell r="J763">
            <v>3.6823851703814299</v>
          </cell>
          <cell r="K763">
            <v>3.9209870169982102</v>
          </cell>
          <cell r="L763">
            <v>4.0353987246819498</v>
          </cell>
          <cell r="M763">
            <v>3.9722388897426502</v>
          </cell>
          <cell r="N763">
            <v>3.8432199580287101</v>
          </cell>
          <cell r="O763">
            <v>0</v>
          </cell>
          <cell r="P763">
            <v>0</v>
          </cell>
          <cell r="Q763">
            <v>0</v>
          </cell>
          <cell r="R763">
            <v>0</v>
          </cell>
          <cell r="S763">
            <v>0</v>
          </cell>
        </row>
        <row r="764">
          <cell r="J764">
            <v>0</v>
          </cell>
          <cell r="K764">
            <v>0</v>
          </cell>
          <cell r="L764">
            <v>0</v>
          </cell>
          <cell r="M764">
            <v>0</v>
          </cell>
          <cell r="N764">
            <v>0</v>
          </cell>
          <cell r="O764">
            <v>0</v>
          </cell>
          <cell r="P764">
            <v>0</v>
          </cell>
          <cell r="Q764">
            <v>0</v>
          </cell>
          <cell r="R764">
            <v>0</v>
          </cell>
          <cell r="S764">
            <v>0</v>
          </cell>
        </row>
        <row r="765">
          <cell r="J765">
            <v>0</v>
          </cell>
          <cell r="K765">
            <v>0</v>
          </cell>
          <cell r="L765">
            <v>0</v>
          </cell>
          <cell r="M765">
            <v>0</v>
          </cell>
          <cell r="N765">
            <v>0</v>
          </cell>
          <cell r="O765">
            <v>0</v>
          </cell>
          <cell r="P765">
            <v>0</v>
          </cell>
          <cell r="Q765">
            <v>0</v>
          </cell>
          <cell r="R765">
            <v>0</v>
          </cell>
          <cell r="S765">
            <v>0</v>
          </cell>
        </row>
        <row r="770">
          <cell r="J770">
            <v>-8.6570003306088594</v>
          </cell>
          <cell r="K770">
            <v>-8.6570003306088594</v>
          </cell>
          <cell r="L770">
            <v>-8.6570003306088594</v>
          </cell>
          <cell r="M770">
            <v>-8.6570003306088594</v>
          </cell>
          <cell r="N770">
            <v>-8.6570003306088594</v>
          </cell>
          <cell r="O770">
            <v>0</v>
          </cell>
          <cell r="P770">
            <v>0</v>
          </cell>
          <cell r="Q770">
            <v>0</v>
          </cell>
          <cell r="R770">
            <v>0</v>
          </cell>
          <cell r="S770">
            <v>0</v>
          </cell>
        </row>
        <row r="771">
          <cell r="J771">
            <v>0</v>
          </cell>
          <cell r="K771">
            <v>0</v>
          </cell>
          <cell r="L771">
            <v>0</v>
          </cell>
          <cell r="M771">
            <v>0</v>
          </cell>
          <cell r="N771">
            <v>0</v>
          </cell>
          <cell r="O771">
            <v>0</v>
          </cell>
          <cell r="P771">
            <v>0</v>
          </cell>
          <cell r="Q771">
            <v>0</v>
          </cell>
          <cell r="R771">
            <v>0</v>
          </cell>
          <cell r="S771">
            <v>0</v>
          </cell>
        </row>
        <row r="772">
          <cell r="J772">
            <v>-15.504804607264999</v>
          </cell>
          <cell r="K772">
            <v>-15.504804607264999</v>
          </cell>
          <cell r="L772">
            <v>-15.504804607264999</v>
          </cell>
          <cell r="M772">
            <v>-15.504804607264999</v>
          </cell>
          <cell r="N772">
            <v>-15.504804607264999</v>
          </cell>
          <cell r="O772">
            <v>0</v>
          </cell>
          <cell r="P772">
            <v>0</v>
          </cell>
          <cell r="Q772">
            <v>0</v>
          </cell>
          <cell r="R772">
            <v>0</v>
          </cell>
          <cell r="S772">
            <v>0</v>
          </cell>
        </row>
        <row r="773">
          <cell r="J773">
            <v>14.734171730493999</v>
          </cell>
          <cell r="K773">
            <v>14.734171730493999</v>
          </cell>
          <cell r="L773">
            <v>14.734171730493999</v>
          </cell>
          <cell r="M773">
            <v>14.734171730493999</v>
          </cell>
          <cell r="N773">
            <v>14.734171730493999</v>
          </cell>
          <cell r="O773">
            <v>0</v>
          </cell>
          <cell r="P773">
            <v>0</v>
          </cell>
          <cell r="Q773">
            <v>0</v>
          </cell>
          <cell r="R773">
            <v>0</v>
          </cell>
          <cell r="S773">
            <v>0</v>
          </cell>
        </row>
        <row r="774">
          <cell r="J774">
            <v>0</v>
          </cell>
          <cell r="K774">
            <v>0</v>
          </cell>
          <cell r="L774">
            <v>0</v>
          </cell>
          <cell r="M774">
            <v>0</v>
          </cell>
          <cell r="N774">
            <v>0</v>
          </cell>
          <cell r="O774">
            <v>0</v>
          </cell>
          <cell r="P774">
            <v>0</v>
          </cell>
          <cell r="Q774">
            <v>0</v>
          </cell>
          <cell r="R774">
            <v>0</v>
          </cell>
          <cell r="S774">
            <v>0</v>
          </cell>
        </row>
        <row r="775">
          <cell r="J775">
            <v>0</v>
          </cell>
          <cell r="K775">
            <v>0</v>
          </cell>
          <cell r="L775">
            <v>0</v>
          </cell>
          <cell r="M775">
            <v>0</v>
          </cell>
          <cell r="N775">
            <v>0</v>
          </cell>
          <cell r="O775">
            <v>0</v>
          </cell>
          <cell r="P775">
            <v>0</v>
          </cell>
          <cell r="Q775">
            <v>0</v>
          </cell>
          <cell r="R775">
            <v>0</v>
          </cell>
          <cell r="S775">
            <v>0</v>
          </cell>
        </row>
        <row r="776">
          <cell r="J776">
            <v>0</v>
          </cell>
          <cell r="K776">
            <v>0</v>
          </cell>
          <cell r="L776">
            <v>0</v>
          </cell>
          <cell r="M776">
            <v>0</v>
          </cell>
          <cell r="N776">
            <v>0</v>
          </cell>
          <cell r="O776">
            <v>0</v>
          </cell>
          <cell r="P776">
            <v>0</v>
          </cell>
          <cell r="Q776">
            <v>0</v>
          </cell>
          <cell r="R776">
            <v>0</v>
          </cell>
          <cell r="S776">
            <v>0</v>
          </cell>
        </row>
        <row r="777">
          <cell r="J777">
            <v>2.76831459523761</v>
          </cell>
          <cell r="K777">
            <v>2.2015159714657302</v>
          </cell>
          <cell r="L777">
            <v>2.17517342757094</v>
          </cell>
          <cell r="M777">
            <v>1.94277634902286</v>
          </cell>
          <cell r="N777">
            <v>1.5953513423549801</v>
          </cell>
          <cell r="O777">
            <v>0</v>
          </cell>
          <cell r="P777">
            <v>0</v>
          </cell>
          <cell r="Q777">
            <v>0</v>
          </cell>
          <cell r="R777">
            <v>0</v>
          </cell>
          <cell r="S777">
            <v>0</v>
          </cell>
        </row>
        <row r="778">
          <cell r="J778">
            <v>0</v>
          </cell>
          <cell r="K778">
            <v>0</v>
          </cell>
          <cell r="L778">
            <v>0</v>
          </cell>
          <cell r="M778">
            <v>0</v>
          </cell>
          <cell r="N778">
            <v>0</v>
          </cell>
          <cell r="O778">
            <v>0</v>
          </cell>
          <cell r="P778">
            <v>0</v>
          </cell>
          <cell r="Q778">
            <v>0</v>
          </cell>
          <cell r="R778">
            <v>0</v>
          </cell>
          <cell r="S778">
            <v>0</v>
          </cell>
        </row>
        <row r="779">
          <cell r="J779">
            <v>6.7848038507245398</v>
          </cell>
          <cell r="K779">
            <v>6.7848038507245398</v>
          </cell>
          <cell r="L779">
            <v>6.7848038507245398</v>
          </cell>
          <cell r="M779">
            <v>6.7848038507245398</v>
          </cell>
          <cell r="N779">
            <v>6.7848038507245398</v>
          </cell>
          <cell r="O779">
            <v>0</v>
          </cell>
          <cell r="P779">
            <v>0</v>
          </cell>
          <cell r="Q779">
            <v>0</v>
          </cell>
          <cell r="R779">
            <v>0</v>
          </cell>
          <cell r="S779">
            <v>0</v>
          </cell>
        </row>
        <row r="787">
          <cell r="H787" t="b">
            <v>0</v>
          </cell>
          <cell r="I787" t="b">
            <v>0</v>
          </cell>
        </row>
        <row r="788">
          <cell r="H788" t="b">
            <v>0</v>
          </cell>
          <cell r="I788" t="b">
            <v>0</v>
          </cell>
        </row>
        <row r="795">
          <cell r="J795">
            <v>25.9896830656809</v>
          </cell>
          <cell r="K795">
            <v>25.989899836637498</v>
          </cell>
          <cell r="L795">
            <v>25.990312753299602</v>
          </cell>
          <cell r="M795">
            <v>25.989976226151001</v>
          </cell>
          <cell r="N795">
            <v>25.989857853221601</v>
          </cell>
          <cell r="O795">
            <v>0</v>
          </cell>
          <cell r="P795">
            <v>0</v>
          </cell>
          <cell r="Q795">
            <v>0</v>
          </cell>
          <cell r="R795">
            <v>0</v>
          </cell>
          <cell r="S795">
            <v>0</v>
          </cell>
        </row>
        <row r="796">
          <cell r="J796">
            <v>14.116</v>
          </cell>
          <cell r="K796">
            <v>14.115</v>
          </cell>
          <cell r="L796">
            <v>14.116</v>
          </cell>
          <cell r="M796">
            <v>14.116</v>
          </cell>
          <cell r="N796">
            <v>14.116</v>
          </cell>
          <cell r="O796">
            <v>0</v>
          </cell>
          <cell r="P796">
            <v>0</v>
          </cell>
          <cell r="Q796">
            <v>0</v>
          </cell>
          <cell r="R796">
            <v>0</v>
          </cell>
          <cell r="S796">
            <v>0</v>
          </cell>
        </row>
      </sheetData>
      <sheetData sheetId="12">
        <row r="16">
          <cell r="G16">
            <v>1</v>
          </cell>
          <cell r="H16">
            <v>1.0297693920335429</v>
          </cell>
          <cell r="I16">
            <v>1.0570230607966458</v>
          </cell>
          <cell r="J16">
            <v>1.0882407999304404</v>
          </cell>
          <cell r="K16">
            <v>1.1187115423284928</v>
          </cell>
          <cell r="L16">
            <v>1.1567477347676616</v>
          </cell>
          <cell r="M16">
            <v>1.1972339054845298</v>
          </cell>
          <cell r="N16">
            <v>1.2367426243655191</v>
          </cell>
          <cell r="O16">
            <v>1.27508164572085</v>
          </cell>
          <cell r="P16">
            <v>1.3146091767381964</v>
          </cell>
          <cell r="Q16">
            <v>1.3553620612170802</v>
          </cell>
          <cell r="R16">
            <v>1.3553620612170802</v>
          </cell>
          <cell r="S16">
            <v>1.3553620612170802</v>
          </cell>
        </row>
        <row r="17">
          <cell r="G17">
            <v>1</v>
          </cell>
          <cell r="H17">
            <v>1.0288477912877627</v>
          </cell>
          <cell r="I17">
            <v>1.0566266816525323</v>
          </cell>
          <cell r="J17">
            <v>1.0862122287388032</v>
          </cell>
          <cell r="K17">
            <v>1.1231434445159225</v>
          </cell>
          <cell r="L17">
            <v>1.16245346507398</v>
          </cell>
          <cell r="M17">
            <v>1.2008144294214209</v>
          </cell>
          <cell r="N17">
            <v>1.2380396767334847</v>
          </cell>
          <cell r="O17">
            <v>1.2764189067122229</v>
          </cell>
          <cell r="P17">
            <v>1.3159878928203015</v>
          </cell>
          <cell r="Q17">
            <v>1.3159878928203015</v>
          </cell>
          <cell r="R17">
            <v>1.3159878928203015</v>
          </cell>
          <cell r="S17">
            <v>1.3159878928203015</v>
          </cell>
        </row>
        <row r="23">
          <cell r="J23">
            <v>1834.1950830230517</v>
          </cell>
          <cell r="K23">
            <v>1896.1901142197421</v>
          </cell>
          <cell r="L23">
            <v>1957.9369352412909</v>
          </cell>
          <cell r="M23">
            <v>2018.7346874750629</v>
          </cell>
          <cell r="N23">
            <v>2069.1713658387794</v>
          </cell>
          <cell r="O23">
            <v>1141.8803175217633</v>
          </cell>
          <cell r="P23">
            <v>1141.1655417634415</v>
          </cell>
          <cell r="Q23">
            <v>1106.0980452207718</v>
          </cell>
          <cell r="R23">
            <v>1072.0379026834714</v>
          </cell>
          <cell r="S23">
            <v>1038.9483190410217</v>
          </cell>
        </row>
        <row r="28">
          <cell r="J28">
            <v>0.79918037158620148</v>
          </cell>
          <cell r="K28">
            <v>0.80053805107574172</v>
          </cell>
          <cell r="L28">
            <v>0.80237844798134883</v>
          </cell>
          <cell r="M28">
            <v>0.80442853040224238</v>
          </cell>
          <cell r="N28">
            <v>0.80642367278117078</v>
          </cell>
          <cell r="O28">
            <v>0</v>
          </cell>
          <cell r="P28">
            <v>0</v>
          </cell>
          <cell r="Q28">
            <v>0</v>
          </cell>
          <cell r="R28">
            <v>0</v>
          </cell>
          <cell r="S28">
            <v>0</v>
          </cell>
        </row>
        <row r="30">
          <cell r="J30">
            <v>0.7802327408779085</v>
          </cell>
          <cell r="K30">
            <v>0.78106943314549115</v>
          </cell>
          <cell r="L30">
            <v>0.78254864764941701</v>
          </cell>
          <cell r="M30">
            <v>0.78414982496201513</v>
          </cell>
          <cell r="N30">
            <v>0.78588684040803036</v>
          </cell>
          <cell r="O30">
            <v>0</v>
          </cell>
          <cell r="P30">
            <v>0</v>
          </cell>
          <cell r="Q30">
            <v>0</v>
          </cell>
          <cell r="R30">
            <v>0</v>
          </cell>
          <cell r="S30">
            <v>0</v>
          </cell>
        </row>
        <row r="31">
          <cell r="J31">
            <v>0.81475060338068261</v>
          </cell>
          <cell r="K31">
            <v>0.81586600549227961</v>
          </cell>
          <cell r="L31">
            <v>0.81719876722806972</v>
          </cell>
          <cell r="M31">
            <v>0.81856504286185161</v>
          </cell>
          <cell r="N31">
            <v>0.82002954478207513</v>
          </cell>
          <cell r="O31">
            <v>0</v>
          </cell>
          <cell r="P31">
            <v>0</v>
          </cell>
          <cell r="Q31">
            <v>0</v>
          </cell>
          <cell r="R31">
            <v>0</v>
          </cell>
          <cell r="S31">
            <v>0</v>
          </cell>
        </row>
        <row r="34">
          <cell r="I34">
            <v>1.5</v>
          </cell>
        </row>
        <row r="35">
          <cell r="I35">
            <v>1.5</v>
          </cell>
        </row>
        <row r="37">
          <cell r="J37">
            <v>0.125</v>
          </cell>
          <cell r="K37">
            <v>0.125</v>
          </cell>
          <cell r="L37">
            <v>0.125</v>
          </cell>
          <cell r="M37">
            <v>0.125</v>
          </cell>
          <cell r="N37">
            <v>0.125</v>
          </cell>
          <cell r="O37">
            <v>0.125</v>
          </cell>
          <cell r="P37">
            <v>0.125</v>
          </cell>
          <cell r="Q37">
            <v>0.125</v>
          </cell>
          <cell r="R37">
            <v>0.125</v>
          </cell>
          <cell r="S37">
            <v>0.125</v>
          </cell>
        </row>
        <row r="41">
          <cell r="J41">
            <v>0</v>
          </cell>
          <cell r="K41">
            <v>0</v>
          </cell>
          <cell r="L41">
            <v>0</v>
          </cell>
          <cell r="M41">
            <v>0</v>
          </cell>
          <cell r="N41">
            <v>0</v>
          </cell>
          <cell r="O41">
            <v>0</v>
          </cell>
          <cell r="P41">
            <v>0</v>
          </cell>
          <cell r="Q41">
            <v>0</v>
          </cell>
          <cell r="R41">
            <v>0</v>
          </cell>
          <cell r="S41">
            <v>0</v>
          </cell>
        </row>
        <row r="42">
          <cell r="J42">
            <v>1</v>
          </cell>
          <cell r="K42">
            <v>1</v>
          </cell>
          <cell r="L42">
            <v>1</v>
          </cell>
          <cell r="M42">
            <v>1</v>
          </cell>
          <cell r="N42">
            <v>1</v>
          </cell>
          <cell r="O42">
            <v>1</v>
          </cell>
          <cell r="P42">
            <v>1</v>
          </cell>
          <cell r="Q42">
            <v>1</v>
          </cell>
          <cell r="R42">
            <v>1</v>
          </cell>
          <cell r="S42">
            <v>1</v>
          </cell>
        </row>
        <row r="53">
          <cell r="J53">
            <v>0.01</v>
          </cell>
          <cell r="K53">
            <v>0.01</v>
          </cell>
          <cell r="L53">
            <v>0.01</v>
          </cell>
          <cell r="M53">
            <v>0.01</v>
          </cell>
          <cell r="N53">
            <v>0.01</v>
          </cell>
          <cell r="O53">
            <v>0.01</v>
          </cell>
          <cell r="P53">
            <v>0.01</v>
          </cell>
          <cell r="Q53">
            <v>0.01</v>
          </cell>
          <cell r="R53">
            <v>0.01</v>
          </cell>
          <cell r="S53">
            <v>0.01</v>
          </cell>
        </row>
        <row r="128">
          <cell r="J128">
            <v>71.768107779105293</v>
          </cell>
          <cell r="K128">
            <v>151.93568715879007</v>
          </cell>
          <cell r="L128">
            <v>172.77502834819549</v>
          </cell>
          <cell r="M128">
            <v>195.35636046726665</v>
          </cell>
          <cell r="N128">
            <v>175.00485041646178</v>
          </cell>
          <cell r="O128">
            <v>0</v>
          </cell>
          <cell r="P128">
            <v>0</v>
          </cell>
          <cell r="Q128">
            <v>0</v>
          </cell>
          <cell r="R128">
            <v>0</v>
          </cell>
          <cell r="S128">
            <v>0</v>
          </cell>
        </row>
        <row r="129">
          <cell r="J129">
            <v>88.174565772477379</v>
          </cell>
          <cell r="K129">
            <v>64.020622968342835</v>
          </cell>
          <cell r="L129">
            <v>54.145410673285866</v>
          </cell>
          <cell r="M129">
            <v>46.036738622396847</v>
          </cell>
          <cell r="N129">
            <v>50.286719993038012</v>
          </cell>
          <cell r="O129">
            <v>0</v>
          </cell>
          <cell r="P129">
            <v>0</v>
          </cell>
          <cell r="Q129">
            <v>0</v>
          </cell>
          <cell r="R129">
            <v>0</v>
          </cell>
          <cell r="S129">
            <v>0</v>
          </cell>
        </row>
        <row r="130">
          <cell r="J130">
            <v>149.08447179293796</v>
          </cell>
          <cell r="K130">
            <v>121.34004045558268</v>
          </cell>
          <cell r="L130">
            <v>104.89007339326575</v>
          </cell>
          <cell r="M130">
            <v>83.607468314981801</v>
          </cell>
          <cell r="N130">
            <v>84.551539688576895</v>
          </cell>
          <cell r="O130">
            <v>0</v>
          </cell>
          <cell r="P130">
            <v>0</v>
          </cell>
          <cell r="Q130">
            <v>0</v>
          </cell>
          <cell r="R130">
            <v>0</v>
          </cell>
          <cell r="S130">
            <v>0</v>
          </cell>
        </row>
        <row r="132">
          <cell r="J132">
            <v>51.216233690277477</v>
          </cell>
          <cell r="K132">
            <v>79.22630990297823</v>
          </cell>
          <cell r="L132">
            <v>114.83633078496851</v>
          </cell>
          <cell r="M132">
            <v>119.34827342163453</v>
          </cell>
          <cell r="N132">
            <v>122.86894488276415</v>
          </cell>
          <cell r="O132">
            <v>0</v>
          </cell>
          <cell r="P132">
            <v>0</v>
          </cell>
          <cell r="Q132">
            <v>0</v>
          </cell>
          <cell r="R132">
            <v>0</v>
          </cell>
          <cell r="S132">
            <v>0</v>
          </cell>
        </row>
        <row r="133">
          <cell r="J133">
            <v>684.38235302412545</v>
          </cell>
          <cell r="K133">
            <v>752.80668420931897</v>
          </cell>
          <cell r="L133">
            <v>801.82784552638691</v>
          </cell>
          <cell r="M133">
            <v>815.35876248405896</v>
          </cell>
          <cell r="N133">
            <v>813.40476398723729</v>
          </cell>
          <cell r="O133">
            <v>0</v>
          </cell>
          <cell r="P133">
            <v>0</v>
          </cell>
          <cell r="Q133">
            <v>0</v>
          </cell>
          <cell r="R133">
            <v>0</v>
          </cell>
          <cell r="S133">
            <v>0</v>
          </cell>
        </row>
        <row r="135">
          <cell r="J135">
            <v>0.99709999999999999</v>
          </cell>
          <cell r="K135">
            <v>0.99709999999999999</v>
          </cell>
          <cell r="L135">
            <v>0.99709999999999999</v>
          </cell>
          <cell r="M135">
            <v>0.99709999999999999</v>
          </cell>
          <cell r="N135">
            <v>0.99709999999999999</v>
          </cell>
          <cell r="O135">
            <v>0</v>
          </cell>
          <cell r="P135">
            <v>0</v>
          </cell>
          <cell r="Q135">
            <v>0</v>
          </cell>
          <cell r="R135">
            <v>0</v>
          </cell>
          <cell r="S135">
            <v>0</v>
          </cell>
        </row>
        <row r="140">
          <cell r="J140">
            <v>195.12400381376708</v>
          </cell>
          <cell r="K140">
            <v>198.37668849897486</v>
          </cell>
          <cell r="L140">
            <v>195.71841023396635</v>
          </cell>
          <cell r="M140">
            <v>193.4414993956614</v>
          </cell>
          <cell r="N140">
            <v>194.22837268684421</v>
          </cell>
          <cell r="O140">
            <v>0</v>
          </cell>
          <cell r="P140">
            <v>0</v>
          </cell>
          <cell r="Q140">
            <v>0</v>
          </cell>
          <cell r="R140">
            <v>0</v>
          </cell>
          <cell r="S140">
            <v>0</v>
          </cell>
        </row>
        <row r="141">
          <cell r="J141">
            <v>374.21511265671955</v>
          </cell>
          <cell r="K141">
            <v>185.77150957522039</v>
          </cell>
          <cell r="L141">
            <v>198.97025459751478</v>
          </cell>
          <cell r="M141">
            <v>198.91082856574278</v>
          </cell>
          <cell r="N141">
            <v>97.978923427214397</v>
          </cell>
          <cell r="O141">
            <v>0</v>
          </cell>
          <cell r="P141">
            <v>0</v>
          </cell>
          <cell r="Q141">
            <v>0</v>
          </cell>
          <cell r="R141">
            <v>0</v>
          </cell>
          <cell r="S141">
            <v>0</v>
          </cell>
        </row>
        <row r="142">
          <cell r="J142">
            <v>184.26904180977289</v>
          </cell>
          <cell r="K142">
            <v>190.38909694957289</v>
          </cell>
          <cell r="L142">
            <v>175.1674462095348</v>
          </cell>
          <cell r="M142">
            <v>100.92981165781046</v>
          </cell>
          <cell r="N142">
            <v>74.613408892854039</v>
          </cell>
          <cell r="O142">
            <v>0</v>
          </cell>
          <cell r="P142">
            <v>0</v>
          </cell>
          <cell r="Q142">
            <v>0</v>
          </cell>
          <cell r="R142">
            <v>0</v>
          </cell>
          <cell r="S142">
            <v>0</v>
          </cell>
        </row>
        <row r="144">
          <cell r="J144">
            <v>49.832255929315238</v>
          </cell>
          <cell r="K144">
            <v>57.103768366488701</v>
          </cell>
          <cell r="L144">
            <v>69.047941933432739</v>
          </cell>
          <cell r="M144">
            <v>70.168028853479967</v>
          </cell>
          <cell r="N144">
            <v>68.553224409610209</v>
          </cell>
          <cell r="O144">
            <v>0</v>
          </cell>
          <cell r="P144">
            <v>0</v>
          </cell>
          <cell r="Q144">
            <v>0</v>
          </cell>
          <cell r="R144">
            <v>0</v>
          </cell>
          <cell r="S144">
            <v>0</v>
          </cell>
        </row>
        <row r="145">
          <cell r="J145">
            <v>1124.6977327090999</v>
          </cell>
          <cell r="K145">
            <v>982.55883185840128</v>
          </cell>
          <cell r="L145">
            <v>992.41379760271889</v>
          </cell>
          <cell r="M145">
            <v>919.16400100623628</v>
          </cell>
          <cell r="N145">
            <v>791.63028899247547</v>
          </cell>
          <cell r="O145">
            <v>0</v>
          </cell>
          <cell r="P145">
            <v>0</v>
          </cell>
          <cell r="Q145">
            <v>0</v>
          </cell>
          <cell r="R145">
            <v>0</v>
          </cell>
          <cell r="S145">
            <v>0</v>
          </cell>
        </row>
        <row r="147">
          <cell r="J147">
            <v>0.90799999999999903</v>
          </cell>
          <cell r="K147">
            <v>0.90799999999999903</v>
          </cell>
          <cell r="L147">
            <v>0.90799999999999903</v>
          </cell>
          <cell r="M147">
            <v>0.90799999999999903</v>
          </cell>
          <cell r="N147">
            <v>0.90799999999999903</v>
          </cell>
          <cell r="O147">
            <v>0</v>
          </cell>
          <cell r="P147">
            <v>0</v>
          </cell>
          <cell r="Q147">
            <v>0</v>
          </cell>
          <cell r="R147">
            <v>0</v>
          </cell>
          <cell r="S147">
            <v>0</v>
          </cell>
        </row>
        <row r="150">
          <cell r="J150">
            <v>0.54635420544169799</v>
          </cell>
          <cell r="K150">
            <v>0.54977193968604399</v>
          </cell>
          <cell r="L150">
            <v>0.58411064767746501</v>
          </cell>
          <cell r="M150">
            <v>0.59915388714582096</v>
          </cell>
          <cell r="N150">
            <v>0.61664002541062002</v>
          </cell>
          <cell r="O150">
            <v>0.63065494440310699</v>
          </cell>
          <cell r="P150">
            <v>0.63065494440310699</v>
          </cell>
          <cell r="Q150">
            <v>0.63065494440310699</v>
          </cell>
          <cell r="R150">
            <v>0.63065494440310699</v>
          </cell>
          <cell r="S150">
            <v>0.63065494440310699</v>
          </cell>
        </row>
        <row r="151">
          <cell r="J151">
            <v>0.33019080388133498</v>
          </cell>
          <cell r="K151">
            <v>0.41549475152868598</v>
          </cell>
          <cell r="L151">
            <v>0.42615633827903598</v>
          </cell>
          <cell r="M151">
            <v>0.46364767254577099</v>
          </cell>
          <cell r="N151">
            <v>0.53672797386389903</v>
          </cell>
          <cell r="O151">
            <v>0.59744168964294897</v>
          </cell>
          <cell r="P151">
            <v>0.59744168964294897</v>
          </cell>
          <cell r="Q151">
            <v>0.59744168964294897</v>
          </cell>
          <cell r="R151">
            <v>0.59744168964294897</v>
          </cell>
          <cell r="S151">
            <v>0.59744168964294897</v>
          </cell>
        </row>
        <row r="154">
          <cell r="J154">
            <v>9.8476000657459899</v>
          </cell>
          <cell r="K154">
            <v>10.182418467981355</v>
          </cell>
          <cell r="L154">
            <v>10.538803114360704</v>
          </cell>
          <cell r="M154">
            <v>10.886583617134603</v>
          </cell>
          <cell r="N154">
            <v>11.224067709265773</v>
          </cell>
          <cell r="O154">
            <v>0</v>
          </cell>
          <cell r="P154">
            <v>0</v>
          </cell>
          <cell r="Q154">
            <v>0</v>
          </cell>
          <cell r="R154">
            <v>0</v>
          </cell>
          <cell r="S154">
            <v>0</v>
          </cell>
        </row>
        <row r="155">
          <cell r="J155">
            <v>9.0535844311481597</v>
          </cell>
          <cell r="K155">
            <v>9.3614063018071967</v>
          </cell>
          <cell r="L155">
            <v>9.6890555223704506</v>
          </cell>
          <cell r="M155">
            <v>10.008794354608671</v>
          </cell>
          <cell r="N155">
            <v>10.319066979601539</v>
          </cell>
          <cell r="O155">
            <v>0</v>
          </cell>
          <cell r="P155">
            <v>0</v>
          </cell>
          <cell r="Q155">
            <v>0</v>
          </cell>
          <cell r="R155">
            <v>0</v>
          </cell>
          <cell r="S155">
            <v>0</v>
          </cell>
        </row>
        <row r="160">
          <cell r="I160">
            <v>5027.6743071780702</v>
          </cell>
        </row>
        <row r="161">
          <cell r="I161">
            <v>6701.962692514142</v>
          </cell>
        </row>
        <row r="163">
          <cell r="J163">
            <v>4.96094747375204E-2</v>
          </cell>
          <cell r="K163">
            <v>4.2909474737520402E-2</v>
          </cell>
          <cell r="L163">
            <v>3.2709474737520401E-2</v>
          </cell>
          <cell r="M163">
            <v>2.9209474737520402E-2</v>
          </cell>
          <cell r="N163">
            <v>2.8242724910047399E-2</v>
          </cell>
          <cell r="O163">
            <v>2.8626377376525101E-2</v>
          </cell>
          <cell r="P163">
            <v>2.8626377376525101E-2</v>
          </cell>
          <cell r="Q163">
            <v>2.8626377376525101E-2</v>
          </cell>
          <cell r="R163">
            <v>2.8626377376525101E-2</v>
          </cell>
          <cell r="S163">
            <v>2.8626377376525101E-2</v>
          </cell>
        </row>
        <row r="164">
          <cell r="J164">
            <v>4.5048783960101597E-2</v>
          </cell>
          <cell r="K164">
            <v>4.2648783960101598E-2</v>
          </cell>
          <cell r="L164">
            <v>4.0748783960101599E-2</v>
          </cell>
          <cell r="M164">
            <v>4.0998783960101599E-2</v>
          </cell>
          <cell r="N164">
            <v>4.4114202222608097E-2</v>
          </cell>
          <cell r="O164">
            <v>3.93501406376804E-2</v>
          </cell>
          <cell r="P164">
            <v>3.93501406376804E-2</v>
          </cell>
          <cell r="Q164">
            <v>3.93501406376804E-2</v>
          </cell>
          <cell r="R164">
            <v>3.93501406376804E-2</v>
          </cell>
          <cell r="S164">
            <v>3.93501406376804E-2</v>
          </cell>
        </row>
        <row r="167">
          <cell r="I167">
            <v>2</v>
          </cell>
        </row>
        <row r="168">
          <cell r="I168">
            <v>2</v>
          </cell>
        </row>
        <row r="171">
          <cell r="H171">
            <v>20.182673768262308</v>
          </cell>
        </row>
        <row r="172">
          <cell r="J172">
            <v>0</v>
          </cell>
          <cell r="K172">
            <v>0</v>
          </cell>
          <cell r="L172">
            <v>0</v>
          </cell>
          <cell r="M172">
            <v>0</v>
          </cell>
          <cell r="N172">
            <v>0</v>
          </cell>
          <cell r="O172">
            <v>0</v>
          </cell>
          <cell r="P172">
            <v>0</v>
          </cell>
          <cell r="Q172">
            <v>0</v>
          </cell>
          <cell r="R172">
            <v>0</v>
          </cell>
          <cell r="S172">
            <v>0</v>
          </cell>
        </row>
        <row r="173">
          <cell r="J173">
            <v>0</v>
          </cell>
          <cell r="K173">
            <v>0</v>
          </cell>
          <cell r="L173">
            <v>0</v>
          </cell>
          <cell r="M173">
            <v>0</v>
          </cell>
          <cell r="N173">
            <v>0</v>
          </cell>
          <cell r="O173">
            <v>0</v>
          </cell>
          <cell r="P173">
            <v>0</v>
          </cell>
          <cell r="Q173">
            <v>0</v>
          </cell>
          <cell r="R173">
            <v>0</v>
          </cell>
          <cell r="S173">
            <v>0</v>
          </cell>
        </row>
        <row r="176">
          <cell r="H176">
            <v>29.597033520655987</v>
          </cell>
        </row>
        <row r="177">
          <cell r="J177">
            <v>0</v>
          </cell>
          <cell r="K177">
            <v>0</v>
          </cell>
          <cell r="L177">
            <v>0</v>
          </cell>
          <cell r="M177">
            <v>0</v>
          </cell>
          <cell r="N177">
            <v>0</v>
          </cell>
          <cell r="O177">
            <v>0</v>
          </cell>
          <cell r="P177">
            <v>0</v>
          </cell>
          <cell r="Q177">
            <v>0</v>
          </cell>
          <cell r="R177">
            <v>0</v>
          </cell>
          <cell r="S177">
            <v>0</v>
          </cell>
        </row>
        <row r="178">
          <cell r="J178">
            <v>0</v>
          </cell>
          <cell r="K178">
            <v>0</v>
          </cell>
          <cell r="L178">
            <v>0</v>
          </cell>
          <cell r="M178">
            <v>0</v>
          </cell>
          <cell r="N178">
            <v>0</v>
          </cell>
          <cell r="O178">
            <v>0</v>
          </cell>
          <cell r="P178">
            <v>0</v>
          </cell>
          <cell r="Q178">
            <v>0</v>
          </cell>
          <cell r="R178">
            <v>0</v>
          </cell>
          <cell r="S178">
            <v>0</v>
          </cell>
        </row>
        <row r="224">
          <cell r="J224">
            <v>0</v>
          </cell>
          <cell r="K224">
            <v>0</v>
          </cell>
          <cell r="L224">
            <v>0</v>
          </cell>
          <cell r="M224">
            <v>0</v>
          </cell>
          <cell r="N224">
            <v>0</v>
          </cell>
          <cell r="O224">
            <v>0</v>
          </cell>
          <cell r="P224">
            <v>0</v>
          </cell>
          <cell r="Q224">
            <v>0</v>
          </cell>
          <cell r="R224">
            <v>0</v>
          </cell>
          <cell r="S224">
            <v>0</v>
          </cell>
        </row>
        <row r="226">
          <cell r="J226">
            <v>0</v>
          </cell>
          <cell r="K226">
            <v>0</v>
          </cell>
          <cell r="L226">
            <v>0</v>
          </cell>
          <cell r="M226">
            <v>0</v>
          </cell>
          <cell r="N226">
            <v>0</v>
          </cell>
          <cell r="O226">
            <v>0</v>
          </cell>
          <cell r="P226">
            <v>0</v>
          </cell>
          <cell r="Q226">
            <v>0</v>
          </cell>
          <cell r="R226">
            <v>0</v>
          </cell>
          <cell r="S226">
            <v>0</v>
          </cell>
        </row>
        <row r="230">
          <cell r="J230">
            <v>0</v>
          </cell>
          <cell r="K230">
            <v>0</v>
          </cell>
          <cell r="L230">
            <v>0</v>
          </cell>
          <cell r="M230">
            <v>0</v>
          </cell>
          <cell r="N230">
            <v>0</v>
          </cell>
          <cell r="O230">
            <v>0</v>
          </cell>
          <cell r="P230">
            <v>0</v>
          </cell>
          <cell r="Q230">
            <v>0</v>
          </cell>
          <cell r="R230">
            <v>0</v>
          </cell>
          <cell r="S230">
            <v>0</v>
          </cell>
        </row>
        <row r="232">
          <cell r="J232">
            <v>0</v>
          </cell>
          <cell r="K232">
            <v>0</v>
          </cell>
          <cell r="L232">
            <v>0</v>
          </cell>
          <cell r="M232">
            <v>0</v>
          </cell>
          <cell r="N232">
            <v>0</v>
          </cell>
          <cell r="O232">
            <v>0</v>
          </cell>
          <cell r="P232">
            <v>0</v>
          </cell>
          <cell r="Q232">
            <v>0</v>
          </cell>
          <cell r="R232">
            <v>0</v>
          </cell>
          <cell r="S232">
            <v>0</v>
          </cell>
        </row>
        <row r="239">
          <cell r="I239">
            <v>4507.9290147268766</v>
          </cell>
        </row>
        <row r="240">
          <cell r="I240">
            <v>2781.4434626754364</v>
          </cell>
        </row>
        <row r="241">
          <cell r="I241">
            <v>24.413020939470012</v>
          </cell>
        </row>
        <row r="242">
          <cell r="I242">
            <v>6.1884799444545884</v>
          </cell>
        </row>
        <row r="245">
          <cell r="I245">
            <v>1773.5576952387783</v>
          </cell>
        </row>
        <row r="246">
          <cell r="I246">
            <v>713.65878408685944</v>
          </cell>
        </row>
        <row r="247">
          <cell r="I247">
            <v>19.684884509086888</v>
          </cell>
        </row>
        <row r="248">
          <cell r="I248">
            <v>4.1657744632104157</v>
          </cell>
        </row>
        <row r="251">
          <cell r="J251">
            <v>220.85257957204325</v>
          </cell>
          <cell r="K251">
            <v>273.27572761437273</v>
          </cell>
          <cell r="L251">
            <v>277.66510174146123</v>
          </cell>
          <cell r="M251">
            <v>278.96382878224847</v>
          </cell>
          <cell r="N251">
            <v>259.55639010503864</v>
          </cell>
          <cell r="O251">
            <v>0</v>
          </cell>
          <cell r="P251">
            <v>0</v>
          </cell>
          <cell r="Q251">
            <v>0</v>
          </cell>
          <cell r="R251">
            <v>0</v>
          </cell>
          <cell r="S251">
            <v>0</v>
          </cell>
        </row>
        <row r="252">
          <cell r="J252">
            <v>88.323092850179179</v>
          </cell>
          <cell r="K252">
            <v>64.250379267061476</v>
          </cell>
          <cell r="L252">
            <v>54.478436032562279</v>
          </cell>
          <cell r="M252">
            <v>46.382848615319588</v>
          </cell>
          <cell r="N252">
            <v>50.643039933198033</v>
          </cell>
          <cell r="O252">
            <v>0</v>
          </cell>
          <cell r="P252">
            <v>0</v>
          </cell>
          <cell r="Q252">
            <v>0</v>
          </cell>
          <cell r="R252">
            <v>0</v>
          </cell>
          <cell r="S252">
            <v>0</v>
          </cell>
        </row>
        <row r="255">
          <cell r="I255">
            <v>30.861017081635602</v>
          </cell>
        </row>
        <row r="256">
          <cell r="I256">
            <v>112.01621785365499</v>
          </cell>
        </row>
        <row r="257">
          <cell r="I257">
            <v>16.121297459881099</v>
          </cell>
        </row>
        <row r="258">
          <cell r="I258">
            <v>12.207002752185501</v>
          </cell>
        </row>
        <row r="259">
          <cell r="I259" t="str">
            <v>No</v>
          </cell>
        </row>
        <row r="264">
          <cell r="I264">
            <v>6009.1346875965237</v>
          </cell>
        </row>
        <row r="265">
          <cell r="I265">
            <v>3707.7044333547942</v>
          </cell>
        </row>
        <row r="266">
          <cell r="I266">
            <v>44.96539584072999</v>
          </cell>
        </row>
        <row r="267">
          <cell r="I267">
            <v>11.398321045345414</v>
          </cell>
        </row>
        <row r="270">
          <cell r="I270">
            <v>2364.1781030926013</v>
          </cell>
        </row>
        <row r="271">
          <cell r="I271">
            <v>951.31749869050066</v>
          </cell>
        </row>
        <row r="272">
          <cell r="I272">
            <v>36.256824840513218</v>
          </cell>
        </row>
        <row r="273">
          <cell r="I273">
            <v>7.6727783171895849</v>
          </cell>
        </row>
        <row r="276">
          <cell r="J276">
            <v>379.39304562353993</v>
          </cell>
          <cell r="K276">
            <v>388.76578544854772</v>
          </cell>
          <cell r="L276">
            <v>370.88585644350115</v>
          </cell>
          <cell r="M276">
            <v>294.37131105347186</v>
          </cell>
          <cell r="N276">
            <v>268.84178157969825</v>
          </cell>
          <cell r="O276">
            <v>0</v>
          </cell>
          <cell r="P276">
            <v>0</v>
          </cell>
          <cell r="Q276">
            <v>0</v>
          </cell>
          <cell r="R276">
            <v>0</v>
          </cell>
          <cell r="S276">
            <v>0</v>
          </cell>
        </row>
        <row r="277">
          <cell r="J277">
            <v>378.79968020221662</v>
          </cell>
          <cell r="K277">
            <v>191.0250562649374</v>
          </cell>
          <cell r="L277">
            <v>205.32266525539066</v>
          </cell>
          <cell r="M277">
            <v>205.36628722026299</v>
          </cell>
          <cell r="N277">
            <v>104.2858200728986</v>
          </cell>
          <cell r="O277">
            <v>0</v>
          </cell>
          <cell r="P277">
            <v>0</v>
          </cell>
          <cell r="Q277">
            <v>0</v>
          </cell>
          <cell r="R277">
            <v>0</v>
          </cell>
          <cell r="S277">
            <v>0</v>
          </cell>
        </row>
        <row r="280">
          <cell r="I280">
            <v>30.861017081635602</v>
          </cell>
        </row>
        <row r="281">
          <cell r="I281">
            <v>112.01621785365499</v>
          </cell>
        </row>
        <row r="282">
          <cell r="I282">
            <v>16.121297459881099</v>
          </cell>
        </row>
        <row r="283">
          <cell r="I283">
            <v>12.207002752185501</v>
          </cell>
        </row>
        <row r="284">
          <cell r="I284" t="str">
            <v>No</v>
          </cell>
        </row>
        <row r="288">
          <cell r="I288">
            <v>2032.2977542557101</v>
          </cell>
          <cell r="J288">
            <v>2040.55170193242</v>
          </cell>
          <cell r="K288">
            <v>2049.4114230867599</v>
          </cell>
          <cell r="L288">
            <v>2062.0413324977198</v>
          </cell>
          <cell r="M288">
            <v>2071.28745464658</v>
          </cell>
          <cell r="N288">
            <v>2080.0123104292202</v>
          </cell>
          <cell r="O288">
            <v>0</v>
          </cell>
          <cell r="P288">
            <v>0</v>
          </cell>
          <cell r="Q288">
            <v>0</v>
          </cell>
          <cell r="R288">
            <v>0</v>
          </cell>
          <cell r="S288">
            <v>0</v>
          </cell>
        </row>
        <row r="294">
          <cell r="I294">
            <v>8.9</v>
          </cell>
          <cell r="J294">
            <v>8.9</v>
          </cell>
          <cell r="K294">
            <v>8.9</v>
          </cell>
          <cell r="L294">
            <v>8.9</v>
          </cell>
          <cell r="M294">
            <v>8.9</v>
          </cell>
          <cell r="N294">
            <v>8.9</v>
          </cell>
          <cell r="O294">
            <v>0</v>
          </cell>
          <cell r="P294">
            <v>0</v>
          </cell>
          <cell r="Q294">
            <v>0</v>
          </cell>
          <cell r="R294">
            <v>0</v>
          </cell>
          <cell r="S294">
            <v>0</v>
          </cell>
        </row>
        <row r="296">
          <cell r="I296">
            <v>832.34496686369596</v>
          </cell>
        </row>
        <row r="298">
          <cell r="J298">
            <v>91.478899999999996</v>
          </cell>
          <cell r="K298">
            <v>88.377499999999998</v>
          </cell>
          <cell r="L298">
            <v>84.185500000000005</v>
          </cell>
          <cell r="M298">
            <v>84.134600000000006</v>
          </cell>
          <cell r="N298">
            <v>84.227999999999994</v>
          </cell>
          <cell r="O298">
            <v>0</v>
          </cell>
          <cell r="P298">
            <v>0</v>
          </cell>
          <cell r="Q298">
            <v>0</v>
          </cell>
          <cell r="R298">
            <v>0</v>
          </cell>
          <cell r="S298">
            <v>0</v>
          </cell>
        </row>
        <row r="299">
          <cell r="J299">
            <v>58.201968827379098</v>
          </cell>
          <cell r="K299">
            <v>59.864929609401102</v>
          </cell>
          <cell r="L299">
            <v>62.425265522747402</v>
          </cell>
          <cell r="M299">
            <v>63.4532085863924</v>
          </cell>
          <cell r="N299">
            <v>65.441407367976794</v>
          </cell>
          <cell r="O299">
            <v>0</v>
          </cell>
          <cell r="P299">
            <v>0</v>
          </cell>
          <cell r="Q299">
            <v>0</v>
          </cell>
          <cell r="R299">
            <v>0</v>
          </cell>
          <cell r="S299">
            <v>0</v>
          </cell>
        </row>
        <row r="301">
          <cell r="I301">
            <v>400.66374422423155</v>
          </cell>
        </row>
        <row r="303">
          <cell r="I303">
            <v>146.84027049578299</v>
          </cell>
          <cell r="J303">
            <v>130.016704212874</v>
          </cell>
          <cell r="K303">
            <v>131.24809945107799</v>
          </cell>
          <cell r="L303">
            <v>132.72578142897601</v>
          </cell>
          <cell r="M303">
            <v>129.94006671748099</v>
          </cell>
          <cell r="N303">
            <v>124.567624794062</v>
          </cell>
          <cell r="O303">
            <v>0</v>
          </cell>
          <cell r="P303">
            <v>0</v>
          </cell>
          <cell r="Q303">
            <v>0</v>
          </cell>
          <cell r="R303">
            <v>0</v>
          </cell>
          <cell r="S303">
            <v>0</v>
          </cell>
        </row>
        <row r="305">
          <cell r="I305">
            <v>-319.21958961422803</v>
          </cell>
        </row>
        <row r="306">
          <cell r="I306">
            <v>-264.69205257240202</v>
          </cell>
        </row>
        <row r="308">
          <cell r="I308">
            <v>-847.25835865335</v>
          </cell>
          <cell r="J308">
            <v>-918.85200015692703</v>
          </cell>
          <cell r="K308">
            <v>-946.367602961015</v>
          </cell>
          <cell r="L308">
            <v>-958.16018174010799</v>
          </cell>
          <cell r="M308">
            <v>-987.11585761299796</v>
          </cell>
          <cell r="N308">
            <v>-1009.02454992969</v>
          </cell>
          <cell r="O308">
            <v>0</v>
          </cell>
          <cell r="P308">
            <v>0</v>
          </cell>
          <cell r="Q308">
            <v>0</v>
          </cell>
          <cell r="R308">
            <v>0</v>
          </cell>
          <cell r="S308">
            <v>0</v>
          </cell>
        </row>
        <row r="317">
          <cell r="J317">
            <v>0</v>
          </cell>
          <cell r="K317">
            <v>0</v>
          </cell>
          <cell r="L317">
            <v>0</v>
          </cell>
          <cell r="M317">
            <v>0</v>
          </cell>
          <cell r="N317">
            <v>0</v>
          </cell>
          <cell r="O317">
            <v>0</v>
          </cell>
          <cell r="P317">
            <v>0</v>
          </cell>
          <cell r="Q317">
            <v>0</v>
          </cell>
          <cell r="R317">
            <v>0</v>
          </cell>
          <cell r="S317">
            <v>0</v>
          </cell>
        </row>
        <row r="318">
          <cell r="J318">
            <v>0</v>
          </cell>
          <cell r="K318">
            <v>0</v>
          </cell>
          <cell r="L318">
            <v>0</v>
          </cell>
          <cell r="M318">
            <v>0</v>
          </cell>
          <cell r="N318">
            <v>0</v>
          </cell>
          <cell r="O318">
            <v>0</v>
          </cell>
          <cell r="P318">
            <v>0</v>
          </cell>
          <cell r="Q318">
            <v>0</v>
          </cell>
          <cell r="R318">
            <v>0</v>
          </cell>
          <cell r="S318">
            <v>0</v>
          </cell>
        </row>
        <row r="320">
          <cell r="J320">
            <v>3.0845871704480308</v>
          </cell>
          <cell r="K320">
            <v>3.189463134243264</v>
          </cell>
          <cell r="L320">
            <v>3.3010943439417786</v>
          </cell>
          <cell r="M320">
            <v>3.4100304572918563</v>
          </cell>
          <cell r="N320">
            <v>3.5157414014679031</v>
          </cell>
          <cell r="O320">
            <v>0</v>
          </cell>
          <cell r="P320">
            <v>0</v>
          </cell>
          <cell r="Q320">
            <v>0</v>
          </cell>
          <cell r="R320">
            <v>0</v>
          </cell>
          <cell r="S320">
            <v>0</v>
          </cell>
        </row>
        <row r="321">
          <cell r="J321">
            <v>3.2154489774066559</v>
          </cell>
          <cell r="K321">
            <v>3.3247742426384823</v>
          </cell>
          <cell r="L321">
            <v>3.4411413411308298</v>
          </cell>
          <cell r="M321">
            <v>3.5546990053881462</v>
          </cell>
          <cell r="N321">
            <v>3.6648946745551778</v>
          </cell>
          <cell r="O321">
            <v>0</v>
          </cell>
          <cell r="P321">
            <v>0</v>
          </cell>
          <cell r="Q321">
            <v>0</v>
          </cell>
          <cell r="R321">
            <v>0</v>
          </cell>
          <cell r="S321">
            <v>0</v>
          </cell>
        </row>
        <row r="323">
          <cell r="J323">
            <v>6.1325880741220873</v>
          </cell>
          <cell r="K323">
            <v>4.0472875369622354</v>
          </cell>
          <cell r="L323">
            <v>4.5090195434580336</v>
          </cell>
          <cell r="M323">
            <v>3.7392448251910615</v>
          </cell>
          <cell r="N323">
            <v>8.6270115380077463</v>
          </cell>
          <cell r="O323">
            <v>0</v>
          </cell>
          <cell r="P323">
            <v>0</v>
          </cell>
          <cell r="Q323">
            <v>0</v>
          </cell>
          <cell r="R323">
            <v>0</v>
          </cell>
          <cell r="S323">
            <v>0</v>
          </cell>
        </row>
        <row r="324">
          <cell r="J324">
            <v>2.269655216201715</v>
          </cell>
          <cell r="K324">
            <v>4.2213980899385861</v>
          </cell>
          <cell r="L324">
            <v>1.4151974920221317</v>
          </cell>
          <cell r="M324">
            <v>7.3831398701470086</v>
          </cell>
          <cell r="N324">
            <v>4.7966796475630202</v>
          </cell>
          <cell r="O324">
            <v>0</v>
          </cell>
          <cell r="P324">
            <v>0</v>
          </cell>
          <cell r="Q324">
            <v>0</v>
          </cell>
          <cell r="R324">
            <v>0</v>
          </cell>
          <cell r="S324">
            <v>0</v>
          </cell>
        </row>
        <row r="326">
          <cell r="J326">
            <v>4.3322719687205131</v>
          </cell>
          <cell r="K326">
            <v>4.479569215657011</v>
          </cell>
          <cell r="L326">
            <v>4.6363541382050064</v>
          </cell>
          <cell r="M326">
            <v>4.7893538247657705</v>
          </cell>
          <cell r="N326">
            <v>4.9378237933335081</v>
          </cell>
          <cell r="O326">
            <v>0</v>
          </cell>
          <cell r="P326">
            <v>0</v>
          </cell>
          <cell r="Q326">
            <v>0</v>
          </cell>
          <cell r="R326">
            <v>0</v>
          </cell>
          <cell r="S326">
            <v>0</v>
          </cell>
        </row>
        <row r="327">
          <cell r="J327">
            <v>9.653248175070777</v>
          </cell>
          <cell r="K327">
            <v>9.9814586130231824</v>
          </cell>
          <cell r="L327">
            <v>10.330809664478995</v>
          </cell>
          <cell r="M327">
            <v>10.671726383406799</v>
          </cell>
          <cell r="N327">
            <v>11.002549901292408</v>
          </cell>
          <cell r="O327">
            <v>0</v>
          </cell>
          <cell r="P327">
            <v>0</v>
          </cell>
          <cell r="Q327">
            <v>0</v>
          </cell>
          <cell r="R327">
            <v>0</v>
          </cell>
          <cell r="S327">
            <v>0</v>
          </cell>
        </row>
        <row r="331">
          <cell r="J331">
            <v>0.3821805351788638</v>
          </cell>
          <cell r="K331">
            <v>0.39482505539645601</v>
          </cell>
          <cell r="L331">
            <v>0.40904617214210626</v>
          </cell>
          <cell r="M331">
            <v>0.42259537112909673</v>
          </cell>
          <cell r="N331">
            <v>0.43490299706227836</v>
          </cell>
          <cell r="O331">
            <v>0</v>
          </cell>
          <cell r="P331">
            <v>0</v>
          </cell>
          <cell r="Q331">
            <v>0</v>
          </cell>
          <cell r="R331">
            <v>0</v>
          </cell>
          <cell r="S331">
            <v>0</v>
          </cell>
        </row>
        <row r="332">
          <cell r="J332">
            <v>0.28840411098213781</v>
          </cell>
          <cell r="K332">
            <v>0.29825803824446862</v>
          </cell>
          <cell r="L332">
            <v>0.30854179327170284</v>
          </cell>
          <cell r="M332">
            <v>0.31874858186078903</v>
          </cell>
          <cell r="N332">
            <v>0.32859445423187422</v>
          </cell>
          <cell r="O332">
            <v>0</v>
          </cell>
          <cell r="P332">
            <v>0</v>
          </cell>
          <cell r="Q332">
            <v>0</v>
          </cell>
          <cell r="R332">
            <v>0</v>
          </cell>
          <cell r="S332">
            <v>0</v>
          </cell>
        </row>
        <row r="334">
          <cell r="J334">
            <v>6.0154172595274531</v>
          </cell>
          <cell r="K334">
            <v>6.2199414463513865</v>
          </cell>
          <cell r="L334">
            <v>6.4376393969736858</v>
          </cell>
          <cell r="M334">
            <v>6.6500814970738151</v>
          </cell>
          <cell r="N334">
            <v>6.8562340234831023</v>
          </cell>
          <cell r="O334">
            <v>0</v>
          </cell>
          <cell r="P334">
            <v>0</v>
          </cell>
          <cell r="Q334">
            <v>0</v>
          </cell>
          <cell r="R334">
            <v>0</v>
          </cell>
          <cell r="S334">
            <v>0</v>
          </cell>
        </row>
        <row r="335">
          <cell r="J335">
            <v>12.061733794563944</v>
          </cell>
          <cell r="K335">
            <v>12.471832743579114</v>
          </cell>
          <cell r="L335">
            <v>12.908346889604394</v>
          </cell>
          <cell r="M335">
            <v>13.334322336961334</v>
          </cell>
          <cell r="N335">
            <v>13.747686329407115</v>
          </cell>
          <cell r="O335">
            <v>0</v>
          </cell>
          <cell r="P335">
            <v>0</v>
          </cell>
          <cell r="Q335">
            <v>0</v>
          </cell>
          <cell r="R335">
            <v>0</v>
          </cell>
          <cell r="S335">
            <v>0</v>
          </cell>
        </row>
        <row r="348">
          <cell r="I348">
            <v>-128.965</v>
          </cell>
        </row>
        <row r="349">
          <cell r="I349">
            <v>-96.3</v>
          </cell>
        </row>
        <row r="353">
          <cell r="J353">
            <v>-12.6202287315951</v>
          </cell>
          <cell r="K353">
            <v>-13.018127501055201</v>
          </cell>
          <cell r="L353">
            <v>-14.800957529634401</v>
          </cell>
          <cell r="M353">
            <v>-15.2507091038465</v>
          </cell>
          <cell r="N353">
            <v>-15.681620654844</v>
          </cell>
          <cell r="O353">
            <v>0</v>
          </cell>
          <cell r="P353">
            <v>0</v>
          </cell>
          <cell r="Q353">
            <v>0</v>
          </cell>
          <cell r="R353">
            <v>0</v>
          </cell>
          <cell r="S353">
            <v>0</v>
          </cell>
        </row>
        <row r="354">
          <cell r="J354">
            <v>0</v>
          </cell>
          <cell r="K354">
            <v>0</v>
          </cell>
          <cell r="L354">
            <v>0</v>
          </cell>
          <cell r="M354">
            <v>0</v>
          </cell>
          <cell r="N354">
            <v>0</v>
          </cell>
          <cell r="O354">
            <v>0</v>
          </cell>
          <cell r="P354">
            <v>0</v>
          </cell>
          <cell r="Q354">
            <v>0</v>
          </cell>
          <cell r="R354">
            <v>0</v>
          </cell>
          <cell r="S354">
            <v>0</v>
          </cell>
        </row>
        <row r="358">
          <cell r="J358">
            <v>-13.6989301475303</v>
          </cell>
          <cell r="K358">
            <v>-14.195882779960399</v>
          </cell>
          <cell r="L358">
            <v>-16.287379277280198</v>
          </cell>
          <cell r="M358">
            <v>-16.863542817696299</v>
          </cell>
          <cell r="N358">
            <v>-17.428173076266599</v>
          </cell>
          <cell r="O358">
            <v>0</v>
          </cell>
          <cell r="P358">
            <v>0</v>
          </cell>
          <cell r="Q358">
            <v>0</v>
          </cell>
          <cell r="R358">
            <v>0</v>
          </cell>
          <cell r="S358">
            <v>0</v>
          </cell>
        </row>
        <row r="359">
          <cell r="J359">
            <v>0</v>
          </cell>
          <cell r="K359">
            <v>0</v>
          </cell>
          <cell r="L359">
            <v>0</v>
          </cell>
          <cell r="M359">
            <v>0</v>
          </cell>
          <cell r="N359">
            <v>0</v>
          </cell>
          <cell r="O359">
            <v>0</v>
          </cell>
          <cell r="P359">
            <v>0</v>
          </cell>
          <cell r="Q359">
            <v>0</v>
          </cell>
          <cell r="R359">
            <v>0</v>
          </cell>
          <cell r="S359">
            <v>0</v>
          </cell>
        </row>
        <row r="366">
          <cell r="J366">
            <v>0.2</v>
          </cell>
          <cell r="K366">
            <v>0.2</v>
          </cell>
          <cell r="L366">
            <v>0.2</v>
          </cell>
          <cell r="M366">
            <v>0.2</v>
          </cell>
          <cell r="N366">
            <v>0.2</v>
          </cell>
          <cell r="O366">
            <v>0</v>
          </cell>
          <cell r="P366">
            <v>0</v>
          </cell>
          <cell r="Q366">
            <v>0</v>
          </cell>
          <cell r="R366">
            <v>0</v>
          </cell>
          <cell r="S366">
            <v>0</v>
          </cell>
        </row>
        <row r="367">
          <cell r="I367">
            <v>-1.1756433338825301</v>
          </cell>
        </row>
        <row r="372">
          <cell r="I372">
            <v>2210.2869999999998</v>
          </cell>
        </row>
        <row r="373">
          <cell r="I373">
            <v>0</v>
          </cell>
        </row>
        <row r="376">
          <cell r="I376">
            <v>9.4899999999999998E-2</v>
          </cell>
        </row>
        <row r="377">
          <cell r="I377">
            <v>0.10730000000000001</v>
          </cell>
        </row>
        <row r="380">
          <cell r="J380">
            <v>0.32600000000000001</v>
          </cell>
          <cell r="K380">
            <v>0.33700000000000002</v>
          </cell>
          <cell r="L380">
            <v>0.34899999999999998</v>
          </cell>
          <cell r="M380">
            <v>0.36099999999999999</v>
          </cell>
          <cell r="N380">
            <v>0.372</v>
          </cell>
          <cell r="O380">
            <v>0</v>
          </cell>
          <cell r="P380">
            <v>0</v>
          </cell>
          <cell r="Q380">
            <v>0</v>
          </cell>
          <cell r="R380">
            <v>0</v>
          </cell>
          <cell r="S380">
            <v>0</v>
          </cell>
        </row>
        <row r="381">
          <cell r="J381">
            <v>-106.18300000000001</v>
          </cell>
          <cell r="K381">
            <v>-3.99</v>
          </cell>
          <cell r="L381">
            <v>-4.0430000000000001</v>
          </cell>
          <cell r="M381">
            <v>-3.8849999999999998</v>
          </cell>
          <cell r="N381">
            <v>-3.8849999999999998</v>
          </cell>
          <cell r="O381">
            <v>0</v>
          </cell>
          <cell r="P381">
            <v>0</v>
          </cell>
          <cell r="Q381">
            <v>0</v>
          </cell>
          <cell r="R381">
            <v>0</v>
          </cell>
          <cell r="S381">
            <v>0</v>
          </cell>
        </row>
        <row r="382">
          <cell r="J382">
            <v>-65.398957062124268</v>
          </cell>
          <cell r="K382">
            <v>-76.356946820744412</v>
          </cell>
          <cell r="L382">
            <v>-82.050510128830837</v>
          </cell>
          <cell r="M382">
            <v>-84.207519487180861</v>
          </cell>
          <cell r="N382">
            <v>-86.300843889082302</v>
          </cell>
          <cell r="O382">
            <v>-91.139746557355238</v>
          </cell>
          <cell r="P382">
            <v>-96.24678648566433</v>
          </cell>
          <cell r="Q382">
            <v>-55.397137203225441</v>
          </cell>
          <cell r="R382">
            <v>-58.421820894521488</v>
          </cell>
          <cell r="S382">
            <v>-61.611652315362427</v>
          </cell>
        </row>
        <row r="385">
          <cell r="J385">
            <v>-0.10962144702818508</v>
          </cell>
          <cell r="K385">
            <v>-0.58032602591429217</v>
          </cell>
          <cell r="L385">
            <v>-1.0839590972474789</v>
          </cell>
          <cell r="M385">
            <v>-1.61900102267691</v>
          </cell>
          <cell r="N385">
            <v>-2.1839387391319853</v>
          </cell>
          <cell r="O385">
            <v>0</v>
          </cell>
          <cell r="P385">
            <v>0</v>
          </cell>
          <cell r="Q385">
            <v>0</v>
          </cell>
          <cell r="R385">
            <v>0</v>
          </cell>
          <cell r="S385">
            <v>0</v>
          </cell>
        </row>
        <row r="390">
          <cell r="I390">
            <v>2931.2779999999998</v>
          </cell>
        </row>
        <row r="391">
          <cell r="I391">
            <v>0</v>
          </cell>
        </row>
        <row r="394">
          <cell r="I394">
            <v>9.4899999999999998E-2</v>
          </cell>
        </row>
        <row r="395">
          <cell r="I395">
            <v>8.5800000000000001E-2</v>
          </cell>
        </row>
        <row r="398">
          <cell r="J398">
            <v>0.29499999999999998</v>
          </cell>
          <cell r="K398">
            <v>0.30499999999999999</v>
          </cell>
          <cell r="L398">
            <v>0.316</v>
          </cell>
          <cell r="M398">
            <v>0.32600000000000001</v>
          </cell>
          <cell r="N398">
            <v>0.33600000000000002</v>
          </cell>
          <cell r="O398">
            <v>0</v>
          </cell>
          <cell r="P398">
            <v>0</v>
          </cell>
          <cell r="Q398">
            <v>0</v>
          </cell>
          <cell r="R398">
            <v>0</v>
          </cell>
          <cell r="S398">
            <v>0</v>
          </cell>
        </row>
        <row r="399">
          <cell r="J399">
            <v>-102.217</v>
          </cell>
          <cell r="K399">
            <v>-3.61</v>
          </cell>
          <cell r="L399">
            <v>-3.6579999999999999</v>
          </cell>
          <cell r="M399">
            <v>-3.5150000000000001</v>
          </cell>
          <cell r="N399">
            <v>-3.5150000000000001</v>
          </cell>
          <cell r="O399">
            <v>0</v>
          </cell>
          <cell r="P399">
            <v>0</v>
          </cell>
          <cell r="Q399">
            <v>0</v>
          </cell>
          <cell r="R399">
            <v>0</v>
          </cell>
          <cell r="S399">
            <v>0</v>
          </cell>
        </row>
        <row r="400">
          <cell r="J400">
            <v>-87.177757265207788</v>
          </cell>
          <cell r="K400">
            <v>-101.78491637302275</v>
          </cell>
          <cell r="L400">
            <v>-109.37451875116101</v>
          </cell>
          <cell r="M400">
            <v>-112.24984347663619</v>
          </cell>
          <cell r="N400">
            <v>-115.04027523249658</v>
          </cell>
          <cell r="O400">
            <v>-121.49060259542283</v>
          </cell>
          <cell r="P400">
            <v>-128.2983608107555</v>
          </cell>
          <cell r="Q400">
            <v>-73.845186486729773</v>
          </cell>
          <cell r="R400">
            <v>-77.877133668905017</v>
          </cell>
          <cell r="S400">
            <v>-82.129225167227347</v>
          </cell>
        </row>
        <row r="403">
          <cell r="J403">
            <v>-0.19175265100647246</v>
          </cell>
          <cell r="K403">
            <v>-0.61945079909489431</v>
          </cell>
          <cell r="L403">
            <v>-1.0770513845458145</v>
          </cell>
          <cell r="M403">
            <v>-1.5628992413653506</v>
          </cell>
          <cell r="N403">
            <v>-2.075613738972216</v>
          </cell>
          <cell r="O403">
            <v>0</v>
          </cell>
          <cell r="P403">
            <v>0</v>
          </cell>
          <cell r="Q403">
            <v>0</v>
          </cell>
          <cell r="R403">
            <v>0</v>
          </cell>
          <cell r="S403">
            <v>0</v>
          </cell>
        </row>
        <row r="407">
          <cell r="I407">
            <v>-926.61359791556697</v>
          </cell>
        </row>
        <row r="410">
          <cell r="J410">
            <v>0</v>
          </cell>
          <cell r="K410">
            <v>0</v>
          </cell>
          <cell r="L410">
            <v>0</v>
          </cell>
          <cell r="M410">
            <v>0</v>
          </cell>
          <cell r="N410">
            <v>0</v>
          </cell>
          <cell r="O410">
            <v>0</v>
          </cell>
          <cell r="P410">
            <v>0</v>
          </cell>
          <cell r="Q410">
            <v>0</v>
          </cell>
          <cell r="R410">
            <v>0</v>
          </cell>
          <cell r="S410">
            <v>0</v>
          </cell>
        </row>
        <row r="412">
          <cell r="J412">
            <v>-0.24399999999999999</v>
          </cell>
          <cell r="K412">
            <v>0.36399999999999999</v>
          </cell>
          <cell r="L412">
            <v>0.73199999999999998</v>
          </cell>
          <cell r="M412">
            <v>-0.23899999999999999</v>
          </cell>
          <cell r="N412">
            <v>-0.59299999999999997</v>
          </cell>
          <cell r="O412">
            <v>0</v>
          </cell>
          <cell r="P412">
            <v>0</v>
          </cell>
          <cell r="Q412">
            <v>0</v>
          </cell>
          <cell r="R412">
            <v>0</v>
          </cell>
          <cell r="S412">
            <v>0</v>
          </cell>
        </row>
        <row r="413">
          <cell r="J413">
            <v>5.2050000000000001</v>
          </cell>
          <cell r="K413">
            <v>5.7210000000000001</v>
          </cell>
          <cell r="L413">
            <v>6.2560000000000002</v>
          </cell>
          <cell r="M413">
            <v>6.8079999999999998</v>
          </cell>
          <cell r="N413">
            <v>7.3780000000000001</v>
          </cell>
          <cell r="O413">
            <v>0</v>
          </cell>
          <cell r="P413">
            <v>0</v>
          </cell>
          <cell r="Q413">
            <v>0</v>
          </cell>
          <cell r="R413">
            <v>0</v>
          </cell>
          <cell r="S413">
            <v>0</v>
          </cell>
        </row>
        <row r="415">
          <cell r="J415">
            <v>5.2267067833486047</v>
          </cell>
          <cell r="K415">
            <v>4.9374373642953087</v>
          </cell>
          <cell r="L415">
            <v>4.6269260116194575</v>
          </cell>
          <cell r="M415">
            <v>4.280343294782635</v>
          </cell>
          <cell r="N415">
            <v>3.8982852521688041</v>
          </cell>
          <cell r="O415">
            <v>0</v>
          </cell>
          <cell r="P415">
            <v>0</v>
          </cell>
          <cell r="Q415">
            <v>0</v>
          </cell>
          <cell r="R415">
            <v>0</v>
          </cell>
          <cell r="S415">
            <v>0</v>
          </cell>
        </row>
        <row r="416">
          <cell r="J416">
            <v>0</v>
          </cell>
          <cell r="K416">
            <v>0</v>
          </cell>
          <cell r="L416">
            <v>0</v>
          </cell>
          <cell r="M416">
            <v>0</v>
          </cell>
          <cell r="N416">
            <v>0</v>
          </cell>
          <cell r="O416">
            <v>0</v>
          </cell>
          <cell r="P416">
            <v>0</v>
          </cell>
          <cell r="Q416">
            <v>0</v>
          </cell>
          <cell r="R416">
            <v>0</v>
          </cell>
          <cell r="S416">
            <v>0</v>
          </cell>
        </row>
        <row r="421">
          <cell r="J421">
            <v>0</v>
          </cell>
          <cell r="K421">
            <v>0</v>
          </cell>
          <cell r="L421">
            <v>0</v>
          </cell>
          <cell r="M421">
            <v>0</v>
          </cell>
          <cell r="N421">
            <v>0</v>
          </cell>
          <cell r="O421">
            <v>0</v>
          </cell>
          <cell r="P421">
            <v>0</v>
          </cell>
          <cell r="Q421">
            <v>0</v>
          </cell>
          <cell r="R421">
            <v>0</v>
          </cell>
          <cell r="S421">
            <v>0</v>
          </cell>
        </row>
        <row r="423">
          <cell r="J423">
            <v>-0.221</v>
          </cell>
          <cell r="K423">
            <v>0.33</v>
          </cell>
          <cell r="L423">
            <v>0.66200000000000003</v>
          </cell>
          <cell r="M423">
            <v>-0.217</v>
          </cell>
          <cell r="N423">
            <v>-0.53700000000000003</v>
          </cell>
          <cell r="O423">
            <v>0</v>
          </cell>
          <cell r="P423">
            <v>0</v>
          </cell>
          <cell r="Q423">
            <v>0</v>
          </cell>
          <cell r="R423">
            <v>0</v>
          </cell>
          <cell r="S423">
            <v>0</v>
          </cell>
        </row>
        <row r="424">
          <cell r="J424">
            <v>7.4690000000000003</v>
          </cell>
          <cell r="K424">
            <v>8.2720000000000002</v>
          </cell>
          <cell r="L424">
            <v>9.1029999999999998</v>
          </cell>
          <cell r="M424">
            <v>9.9619999999999997</v>
          </cell>
          <cell r="N424">
            <v>10.848000000000001</v>
          </cell>
          <cell r="O424">
            <v>0</v>
          </cell>
          <cell r="P424">
            <v>0</v>
          </cell>
          <cell r="Q424">
            <v>0</v>
          </cell>
          <cell r="R424">
            <v>0</v>
          </cell>
          <cell r="S424">
            <v>0</v>
          </cell>
        </row>
        <row r="426">
          <cell r="J426">
            <v>4.714096638574385</v>
          </cell>
          <cell r="K426">
            <v>4.4531973663317128</v>
          </cell>
          <cell r="L426">
            <v>4.1731394666707242</v>
          </cell>
          <cell r="M426">
            <v>3.8605479079413318</v>
          </cell>
          <cell r="N426">
            <v>3.5159602719629723</v>
          </cell>
          <cell r="O426">
            <v>0</v>
          </cell>
          <cell r="P426">
            <v>0</v>
          </cell>
          <cell r="Q426">
            <v>0</v>
          </cell>
          <cell r="R426">
            <v>0</v>
          </cell>
          <cell r="S426">
            <v>0</v>
          </cell>
        </row>
        <row r="427">
          <cell r="J427">
            <v>0</v>
          </cell>
          <cell r="K427">
            <v>0</v>
          </cell>
          <cell r="L427">
            <v>0</v>
          </cell>
          <cell r="M427">
            <v>0</v>
          </cell>
          <cell r="N427">
            <v>0</v>
          </cell>
          <cell r="O427">
            <v>0</v>
          </cell>
          <cell r="P427">
            <v>0</v>
          </cell>
          <cell r="Q427">
            <v>0</v>
          </cell>
          <cell r="R427">
            <v>0</v>
          </cell>
          <cell r="S427">
            <v>0</v>
          </cell>
        </row>
        <row r="435">
          <cell r="J435">
            <v>5.4600000000000003E-2</v>
          </cell>
          <cell r="K435">
            <v>5.4600000000000003E-2</v>
          </cell>
          <cell r="L435">
            <v>5.4600000000000003E-2</v>
          </cell>
          <cell r="M435">
            <v>5.4600000000000003E-2</v>
          </cell>
          <cell r="N435">
            <v>5.4600000000000003E-2</v>
          </cell>
          <cell r="O435">
            <v>5.4600000000000003E-2</v>
          </cell>
          <cell r="P435">
            <v>5.4600000000000003E-2</v>
          </cell>
          <cell r="Q435">
            <v>5.4600000000000003E-2</v>
          </cell>
          <cell r="R435">
            <v>5.4600000000000003E-2</v>
          </cell>
          <cell r="S435">
            <v>5.4600000000000003E-2</v>
          </cell>
        </row>
        <row r="438">
          <cell r="J438">
            <v>5.4600000000000003E-2</v>
          </cell>
          <cell r="K438">
            <v>5.4600000000000003E-2</v>
          </cell>
          <cell r="L438">
            <v>5.4600000000000003E-2</v>
          </cell>
          <cell r="M438">
            <v>5.4600000000000003E-2</v>
          </cell>
          <cell r="N438">
            <v>5.4600000000000003E-2</v>
          </cell>
          <cell r="O438">
            <v>5.4600000000000003E-2</v>
          </cell>
          <cell r="P438">
            <v>5.4600000000000003E-2</v>
          </cell>
          <cell r="Q438">
            <v>5.4600000000000003E-2</v>
          </cell>
          <cell r="R438">
            <v>5.4600000000000003E-2</v>
          </cell>
          <cell r="S438">
            <v>5.4600000000000003E-2</v>
          </cell>
        </row>
        <row r="441">
          <cell r="J441">
            <v>5.4600000000000003E-2</v>
          </cell>
          <cell r="K441">
            <v>5.4600000000000003E-2</v>
          </cell>
          <cell r="L441">
            <v>5.4600000000000003E-2</v>
          </cell>
          <cell r="M441">
            <v>5.4600000000000003E-2</v>
          </cell>
          <cell r="N441">
            <v>5.4600000000000003E-2</v>
          </cell>
          <cell r="O441">
            <v>5.4600000000000003E-2</v>
          </cell>
          <cell r="P441">
            <v>5.4600000000000003E-2</v>
          </cell>
          <cell r="Q441">
            <v>5.4600000000000003E-2</v>
          </cell>
          <cell r="R441">
            <v>5.4600000000000003E-2</v>
          </cell>
          <cell r="S441">
            <v>5.4600000000000003E-2</v>
          </cell>
        </row>
        <row r="445">
          <cell r="I445">
            <v>635</v>
          </cell>
        </row>
        <row r="447">
          <cell r="I447">
            <v>0</v>
          </cell>
        </row>
        <row r="451">
          <cell r="J451">
            <v>0</v>
          </cell>
          <cell r="K451">
            <v>0</v>
          </cell>
          <cell r="L451">
            <v>0</v>
          </cell>
          <cell r="M451">
            <v>0</v>
          </cell>
          <cell r="N451">
            <v>0</v>
          </cell>
          <cell r="O451">
            <v>0</v>
          </cell>
          <cell r="P451">
            <v>0</v>
          </cell>
          <cell r="Q451">
            <v>0</v>
          </cell>
          <cell r="R451">
            <v>0</v>
          </cell>
          <cell r="S451">
            <v>0</v>
          </cell>
        </row>
        <row r="454">
          <cell r="J454" t="str">
            <v/>
          </cell>
          <cell r="K454" t="str">
            <v/>
          </cell>
          <cell r="L454" t="str">
            <v/>
          </cell>
          <cell r="M454" t="str">
            <v/>
          </cell>
          <cell r="N454" t="str">
            <v/>
          </cell>
          <cell r="O454" t="str">
            <v/>
          </cell>
          <cell r="P454" t="str">
            <v/>
          </cell>
          <cell r="Q454" t="str">
            <v/>
          </cell>
          <cell r="R454" t="str">
            <v/>
          </cell>
          <cell r="S454" t="str">
            <v/>
          </cell>
        </row>
        <row r="458">
          <cell r="J458">
            <v>0</v>
          </cell>
          <cell r="K458">
            <v>0</v>
          </cell>
          <cell r="L458">
            <v>0</v>
          </cell>
          <cell r="M458">
            <v>0</v>
          </cell>
          <cell r="N458">
            <v>0</v>
          </cell>
          <cell r="O458">
            <v>0</v>
          </cell>
          <cell r="P458">
            <v>0</v>
          </cell>
          <cell r="Q458">
            <v>0</v>
          </cell>
          <cell r="R458">
            <v>0</v>
          </cell>
          <cell r="S458">
            <v>0</v>
          </cell>
        </row>
        <row r="461">
          <cell r="J461" t="str">
            <v/>
          </cell>
          <cell r="K461" t="str">
            <v/>
          </cell>
          <cell r="L461" t="str">
            <v/>
          </cell>
          <cell r="M461" t="str">
            <v/>
          </cell>
          <cell r="N461" t="str">
            <v/>
          </cell>
          <cell r="O461" t="str">
            <v/>
          </cell>
          <cell r="P461" t="str">
            <v/>
          </cell>
          <cell r="Q461" t="str">
            <v/>
          </cell>
          <cell r="R461" t="str">
            <v/>
          </cell>
          <cell r="S461" t="str">
            <v/>
          </cell>
        </row>
        <row r="465">
          <cell r="J465">
            <v>0</v>
          </cell>
          <cell r="K465">
            <v>0</v>
          </cell>
          <cell r="L465">
            <v>0</v>
          </cell>
          <cell r="M465">
            <v>0</v>
          </cell>
          <cell r="N465">
            <v>0</v>
          </cell>
          <cell r="O465">
            <v>0</v>
          </cell>
          <cell r="P465">
            <v>0</v>
          </cell>
          <cell r="Q465">
            <v>0</v>
          </cell>
          <cell r="R465">
            <v>0</v>
          </cell>
          <cell r="S465">
            <v>0</v>
          </cell>
        </row>
        <row r="469">
          <cell r="I469">
            <v>4720.3378144146973</v>
          </cell>
        </row>
        <row r="471">
          <cell r="I471">
            <v>5355.3378144146973</v>
          </cell>
        </row>
        <row r="475">
          <cell r="J475">
            <v>0</v>
          </cell>
          <cell r="K475">
            <v>0</v>
          </cell>
          <cell r="L475">
            <v>0</v>
          </cell>
          <cell r="M475">
            <v>0</v>
          </cell>
          <cell r="N475">
            <v>0</v>
          </cell>
          <cell r="O475">
            <v>0</v>
          </cell>
          <cell r="P475">
            <v>0</v>
          </cell>
          <cell r="Q475">
            <v>0</v>
          </cell>
          <cell r="R475">
            <v>0</v>
          </cell>
          <cell r="S475">
            <v>0</v>
          </cell>
        </row>
        <row r="478">
          <cell r="J478" t="str">
            <v/>
          </cell>
          <cell r="K478" t="str">
            <v/>
          </cell>
          <cell r="L478" t="str">
            <v/>
          </cell>
          <cell r="M478" t="str">
            <v/>
          </cell>
          <cell r="N478" t="str">
            <v/>
          </cell>
          <cell r="O478" t="str">
            <v/>
          </cell>
          <cell r="P478" t="str">
            <v/>
          </cell>
          <cell r="Q478" t="str">
            <v/>
          </cell>
          <cell r="R478" t="str">
            <v/>
          </cell>
          <cell r="S478" t="str">
            <v/>
          </cell>
        </row>
        <row r="482">
          <cell r="J482">
            <v>0</v>
          </cell>
          <cell r="K482">
            <v>0</v>
          </cell>
          <cell r="L482">
            <v>0</v>
          </cell>
          <cell r="M482">
            <v>0</v>
          </cell>
          <cell r="N482">
            <v>0</v>
          </cell>
          <cell r="O482">
            <v>0</v>
          </cell>
          <cell r="P482">
            <v>0</v>
          </cell>
          <cell r="Q482">
            <v>0</v>
          </cell>
          <cell r="R482">
            <v>0</v>
          </cell>
          <cell r="S482">
            <v>0</v>
          </cell>
        </row>
        <row r="485">
          <cell r="J485" t="str">
            <v/>
          </cell>
          <cell r="K485" t="str">
            <v/>
          </cell>
          <cell r="L485" t="str">
            <v/>
          </cell>
          <cell r="M485" t="str">
            <v/>
          </cell>
          <cell r="N485" t="str">
            <v/>
          </cell>
          <cell r="O485" t="str">
            <v/>
          </cell>
          <cell r="P485" t="str">
            <v/>
          </cell>
          <cell r="Q485" t="str">
            <v/>
          </cell>
          <cell r="R485" t="str">
            <v/>
          </cell>
          <cell r="S485" t="str">
            <v/>
          </cell>
        </row>
        <row r="489">
          <cell r="J489">
            <v>5.4600000000000003E-2</v>
          </cell>
          <cell r="K489">
            <v>5.4600000000000003E-2</v>
          </cell>
          <cell r="L489">
            <v>5.4600000000000003E-2</v>
          </cell>
          <cell r="M489">
            <v>5.4600000000000003E-2</v>
          </cell>
          <cell r="N489">
            <v>5.4600000000000003E-2</v>
          </cell>
          <cell r="O489">
            <v>5.4600000000000003E-2</v>
          </cell>
          <cell r="P489">
            <v>5.4600000000000003E-2</v>
          </cell>
          <cell r="Q489">
            <v>5.4600000000000003E-2</v>
          </cell>
          <cell r="R489">
            <v>5.4600000000000003E-2</v>
          </cell>
          <cell r="S489">
            <v>5.4600000000000003E-2</v>
          </cell>
        </row>
        <row r="493">
          <cell r="J493">
            <v>5.4600000000000003E-2</v>
          </cell>
          <cell r="K493">
            <v>5.4600000000000003E-2</v>
          </cell>
          <cell r="L493">
            <v>5.4600000000000003E-2</v>
          </cell>
          <cell r="M493">
            <v>5.4600000000000003E-2</v>
          </cell>
          <cell r="N493">
            <v>5.4600000000000003E-2</v>
          </cell>
          <cell r="O493">
            <v>5.4600000000000003E-2</v>
          </cell>
          <cell r="P493">
            <v>5.4600000000000003E-2</v>
          </cell>
          <cell r="Q493">
            <v>5.4600000000000003E-2</v>
          </cell>
          <cell r="R493">
            <v>5.4600000000000003E-2</v>
          </cell>
          <cell r="S493">
            <v>5.4600000000000003E-2</v>
          </cell>
        </row>
        <row r="497">
          <cell r="I497">
            <v>5213.3211505427498</v>
          </cell>
        </row>
        <row r="498">
          <cell r="I498">
            <v>2419.23763118652</v>
          </cell>
        </row>
        <row r="499">
          <cell r="I499">
            <v>2419.23763118652</v>
          </cell>
        </row>
        <row r="503">
          <cell r="J503">
            <v>0</v>
          </cell>
          <cell r="K503">
            <v>0</v>
          </cell>
          <cell r="L503">
            <v>0</v>
          </cell>
          <cell r="M503">
            <v>0</v>
          </cell>
          <cell r="N503">
            <v>0</v>
          </cell>
          <cell r="O503">
            <v>0</v>
          </cell>
          <cell r="P503">
            <v>0</v>
          </cell>
          <cell r="Q503">
            <v>0</v>
          </cell>
          <cell r="R503">
            <v>0</v>
          </cell>
          <cell r="S503">
            <v>0</v>
          </cell>
        </row>
        <row r="506">
          <cell r="J506" t="str">
            <v/>
          </cell>
          <cell r="K506" t="str">
            <v/>
          </cell>
          <cell r="L506" t="str">
            <v/>
          </cell>
          <cell r="M506" t="str">
            <v/>
          </cell>
          <cell r="N506" t="str">
            <v/>
          </cell>
          <cell r="O506" t="str">
            <v/>
          </cell>
          <cell r="P506" t="str">
            <v/>
          </cell>
          <cell r="Q506" t="str">
            <v/>
          </cell>
          <cell r="R506" t="str">
            <v/>
          </cell>
          <cell r="S506" t="str">
            <v/>
          </cell>
        </row>
        <row r="510">
          <cell r="J510">
            <v>0</v>
          </cell>
          <cell r="K510">
            <v>0</v>
          </cell>
          <cell r="L510">
            <v>0</v>
          </cell>
          <cell r="M510">
            <v>0</v>
          </cell>
          <cell r="N510">
            <v>0</v>
          </cell>
          <cell r="O510">
            <v>0</v>
          </cell>
          <cell r="P510">
            <v>0</v>
          </cell>
          <cell r="Q510">
            <v>0</v>
          </cell>
          <cell r="R510">
            <v>0</v>
          </cell>
          <cell r="S510">
            <v>0</v>
          </cell>
        </row>
        <row r="513">
          <cell r="J513" t="str">
            <v/>
          </cell>
          <cell r="K513" t="str">
            <v/>
          </cell>
          <cell r="L513" t="str">
            <v/>
          </cell>
          <cell r="M513" t="str">
            <v/>
          </cell>
          <cell r="N513" t="str">
            <v/>
          </cell>
          <cell r="O513" t="str">
            <v/>
          </cell>
          <cell r="P513" t="str">
            <v/>
          </cell>
          <cell r="Q513" t="str">
            <v/>
          </cell>
          <cell r="R513" t="str">
            <v/>
          </cell>
          <cell r="S513" t="str">
            <v/>
          </cell>
        </row>
        <row r="517">
          <cell r="J517">
            <v>2.5899999999999999E-2</v>
          </cell>
          <cell r="K517">
            <v>2.5899999999999999E-2</v>
          </cell>
          <cell r="L517">
            <v>2.5899999999999999E-2</v>
          </cell>
          <cell r="M517">
            <v>2.5899999999999999E-2</v>
          </cell>
          <cell r="N517">
            <v>2.5899999999999999E-2</v>
          </cell>
          <cell r="O517">
            <v>2.5899999999999999E-2</v>
          </cell>
          <cell r="P517">
            <v>2.5899999999999999E-2</v>
          </cell>
          <cell r="Q517">
            <v>2.5899999999999999E-2</v>
          </cell>
          <cell r="R517">
            <v>2.5899999999999999E-2</v>
          </cell>
          <cell r="S517">
            <v>2.5899999999999999E-2</v>
          </cell>
        </row>
        <row r="521">
          <cell r="J521">
            <v>2.5899999999999999E-2</v>
          </cell>
          <cell r="K521">
            <v>2.5899999999999999E-2</v>
          </cell>
          <cell r="L521">
            <v>2.5899999999999999E-2</v>
          </cell>
          <cell r="M521">
            <v>2.5899999999999999E-2</v>
          </cell>
          <cell r="N521">
            <v>2.5899999999999999E-2</v>
          </cell>
          <cell r="O521">
            <v>2.5899999999999999E-2</v>
          </cell>
          <cell r="P521">
            <v>2.5899999999999999E-2</v>
          </cell>
          <cell r="Q521">
            <v>2.5899999999999999E-2</v>
          </cell>
          <cell r="R521">
            <v>2.5899999999999999E-2</v>
          </cell>
          <cell r="S521">
            <v>2.5899999999999999E-2</v>
          </cell>
        </row>
        <row r="525">
          <cell r="J525">
            <v>163.946</v>
          </cell>
          <cell r="K525">
            <v>183.96</v>
          </cell>
          <cell r="L525">
            <v>200.279</v>
          </cell>
          <cell r="M525">
            <v>206.953</v>
          </cell>
          <cell r="N525">
            <v>203.08</v>
          </cell>
          <cell r="O525">
            <v>0</v>
          </cell>
          <cell r="P525">
            <v>0</v>
          </cell>
          <cell r="Q525">
            <v>0</v>
          </cell>
          <cell r="R525">
            <v>0</v>
          </cell>
          <cell r="S525">
            <v>0</v>
          </cell>
        </row>
        <row r="529">
          <cell r="J529">
            <v>2.8000000000000025E-2</v>
          </cell>
          <cell r="K529">
            <v>3.400000000000003E-2</v>
          </cell>
          <cell r="L529">
            <v>3.5000000000000142E-2</v>
          </cell>
          <cell r="M529">
            <v>3.2999999999999696E-2</v>
          </cell>
          <cell r="N529">
            <v>3.0999999999999694E-2</v>
          </cell>
          <cell r="O529">
            <v>3.1000000000000139E-2</v>
          </cell>
          <cell r="P529">
            <v>3.0999999999999694E-2</v>
          </cell>
          <cell r="Q529">
            <v>0</v>
          </cell>
          <cell r="R529">
            <v>0</v>
          </cell>
          <cell r="S529">
            <v>0</v>
          </cell>
        </row>
        <row r="531">
          <cell r="G531" t="str">
            <v>Recalculate</v>
          </cell>
          <cell r="I531">
            <v>2</v>
          </cell>
        </row>
        <row r="535">
          <cell r="I535">
            <v>0</v>
          </cell>
        </row>
        <row r="537">
          <cell r="I537">
            <v>0</v>
          </cell>
        </row>
        <row r="541">
          <cell r="J541">
            <v>0</v>
          </cell>
          <cell r="K541">
            <v>0</v>
          </cell>
          <cell r="L541">
            <v>0</v>
          </cell>
          <cell r="M541">
            <v>0</v>
          </cell>
          <cell r="N541">
            <v>0</v>
          </cell>
          <cell r="O541">
            <v>0</v>
          </cell>
          <cell r="P541">
            <v>0</v>
          </cell>
          <cell r="Q541">
            <v>0</v>
          </cell>
          <cell r="R541">
            <v>0</v>
          </cell>
          <cell r="S541">
            <v>0</v>
          </cell>
        </row>
        <row r="544">
          <cell r="J544" t="str">
            <v/>
          </cell>
          <cell r="K544" t="str">
            <v/>
          </cell>
          <cell r="L544" t="str">
            <v/>
          </cell>
          <cell r="M544" t="str">
            <v/>
          </cell>
          <cell r="N544" t="str">
            <v/>
          </cell>
          <cell r="O544" t="str">
            <v/>
          </cell>
          <cell r="P544" t="str">
            <v/>
          </cell>
          <cell r="Q544" t="str">
            <v/>
          </cell>
          <cell r="R544" t="str">
            <v/>
          </cell>
          <cell r="S544" t="str">
            <v/>
          </cell>
        </row>
        <row r="548">
          <cell r="J548">
            <v>0</v>
          </cell>
          <cell r="K548">
            <v>0</v>
          </cell>
          <cell r="L548">
            <v>0</v>
          </cell>
          <cell r="M548">
            <v>0</v>
          </cell>
          <cell r="N548">
            <v>0</v>
          </cell>
          <cell r="O548">
            <v>0</v>
          </cell>
          <cell r="P548">
            <v>0</v>
          </cell>
          <cell r="Q548">
            <v>0</v>
          </cell>
          <cell r="R548">
            <v>0</v>
          </cell>
          <cell r="S548">
            <v>0</v>
          </cell>
        </row>
        <row r="551">
          <cell r="J551" t="str">
            <v/>
          </cell>
          <cell r="K551" t="str">
            <v/>
          </cell>
          <cell r="L551" t="str">
            <v/>
          </cell>
          <cell r="M551" t="str">
            <v/>
          </cell>
          <cell r="N551" t="str">
            <v/>
          </cell>
          <cell r="O551" t="str">
            <v/>
          </cell>
          <cell r="P551" t="str">
            <v/>
          </cell>
          <cell r="Q551" t="str">
            <v/>
          </cell>
          <cell r="R551" t="str">
            <v/>
          </cell>
          <cell r="S551" t="str">
            <v/>
          </cell>
        </row>
        <row r="555">
          <cell r="J555">
            <v>0</v>
          </cell>
          <cell r="K555">
            <v>0</v>
          </cell>
          <cell r="L555">
            <v>0</v>
          </cell>
          <cell r="M555">
            <v>0</v>
          </cell>
          <cell r="N555">
            <v>0</v>
          </cell>
          <cell r="O555">
            <v>0</v>
          </cell>
          <cell r="P555">
            <v>0</v>
          </cell>
          <cell r="Q555">
            <v>0</v>
          </cell>
          <cell r="R555">
            <v>0</v>
          </cell>
          <cell r="S555">
            <v>0</v>
          </cell>
        </row>
        <row r="561">
          <cell r="J561">
            <v>0</v>
          </cell>
          <cell r="K561">
            <v>0</v>
          </cell>
          <cell r="L561">
            <v>0</v>
          </cell>
          <cell r="M561">
            <v>0</v>
          </cell>
          <cell r="N561">
            <v>0</v>
          </cell>
          <cell r="O561">
            <v>0</v>
          </cell>
          <cell r="P561">
            <v>0</v>
          </cell>
          <cell r="Q561">
            <v>0</v>
          </cell>
          <cell r="R561">
            <v>0</v>
          </cell>
          <cell r="S561">
            <v>0</v>
          </cell>
        </row>
        <row r="567">
          <cell r="I567">
            <v>29.05</v>
          </cell>
        </row>
        <row r="568">
          <cell r="I568">
            <v>4.4423407917383821</v>
          </cell>
        </row>
        <row r="573">
          <cell r="J573">
            <v>0</v>
          </cell>
          <cell r="K573">
            <v>0</v>
          </cell>
          <cell r="L573">
            <v>0</v>
          </cell>
          <cell r="M573">
            <v>0</v>
          </cell>
          <cell r="N573">
            <v>0</v>
          </cell>
          <cell r="O573">
            <v>0</v>
          </cell>
          <cell r="P573">
            <v>0</v>
          </cell>
          <cell r="Q573">
            <v>0</v>
          </cell>
          <cell r="R573">
            <v>0</v>
          </cell>
          <cell r="S573">
            <v>0</v>
          </cell>
        </row>
        <row r="576">
          <cell r="J576" t="str">
            <v/>
          </cell>
          <cell r="K576" t="str">
            <v/>
          </cell>
          <cell r="L576" t="str">
            <v/>
          </cell>
          <cell r="M576" t="str">
            <v/>
          </cell>
          <cell r="N576" t="str">
            <v/>
          </cell>
          <cell r="O576" t="str">
            <v/>
          </cell>
          <cell r="P576" t="str">
            <v/>
          </cell>
          <cell r="Q576" t="str">
            <v/>
          </cell>
          <cell r="R576" t="str">
            <v/>
          </cell>
          <cell r="S576" t="str">
            <v/>
          </cell>
        </row>
        <row r="589">
          <cell r="I589">
            <v>55.314701499999977</v>
          </cell>
        </row>
        <row r="590">
          <cell r="I590">
            <v>73.735298500000042</v>
          </cell>
        </row>
        <row r="591">
          <cell r="I591">
            <v>0</v>
          </cell>
        </row>
        <row r="593">
          <cell r="I593">
            <v>0</v>
          </cell>
        </row>
        <row r="597">
          <cell r="J597">
            <v>0</v>
          </cell>
        </row>
        <row r="603">
          <cell r="J603">
            <v>0</v>
          </cell>
          <cell r="K603">
            <v>0</v>
          </cell>
          <cell r="L603">
            <v>0</v>
          </cell>
          <cell r="M603">
            <v>0</v>
          </cell>
          <cell r="N603">
            <v>0</v>
          </cell>
          <cell r="O603">
            <v>0</v>
          </cell>
          <cell r="P603">
            <v>0</v>
          </cell>
          <cell r="Q603">
            <v>0</v>
          </cell>
          <cell r="R603">
            <v>0</v>
          </cell>
          <cell r="S603">
            <v>0</v>
          </cell>
        </row>
        <row r="607">
          <cell r="J607">
            <v>0</v>
          </cell>
          <cell r="K607">
            <v>0</v>
          </cell>
          <cell r="L607">
            <v>0</v>
          </cell>
          <cell r="M607">
            <v>0</v>
          </cell>
          <cell r="N607">
            <v>0</v>
          </cell>
          <cell r="O607">
            <v>0</v>
          </cell>
          <cell r="P607">
            <v>0</v>
          </cell>
          <cell r="Q607">
            <v>0</v>
          </cell>
          <cell r="R607">
            <v>0</v>
          </cell>
          <cell r="S607">
            <v>0</v>
          </cell>
        </row>
        <row r="611">
          <cell r="J611">
            <v>0</v>
          </cell>
          <cell r="K611">
            <v>0</v>
          </cell>
          <cell r="L611">
            <v>0</v>
          </cell>
          <cell r="M611">
            <v>0</v>
          </cell>
          <cell r="N611">
            <v>0</v>
          </cell>
          <cell r="O611">
            <v>0</v>
          </cell>
          <cell r="P611">
            <v>0</v>
          </cell>
          <cell r="Q611">
            <v>0</v>
          </cell>
          <cell r="R611">
            <v>0</v>
          </cell>
          <cell r="S611">
            <v>0</v>
          </cell>
        </row>
        <row r="615">
          <cell r="I615">
            <v>0.04</v>
          </cell>
        </row>
        <row r="619">
          <cell r="J619">
            <v>4.4961999999999946E-2</v>
          </cell>
          <cell r="K619">
            <v>5.1061000000000023E-2</v>
          </cell>
          <cell r="L619">
            <v>5.2077499999999999E-2</v>
          </cell>
          <cell r="M619">
            <v>5.0044499999999603E-2</v>
          </cell>
          <cell r="N619">
            <v>4.8011499999999652E-2</v>
          </cell>
          <cell r="O619">
            <v>4.8011500000000096E-2</v>
          </cell>
          <cell r="P619">
            <v>4.8011499999999652E-2</v>
          </cell>
          <cell r="Q619">
            <v>1.6499999999999959E-2</v>
          </cell>
          <cell r="R619">
            <v>1.6499999999999959E-2</v>
          </cell>
          <cell r="S619">
            <v>1.6499999999999959E-2</v>
          </cell>
        </row>
        <row r="623">
          <cell r="J623">
            <v>0</v>
          </cell>
          <cell r="K623">
            <v>0</v>
          </cell>
          <cell r="L623">
            <v>0</v>
          </cell>
          <cell r="M623">
            <v>0</v>
          </cell>
          <cell r="N623">
            <v>0</v>
          </cell>
          <cell r="O623">
            <v>0</v>
          </cell>
          <cell r="P623">
            <v>0</v>
          </cell>
          <cell r="Q623">
            <v>0</v>
          </cell>
          <cell r="R623">
            <v>0</v>
          </cell>
          <cell r="S623">
            <v>0</v>
          </cell>
        </row>
        <row r="627">
          <cell r="J627">
            <v>0</v>
          </cell>
          <cell r="K627">
            <v>0</v>
          </cell>
          <cell r="L627">
            <v>0</v>
          </cell>
          <cell r="M627">
            <v>0</v>
          </cell>
          <cell r="N627">
            <v>0</v>
          </cell>
          <cell r="O627">
            <v>0</v>
          </cell>
          <cell r="P627">
            <v>0</v>
          </cell>
          <cell r="Q627">
            <v>0</v>
          </cell>
          <cell r="R627">
            <v>0</v>
          </cell>
          <cell r="S627">
            <v>0</v>
          </cell>
        </row>
        <row r="631">
          <cell r="J631">
            <v>1</v>
          </cell>
          <cell r="K631">
            <v>1</v>
          </cell>
          <cell r="L631">
            <v>1</v>
          </cell>
          <cell r="M631">
            <v>1</v>
          </cell>
          <cell r="N631">
            <v>1</v>
          </cell>
          <cell r="O631">
            <v>1</v>
          </cell>
          <cell r="P631">
            <v>1</v>
          </cell>
          <cell r="Q631">
            <v>1</v>
          </cell>
          <cell r="R631">
            <v>1</v>
          </cell>
          <cell r="S631">
            <v>1</v>
          </cell>
        </row>
        <row r="633">
          <cell r="J633">
            <v>0</v>
          </cell>
          <cell r="K633">
            <v>0</v>
          </cell>
          <cell r="L633">
            <v>0</v>
          </cell>
          <cell r="M633">
            <v>0</v>
          </cell>
          <cell r="N633">
            <v>0</v>
          </cell>
          <cell r="O633">
            <v>0</v>
          </cell>
          <cell r="P633">
            <v>0</v>
          </cell>
          <cell r="Q633">
            <v>0</v>
          </cell>
          <cell r="R633">
            <v>0</v>
          </cell>
          <cell r="S633">
            <v>0</v>
          </cell>
        </row>
        <row r="639">
          <cell r="I639">
            <v>2</v>
          </cell>
        </row>
        <row r="640">
          <cell r="I640">
            <v>9</v>
          </cell>
        </row>
        <row r="646">
          <cell r="J646">
            <v>0.54635420544169799</v>
          </cell>
          <cell r="K646">
            <v>0.54977193968604399</v>
          </cell>
          <cell r="L646">
            <v>0.58411064767746501</v>
          </cell>
          <cell r="M646">
            <v>0.59915388714582096</v>
          </cell>
          <cell r="N646">
            <v>0.61664002541062002</v>
          </cell>
          <cell r="O646">
            <v>0.63065494440310699</v>
          </cell>
          <cell r="P646">
            <v>0.63065494440310699</v>
          </cell>
          <cell r="Q646">
            <v>0.63065494440310699</v>
          </cell>
          <cell r="R646">
            <v>0.63065494440310699</v>
          </cell>
          <cell r="S646">
            <v>0.63065494440310699</v>
          </cell>
        </row>
        <row r="648">
          <cell r="J648">
            <v>4.96094747375204E-2</v>
          </cell>
          <cell r="K648">
            <v>4.2909474737520402E-2</v>
          </cell>
          <cell r="L648">
            <v>3.2709474737520401E-2</v>
          </cell>
          <cell r="M648">
            <v>2.9209474737520402E-2</v>
          </cell>
          <cell r="N648">
            <v>2.8242724910047399E-2</v>
          </cell>
          <cell r="O648">
            <v>2.8626377376525101E-2</v>
          </cell>
          <cell r="P648">
            <v>2.8626377376525101E-2</v>
          </cell>
          <cell r="Q648">
            <v>2.8626377376525101E-2</v>
          </cell>
          <cell r="R648">
            <v>2.8626377376525101E-2</v>
          </cell>
          <cell r="S648">
            <v>2.8626377376525101E-2</v>
          </cell>
        </row>
        <row r="651">
          <cell r="J651">
            <v>0.38121396119023965</v>
          </cell>
          <cell r="K651">
            <v>0.45167521745231815</v>
          </cell>
          <cell r="L651">
            <v>0.45584538229615146</v>
          </cell>
          <cell r="M651">
            <v>0.48482685177004842</v>
          </cell>
          <cell r="N651">
            <v>0.51968461696804891</v>
          </cell>
        </row>
        <row r="652">
          <cell r="J652">
            <v>0.38121396119023965</v>
          </cell>
          <cell r="K652">
            <v>0.45167521745231815</v>
          </cell>
          <cell r="L652">
            <v>0.45584538229615146</v>
          </cell>
          <cell r="M652">
            <v>0.48482685177004842</v>
          </cell>
          <cell r="N652">
            <v>0.51968461696804891</v>
          </cell>
          <cell r="O652">
            <v>0.59744168964294897</v>
          </cell>
          <cell r="P652">
            <v>0.59744168964294897</v>
          </cell>
          <cell r="Q652">
            <v>0.59744168964294897</v>
          </cell>
          <cell r="R652">
            <v>0.59744168964294897</v>
          </cell>
          <cell r="S652">
            <v>0.59744168964294897</v>
          </cell>
        </row>
        <row r="653">
          <cell r="J653">
            <v>4.5477660733097364E-2</v>
          </cell>
          <cell r="K653">
            <v>4.3015580635043946E-2</v>
          </cell>
          <cell r="L653">
            <v>4.1375008087267101E-2</v>
          </cell>
          <cell r="M653">
            <v>4.1967118904251637E-2</v>
          </cell>
          <cell r="N653">
            <v>4.5499963804445459E-2</v>
          </cell>
        </row>
        <row r="654">
          <cell r="J654">
            <v>4.5477660733097364E-2</v>
          </cell>
          <cell r="K654">
            <v>4.3015580635043946E-2</v>
          </cell>
          <cell r="L654">
            <v>4.1375008087267101E-2</v>
          </cell>
          <cell r="M654">
            <v>4.1967118904251637E-2</v>
          </cell>
          <cell r="N654">
            <v>4.5499963804445459E-2</v>
          </cell>
          <cell r="O654">
            <v>3.93501406376804E-2</v>
          </cell>
          <cell r="P654">
            <v>3.93501406376804E-2</v>
          </cell>
          <cell r="Q654">
            <v>3.93501406376804E-2</v>
          </cell>
          <cell r="R654">
            <v>3.93501406376804E-2</v>
          </cell>
          <cell r="S654">
            <v>3.93501406376804E-2</v>
          </cell>
        </row>
        <row r="656">
          <cell r="J656" t="b">
            <v>1</v>
          </cell>
          <cell r="K656" t="b">
            <v>1</v>
          </cell>
          <cell r="L656" t="b">
            <v>1</v>
          </cell>
          <cell r="M656" t="b">
            <v>1</v>
          </cell>
          <cell r="N656" t="b">
            <v>1</v>
          </cell>
          <cell r="O656" t="b">
            <v>0</v>
          </cell>
          <cell r="P656" t="b">
            <v>0</v>
          </cell>
          <cell r="Q656" t="b">
            <v>0</v>
          </cell>
          <cell r="R656" t="b">
            <v>0</v>
          </cell>
          <cell r="S656" t="b">
            <v>0</v>
          </cell>
        </row>
        <row r="660">
          <cell r="G660" t="str">
            <v>Base Year</v>
          </cell>
          <cell r="I660">
            <v>1</v>
          </cell>
          <cell r="M660" t="str">
            <v>Base Year</v>
          </cell>
        </row>
        <row r="661">
          <cell r="M661" t="str">
            <v>5 Yr Average</v>
          </cell>
        </row>
        <row r="663">
          <cell r="I663">
            <v>0.625</v>
          </cell>
        </row>
        <row r="665">
          <cell r="I665">
            <v>-388.792646070111</v>
          </cell>
        </row>
        <row r="668">
          <cell r="J668">
            <v>5.4600000000000003E-2</v>
          </cell>
          <cell r="K668">
            <v>5.4600000000000003E-2</v>
          </cell>
          <cell r="L668">
            <v>5.4600000000000003E-2</v>
          </cell>
          <cell r="M668">
            <v>5.4600000000000003E-2</v>
          </cell>
          <cell r="N668">
            <v>5.4600000000000003E-2</v>
          </cell>
          <cell r="O668">
            <v>5.4600000000000003E-2</v>
          </cell>
          <cell r="P668">
            <v>5.4600000000000003E-2</v>
          </cell>
          <cell r="Q668">
            <v>5.4600000000000003E-2</v>
          </cell>
          <cell r="R668">
            <v>5.4600000000000003E-2</v>
          </cell>
          <cell r="S668">
            <v>5.4600000000000003E-2</v>
          </cell>
        </row>
        <row r="670">
          <cell r="G670" t="str">
            <v>No</v>
          </cell>
          <cell r="I670" t="b">
            <v>0</v>
          </cell>
        </row>
        <row r="671">
          <cell r="G671" t="str">
            <v>Yes</v>
          </cell>
          <cell r="I671" t="b">
            <v>1</v>
          </cell>
        </row>
        <row r="673">
          <cell r="I673" t="b">
            <v>1</v>
          </cell>
        </row>
        <row r="677">
          <cell r="J677">
            <v>1</v>
          </cell>
          <cell r="K677">
            <v>2</v>
          </cell>
          <cell r="L677">
            <v>2</v>
          </cell>
          <cell r="M677">
            <v>2</v>
          </cell>
          <cell r="N677">
            <v>2</v>
          </cell>
          <cell r="O677">
            <v>3</v>
          </cell>
          <cell r="P677">
            <v>4</v>
          </cell>
          <cell r="Q677">
            <v>4</v>
          </cell>
          <cell r="R677">
            <v>4</v>
          </cell>
          <cell r="S677">
            <v>4</v>
          </cell>
        </row>
        <row r="679">
          <cell r="G679" t="str">
            <v>By Service</v>
          </cell>
          <cell r="I679">
            <v>1</v>
          </cell>
        </row>
        <row r="681">
          <cell r="G681" t="str">
            <v>Annual</v>
          </cell>
          <cell r="I681">
            <v>1</v>
          </cell>
        </row>
        <row r="683">
          <cell r="G683" t="str">
            <v>Annual</v>
          </cell>
          <cell r="I683">
            <v>1</v>
          </cell>
        </row>
        <row r="685">
          <cell r="I685" t="b">
            <v>0</v>
          </cell>
        </row>
        <row r="706">
          <cell r="J706" t="b">
            <v>0</v>
          </cell>
          <cell r="K706" t="b">
            <v>0</v>
          </cell>
          <cell r="L706" t="b">
            <v>0</v>
          </cell>
          <cell r="M706" t="b">
            <v>0</v>
          </cell>
          <cell r="N706" t="b">
            <v>0</v>
          </cell>
          <cell r="O706" t="b">
            <v>0</v>
          </cell>
          <cell r="P706" t="b">
            <v>0</v>
          </cell>
          <cell r="Q706" t="b">
            <v>0</v>
          </cell>
          <cell r="R706" t="b">
            <v>0</v>
          </cell>
          <cell r="S706" t="b">
            <v>0</v>
          </cell>
        </row>
        <row r="710">
          <cell r="G710" t="str">
            <v>Yes</v>
          </cell>
          <cell r="I710" t="b">
            <v>1</v>
          </cell>
        </row>
        <row r="711">
          <cell r="I711" t="b">
            <v>1</v>
          </cell>
        </row>
        <row r="721">
          <cell r="J721" t="b">
            <v>0</v>
          </cell>
          <cell r="K721" t="b">
            <v>0</v>
          </cell>
          <cell r="L721" t="b">
            <v>0</v>
          </cell>
          <cell r="M721" t="b">
            <v>0</v>
          </cell>
          <cell r="N721" t="b">
            <v>0</v>
          </cell>
          <cell r="O721" t="b">
            <v>0</v>
          </cell>
          <cell r="P721" t="b">
            <v>0</v>
          </cell>
          <cell r="Q721" t="b">
            <v>0</v>
          </cell>
          <cell r="R721" t="b">
            <v>0</v>
          </cell>
          <cell r="S721" t="b">
            <v>0</v>
          </cell>
        </row>
        <row r="727">
          <cell r="J727" t="b">
            <v>1</v>
          </cell>
          <cell r="K727" t="b">
            <v>1</v>
          </cell>
          <cell r="L727" t="b">
            <v>1</v>
          </cell>
          <cell r="M727" t="b">
            <v>1</v>
          </cell>
          <cell r="N727" t="b">
            <v>1</v>
          </cell>
          <cell r="O727" t="b">
            <v>1</v>
          </cell>
          <cell r="P727" t="b">
            <v>1</v>
          </cell>
          <cell r="Q727" t="b">
            <v>1</v>
          </cell>
          <cell r="R727" t="b">
            <v>1</v>
          </cell>
          <cell r="S727" t="b">
            <v>1</v>
          </cell>
        </row>
        <row r="742">
          <cell r="J742">
            <v>0</v>
          </cell>
          <cell r="K742">
            <v>0</v>
          </cell>
          <cell r="L742">
            <v>0</v>
          </cell>
          <cell r="M742">
            <v>0</v>
          </cell>
          <cell r="N742">
            <v>0</v>
          </cell>
          <cell r="O742">
            <v>0</v>
          </cell>
          <cell r="P742">
            <v>0</v>
          </cell>
          <cell r="Q742">
            <v>0</v>
          </cell>
          <cell r="R742">
            <v>0</v>
          </cell>
          <cell r="S742">
            <v>0</v>
          </cell>
        </row>
        <row r="743">
          <cell r="J743">
            <v>0</v>
          </cell>
          <cell r="K743">
            <v>0</v>
          </cell>
          <cell r="L743">
            <v>0</v>
          </cell>
          <cell r="M743">
            <v>0</v>
          </cell>
          <cell r="N743">
            <v>0</v>
          </cell>
          <cell r="O743">
            <v>0</v>
          </cell>
          <cell r="P743">
            <v>0</v>
          </cell>
          <cell r="Q743">
            <v>0</v>
          </cell>
          <cell r="R743">
            <v>0</v>
          </cell>
          <cell r="S743">
            <v>0</v>
          </cell>
        </row>
        <row r="745">
          <cell r="J745" t="b">
            <v>0</v>
          </cell>
          <cell r="K745" t="b">
            <v>0</v>
          </cell>
          <cell r="L745" t="b">
            <v>0</v>
          </cell>
          <cell r="M745" t="b">
            <v>0</v>
          </cell>
          <cell r="N745" t="b">
            <v>0</v>
          </cell>
          <cell r="O745" t="b">
            <v>0</v>
          </cell>
          <cell r="P745" t="b">
            <v>0</v>
          </cell>
          <cell r="Q745" t="b">
            <v>0</v>
          </cell>
          <cell r="R745" t="b">
            <v>0</v>
          </cell>
          <cell r="S745" t="b">
            <v>0</v>
          </cell>
        </row>
        <row r="756">
          <cell r="E756" t="str">
            <v>SIM adjustment (+ or -)</v>
          </cell>
        </row>
        <row r="757">
          <cell r="E757" t="str">
            <v>Opex incentive allowance (+ only)</v>
          </cell>
        </row>
        <row r="758">
          <cell r="E758" t="str">
            <v>CIS adjustment (+ or -)</v>
          </cell>
        </row>
        <row r="759">
          <cell r="E759" t="str">
            <v>RCM adjustment (+ or -)</v>
          </cell>
        </row>
        <row r="760">
          <cell r="E760" t="str">
            <v>Equity injection clawback (- only)</v>
          </cell>
        </row>
        <row r="761">
          <cell r="E761" t="str">
            <v>Tax refinancing benefit clawback (- only)</v>
          </cell>
        </row>
        <row r="762">
          <cell r="E762" t="str">
            <v>Outcome delivery incentive (+ or -)</v>
          </cell>
        </row>
        <row r="763">
          <cell r="E763" t="str">
            <v>Totex menu additional income (+ or -)</v>
          </cell>
        </row>
        <row r="764">
          <cell r="E764" t="str">
            <v>Other tax adjustments (+ or -) Value Chosen</v>
          </cell>
        </row>
        <row r="765">
          <cell r="E765" t="str">
            <v>Other adjustments (+ or -) Value Chosen</v>
          </cell>
        </row>
        <row r="807">
          <cell r="J807">
            <v>32.143000000000001</v>
          </cell>
          <cell r="K807">
            <v>32.143000000000001</v>
          </cell>
          <cell r="L807">
            <v>32.143000000000001</v>
          </cell>
          <cell r="M807">
            <v>32.143000000000001</v>
          </cell>
          <cell r="N807">
            <v>32.143000000000001</v>
          </cell>
          <cell r="O807">
            <v>0</v>
          </cell>
          <cell r="P807">
            <v>0</v>
          </cell>
          <cell r="Q807">
            <v>0</v>
          </cell>
          <cell r="R807">
            <v>0</v>
          </cell>
          <cell r="S807">
            <v>0</v>
          </cell>
        </row>
        <row r="808">
          <cell r="J808">
            <v>15.452</v>
          </cell>
          <cell r="K808">
            <v>15.452</v>
          </cell>
          <cell r="L808">
            <v>15.452</v>
          </cell>
          <cell r="M808">
            <v>15.452</v>
          </cell>
          <cell r="N808">
            <v>15.452</v>
          </cell>
          <cell r="O808">
            <v>0</v>
          </cell>
          <cell r="P808">
            <v>0</v>
          </cell>
          <cell r="Q808">
            <v>0</v>
          </cell>
          <cell r="R808">
            <v>0</v>
          </cell>
          <cell r="S808">
            <v>0</v>
          </cell>
        </row>
        <row r="809">
          <cell r="J809">
            <v>1109.327</v>
          </cell>
          <cell r="K809">
            <v>992.49599999999998</v>
          </cell>
          <cell r="L809">
            <v>872.70100000000002</v>
          </cell>
          <cell r="M809">
            <v>751.452</v>
          </cell>
          <cell r="N809">
            <v>637.14400000000001</v>
          </cell>
          <cell r="O809">
            <v>0</v>
          </cell>
          <cell r="P809">
            <v>0</v>
          </cell>
          <cell r="Q809">
            <v>0</v>
          </cell>
          <cell r="R809">
            <v>0</v>
          </cell>
          <cell r="S809">
            <v>0</v>
          </cell>
        </row>
        <row r="810">
          <cell r="J810">
            <v>804.98900000000003</v>
          </cell>
          <cell r="K810">
            <v>938.37400000000002</v>
          </cell>
          <cell r="L810">
            <v>1074.615</v>
          </cell>
          <cell r="M810">
            <v>1212.2</v>
          </cell>
          <cell r="N810">
            <v>1342.6849999999999</v>
          </cell>
          <cell r="O810">
            <v>0</v>
          </cell>
          <cell r="P810">
            <v>0</v>
          </cell>
          <cell r="Q810">
            <v>0</v>
          </cell>
          <cell r="R810">
            <v>0</v>
          </cell>
          <cell r="S810">
            <v>0</v>
          </cell>
        </row>
        <row r="811">
          <cell r="J811">
            <v>2154.703</v>
          </cell>
          <cell r="K811">
            <v>2070.2020000000002</v>
          </cell>
          <cell r="L811">
            <v>1956.895</v>
          </cell>
          <cell r="M811">
            <v>1826.8420000000001</v>
          </cell>
          <cell r="N811">
            <v>1693.788</v>
          </cell>
          <cell r="O811">
            <v>0</v>
          </cell>
          <cell r="P811">
            <v>0</v>
          </cell>
          <cell r="Q811">
            <v>0</v>
          </cell>
          <cell r="R811">
            <v>0</v>
          </cell>
          <cell r="S811">
            <v>0</v>
          </cell>
        </row>
        <row r="812">
          <cell r="J812">
            <v>1257.923</v>
          </cell>
          <cell r="K812">
            <v>1377.124</v>
          </cell>
          <cell r="L812">
            <v>1527.2170000000001</v>
          </cell>
          <cell r="M812">
            <v>1694.2349999999999</v>
          </cell>
          <cell r="N812">
            <v>1863.7349999999999</v>
          </cell>
          <cell r="O812">
            <v>0</v>
          </cell>
          <cell r="P812">
            <v>0</v>
          </cell>
          <cell r="Q812">
            <v>0</v>
          </cell>
          <cell r="R812">
            <v>0</v>
          </cell>
          <cell r="S812">
            <v>0</v>
          </cell>
        </row>
        <row r="818">
          <cell r="I818">
            <v>1</v>
          </cell>
        </row>
        <row r="819">
          <cell r="I819">
            <v>0.1</v>
          </cell>
        </row>
        <row r="820">
          <cell r="I820">
            <v>0.1</v>
          </cell>
        </row>
        <row r="821">
          <cell r="I821">
            <v>0.1</v>
          </cell>
        </row>
        <row r="822">
          <cell r="I822">
            <v>20</v>
          </cell>
        </row>
        <row r="823">
          <cell r="I823">
            <v>100</v>
          </cell>
        </row>
        <row r="825">
          <cell r="I825" t="str">
            <v>TMS</v>
          </cell>
        </row>
        <row r="826">
          <cell r="I826" t="str">
            <v>WaSC</v>
          </cell>
          <cell r="K826" t="b">
            <v>0</v>
          </cell>
        </row>
        <row r="827">
          <cell r="I827" t="str">
            <v>Run 10z</v>
          </cell>
        </row>
        <row r="831">
          <cell r="I831">
            <v>273389212</v>
          </cell>
        </row>
        <row r="837">
          <cell r="H837">
            <v>5.0000000000000001E-4</v>
          </cell>
          <cell r="I837" t="str">
            <v>Min</v>
          </cell>
          <cell r="J837" t="b">
            <v>0</v>
          </cell>
          <cell r="K837" t="b">
            <v>0</v>
          </cell>
        </row>
        <row r="838">
          <cell r="H838">
            <v>5.0000000000000001E-4</v>
          </cell>
          <cell r="I838" t="str">
            <v>Min</v>
          </cell>
          <cell r="J838" t="b">
            <v>0</v>
          </cell>
          <cell r="K838" t="b">
            <v>0</v>
          </cell>
        </row>
        <row r="839">
          <cell r="H839">
            <v>5.0000000000000001E-4</v>
          </cell>
          <cell r="I839" t="str">
            <v>Min</v>
          </cell>
          <cell r="J839" t="b">
            <v>0</v>
          </cell>
          <cell r="K839" t="b">
            <v>0</v>
          </cell>
        </row>
        <row r="840">
          <cell r="H840">
            <v>5.0000000000000001E-4</v>
          </cell>
          <cell r="I840" t="str">
            <v>Min</v>
          </cell>
          <cell r="J840" t="b">
            <v>0</v>
          </cell>
          <cell r="K840" t="b">
            <v>0</v>
          </cell>
        </row>
        <row r="841">
          <cell r="H841">
            <v>5.0000000000000002E-5</v>
          </cell>
          <cell r="I841" t="str">
            <v>Max</v>
          </cell>
          <cell r="J841" t="b">
            <v>0</v>
          </cell>
          <cell r="K841" t="b">
            <v>0</v>
          </cell>
        </row>
        <row r="842">
          <cell r="H842">
            <v>5.0000000000000001E-4</v>
          </cell>
          <cell r="I842" t="str">
            <v>Min</v>
          </cell>
          <cell r="J842" t="b">
            <v>0</v>
          </cell>
          <cell r="K842" t="b">
            <v>0</v>
          </cell>
        </row>
        <row r="843">
          <cell r="H843">
            <v>5.0000000000000001E-4</v>
          </cell>
          <cell r="I843" t="str">
            <v>Max</v>
          </cell>
          <cell r="J843" t="b">
            <v>0</v>
          </cell>
          <cell r="K843" t="b">
            <v>1</v>
          </cell>
        </row>
        <row r="844">
          <cell r="H844">
            <v>5.0000000000000001E-4</v>
          </cell>
          <cell r="I844" t="str">
            <v>Max</v>
          </cell>
          <cell r="J844" t="b">
            <v>0</v>
          </cell>
          <cell r="K844" t="b">
            <v>0</v>
          </cell>
        </row>
        <row r="845">
          <cell r="H845">
            <v>5.0000000000000001E-4</v>
          </cell>
          <cell r="I845" t="str">
            <v>Min</v>
          </cell>
          <cell r="J845" t="b">
            <v>0</v>
          </cell>
          <cell r="K845" t="b">
            <v>0</v>
          </cell>
        </row>
        <row r="846">
          <cell r="H846">
            <v>5.0000000000000002E-5</v>
          </cell>
          <cell r="I846" t="str">
            <v>Both</v>
          </cell>
          <cell r="J846" t="b">
            <v>0</v>
          </cell>
          <cell r="K846" t="b">
            <v>0</v>
          </cell>
        </row>
        <row r="847">
          <cell r="H847">
            <v>5.0000000000000002E-5</v>
          </cell>
          <cell r="I847" t="str">
            <v>Both</v>
          </cell>
          <cell r="J847" t="b">
            <v>0</v>
          </cell>
          <cell r="K847" t="b">
            <v>0</v>
          </cell>
        </row>
      </sheetData>
      <sheetData sheetId="13"/>
      <sheetData sheetId="14"/>
      <sheetData sheetId="15">
        <row r="11">
          <cell r="I11">
            <v>0.42862999999999979</v>
          </cell>
        </row>
        <row r="13">
          <cell r="I13">
            <v>0.42862999999999979</v>
          </cell>
          <cell r="J13">
            <v>0.41801149270607008</v>
          </cell>
          <cell r="K13">
            <v>0.41553608186141272</v>
          </cell>
          <cell r="L13">
            <v>0.41464936498792937</v>
          </cell>
          <cell r="M13">
            <v>0.41599922075501539</v>
          </cell>
          <cell r="N13">
            <v>0.41974751119109827</v>
          </cell>
          <cell r="O13">
            <v>0.42063353771937506</v>
          </cell>
          <cell r="P13">
            <v>0.42146446819430261</v>
          </cell>
          <cell r="Q13">
            <v>0.42223805673069531</v>
          </cell>
          <cell r="R13">
            <v>0.42295180797699</v>
          </cell>
          <cell r="S13">
            <v>0.42360293671509247</v>
          </cell>
        </row>
        <row r="33">
          <cell r="J33">
            <v>373.91517670481574</v>
          </cell>
          <cell r="K33">
            <v>413.87199098637649</v>
          </cell>
          <cell r="L33">
            <v>468.3561821762442</v>
          </cell>
          <cell r="M33">
            <v>488.52537196073013</v>
          </cell>
          <cell r="N33">
            <v>501.57793433420937</v>
          </cell>
          <cell r="O33">
            <v>0</v>
          </cell>
          <cell r="P33">
            <v>0</v>
          </cell>
          <cell r="Q33">
            <v>0</v>
          </cell>
          <cell r="R33">
            <v>0</v>
          </cell>
          <cell r="S33">
            <v>0</v>
          </cell>
        </row>
        <row r="61">
          <cell r="I61">
            <v>5027.6743071780702</v>
          </cell>
          <cell r="J61">
            <v>5214.8208863866303</v>
          </cell>
          <cell r="K61">
            <v>5488.8173731209527</v>
          </cell>
          <cell r="L61">
            <v>5807.7229334560589</v>
          </cell>
          <cell r="M61">
            <v>6119.2414887100531</v>
          </cell>
          <cell r="N61">
            <v>6400.5926977790277</v>
          </cell>
          <cell r="O61">
            <v>6366.2529602128961</v>
          </cell>
          <cell r="P61">
            <v>6327.8923656611769</v>
          </cell>
          <cell r="Q61">
            <v>6096.3151808801167</v>
          </cell>
          <cell r="R61">
            <v>5868.7568131125072</v>
          </cell>
          <cell r="S61">
            <v>5645.1022181859134</v>
          </cell>
        </row>
        <row r="63">
          <cell r="J63">
            <v>-264.09547771173578</v>
          </cell>
          <cell r="K63">
            <v>-242.24211662576661</v>
          </cell>
          <cell r="L63">
            <v>-206.67471107427104</v>
          </cell>
          <cell r="M63">
            <v>-206.96969207338239</v>
          </cell>
          <cell r="N63">
            <v>-220.17210673406331</v>
          </cell>
          <cell r="O63">
            <v>-232.75811119728229</v>
          </cell>
          <cell r="P63">
            <v>-235.71443631831715</v>
          </cell>
          <cell r="Q63">
            <v>-231.57718478105994</v>
          </cell>
          <cell r="R63">
            <v>-227.55836776760984</v>
          </cell>
          <cell r="S63">
            <v>-223.65459492659397</v>
          </cell>
        </row>
        <row r="65">
          <cell r="J65">
            <v>5191.6350370828432</v>
          </cell>
          <cell r="K65">
            <v>5440.471084822364</v>
          </cell>
          <cell r="L65">
            <v>5744.3244573181228</v>
          </cell>
          <cell r="M65">
            <v>6059.30963948508</v>
          </cell>
          <cell r="N65">
            <v>6354.7653363195459</v>
          </cell>
          <cell r="O65">
            <v>6482.6320158115377</v>
          </cell>
          <cell r="P65">
            <v>6445.7495838203358</v>
          </cell>
          <cell r="Q65">
            <v>6212.1037732706463</v>
          </cell>
          <cell r="R65">
            <v>5982.535996996312</v>
          </cell>
          <cell r="S65">
            <v>5756.9295156492099</v>
          </cell>
        </row>
        <row r="66">
          <cell r="J66">
            <v>5040.247163072414</v>
          </cell>
          <cell r="K66">
            <v>4970.0848889779136</v>
          </cell>
          <cell r="L66">
            <v>4948.9692935668081</v>
          </cell>
          <cell r="M66">
            <v>4953.8628628499828</v>
          </cell>
          <cell r="N66">
            <v>4960.6794019118952</v>
          </cell>
          <cell r="O66">
            <v>4969.0471284937485</v>
          </cell>
          <cell r="P66">
            <v>4976.43215080769</v>
          </cell>
          <cell r="Q66">
            <v>4833.9749260699973</v>
          </cell>
          <cell r="R66">
            <v>4695.5957356076569</v>
          </cell>
          <cell r="S66">
            <v>4561.1778400725507</v>
          </cell>
        </row>
        <row r="67">
          <cell r="J67">
            <v>151.38787401042919</v>
          </cell>
          <cell r="K67">
            <v>470.38619584445041</v>
          </cell>
          <cell r="L67">
            <v>795.35516375131465</v>
          </cell>
          <cell r="M67">
            <v>1105.4467766350972</v>
          </cell>
          <cell r="N67">
            <v>1394.0859344076507</v>
          </cell>
          <cell r="O67">
            <v>1513.5848873177893</v>
          </cell>
          <cell r="P67">
            <v>1469.3174330126458</v>
          </cell>
          <cell r="Q67">
            <v>1378.128847200649</v>
          </cell>
          <cell r="R67">
            <v>1286.940261388655</v>
          </cell>
          <cell r="S67">
            <v>1195.7516755766592</v>
          </cell>
        </row>
        <row r="75">
          <cell r="J75">
            <v>186.89886133498234</v>
          </cell>
          <cell r="K75">
            <v>195.85695905360507</v>
          </cell>
          <cell r="L75">
            <v>206.79568046345241</v>
          </cell>
          <cell r="M75">
            <v>218.13514702146287</v>
          </cell>
          <cell r="N75">
            <v>228.77155210750362</v>
          </cell>
          <cell r="O75">
            <v>233.37475256921533</v>
          </cell>
          <cell r="P75">
            <v>232.04698501753208</v>
          </cell>
          <cell r="Q75">
            <v>223.63573583774325</v>
          </cell>
          <cell r="R75">
            <v>215.37129589186719</v>
          </cell>
          <cell r="S75">
            <v>207.24946256337154</v>
          </cell>
        </row>
        <row r="88">
          <cell r="J88">
            <v>828.35951802257352</v>
          </cell>
          <cell r="K88">
            <v>855.53871863198151</v>
          </cell>
          <cell r="L88">
            <v>885.51869125921246</v>
          </cell>
          <cell r="M88">
            <v>917.44411780450707</v>
          </cell>
          <cell r="N88">
            <v>954.45452386449665</v>
          </cell>
          <cell r="O88">
            <v>466.13286376649762</v>
          </cell>
          <cell r="P88">
            <v>467.76142133584926</v>
          </cell>
          <cell r="Q88">
            <v>455.2129206188032</v>
          </cell>
          <cell r="R88">
            <v>442.929663659477</v>
          </cell>
          <cell r="S88">
            <v>430.90405748996551</v>
          </cell>
        </row>
        <row r="90">
          <cell r="J90">
            <v>828.35951802257352</v>
          </cell>
          <cell r="K90">
            <v>855.53871863198151</v>
          </cell>
          <cell r="L90">
            <v>885.51869125921246</v>
          </cell>
          <cell r="M90">
            <v>917.44411780450707</v>
          </cell>
          <cell r="N90">
            <v>954.45452386449665</v>
          </cell>
          <cell r="O90">
            <v>466.13286376649762</v>
          </cell>
          <cell r="P90">
            <v>467.76142133584926</v>
          </cell>
          <cell r="Q90">
            <v>455.2129206188032</v>
          </cell>
          <cell r="R90">
            <v>442.929663659477</v>
          </cell>
          <cell r="S90">
            <v>430.90405748996551</v>
          </cell>
        </row>
        <row r="98">
          <cell r="I98">
            <v>171.73650068683227</v>
          </cell>
          <cell r="J98">
            <v>103.54493975282169</v>
          </cell>
          <cell r="K98">
            <v>106.94233982899769</v>
          </cell>
          <cell r="L98">
            <v>110.68983640740156</v>
          </cell>
          <cell r="M98">
            <v>114.68051472556338</v>
          </cell>
          <cell r="N98">
            <v>119.30681548306208</v>
          </cell>
          <cell r="O98">
            <v>58.266607970812203</v>
          </cell>
          <cell r="P98">
            <v>58.470177666981158</v>
          </cell>
          <cell r="Q98">
            <v>56.901615077350399</v>
          </cell>
          <cell r="R98">
            <v>55.366207957434625</v>
          </cell>
          <cell r="S98">
            <v>53.863007186245689</v>
          </cell>
        </row>
        <row r="109">
          <cell r="J109">
            <v>0</v>
          </cell>
          <cell r="K109">
            <v>0</v>
          </cell>
          <cell r="L109">
            <v>0</v>
          </cell>
          <cell r="M109">
            <v>0</v>
          </cell>
          <cell r="N109">
            <v>0</v>
          </cell>
          <cell r="O109">
            <v>0</v>
          </cell>
          <cell r="P109">
            <v>0</v>
          </cell>
          <cell r="Q109">
            <v>0</v>
          </cell>
          <cell r="R109">
            <v>0</v>
          </cell>
          <cell r="S109">
            <v>0</v>
          </cell>
        </row>
        <row r="110">
          <cell r="J110">
            <v>0</v>
          </cell>
          <cell r="K110">
            <v>0</v>
          </cell>
          <cell r="L110">
            <v>0</v>
          </cell>
          <cell r="M110">
            <v>0</v>
          </cell>
          <cell r="N110">
            <v>0</v>
          </cell>
          <cell r="O110">
            <v>0</v>
          </cell>
          <cell r="P110">
            <v>0</v>
          </cell>
          <cell r="Q110">
            <v>0</v>
          </cell>
          <cell r="R110">
            <v>0</v>
          </cell>
          <cell r="S110">
            <v>0</v>
          </cell>
        </row>
        <row r="111">
          <cell r="J111">
            <v>0</v>
          </cell>
          <cell r="K111">
            <v>0</v>
          </cell>
          <cell r="L111">
            <v>0</v>
          </cell>
          <cell r="M111">
            <v>0</v>
          </cell>
          <cell r="N111">
            <v>0</v>
          </cell>
          <cell r="O111">
            <v>0</v>
          </cell>
          <cell r="P111">
            <v>0</v>
          </cell>
          <cell r="Q111">
            <v>0</v>
          </cell>
          <cell r="R111">
            <v>0</v>
          </cell>
          <cell r="S111">
            <v>0</v>
          </cell>
        </row>
        <row r="112">
          <cell r="I112">
            <v>0</v>
          </cell>
          <cell r="J112">
            <v>0</v>
          </cell>
          <cell r="K112">
            <v>0</v>
          </cell>
          <cell r="L112">
            <v>0</v>
          </cell>
          <cell r="M112">
            <v>0</v>
          </cell>
          <cell r="N112">
            <v>0</v>
          </cell>
          <cell r="O112">
            <v>0</v>
          </cell>
          <cell r="P112">
            <v>0</v>
          </cell>
          <cell r="Q112">
            <v>0</v>
          </cell>
          <cell r="R112">
            <v>0</v>
          </cell>
          <cell r="S112">
            <v>0</v>
          </cell>
        </row>
        <row r="114">
          <cell r="J114">
            <v>0</v>
          </cell>
          <cell r="K114">
            <v>0</v>
          </cell>
          <cell r="L114">
            <v>0</v>
          </cell>
          <cell r="M114">
            <v>0</v>
          </cell>
          <cell r="N114">
            <v>0</v>
          </cell>
          <cell r="O114">
            <v>0</v>
          </cell>
          <cell r="P114">
            <v>0</v>
          </cell>
          <cell r="Q114">
            <v>0</v>
          </cell>
          <cell r="R114">
            <v>0</v>
          </cell>
          <cell r="S114">
            <v>0</v>
          </cell>
        </row>
        <row r="118">
          <cell r="J118">
            <v>0.37830406648180159</v>
          </cell>
          <cell r="K118">
            <v>0.43380295231125343</v>
          </cell>
          <cell r="L118">
            <v>0.4468895528074035</v>
          </cell>
          <cell r="M118">
            <v>0.47007671484423325</v>
          </cell>
          <cell r="N118">
            <v>0.50678317739987611</v>
          </cell>
          <cell r="O118">
            <v>0</v>
          </cell>
          <cell r="P118">
            <v>0</v>
          </cell>
          <cell r="Q118">
            <v>0</v>
          </cell>
          <cell r="R118">
            <v>0</v>
          </cell>
          <cell r="S118">
            <v>0</v>
          </cell>
        </row>
        <row r="120">
          <cell r="J120">
            <v>-2295.4584473925706</v>
          </cell>
          <cell r="K120">
            <v>-2295.4584473925706</v>
          </cell>
          <cell r="L120">
            <v>-2295.4584473925706</v>
          </cell>
          <cell r="M120">
            <v>-2295.4584473925706</v>
          </cell>
          <cell r="N120">
            <v>-2295.4584473925706</v>
          </cell>
          <cell r="O120">
            <v>-2295.4584473925706</v>
          </cell>
          <cell r="P120">
            <v>-2295.4584473925706</v>
          </cell>
          <cell r="Q120">
            <v>-2295.4584473925706</v>
          </cell>
          <cell r="R120">
            <v>-2295.4584473925706</v>
          </cell>
          <cell r="S120">
            <v>-2295.4584473925706</v>
          </cell>
        </row>
        <row r="134">
          <cell r="J134">
            <v>-1036.9578258554775</v>
          </cell>
          <cell r="K134">
            <v>-1065.9926449794309</v>
          </cell>
          <cell r="L134">
            <v>-1102.2363949087317</v>
          </cell>
          <cell r="M134">
            <v>-1140.8146687305375</v>
          </cell>
          <cell r="N134">
            <v>-1178.4615527986448</v>
          </cell>
          <cell r="O134">
            <v>-1214.9938609354024</v>
          </cell>
          <cell r="P134">
            <v>-1252.6586706244</v>
          </cell>
          <cell r="Q134">
            <v>-1291.4910894137561</v>
          </cell>
          <cell r="R134">
            <v>-1291.4910894137561</v>
          </cell>
          <cell r="S134">
            <v>-1291.4910894137561</v>
          </cell>
        </row>
        <row r="135">
          <cell r="J135">
            <v>0</v>
          </cell>
          <cell r="K135">
            <v>0</v>
          </cell>
          <cell r="L135">
            <v>0</v>
          </cell>
          <cell r="M135">
            <v>0</v>
          </cell>
          <cell r="N135">
            <v>0</v>
          </cell>
          <cell r="O135">
            <v>0</v>
          </cell>
          <cell r="P135">
            <v>0</v>
          </cell>
          <cell r="Q135">
            <v>0</v>
          </cell>
          <cell r="R135">
            <v>0</v>
          </cell>
          <cell r="S135">
            <v>0</v>
          </cell>
        </row>
        <row r="136">
          <cell r="J136">
            <v>0</v>
          </cell>
          <cell r="K136">
            <v>0</v>
          </cell>
          <cell r="L136">
            <v>0</v>
          </cell>
          <cell r="M136">
            <v>0</v>
          </cell>
          <cell r="N136">
            <v>0</v>
          </cell>
          <cell r="O136">
            <v>0</v>
          </cell>
          <cell r="P136">
            <v>0</v>
          </cell>
          <cell r="Q136">
            <v>0</v>
          </cell>
          <cell r="R136">
            <v>0</v>
          </cell>
          <cell r="S136">
            <v>0</v>
          </cell>
        </row>
        <row r="137">
          <cell r="J137">
            <v>-29.034819123953394</v>
          </cell>
          <cell r="K137">
            <v>-36.243749929300684</v>
          </cell>
          <cell r="L137">
            <v>-38.578273821805766</v>
          </cell>
          <cell r="M137">
            <v>-37.64688406810739</v>
          </cell>
          <cell r="N137">
            <v>-36.532308136757628</v>
          </cell>
          <cell r="O137">
            <v>-37.664809688997643</v>
          </cell>
          <cell r="P137">
            <v>-38.832418789356019</v>
          </cell>
          <cell r="Q137">
            <v>0</v>
          </cell>
          <cell r="R137">
            <v>0</v>
          </cell>
          <cell r="S137">
            <v>0</v>
          </cell>
        </row>
        <row r="151">
          <cell r="J151">
            <v>0</v>
          </cell>
          <cell r="K151">
            <v>0</v>
          </cell>
          <cell r="L151">
            <v>0</v>
          </cell>
          <cell r="M151">
            <v>0</v>
          </cell>
          <cell r="N151">
            <v>0</v>
          </cell>
          <cell r="O151">
            <v>0</v>
          </cell>
          <cell r="P151">
            <v>0</v>
          </cell>
          <cell r="Q151">
            <v>0</v>
          </cell>
          <cell r="R151">
            <v>0</v>
          </cell>
          <cell r="S151">
            <v>0</v>
          </cell>
        </row>
        <row r="152">
          <cell r="J152">
            <v>0</v>
          </cell>
          <cell r="K152">
            <v>0</v>
          </cell>
          <cell r="L152">
            <v>0</v>
          </cell>
          <cell r="M152">
            <v>0</v>
          </cell>
          <cell r="N152">
            <v>0</v>
          </cell>
          <cell r="O152">
            <v>0</v>
          </cell>
          <cell r="P152">
            <v>0</v>
          </cell>
          <cell r="Q152">
            <v>0</v>
          </cell>
          <cell r="R152">
            <v>0</v>
          </cell>
          <cell r="S152">
            <v>0</v>
          </cell>
        </row>
        <row r="153">
          <cell r="J153">
            <v>0</v>
          </cell>
          <cell r="K153">
            <v>0</v>
          </cell>
          <cell r="L153">
            <v>0</v>
          </cell>
          <cell r="M153">
            <v>0</v>
          </cell>
          <cell r="N153">
            <v>0</v>
          </cell>
          <cell r="O153">
            <v>0</v>
          </cell>
          <cell r="P153">
            <v>0</v>
          </cell>
          <cell r="Q153">
            <v>0</v>
          </cell>
          <cell r="R153">
            <v>0</v>
          </cell>
          <cell r="S153">
            <v>0</v>
          </cell>
        </row>
        <row r="156">
          <cell r="I156">
            <v>-3332.4162732480481</v>
          </cell>
          <cell r="J156">
            <v>-3361.4510923720018</v>
          </cell>
          <cell r="K156">
            <v>-3397.6948423013023</v>
          </cell>
          <cell r="L156">
            <v>-3436.2731161231081</v>
          </cell>
          <cell r="M156">
            <v>-3473.9200001912154</v>
          </cell>
          <cell r="N156">
            <v>-3510.4523083279728</v>
          </cell>
          <cell r="O156">
            <v>-3548.1171180169704</v>
          </cell>
          <cell r="P156">
            <v>-3586.9495368063267</v>
          </cell>
          <cell r="Q156">
            <v>-3586.9495368063267</v>
          </cell>
          <cell r="R156">
            <v>-3586.9495368063267</v>
          </cell>
          <cell r="S156">
            <v>-3586.9495368063267</v>
          </cell>
        </row>
        <row r="158">
          <cell r="J158">
            <v>0</v>
          </cell>
          <cell r="K158">
            <v>0</v>
          </cell>
          <cell r="L158">
            <v>0</v>
          </cell>
          <cell r="M158">
            <v>0</v>
          </cell>
          <cell r="N158">
            <v>0</v>
          </cell>
          <cell r="O158">
            <v>0</v>
          </cell>
          <cell r="P158">
            <v>0</v>
          </cell>
          <cell r="Q158">
            <v>0</v>
          </cell>
          <cell r="R158">
            <v>0</v>
          </cell>
          <cell r="S158">
            <v>0</v>
          </cell>
        </row>
        <row r="159">
          <cell r="J159">
            <v>0</v>
          </cell>
          <cell r="K159">
            <v>0</v>
          </cell>
          <cell r="L159">
            <v>0</v>
          </cell>
          <cell r="M159">
            <v>0</v>
          </cell>
          <cell r="N159">
            <v>0</v>
          </cell>
          <cell r="O159">
            <v>0</v>
          </cell>
          <cell r="P159">
            <v>0</v>
          </cell>
          <cell r="Q159">
            <v>0</v>
          </cell>
          <cell r="R159">
            <v>0</v>
          </cell>
          <cell r="S159">
            <v>0</v>
          </cell>
        </row>
        <row r="174">
          <cell r="I174">
            <v>3.8148069999999983</v>
          </cell>
          <cell r="J174">
            <v>3.7203022850840237</v>
          </cell>
          <cell r="K174">
            <v>3.6982711285665735</v>
          </cell>
          <cell r="L174">
            <v>3.6903793483925718</v>
          </cell>
          <cell r="M174">
            <v>3.702393064719637</v>
          </cell>
          <cell r="N174">
            <v>3.7357528496007748</v>
          </cell>
          <cell r="O174">
            <v>0</v>
          </cell>
          <cell r="P174">
            <v>0</v>
          </cell>
          <cell r="Q174">
            <v>0</v>
          </cell>
          <cell r="R174">
            <v>0</v>
          </cell>
          <cell r="S174">
            <v>0</v>
          </cell>
        </row>
        <row r="176">
          <cell r="I176">
            <v>62.940145142607435</v>
          </cell>
          <cell r="J176">
            <v>54.348476604747049</v>
          </cell>
          <cell r="K176">
            <v>54.538320997657983</v>
          </cell>
          <cell r="L176">
            <v>55.034660987051609</v>
          </cell>
          <cell r="M176">
            <v>54.054966499326802</v>
          </cell>
          <cell r="N176">
            <v>52.286950482294067</v>
          </cell>
          <cell r="O176">
            <v>0</v>
          </cell>
          <cell r="P176">
            <v>0</v>
          </cell>
          <cell r="Q176">
            <v>0</v>
          </cell>
          <cell r="R176">
            <v>0</v>
          </cell>
          <cell r="S176">
            <v>0</v>
          </cell>
        </row>
        <row r="177">
          <cell r="I177">
            <v>-136.82709269634648</v>
          </cell>
          <cell r="J177">
            <v>-94.036970997571032</v>
          </cell>
          <cell r="K177">
            <v>-100.55194307615106</v>
          </cell>
          <cell r="L177">
            <v>-108.33043367201805</v>
          </cell>
          <cell r="M177">
            <v>-112.950604860049</v>
          </cell>
          <cell r="N177">
            <v>-116.12049004892171</v>
          </cell>
          <cell r="O177">
            <v>0</v>
          </cell>
          <cell r="P177">
            <v>0</v>
          </cell>
          <cell r="Q177">
            <v>0</v>
          </cell>
          <cell r="R177">
            <v>0</v>
          </cell>
          <cell r="S177">
            <v>0</v>
          </cell>
        </row>
        <row r="178">
          <cell r="I178">
            <v>-113.45495449410862</v>
          </cell>
          <cell r="J178">
            <v>-49.300363968499077</v>
          </cell>
          <cell r="K178">
            <v>-55.358840081622603</v>
          </cell>
          <cell r="L178">
            <v>-56.805886403309863</v>
          </cell>
          <cell r="M178">
            <v>-56.559700229582475</v>
          </cell>
          <cell r="N178">
            <v>-55.616129497113604</v>
          </cell>
          <cell r="O178">
            <v>0</v>
          </cell>
          <cell r="P178">
            <v>0</v>
          </cell>
          <cell r="Q178">
            <v>0</v>
          </cell>
          <cell r="R178">
            <v>0</v>
          </cell>
          <cell r="S178">
            <v>0</v>
          </cell>
        </row>
        <row r="179">
          <cell r="I179">
            <v>-363.16035026958519</v>
          </cell>
          <cell r="J179">
            <v>-464.81593152751503</v>
          </cell>
          <cell r="K179">
            <v>-480.42145680442599</v>
          </cell>
          <cell r="L179">
            <v>-508.00100822851175</v>
          </cell>
          <cell r="M179">
            <v>-531.86521803237838</v>
          </cell>
          <cell r="N179">
            <v>-550.87568284378983</v>
          </cell>
          <cell r="O179">
            <v>0</v>
          </cell>
          <cell r="P179">
            <v>0</v>
          </cell>
          <cell r="Q179">
            <v>0</v>
          </cell>
          <cell r="R179">
            <v>0</v>
          </cell>
          <cell r="S179">
            <v>0</v>
          </cell>
        </row>
        <row r="189">
          <cell r="J189">
            <v>0</v>
          </cell>
          <cell r="K189">
            <v>0</v>
          </cell>
          <cell r="L189">
            <v>0</v>
          </cell>
          <cell r="M189">
            <v>0</v>
          </cell>
          <cell r="N189">
            <v>0</v>
          </cell>
          <cell r="O189">
            <v>0</v>
          </cell>
          <cell r="P189">
            <v>0</v>
          </cell>
          <cell r="Q189">
            <v>0</v>
          </cell>
          <cell r="R189">
            <v>0</v>
          </cell>
          <cell r="S189">
            <v>0</v>
          </cell>
        </row>
        <row r="193">
          <cell r="J193">
            <v>0</v>
          </cell>
          <cell r="K193">
            <v>0</v>
          </cell>
          <cell r="L193">
            <v>0</v>
          </cell>
          <cell r="M193">
            <v>0</v>
          </cell>
          <cell r="N193">
            <v>0</v>
          </cell>
          <cell r="O193">
            <v>0</v>
          </cell>
          <cell r="P193">
            <v>0</v>
          </cell>
          <cell r="Q193">
            <v>0</v>
          </cell>
          <cell r="R193">
            <v>0</v>
          </cell>
          <cell r="S193">
            <v>0</v>
          </cell>
        </row>
        <row r="194">
          <cell r="J194">
            <v>-152.18923891729122</v>
          </cell>
          <cell r="K194">
            <v>-152.94124073260161</v>
          </cell>
          <cell r="L194">
            <v>-153.87995385577051</v>
          </cell>
          <cell r="M194">
            <v>-154.87913114775529</v>
          </cell>
          <cell r="N194">
            <v>-155.85418544511927</v>
          </cell>
          <cell r="O194">
            <v>-156.80037222586128</v>
          </cell>
          <cell r="P194">
            <v>-157.77589079680632</v>
          </cell>
          <cell r="Q194">
            <v>-158.78165044345064</v>
          </cell>
          <cell r="R194">
            <v>-158.78165044345064</v>
          </cell>
          <cell r="S194">
            <v>-158.78165044345064</v>
          </cell>
        </row>
        <row r="204">
          <cell r="J204">
            <v>21.054287362662361</v>
          </cell>
          <cell r="K204">
            <v>22.853564475878063</v>
          </cell>
          <cell r="L204">
            <v>21.847116213512749</v>
          </cell>
          <cell r="M204">
            <v>20.666152927997533</v>
          </cell>
          <cell r="N204">
            <v>20.686700011641825</v>
          </cell>
          <cell r="O204">
            <v>38.005720791279899</v>
          </cell>
          <cell r="P204">
            <v>64.790629279062784</v>
          </cell>
          <cell r="Q204">
            <v>84.920640603194116</v>
          </cell>
          <cell r="R204">
            <v>105.49186038978378</v>
          </cell>
          <cell r="S204">
            <v>126.5208524356605</v>
          </cell>
        </row>
        <row r="214">
          <cell r="J214">
            <v>0</v>
          </cell>
          <cell r="K214">
            <v>0</v>
          </cell>
          <cell r="L214">
            <v>0</v>
          </cell>
          <cell r="M214">
            <v>0</v>
          </cell>
          <cell r="N214">
            <v>0</v>
          </cell>
          <cell r="O214">
            <v>0</v>
          </cell>
          <cell r="P214">
            <v>0</v>
          </cell>
          <cell r="Q214">
            <v>0</v>
          </cell>
          <cell r="R214">
            <v>0</v>
          </cell>
          <cell r="S214">
            <v>0</v>
          </cell>
        </row>
        <row r="222">
          <cell r="J222">
            <v>-0.97495232318219627</v>
          </cell>
          <cell r="K222">
            <v>-1.0247343637562023</v>
          </cell>
          <cell r="L222">
            <v>-1.0780999675847158</v>
          </cell>
          <cell r="M222">
            <v>-1.1320529414125091</v>
          </cell>
          <cell r="N222">
            <v>-1.1864045012091353</v>
          </cell>
          <cell r="O222">
            <v>-1.243365560918938</v>
          </cell>
          <cell r="P222">
            <v>-1.303061406546997</v>
          </cell>
          <cell r="Q222">
            <v>-1.3245619197550225</v>
          </cell>
          <cell r="R222">
            <v>-1.3464171914309802</v>
          </cell>
          <cell r="S222">
            <v>-1.3686330750895912</v>
          </cell>
        </row>
        <row r="223">
          <cell r="J223">
            <v>0</v>
          </cell>
          <cell r="K223">
            <v>0</v>
          </cell>
          <cell r="L223">
            <v>0</v>
          </cell>
          <cell r="M223">
            <v>0</v>
          </cell>
          <cell r="N223">
            <v>0</v>
          </cell>
          <cell r="O223">
            <v>0</v>
          </cell>
          <cell r="P223">
            <v>0</v>
          </cell>
          <cell r="Q223">
            <v>0</v>
          </cell>
          <cell r="R223">
            <v>0</v>
          </cell>
          <cell r="S223">
            <v>0</v>
          </cell>
        </row>
        <row r="226">
          <cell r="J226">
            <v>-0.9887092300423127</v>
          </cell>
          <cell r="K226">
            <v>-3.0561363478011376</v>
          </cell>
          <cell r="L226">
            <v>-5.3258357237319984</v>
          </cell>
          <cell r="M226">
            <v>-7.8267792632449904</v>
          </cell>
          <cell r="N226">
            <v>-10.572578853639811</v>
          </cell>
          <cell r="O226">
            <v>-13.579611721176619</v>
          </cell>
          <cell r="P226">
            <v>-16.867485488618797</v>
          </cell>
          <cell r="Q226">
            <v>-20.416073522599405</v>
          </cell>
          <cell r="R226">
            <v>-24.201770248119335</v>
          </cell>
          <cell r="S226">
            <v>-28.238237170187222</v>
          </cell>
        </row>
        <row r="281">
          <cell r="I281">
            <v>0</v>
          </cell>
          <cell r="J281">
            <v>309.17567242222242</v>
          </cell>
          <cell r="K281">
            <v>337.5261068814342</v>
          </cell>
          <cell r="L281">
            <v>332.14353777402351</v>
          </cell>
          <cell r="M281">
            <v>325.34667739756804</v>
          </cell>
          <cell r="N281">
            <v>310.1994300382367</v>
          </cell>
          <cell r="O281">
            <v>0</v>
          </cell>
          <cell r="P281">
            <v>0</v>
          </cell>
          <cell r="Q281">
            <v>0</v>
          </cell>
          <cell r="R281">
            <v>0</v>
          </cell>
          <cell r="S281">
            <v>0</v>
          </cell>
        </row>
        <row r="282">
          <cell r="I282">
            <v>0</v>
          </cell>
          <cell r="J282">
            <v>-176.89639128648685</v>
          </cell>
          <cell r="K282">
            <v>-185.58312777991404</v>
          </cell>
          <cell r="L282">
            <v>-195.03925163987375</v>
          </cell>
          <cell r="M282">
            <v>-203.17344005840138</v>
          </cell>
          <cell r="N282">
            <v>-211.64449824870957</v>
          </cell>
          <cell r="O282">
            <v>-216.07579737143422</v>
          </cell>
          <cell r="P282">
            <v>-216.07579737143422</v>
          </cell>
          <cell r="Q282">
            <v>-216.07579737143422</v>
          </cell>
          <cell r="R282">
            <v>-216.07579737143422</v>
          </cell>
          <cell r="S282">
            <v>-216.07579737143422</v>
          </cell>
        </row>
        <row r="283">
          <cell r="I283">
            <v>4808.9068399883017</v>
          </cell>
          <cell r="J283">
            <v>4941.1861211240375</v>
          </cell>
          <cell r="K283">
            <v>5093.1291002255575</v>
          </cell>
          <cell r="L283">
            <v>5230.2333863597087</v>
          </cell>
          <cell r="M283">
            <v>5352.4066236988747</v>
          </cell>
          <cell r="N283">
            <v>5450.9615554884022</v>
          </cell>
          <cell r="O283">
            <v>5234.8857581169677</v>
          </cell>
          <cell r="P283">
            <v>5018.8099607455342</v>
          </cell>
          <cell r="Q283">
            <v>4802.7341633740989</v>
          </cell>
          <cell r="R283">
            <v>4586.6583660026663</v>
          </cell>
          <cell r="S283">
            <v>4370.5825686312319</v>
          </cell>
        </row>
        <row r="320">
          <cell r="J320">
            <v>-113.41991690640992</v>
          </cell>
          <cell r="K320">
            <v>-56.621981822547845</v>
          </cell>
          <cell r="L320">
            <v>-102.10777564023022</v>
          </cell>
          <cell r="M320">
            <v>-105.4592554293767</v>
          </cell>
          <cell r="N320">
            <v>-86.460956959719027</v>
          </cell>
          <cell r="O320">
            <v>-47.148627616778263</v>
          </cell>
          <cell r="P320">
            <v>-3.8024490895140843</v>
          </cell>
          <cell r="Q320">
            <v>101.79445284521623</v>
          </cell>
          <cell r="R320">
            <v>123.8395598259026</v>
          </cell>
          <cell r="S320">
            <v>144.10009926963286</v>
          </cell>
        </row>
        <row r="323">
          <cell r="J323">
            <v>0</v>
          </cell>
          <cell r="K323">
            <v>0</v>
          </cell>
          <cell r="L323">
            <v>0</v>
          </cell>
          <cell r="M323">
            <v>0</v>
          </cell>
          <cell r="N323">
            <v>0</v>
          </cell>
          <cell r="O323">
            <v>0</v>
          </cell>
          <cell r="P323">
            <v>0</v>
          </cell>
          <cell r="Q323">
            <v>0</v>
          </cell>
          <cell r="R323">
            <v>0</v>
          </cell>
          <cell r="S323">
            <v>0</v>
          </cell>
        </row>
        <row r="324">
          <cell r="J324">
            <v>0</v>
          </cell>
          <cell r="K324">
            <v>0</v>
          </cell>
          <cell r="L324">
            <v>0</v>
          </cell>
          <cell r="M324">
            <v>0</v>
          </cell>
          <cell r="N324">
            <v>0</v>
          </cell>
          <cell r="O324">
            <v>0</v>
          </cell>
          <cell r="P324">
            <v>0</v>
          </cell>
          <cell r="Q324">
            <v>0</v>
          </cell>
          <cell r="R324">
            <v>0</v>
          </cell>
          <cell r="S324">
            <v>0</v>
          </cell>
        </row>
        <row r="325">
          <cell r="J325">
            <v>0</v>
          </cell>
          <cell r="K325">
            <v>0</v>
          </cell>
          <cell r="L325">
            <v>0</v>
          </cell>
          <cell r="M325">
            <v>0</v>
          </cell>
          <cell r="N325">
            <v>0</v>
          </cell>
          <cell r="O325">
            <v>0</v>
          </cell>
          <cell r="P325">
            <v>0</v>
          </cell>
          <cell r="Q325">
            <v>0</v>
          </cell>
          <cell r="R325">
            <v>0</v>
          </cell>
          <cell r="S325">
            <v>0</v>
          </cell>
        </row>
        <row r="336">
          <cell r="J336">
            <v>-113.41991690640992</v>
          </cell>
          <cell r="K336">
            <v>-56.621981822547845</v>
          </cell>
          <cell r="L336">
            <v>-102.10777564023022</v>
          </cell>
          <cell r="M336">
            <v>-105.4592554293767</v>
          </cell>
          <cell r="N336">
            <v>-86.460956959719027</v>
          </cell>
          <cell r="O336">
            <v>-47.148627616778263</v>
          </cell>
          <cell r="P336">
            <v>-3.8024490895140843</v>
          </cell>
          <cell r="Q336">
            <v>101.79445284521623</v>
          </cell>
          <cell r="R336">
            <v>123.8395598259026</v>
          </cell>
          <cell r="S336">
            <v>144.10009926963286</v>
          </cell>
        </row>
        <row r="339">
          <cell r="J339">
            <v>0</v>
          </cell>
          <cell r="K339">
            <v>0</v>
          </cell>
          <cell r="L339">
            <v>0</v>
          </cell>
          <cell r="M339">
            <v>0</v>
          </cell>
          <cell r="N339">
            <v>0</v>
          </cell>
          <cell r="O339">
            <v>0</v>
          </cell>
          <cell r="P339">
            <v>0</v>
          </cell>
          <cell r="Q339">
            <v>0</v>
          </cell>
          <cell r="R339">
            <v>0</v>
          </cell>
          <cell r="S339">
            <v>0</v>
          </cell>
        </row>
        <row r="346">
          <cell r="J346">
            <v>-209.75623629999998</v>
          </cell>
          <cell r="K346">
            <v>-189.85036947512998</v>
          </cell>
          <cell r="L346">
            <v>-171.83356941194015</v>
          </cell>
          <cell r="M346">
            <v>-155.52656367474702</v>
          </cell>
          <cell r="N346">
            <v>-140.76709278201355</v>
          </cell>
          <cell r="O346">
            <v>-127.40829567700045</v>
          </cell>
          <cell r="P346">
            <v>-115.3172484172531</v>
          </cell>
          <cell r="Q346">
            <v>-104.37364154245579</v>
          </cell>
          <cell r="R346">
            <v>-94.468582960076745</v>
          </cell>
          <cell r="S346">
            <v>-85.50351443716545</v>
          </cell>
        </row>
        <row r="359">
          <cell r="J359">
            <v>0.14852707770180537</v>
          </cell>
          <cell r="K359">
            <v>0.22975629871863795</v>
          </cell>
          <cell r="L359">
            <v>0.33302535927641025</v>
          </cell>
          <cell r="M359">
            <v>0.34610999292274175</v>
          </cell>
          <cell r="N359">
            <v>0.35631994016001772</v>
          </cell>
          <cell r="O359">
            <v>0</v>
          </cell>
          <cell r="P359">
            <v>0</v>
          </cell>
          <cell r="Q359">
            <v>0</v>
          </cell>
          <cell r="R359">
            <v>0</v>
          </cell>
          <cell r="S359">
            <v>0</v>
          </cell>
        </row>
        <row r="360">
          <cell r="J360">
            <v>309.17567242222248</v>
          </cell>
          <cell r="K360">
            <v>337.52610688143426</v>
          </cell>
          <cell r="L360">
            <v>332.14353777402351</v>
          </cell>
          <cell r="M360">
            <v>325.34667739756804</v>
          </cell>
          <cell r="N360">
            <v>310.1994300382367</v>
          </cell>
          <cell r="O360">
            <v>0</v>
          </cell>
          <cell r="P360">
            <v>0</v>
          </cell>
          <cell r="Q360">
            <v>0</v>
          </cell>
          <cell r="R360">
            <v>0</v>
          </cell>
          <cell r="S360">
            <v>0</v>
          </cell>
        </row>
        <row r="362">
          <cell r="J362">
            <v>-33.174549650904474</v>
          </cell>
          <cell r="K362">
            <v>-65.83147174174033</v>
          </cell>
          <cell r="L362">
            <v>-94.406756427004311</v>
          </cell>
          <cell r="M362">
            <v>-119.1866099471458</v>
          </cell>
          <cell r="N362">
            <v>-139.68228554291983</v>
          </cell>
          <cell r="O362">
            <v>-124.69437630416455</v>
          </cell>
          <cell r="P362">
            <v>-111.3146697267277</v>
          </cell>
          <cell r="Q362">
            <v>-99.370605665049808</v>
          </cell>
          <cell r="R362">
            <v>-88.708139677189976</v>
          </cell>
          <cell r="S362">
            <v>-79.189756289827486</v>
          </cell>
        </row>
        <row r="378">
          <cell r="J378">
            <v>-13.211220289553239</v>
          </cell>
          <cell r="K378">
            <v>-13.863030160250332</v>
          </cell>
          <cell r="L378">
            <v>-13.914400042138027</v>
          </cell>
          <cell r="M378">
            <v>-13.802415371654831</v>
          </cell>
          <cell r="N378">
            <v>-13.065033065678506</v>
          </cell>
          <cell r="O378">
            <v>465.03048540382423</v>
          </cell>
          <cell r="P378">
            <v>0</v>
          </cell>
          <cell r="Q378">
            <v>0</v>
          </cell>
          <cell r="R378">
            <v>0</v>
          </cell>
          <cell r="S378">
            <v>0</v>
          </cell>
        </row>
        <row r="379">
          <cell r="I379">
            <v>-397.17438647454929</v>
          </cell>
          <cell r="J379">
            <v>-410.38560676410253</v>
          </cell>
          <cell r="K379">
            <v>-424.24863692435287</v>
          </cell>
          <cell r="L379">
            <v>-438.16303696649089</v>
          </cell>
          <cell r="M379">
            <v>-451.96545233814572</v>
          </cell>
          <cell r="N379">
            <v>-465.03048540382423</v>
          </cell>
          <cell r="O379">
            <v>0</v>
          </cell>
          <cell r="P379">
            <v>0</v>
          </cell>
          <cell r="Q379">
            <v>0</v>
          </cell>
          <cell r="R379">
            <v>0</v>
          </cell>
          <cell r="S379">
            <v>0</v>
          </cell>
        </row>
        <row r="385">
          <cell r="J385">
            <v>12.451701499999993</v>
          </cell>
          <cell r="K385">
            <v>12.451701499999993</v>
          </cell>
          <cell r="L385">
            <v>12.451701499999993</v>
          </cell>
          <cell r="M385">
            <v>12.451701499999993</v>
          </cell>
          <cell r="N385">
            <v>12.451701499999993</v>
          </cell>
          <cell r="O385">
            <v>12.451701499999993</v>
          </cell>
          <cell r="P385">
            <v>12.451701499999993</v>
          </cell>
          <cell r="Q385">
            <v>12.451701499999993</v>
          </cell>
          <cell r="R385">
            <v>12.451701499999993</v>
          </cell>
          <cell r="S385">
            <v>12.451701499999993</v>
          </cell>
        </row>
        <row r="386">
          <cell r="J386">
            <v>0</v>
          </cell>
          <cell r="K386">
            <v>0</v>
          </cell>
          <cell r="L386">
            <v>0</v>
          </cell>
          <cell r="M386">
            <v>0</v>
          </cell>
          <cell r="N386">
            <v>0</v>
          </cell>
          <cell r="O386">
            <v>0</v>
          </cell>
          <cell r="P386">
            <v>0</v>
          </cell>
          <cell r="Q386">
            <v>0</v>
          </cell>
          <cell r="R386">
            <v>0</v>
          </cell>
          <cell r="S386">
            <v>0</v>
          </cell>
        </row>
        <row r="388">
          <cell r="J388">
            <v>12.451701499999993</v>
          </cell>
          <cell r="K388">
            <v>12.451701499999993</v>
          </cell>
          <cell r="L388">
            <v>12.451701499999993</v>
          </cell>
          <cell r="M388">
            <v>12.451701499999993</v>
          </cell>
          <cell r="N388">
            <v>12.451701499999993</v>
          </cell>
          <cell r="O388">
            <v>12.451701499999993</v>
          </cell>
          <cell r="P388">
            <v>12.451701499999993</v>
          </cell>
          <cell r="Q388">
            <v>12.451701499999993</v>
          </cell>
          <cell r="R388">
            <v>12.451701499999993</v>
          </cell>
          <cell r="S388">
            <v>12.451701499999993</v>
          </cell>
        </row>
        <row r="393">
          <cell r="J393">
            <v>0</v>
          </cell>
          <cell r="K393">
            <v>0</v>
          </cell>
          <cell r="L393">
            <v>0</v>
          </cell>
          <cell r="M393">
            <v>0</v>
          </cell>
          <cell r="N393">
            <v>0</v>
          </cell>
          <cell r="O393">
            <v>0</v>
          </cell>
          <cell r="P393">
            <v>0</v>
          </cell>
          <cell r="Q393">
            <v>0</v>
          </cell>
          <cell r="R393">
            <v>0</v>
          </cell>
          <cell r="S393">
            <v>0</v>
          </cell>
        </row>
        <row r="399">
          <cell r="I399">
            <v>-34.175921527005919</v>
          </cell>
        </row>
        <row r="401">
          <cell r="J401">
            <v>0</v>
          </cell>
          <cell r="K401">
            <v>0</v>
          </cell>
          <cell r="L401">
            <v>0</v>
          </cell>
          <cell r="M401">
            <v>0</v>
          </cell>
          <cell r="N401">
            <v>0</v>
          </cell>
          <cell r="O401">
            <v>0</v>
          </cell>
          <cell r="P401">
            <v>0</v>
          </cell>
          <cell r="Q401">
            <v>0</v>
          </cell>
          <cell r="R401">
            <v>0</v>
          </cell>
          <cell r="S401">
            <v>0</v>
          </cell>
        </row>
        <row r="429">
          <cell r="J429">
            <v>126.53777859158392</v>
          </cell>
          <cell r="K429">
            <v>94.839042106732791</v>
          </cell>
          <cell r="L429">
            <v>55.081658328427494</v>
          </cell>
          <cell r="M429">
            <v>54.232602699873929</v>
          </cell>
          <cell r="N429">
            <v>72.083559075462063</v>
          </cell>
          <cell r="O429">
            <v>81.261359111226682</v>
          </cell>
          <cell r="P429">
            <v>104.30351957524371</v>
          </cell>
          <cell r="Q429">
            <v>146.18460180426808</v>
          </cell>
          <cell r="R429">
            <v>150.7087231776876</v>
          </cell>
          <cell r="S429">
            <v>155.69785801564353</v>
          </cell>
        </row>
        <row r="433">
          <cell r="J433">
            <v>1779.8630907363129</v>
          </cell>
          <cell r="K433">
            <v>1859.5875086602182</v>
          </cell>
          <cell r="L433">
            <v>1905.1968286622266</v>
          </cell>
          <cell r="M433">
            <v>1909.0939328117865</v>
          </cell>
          <cell r="N433">
            <v>1910.3284060419028</v>
          </cell>
          <cell r="O433">
            <v>1928.204528519223</v>
          </cell>
          <cell r="P433">
            <v>2427.7015385005138</v>
          </cell>
          <cell r="Q433">
            <v>2483.0335789890282</v>
          </cell>
          <cell r="R433">
            <v>2579.3772280136941</v>
          </cell>
          <cell r="S433">
            <v>2679.4215797461798</v>
          </cell>
        </row>
        <row r="437">
          <cell r="J437">
            <v>1892.2354506099571</v>
          </cell>
          <cell r="K437">
            <v>1939.5597623804156</v>
          </cell>
          <cell r="L437">
            <v>1945.308056354492</v>
          </cell>
          <cell r="M437">
            <v>1948.4152392334029</v>
          </cell>
          <cell r="N437">
            <v>1968.1848102267265</v>
          </cell>
          <cell r="O437">
            <v>2473.2859322464246</v>
          </cell>
          <cell r="P437">
            <v>2530.7375702456093</v>
          </cell>
          <cell r="Q437">
            <v>2627.9297794139502</v>
          </cell>
          <cell r="R437">
            <v>2728.7762911892769</v>
          </cell>
          <cell r="S437">
            <v>2833.7881683696833</v>
          </cell>
        </row>
        <row r="449">
          <cell r="J449">
            <v>-35.712539310703157</v>
          </cell>
          <cell r="K449">
            <v>-37.536057280446968</v>
          </cell>
          <cell r="L449">
            <v>-39.490841303469445</v>
          </cell>
          <cell r="M449">
            <v>-41.467140711080916</v>
          </cell>
          <cell r="N449">
            <v>-43.458040337330964</v>
          </cell>
          <cell r="O449">
            <v>-45.544526040986739</v>
          </cell>
          <cell r="P449">
            <v>-47.731187053003552</v>
          </cell>
          <cell r="Q449">
            <v>-48.51875163937811</v>
          </cell>
          <cell r="R449">
            <v>-49.319311041427845</v>
          </cell>
          <cell r="S449">
            <v>-50.133079673611398</v>
          </cell>
        </row>
        <row r="450">
          <cell r="J450">
            <v>0</v>
          </cell>
          <cell r="K450">
            <v>0</v>
          </cell>
          <cell r="L450">
            <v>0</v>
          </cell>
          <cell r="M450">
            <v>0</v>
          </cell>
          <cell r="N450">
            <v>0</v>
          </cell>
          <cell r="O450">
            <v>0</v>
          </cell>
          <cell r="P450">
            <v>0</v>
          </cell>
          <cell r="Q450">
            <v>0</v>
          </cell>
          <cell r="R450">
            <v>0</v>
          </cell>
          <cell r="S450">
            <v>0</v>
          </cell>
        </row>
        <row r="451">
          <cell r="J451">
            <v>0</v>
          </cell>
          <cell r="K451">
            <v>0</v>
          </cell>
          <cell r="L451">
            <v>0</v>
          </cell>
          <cell r="M451">
            <v>0</v>
          </cell>
          <cell r="N451">
            <v>0</v>
          </cell>
          <cell r="O451">
            <v>0</v>
          </cell>
          <cell r="P451">
            <v>0</v>
          </cell>
          <cell r="Q451">
            <v>0</v>
          </cell>
          <cell r="R451">
            <v>0</v>
          </cell>
          <cell r="S451">
            <v>0</v>
          </cell>
        </row>
        <row r="455">
          <cell r="J455">
            <v>-35.712539310703157</v>
          </cell>
          <cell r="K455">
            <v>-37.536057280446968</v>
          </cell>
          <cell r="L455">
            <v>-39.490841303469445</v>
          </cell>
          <cell r="M455">
            <v>-41.467140711080916</v>
          </cell>
          <cell r="N455">
            <v>-43.458040337330964</v>
          </cell>
          <cell r="O455">
            <v>-45.544526040986739</v>
          </cell>
          <cell r="P455">
            <v>-47.731187053003552</v>
          </cell>
          <cell r="Q455">
            <v>-48.51875163937811</v>
          </cell>
          <cell r="R455">
            <v>-49.319311041427845</v>
          </cell>
          <cell r="S455">
            <v>-50.133079673611398</v>
          </cell>
        </row>
        <row r="456">
          <cell r="J456">
            <v>0</v>
          </cell>
          <cell r="K456">
            <v>0</v>
          </cell>
          <cell r="L456">
            <v>0</v>
          </cell>
          <cell r="M456">
            <v>0</v>
          </cell>
          <cell r="N456">
            <v>0</v>
          </cell>
          <cell r="O456">
            <v>0</v>
          </cell>
          <cell r="P456">
            <v>0</v>
          </cell>
          <cell r="Q456">
            <v>0</v>
          </cell>
          <cell r="R456">
            <v>0</v>
          </cell>
          <cell r="S456">
            <v>0</v>
          </cell>
        </row>
        <row r="458">
          <cell r="K458">
            <v>0</v>
          </cell>
          <cell r="L458">
            <v>0</v>
          </cell>
          <cell r="M458">
            <v>0</v>
          </cell>
          <cell r="N458">
            <v>0</v>
          </cell>
          <cell r="O458">
            <v>0</v>
          </cell>
          <cell r="P458">
            <v>0</v>
          </cell>
          <cell r="Q458">
            <v>0</v>
          </cell>
          <cell r="R458">
            <v>0</v>
          </cell>
          <cell r="S458">
            <v>0</v>
          </cell>
        </row>
        <row r="481">
          <cell r="J481">
            <v>-35.712539310703157</v>
          </cell>
          <cell r="K481">
            <v>-37.536057280446968</v>
          </cell>
          <cell r="L481">
            <v>-39.490841303469452</v>
          </cell>
          <cell r="M481">
            <v>-41.467140711080908</v>
          </cell>
          <cell r="N481">
            <v>-43.458040337330957</v>
          </cell>
          <cell r="O481">
            <v>-45.544526040986725</v>
          </cell>
          <cell r="P481">
            <v>-47.731187053003545</v>
          </cell>
          <cell r="Q481">
            <v>-48.518751639378102</v>
          </cell>
          <cell r="R481">
            <v>-49.319311041427845</v>
          </cell>
          <cell r="S481">
            <v>-50.133079673611398</v>
          </cell>
        </row>
        <row r="488">
          <cell r="I488">
            <v>871.10378640662452</v>
          </cell>
          <cell r="J488">
            <v>874.64167599929272</v>
          </cell>
          <cell r="K488">
            <v>878.43921827767747</v>
          </cell>
          <cell r="L488">
            <v>883.85277634849717</v>
          </cell>
          <cell r="M488">
            <v>887.81594168516312</v>
          </cell>
          <cell r="N488">
            <v>891.55567661927626</v>
          </cell>
          <cell r="O488">
            <v>0</v>
          </cell>
          <cell r="P488">
            <v>0</v>
          </cell>
          <cell r="Q488">
            <v>0</v>
          </cell>
          <cell r="R488">
            <v>0</v>
          </cell>
          <cell r="S488">
            <v>0</v>
          </cell>
        </row>
        <row r="518">
          <cell r="I518">
            <v>1779.8630907363129</v>
          </cell>
          <cell r="J518">
            <v>1859.5875086602182</v>
          </cell>
          <cell r="K518">
            <v>1905.1968286622266</v>
          </cell>
          <cell r="L518">
            <v>1909.0939328117865</v>
          </cell>
          <cell r="M518">
            <v>1910.3284060419028</v>
          </cell>
          <cell r="N518">
            <v>1928.204528519223</v>
          </cell>
          <cell r="O518">
            <v>2427.7015385005138</v>
          </cell>
          <cell r="P518">
            <v>2483.0335789890282</v>
          </cell>
          <cell r="Q518">
            <v>2579.3772280136941</v>
          </cell>
          <cell r="R518">
            <v>2679.4215797461798</v>
          </cell>
          <cell r="S518">
            <v>2783.6183601711982</v>
          </cell>
        </row>
        <row r="521">
          <cell r="I521">
            <v>0</v>
          </cell>
          <cell r="J521">
            <v>0</v>
          </cell>
          <cell r="K521">
            <v>0</v>
          </cell>
          <cell r="L521">
            <v>0</v>
          </cell>
          <cell r="M521">
            <v>0</v>
          </cell>
          <cell r="N521">
            <v>0</v>
          </cell>
          <cell r="O521">
            <v>0</v>
          </cell>
          <cell r="P521">
            <v>0</v>
          </cell>
          <cell r="Q521">
            <v>0</v>
          </cell>
          <cell r="R521">
            <v>0</v>
          </cell>
          <cell r="S521">
            <v>0</v>
          </cell>
        </row>
        <row r="523">
          <cell r="J523">
            <v>1859.6875086602181</v>
          </cell>
          <cell r="K523">
            <v>1905.2968286622265</v>
          </cell>
          <cell r="L523">
            <v>1909.1939328117865</v>
          </cell>
          <cell r="M523">
            <v>1910.4284060419027</v>
          </cell>
          <cell r="N523">
            <v>1928.3045285192229</v>
          </cell>
          <cell r="O523">
            <v>2427.8015385005137</v>
          </cell>
          <cell r="P523">
            <v>2483.1335789890281</v>
          </cell>
          <cell r="Q523">
            <v>2579.477228013694</v>
          </cell>
          <cell r="R523">
            <v>2679.5215797461797</v>
          </cell>
          <cell r="S523">
            <v>2783.7183601711981</v>
          </cell>
        </row>
        <row r="558">
          <cell r="I558">
            <v>356.76802314678582</v>
          </cell>
          <cell r="J558">
            <v>401.38576824232854</v>
          </cell>
          <cell r="K558">
            <v>352.95697960897303</v>
          </cell>
          <cell r="L558">
            <v>284.59709944188961</v>
          </cell>
          <cell r="M558">
            <v>221.10895760349513</v>
          </cell>
          <cell r="N558">
            <v>188.95126864723545</v>
          </cell>
          <cell r="O558">
            <v>763.16468535872957</v>
          </cell>
          <cell r="P558">
            <v>1073.2013723118653</v>
          </cell>
          <cell r="Q558">
            <v>1387.1893812975964</v>
          </cell>
          <cell r="R558">
            <v>1704.844937521432</v>
          </cell>
          <cell r="S558">
            <v>2026.6207160890738</v>
          </cell>
        </row>
        <row r="563">
          <cell r="J563">
            <v>-2967.8567871154678</v>
          </cell>
          <cell r="K563">
            <v>-3002.4015934110012</v>
          </cell>
          <cell r="L563">
            <v>-3098.2069396867737</v>
          </cell>
          <cell r="M563">
            <v>-3202.2435296344693</v>
          </cell>
          <cell r="N563">
            <v>-3287.1560411342289</v>
          </cell>
          <cell r="O563">
            <v>-3053.226736169489</v>
          </cell>
          <cell r="P563">
            <v>-2649.3502985763512</v>
          </cell>
          <cell r="Q563">
            <v>-2356.7541600015957</v>
          </cell>
          <cell r="R563">
            <v>-2040.9323773968126</v>
          </cell>
          <cell r="S563">
            <v>-1721.2167100010738</v>
          </cell>
        </row>
        <row r="597">
          <cell r="J597">
            <v>373.91517670481574</v>
          </cell>
          <cell r="K597">
            <v>413.87199098637649</v>
          </cell>
          <cell r="L597">
            <v>468.3561821762442</v>
          </cell>
          <cell r="M597">
            <v>488.52537196073013</v>
          </cell>
          <cell r="N597">
            <v>501.57793433420937</v>
          </cell>
          <cell r="O597">
            <v>0</v>
          </cell>
          <cell r="P597">
            <v>0</v>
          </cell>
          <cell r="Q597">
            <v>0</v>
          </cell>
          <cell r="R597">
            <v>0</v>
          </cell>
          <cell r="S597">
            <v>0</v>
          </cell>
        </row>
        <row r="625">
          <cell r="I625">
            <v>5027.6743071780702</v>
          </cell>
          <cell r="J625">
            <v>5214.8208863866303</v>
          </cell>
          <cell r="K625">
            <v>5488.8173731209527</v>
          </cell>
          <cell r="L625">
            <v>5807.7229334560589</v>
          </cell>
          <cell r="M625">
            <v>6119.2414887100531</v>
          </cell>
          <cell r="N625">
            <v>6400.5926977790277</v>
          </cell>
          <cell r="O625">
            <v>6366.2529602128961</v>
          </cell>
          <cell r="P625">
            <v>6327.8923656611769</v>
          </cell>
          <cell r="Q625">
            <v>6096.3151808801167</v>
          </cell>
          <cell r="R625">
            <v>5868.7568131125072</v>
          </cell>
          <cell r="S625">
            <v>5645.1022181859134</v>
          </cell>
        </row>
        <row r="627">
          <cell r="J627">
            <v>-264.09547771173578</v>
          </cell>
          <cell r="K627">
            <v>-242.24211662576661</v>
          </cell>
          <cell r="L627">
            <v>-206.67471107427104</v>
          </cell>
          <cell r="M627">
            <v>-206.96969207338239</v>
          </cell>
          <cell r="N627">
            <v>-220.17210673406331</v>
          </cell>
          <cell r="O627">
            <v>-232.75811119728229</v>
          </cell>
          <cell r="P627">
            <v>-235.71443631831715</v>
          </cell>
          <cell r="Q627">
            <v>-231.57718478105994</v>
          </cell>
          <cell r="R627">
            <v>-227.55836776760984</v>
          </cell>
          <cell r="S627">
            <v>-223.65459492659397</v>
          </cell>
        </row>
        <row r="629">
          <cell r="J629">
            <v>5191.6350370828432</v>
          </cell>
          <cell r="K629">
            <v>5440.471084822364</v>
          </cell>
          <cell r="L629">
            <v>5744.3244573181228</v>
          </cell>
          <cell r="M629">
            <v>6059.30963948508</v>
          </cell>
          <cell r="N629">
            <v>6354.7653363195459</v>
          </cell>
          <cell r="O629">
            <v>6482.6320158115377</v>
          </cell>
          <cell r="P629">
            <v>6445.7495838203358</v>
          </cell>
          <cell r="Q629">
            <v>6212.1037732706463</v>
          </cell>
          <cell r="R629">
            <v>5982.535996996312</v>
          </cell>
          <cell r="S629">
            <v>5756.9295156492099</v>
          </cell>
        </row>
        <row r="630">
          <cell r="J630">
            <v>5040.247163072414</v>
          </cell>
          <cell r="K630">
            <v>4970.0848889779136</v>
          </cell>
          <cell r="L630">
            <v>4948.9692935668081</v>
          </cell>
          <cell r="M630">
            <v>4953.8628628499828</v>
          </cell>
          <cell r="N630">
            <v>4960.6794019118952</v>
          </cell>
          <cell r="O630">
            <v>4969.0471284937485</v>
          </cell>
          <cell r="P630">
            <v>4976.43215080769</v>
          </cell>
          <cell r="Q630">
            <v>4833.9749260699973</v>
          </cell>
          <cell r="R630">
            <v>4695.5957356076569</v>
          </cell>
          <cell r="S630">
            <v>4561.1778400725507</v>
          </cell>
        </row>
        <row r="631">
          <cell r="J631">
            <v>151.38787401042919</v>
          </cell>
          <cell r="K631">
            <v>470.38619584445041</v>
          </cell>
          <cell r="L631">
            <v>795.35516375131465</v>
          </cell>
          <cell r="M631">
            <v>1105.4467766350972</v>
          </cell>
          <cell r="N631">
            <v>1394.0859344076507</v>
          </cell>
          <cell r="O631">
            <v>1513.5848873177893</v>
          </cell>
          <cell r="P631">
            <v>1469.3174330126458</v>
          </cell>
          <cell r="Q631">
            <v>1378.128847200649</v>
          </cell>
          <cell r="R631">
            <v>1286.940261388655</v>
          </cell>
          <cell r="S631">
            <v>1195.7516755766592</v>
          </cell>
        </row>
        <row r="637">
          <cell r="J637">
            <v>186.89886133498234</v>
          </cell>
          <cell r="K637">
            <v>195.85695905360507</v>
          </cell>
          <cell r="L637">
            <v>206.79568046345241</v>
          </cell>
          <cell r="M637">
            <v>218.13514702146287</v>
          </cell>
          <cell r="N637">
            <v>228.77155210750362</v>
          </cell>
          <cell r="O637">
            <v>233.37475256921533</v>
          </cell>
          <cell r="P637">
            <v>232.04698501753208</v>
          </cell>
          <cell r="Q637">
            <v>223.63573583774325</v>
          </cell>
          <cell r="R637">
            <v>215.37129589186719</v>
          </cell>
          <cell r="S637">
            <v>207.24946256337154</v>
          </cell>
        </row>
        <row r="644">
          <cell r="I644">
            <v>12.451701499999993</v>
          </cell>
          <cell r="J644">
            <v>12.451701499999993</v>
          </cell>
          <cell r="K644">
            <v>12.451701499999993</v>
          </cell>
          <cell r="L644">
            <v>12.451701499999993</v>
          </cell>
          <cell r="M644">
            <v>12.451701499999993</v>
          </cell>
          <cell r="N644">
            <v>12.451701499999993</v>
          </cell>
          <cell r="O644">
            <v>12.451701499999993</v>
          </cell>
          <cell r="P644">
            <v>12.451701499999993</v>
          </cell>
          <cell r="Q644">
            <v>12.451701499999993</v>
          </cell>
          <cell r="R644">
            <v>12.451701499999993</v>
          </cell>
          <cell r="S644">
            <v>12.451701499999993</v>
          </cell>
        </row>
        <row r="669">
          <cell r="J669">
            <v>0</v>
          </cell>
          <cell r="K669">
            <v>0</v>
          </cell>
          <cell r="L669">
            <v>0</v>
          </cell>
          <cell r="M669">
            <v>0</v>
          </cell>
          <cell r="N669">
            <v>0</v>
          </cell>
          <cell r="O669">
            <v>0</v>
          </cell>
          <cell r="P669">
            <v>0</v>
          </cell>
          <cell r="Q669">
            <v>0</v>
          </cell>
          <cell r="R669">
            <v>0</v>
          </cell>
          <cell r="S669">
            <v>0</v>
          </cell>
        </row>
        <row r="670">
          <cell r="J670">
            <v>-0.9887092300423127</v>
          </cell>
          <cell r="K670">
            <v>-3.0561363478011376</v>
          </cell>
          <cell r="L670">
            <v>-5.3258357237319984</v>
          </cell>
          <cell r="M670">
            <v>-7.8267792632449904</v>
          </cell>
          <cell r="N670">
            <v>-10.572578853639811</v>
          </cell>
          <cell r="O670">
            <v>-13.579611721176619</v>
          </cell>
          <cell r="P670">
            <v>-16.867485488618797</v>
          </cell>
          <cell r="Q670">
            <v>-20.416073522599405</v>
          </cell>
          <cell r="R670">
            <v>-24.201770248119335</v>
          </cell>
          <cell r="S670">
            <v>-28.238237170187222</v>
          </cell>
        </row>
        <row r="671">
          <cell r="J671">
            <v>125.56282626840172</v>
          </cell>
          <cell r="K671">
            <v>93.814307742976595</v>
          </cell>
          <cell r="L671">
            <v>54.003558360842781</v>
          </cell>
          <cell r="M671">
            <v>53.100549758461426</v>
          </cell>
          <cell r="N671">
            <v>70.897154574252923</v>
          </cell>
          <cell r="O671">
            <v>80.01799355030775</v>
          </cell>
          <cell r="P671">
            <v>103.00045816869671</v>
          </cell>
          <cell r="Q671">
            <v>144.86003988451307</v>
          </cell>
          <cell r="R671">
            <v>149.36230598625662</v>
          </cell>
          <cell r="S671">
            <v>154.32922494055393</v>
          </cell>
        </row>
        <row r="675">
          <cell r="J675">
            <v>1779.8630907363129</v>
          </cell>
          <cell r="K675">
            <v>1859.5875086602182</v>
          </cell>
          <cell r="L675">
            <v>1905.1968286622266</v>
          </cell>
          <cell r="M675">
            <v>1909.0939328117865</v>
          </cell>
          <cell r="N675">
            <v>1910.3284060419028</v>
          </cell>
          <cell r="O675">
            <v>1928.204528519223</v>
          </cell>
          <cell r="P675">
            <v>2427.7015385005138</v>
          </cell>
          <cell r="Q675">
            <v>2483.0335789890282</v>
          </cell>
          <cell r="R675">
            <v>2579.3772280136941</v>
          </cell>
          <cell r="S675">
            <v>2679.4215797461798</v>
          </cell>
        </row>
        <row r="679">
          <cell r="J679">
            <v>1891.2604982867749</v>
          </cell>
          <cell r="K679">
            <v>1938.5350280166595</v>
          </cell>
          <cell r="L679">
            <v>1944.2299563869071</v>
          </cell>
          <cell r="M679">
            <v>1947.2831862919904</v>
          </cell>
          <cell r="N679">
            <v>1966.9984057255174</v>
          </cell>
          <cell r="O679">
            <v>2472.0425666855058</v>
          </cell>
          <cell r="P679">
            <v>2529.4345088390623</v>
          </cell>
          <cell r="Q679">
            <v>2626.6052174941956</v>
          </cell>
          <cell r="R679">
            <v>2727.4298739978458</v>
          </cell>
          <cell r="S679">
            <v>2832.419535294594</v>
          </cell>
        </row>
        <row r="695">
          <cell r="J695">
            <v>0</v>
          </cell>
          <cell r="K695">
            <v>0</v>
          </cell>
          <cell r="L695">
            <v>0</v>
          </cell>
          <cell r="M695">
            <v>0</v>
          </cell>
          <cell r="N695">
            <v>0</v>
          </cell>
          <cell r="O695">
            <v>0</v>
          </cell>
          <cell r="P695">
            <v>0</v>
          </cell>
          <cell r="Q695">
            <v>0</v>
          </cell>
          <cell r="R695">
            <v>0</v>
          </cell>
          <cell r="S695">
            <v>0</v>
          </cell>
        </row>
        <row r="704">
          <cell r="K704">
            <v>0</v>
          </cell>
          <cell r="L704">
            <v>0</v>
          </cell>
          <cell r="M704">
            <v>0</v>
          </cell>
          <cell r="N704">
            <v>0</v>
          </cell>
          <cell r="O704">
            <v>0</v>
          </cell>
          <cell r="P704">
            <v>0</v>
          </cell>
          <cell r="Q704">
            <v>0</v>
          </cell>
          <cell r="R704">
            <v>0</v>
          </cell>
          <cell r="S704">
            <v>0</v>
          </cell>
        </row>
        <row r="721">
          <cell r="J721">
            <v>0</v>
          </cell>
          <cell r="K721">
            <v>0</v>
          </cell>
          <cell r="L721">
            <v>0</v>
          </cell>
          <cell r="M721">
            <v>0</v>
          </cell>
          <cell r="N721">
            <v>0</v>
          </cell>
          <cell r="O721">
            <v>0</v>
          </cell>
          <cell r="P721">
            <v>0</v>
          </cell>
          <cell r="Q721">
            <v>0</v>
          </cell>
          <cell r="R721">
            <v>0</v>
          </cell>
          <cell r="S721">
            <v>0</v>
          </cell>
        </row>
        <row r="726">
          <cell r="J726">
            <v>0</v>
          </cell>
          <cell r="K726">
            <v>0</v>
          </cell>
          <cell r="L726">
            <v>0</v>
          </cell>
          <cell r="M726">
            <v>0</v>
          </cell>
          <cell r="N726">
            <v>0</v>
          </cell>
          <cell r="O726">
            <v>0</v>
          </cell>
          <cell r="P726">
            <v>0</v>
          </cell>
          <cell r="Q726">
            <v>0</v>
          </cell>
          <cell r="R726">
            <v>0</v>
          </cell>
          <cell r="S726">
            <v>0</v>
          </cell>
        </row>
        <row r="727">
          <cell r="J727">
            <v>0</v>
          </cell>
          <cell r="K727">
            <v>0</v>
          </cell>
          <cell r="L727">
            <v>0</v>
          </cell>
          <cell r="M727">
            <v>0</v>
          </cell>
          <cell r="N727">
            <v>0</v>
          </cell>
          <cell r="O727">
            <v>0</v>
          </cell>
          <cell r="P727">
            <v>0</v>
          </cell>
          <cell r="Q727">
            <v>0</v>
          </cell>
          <cell r="R727">
            <v>0</v>
          </cell>
          <cell r="S727">
            <v>0</v>
          </cell>
        </row>
        <row r="728">
          <cell r="J728">
            <v>0</v>
          </cell>
          <cell r="K728">
            <v>0</v>
          </cell>
          <cell r="L728">
            <v>0</v>
          </cell>
          <cell r="M728">
            <v>0</v>
          </cell>
          <cell r="N728">
            <v>0</v>
          </cell>
          <cell r="O728">
            <v>0</v>
          </cell>
          <cell r="P728">
            <v>0</v>
          </cell>
          <cell r="Q728">
            <v>0</v>
          </cell>
          <cell r="R728">
            <v>0</v>
          </cell>
          <cell r="S728">
            <v>0</v>
          </cell>
        </row>
        <row r="735">
          <cell r="J735">
            <v>0</v>
          </cell>
          <cell r="K735">
            <v>0</v>
          </cell>
          <cell r="L735">
            <v>0</v>
          </cell>
          <cell r="M735">
            <v>0</v>
          </cell>
          <cell r="N735">
            <v>0</v>
          </cell>
          <cell r="O735">
            <v>0</v>
          </cell>
          <cell r="P735">
            <v>0</v>
          </cell>
          <cell r="Q735">
            <v>0</v>
          </cell>
          <cell r="R735">
            <v>0</v>
          </cell>
          <cell r="S735">
            <v>0</v>
          </cell>
        </row>
        <row r="751">
          <cell r="J751">
            <v>0</v>
          </cell>
          <cell r="K751">
            <v>0</v>
          </cell>
          <cell r="L751">
            <v>0</v>
          </cell>
          <cell r="M751">
            <v>0</v>
          </cell>
          <cell r="N751">
            <v>0</v>
          </cell>
          <cell r="O751">
            <v>0</v>
          </cell>
          <cell r="P751">
            <v>0</v>
          </cell>
          <cell r="Q751">
            <v>0</v>
          </cell>
          <cell r="R751">
            <v>0</v>
          </cell>
          <cell r="S751">
            <v>0</v>
          </cell>
        </row>
        <row r="781">
          <cell r="J781">
            <v>0</v>
          </cell>
          <cell r="K781">
            <v>0</v>
          </cell>
          <cell r="L781">
            <v>0</v>
          </cell>
          <cell r="M781">
            <v>0</v>
          </cell>
          <cell r="N781">
            <v>0</v>
          </cell>
          <cell r="O781">
            <v>0</v>
          </cell>
          <cell r="P781">
            <v>0</v>
          </cell>
          <cell r="Q781">
            <v>0</v>
          </cell>
          <cell r="R781">
            <v>0</v>
          </cell>
          <cell r="S781">
            <v>0</v>
          </cell>
        </row>
        <row r="850">
          <cell r="J850">
            <v>828.35951802257352</v>
          </cell>
          <cell r="K850">
            <v>855.53871863198151</v>
          </cell>
          <cell r="L850">
            <v>885.51869125921246</v>
          </cell>
          <cell r="M850">
            <v>917.44411780450707</v>
          </cell>
          <cell r="N850">
            <v>954.45452386449665</v>
          </cell>
          <cell r="O850">
            <v>466.13286376649762</v>
          </cell>
          <cell r="P850">
            <v>467.76142133584926</v>
          </cell>
          <cell r="Q850">
            <v>455.2129206188032</v>
          </cell>
          <cell r="R850">
            <v>442.929663659477</v>
          </cell>
          <cell r="S850">
            <v>430.90405748996551</v>
          </cell>
        </row>
        <row r="867">
          <cell r="J867">
            <v>-35.712539310703157</v>
          </cell>
          <cell r="K867">
            <v>-37.536057280446968</v>
          </cell>
          <cell r="L867">
            <v>-39.490841303469452</v>
          </cell>
          <cell r="M867">
            <v>-41.467140711080908</v>
          </cell>
          <cell r="N867">
            <v>-43.458040337330957</v>
          </cell>
          <cell r="O867">
            <v>-45.544526040986725</v>
          </cell>
          <cell r="P867">
            <v>-47.731187053003545</v>
          </cell>
          <cell r="Q867">
            <v>-48.518751639378102</v>
          </cell>
          <cell r="R867">
            <v>-49.319311041427845</v>
          </cell>
          <cell r="S867">
            <v>-50.133079673611398</v>
          </cell>
        </row>
        <row r="904">
          <cell r="I904">
            <v>1779.8630907363129</v>
          </cell>
          <cell r="J904">
            <v>1859.5875086602182</v>
          </cell>
          <cell r="K904">
            <v>1905.1968286622266</v>
          </cell>
          <cell r="L904">
            <v>1909.0939328117865</v>
          </cell>
          <cell r="M904">
            <v>1910.3284060419028</v>
          </cell>
          <cell r="N904">
            <v>1928.204528519223</v>
          </cell>
          <cell r="O904">
            <v>2427.7015385005138</v>
          </cell>
          <cell r="P904">
            <v>2483.0335789890282</v>
          </cell>
          <cell r="Q904">
            <v>2579.3772280136941</v>
          </cell>
          <cell r="R904">
            <v>2679.4215797461798</v>
          </cell>
          <cell r="S904">
            <v>2783.6183601711982</v>
          </cell>
        </row>
        <row r="907">
          <cell r="I907">
            <v>0</v>
          </cell>
          <cell r="J907">
            <v>0</v>
          </cell>
          <cell r="K907">
            <v>0</v>
          </cell>
          <cell r="L907">
            <v>0</v>
          </cell>
          <cell r="M907">
            <v>0</v>
          </cell>
          <cell r="N907">
            <v>0</v>
          </cell>
          <cell r="O907">
            <v>0</v>
          </cell>
          <cell r="P907">
            <v>0</v>
          </cell>
          <cell r="Q907">
            <v>0</v>
          </cell>
          <cell r="R907">
            <v>0</v>
          </cell>
          <cell r="S907">
            <v>0</v>
          </cell>
        </row>
        <row r="909">
          <cell r="J909">
            <v>1859.6875086602181</v>
          </cell>
          <cell r="K909">
            <v>1905.2968286622265</v>
          </cell>
          <cell r="L909">
            <v>1909.1939328117865</v>
          </cell>
          <cell r="M909">
            <v>1910.4284060419027</v>
          </cell>
          <cell r="N909">
            <v>1928.3045285192229</v>
          </cell>
          <cell r="O909">
            <v>2427.8015385005137</v>
          </cell>
          <cell r="P909">
            <v>2483.1335789890281</v>
          </cell>
          <cell r="Q909">
            <v>2579.477228013694</v>
          </cell>
          <cell r="R909">
            <v>2679.5215797461797</v>
          </cell>
          <cell r="S909">
            <v>2783.7183601711981</v>
          </cell>
        </row>
        <row r="944">
          <cell r="I944">
            <v>356.76802314678582</v>
          </cell>
          <cell r="J944">
            <v>401.38576824232854</v>
          </cell>
          <cell r="K944">
            <v>352.95697960897303</v>
          </cell>
          <cell r="L944">
            <v>284.59709944188961</v>
          </cell>
          <cell r="M944">
            <v>221.10895760349513</v>
          </cell>
          <cell r="N944">
            <v>188.95126864723545</v>
          </cell>
          <cell r="O944">
            <v>763.16468535872957</v>
          </cell>
          <cell r="P944">
            <v>1073.2013723118653</v>
          </cell>
          <cell r="Q944">
            <v>1387.1893812975964</v>
          </cell>
          <cell r="R944">
            <v>1704.844937521432</v>
          </cell>
          <cell r="S944">
            <v>2026.6207160890738</v>
          </cell>
        </row>
        <row r="949">
          <cell r="J949">
            <v>-2967.8567871154678</v>
          </cell>
          <cell r="K949">
            <v>-3002.4015934110012</v>
          </cell>
          <cell r="L949">
            <v>-3098.2069396867737</v>
          </cell>
          <cell r="M949">
            <v>-3202.2435296344693</v>
          </cell>
          <cell r="N949">
            <v>-3287.1560411342289</v>
          </cell>
          <cell r="O949">
            <v>-3053.226736169489</v>
          </cell>
          <cell r="P949">
            <v>-2649.3502985763512</v>
          </cell>
          <cell r="Q949">
            <v>-2356.7541600015957</v>
          </cell>
          <cell r="R949">
            <v>-2040.9323773968126</v>
          </cell>
          <cell r="S949">
            <v>-1721.2167100010738</v>
          </cell>
        </row>
        <row r="990">
          <cell r="I990">
            <v>12.451701499999993</v>
          </cell>
          <cell r="J990">
            <v>12.451701499999993</v>
          </cell>
          <cell r="K990">
            <v>12.451701499999993</v>
          </cell>
          <cell r="L990">
            <v>12.451701499999993</v>
          </cell>
          <cell r="M990">
            <v>12.451701499999993</v>
          </cell>
          <cell r="N990">
            <v>12.451701499999993</v>
          </cell>
          <cell r="O990">
            <v>12.451701499999993</v>
          </cell>
          <cell r="P990">
            <v>12.451701499999993</v>
          </cell>
          <cell r="Q990">
            <v>12.451701499999993</v>
          </cell>
          <cell r="R990">
            <v>12.451701499999993</v>
          </cell>
          <cell r="S990">
            <v>12.451701499999993</v>
          </cell>
        </row>
        <row r="999">
          <cell r="I999">
            <v>-79.223825703565069</v>
          </cell>
        </row>
        <row r="1017">
          <cell r="J1017">
            <v>-2.2738116316474875</v>
          </cell>
          <cell r="K1017">
            <v>-7.0472287574726664</v>
          </cell>
          <cell r="L1017">
            <v>-12.306625983314699</v>
          </cell>
          <cell r="M1017">
            <v>-18.101963445782431</v>
          </cell>
          <cell r="N1017">
            <v>-24.464789044270006</v>
          </cell>
          <cell r="O1017">
            <v>-31.43306072963523</v>
          </cell>
          <cell r="P1017">
            <v>-39.052224544475045</v>
          </cell>
          <cell r="Q1017">
            <v>-47.275617460820627</v>
          </cell>
          <cell r="R1017">
            <v>-56.048511464426255</v>
          </cell>
          <cell r="S1017">
            <v>-65.402567627917804</v>
          </cell>
        </row>
        <row r="1018">
          <cell r="J1018">
            <v>114.93033012801384</v>
          </cell>
          <cell r="K1018">
            <v>79.965453896384815</v>
          </cell>
          <cell r="L1018">
            <v>36.626772889883981</v>
          </cell>
          <cell r="M1018">
            <v>31.861749026006748</v>
          </cell>
          <cell r="N1018">
            <v>45.442714370080012</v>
          </cell>
          <cell r="O1018">
            <v>49.971016769567001</v>
          </cell>
          <cell r="P1018">
            <v>67.95642472419172</v>
          </cell>
          <cell r="Q1018">
            <v>104.43908408402285</v>
          </cell>
          <cell r="R1018">
            <v>103.21369982000085</v>
          </cell>
          <cell r="S1018">
            <v>102.0821477066073</v>
          </cell>
        </row>
        <row r="1022">
          <cell r="J1022">
            <v>1613.2148988512815</v>
          </cell>
          <cell r="K1022">
            <v>1639.3220838181833</v>
          </cell>
          <cell r="L1022">
            <v>1626.1262076834141</v>
          </cell>
          <cell r="M1022">
            <v>1565.5841702118796</v>
          </cell>
          <cell r="N1022">
            <v>1496.4112720956955</v>
          </cell>
          <cell r="O1022">
            <v>1437.5678294922136</v>
          </cell>
          <cell r="P1022">
            <v>1853.5699448384257</v>
          </cell>
          <cell r="Q1022">
            <v>1818.1376492174052</v>
          </cell>
          <cell r="R1022">
            <v>1817.7849516284991</v>
          </cell>
          <cell r="S1022">
            <v>1814.8609498869398</v>
          </cell>
        </row>
        <row r="1026">
          <cell r="J1026">
            <v>1712.7220639462075</v>
          </cell>
          <cell r="K1026">
            <v>1703.0976773412713</v>
          </cell>
          <cell r="L1026">
            <v>1646.3905767910851</v>
          </cell>
          <cell r="M1026">
            <v>1581.0729868546773</v>
          </cell>
          <cell r="N1026">
            <v>1526.095017646699</v>
          </cell>
          <cell r="O1026">
            <v>1949.7633868449132</v>
          </cell>
          <cell r="P1026">
            <v>1918.5881829548998</v>
          </cell>
          <cell r="Q1026">
            <v>1919.5900666146831</v>
          </cell>
          <cell r="R1026">
            <v>1917.9627047614238</v>
          </cell>
          <cell r="S1026">
            <v>1913.857057786134</v>
          </cell>
        </row>
        <row r="1042">
          <cell r="J1042">
            <v>0</v>
          </cell>
          <cell r="K1042">
            <v>0</v>
          </cell>
          <cell r="L1042">
            <v>0</v>
          </cell>
          <cell r="M1042">
            <v>0</v>
          </cell>
          <cell r="N1042">
            <v>0</v>
          </cell>
          <cell r="O1042">
            <v>0</v>
          </cell>
          <cell r="P1042">
            <v>0</v>
          </cell>
          <cell r="Q1042">
            <v>0</v>
          </cell>
          <cell r="R1042">
            <v>0</v>
          </cell>
          <cell r="S1042">
            <v>0</v>
          </cell>
        </row>
        <row r="1051">
          <cell r="K1051">
            <v>0</v>
          </cell>
          <cell r="L1051">
            <v>0</v>
          </cell>
          <cell r="M1051">
            <v>0</v>
          </cell>
          <cell r="N1051">
            <v>0</v>
          </cell>
          <cell r="O1051">
            <v>0</v>
          </cell>
          <cell r="P1051">
            <v>0</v>
          </cell>
          <cell r="Q1051">
            <v>0</v>
          </cell>
          <cell r="R1051">
            <v>0</v>
          </cell>
          <cell r="S1051">
            <v>0</v>
          </cell>
        </row>
        <row r="1068">
          <cell r="J1068">
            <v>-2.7163215835580436E-2</v>
          </cell>
          <cell r="K1068">
            <v>-8.4174351107066753E-2</v>
          </cell>
          <cell r="L1068">
            <v>-0.14659760825566992</v>
          </cell>
          <cell r="M1068">
            <v>-0.21460404602117283</v>
          </cell>
          <cell r="N1068">
            <v>-0.28845093291490409</v>
          </cell>
          <cell r="O1068">
            <v>0</v>
          </cell>
          <cell r="P1068">
            <v>0</v>
          </cell>
          <cell r="Q1068">
            <v>0</v>
          </cell>
          <cell r="R1068">
            <v>0</v>
          </cell>
          <cell r="S1068">
            <v>0</v>
          </cell>
        </row>
        <row r="1080">
          <cell r="J1080">
            <v>-9.0989912769227246</v>
          </cell>
          <cell r="K1080">
            <v>-9.0989912769227246</v>
          </cell>
          <cell r="L1080">
            <v>-9.0989912769227246</v>
          </cell>
          <cell r="M1080">
            <v>-9.0989912769227246</v>
          </cell>
          <cell r="N1080">
            <v>-9.0989912769227246</v>
          </cell>
          <cell r="O1080">
            <v>-9.0989912769227246</v>
          </cell>
          <cell r="P1080">
            <v>-9.0989912769227246</v>
          </cell>
          <cell r="Q1080">
            <v>-9.0989912769227246</v>
          </cell>
          <cell r="R1080">
            <v>-9.0989912769227246</v>
          </cell>
          <cell r="S1080">
            <v>-9.0989912769227246</v>
          </cell>
        </row>
        <row r="1083">
          <cell r="J1083">
            <v>-1.2851024016051749</v>
          </cell>
          <cell r="K1083">
            <v>-3.9910924096715288</v>
          </cell>
          <cell r="L1083">
            <v>-6.9807902595827001</v>
          </cell>
          <cell r="M1083">
            <v>-10.275184182537442</v>
          </cell>
          <cell r="N1083">
            <v>-13.892210190630193</v>
          </cell>
          <cell r="O1083">
            <v>-17.853449008458611</v>
          </cell>
          <cell r="P1083">
            <v>-22.184739055856248</v>
          </cell>
          <cell r="Q1083">
            <v>-26.859543938221222</v>
          </cell>
          <cell r="R1083">
            <v>-31.846741216306924</v>
          </cell>
          <cell r="S1083">
            <v>-37.164330457730578</v>
          </cell>
        </row>
        <row r="1099">
          <cell r="J1099">
            <v>0</v>
          </cell>
          <cell r="K1099">
            <v>0</v>
          </cell>
          <cell r="L1099">
            <v>0</v>
          </cell>
          <cell r="M1099">
            <v>0</v>
          </cell>
          <cell r="N1099">
            <v>0</v>
          </cell>
          <cell r="O1099">
            <v>0</v>
          </cell>
          <cell r="P1099">
            <v>0</v>
          </cell>
          <cell r="Q1099">
            <v>0</v>
          </cell>
          <cell r="R1099">
            <v>0</v>
          </cell>
          <cell r="S1099">
            <v>0</v>
          </cell>
        </row>
        <row r="1119">
          <cell r="I1119">
            <v>-166.64819188503159</v>
          </cell>
          <cell r="J1119">
            <v>-166.64819188503159</v>
          </cell>
          <cell r="K1119">
            <v>-166.64819188503159</v>
          </cell>
          <cell r="L1119">
            <v>-166.64819188503159</v>
          </cell>
          <cell r="M1119">
            <v>-166.64819188503159</v>
          </cell>
          <cell r="N1119">
            <v>-166.64819188503159</v>
          </cell>
          <cell r="O1119">
            <v>-166.64819188503159</v>
          </cell>
          <cell r="P1119">
            <v>-166.64819188503159</v>
          </cell>
          <cell r="Q1119">
            <v>-166.64819188503159</v>
          </cell>
          <cell r="R1119">
            <v>-166.64819188503159</v>
          </cell>
          <cell r="S1119">
            <v>-166.64819188503159</v>
          </cell>
        </row>
        <row r="1128">
          <cell r="J1128">
            <v>0</v>
          </cell>
          <cell r="K1128">
            <v>0</v>
          </cell>
          <cell r="L1128">
            <v>0</v>
          </cell>
          <cell r="M1128">
            <v>0</v>
          </cell>
          <cell r="N1128">
            <v>0</v>
          </cell>
          <cell r="O1128">
            <v>0</v>
          </cell>
          <cell r="P1128">
            <v>0</v>
          </cell>
          <cell r="Q1128">
            <v>0</v>
          </cell>
          <cell r="R1128">
            <v>0</v>
          </cell>
          <cell r="S1128">
            <v>0</v>
          </cell>
        </row>
        <row r="1150">
          <cell r="J1150">
            <v>-0.2484024618599904</v>
          </cell>
          <cell r="K1150">
            <v>-0.75877015999752673</v>
          </cell>
          <cell r="L1150">
            <v>-1.2970039344533724</v>
          </cell>
          <cell r="M1150">
            <v>-1.8646252729945072</v>
          </cell>
          <cell r="N1150">
            <v>-2.4632387366199882</v>
          </cell>
          <cell r="O1150">
            <v>-3.0945364953594208</v>
          </cell>
          <cell r="P1150">
            <v>-3.7603031117260253</v>
          </cell>
          <cell r="Q1150">
            <v>-4.4624205853462477</v>
          </cell>
          <cell r="R1150">
            <v>-5.2028736730261338</v>
          </cell>
          <cell r="S1150">
            <v>-5.9837554992933413</v>
          </cell>
        </row>
        <row r="1197">
          <cell r="J1197">
            <v>828.35951802257352</v>
          </cell>
          <cell r="K1197">
            <v>855.53871863198151</v>
          </cell>
          <cell r="L1197">
            <v>885.51869125921246</v>
          </cell>
          <cell r="M1197">
            <v>917.44411780450707</v>
          </cell>
          <cell r="N1197">
            <v>954.45452386449665</v>
          </cell>
          <cell r="O1197">
            <v>466.13286376649762</v>
          </cell>
          <cell r="P1197">
            <v>467.76142133584926</v>
          </cell>
          <cell r="Q1197">
            <v>455.2129206188032</v>
          </cell>
          <cell r="R1197">
            <v>442.929663659477</v>
          </cell>
          <cell r="S1197">
            <v>430.90405748996551</v>
          </cell>
        </row>
        <row r="1214">
          <cell r="J1214">
            <v>-78.805928990661144</v>
          </cell>
          <cell r="K1214">
            <v>-82.829838530853294</v>
          </cell>
          <cell r="L1214">
            <v>-87.143409446943792</v>
          </cell>
          <cell r="M1214">
            <v>-91.504457801011341</v>
          </cell>
          <cell r="N1214">
            <v>-95.897724076724572</v>
          </cell>
          <cell r="O1214">
            <v>-100.50191765623423</v>
          </cell>
          <cell r="P1214">
            <v>-105.3271654757865</v>
          </cell>
          <cell r="Q1214">
            <v>-107.06506370613698</v>
          </cell>
          <cell r="R1214">
            <v>-108.83163725728824</v>
          </cell>
          <cell r="S1214">
            <v>-110.62735927203349</v>
          </cell>
        </row>
        <row r="1251">
          <cell r="I1251">
            <v>1613.2148988512815</v>
          </cell>
          <cell r="J1251">
            <v>1639.3220838181833</v>
          </cell>
          <cell r="K1251">
            <v>1626.1262076834141</v>
          </cell>
          <cell r="L1251">
            <v>1565.5841702118796</v>
          </cell>
          <cell r="M1251">
            <v>1496.4112720956955</v>
          </cell>
          <cell r="N1251">
            <v>1437.5678294922136</v>
          </cell>
          <cell r="O1251">
            <v>1853.5699448384257</v>
          </cell>
          <cell r="P1251">
            <v>1818.1376492174052</v>
          </cell>
          <cell r="Q1251">
            <v>1817.7849516284991</v>
          </cell>
          <cell r="R1251">
            <v>1814.8609498869398</v>
          </cell>
          <cell r="S1251">
            <v>1809.4585440283249</v>
          </cell>
        </row>
        <row r="1254">
          <cell r="I1254">
            <v>0</v>
          </cell>
          <cell r="J1254">
            <v>0</v>
          </cell>
          <cell r="K1254">
            <v>0</v>
          </cell>
          <cell r="L1254">
            <v>0</v>
          </cell>
          <cell r="M1254">
            <v>0</v>
          </cell>
          <cell r="N1254">
            <v>0</v>
          </cell>
          <cell r="O1254">
            <v>0</v>
          </cell>
          <cell r="P1254">
            <v>0</v>
          </cell>
          <cell r="Q1254">
            <v>0</v>
          </cell>
          <cell r="R1254">
            <v>0</v>
          </cell>
          <cell r="S1254">
            <v>0</v>
          </cell>
        </row>
        <row r="1256">
          <cell r="J1256">
            <v>1639.4220838181832</v>
          </cell>
          <cell r="K1256">
            <v>1626.226207683414</v>
          </cell>
          <cell r="L1256">
            <v>1565.6841702118795</v>
          </cell>
          <cell r="M1256">
            <v>1496.5112720956954</v>
          </cell>
          <cell r="N1256">
            <v>1437.6678294922135</v>
          </cell>
          <cell r="O1256">
            <v>1853.6699448384256</v>
          </cell>
          <cell r="P1256">
            <v>1818.2376492174051</v>
          </cell>
          <cell r="Q1256">
            <v>1817.884951628499</v>
          </cell>
          <cell r="R1256">
            <v>1814.9609498869397</v>
          </cell>
          <cell r="S1256">
            <v>1809.5585440283248</v>
          </cell>
        </row>
        <row r="1291">
          <cell r="I1291">
            <v>356.76802314678582</v>
          </cell>
          <cell r="J1291">
            <v>347.76853528532502</v>
          </cell>
          <cell r="K1291">
            <v>240.534550515192</v>
          </cell>
          <cell r="L1291">
            <v>107.73552872701418</v>
          </cell>
          <cell r="M1291">
            <v>-26.159984457680736</v>
          </cell>
          <cell r="N1291">
            <v>-135.0372384947425</v>
          </cell>
          <cell r="O1291">
            <v>355.68128358167326</v>
          </cell>
          <cell r="P1291">
            <v>574.953634425274</v>
          </cell>
          <cell r="Q1291">
            <v>792.24529679743296</v>
          </cell>
          <cell r="R1291">
            <v>1006.9324995472236</v>
          </cell>
          <cell r="S1291">
            <v>1219.1090918312318</v>
          </cell>
        </row>
        <row r="1296">
          <cell r="J1296">
            <v>-3161.3135954790014</v>
          </cell>
          <cell r="K1296">
            <v>-3252.0696163214252</v>
          </cell>
          <cell r="L1296">
            <v>-3409.4971314761342</v>
          </cell>
          <cell r="M1296">
            <v>-3580.9569779075268</v>
          </cell>
          <cell r="N1296">
            <v>-3739.4329576208374</v>
          </cell>
          <cell r="O1296">
            <v>-3585.6108825140382</v>
          </cell>
          <cell r="P1296">
            <v>-3268.8640602932064</v>
          </cell>
          <cell r="Q1296">
            <v>-3069.998263080005</v>
          </cell>
          <cell r="R1296">
            <v>-2854.0088305190302</v>
          </cell>
          <cell r="S1296">
            <v>-2640.5769330021308</v>
          </cell>
        </row>
        <row r="1339">
          <cell r="J1339">
            <v>186.89886133498234</v>
          </cell>
          <cell r="K1339">
            <v>195.8569590536051</v>
          </cell>
          <cell r="L1339">
            <v>206.79568046345241</v>
          </cell>
          <cell r="M1339">
            <v>218.13514702146287</v>
          </cell>
          <cell r="N1339">
            <v>228.77155210750362</v>
          </cell>
          <cell r="O1339">
            <v>233.3747525692153</v>
          </cell>
          <cell r="P1339">
            <v>232.04698501753202</v>
          </cell>
          <cell r="Q1339">
            <v>223.63573583774325</v>
          </cell>
          <cell r="R1339">
            <v>215.37129589186722</v>
          </cell>
          <cell r="S1339">
            <v>207.24946256337154</v>
          </cell>
        </row>
        <row r="1346">
          <cell r="J1346">
            <v>12.451701499999993</v>
          </cell>
          <cell r="K1346">
            <v>12.451701499999993</v>
          </cell>
          <cell r="L1346">
            <v>12.451701499999993</v>
          </cell>
          <cell r="M1346">
            <v>12.451701499999993</v>
          </cell>
          <cell r="N1346">
            <v>12.451701499999993</v>
          </cell>
          <cell r="O1346">
            <v>12.451701499999993</v>
          </cell>
          <cell r="P1346">
            <v>12.451701499999993</v>
          </cell>
          <cell r="Q1346">
            <v>12.451701499999993</v>
          </cell>
          <cell r="R1346">
            <v>12.451701499999993</v>
          </cell>
          <cell r="S1346">
            <v>12.451701499999993</v>
          </cell>
        </row>
        <row r="1374">
          <cell r="J1374">
            <v>0</v>
          </cell>
          <cell r="K1374">
            <v>0</v>
          </cell>
          <cell r="L1374">
            <v>0</v>
          </cell>
          <cell r="M1374">
            <v>0</v>
          </cell>
          <cell r="N1374">
            <v>0</v>
          </cell>
          <cell r="O1374">
            <v>0</v>
          </cell>
          <cell r="P1374">
            <v>0</v>
          </cell>
          <cell r="Q1374">
            <v>0</v>
          </cell>
          <cell r="R1374">
            <v>0</v>
          </cell>
          <cell r="S1374">
            <v>0</v>
          </cell>
        </row>
        <row r="1375">
          <cell r="J1375">
            <v>-2.2738116316474875</v>
          </cell>
          <cell r="K1375">
            <v>-7.0472287574726664</v>
          </cell>
          <cell r="L1375">
            <v>-12.306625983314699</v>
          </cell>
          <cell r="M1375">
            <v>-18.101963445782431</v>
          </cell>
          <cell r="N1375">
            <v>-24.464789044270006</v>
          </cell>
          <cell r="O1375">
            <v>-31.43306072963523</v>
          </cell>
          <cell r="P1375">
            <v>-39.052224544475045</v>
          </cell>
          <cell r="Q1375">
            <v>-47.275617460820627</v>
          </cell>
          <cell r="R1375">
            <v>-56.048511464426255</v>
          </cell>
          <cell r="S1375">
            <v>-65.402567627917804</v>
          </cell>
        </row>
        <row r="1376">
          <cell r="J1376">
            <v>114.93033012801384</v>
          </cell>
          <cell r="K1376">
            <v>79.965453896384815</v>
          </cell>
          <cell r="L1376">
            <v>36.626772889883981</v>
          </cell>
          <cell r="M1376">
            <v>31.861749026006748</v>
          </cell>
          <cell r="N1376">
            <v>45.442714370080012</v>
          </cell>
          <cell r="O1376">
            <v>49.971016769567001</v>
          </cell>
          <cell r="P1376">
            <v>67.95642472419172</v>
          </cell>
          <cell r="Q1376">
            <v>104.43908408402285</v>
          </cell>
          <cell r="R1376">
            <v>103.21369982000085</v>
          </cell>
          <cell r="S1376">
            <v>102.0821477066073</v>
          </cell>
        </row>
        <row r="1380">
          <cell r="J1380">
            <v>1613.2148988512815</v>
          </cell>
          <cell r="K1380">
            <v>1639.3220838181833</v>
          </cell>
          <cell r="L1380">
            <v>1626.1262076834141</v>
          </cell>
          <cell r="M1380">
            <v>1565.5841702118796</v>
          </cell>
          <cell r="N1380">
            <v>1496.4112720956955</v>
          </cell>
          <cell r="O1380">
            <v>1437.5678294922136</v>
          </cell>
          <cell r="P1380">
            <v>1853.5699448384257</v>
          </cell>
          <cell r="Q1380">
            <v>1818.1376492174052</v>
          </cell>
          <cell r="R1380">
            <v>1817.7849516284991</v>
          </cell>
          <cell r="S1380">
            <v>1814.8609498869398</v>
          </cell>
        </row>
        <row r="1384">
          <cell r="J1384">
            <v>1712.7220639462075</v>
          </cell>
          <cell r="K1384">
            <v>1703.0976773412713</v>
          </cell>
          <cell r="L1384">
            <v>1646.3905767910851</v>
          </cell>
          <cell r="M1384">
            <v>1581.0729868546773</v>
          </cell>
          <cell r="N1384">
            <v>1526.095017646699</v>
          </cell>
          <cell r="O1384">
            <v>1949.7633868449132</v>
          </cell>
          <cell r="P1384">
            <v>1918.5881829548998</v>
          </cell>
          <cell r="Q1384">
            <v>1919.5900666146831</v>
          </cell>
          <cell r="R1384">
            <v>1917.9627047614238</v>
          </cell>
          <cell r="S1384">
            <v>1913.857057786134</v>
          </cell>
        </row>
        <row r="1400">
          <cell r="J1400">
            <v>0</v>
          </cell>
          <cell r="K1400">
            <v>0</v>
          </cell>
          <cell r="L1400">
            <v>0</v>
          </cell>
          <cell r="M1400">
            <v>0</v>
          </cell>
          <cell r="N1400">
            <v>0</v>
          </cell>
          <cell r="O1400">
            <v>0</v>
          </cell>
          <cell r="P1400">
            <v>0</v>
          </cell>
          <cell r="Q1400">
            <v>0</v>
          </cell>
          <cell r="R1400">
            <v>0</v>
          </cell>
          <cell r="S1400">
            <v>0</v>
          </cell>
        </row>
        <row r="1409">
          <cell r="K1409">
            <v>0</v>
          </cell>
          <cell r="L1409">
            <v>0</v>
          </cell>
          <cell r="M1409">
            <v>0</v>
          </cell>
          <cell r="N1409">
            <v>0</v>
          </cell>
          <cell r="O1409">
            <v>0</v>
          </cell>
          <cell r="P1409">
            <v>0</v>
          </cell>
          <cell r="Q1409">
            <v>0</v>
          </cell>
          <cell r="R1409">
            <v>0</v>
          </cell>
          <cell r="S1409">
            <v>0</v>
          </cell>
        </row>
        <row r="1426">
          <cell r="J1426">
            <v>0</v>
          </cell>
          <cell r="K1426">
            <v>0</v>
          </cell>
          <cell r="L1426">
            <v>0</v>
          </cell>
          <cell r="M1426">
            <v>0</v>
          </cell>
          <cell r="N1426">
            <v>0</v>
          </cell>
          <cell r="O1426">
            <v>0</v>
          </cell>
          <cell r="P1426">
            <v>0</v>
          </cell>
          <cell r="Q1426">
            <v>0</v>
          </cell>
          <cell r="R1426">
            <v>0</v>
          </cell>
          <cell r="S1426">
            <v>0</v>
          </cell>
        </row>
        <row r="1431">
          <cell r="J1431">
            <v>0</v>
          </cell>
          <cell r="K1431">
            <v>0</v>
          </cell>
          <cell r="L1431">
            <v>0</v>
          </cell>
          <cell r="M1431">
            <v>0</v>
          </cell>
          <cell r="N1431">
            <v>0</v>
          </cell>
          <cell r="O1431">
            <v>0</v>
          </cell>
          <cell r="P1431">
            <v>0</v>
          </cell>
          <cell r="Q1431">
            <v>0</v>
          </cell>
          <cell r="R1431">
            <v>0</v>
          </cell>
          <cell r="S1431">
            <v>0</v>
          </cell>
        </row>
        <row r="1438">
          <cell r="J1438">
            <v>0</v>
          </cell>
          <cell r="K1438">
            <v>0</v>
          </cell>
          <cell r="L1438">
            <v>0</v>
          </cell>
          <cell r="M1438">
            <v>0</v>
          </cell>
          <cell r="N1438">
            <v>0</v>
          </cell>
          <cell r="O1438">
            <v>0</v>
          </cell>
          <cell r="P1438">
            <v>0</v>
          </cell>
          <cell r="Q1438">
            <v>0</v>
          </cell>
          <cell r="R1438">
            <v>0</v>
          </cell>
          <cell r="S1438">
            <v>0</v>
          </cell>
        </row>
        <row r="1454">
          <cell r="J1454">
            <v>0</v>
          </cell>
          <cell r="K1454">
            <v>0</v>
          </cell>
          <cell r="L1454">
            <v>0</v>
          </cell>
          <cell r="M1454">
            <v>0</v>
          </cell>
          <cell r="N1454">
            <v>0</v>
          </cell>
          <cell r="O1454">
            <v>0</v>
          </cell>
          <cell r="P1454">
            <v>0</v>
          </cell>
          <cell r="Q1454">
            <v>0</v>
          </cell>
          <cell r="R1454">
            <v>0</v>
          </cell>
          <cell r="S1454">
            <v>0</v>
          </cell>
        </row>
        <row r="1484">
          <cell r="J1484">
            <v>0</v>
          </cell>
          <cell r="K1484">
            <v>0</v>
          </cell>
          <cell r="L1484">
            <v>0</v>
          </cell>
          <cell r="M1484">
            <v>0</v>
          </cell>
          <cell r="N1484">
            <v>0</v>
          </cell>
          <cell r="O1484">
            <v>0</v>
          </cell>
          <cell r="P1484">
            <v>0</v>
          </cell>
          <cell r="Q1484">
            <v>0</v>
          </cell>
          <cell r="R1484">
            <v>0</v>
          </cell>
          <cell r="S1484">
            <v>0</v>
          </cell>
        </row>
        <row r="1553">
          <cell r="J1553">
            <v>828.35951802257352</v>
          </cell>
          <cell r="K1553">
            <v>855.53871863198151</v>
          </cell>
          <cell r="L1553">
            <v>885.51869125921246</v>
          </cell>
          <cell r="M1553">
            <v>917.44411780450707</v>
          </cell>
          <cell r="N1553">
            <v>954.45452386449665</v>
          </cell>
          <cell r="O1553">
            <v>466.13286376649762</v>
          </cell>
          <cell r="P1553">
            <v>467.76142133584926</v>
          </cell>
          <cell r="Q1553">
            <v>455.2129206188032</v>
          </cell>
          <cell r="R1553">
            <v>442.929663659477</v>
          </cell>
          <cell r="S1553">
            <v>430.90405748996551</v>
          </cell>
        </row>
        <row r="1570">
          <cell r="J1570">
            <v>-78.805928990661144</v>
          </cell>
          <cell r="K1570">
            <v>-82.829838530853294</v>
          </cell>
          <cell r="L1570">
            <v>-87.143409446943792</v>
          </cell>
          <cell r="M1570">
            <v>-91.504457801011341</v>
          </cell>
          <cell r="N1570">
            <v>-95.897724076724572</v>
          </cell>
          <cell r="O1570">
            <v>-100.50191765623423</v>
          </cell>
          <cell r="P1570">
            <v>-105.3271654757865</v>
          </cell>
          <cell r="Q1570">
            <v>-107.06506370613698</v>
          </cell>
          <cell r="R1570">
            <v>-108.83163725728824</v>
          </cell>
          <cell r="S1570">
            <v>-110.62735927203349</v>
          </cell>
        </row>
        <row r="1607">
          <cell r="I1607">
            <v>1613.2148988512815</v>
          </cell>
          <cell r="J1607">
            <v>1639.3220838181833</v>
          </cell>
          <cell r="K1607">
            <v>1626.1262076834141</v>
          </cell>
          <cell r="L1607">
            <v>1565.5841702118796</v>
          </cell>
          <cell r="M1607">
            <v>1496.4112720956955</v>
          </cell>
          <cell r="N1607">
            <v>1437.5678294922136</v>
          </cell>
          <cell r="O1607">
            <v>1853.5699448384257</v>
          </cell>
          <cell r="P1607">
            <v>1818.1376492174052</v>
          </cell>
          <cell r="Q1607">
            <v>1817.7849516284991</v>
          </cell>
          <cell r="R1607">
            <v>1814.8609498869398</v>
          </cell>
          <cell r="S1607">
            <v>1809.4585440283249</v>
          </cell>
        </row>
        <row r="1610">
          <cell r="I1610">
            <v>0</v>
          </cell>
          <cell r="J1610">
            <v>0</v>
          </cell>
          <cell r="K1610">
            <v>0</v>
          </cell>
          <cell r="L1610">
            <v>0</v>
          </cell>
          <cell r="M1610">
            <v>0</v>
          </cell>
          <cell r="N1610">
            <v>0</v>
          </cell>
          <cell r="O1610">
            <v>0</v>
          </cell>
          <cell r="P1610">
            <v>0</v>
          </cell>
          <cell r="Q1610">
            <v>0</v>
          </cell>
          <cell r="R1610">
            <v>0</v>
          </cell>
          <cell r="S1610">
            <v>0</v>
          </cell>
        </row>
        <row r="1612">
          <cell r="J1612">
            <v>1639.4220838181832</v>
          </cell>
          <cell r="K1612">
            <v>1626.226207683414</v>
          </cell>
          <cell r="L1612">
            <v>1565.6841702118795</v>
          </cell>
          <cell r="M1612">
            <v>1496.5112720956954</v>
          </cell>
          <cell r="N1612">
            <v>1437.6678294922135</v>
          </cell>
          <cell r="O1612">
            <v>1853.6699448384256</v>
          </cell>
          <cell r="P1612">
            <v>1818.2376492174051</v>
          </cell>
          <cell r="Q1612">
            <v>1817.884951628499</v>
          </cell>
          <cell r="R1612">
            <v>1814.9609498869397</v>
          </cell>
          <cell r="S1612">
            <v>1809.5585440283248</v>
          </cell>
        </row>
        <row r="1647">
          <cell r="I1647">
            <v>356.76802314678582</v>
          </cell>
          <cell r="J1647">
            <v>347.76853528532502</v>
          </cell>
          <cell r="K1647">
            <v>240.534550515192</v>
          </cell>
          <cell r="L1647">
            <v>107.73552872701418</v>
          </cell>
          <cell r="M1647">
            <v>-26.159984457680736</v>
          </cell>
          <cell r="N1647">
            <v>-135.0372384947425</v>
          </cell>
          <cell r="O1647">
            <v>355.68128358167326</v>
          </cell>
          <cell r="P1647">
            <v>574.953634425274</v>
          </cell>
          <cell r="Q1647">
            <v>792.24529679743296</v>
          </cell>
          <cell r="R1647">
            <v>1006.9324995472236</v>
          </cell>
          <cell r="S1647">
            <v>1219.1090918312318</v>
          </cell>
        </row>
        <row r="1652">
          <cell r="J1652">
            <v>-3161.3135954790014</v>
          </cell>
          <cell r="K1652">
            <v>-3252.0696163214252</v>
          </cell>
          <cell r="L1652">
            <v>-3409.4971314761342</v>
          </cell>
          <cell r="M1652">
            <v>-3580.9569779075268</v>
          </cell>
          <cell r="N1652">
            <v>-3739.4329576208374</v>
          </cell>
          <cell r="O1652">
            <v>-3585.6108825140382</v>
          </cell>
          <cell r="P1652">
            <v>-3268.8640602932064</v>
          </cell>
          <cell r="Q1652">
            <v>-3069.998263080005</v>
          </cell>
          <cell r="R1652">
            <v>-2854.0088305190302</v>
          </cell>
          <cell r="S1652">
            <v>-2640.5769330021308</v>
          </cell>
        </row>
        <row r="1682">
          <cell r="J1682">
            <v>12.451701499999993</v>
          </cell>
          <cell r="K1682">
            <v>12.451701499999993</v>
          </cell>
          <cell r="L1682">
            <v>12.451701499999993</v>
          </cell>
          <cell r="M1682">
            <v>12.451701499999993</v>
          </cell>
          <cell r="N1682">
            <v>12.451701499999993</v>
          </cell>
          <cell r="O1682">
            <v>12.451701499999993</v>
          </cell>
          <cell r="P1682">
            <v>12.451701499999993</v>
          </cell>
          <cell r="Q1682">
            <v>12.451701499999993</v>
          </cell>
          <cell r="R1682">
            <v>12.451701499999993</v>
          </cell>
          <cell r="S1682">
            <v>12.451701499999993</v>
          </cell>
        </row>
        <row r="1700">
          <cell r="J1700">
            <v>-82.785887354848754</v>
          </cell>
          <cell r="K1700">
            <v>-87.013017549074689</v>
          </cell>
          <cell r="L1700">
            <v>-91.544437970486626</v>
          </cell>
          <cell r="M1700">
            <v>-96.125733596500609</v>
          </cell>
          <cell r="N1700">
            <v>-100.74087425506897</v>
          </cell>
          <cell r="O1700">
            <v>-105.57759473936623</v>
          </cell>
          <cell r="P1700">
            <v>-110.64653342919529</v>
          </cell>
          <cell r="Q1700">
            <v>-112.472201230777</v>
          </cell>
          <cell r="R1700">
            <v>-114.32799255108482</v>
          </cell>
          <cell r="S1700">
            <v>-116.21440442817772</v>
          </cell>
        </row>
        <row r="1713">
          <cell r="J1713">
            <v>-2.2738116316474875</v>
          </cell>
          <cell r="K1713">
            <v>-7.0472287574726664</v>
          </cell>
          <cell r="L1713">
            <v>-12.306625983314699</v>
          </cell>
          <cell r="M1713">
            <v>-18.101963445782431</v>
          </cell>
          <cell r="N1713">
            <v>-24.464789044270006</v>
          </cell>
          <cell r="O1713">
            <v>-31.43306072963523</v>
          </cell>
          <cell r="P1713">
            <v>-39.052224544475045</v>
          </cell>
          <cell r="Q1713">
            <v>-47.275617460820627</v>
          </cell>
          <cell r="R1713">
            <v>-56.048511464426255</v>
          </cell>
          <cell r="S1713">
            <v>-65.402567627917804</v>
          </cell>
        </row>
        <row r="1714">
          <cell r="J1714">
            <v>114.93033012801384</v>
          </cell>
          <cell r="K1714">
            <v>79.965453896384815</v>
          </cell>
          <cell r="L1714">
            <v>36.626772889883981</v>
          </cell>
          <cell r="M1714">
            <v>31.861749026006748</v>
          </cell>
          <cell r="N1714">
            <v>45.442714370080012</v>
          </cell>
          <cell r="O1714">
            <v>49.971016769567001</v>
          </cell>
          <cell r="P1714">
            <v>67.95642472419172</v>
          </cell>
          <cell r="Q1714">
            <v>104.43908408402285</v>
          </cell>
          <cell r="R1714">
            <v>103.21369982000085</v>
          </cell>
          <cell r="S1714">
            <v>102.0821477066073</v>
          </cell>
        </row>
        <row r="1718">
          <cell r="J1718">
            <v>1613.2148988512815</v>
          </cell>
          <cell r="K1718">
            <v>1639.3220838181833</v>
          </cell>
          <cell r="L1718">
            <v>1626.1262076834141</v>
          </cell>
          <cell r="M1718">
            <v>1565.5841702118796</v>
          </cell>
          <cell r="N1718">
            <v>1496.4112720956955</v>
          </cell>
          <cell r="O1718">
            <v>1437.5678294922136</v>
          </cell>
          <cell r="P1718">
            <v>1853.5699448384257</v>
          </cell>
          <cell r="Q1718">
            <v>1818.1376492174052</v>
          </cell>
          <cell r="R1718">
            <v>1817.7849516284991</v>
          </cell>
          <cell r="S1718">
            <v>1814.8609498869398</v>
          </cell>
        </row>
        <row r="1722">
          <cell r="J1722">
            <v>1712.7220639462075</v>
          </cell>
          <cell r="K1722">
            <v>1703.0976773412713</v>
          </cell>
          <cell r="L1722">
            <v>1646.3905767910851</v>
          </cell>
          <cell r="M1722">
            <v>1581.0729868546773</v>
          </cell>
          <cell r="N1722">
            <v>1526.095017646699</v>
          </cell>
          <cell r="O1722">
            <v>1949.7633868449132</v>
          </cell>
          <cell r="P1722">
            <v>1918.5881829548998</v>
          </cell>
          <cell r="Q1722">
            <v>1919.5900666146831</v>
          </cell>
          <cell r="R1722">
            <v>1917.9627047614238</v>
          </cell>
          <cell r="S1722">
            <v>1913.857057786134</v>
          </cell>
        </row>
        <row r="1723">
          <cell r="J1723">
            <v>0</v>
          </cell>
          <cell r="K1723">
            <v>0</v>
          </cell>
          <cell r="L1723">
            <v>0</v>
          </cell>
          <cell r="M1723">
            <v>0</v>
          </cell>
          <cell r="N1723">
            <v>0</v>
          </cell>
          <cell r="O1723">
            <v>0</v>
          </cell>
          <cell r="P1723">
            <v>0</v>
          </cell>
          <cell r="Q1723">
            <v>0</v>
          </cell>
          <cell r="R1723">
            <v>0</v>
          </cell>
          <cell r="S1723">
            <v>0</v>
          </cell>
        </row>
        <row r="1725">
          <cell r="J1725">
            <v>1712.7220639462075</v>
          </cell>
          <cell r="K1725">
            <v>1703.0976773412713</v>
          </cell>
          <cell r="L1725">
            <v>1646.3905767910851</v>
          </cell>
          <cell r="M1725">
            <v>1581.0729868546773</v>
          </cell>
          <cell r="N1725">
            <v>1526.095017646699</v>
          </cell>
          <cell r="O1725">
            <v>1949.7633868449132</v>
          </cell>
          <cell r="P1725">
            <v>1918.5881829548998</v>
          </cell>
          <cell r="Q1725">
            <v>1919.5900666146831</v>
          </cell>
          <cell r="R1725">
            <v>1917.9627047614238</v>
          </cell>
          <cell r="S1725">
            <v>1913.857057786134</v>
          </cell>
        </row>
        <row r="1741">
          <cell r="J1741">
            <v>0</v>
          </cell>
          <cell r="K1741">
            <v>0</v>
          </cell>
          <cell r="L1741">
            <v>0</v>
          </cell>
          <cell r="M1741">
            <v>0</v>
          </cell>
          <cell r="N1741">
            <v>0</v>
          </cell>
          <cell r="O1741">
            <v>0</v>
          </cell>
          <cell r="P1741">
            <v>0</v>
          </cell>
          <cell r="Q1741">
            <v>0</v>
          </cell>
          <cell r="R1741">
            <v>0</v>
          </cell>
          <cell r="S1741">
            <v>0</v>
          </cell>
        </row>
        <row r="1750">
          <cell r="K1750">
            <v>0</v>
          </cell>
          <cell r="L1750">
            <v>0</v>
          </cell>
          <cell r="M1750">
            <v>0</v>
          </cell>
          <cell r="N1750">
            <v>0</v>
          </cell>
          <cell r="O1750">
            <v>0</v>
          </cell>
          <cell r="P1750">
            <v>0</v>
          </cell>
          <cell r="Q1750">
            <v>0</v>
          </cell>
          <cell r="R1750">
            <v>0</v>
          </cell>
          <cell r="S1750">
            <v>0</v>
          </cell>
        </row>
        <row r="1767">
          <cell r="J1767">
            <v>0</v>
          </cell>
          <cell r="K1767">
            <v>0</v>
          </cell>
          <cell r="L1767">
            <v>0</v>
          </cell>
          <cell r="M1767">
            <v>0</v>
          </cell>
          <cell r="N1767">
            <v>0</v>
          </cell>
          <cell r="O1767">
            <v>0</v>
          </cell>
          <cell r="P1767">
            <v>0</v>
          </cell>
          <cell r="Q1767">
            <v>0</v>
          </cell>
          <cell r="R1767">
            <v>0</v>
          </cell>
          <cell r="S1767">
            <v>0</v>
          </cell>
        </row>
        <row r="1778">
          <cell r="J1778">
            <v>0</v>
          </cell>
          <cell r="K1778">
            <v>0</v>
          </cell>
          <cell r="L1778">
            <v>0</v>
          </cell>
          <cell r="M1778">
            <v>0</v>
          </cell>
          <cell r="N1778">
            <v>0</v>
          </cell>
          <cell r="O1778">
            <v>0</v>
          </cell>
          <cell r="P1778">
            <v>0</v>
          </cell>
          <cell r="Q1778">
            <v>0</v>
          </cell>
          <cell r="R1778">
            <v>0</v>
          </cell>
          <cell r="S1778">
            <v>0</v>
          </cell>
        </row>
        <row r="1794">
          <cell r="J1794">
            <v>0</v>
          </cell>
          <cell r="K1794">
            <v>0</v>
          </cell>
          <cell r="L1794">
            <v>0</v>
          </cell>
          <cell r="M1794">
            <v>0</v>
          </cell>
          <cell r="N1794">
            <v>0</v>
          </cell>
          <cell r="O1794">
            <v>0</v>
          </cell>
          <cell r="P1794">
            <v>0</v>
          </cell>
          <cell r="Q1794">
            <v>0</v>
          </cell>
          <cell r="R1794">
            <v>0</v>
          </cell>
          <cell r="S1794">
            <v>0</v>
          </cell>
        </row>
        <row r="1822">
          <cell r="J1822">
            <v>0</v>
          </cell>
          <cell r="K1822">
            <v>0</v>
          </cell>
          <cell r="L1822">
            <v>0</v>
          </cell>
          <cell r="M1822">
            <v>0</v>
          </cell>
          <cell r="N1822">
            <v>0</v>
          </cell>
          <cell r="O1822">
            <v>0</v>
          </cell>
          <cell r="P1822">
            <v>0</v>
          </cell>
          <cell r="Q1822">
            <v>0</v>
          </cell>
          <cell r="R1822">
            <v>0</v>
          </cell>
          <cell r="S1822">
            <v>0</v>
          </cell>
        </row>
        <row r="1883">
          <cell r="J1883">
            <v>828.35951802257352</v>
          </cell>
          <cell r="K1883">
            <v>855.53871863198151</v>
          </cell>
          <cell r="L1883">
            <v>885.51869125921246</v>
          </cell>
          <cell r="M1883">
            <v>917.44411780450707</v>
          </cell>
          <cell r="N1883">
            <v>954.45452386449665</v>
          </cell>
          <cell r="O1883">
            <v>466.13286376649762</v>
          </cell>
          <cell r="P1883">
            <v>467.76142133584926</v>
          </cell>
          <cell r="Q1883">
            <v>455.2129206188032</v>
          </cell>
          <cell r="R1883">
            <v>442.929663659477</v>
          </cell>
          <cell r="S1883">
            <v>430.90405748996551</v>
          </cell>
        </row>
        <row r="1900">
          <cell r="J1900">
            <v>-78.805928990661144</v>
          </cell>
          <cell r="K1900">
            <v>-82.829838530853294</v>
          </cell>
          <cell r="L1900">
            <v>-87.143409446943792</v>
          </cell>
          <cell r="M1900">
            <v>-91.504457801011341</v>
          </cell>
          <cell r="N1900">
            <v>-95.897724076724572</v>
          </cell>
          <cell r="O1900">
            <v>-100.50191765623423</v>
          </cell>
          <cell r="P1900">
            <v>-105.3271654757865</v>
          </cell>
          <cell r="Q1900">
            <v>-107.06506370613698</v>
          </cell>
          <cell r="R1900">
            <v>-108.83163725728824</v>
          </cell>
          <cell r="S1900">
            <v>-110.62735927203349</v>
          </cell>
        </row>
        <row r="1937">
          <cell r="I1937">
            <v>1613.2148988512815</v>
          </cell>
          <cell r="J1937">
            <v>1639.3220838181833</v>
          </cell>
          <cell r="K1937">
            <v>1626.1262076834141</v>
          </cell>
          <cell r="L1937">
            <v>1565.5841702118796</v>
          </cell>
          <cell r="M1937">
            <v>1496.4112720956955</v>
          </cell>
          <cell r="N1937">
            <v>1437.5678294922136</v>
          </cell>
          <cell r="O1937">
            <v>1853.5699448384257</v>
          </cell>
          <cell r="P1937">
            <v>1818.1376492174052</v>
          </cell>
          <cell r="Q1937">
            <v>1817.7849516284991</v>
          </cell>
          <cell r="R1937">
            <v>1814.8609498869398</v>
          </cell>
          <cell r="S1937">
            <v>1809.4585440283249</v>
          </cell>
        </row>
        <row r="1940">
          <cell r="I1940">
            <v>0</v>
          </cell>
          <cell r="J1940">
            <v>0</v>
          </cell>
          <cell r="K1940">
            <v>0</v>
          </cell>
          <cell r="L1940">
            <v>0</v>
          </cell>
          <cell r="M1940">
            <v>0</v>
          </cell>
          <cell r="N1940">
            <v>0</v>
          </cell>
          <cell r="O1940">
            <v>0</v>
          </cell>
          <cell r="P1940">
            <v>0</v>
          </cell>
          <cell r="Q1940">
            <v>0</v>
          </cell>
          <cell r="R1940">
            <v>0</v>
          </cell>
          <cell r="S1940">
            <v>0</v>
          </cell>
        </row>
        <row r="1942">
          <cell r="J1942">
            <v>1639.4220838181832</v>
          </cell>
          <cell r="K1942">
            <v>1626.226207683414</v>
          </cell>
          <cell r="L1942">
            <v>1565.6841702118795</v>
          </cell>
          <cell r="M1942">
            <v>1496.5112720956954</v>
          </cell>
          <cell r="N1942">
            <v>1437.6678294922135</v>
          </cell>
          <cell r="O1942">
            <v>1853.6699448384256</v>
          </cell>
          <cell r="P1942">
            <v>1818.2376492174051</v>
          </cell>
          <cell r="Q1942">
            <v>1817.884951628499</v>
          </cell>
          <cell r="R1942">
            <v>1814.9609498869397</v>
          </cell>
          <cell r="S1942">
            <v>1809.5585440283248</v>
          </cell>
        </row>
        <row r="1977">
          <cell r="I1977">
            <v>356.76802314678582</v>
          </cell>
          <cell r="J1977">
            <v>347.76853528532502</v>
          </cell>
          <cell r="K1977">
            <v>240.534550515192</v>
          </cell>
          <cell r="L1977">
            <v>107.73552872701418</v>
          </cell>
          <cell r="M1977">
            <v>-26.159984457680736</v>
          </cell>
          <cell r="N1977">
            <v>-135.0372384947425</v>
          </cell>
          <cell r="O1977">
            <v>355.68128358167326</v>
          </cell>
          <cell r="P1977">
            <v>574.953634425274</v>
          </cell>
          <cell r="Q1977">
            <v>792.24529679743296</v>
          </cell>
          <cell r="R1977">
            <v>1006.9324995472236</v>
          </cell>
          <cell r="S1977">
            <v>1219.1090918312318</v>
          </cell>
        </row>
        <row r="1982">
          <cell r="J1982">
            <v>-3161.3135954790014</v>
          </cell>
          <cell r="K1982">
            <v>-3252.0696163214252</v>
          </cell>
          <cell r="L1982">
            <v>-3409.4971314761342</v>
          </cell>
          <cell r="M1982">
            <v>-3580.9569779075268</v>
          </cell>
          <cell r="N1982">
            <v>-3739.4329576208374</v>
          </cell>
          <cell r="O1982">
            <v>-3585.6108825140382</v>
          </cell>
          <cell r="P1982">
            <v>-3268.8640602932064</v>
          </cell>
          <cell r="Q1982">
            <v>-3069.998263080005</v>
          </cell>
          <cell r="R1982">
            <v>-2854.0088305190302</v>
          </cell>
          <cell r="S1982">
            <v>-2640.5769330021308</v>
          </cell>
        </row>
        <row r="2012">
          <cell r="J2012">
            <v>12.451701499999993</v>
          </cell>
          <cell r="K2012">
            <v>12.451701499999993</v>
          </cell>
          <cell r="L2012">
            <v>12.451701499999993</v>
          </cell>
          <cell r="M2012">
            <v>12.451701499999993</v>
          </cell>
          <cell r="N2012">
            <v>12.451701499999993</v>
          </cell>
          <cell r="O2012">
            <v>12.451701499999993</v>
          </cell>
          <cell r="P2012">
            <v>12.451701499999993</v>
          </cell>
          <cell r="Q2012">
            <v>12.451701499999993</v>
          </cell>
          <cell r="R2012">
            <v>12.451701499999993</v>
          </cell>
          <cell r="S2012">
            <v>12.451701499999993</v>
          </cell>
        </row>
        <row r="2043">
          <cell r="J2043">
            <v>0</v>
          </cell>
          <cell r="K2043">
            <v>0</v>
          </cell>
          <cell r="L2043">
            <v>0</v>
          </cell>
          <cell r="M2043">
            <v>0</v>
          </cell>
          <cell r="N2043">
            <v>0</v>
          </cell>
          <cell r="O2043">
            <v>0</v>
          </cell>
          <cell r="P2043">
            <v>0</v>
          </cell>
          <cell r="Q2043">
            <v>0</v>
          </cell>
          <cell r="R2043">
            <v>0</v>
          </cell>
          <cell r="S2043">
            <v>0</v>
          </cell>
        </row>
        <row r="2044">
          <cell r="J2044">
            <v>0</v>
          </cell>
          <cell r="K2044">
            <v>0</v>
          </cell>
          <cell r="L2044">
            <v>0</v>
          </cell>
          <cell r="M2044">
            <v>0</v>
          </cell>
          <cell r="N2044">
            <v>0</v>
          </cell>
          <cell r="O2044">
            <v>0</v>
          </cell>
          <cell r="P2044">
            <v>0</v>
          </cell>
          <cell r="Q2044">
            <v>0</v>
          </cell>
          <cell r="R2044">
            <v>0</v>
          </cell>
          <cell r="S2044">
            <v>0</v>
          </cell>
        </row>
        <row r="2045">
          <cell r="J2045">
            <v>-2.2738116316474875</v>
          </cell>
          <cell r="K2045">
            <v>-7.0472287574726664</v>
          </cell>
          <cell r="L2045">
            <v>-12.306625983314699</v>
          </cell>
          <cell r="M2045">
            <v>-18.101963445782431</v>
          </cell>
          <cell r="N2045">
            <v>-24.464789044270006</v>
          </cell>
          <cell r="O2045">
            <v>-31.43306072963523</v>
          </cell>
          <cell r="P2045">
            <v>-39.052224544475045</v>
          </cell>
          <cell r="Q2045">
            <v>-47.275617460820627</v>
          </cell>
          <cell r="R2045">
            <v>-56.048511464426255</v>
          </cell>
          <cell r="S2045">
            <v>-65.402567627917804</v>
          </cell>
        </row>
        <row r="2046">
          <cell r="J2046">
            <v>114.93033012801384</v>
          </cell>
          <cell r="K2046">
            <v>79.965453896384815</v>
          </cell>
          <cell r="L2046">
            <v>36.626772889883981</v>
          </cell>
          <cell r="M2046">
            <v>31.861749026006748</v>
          </cell>
          <cell r="N2046">
            <v>45.442714370080012</v>
          </cell>
          <cell r="O2046">
            <v>49.971016769567001</v>
          </cell>
          <cell r="P2046">
            <v>67.95642472419172</v>
          </cell>
          <cell r="Q2046">
            <v>104.43908408402285</v>
          </cell>
          <cell r="R2046">
            <v>103.21369982000085</v>
          </cell>
          <cell r="S2046">
            <v>102.0821477066073</v>
          </cell>
        </row>
        <row r="2050">
          <cell r="J2050">
            <v>1613.2148988512815</v>
          </cell>
          <cell r="K2050">
            <v>1639.3220838181833</v>
          </cell>
          <cell r="L2050">
            <v>1626.1262076834141</v>
          </cell>
          <cell r="M2050">
            <v>1565.5841702118796</v>
          </cell>
          <cell r="N2050">
            <v>1496.4112720956955</v>
          </cell>
          <cell r="O2050">
            <v>1437.5678294922136</v>
          </cell>
          <cell r="P2050">
            <v>1853.5699448384257</v>
          </cell>
          <cell r="Q2050">
            <v>1818.1376492174052</v>
          </cell>
          <cell r="R2050">
            <v>1817.7849516284991</v>
          </cell>
          <cell r="S2050">
            <v>1814.8609498869398</v>
          </cell>
        </row>
        <row r="2056">
          <cell r="J2056">
            <v>1712.7220639462075</v>
          </cell>
          <cell r="K2056">
            <v>1703.0976773412713</v>
          </cell>
          <cell r="L2056">
            <v>1646.3905767910851</v>
          </cell>
          <cell r="M2056">
            <v>1581.0729868546773</v>
          </cell>
          <cell r="N2056">
            <v>1526.095017646699</v>
          </cell>
          <cell r="O2056">
            <v>1949.7633868449132</v>
          </cell>
          <cell r="P2056">
            <v>1918.5881829548998</v>
          </cell>
          <cell r="Q2056">
            <v>1919.5900666146831</v>
          </cell>
          <cell r="R2056">
            <v>1917.9627047614238</v>
          </cell>
          <cell r="S2056">
            <v>1913.857057786134</v>
          </cell>
        </row>
        <row r="2072">
          <cell r="J2072">
            <v>0</v>
          </cell>
          <cell r="K2072">
            <v>0</v>
          </cell>
          <cell r="L2072">
            <v>0</v>
          </cell>
          <cell r="M2072">
            <v>0</v>
          </cell>
          <cell r="N2072">
            <v>0</v>
          </cell>
          <cell r="O2072">
            <v>0</v>
          </cell>
          <cell r="P2072">
            <v>0</v>
          </cell>
          <cell r="Q2072">
            <v>0</v>
          </cell>
          <cell r="R2072">
            <v>0</v>
          </cell>
          <cell r="S2072">
            <v>0</v>
          </cell>
        </row>
        <row r="2081">
          <cell r="K2081">
            <v>0</v>
          </cell>
          <cell r="L2081">
            <v>0</v>
          </cell>
          <cell r="M2081">
            <v>0</v>
          </cell>
          <cell r="N2081">
            <v>0</v>
          </cell>
          <cell r="O2081">
            <v>0</v>
          </cell>
          <cell r="P2081">
            <v>0</v>
          </cell>
          <cell r="Q2081">
            <v>0</v>
          </cell>
          <cell r="R2081">
            <v>0</v>
          </cell>
          <cell r="S2081">
            <v>0</v>
          </cell>
        </row>
        <row r="2098">
          <cell r="J2098">
            <v>0</v>
          </cell>
          <cell r="K2098">
            <v>0</v>
          </cell>
          <cell r="L2098">
            <v>0</v>
          </cell>
          <cell r="M2098">
            <v>0</v>
          </cell>
          <cell r="N2098">
            <v>0</v>
          </cell>
          <cell r="O2098">
            <v>0</v>
          </cell>
          <cell r="P2098">
            <v>0</v>
          </cell>
          <cell r="Q2098">
            <v>0</v>
          </cell>
          <cell r="R2098">
            <v>0</v>
          </cell>
          <cell r="S2098">
            <v>0</v>
          </cell>
        </row>
        <row r="2115">
          <cell r="J2115">
            <v>0</v>
          </cell>
          <cell r="K2115">
            <v>0</v>
          </cell>
          <cell r="L2115">
            <v>0</v>
          </cell>
          <cell r="M2115">
            <v>0</v>
          </cell>
          <cell r="N2115">
            <v>0</v>
          </cell>
          <cell r="O2115">
            <v>0</v>
          </cell>
          <cell r="P2115">
            <v>0</v>
          </cell>
          <cell r="Q2115">
            <v>0</v>
          </cell>
          <cell r="R2115">
            <v>0</v>
          </cell>
          <cell r="S2115">
            <v>0</v>
          </cell>
        </row>
        <row r="2131">
          <cell r="J2131">
            <v>0</v>
          </cell>
          <cell r="K2131">
            <v>0</v>
          </cell>
          <cell r="L2131">
            <v>0</v>
          </cell>
          <cell r="M2131">
            <v>0</v>
          </cell>
          <cell r="N2131">
            <v>0</v>
          </cell>
          <cell r="O2131">
            <v>0</v>
          </cell>
          <cell r="P2131">
            <v>0</v>
          </cell>
          <cell r="Q2131">
            <v>0</v>
          </cell>
          <cell r="R2131">
            <v>0</v>
          </cell>
          <cell r="S2131">
            <v>0</v>
          </cell>
        </row>
        <row r="2161">
          <cell r="J2161">
            <v>0</v>
          </cell>
          <cell r="K2161">
            <v>0</v>
          </cell>
          <cell r="L2161">
            <v>0</v>
          </cell>
          <cell r="M2161">
            <v>0</v>
          </cell>
          <cell r="N2161">
            <v>0</v>
          </cell>
          <cell r="O2161">
            <v>0</v>
          </cell>
          <cell r="P2161">
            <v>0</v>
          </cell>
          <cell r="Q2161">
            <v>0</v>
          </cell>
          <cell r="R2161">
            <v>0</v>
          </cell>
          <cell r="S2161">
            <v>0</v>
          </cell>
        </row>
        <row r="2238">
          <cell r="J2238">
            <v>828.35951802257352</v>
          </cell>
          <cell r="K2238">
            <v>855.53871863198151</v>
          </cell>
          <cell r="L2238">
            <v>885.51869125921246</v>
          </cell>
          <cell r="M2238">
            <v>917.44411780450707</v>
          </cell>
          <cell r="N2238">
            <v>954.45452386449665</v>
          </cell>
          <cell r="O2238">
            <v>466.13286376649762</v>
          </cell>
          <cell r="P2238">
            <v>467.76142133584926</v>
          </cell>
          <cell r="Q2238">
            <v>455.2129206188032</v>
          </cell>
          <cell r="R2238">
            <v>442.929663659477</v>
          </cell>
          <cell r="S2238">
            <v>430.90405748996551</v>
          </cell>
        </row>
        <row r="2256">
          <cell r="J2256">
            <v>-78.805928990661144</v>
          </cell>
          <cell r="K2256">
            <v>-82.829838530853294</v>
          </cell>
          <cell r="L2256">
            <v>-87.143409446943792</v>
          </cell>
          <cell r="M2256">
            <v>-91.504457801011341</v>
          </cell>
          <cell r="N2256">
            <v>-95.897724076724572</v>
          </cell>
          <cell r="O2256">
            <v>-100.50191765623423</v>
          </cell>
          <cell r="P2256">
            <v>-105.3271654757865</v>
          </cell>
          <cell r="Q2256">
            <v>-107.06506370613698</v>
          </cell>
          <cell r="R2256">
            <v>-108.83163725728824</v>
          </cell>
          <cell r="S2256">
            <v>-110.62735927203349</v>
          </cell>
        </row>
        <row r="2293">
          <cell r="I2293">
            <v>1613.2148988512815</v>
          </cell>
          <cell r="J2293">
            <v>1639.3220838181833</v>
          </cell>
          <cell r="K2293">
            <v>1626.1262076834141</v>
          </cell>
          <cell r="L2293">
            <v>1565.5841702118796</v>
          </cell>
          <cell r="M2293">
            <v>1496.4112720956955</v>
          </cell>
          <cell r="N2293">
            <v>1437.5678294922136</v>
          </cell>
          <cell r="O2293">
            <v>1853.5699448384257</v>
          </cell>
          <cell r="P2293">
            <v>1818.1376492174052</v>
          </cell>
          <cell r="Q2293">
            <v>1817.7849516284991</v>
          </cell>
          <cell r="R2293">
            <v>1814.8609498869398</v>
          </cell>
          <cell r="S2293">
            <v>1809.4585440283249</v>
          </cell>
        </row>
        <row r="2296">
          <cell r="I2296">
            <v>0</v>
          </cell>
          <cell r="J2296">
            <v>0</v>
          </cell>
          <cell r="K2296">
            <v>0</v>
          </cell>
          <cell r="L2296">
            <v>0</v>
          </cell>
          <cell r="M2296">
            <v>0</v>
          </cell>
          <cell r="N2296">
            <v>0</v>
          </cell>
          <cell r="O2296">
            <v>0</v>
          </cell>
          <cell r="P2296">
            <v>0</v>
          </cell>
          <cell r="Q2296">
            <v>0</v>
          </cell>
          <cell r="R2296">
            <v>0</v>
          </cell>
          <cell r="S2296">
            <v>0</v>
          </cell>
        </row>
        <row r="2298">
          <cell r="J2298">
            <v>1639.4220838181832</v>
          </cell>
          <cell r="K2298">
            <v>1626.226207683414</v>
          </cell>
          <cell r="L2298">
            <v>1565.6841702118795</v>
          </cell>
          <cell r="M2298">
            <v>1496.5112720956954</v>
          </cell>
          <cell r="N2298">
            <v>1437.6678294922135</v>
          </cell>
          <cell r="O2298">
            <v>1853.6699448384256</v>
          </cell>
          <cell r="P2298">
            <v>1818.2376492174051</v>
          </cell>
          <cell r="Q2298">
            <v>1817.884951628499</v>
          </cell>
          <cell r="R2298">
            <v>1814.9609498869397</v>
          </cell>
          <cell r="S2298">
            <v>1809.5585440283248</v>
          </cell>
        </row>
        <row r="2334">
          <cell r="I2334">
            <v>356.76802314678582</v>
          </cell>
          <cell r="J2334">
            <v>347.76853528532502</v>
          </cell>
          <cell r="K2334">
            <v>240.534550515192</v>
          </cell>
          <cell r="L2334">
            <v>107.73552872701418</v>
          </cell>
          <cell r="M2334">
            <v>-26.159984457680736</v>
          </cell>
          <cell r="N2334">
            <v>-135.0372384947425</v>
          </cell>
          <cell r="O2334">
            <v>355.68128358167326</v>
          </cell>
          <cell r="P2334">
            <v>574.953634425274</v>
          </cell>
          <cell r="Q2334">
            <v>792.24529679743296</v>
          </cell>
          <cell r="R2334">
            <v>1006.9324995472236</v>
          </cell>
          <cell r="S2334">
            <v>1219.1090918312318</v>
          </cell>
        </row>
        <row r="2339">
          <cell r="J2339">
            <v>-3161.3135954790014</v>
          </cell>
          <cell r="K2339">
            <v>-3252.0696163214252</v>
          </cell>
          <cell r="L2339">
            <v>-3409.4971314761342</v>
          </cell>
          <cell r="M2339">
            <v>-3580.9569779075268</v>
          </cell>
          <cell r="N2339">
            <v>-3739.4329576208374</v>
          </cell>
          <cell r="O2339">
            <v>-3585.6108825140382</v>
          </cell>
          <cell r="P2339">
            <v>-3268.8640602932064</v>
          </cell>
          <cell r="Q2339">
            <v>-3069.998263080005</v>
          </cell>
          <cell r="R2339">
            <v>-2854.0088305190302</v>
          </cell>
          <cell r="S2339">
            <v>-2640.5769330021308</v>
          </cell>
        </row>
        <row r="2369">
          <cell r="J2369">
            <v>12.451701499999993</v>
          </cell>
          <cell r="K2369">
            <v>12.451701499999993</v>
          </cell>
          <cell r="L2369">
            <v>12.451701499999993</v>
          </cell>
          <cell r="M2369">
            <v>12.451701499999993</v>
          </cell>
          <cell r="N2369">
            <v>12.451701499999993</v>
          </cell>
          <cell r="O2369">
            <v>12.451701499999993</v>
          </cell>
          <cell r="P2369">
            <v>12.451701499999993</v>
          </cell>
          <cell r="Q2369">
            <v>12.451701499999993</v>
          </cell>
          <cell r="R2369">
            <v>12.451701499999993</v>
          </cell>
          <cell r="S2369">
            <v>12.451701499999993</v>
          </cell>
        </row>
        <row r="2400">
          <cell r="J2400">
            <v>0</v>
          </cell>
          <cell r="K2400">
            <v>0</v>
          </cell>
          <cell r="L2400">
            <v>0</v>
          </cell>
          <cell r="M2400">
            <v>0</v>
          </cell>
          <cell r="N2400">
            <v>0</v>
          </cell>
          <cell r="O2400">
            <v>0</v>
          </cell>
          <cell r="P2400">
            <v>0</v>
          </cell>
          <cell r="Q2400">
            <v>0</v>
          </cell>
          <cell r="R2400">
            <v>0</v>
          </cell>
          <cell r="S2400">
            <v>0</v>
          </cell>
        </row>
        <row r="2403">
          <cell r="J2403">
            <v>-2.2738116316474875</v>
          </cell>
          <cell r="K2403">
            <v>-7.0472287574726664</v>
          </cell>
          <cell r="L2403">
            <v>-12.306625983314699</v>
          </cell>
          <cell r="M2403">
            <v>-18.101963445782431</v>
          </cell>
          <cell r="N2403">
            <v>-24.464789044270006</v>
          </cell>
          <cell r="O2403">
            <v>-31.43306072963523</v>
          </cell>
          <cell r="P2403">
            <v>-39.052224544475045</v>
          </cell>
          <cell r="Q2403">
            <v>-47.275617460820627</v>
          </cell>
          <cell r="R2403">
            <v>-56.048511464426255</v>
          </cell>
          <cell r="S2403">
            <v>-65.402567627917804</v>
          </cell>
        </row>
        <row r="2404">
          <cell r="J2404">
            <v>114.93033012801384</v>
          </cell>
          <cell r="K2404">
            <v>79.965453896384815</v>
          </cell>
          <cell r="L2404">
            <v>36.626772889883981</v>
          </cell>
          <cell r="M2404">
            <v>31.861749026006748</v>
          </cell>
          <cell r="N2404">
            <v>45.442714370080012</v>
          </cell>
          <cell r="O2404">
            <v>49.971016769567001</v>
          </cell>
          <cell r="P2404">
            <v>67.95642472419172</v>
          </cell>
          <cell r="Q2404">
            <v>104.43908408402285</v>
          </cell>
          <cell r="R2404">
            <v>103.21369982000085</v>
          </cell>
          <cell r="S2404">
            <v>102.0821477066073</v>
          </cell>
        </row>
        <row r="2408">
          <cell r="J2408">
            <v>1613.2148988512815</v>
          </cell>
          <cell r="K2408">
            <v>1639.3220838181833</v>
          </cell>
          <cell r="L2408">
            <v>1626.1262076834141</v>
          </cell>
          <cell r="M2408">
            <v>1565.5841702118796</v>
          </cell>
          <cell r="N2408">
            <v>1496.4112720956955</v>
          </cell>
          <cell r="O2408">
            <v>1437.5678294922136</v>
          </cell>
          <cell r="P2408">
            <v>1853.5699448384257</v>
          </cell>
          <cell r="Q2408">
            <v>1818.1376492174052</v>
          </cell>
          <cell r="R2408">
            <v>1817.7849516284991</v>
          </cell>
          <cell r="S2408">
            <v>1814.8609498869398</v>
          </cell>
        </row>
        <row r="2414">
          <cell r="J2414">
            <v>1712.7220639462075</v>
          </cell>
          <cell r="K2414">
            <v>1703.0976773412713</v>
          </cell>
          <cell r="L2414">
            <v>1646.3905767910851</v>
          </cell>
          <cell r="M2414">
            <v>1581.0729868546773</v>
          </cell>
          <cell r="N2414">
            <v>1526.095017646699</v>
          </cell>
          <cell r="O2414">
            <v>1949.7633868449132</v>
          </cell>
          <cell r="P2414">
            <v>1918.5881829548998</v>
          </cell>
          <cell r="Q2414">
            <v>1919.5900666146831</v>
          </cell>
          <cell r="R2414">
            <v>1917.9627047614238</v>
          </cell>
          <cell r="S2414">
            <v>1913.857057786134</v>
          </cell>
        </row>
        <row r="2430">
          <cell r="J2430">
            <v>0</v>
          </cell>
          <cell r="K2430">
            <v>0</v>
          </cell>
          <cell r="L2430">
            <v>0</v>
          </cell>
          <cell r="M2430">
            <v>0</v>
          </cell>
          <cell r="N2430">
            <v>0</v>
          </cell>
          <cell r="O2430">
            <v>0</v>
          </cell>
          <cell r="P2430">
            <v>0</v>
          </cell>
          <cell r="Q2430">
            <v>0</v>
          </cell>
          <cell r="R2430">
            <v>0</v>
          </cell>
          <cell r="S2430">
            <v>0</v>
          </cell>
        </row>
        <row r="2439">
          <cell r="K2439">
            <v>0</v>
          </cell>
          <cell r="L2439">
            <v>0</v>
          </cell>
          <cell r="M2439">
            <v>0</v>
          </cell>
          <cell r="N2439">
            <v>0</v>
          </cell>
          <cell r="O2439">
            <v>0</v>
          </cell>
          <cell r="P2439">
            <v>0</v>
          </cell>
          <cell r="Q2439">
            <v>0</v>
          </cell>
          <cell r="R2439">
            <v>0</v>
          </cell>
          <cell r="S2439">
            <v>0</v>
          </cell>
        </row>
        <row r="2456">
          <cell r="J2456">
            <v>0</v>
          </cell>
          <cell r="K2456">
            <v>0</v>
          </cell>
          <cell r="L2456">
            <v>0</v>
          </cell>
          <cell r="M2456">
            <v>0</v>
          </cell>
          <cell r="N2456">
            <v>0</v>
          </cell>
          <cell r="O2456">
            <v>0</v>
          </cell>
          <cell r="P2456">
            <v>0</v>
          </cell>
          <cell r="Q2456">
            <v>0</v>
          </cell>
          <cell r="R2456">
            <v>0</v>
          </cell>
          <cell r="S2456">
            <v>0</v>
          </cell>
        </row>
        <row r="2469">
          <cell r="J2469">
            <v>0</v>
          </cell>
          <cell r="K2469">
            <v>0</v>
          </cell>
          <cell r="L2469">
            <v>0</v>
          </cell>
          <cell r="M2469">
            <v>0</v>
          </cell>
          <cell r="N2469">
            <v>0</v>
          </cell>
          <cell r="O2469">
            <v>0</v>
          </cell>
          <cell r="P2469">
            <v>0</v>
          </cell>
          <cell r="Q2469">
            <v>0</v>
          </cell>
          <cell r="R2469">
            <v>0</v>
          </cell>
          <cell r="S2469">
            <v>0</v>
          </cell>
        </row>
        <row r="2485">
          <cell r="J2485">
            <v>0</v>
          </cell>
          <cell r="K2485">
            <v>0</v>
          </cell>
          <cell r="L2485">
            <v>0</v>
          </cell>
          <cell r="M2485">
            <v>0</v>
          </cell>
          <cell r="N2485">
            <v>0</v>
          </cell>
          <cell r="O2485">
            <v>0</v>
          </cell>
          <cell r="P2485">
            <v>0</v>
          </cell>
          <cell r="Q2485">
            <v>0</v>
          </cell>
          <cell r="R2485">
            <v>0</v>
          </cell>
          <cell r="S2485">
            <v>0</v>
          </cell>
        </row>
        <row r="2515">
          <cell r="J2515">
            <v>0</v>
          </cell>
          <cell r="K2515">
            <v>0</v>
          </cell>
          <cell r="L2515">
            <v>0</v>
          </cell>
          <cell r="M2515">
            <v>0</v>
          </cell>
          <cell r="N2515">
            <v>0</v>
          </cell>
          <cell r="O2515">
            <v>0</v>
          </cell>
          <cell r="P2515">
            <v>0</v>
          </cell>
          <cell r="Q2515">
            <v>0</v>
          </cell>
          <cell r="R2515">
            <v>0</v>
          </cell>
          <cell r="S2515">
            <v>0</v>
          </cell>
        </row>
        <row r="2585">
          <cell r="J2585">
            <v>828.35951802257352</v>
          </cell>
          <cell r="K2585">
            <v>855.53871863198151</v>
          </cell>
          <cell r="L2585">
            <v>885.51869125921246</v>
          </cell>
          <cell r="M2585">
            <v>917.44411780450707</v>
          </cell>
          <cell r="N2585">
            <v>954.45452386449665</v>
          </cell>
          <cell r="O2585">
            <v>466.13286376649762</v>
          </cell>
          <cell r="P2585">
            <v>467.76142133584926</v>
          </cell>
          <cell r="Q2585">
            <v>455.2129206188032</v>
          </cell>
          <cell r="R2585">
            <v>442.929663659477</v>
          </cell>
          <cell r="S2585">
            <v>430.90405748996551</v>
          </cell>
        </row>
        <row r="2591">
          <cell r="J2591">
            <v>282.38903420830576</v>
          </cell>
          <cell r="K2591">
            <v>258.72230106114495</v>
          </cell>
          <cell r="L2591">
            <v>225.30415141043329</v>
          </cell>
          <cell r="M2591">
            <v>227.99783748480579</v>
          </cell>
          <cell r="N2591">
            <v>248.23170320479429</v>
          </cell>
          <cell r="O2591">
            <v>250.0570663950634</v>
          </cell>
          <cell r="P2591">
            <v>251.68562396441504</v>
          </cell>
          <cell r="Q2591">
            <v>239.13712324736898</v>
          </cell>
          <cell r="R2591">
            <v>226.85386628804278</v>
          </cell>
          <cell r="S2591">
            <v>214.82826011853129</v>
          </cell>
        </row>
        <row r="2593">
          <cell r="J2593">
            <v>7.4168591391685439</v>
          </cell>
          <cell r="K2593">
            <v>7.6690323499002755</v>
          </cell>
          <cell r="L2593">
            <v>7.9374484821467846</v>
          </cell>
          <cell r="M2593">
            <v>8.1993842820576273</v>
          </cell>
          <cell r="N2593">
            <v>8.4535651948014117</v>
          </cell>
          <cell r="O2593">
            <v>0</v>
          </cell>
          <cell r="P2593">
            <v>0</v>
          </cell>
          <cell r="Q2593">
            <v>0</v>
          </cell>
          <cell r="R2593">
            <v>0</v>
          </cell>
          <cell r="S2593">
            <v>0</v>
          </cell>
        </row>
        <row r="2603">
          <cell r="J2603">
            <v>-78.805928990661144</v>
          </cell>
          <cell r="K2603">
            <v>-82.829838530853294</v>
          </cell>
          <cell r="L2603">
            <v>-87.143409446943792</v>
          </cell>
          <cell r="M2603">
            <v>-91.504457801011341</v>
          </cell>
          <cell r="N2603">
            <v>-95.897724076724572</v>
          </cell>
          <cell r="O2603">
            <v>-100.50191765623423</v>
          </cell>
          <cell r="P2603">
            <v>-105.3271654757865</v>
          </cell>
          <cell r="Q2603">
            <v>-107.06506370613698</v>
          </cell>
          <cell r="R2603">
            <v>-108.83163725728824</v>
          </cell>
          <cell r="S2603">
            <v>-110.62735927203349</v>
          </cell>
        </row>
        <row r="2640">
          <cell r="I2640">
            <v>1613.2148988512815</v>
          </cell>
          <cell r="J2640">
            <v>1639.3220838181833</v>
          </cell>
          <cell r="K2640">
            <v>1626.1262076834141</v>
          </cell>
          <cell r="L2640">
            <v>1565.5841702118796</v>
          </cell>
          <cell r="M2640">
            <v>1496.4112720956955</v>
          </cell>
          <cell r="N2640">
            <v>1437.5678294922136</v>
          </cell>
          <cell r="O2640">
            <v>1853.5699448384257</v>
          </cell>
          <cell r="P2640">
            <v>1818.1376492174052</v>
          </cell>
          <cell r="Q2640">
            <v>1817.7849516284991</v>
          </cell>
          <cell r="R2640">
            <v>1814.8609498869398</v>
          </cell>
          <cell r="S2640">
            <v>1809.4585440283249</v>
          </cell>
        </row>
        <row r="2643">
          <cell r="I2643">
            <v>0</v>
          </cell>
          <cell r="J2643">
            <v>0</v>
          </cell>
          <cell r="K2643">
            <v>0</v>
          </cell>
          <cell r="L2643">
            <v>0</v>
          </cell>
          <cell r="M2643">
            <v>0</v>
          </cell>
          <cell r="N2643">
            <v>0</v>
          </cell>
          <cell r="O2643">
            <v>0</v>
          </cell>
          <cell r="P2643">
            <v>0</v>
          </cell>
          <cell r="Q2643">
            <v>0</v>
          </cell>
          <cell r="R2643">
            <v>0</v>
          </cell>
          <cell r="S2643">
            <v>0</v>
          </cell>
        </row>
        <row r="2645">
          <cell r="J2645">
            <v>1639.4220838181832</v>
          </cell>
          <cell r="K2645">
            <v>1626.226207683414</v>
          </cell>
          <cell r="L2645">
            <v>1565.6841702118795</v>
          </cell>
          <cell r="M2645">
            <v>1496.5112720956954</v>
          </cell>
          <cell r="N2645">
            <v>1437.6678294922135</v>
          </cell>
          <cell r="O2645">
            <v>1853.6699448384256</v>
          </cell>
          <cell r="P2645">
            <v>1818.2376492174051</v>
          </cell>
          <cell r="Q2645">
            <v>1817.884951628499</v>
          </cell>
          <cell r="R2645">
            <v>1814.9609498869397</v>
          </cell>
          <cell r="S2645">
            <v>1809.5585440283248</v>
          </cell>
        </row>
        <row r="2681">
          <cell r="I2681">
            <v>356.76802314678582</v>
          </cell>
          <cell r="J2681">
            <v>347.76853528532502</v>
          </cell>
          <cell r="K2681">
            <v>240.534550515192</v>
          </cell>
          <cell r="L2681">
            <v>107.73552872701418</v>
          </cell>
          <cell r="M2681">
            <v>-26.159984457680736</v>
          </cell>
          <cell r="N2681">
            <v>-135.0372384947425</v>
          </cell>
          <cell r="O2681">
            <v>355.68128358167326</v>
          </cell>
          <cell r="P2681">
            <v>574.953634425274</v>
          </cell>
          <cell r="Q2681">
            <v>792.24529679743296</v>
          </cell>
          <cell r="R2681">
            <v>1006.9324995472236</v>
          </cell>
          <cell r="S2681">
            <v>1219.1090918312318</v>
          </cell>
        </row>
        <row r="2686">
          <cell r="J2686">
            <v>-3161.3135954790014</v>
          </cell>
          <cell r="K2686">
            <v>-3252.0696163214252</v>
          </cell>
          <cell r="L2686">
            <v>-3409.4971314761342</v>
          </cell>
          <cell r="M2686">
            <v>-3580.9569779075268</v>
          </cell>
          <cell r="N2686">
            <v>-3739.4329576208374</v>
          </cell>
          <cell r="O2686">
            <v>-3585.6108825140382</v>
          </cell>
          <cell r="P2686">
            <v>-3268.8640602932064</v>
          </cell>
          <cell r="Q2686">
            <v>-3069.998263080005</v>
          </cell>
          <cell r="R2686">
            <v>-2854.0088305190302</v>
          </cell>
          <cell r="S2686">
            <v>-2640.5769330021308</v>
          </cell>
        </row>
        <row r="2689">
          <cell r="J2689">
            <v>5191.6350370828432</v>
          </cell>
          <cell r="K2689">
            <v>5440.471084822364</v>
          </cell>
          <cell r="L2689">
            <v>5744.3244573181228</v>
          </cell>
          <cell r="M2689">
            <v>6059.30963948508</v>
          </cell>
          <cell r="N2689">
            <v>6354.7653363195459</v>
          </cell>
          <cell r="O2689">
            <v>6482.6320158115377</v>
          </cell>
          <cell r="P2689">
            <v>6445.7495838203358</v>
          </cell>
          <cell r="Q2689">
            <v>6212.1037732706463</v>
          </cell>
          <cell r="R2689">
            <v>5982.535996996312</v>
          </cell>
          <cell r="S2689">
            <v>5756.9295156492099</v>
          </cell>
        </row>
        <row r="2691">
          <cell r="J2691">
            <v>279.95829328172829</v>
          </cell>
          <cell r="K2691">
            <v>256.20891494306386</v>
          </cell>
          <cell r="L2691">
            <v>222.70279677821935</v>
          </cell>
          <cell r="M2691">
            <v>225.31063814972882</v>
          </cell>
          <cell r="N2691">
            <v>245.46120069032995</v>
          </cell>
          <cell r="O2691">
            <v>250.0570663950634</v>
          </cell>
          <cell r="P2691">
            <v>251.68562396441504</v>
          </cell>
          <cell r="Q2691">
            <v>239.13712324736898</v>
          </cell>
          <cell r="R2691">
            <v>226.85386628804278</v>
          </cell>
          <cell r="S2691">
            <v>214.82826011853129</v>
          </cell>
        </row>
        <row r="2716">
          <cell r="J2716">
            <v>12.451701499999993</v>
          </cell>
          <cell r="K2716">
            <v>12.451701499999993</v>
          </cell>
          <cell r="L2716">
            <v>12.451701499999993</v>
          </cell>
          <cell r="M2716">
            <v>12.451701499999993</v>
          </cell>
          <cell r="N2716">
            <v>12.451701499999993</v>
          </cell>
          <cell r="O2716">
            <v>12.451701499999993</v>
          </cell>
          <cell r="P2716">
            <v>12.451701499999993</v>
          </cell>
          <cell r="Q2716">
            <v>12.451701499999993</v>
          </cell>
          <cell r="R2716">
            <v>12.451701499999993</v>
          </cell>
          <cell r="S2716">
            <v>12.451701499999993</v>
          </cell>
        </row>
        <row r="2747">
          <cell r="J2747">
            <v>0.46276637674920529</v>
          </cell>
          <cell r="K2747">
            <v>0.74648453343573362</v>
          </cell>
          <cell r="L2747">
            <v>0.90560977814799948</v>
          </cell>
          <cell r="M2747">
            <v>0.85965165967194923</v>
          </cell>
          <cell r="N2747">
            <v>0.72657030461011396</v>
          </cell>
          <cell r="O2747">
            <v>0</v>
          </cell>
          <cell r="P2747">
            <v>0</v>
          </cell>
          <cell r="Q2747">
            <v>0</v>
          </cell>
          <cell r="R2747">
            <v>0</v>
          </cell>
          <cell r="S2747">
            <v>0</v>
          </cell>
        </row>
        <row r="2748">
          <cell r="J2748">
            <v>1.1054331824596642E-2</v>
          </cell>
          <cell r="K2748">
            <v>4.2123069719919012E-2</v>
          </cell>
          <cell r="L2748">
            <v>8.8013960925589121E-2</v>
          </cell>
          <cell r="M2748">
            <v>0.14062497762632981</v>
          </cell>
          <cell r="N2748">
            <v>0.19221793323307579</v>
          </cell>
          <cell r="O2748">
            <v>0.22548196299208839</v>
          </cell>
          <cell r="P2748">
            <v>0.24027269933593839</v>
          </cell>
          <cell r="Q2748">
            <v>0.25339158871968065</v>
          </cell>
          <cell r="R2748">
            <v>0.26722676946377522</v>
          </cell>
          <cell r="S2748">
            <v>0.28181735107649736</v>
          </cell>
        </row>
        <row r="2751">
          <cell r="J2751">
            <v>-2.2738116316474875</v>
          </cell>
          <cell r="K2751">
            <v>-7.0472287574726664</v>
          </cell>
          <cell r="L2751">
            <v>-12.306625983314699</v>
          </cell>
          <cell r="M2751">
            <v>-18.101963445782431</v>
          </cell>
          <cell r="N2751">
            <v>-24.464789044270006</v>
          </cell>
          <cell r="O2751">
            <v>-31.43306072963523</v>
          </cell>
          <cell r="P2751">
            <v>-39.052224544475045</v>
          </cell>
          <cell r="Q2751">
            <v>-47.275617460820627</v>
          </cell>
          <cell r="R2751">
            <v>-56.048511464426255</v>
          </cell>
          <cell r="S2751">
            <v>-65.402567627917804</v>
          </cell>
        </row>
        <row r="2752">
          <cell r="J2752">
            <v>115.40415083658763</v>
          </cell>
          <cell r="K2752">
            <v>80.75406149954047</v>
          </cell>
          <cell r="L2752">
            <v>37.620396628957565</v>
          </cell>
          <cell r="M2752">
            <v>32.862025663305026</v>
          </cell>
          <cell r="N2752">
            <v>46.361502607923214</v>
          </cell>
          <cell r="O2752">
            <v>50.196498732559093</v>
          </cell>
          <cell r="P2752">
            <v>68.196697423527638</v>
          </cell>
          <cell r="Q2752">
            <v>104.69247567274255</v>
          </cell>
          <cell r="R2752">
            <v>103.48092658946463</v>
          </cell>
          <cell r="S2752">
            <v>102.36396505768379</v>
          </cell>
        </row>
        <row r="2756">
          <cell r="J2756">
            <v>1613.2148988512815</v>
          </cell>
          <cell r="K2756">
            <v>1639.7959045267571</v>
          </cell>
          <cell r="L2756">
            <v>1627.3886359951437</v>
          </cell>
          <cell r="M2756">
            <v>1567.8402222626828</v>
          </cell>
          <cell r="N2756">
            <v>1499.6676007837968</v>
          </cell>
          <cell r="O2756">
            <v>1441.7429464181582</v>
          </cell>
          <cell r="P2756">
            <v>1857.9705437273626</v>
          </cell>
          <cell r="Q2756">
            <v>1822.778520805678</v>
          </cell>
          <cell r="R2756">
            <v>1822.6792148054917</v>
          </cell>
          <cell r="S2756">
            <v>1820.0224398333962</v>
          </cell>
        </row>
        <row r="2762">
          <cell r="J2762">
            <v>1713.1987336975421</v>
          </cell>
          <cell r="K2762">
            <v>1704.3681035308834</v>
          </cell>
          <cell r="L2762">
            <v>1648.6612786971448</v>
          </cell>
          <cell r="M2762">
            <v>1584.3508334850246</v>
          </cell>
          <cell r="N2762">
            <v>1530.2980363339689</v>
          </cell>
          <cell r="O2762">
            <v>1954.1675721074771</v>
          </cell>
          <cell r="P2762">
            <v>1923.2290545431727</v>
          </cell>
          <cell r="Q2762">
            <v>1924.4843297916757</v>
          </cell>
          <cell r="R2762">
            <v>1923.1241947078802</v>
          </cell>
          <cell r="S2762">
            <v>1919.300365083667</v>
          </cell>
        </row>
        <row r="2778">
          <cell r="J2778">
            <v>0</v>
          </cell>
          <cell r="K2778">
            <v>0</v>
          </cell>
          <cell r="L2778">
            <v>0</v>
          </cell>
          <cell r="M2778">
            <v>0</v>
          </cell>
          <cell r="N2778">
            <v>0</v>
          </cell>
          <cell r="O2778">
            <v>0</v>
          </cell>
          <cell r="P2778">
            <v>0</v>
          </cell>
          <cell r="Q2778">
            <v>0</v>
          </cell>
          <cell r="R2778">
            <v>0</v>
          </cell>
          <cell r="S2778">
            <v>0</v>
          </cell>
        </row>
        <row r="2787">
          <cell r="K2787">
            <v>0</v>
          </cell>
          <cell r="L2787">
            <v>0</v>
          </cell>
          <cell r="M2787">
            <v>0</v>
          </cell>
          <cell r="N2787">
            <v>0</v>
          </cell>
          <cell r="O2787">
            <v>0</v>
          </cell>
          <cell r="P2787">
            <v>0</v>
          </cell>
          <cell r="Q2787">
            <v>0</v>
          </cell>
          <cell r="R2787">
            <v>0</v>
          </cell>
          <cell r="S2787">
            <v>0</v>
          </cell>
        </row>
        <row r="2804">
          <cell r="J2804">
            <v>0</v>
          </cell>
          <cell r="K2804">
            <v>0</v>
          </cell>
          <cell r="L2804">
            <v>0</v>
          </cell>
          <cell r="M2804">
            <v>0</v>
          </cell>
          <cell r="N2804">
            <v>0</v>
          </cell>
          <cell r="O2804">
            <v>0</v>
          </cell>
          <cell r="P2804">
            <v>0</v>
          </cell>
          <cell r="Q2804">
            <v>0</v>
          </cell>
          <cell r="R2804">
            <v>0</v>
          </cell>
          <cell r="S2804">
            <v>0</v>
          </cell>
        </row>
        <row r="2817">
          <cell r="J2817">
            <v>0.47382070857380193</v>
          </cell>
          <cell r="K2817">
            <v>0.78860760315565259</v>
          </cell>
          <cell r="L2817">
            <v>0.99362373907358859</v>
          </cell>
          <cell r="M2817">
            <v>1.000276637298279</v>
          </cell>
          <cell r="N2817">
            <v>0.91878823784318975</v>
          </cell>
          <cell r="O2817">
            <v>0.22548196299208839</v>
          </cell>
          <cell r="P2817">
            <v>0.24027269933593839</v>
          </cell>
          <cell r="Q2817">
            <v>0.25339158871968065</v>
          </cell>
          <cell r="R2817">
            <v>0.26722676946377522</v>
          </cell>
          <cell r="S2817">
            <v>0.28181735107649736</v>
          </cell>
        </row>
        <row r="2833">
          <cell r="J2833">
            <v>0</v>
          </cell>
          <cell r="K2833">
            <v>0</v>
          </cell>
          <cell r="L2833">
            <v>0</v>
          </cell>
          <cell r="M2833">
            <v>0</v>
          </cell>
          <cell r="N2833">
            <v>0</v>
          </cell>
          <cell r="O2833">
            <v>0</v>
          </cell>
          <cell r="P2833">
            <v>0</v>
          </cell>
          <cell r="Q2833">
            <v>0</v>
          </cell>
          <cell r="R2833">
            <v>0</v>
          </cell>
          <cell r="S2833">
            <v>0</v>
          </cell>
        </row>
        <row r="2863">
          <cell r="J2863">
            <v>0</v>
          </cell>
          <cell r="K2863">
            <v>0</v>
          </cell>
          <cell r="L2863">
            <v>0</v>
          </cell>
          <cell r="M2863">
            <v>0</v>
          </cell>
          <cell r="N2863">
            <v>0</v>
          </cell>
          <cell r="O2863">
            <v>0</v>
          </cell>
          <cell r="P2863">
            <v>0</v>
          </cell>
          <cell r="Q2863">
            <v>0</v>
          </cell>
          <cell r="R2863">
            <v>0</v>
          </cell>
          <cell r="S2863">
            <v>0</v>
          </cell>
        </row>
        <row r="2933">
          <cell r="J2933">
            <v>828.82228439932271</v>
          </cell>
          <cell r="K2933">
            <v>856.28520316541722</v>
          </cell>
          <cell r="L2933">
            <v>886.42430103736046</v>
          </cell>
          <cell r="M2933">
            <v>918.30376946417903</v>
          </cell>
          <cell r="N2933">
            <v>955.18109416910681</v>
          </cell>
          <cell r="O2933">
            <v>466.13286376649762</v>
          </cell>
          <cell r="P2933">
            <v>467.76142133584926</v>
          </cell>
          <cell r="Q2933">
            <v>455.2129206188032</v>
          </cell>
          <cell r="R2933">
            <v>442.929663659477</v>
          </cell>
          <cell r="S2933">
            <v>430.90405748996551</v>
          </cell>
        </row>
        <row r="2951">
          <cell r="J2951">
            <v>-78.805928990661144</v>
          </cell>
          <cell r="K2951">
            <v>-82.829838530853294</v>
          </cell>
          <cell r="L2951">
            <v>-87.143409446943792</v>
          </cell>
          <cell r="M2951">
            <v>-91.504457801011341</v>
          </cell>
          <cell r="N2951">
            <v>-95.897724076724572</v>
          </cell>
          <cell r="O2951">
            <v>-100.50191765623423</v>
          </cell>
          <cell r="P2951">
            <v>-105.3271654757865</v>
          </cell>
          <cell r="Q2951">
            <v>-107.06506370613698</v>
          </cell>
          <cell r="R2951">
            <v>-108.83163725728824</v>
          </cell>
          <cell r="S2951">
            <v>-110.62735927203349</v>
          </cell>
        </row>
        <row r="2988">
          <cell r="I2988">
            <v>1613.2148988512815</v>
          </cell>
          <cell r="J2988">
            <v>1639.7959045267571</v>
          </cell>
          <cell r="K2988">
            <v>1627.3886359951437</v>
          </cell>
          <cell r="L2988">
            <v>1567.8402222626828</v>
          </cell>
          <cell r="M2988">
            <v>1499.6676007837968</v>
          </cell>
          <cell r="N2988">
            <v>1441.7429464181582</v>
          </cell>
          <cell r="O2988">
            <v>1857.9705437273626</v>
          </cell>
          <cell r="P2988">
            <v>1822.778520805678</v>
          </cell>
          <cell r="Q2988">
            <v>1822.6792148054917</v>
          </cell>
          <cell r="R2988">
            <v>1820.0224398333962</v>
          </cell>
          <cell r="S2988">
            <v>1814.9018513258577</v>
          </cell>
        </row>
        <row r="2991">
          <cell r="I2991">
            <v>0</v>
          </cell>
          <cell r="J2991">
            <v>0</v>
          </cell>
          <cell r="K2991">
            <v>0</v>
          </cell>
          <cell r="L2991">
            <v>0</v>
          </cell>
          <cell r="M2991">
            <v>0</v>
          </cell>
          <cell r="N2991">
            <v>0</v>
          </cell>
          <cell r="O2991">
            <v>0</v>
          </cell>
          <cell r="P2991">
            <v>0</v>
          </cell>
          <cell r="Q2991">
            <v>0</v>
          </cell>
          <cell r="R2991">
            <v>0</v>
          </cell>
          <cell r="S2991">
            <v>0</v>
          </cell>
        </row>
        <row r="2993">
          <cell r="J2993">
            <v>1639.895904526757</v>
          </cell>
          <cell r="K2993">
            <v>1627.4886359951436</v>
          </cell>
          <cell r="L2993">
            <v>1567.9402222626827</v>
          </cell>
          <cell r="M2993">
            <v>1499.7676007837968</v>
          </cell>
          <cell r="N2993">
            <v>1441.8429464181581</v>
          </cell>
          <cell r="O2993">
            <v>1858.0705437273625</v>
          </cell>
          <cell r="P2993">
            <v>1822.8785208056779</v>
          </cell>
          <cell r="Q2993">
            <v>1822.7792148054916</v>
          </cell>
          <cell r="R2993">
            <v>1820.1224398333961</v>
          </cell>
          <cell r="S2993">
            <v>1815.0018513258576</v>
          </cell>
        </row>
        <row r="3029">
          <cell r="I3029">
            <v>356.76802314678582</v>
          </cell>
          <cell r="J3029">
            <v>348.18451019680515</v>
          </cell>
          <cell r="K3029">
            <v>241.7036682602419</v>
          </cell>
          <cell r="L3029">
            <v>109.87837955554863</v>
          </cell>
          <cell r="M3029">
            <v>-23.011112227038524</v>
          </cell>
          <cell r="N3029">
            <v>-130.95294285687436</v>
          </cell>
          <cell r="O3029">
            <v>360.08188247060974</v>
          </cell>
          <cell r="P3029">
            <v>579.59450601354638</v>
          </cell>
          <cell r="Q3029">
            <v>797.13955997442508</v>
          </cell>
          <cell r="R3029">
            <v>1012.0939894936796</v>
          </cell>
          <cell r="S3029">
            <v>1224.5523991287644</v>
          </cell>
        </row>
        <row r="3034">
          <cell r="J3034">
            <v>-3161.1056080232611</v>
          </cell>
          <cell r="K3034">
            <v>-3251.2770699931602</v>
          </cell>
          <cell r="L3034">
            <v>-3407.8411471893414</v>
          </cell>
          <cell r="M3034">
            <v>-3578.3111163779386</v>
          </cell>
          <cell r="N3034">
            <v>-3735.8163736865827</v>
          </cell>
          <cell r="O3034">
            <v>-3581.3684352506357</v>
          </cell>
          <cell r="P3034">
            <v>-3264.3433250546022</v>
          </cell>
          <cell r="Q3034">
            <v>-3065.2306956973725</v>
          </cell>
          <cell r="R3034">
            <v>-2848.9809539573062</v>
          </cell>
          <cell r="S3034">
            <v>-2635.2745343801366</v>
          </cell>
        </row>
        <row r="3064">
          <cell r="J3064">
            <v>12.451701499999993</v>
          </cell>
          <cell r="K3064">
            <v>12.451701499999993</v>
          </cell>
          <cell r="L3064">
            <v>12.451701499999993</v>
          </cell>
          <cell r="M3064">
            <v>12.451701499999993</v>
          </cell>
          <cell r="N3064">
            <v>12.451701499999993</v>
          </cell>
          <cell r="O3064">
            <v>12.451701499999993</v>
          </cell>
          <cell r="P3064">
            <v>12.451701499999993</v>
          </cell>
          <cell r="Q3064">
            <v>12.451701499999993</v>
          </cell>
          <cell r="R3064">
            <v>12.451701499999993</v>
          </cell>
          <cell r="S3064">
            <v>12.451701499999993</v>
          </cell>
        </row>
        <row r="3096">
          <cell r="J3096">
            <v>0</v>
          </cell>
          <cell r="K3096">
            <v>0</v>
          </cell>
          <cell r="L3096">
            <v>0</v>
          </cell>
          <cell r="M3096">
            <v>0</v>
          </cell>
          <cell r="N3096">
            <v>0</v>
          </cell>
          <cell r="O3096">
            <v>0</v>
          </cell>
          <cell r="P3096">
            <v>0</v>
          </cell>
          <cell r="Q3096">
            <v>0</v>
          </cell>
          <cell r="R3096">
            <v>0</v>
          </cell>
          <cell r="S3096">
            <v>0</v>
          </cell>
        </row>
        <row r="3097">
          <cell r="J3097">
            <v>1.1054331824596642E-2</v>
          </cell>
          <cell r="K3097">
            <v>4.2123069719919012E-2</v>
          </cell>
          <cell r="L3097">
            <v>8.8013960925589121E-2</v>
          </cell>
          <cell r="M3097">
            <v>0.14062497762632981</v>
          </cell>
          <cell r="N3097">
            <v>0.19221793323307579</v>
          </cell>
          <cell r="O3097">
            <v>0.22548196299208839</v>
          </cell>
          <cell r="P3097">
            <v>0.24027269933593839</v>
          </cell>
          <cell r="Q3097">
            <v>0.25339158871968065</v>
          </cell>
          <cell r="R3097">
            <v>0.26722676946377522</v>
          </cell>
          <cell r="S3097">
            <v>0.28181735107649736</v>
          </cell>
        </row>
        <row r="3100">
          <cell r="J3100">
            <v>-2.2738116316474875</v>
          </cell>
          <cell r="K3100">
            <v>-7.0472287574726664</v>
          </cell>
          <cell r="L3100">
            <v>-12.306625983314699</v>
          </cell>
          <cell r="M3100">
            <v>-18.101963445782431</v>
          </cell>
          <cell r="N3100">
            <v>-24.464789044270006</v>
          </cell>
          <cell r="O3100">
            <v>-31.43306072963523</v>
          </cell>
          <cell r="P3100">
            <v>-39.052224544475045</v>
          </cell>
          <cell r="Q3100">
            <v>-47.275617460820627</v>
          </cell>
          <cell r="R3100">
            <v>-56.048511464426255</v>
          </cell>
          <cell r="S3100">
            <v>-65.402567627917804</v>
          </cell>
        </row>
        <row r="3101">
          <cell r="J3101">
            <v>115.40415083658763</v>
          </cell>
          <cell r="K3101">
            <v>80.75406149954047</v>
          </cell>
          <cell r="L3101">
            <v>37.620396628957565</v>
          </cell>
          <cell r="M3101">
            <v>32.862025663305026</v>
          </cell>
          <cell r="N3101">
            <v>46.361502607923214</v>
          </cell>
          <cell r="O3101">
            <v>50.196498732559093</v>
          </cell>
          <cell r="P3101">
            <v>68.196697423527638</v>
          </cell>
          <cell r="Q3101">
            <v>104.69247567274255</v>
          </cell>
          <cell r="R3101">
            <v>103.48092658946463</v>
          </cell>
          <cell r="S3101">
            <v>102.36396505768379</v>
          </cell>
        </row>
        <row r="3106">
          <cell r="J3106">
            <v>1613.2148988512815</v>
          </cell>
          <cell r="K3106">
            <v>1639.7959045267571</v>
          </cell>
          <cell r="L3106">
            <v>1627.3886359951437</v>
          </cell>
          <cell r="M3106">
            <v>1567.8402222626828</v>
          </cell>
          <cell r="N3106">
            <v>1499.6676007837968</v>
          </cell>
          <cell r="O3106">
            <v>1441.7429464181582</v>
          </cell>
          <cell r="P3106">
            <v>1857.9705437273626</v>
          </cell>
          <cell r="Q3106">
            <v>1822.778520805678</v>
          </cell>
          <cell r="R3106">
            <v>1822.6792148054917</v>
          </cell>
          <cell r="S3106">
            <v>1820.0224398333962</v>
          </cell>
        </row>
        <row r="3112">
          <cell r="J3112">
            <v>1715.5052828896212</v>
          </cell>
          <cell r="K3112">
            <v>1706.6405201228349</v>
          </cell>
          <cell r="L3112">
            <v>1651.1358133314011</v>
          </cell>
          <cell r="M3112">
            <v>1586.9054966395897</v>
          </cell>
          <cell r="N3112">
            <v>1532.9510176977635</v>
          </cell>
          <cell r="O3112">
            <v>1956.8851006000316</v>
          </cell>
          <cell r="P3112">
            <v>1926.1672411508903</v>
          </cell>
          <cell r="Q3112">
            <v>1927.4709964784206</v>
          </cell>
          <cell r="R3112">
            <v>1926.1601413949563</v>
          </cell>
          <cell r="S3112">
            <v>1922.38640489108</v>
          </cell>
        </row>
        <row r="3137">
          <cell r="K3137">
            <v>0</v>
          </cell>
          <cell r="L3137">
            <v>0</v>
          </cell>
          <cell r="M3137">
            <v>0</v>
          </cell>
          <cell r="N3137">
            <v>0</v>
          </cell>
          <cell r="O3137">
            <v>0</v>
          </cell>
          <cell r="P3137">
            <v>0</v>
          </cell>
          <cell r="Q3137">
            <v>0</v>
          </cell>
          <cell r="R3137">
            <v>0</v>
          </cell>
          <cell r="S3137">
            <v>0</v>
          </cell>
        </row>
        <row r="3165">
          <cell r="J3165">
            <v>0</v>
          </cell>
          <cell r="K3165">
            <v>0</v>
          </cell>
          <cell r="L3165">
            <v>0</v>
          </cell>
          <cell r="M3165">
            <v>0</v>
          </cell>
          <cell r="N3165">
            <v>0</v>
          </cell>
          <cell r="O3165">
            <v>0</v>
          </cell>
          <cell r="P3165">
            <v>0</v>
          </cell>
          <cell r="Q3165">
            <v>0</v>
          </cell>
          <cell r="R3165">
            <v>0</v>
          </cell>
          <cell r="S3165">
            <v>0</v>
          </cell>
        </row>
        <row r="3178">
          <cell r="J3178">
            <v>0</v>
          </cell>
          <cell r="K3178">
            <v>0</v>
          </cell>
          <cell r="L3178">
            <v>0</v>
          </cell>
          <cell r="M3178">
            <v>0</v>
          </cell>
          <cell r="N3178">
            <v>0</v>
          </cell>
          <cell r="O3178">
            <v>0</v>
          </cell>
          <cell r="P3178">
            <v>0</v>
          </cell>
          <cell r="Q3178">
            <v>0</v>
          </cell>
          <cell r="R3178">
            <v>0</v>
          </cell>
          <cell r="S3178">
            <v>0</v>
          </cell>
        </row>
        <row r="3202">
          <cell r="J3202">
            <v>0</v>
          </cell>
          <cell r="K3202">
            <v>0</v>
          </cell>
          <cell r="L3202">
            <v>0</v>
          </cell>
          <cell r="M3202">
            <v>0</v>
          </cell>
          <cell r="N3202">
            <v>0</v>
          </cell>
          <cell r="O3202">
            <v>0</v>
          </cell>
          <cell r="P3202">
            <v>0</v>
          </cell>
          <cell r="Q3202">
            <v>0</v>
          </cell>
          <cell r="R3202">
            <v>0</v>
          </cell>
          <cell r="S3202">
            <v>0</v>
          </cell>
        </row>
        <row r="3252">
          <cell r="J3252">
            <v>828.82228439932271</v>
          </cell>
          <cell r="K3252">
            <v>856.28520316541722</v>
          </cell>
          <cell r="L3252">
            <v>886.42430103736046</v>
          </cell>
          <cell r="M3252">
            <v>918.30376946417903</v>
          </cell>
          <cell r="N3252">
            <v>955.18109416910681</v>
          </cell>
          <cell r="O3252">
            <v>466.13286376649762</v>
          </cell>
          <cell r="P3252">
            <v>467.76142133584926</v>
          </cell>
          <cell r="Q3252">
            <v>455.2129206188032</v>
          </cell>
          <cell r="R3252">
            <v>442.929663659477</v>
          </cell>
          <cell r="S3252">
            <v>430.90405748996551</v>
          </cell>
        </row>
        <row r="3307">
          <cell r="I3307">
            <v>1613.2148988512815</v>
          </cell>
          <cell r="J3307">
            <v>1639.7959045267571</v>
          </cell>
          <cell r="K3307">
            <v>1627.3886359951437</v>
          </cell>
          <cell r="L3307">
            <v>1567.8402222626828</v>
          </cell>
          <cell r="M3307">
            <v>1499.6676007837968</v>
          </cell>
          <cell r="N3307">
            <v>1441.7429464181582</v>
          </cell>
          <cell r="O3307">
            <v>1857.9705437273626</v>
          </cell>
          <cell r="P3307">
            <v>1822.778520805678</v>
          </cell>
          <cell r="Q3307">
            <v>1822.6792148054917</v>
          </cell>
          <cell r="R3307">
            <v>1820.0224398333962</v>
          </cell>
          <cell r="S3307">
            <v>1814.9018513258577</v>
          </cell>
        </row>
        <row r="3310">
          <cell r="I3310">
            <v>0</v>
          </cell>
          <cell r="J3310">
            <v>0</v>
          </cell>
          <cell r="K3310">
            <v>0</v>
          </cell>
          <cell r="L3310">
            <v>0</v>
          </cell>
          <cell r="M3310">
            <v>0</v>
          </cell>
          <cell r="N3310">
            <v>0</v>
          </cell>
          <cell r="O3310">
            <v>0</v>
          </cell>
          <cell r="P3310">
            <v>0</v>
          </cell>
          <cell r="Q3310">
            <v>0</v>
          </cell>
          <cell r="R3310">
            <v>0</v>
          </cell>
          <cell r="S3310">
            <v>0</v>
          </cell>
        </row>
        <row r="3312">
          <cell r="J3312">
            <v>1639.895904526757</v>
          </cell>
          <cell r="K3312">
            <v>1627.4886359951436</v>
          </cell>
          <cell r="L3312">
            <v>1567.9402222626827</v>
          </cell>
          <cell r="M3312">
            <v>1499.7676007837968</v>
          </cell>
          <cell r="N3312">
            <v>1441.8429464181581</v>
          </cell>
          <cell r="O3312">
            <v>1858.0705437273625</v>
          </cell>
          <cell r="P3312">
            <v>1822.8785208056779</v>
          </cell>
          <cell r="Q3312">
            <v>1822.7792148054916</v>
          </cell>
          <cell r="R3312">
            <v>1820.1224398333961</v>
          </cell>
          <cell r="S3312">
            <v>1815.0018513258576</v>
          </cell>
        </row>
        <row r="3346">
          <cell r="J3346">
            <v>356.76802314678582</v>
          </cell>
          <cell r="K3346">
            <v>348.18451019680515</v>
          </cell>
          <cell r="L3346">
            <v>241.7036682602419</v>
          </cell>
          <cell r="M3346">
            <v>109.87837955554863</v>
          </cell>
          <cell r="N3346">
            <v>-23.011112227038524</v>
          </cell>
          <cell r="O3346">
            <v>-130.95294285687436</v>
          </cell>
          <cell r="P3346">
            <v>360.08188247060974</v>
          </cell>
          <cell r="Q3346">
            <v>579.59450601354638</v>
          </cell>
          <cell r="R3346">
            <v>797.13955997442508</v>
          </cell>
          <cell r="S3346">
            <v>1012.0939894936796</v>
          </cell>
        </row>
        <row r="3348">
          <cell r="I3348">
            <v>356.76802314678582</v>
          </cell>
          <cell r="J3348">
            <v>348.18451019680515</v>
          </cell>
          <cell r="K3348">
            <v>241.7036682602419</v>
          </cell>
          <cell r="L3348">
            <v>109.87837955554863</v>
          </cell>
          <cell r="M3348">
            <v>-23.011112227038524</v>
          </cell>
          <cell r="N3348">
            <v>-130.95294285687436</v>
          </cell>
          <cell r="O3348">
            <v>360.08188247060974</v>
          </cell>
          <cell r="P3348">
            <v>579.59450601354638</v>
          </cell>
          <cell r="Q3348">
            <v>797.13955997442508</v>
          </cell>
          <cell r="R3348">
            <v>1012.0939894936796</v>
          </cell>
          <cell r="S3348">
            <v>1224.5523991287644</v>
          </cell>
        </row>
        <row r="3353">
          <cell r="J3353">
            <v>-3161.1056080232611</v>
          </cell>
          <cell r="K3353">
            <v>-3251.2770699931602</v>
          </cell>
          <cell r="L3353">
            <v>-3407.8411471893414</v>
          </cell>
          <cell r="M3353">
            <v>-3578.3111163779386</v>
          </cell>
          <cell r="N3353">
            <v>-3735.8163736865827</v>
          </cell>
          <cell r="O3353">
            <v>-3581.3684352506357</v>
          </cell>
          <cell r="P3353">
            <v>-3264.3433250546022</v>
          </cell>
          <cell r="Q3353">
            <v>-3065.2306956973725</v>
          </cell>
          <cell r="R3353">
            <v>-2848.9809539573062</v>
          </cell>
          <cell r="S3353">
            <v>-2635.2745343801366</v>
          </cell>
        </row>
      </sheetData>
      <sheetData sheetId="16">
        <row r="11">
          <cell r="I11">
            <v>0.57137000000000027</v>
          </cell>
        </row>
        <row r="13">
          <cell r="I13">
            <v>0.57137000000000027</v>
          </cell>
          <cell r="J13">
            <v>0.58198850729393004</v>
          </cell>
          <cell r="K13">
            <v>0.58446391813858733</v>
          </cell>
          <cell r="L13">
            <v>0.58535063501207074</v>
          </cell>
          <cell r="M13">
            <v>0.58400077924498461</v>
          </cell>
          <cell r="N13">
            <v>0.58025248880890179</v>
          </cell>
          <cell r="O13">
            <v>0.57936646228062494</v>
          </cell>
          <cell r="P13">
            <v>0.57853553180569739</v>
          </cell>
          <cell r="Q13">
            <v>0.57776194326930463</v>
          </cell>
          <cell r="R13">
            <v>0.57704819202300994</v>
          </cell>
          <cell r="S13">
            <v>0.57639706328490747</v>
          </cell>
        </row>
        <row r="33">
          <cell r="J33">
            <v>371.36484848673251</v>
          </cell>
          <cell r="K33">
            <v>408.24803770532236</v>
          </cell>
          <cell r="L33">
            <v>422.92343004396702</v>
          </cell>
          <cell r="M33">
            <v>426.16824975440016</v>
          </cell>
          <cell r="N33">
            <v>424.8901210602242</v>
          </cell>
          <cell r="O33">
            <v>0</v>
          </cell>
          <cell r="P33">
            <v>0</v>
          </cell>
          <cell r="Q33">
            <v>0</v>
          </cell>
          <cell r="R33">
            <v>0</v>
          </cell>
          <cell r="S33">
            <v>0</v>
          </cell>
        </row>
        <row r="61">
          <cell r="I61">
            <v>6701.962692514142</v>
          </cell>
          <cell r="J61">
            <v>7319.8551420647636</v>
          </cell>
          <cell r="K61">
            <v>7816.8831999933482</v>
          </cell>
          <cell r="L61">
            <v>8328.3431911957905</v>
          </cell>
          <cell r="M61">
            <v>8745.2350660006432</v>
          </cell>
          <cell r="N61">
            <v>8997.4777664966277</v>
          </cell>
          <cell r="O61">
            <v>8916.7162722558733</v>
          </cell>
          <cell r="P61">
            <v>8832.6914524485837</v>
          </cell>
          <cell r="Q61">
            <v>8482.2300252227597</v>
          </cell>
          <cell r="R61">
            <v>8141.3574177717483</v>
          </cell>
          <cell r="S61">
            <v>7809.6963086888618</v>
          </cell>
        </row>
        <row r="63">
          <cell r="J63">
            <v>-323.09539006214163</v>
          </cell>
          <cell r="K63">
            <v>-326.15781105469654</v>
          </cell>
          <cell r="L63">
            <v>-331.62128835607831</v>
          </cell>
          <cell r="M63">
            <v>-350.93920175644143</v>
          </cell>
          <cell r="N63">
            <v>-385.59975448228397</v>
          </cell>
          <cell r="O63">
            <v>-359.68330500215035</v>
          </cell>
          <cell r="P63">
            <v>-360.44302424721889</v>
          </cell>
          <cell r="Q63">
            <v>-350.46142722582488</v>
          </cell>
          <cell r="R63">
            <v>-340.87260745101133</v>
          </cell>
          <cell r="S63">
            <v>-331.66110908288613</v>
          </cell>
        </row>
        <row r="65">
          <cell r="J65">
            <v>7104.7363949846513</v>
          </cell>
          <cell r="K65">
            <v>7692.8067084441573</v>
          </cell>
          <cell r="L65">
            <v>8209.4086515944546</v>
          </cell>
          <cell r="M65">
            <v>8674.2067912529455</v>
          </cell>
          <cell r="N65">
            <v>9006.9075597716437</v>
          </cell>
          <cell r="O65">
            <v>9096.5579247569476</v>
          </cell>
          <cell r="P65">
            <v>9012.9129645721932</v>
          </cell>
          <cell r="Q65">
            <v>8657.4607388356708</v>
          </cell>
          <cell r="R65">
            <v>8311.7937214972535</v>
          </cell>
          <cell r="S65">
            <v>7975.526863230305</v>
          </cell>
        </row>
        <row r="66">
          <cell r="J66">
            <v>6734.4331994104605</v>
          </cell>
          <cell r="K66">
            <v>6657.87458085258</v>
          </cell>
          <cell r="L66">
            <v>6603.4153940916003</v>
          </cell>
          <cell r="M66">
            <v>6542.5323447989122</v>
          </cell>
          <cell r="N66">
            <v>6458.5122717351715</v>
          </cell>
          <cell r="O66">
            <v>6380.4853059615943</v>
          </cell>
          <cell r="P66">
            <v>6319.4240935022463</v>
          </cell>
          <cell r="Q66">
            <v>6070.7538666737873</v>
          </cell>
          <cell r="R66">
            <v>5831.8688482434318</v>
          </cell>
          <cell r="S66">
            <v>5602.383988884545</v>
          </cell>
        </row>
        <row r="67">
          <cell r="J67">
            <v>370.3031955741908</v>
          </cell>
          <cell r="K67">
            <v>1034.9321275915772</v>
          </cell>
          <cell r="L67">
            <v>1605.9932575028542</v>
          </cell>
          <cell r="M67">
            <v>2131.6744464540334</v>
          </cell>
          <cell r="N67">
            <v>2548.3952880364723</v>
          </cell>
          <cell r="O67">
            <v>2716.0726187953533</v>
          </cell>
          <cell r="P67">
            <v>2693.488871069947</v>
          </cell>
          <cell r="Q67">
            <v>2586.7068721618834</v>
          </cell>
          <cell r="R67">
            <v>2479.9248732538217</v>
          </cell>
          <cell r="S67">
            <v>2373.14287434576</v>
          </cell>
        </row>
        <row r="75">
          <cell r="J75">
            <v>255.77051021944743</v>
          </cell>
          <cell r="K75">
            <v>276.94104150398965</v>
          </cell>
          <cell r="L75">
            <v>295.53871145740038</v>
          </cell>
          <cell r="M75">
            <v>312.27144448510603</v>
          </cell>
          <cell r="N75">
            <v>324.24867215177915</v>
          </cell>
          <cell r="O75">
            <v>327.47608529125012</v>
          </cell>
          <cell r="P75">
            <v>324.46486672459895</v>
          </cell>
          <cell r="Q75">
            <v>311.66858659808412</v>
          </cell>
          <cell r="R75">
            <v>299.2245739739011</v>
          </cell>
          <cell r="S75">
            <v>287.11896707629097</v>
          </cell>
        </row>
        <row r="88">
          <cell r="J88">
            <v>946.93419529392372</v>
          </cell>
          <cell r="K88">
            <v>1007.9382057839921</v>
          </cell>
          <cell r="L88">
            <v>1046.5555966969403</v>
          </cell>
          <cell r="M88">
            <v>1085.7346194317342</v>
          </cell>
          <cell r="N88">
            <v>1130.9813338902497</v>
          </cell>
          <cell r="O88">
            <v>687.15939029340052</v>
          </cell>
          <cell r="P88">
            <v>684.90789097181778</v>
          </cell>
          <cell r="Q88">
            <v>662.13001382390894</v>
          </cell>
          <cell r="R88">
            <v>640.09718142491238</v>
          </cell>
          <cell r="S88">
            <v>618.78007615917704</v>
          </cell>
        </row>
        <row r="90">
          <cell r="J90">
            <v>946.93419529392372</v>
          </cell>
          <cell r="K90">
            <v>1007.9382057839921</v>
          </cell>
          <cell r="L90">
            <v>1046.5555966969403</v>
          </cell>
          <cell r="M90">
            <v>1085.7346194317342</v>
          </cell>
          <cell r="N90">
            <v>1130.9813338902497</v>
          </cell>
          <cell r="O90">
            <v>687.15939029340052</v>
          </cell>
          <cell r="P90">
            <v>684.90789097181778</v>
          </cell>
          <cell r="Q90">
            <v>662.13001382390894</v>
          </cell>
          <cell r="R90">
            <v>640.09718142491238</v>
          </cell>
          <cell r="S90">
            <v>618.78007615917704</v>
          </cell>
        </row>
        <row r="98">
          <cell r="I98">
            <v>228.92724353739928</v>
          </cell>
          <cell r="J98">
            <v>118.36677441174047</v>
          </cell>
          <cell r="K98">
            <v>125.99227572299901</v>
          </cell>
          <cell r="L98">
            <v>130.81944958711753</v>
          </cell>
          <cell r="M98">
            <v>135.71682742896678</v>
          </cell>
          <cell r="N98">
            <v>141.37266673628122</v>
          </cell>
          <cell r="O98">
            <v>85.894923786675065</v>
          </cell>
          <cell r="P98">
            <v>85.613486371477222</v>
          </cell>
          <cell r="Q98">
            <v>82.766251727988617</v>
          </cell>
          <cell r="R98">
            <v>80.012147678114047</v>
          </cell>
          <cell r="S98">
            <v>77.34750951989713</v>
          </cell>
        </row>
        <row r="109">
          <cell r="J109">
            <v>0</v>
          </cell>
          <cell r="K109">
            <v>0</v>
          </cell>
          <cell r="L109">
            <v>0</v>
          </cell>
          <cell r="M109">
            <v>0</v>
          </cell>
          <cell r="N109">
            <v>0</v>
          </cell>
          <cell r="O109">
            <v>0</v>
          </cell>
          <cell r="P109">
            <v>0</v>
          </cell>
          <cell r="Q109">
            <v>0</v>
          </cell>
          <cell r="R109">
            <v>0</v>
          </cell>
          <cell r="S109">
            <v>0</v>
          </cell>
        </row>
        <row r="110">
          <cell r="J110">
            <v>0</v>
          </cell>
          <cell r="K110">
            <v>0</v>
          </cell>
          <cell r="L110">
            <v>0</v>
          </cell>
          <cell r="M110">
            <v>0</v>
          </cell>
          <cell r="N110">
            <v>0</v>
          </cell>
          <cell r="O110">
            <v>0</v>
          </cell>
          <cell r="P110">
            <v>0</v>
          </cell>
          <cell r="Q110">
            <v>0</v>
          </cell>
          <cell r="R110">
            <v>0</v>
          </cell>
          <cell r="S110">
            <v>0</v>
          </cell>
        </row>
        <row r="111">
          <cell r="J111">
            <v>0</v>
          </cell>
          <cell r="K111">
            <v>0</v>
          </cell>
          <cell r="L111">
            <v>0</v>
          </cell>
          <cell r="M111">
            <v>0</v>
          </cell>
          <cell r="N111">
            <v>0</v>
          </cell>
          <cell r="O111">
            <v>0</v>
          </cell>
          <cell r="P111">
            <v>0</v>
          </cell>
          <cell r="Q111">
            <v>0</v>
          </cell>
          <cell r="R111">
            <v>0</v>
          </cell>
          <cell r="S111">
            <v>0</v>
          </cell>
        </row>
        <row r="112">
          <cell r="I112">
            <v>0</v>
          </cell>
          <cell r="J112">
            <v>0</v>
          </cell>
          <cell r="K112">
            <v>0</v>
          </cell>
          <cell r="L112">
            <v>0</v>
          </cell>
          <cell r="M112">
            <v>0</v>
          </cell>
          <cell r="N112">
            <v>0</v>
          </cell>
          <cell r="O112">
            <v>0</v>
          </cell>
          <cell r="P112">
            <v>0</v>
          </cell>
          <cell r="Q112">
            <v>0</v>
          </cell>
          <cell r="R112">
            <v>0</v>
          </cell>
          <cell r="S112">
            <v>0</v>
          </cell>
        </row>
        <row r="114">
          <cell r="J114">
            <v>0</v>
          </cell>
          <cell r="K114">
            <v>0</v>
          </cell>
          <cell r="L114">
            <v>0</v>
          </cell>
          <cell r="M114">
            <v>0</v>
          </cell>
          <cell r="N114">
            <v>0</v>
          </cell>
          <cell r="O114">
            <v>0</v>
          </cell>
          <cell r="P114">
            <v>0</v>
          </cell>
          <cell r="Q114">
            <v>0</v>
          </cell>
          <cell r="R114">
            <v>0</v>
          </cell>
          <cell r="S114">
            <v>0</v>
          </cell>
        </row>
        <row r="118">
          <cell r="J118">
            <v>0.62169593351819841</v>
          </cell>
          <cell r="K118">
            <v>0.56619704768874657</v>
          </cell>
          <cell r="L118">
            <v>0.5531104471925965</v>
          </cell>
          <cell r="M118">
            <v>0.5299232851557667</v>
          </cell>
          <cell r="N118">
            <v>0.49321682260012389</v>
          </cell>
          <cell r="O118">
            <v>0</v>
          </cell>
          <cell r="P118">
            <v>0</v>
          </cell>
          <cell r="Q118">
            <v>0</v>
          </cell>
          <cell r="R118">
            <v>0</v>
          </cell>
          <cell r="S118">
            <v>0</v>
          </cell>
        </row>
        <row r="120">
          <cell r="J120">
            <v>-3059.8793670221271</v>
          </cell>
          <cell r="K120">
            <v>-3059.8793670221271</v>
          </cell>
          <cell r="L120">
            <v>-3059.8793670221271</v>
          </cell>
          <cell r="M120">
            <v>-3059.8793670221271</v>
          </cell>
          <cell r="N120">
            <v>-3059.8793670221271</v>
          </cell>
          <cell r="O120">
            <v>-3059.8793670221271</v>
          </cell>
          <cell r="P120">
            <v>-3059.8793670221271</v>
          </cell>
          <cell r="Q120">
            <v>-3059.8793670221271</v>
          </cell>
          <cell r="R120">
            <v>-3059.8793670221271</v>
          </cell>
          <cell r="S120">
            <v>-3059.8793670221271</v>
          </cell>
        </row>
        <row r="134">
          <cell r="J134">
            <v>-1382.2798053310426</v>
          </cell>
          <cell r="K134">
            <v>-1420.9836398803118</v>
          </cell>
          <cell r="L134">
            <v>-1469.2970836362424</v>
          </cell>
          <cell r="M134">
            <v>-1520.7224815635111</v>
          </cell>
          <cell r="N134">
            <v>-1570.9063234551065</v>
          </cell>
          <cell r="O134">
            <v>-1619.6044194822143</v>
          </cell>
          <cell r="P134">
            <v>-1669.8121564861633</v>
          </cell>
          <cell r="Q134">
            <v>-1721.5763333372338</v>
          </cell>
          <cell r="R134">
            <v>-1721.5763333372338</v>
          </cell>
          <cell r="S134">
            <v>-1721.5763333372338</v>
          </cell>
        </row>
        <row r="135">
          <cell r="J135">
            <v>0</v>
          </cell>
          <cell r="K135">
            <v>0</v>
          </cell>
          <cell r="L135">
            <v>0</v>
          </cell>
          <cell r="M135">
            <v>0</v>
          </cell>
          <cell r="N135">
            <v>0</v>
          </cell>
          <cell r="O135">
            <v>0</v>
          </cell>
          <cell r="P135">
            <v>0</v>
          </cell>
          <cell r="Q135">
            <v>0</v>
          </cell>
          <cell r="R135">
            <v>0</v>
          </cell>
          <cell r="S135">
            <v>0</v>
          </cell>
        </row>
        <row r="136">
          <cell r="J136">
            <v>0</v>
          </cell>
          <cell r="K136">
            <v>0</v>
          </cell>
          <cell r="L136">
            <v>0</v>
          </cell>
          <cell r="M136">
            <v>0</v>
          </cell>
          <cell r="N136">
            <v>0</v>
          </cell>
          <cell r="O136">
            <v>0</v>
          </cell>
          <cell r="P136">
            <v>0</v>
          </cell>
          <cell r="Q136">
            <v>0</v>
          </cell>
          <cell r="R136">
            <v>0</v>
          </cell>
          <cell r="S136">
            <v>0</v>
          </cell>
        </row>
        <row r="137">
          <cell r="J137">
            <v>-38.703834549269224</v>
          </cell>
          <cell r="K137">
            <v>-48.313443755930642</v>
          </cell>
          <cell r="L137">
            <v>-51.425397927268691</v>
          </cell>
          <cell r="M137">
            <v>-50.183841891595407</v>
          </cell>
          <cell r="N137">
            <v>-48.698096027107823</v>
          </cell>
          <cell r="O137">
            <v>-50.207737003948871</v>
          </cell>
          <cell r="P137">
            <v>-51.764176851070552</v>
          </cell>
          <cell r="Q137">
            <v>0</v>
          </cell>
          <cell r="R137">
            <v>0</v>
          </cell>
          <cell r="S137">
            <v>0</v>
          </cell>
        </row>
        <row r="151">
          <cell r="J151">
            <v>0</v>
          </cell>
          <cell r="K151">
            <v>0</v>
          </cell>
          <cell r="L151">
            <v>0</v>
          </cell>
          <cell r="M151">
            <v>0</v>
          </cell>
          <cell r="N151">
            <v>0</v>
          </cell>
          <cell r="O151">
            <v>0</v>
          </cell>
          <cell r="P151">
            <v>0</v>
          </cell>
          <cell r="Q151">
            <v>0</v>
          </cell>
          <cell r="R151">
            <v>0</v>
          </cell>
          <cell r="S151">
            <v>0</v>
          </cell>
        </row>
        <row r="152">
          <cell r="J152">
            <v>0</v>
          </cell>
          <cell r="K152">
            <v>0</v>
          </cell>
          <cell r="L152">
            <v>0</v>
          </cell>
          <cell r="M152">
            <v>0</v>
          </cell>
          <cell r="N152">
            <v>0</v>
          </cell>
          <cell r="O152">
            <v>0</v>
          </cell>
          <cell r="P152">
            <v>0</v>
          </cell>
          <cell r="Q152">
            <v>0</v>
          </cell>
          <cell r="R152">
            <v>0</v>
          </cell>
          <cell r="S152">
            <v>0</v>
          </cell>
        </row>
        <row r="153">
          <cell r="J153">
            <v>0</v>
          </cell>
          <cell r="K153">
            <v>0</v>
          </cell>
          <cell r="L153">
            <v>0</v>
          </cell>
          <cell r="M153">
            <v>0</v>
          </cell>
          <cell r="N153">
            <v>0</v>
          </cell>
          <cell r="O153">
            <v>0</v>
          </cell>
          <cell r="P153">
            <v>0</v>
          </cell>
          <cell r="Q153">
            <v>0</v>
          </cell>
          <cell r="R153">
            <v>0</v>
          </cell>
          <cell r="S153">
            <v>0</v>
          </cell>
        </row>
        <row r="156">
          <cell r="I156">
            <v>-4442.1591723531692</v>
          </cell>
          <cell r="J156">
            <v>-4480.8630069024384</v>
          </cell>
          <cell r="K156">
            <v>-4529.1764506583695</v>
          </cell>
          <cell r="L156">
            <v>-4580.6018485856384</v>
          </cell>
          <cell r="M156">
            <v>-4630.7856904772334</v>
          </cell>
          <cell r="N156">
            <v>-4679.483786504341</v>
          </cell>
          <cell r="O156">
            <v>-4729.6915235082906</v>
          </cell>
          <cell r="P156">
            <v>-4781.4557003593609</v>
          </cell>
          <cell r="Q156">
            <v>-4781.4557003593609</v>
          </cell>
          <cell r="R156">
            <v>-4781.4557003593609</v>
          </cell>
          <cell r="S156">
            <v>-4781.4557003593609</v>
          </cell>
        </row>
        <row r="158">
          <cell r="J158">
            <v>0</v>
          </cell>
          <cell r="K158">
            <v>0</v>
          </cell>
          <cell r="L158">
            <v>0</v>
          </cell>
          <cell r="M158">
            <v>0</v>
          </cell>
          <cell r="N158">
            <v>0</v>
          </cell>
          <cell r="O158">
            <v>0</v>
          </cell>
          <cell r="P158">
            <v>0</v>
          </cell>
          <cell r="Q158">
            <v>0</v>
          </cell>
          <cell r="R158">
            <v>0</v>
          </cell>
          <cell r="S158">
            <v>0</v>
          </cell>
        </row>
        <row r="159">
          <cell r="J159">
            <v>0</v>
          </cell>
          <cell r="K159">
            <v>0</v>
          </cell>
          <cell r="L159">
            <v>0</v>
          </cell>
          <cell r="M159">
            <v>0</v>
          </cell>
          <cell r="N159">
            <v>0</v>
          </cell>
          <cell r="O159">
            <v>0</v>
          </cell>
          <cell r="P159">
            <v>0</v>
          </cell>
          <cell r="Q159">
            <v>0</v>
          </cell>
          <cell r="R159">
            <v>0</v>
          </cell>
          <cell r="S159">
            <v>0</v>
          </cell>
        </row>
        <row r="174">
          <cell r="I174">
            <v>5.085193000000003</v>
          </cell>
          <cell r="J174">
            <v>5.1796977149159771</v>
          </cell>
          <cell r="K174">
            <v>5.2017288714334278</v>
          </cell>
          <cell r="L174">
            <v>5.2096206516074295</v>
          </cell>
          <cell r="M174">
            <v>5.1976069352803629</v>
          </cell>
          <cell r="N174">
            <v>5.164247150399226</v>
          </cell>
          <cell r="O174">
            <v>0</v>
          </cell>
          <cell r="P174">
            <v>0</v>
          </cell>
          <cell r="Q174">
            <v>0</v>
          </cell>
          <cell r="R174">
            <v>0</v>
          </cell>
          <cell r="S174">
            <v>0</v>
          </cell>
        </row>
        <row r="176">
          <cell r="I176">
            <v>83.900125353175568</v>
          </cell>
          <cell r="J176">
            <v>75.668227608126969</v>
          </cell>
          <cell r="K176">
            <v>76.709778453420014</v>
          </cell>
          <cell r="L176">
            <v>77.691120441924411</v>
          </cell>
          <cell r="M176">
            <v>75.885100218154193</v>
          </cell>
          <cell r="N176">
            <v>72.280674311767939</v>
          </cell>
          <cell r="O176">
            <v>0</v>
          </cell>
          <cell r="P176">
            <v>0</v>
          </cell>
          <cell r="Q176">
            <v>0</v>
          </cell>
          <cell r="R176">
            <v>0</v>
          </cell>
          <cell r="S176">
            <v>0</v>
          </cell>
        </row>
        <row r="177">
          <cell r="I177">
            <v>-182.39249691788154</v>
          </cell>
          <cell r="J177">
            <v>-91.856095545700498</v>
          </cell>
          <cell r="K177">
            <v>-97.522268627485801</v>
          </cell>
          <cell r="L177">
            <v>-95.995751382470246</v>
          </cell>
          <cell r="M177">
            <v>-96.680198968049083</v>
          </cell>
          <cell r="N177">
            <v>-96.5743680801734</v>
          </cell>
          <cell r="O177">
            <v>0</v>
          </cell>
          <cell r="P177">
            <v>0</v>
          </cell>
          <cell r="Q177">
            <v>0</v>
          </cell>
          <cell r="R177">
            <v>0</v>
          </cell>
          <cell r="S177">
            <v>0</v>
          </cell>
        </row>
        <row r="178">
          <cell r="I178">
            <v>-151.2370980782934</v>
          </cell>
          <cell r="J178">
            <v>-120.89947779083909</v>
          </cell>
          <cell r="K178">
            <v>-95.093528568090974</v>
          </cell>
          <cell r="L178">
            <v>-98.547862913761861</v>
          </cell>
          <cell r="M178">
            <v>-86.87658647048238</v>
          </cell>
          <cell r="N178">
            <v>-66.898617479407577</v>
          </cell>
          <cell r="O178">
            <v>0</v>
          </cell>
          <cell r="P178">
            <v>0</v>
          </cell>
          <cell r="Q178">
            <v>0</v>
          </cell>
          <cell r="R178">
            <v>0</v>
          </cell>
          <cell r="S178">
            <v>0</v>
          </cell>
        </row>
        <row r="179">
          <cell r="I179">
            <v>-484.09800838376481</v>
          </cell>
          <cell r="J179">
            <v>-454.03606862941211</v>
          </cell>
          <cell r="K179">
            <v>-465.94614615658895</v>
          </cell>
          <cell r="L179">
            <v>-450.15917351159618</v>
          </cell>
          <cell r="M179">
            <v>-455.25063958061963</v>
          </cell>
          <cell r="N179">
            <v>-458.14886708590018</v>
          </cell>
          <cell r="O179">
            <v>0</v>
          </cell>
          <cell r="P179">
            <v>0</v>
          </cell>
          <cell r="Q179">
            <v>0</v>
          </cell>
          <cell r="R179">
            <v>0</v>
          </cell>
          <cell r="S179">
            <v>0</v>
          </cell>
        </row>
        <row r="189">
          <cell r="J189">
            <v>0</v>
          </cell>
          <cell r="K189">
            <v>0</v>
          </cell>
          <cell r="L189">
            <v>0</v>
          </cell>
          <cell r="M189">
            <v>0</v>
          </cell>
          <cell r="N189">
            <v>0</v>
          </cell>
          <cell r="O189">
            <v>0</v>
          </cell>
          <cell r="P189">
            <v>0</v>
          </cell>
          <cell r="Q189">
            <v>0</v>
          </cell>
          <cell r="R189">
            <v>0</v>
          </cell>
          <cell r="S189">
            <v>0</v>
          </cell>
        </row>
        <row r="193">
          <cell r="J193">
            <v>0</v>
          </cell>
          <cell r="K193">
            <v>0</v>
          </cell>
          <cell r="L193">
            <v>0</v>
          </cell>
          <cell r="M193">
            <v>0</v>
          </cell>
          <cell r="N193">
            <v>0</v>
          </cell>
          <cell r="O193">
            <v>0</v>
          </cell>
          <cell r="P193">
            <v>0</v>
          </cell>
          <cell r="Q193">
            <v>0</v>
          </cell>
          <cell r="R193">
            <v>0</v>
          </cell>
          <cell r="S193">
            <v>0</v>
          </cell>
        </row>
        <row r="194">
          <cell r="J194">
            <v>-202.87046039748216</v>
          </cell>
          <cell r="K194">
            <v>-203.87288971230822</v>
          </cell>
          <cell r="L194">
            <v>-205.12420790558684</v>
          </cell>
          <cell r="M194">
            <v>-206.4561257119031</v>
          </cell>
          <cell r="N194">
            <v>-207.75588721689542</v>
          </cell>
          <cell r="O194">
            <v>-209.01716790399752</v>
          </cell>
          <cell r="P194">
            <v>-210.31754829239978</v>
          </cell>
          <cell r="Q194">
            <v>-211.65824047284252</v>
          </cell>
          <cell r="R194">
            <v>-211.65824047284252</v>
          </cell>
          <cell r="S194">
            <v>-211.65824047284252</v>
          </cell>
        </row>
        <row r="204">
          <cell r="J204">
            <v>14.517858960768777</v>
          </cell>
          <cell r="K204">
            <v>-1.6108709289439334</v>
          </cell>
          <cell r="L204">
            <v>-12.151535790229582</v>
          </cell>
          <cell r="M204">
            <v>-19.240543562886828</v>
          </cell>
          <cell r="N204">
            <v>-18.848937816456417</v>
          </cell>
          <cell r="O204">
            <v>15.166295971932618</v>
          </cell>
          <cell r="P204">
            <v>61.115036264045109</v>
          </cell>
          <cell r="Q204">
            <v>89.791525758896341</v>
          </cell>
          <cell r="R204">
            <v>118.84132211213652</v>
          </cell>
          <cell r="S204">
            <v>148.28879916396849</v>
          </cell>
        </row>
        <row r="214">
          <cell r="J214">
            <v>0</v>
          </cell>
          <cell r="K214">
            <v>0</v>
          </cell>
          <cell r="L214">
            <v>0</v>
          </cell>
          <cell r="M214">
            <v>0</v>
          </cell>
          <cell r="N214">
            <v>0</v>
          </cell>
          <cell r="O214">
            <v>0</v>
          </cell>
          <cell r="P214">
            <v>0</v>
          </cell>
          <cell r="Q214">
            <v>0</v>
          </cell>
          <cell r="R214">
            <v>0</v>
          </cell>
          <cell r="S214">
            <v>0</v>
          </cell>
        </row>
        <row r="222">
          <cell r="J222">
            <v>-1.2996255719305974</v>
          </cell>
          <cell r="K222">
            <v>-1.3659857532589457</v>
          </cell>
          <cell r="L222">
            <v>-1.4371228763242885</v>
          </cell>
          <cell r="M222">
            <v>-1.5090429721084988</v>
          </cell>
          <cell r="N222">
            <v>-1.5814943887638855</v>
          </cell>
          <cell r="O222">
            <v>-1.6574243066100229</v>
          </cell>
          <cell r="P222">
            <v>-1.7369997337068295</v>
          </cell>
          <cell r="Q222">
            <v>-1.7656602293129922</v>
          </cell>
          <cell r="R222">
            <v>-1.7947936230966566</v>
          </cell>
          <cell r="S222">
            <v>-1.8244077178777514</v>
          </cell>
        </row>
        <row r="223">
          <cell r="J223">
            <v>0</v>
          </cell>
          <cell r="K223">
            <v>0</v>
          </cell>
          <cell r="L223">
            <v>0</v>
          </cell>
          <cell r="M223">
            <v>0</v>
          </cell>
          <cell r="N223">
            <v>0</v>
          </cell>
          <cell r="O223">
            <v>0</v>
          </cell>
          <cell r="P223">
            <v>0</v>
          </cell>
          <cell r="Q223">
            <v>0</v>
          </cell>
          <cell r="R223">
            <v>0</v>
          </cell>
          <cell r="S223">
            <v>0</v>
          </cell>
        </row>
        <row r="226">
          <cell r="J226">
            <v>-1.3179637280854739</v>
          </cell>
          <cell r="K226">
            <v>-4.0738740289833606</v>
          </cell>
          <cell r="L226">
            <v>-7.0994161805490856</v>
          </cell>
          <cell r="M226">
            <v>-10.433210152439854</v>
          </cell>
          <cell r="N226">
            <v>-14.093400787635453</v>
          </cell>
          <cell r="O226">
            <v>-18.101819166014252</v>
          </cell>
          <cell r="P226">
            <v>-22.484602532795485</v>
          </cell>
          <cell r="Q226">
            <v>-27.21492179410594</v>
          </cell>
          <cell r="R226">
            <v>-32.261310376473773</v>
          </cell>
          <cell r="S226">
            <v>-37.641979264003652</v>
          </cell>
        </row>
        <row r="281">
          <cell r="I281">
            <v>0</v>
          </cell>
          <cell r="J281">
            <v>758.1927258257565</v>
          </cell>
          <cell r="K281">
            <v>579.79084171348518</v>
          </cell>
          <cell r="L281">
            <v>576.20852169889179</v>
          </cell>
          <cell r="M281">
            <v>499.73759827373487</v>
          </cell>
          <cell r="N281">
            <v>373.12760165259687</v>
          </cell>
          <cell r="O281">
            <v>0</v>
          </cell>
          <cell r="P281">
            <v>0</v>
          </cell>
          <cell r="Q281">
            <v>0</v>
          </cell>
          <cell r="R281">
            <v>0</v>
          </cell>
          <cell r="S281">
            <v>0</v>
          </cell>
        </row>
        <row r="282">
          <cell r="I282">
            <v>0</v>
          </cell>
          <cell r="J282">
            <v>-239.37631032155878</v>
          </cell>
          <cell r="K282">
            <v>-254.36525797348037</v>
          </cell>
          <cell r="L282">
            <v>-268.44203612414265</v>
          </cell>
          <cell r="M282">
            <v>-278.59581496698655</v>
          </cell>
          <cell r="N282">
            <v>-287.83770325519674</v>
          </cell>
          <cell r="O282">
            <v>-292.6588832473202</v>
          </cell>
          <cell r="P282">
            <v>-292.6588832473202</v>
          </cell>
          <cell r="Q282">
            <v>-292.6588832473202</v>
          </cell>
          <cell r="R282">
            <v>-292.6588832473202</v>
          </cell>
          <cell r="S282">
            <v>-292.6588832473202</v>
          </cell>
        </row>
        <row r="283">
          <cell r="I283">
            <v>6413.7776328965901</v>
          </cell>
          <cell r="J283">
            <v>6932.5940484007879</v>
          </cell>
          <cell r="K283">
            <v>7258.0196321407911</v>
          </cell>
          <cell r="L283">
            <v>7565.7861177155419</v>
          </cell>
          <cell r="M283">
            <v>7786.9279010222908</v>
          </cell>
          <cell r="N283">
            <v>7872.2177994196909</v>
          </cell>
          <cell r="O283">
            <v>7579.558916172371</v>
          </cell>
          <cell r="P283">
            <v>7286.9000329250512</v>
          </cell>
          <cell r="Q283">
            <v>6994.2411496777304</v>
          </cell>
          <cell r="R283">
            <v>6701.5822664304114</v>
          </cell>
          <cell r="S283">
            <v>6408.9233831830907</v>
          </cell>
        </row>
        <row r="320">
          <cell r="J320">
            <v>-166.75166605600793</v>
          </cell>
          <cell r="K320">
            <v>-101.39971513316398</v>
          </cell>
          <cell r="L320">
            <v>-118.99721433479607</v>
          </cell>
          <cell r="M320">
            <v>-98.148772665962809</v>
          </cell>
          <cell r="N320">
            <v>-56.270162024392938</v>
          </cell>
          <cell r="O320">
            <v>-44.625042243800564</v>
          </cell>
          <cell r="P320">
            <v>16.432297187529997</v>
          </cell>
          <cell r="Q320">
            <v>151.04402984774842</v>
          </cell>
          <cell r="R320">
            <v>174.96633700767575</v>
          </cell>
          <cell r="S320">
            <v>197.0986895037849</v>
          </cell>
        </row>
        <row r="323">
          <cell r="J323">
            <v>0</v>
          </cell>
          <cell r="K323">
            <v>0</v>
          </cell>
          <cell r="L323">
            <v>0</v>
          </cell>
          <cell r="M323">
            <v>0</v>
          </cell>
          <cell r="N323">
            <v>0</v>
          </cell>
          <cell r="O323">
            <v>0</v>
          </cell>
          <cell r="P323">
            <v>0</v>
          </cell>
          <cell r="Q323">
            <v>0</v>
          </cell>
          <cell r="R323">
            <v>0</v>
          </cell>
          <cell r="S323">
            <v>0</v>
          </cell>
        </row>
        <row r="324">
          <cell r="J324">
            <v>0</v>
          </cell>
          <cell r="K324">
            <v>0</v>
          </cell>
          <cell r="L324">
            <v>0</v>
          </cell>
          <cell r="M324">
            <v>0</v>
          </cell>
          <cell r="N324">
            <v>0</v>
          </cell>
          <cell r="O324">
            <v>0</v>
          </cell>
          <cell r="P324">
            <v>0</v>
          </cell>
          <cell r="Q324">
            <v>0</v>
          </cell>
          <cell r="R324">
            <v>0</v>
          </cell>
          <cell r="S324">
            <v>0</v>
          </cell>
        </row>
        <row r="325">
          <cell r="J325">
            <v>0</v>
          </cell>
          <cell r="K325">
            <v>0</v>
          </cell>
          <cell r="L325">
            <v>0</v>
          </cell>
          <cell r="M325">
            <v>0</v>
          </cell>
          <cell r="N325">
            <v>0</v>
          </cell>
          <cell r="O325">
            <v>0</v>
          </cell>
          <cell r="P325">
            <v>0</v>
          </cell>
          <cell r="Q325">
            <v>0</v>
          </cell>
          <cell r="R325">
            <v>0</v>
          </cell>
          <cell r="S325">
            <v>0</v>
          </cell>
        </row>
        <row r="336">
          <cell r="J336">
            <v>-166.75166605600793</v>
          </cell>
          <cell r="K336">
            <v>-101.39971513316398</v>
          </cell>
          <cell r="L336">
            <v>-118.99721433479607</v>
          </cell>
          <cell r="M336">
            <v>-98.148772665962809</v>
          </cell>
          <cell r="N336">
            <v>-56.270162024392938</v>
          </cell>
          <cell r="O336">
            <v>-44.625042243800564</v>
          </cell>
          <cell r="P336">
            <v>16.432297187529997</v>
          </cell>
          <cell r="Q336">
            <v>151.04402984774842</v>
          </cell>
          <cell r="R336">
            <v>174.96633700767575</v>
          </cell>
          <cell r="S336">
            <v>197.0986895037849</v>
          </cell>
        </row>
        <row r="339">
          <cell r="J339">
            <v>0</v>
          </cell>
          <cell r="K339">
            <v>0</v>
          </cell>
          <cell r="L339">
            <v>0</v>
          </cell>
          <cell r="M339">
            <v>0</v>
          </cell>
          <cell r="N339">
            <v>0</v>
          </cell>
          <cell r="O339">
            <v>0</v>
          </cell>
          <cell r="P339">
            <v>0</v>
          </cell>
          <cell r="Q339">
            <v>0</v>
          </cell>
          <cell r="R339">
            <v>0</v>
          </cell>
          <cell r="S339">
            <v>0</v>
          </cell>
        </row>
        <row r="346">
          <cell r="J346">
            <v>-278.17828219999996</v>
          </cell>
          <cell r="K346">
            <v>-251.77916321921998</v>
          </cell>
          <cell r="L346">
            <v>-227.88532062971598</v>
          </cell>
          <cell r="M346">
            <v>-206.25900370195595</v>
          </cell>
          <cell r="N346">
            <v>-186.68502425064034</v>
          </cell>
          <cell r="O346">
            <v>-168.96861544925457</v>
          </cell>
          <cell r="P346">
            <v>-152.93349384312032</v>
          </cell>
          <cell r="Q346">
            <v>-138.4201052774082</v>
          </cell>
          <cell r="R346">
            <v>-125.28403728658215</v>
          </cell>
          <cell r="S346">
            <v>-113.3945821480855</v>
          </cell>
        </row>
        <row r="359">
          <cell r="J359">
            <v>4.58456754549705</v>
          </cell>
          <cell r="K359">
            <v>5.253546689717016</v>
          </cell>
          <cell r="L359">
            <v>6.352410657875879</v>
          </cell>
          <cell r="M359">
            <v>6.4554586545202248</v>
          </cell>
          <cell r="N359">
            <v>6.3068966456842057</v>
          </cell>
          <cell r="O359">
            <v>0</v>
          </cell>
          <cell r="P359">
            <v>0</v>
          </cell>
          <cell r="Q359">
            <v>0</v>
          </cell>
          <cell r="R359">
            <v>0</v>
          </cell>
          <cell r="S359">
            <v>0</v>
          </cell>
        </row>
        <row r="360">
          <cell r="J360">
            <v>758.1927258257565</v>
          </cell>
          <cell r="K360">
            <v>579.79084171348518</v>
          </cell>
          <cell r="L360">
            <v>576.20852169889179</v>
          </cell>
          <cell r="M360">
            <v>499.73759827373482</v>
          </cell>
          <cell r="N360">
            <v>373.12760165259692</v>
          </cell>
          <cell r="O360">
            <v>0</v>
          </cell>
          <cell r="P360">
            <v>0</v>
          </cell>
          <cell r="Q360">
            <v>0</v>
          </cell>
          <cell r="R360">
            <v>0</v>
          </cell>
          <cell r="S360">
            <v>0</v>
          </cell>
        </row>
        <row r="362">
          <cell r="J362">
            <v>-65.052935875849911</v>
          </cell>
          <cell r="K362">
            <v>-109.21744819671902</v>
          </cell>
          <cell r="L362">
            <v>-149.28528230320543</v>
          </cell>
          <cell r="M362">
            <v>-179.35409101347688</v>
          </cell>
          <cell r="N362">
            <v>-195.97985822631338</v>
          </cell>
          <cell r="O362">
            <v>-179.16478639049569</v>
          </cell>
          <cell r="P362">
            <v>-163.79244771819117</v>
          </cell>
          <cell r="Q362">
            <v>-149.73905570397037</v>
          </cell>
          <cell r="R362">
            <v>-136.89144472456971</v>
          </cell>
          <cell r="S362">
            <v>-125.14615876720163</v>
          </cell>
        </row>
        <row r="378">
          <cell r="J378">
            <v>-20.220000878573046</v>
          </cell>
          <cell r="K378">
            <v>-20.562510161758041</v>
          </cell>
          <cell r="L378">
            <v>-20.759741255089921</v>
          </cell>
          <cell r="M378">
            <v>-20.183165531277496</v>
          </cell>
          <cell r="N378">
            <v>-17.499027898743975</v>
          </cell>
          <cell r="O378">
            <v>628.66365716646021</v>
          </cell>
          <cell r="P378">
            <v>0</v>
          </cell>
          <cell r="Q378">
            <v>0</v>
          </cell>
          <cell r="R378">
            <v>0</v>
          </cell>
          <cell r="S378">
            <v>0</v>
          </cell>
        </row>
        <row r="379">
          <cell r="I379">
            <v>-529.43921144101773</v>
          </cell>
          <cell r="J379">
            <v>-549.65921231959078</v>
          </cell>
          <cell r="K379">
            <v>-570.22172248134882</v>
          </cell>
          <cell r="L379">
            <v>-590.98146373643874</v>
          </cell>
          <cell r="M379">
            <v>-611.16462926771624</v>
          </cell>
          <cell r="N379">
            <v>-628.66365716646021</v>
          </cell>
          <cell r="O379">
            <v>0</v>
          </cell>
          <cell r="P379">
            <v>0</v>
          </cell>
          <cell r="Q379">
            <v>0</v>
          </cell>
          <cell r="R379">
            <v>0</v>
          </cell>
          <cell r="S379">
            <v>0</v>
          </cell>
        </row>
        <row r="385">
          <cell r="J385">
            <v>16.598298500000009</v>
          </cell>
          <cell r="K385">
            <v>16.598298500000009</v>
          </cell>
          <cell r="L385">
            <v>16.598298500000009</v>
          </cell>
          <cell r="M385">
            <v>16.598298500000009</v>
          </cell>
          <cell r="N385">
            <v>16.598298500000009</v>
          </cell>
          <cell r="O385">
            <v>16.598298500000009</v>
          </cell>
          <cell r="P385">
            <v>16.598298500000009</v>
          </cell>
          <cell r="Q385">
            <v>16.598298500000009</v>
          </cell>
          <cell r="R385">
            <v>16.598298500000009</v>
          </cell>
          <cell r="S385">
            <v>16.598298500000009</v>
          </cell>
        </row>
        <row r="386">
          <cell r="J386">
            <v>0</v>
          </cell>
          <cell r="K386">
            <v>0</v>
          </cell>
          <cell r="L386">
            <v>0</v>
          </cell>
          <cell r="M386">
            <v>0</v>
          </cell>
          <cell r="N386">
            <v>0</v>
          </cell>
          <cell r="O386">
            <v>0</v>
          </cell>
          <cell r="P386">
            <v>0</v>
          </cell>
          <cell r="Q386">
            <v>0</v>
          </cell>
          <cell r="R386">
            <v>0</v>
          </cell>
          <cell r="S386">
            <v>0</v>
          </cell>
        </row>
        <row r="388">
          <cell r="J388">
            <v>16.598298500000009</v>
          </cell>
          <cell r="K388">
            <v>16.598298500000009</v>
          </cell>
          <cell r="L388">
            <v>16.598298500000009</v>
          </cell>
          <cell r="M388">
            <v>16.598298500000009</v>
          </cell>
          <cell r="N388">
            <v>16.598298500000009</v>
          </cell>
          <cell r="O388">
            <v>16.598298500000009</v>
          </cell>
          <cell r="P388">
            <v>16.598298500000009</v>
          </cell>
          <cell r="Q388">
            <v>16.598298500000009</v>
          </cell>
          <cell r="R388">
            <v>16.598298500000009</v>
          </cell>
          <cell r="S388">
            <v>16.598298500000009</v>
          </cell>
        </row>
        <row r="393">
          <cell r="J393">
            <v>0</v>
          </cell>
          <cell r="K393">
            <v>0</v>
          </cell>
          <cell r="L393">
            <v>0</v>
          </cell>
          <cell r="M393">
            <v>0</v>
          </cell>
          <cell r="N393">
            <v>0</v>
          </cell>
          <cell r="O393">
            <v>0</v>
          </cell>
          <cell r="P393">
            <v>0</v>
          </cell>
          <cell r="Q393">
            <v>0</v>
          </cell>
          <cell r="R393">
            <v>0</v>
          </cell>
          <cell r="S393">
            <v>0</v>
          </cell>
        </row>
        <row r="399">
          <cell r="I399">
            <v>-45.556998536932525</v>
          </cell>
        </row>
        <row r="401">
          <cell r="J401">
            <v>0</v>
          </cell>
          <cell r="K401">
            <v>0</v>
          </cell>
          <cell r="L401">
            <v>0</v>
          </cell>
          <cell r="M401">
            <v>0</v>
          </cell>
          <cell r="N401">
            <v>0</v>
          </cell>
          <cell r="O401">
            <v>0</v>
          </cell>
          <cell r="P401">
            <v>0</v>
          </cell>
          <cell r="Q401">
            <v>0</v>
          </cell>
          <cell r="R401">
            <v>0</v>
          </cell>
          <cell r="S401">
            <v>0</v>
          </cell>
        </row>
        <row r="429">
          <cell r="J429">
            <v>125.90100733815652</v>
          </cell>
          <cell r="K429">
            <v>108.50272169565014</v>
          </cell>
          <cell r="L429">
            <v>99.290856898161692</v>
          </cell>
          <cell r="M429">
            <v>120.96258963908345</v>
          </cell>
          <cell r="N429">
            <v>152.62534538469853</v>
          </cell>
          <cell r="O429">
            <v>133.99750325066231</v>
          </cell>
          <cell r="P429">
            <v>170.53471604598369</v>
          </cell>
          <cell r="Q429">
            <v>222.15515429784961</v>
          </cell>
          <cell r="R429">
            <v>224.15486306350908</v>
          </cell>
          <cell r="S429">
            <v>226.93418005685692</v>
          </cell>
        </row>
        <row r="433">
          <cell r="J433">
            <v>2376.0184302973535</v>
          </cell>
          <cell r="K433">
            <v>2436.0091637719506</v>
          </cell>
          <cell r="L433">
            <v>2475.8674190517531</v>
          </cell>
          <cell r="M433">
            <v>2503.7629967676262</v>
          </cell>
          <cell r="N433">
            <v>2551.3183284669794</v>
          </cell>
          <cell r="O433">
            <v>2630.6115489434978</v>
          </cell>
          <cell r="P433">
            <v>3330.9107149232268</v>
          </cell>
          <cell r="Q433">
            <v>3436.0192979906374</v>
          </cell>
          <cell r="R433">
            <v>3591.7302324037091</v>
          </cell>
          <cell r="S433">
            <v>3748.3455888990779</v>
          </cell>
        </row>
        <row r="437">
          <cell r="J437">
            <v>2480.4274764274519</v>
          </cell>
          <cell r="K437">
            <v>2522.6113510477353</v>
          </cell>
          <cell r="L437">
            <v>2552.9908306131979</v>
          </cell>
          <cell r="M437">
            <v>2603.0642665614419</v>
          </cell>
          <cell r="N437">
            <v>2684.8955207234185</v>
          </cell>
          <cell r="O437">
            <v>3391.6591742535265</v>
          </cell>
          <cell r="P437">
            <v>3499.7558513282338</v>
          </cell>
          <cell r="Q437">
            <v>3656.4569945834342</v>
          </cell>
          <cell r="R437">
            <v>3814.139299710032</v>
          </cell>
          <cell r="S437">
            <v>3973.505167568755</v>
          </cell>
        </row>
        <row r="449">
          <cell r="J449">
            <v>-47.605332305150085</v>
          </cell>
          <cell r="K449">
            <v>-50.036108177983358</v>
          </cell>
          <cell r="L449">
            <v>-52.641863601622283</v>
          </cell>
          <cell r="M449">
            <v>-55.276299344633649</v>
          </cell>
          <cell r="N449">
            <v>-57.93019739061851</v>
          </cell>
          <cell r="O449">
            <v>-60.711513062638197</v>
          </cell>
          <cell r="P449">
            <v>-63.626363872045033</v>
          </cell>
          <cell r="Q449">
            <v>-64.676198875933778</v>
          </cell>
          <cell r="R449">
            <v>-65.743356157386685</v>
          </cell>
          <cell r="S449">
            <v>-66.828121533983563</v>
          </cell>
        </row>
        <row r="450">
          <cell r="J450">
            <v>0</v>
          </cell>
          <cell r="K450">
            <v>0</v>
          </cell>
          <cell r="L450">
            <v>0</v>
          </cell>
          <cell r="M450">
            <v>0</v>
          </cell>
          <cell r="N450">
            <v>0</v>
          </cell>
          <cell r="O450">
            <v>0</v>
          </cell>
          <cell r="P450">
            <v>0</v>
          </cell>
          <cell r="Q450">
            <v>0</v>
          </cell>
          <cell r="R450">
            <v>0</v>
          </cell>
          <cell r="S450">
            <v>0</v>
          </cell>
        </row>
        <row r="451">
          <cell r="J451">
            <v>0</v>
          </cell>
          <cell r="K451">
            <v>0</v>
          </cell>
          <cell r="L451">
            <v>0</v>
          </cell>
          <cell r="M451">
            <v>0</v>
          </cell>
          <cell r="N451">
            <v>0</v>
          </cell>
          <cell r="O451">
            <v>0</v>
          </cell>
          <cell r="P451">
            <v>0</v>
          </cell>
          <cell r="Q451">
            <v>0</v>
          </cell>
          <cell r="R451">
            <v>0</v>
          </cell>
          <cell r="S451">
            <v>0</v>
          </cell>
        </row>
        <row r="455">
          <cell r="J455">
            <v>-47.605332305150085</v>
          </cell>
          <cell r="K455">
            <v>-50.036108177983358</v>
          </cell>
          <cell r="L455">
            <v>-52.641863601622283</v>
          </cell>
          <cell r="M455">
            <v>-55.276299344633649</v>
          </cell>
          <cell r="N455">
            <v>-57.93019739061851</v>
          </cell>
          <cell r="O455">
            <v>-60.711513062638197</v>
          </cell>
          <cell r="P455">
            <v>-63.626363872045033</v>
          </cell>
          <cell r="Q455">
            <v>-64.676198875933778</v>
          </cell>
          <cell r="R455">
            <v>-65.743356157386685</v>
          </cell>
          <cell r="S455">
            <v>-66.828121533983563</v>
          </cell>
        </row>
        <row r="456">
          <cell r="J456">
            <v>0</v>
          </cell>
          <cell r="K456">
            <v>0</v>
          </cell>
          <cell r="L456">
            <v>0</v>
          </cell>
          <cell r="M456">
            <v>0</v>
          </cell>
          <cell r="N456">
            <v>0</v>
          </cell>
          <cell r="O456">
            <v>0</v>
          </cell>
          <cell r="P456">
            <v>0</v>
          </cell>
          <cell r="Q456">
            <v>0</v>
          </cell>
          <cell r="R456">
            <v>0</v>
          </cell>
          <cell r="S456">
            <v>0</v>
          </cell>
        </row>
        <row r="458">
          <cell r="K458">
            <v>0</v>
          </cell>
          <cell r="L458">
            <v>0</v>
          </cell>
          <cell r="M458">
            <v>0</v>
          </cell>
          <cell r="N458">
            <v>0</v>
          </cell>
          <cell r="O458">
            <v>0</v>
          </cell>
          <cell r="P458">
            <v>0</v>
          </cell>
          <cell r="Q458">
            <v>0</v>
          </cell>
          <cell r="R458">
            <v>0</v>
          </cell>
          <cell r="S458">
            <v>0</v>
          </cell>
        </row>
        <row r="481">
          <cell r="J481">
            <v>-47.605332305150093</v>
          </cell>
          <cell r="K481">
            <v>-50.036108177983365</v>
          </cell>
          <cell r="L481">
            <v>-52.641863601622291</v>
          </cell>
          <cell r="M481">
            <v>-55.276299344633664</v>
          </cell>
          <cell r="N481">
            <v>-57.930197390618517</v>
          </cell>
          <cell r="O481">
            <v>-60.711513062638204</v>
          </cell>
          <cell r="P481">
            <v>-63.62636387204504</v>
          </cell>
          <cell r="Q481">
            <v>-64.676198875933778</v>
          </cell>
          <cell r="R481">
            <v>-65.7433561573867</v>
          </cell>
          <cell r="S481">
            <v>-66.828121533983563</v>
          </cell>
        </row>
        <row r="488">
          <cell r="I488">
            <v>1161.1939678490855</v>
          </cell>
          <cell r="J488">
            <v>1165.9100259331274</v>
          </cell>
          <cell r="K488">
            <v>1170.9722048090825</v>
          </cell>
          <cell r="L488">
            <v>1178.1885561492227</v>
          </cell>
          <cell r="M488">
            <v>1183.4715129614169</v>
          </cell>
          <cell r="N488">
            <v>1188.4566338099442</v>
          </cell>
          <cell r="O488">
            <v>0</v>
          </cell>
          <cell r="P488">
            <v>0</v>
          </cell>
          <cell r="Q488">
            <v>0</v>
          </cell>
          <cell r="R488">
            <v>0</v>
          </cell>
          <cell r="S488">
            <v>0</v>
          </cell>
        </row>
        <row r="518">
          <cell r="I518">
            <v>2376.0184302973535</v>
          </cell>
          <cell r="J518">
            <v>2436.0091637719506</v>
          </cell>
          <cell r="K518">
            <v>2475.8674190517531</v>
          </cell>
          <cell r="L518">
            <v>2503.7629967676262</v>
          </cell>
          <cell r="M518">
            <v>2551.3183284669794</v>
          </cell>
          <cell r="N518">
            <v>2630.6115489434978</v>
          </cell>
          <cell r="O518">
            <v>3330.9107149232268</v>
          </cell>
          <cell r="P518">
            <v>3436.0192979906374</v>
          </cell>
          <cell r="Q518">
            <v>3591.7302324037091</v>
          </cell>
          <cell r="R518">
            <v>3748.3455888990779</v>
          </cell>
          <cell r="S518">
            <v>3906.6266045459975</v>
          </cell>
        </row>
        <row r="521">
          <cell r="I521">
            <v>0</v>
          </cell>
          <cell r="J521">
            <v>0</v>
          </cell>
          <cell r="K521">
            <v>0</v>
          </cell>
          <cell r="L521">
            <v>0</v>
          </cell>
          <cell r="M521">
            <v>0</v>
          </cell>
          <cell r="N521">
            <v>0</v>
          </cell>
          <cell r="O521">
            <v>0</v>
          </cell>
          <cell r="P521">
            <v>0</v>
          </cell>
          <cell r="Q521">
            <v>0</v>
          </cell>
          <cell r="R521">
            <v>0</v>
          </cell>
          <cell r="S521">
            <v>0</v>
          </cell>
        </row>
        <row r="523">
          <cell r="J523">
            <v>2436.1091637719505</v>
          </cell>
          <cell r="K523">
            <v>2475.967419051753</v>
          </cell>
          <cell r="L523">
            <v>2503.8629967676261</v>
          </cell>
          <cell r="M523">
            <v>2551.4183284669793</v>
          </cell>
          <cell r="N523">
            <v>2630.7115489434977</v>
          </cell>
          <cell r="O523">
            <v>3331.0107149232267</v>
          </cell>
          <cell r="P523">
            <v>3436.1192979906373</v>
          </cell>
          <cell r="Q523">
            <v>3591.830232403709</v>
          </cell>
          <cell r="R523">
            <v>3748.4455888990778</v>
          </cell>
          <cell r="S523">
            <v>3906.7266045459974</v>
          </cell>
        </row>
        <row r="558">
          <cell r="I558">
            <v>475.57694371691019</v>
          </cell>
          <cell r="J558">
            <v>24.350282293702833</v>
          </cell>
          <cell r="K558">
            <v>-228.5179358315815</v>
          </cell>
          <cell r="L558">
            <v>-479.38299830265362</v>
          </cell>
          <cell r="M558">
            <v>-613.72364880749569</v>
          </cell>
          <cell r="N558">
            <v>-595.14012271703632</v>
          </cell>
          <cell r="O558">
            <v>519.11945192373764</v>
          </cell>
          <cell r="P558">
            <v>968.93253250473686</v>
          </cell>
          <cell r="Q558">
            <v>1420.1495848086174</v>
          </cell>
          <cell r="R558">
            <v>1872.1779286011808</v>
          </cell>
          <cell r="S558">
            <v>2325.7824656536377</v>
          </cell>
        </row>
        <row r="563">
          <cell r="J563">
            <v>-4211.547476622497</v>
          </cell>
          <cell r="K563">
            <v>-4607.1035555493436</v>
          </cell>
          <cell r="L563">
            <v>-4908.8396166891216</v>
          </cell>
          <cell r="M563">
            <v>-5152.2470930865111</v>
          </cell>
          <cell r="N563">
            <v>-5259.5666242530533</v>
          </cell>
          <cell r="O563">
            <v>-4742.5979904029646</v>
          </cell>
          <cell r="P563">
            <v>-4011.5476197195885</v>
          </cell>
          <cell r="Q563">
            <v>-3586.9146417026836</v>
          </cell>
          <cell r="R563">
            <v>-3135.2919436544616</v>
          </cell>
          <cell r="S563">
            <v>-2682.4755032319517</v>
          </cell>
        </row>
        <row r="597">
          <cell r="J597">
            <v>428.75047782771736</v>
          </cell>
          <cell r="K597">
            <v>443.79747403933908</v>
          </cell>
          <cell r="L597">
            <v>452.38724696418689</v>
          </cell>
          <cell r="M597">
            <v>445.63538886821516</v>
          </cell>
          <cell r="N597">
            <v>411.3980835153605</v>
          </cell>
          <cell r="O597">
            <v>0</v>
          </cell>
          <cell r="P597">
            <v>0</v>
          </cell>
          <cell r="Q597">
            <v>0</v>
          </cell>
          <cell r="R597">
            <v>0</v>
          </cell>
          <cell r="S597">
            <v>0</v>
          </cell>
        </row>
        <row r="625">
          <cell r="I625">
            <v>6701.962692514142</v>
          </cell>
          <cell r="J625">
            <v>7260.484164743857</v>
          </cell>
          <cell r="K625">
            <v>7720.1856779102518</v>
          </cell>
          <cell r="L625">
            <v>8198.624172912052</v>
          </cell>
          <cell r="M625">
            <v>8590.5011824516168</v>
          </cell>
          <cell r="N625">
            <v>8848.0806764033696</v>
          </cell>
          <cell r="O625">
            <v>8768.6623266897168</v>
          </cell>
          <cell r="P625">
            <v>8686.1665721468526</v>
          </cell>
          <cell r="Q625">
            <v>8341.784568068766</v>
          </cell>
          <cell r="R625">
            <v>8006.9536163645716</v>
          </cell>
          <cell r="S625">
            <v>7681.2978817801195</v>
          </cell>
        </row>
        <row r="627">
          <cell r="J627">
            <v>-325.08073804206384</v>
          </cell>
          <cell r="K627">
            <v>-325.91630625395794</v>
          </cell>
          <cell r="L627">
            <v>-331.79455436359075</v>
          </cell>
          <cell r="M627">
            <v>-352.20620030455098</v>
          </cell>
          <cell r="N627">
            <v>-388.95824818136168</v>
          </cell>
          <cell r="O627">
            <v>-353.70885068215716</v>
          </cell>
          <cell r="P627">
            <v>-354.32428667024141</v>
          </cell>
          <cell r="Q627">
            <v>-344.3820040780875</v>
          </cell>
          <cell r="R627">
            <v>-334.83095170419443</v>
          </cell>
          <cell r="S627">
            <v>-325.65573458445186</v>
          </cell>
        </row>
        <row r="629">
          <cell r="J629">
            <v>7075.0509063241971</v>
          </cell>
          <cell r="K629">
            <v>7613.7631521276999</v>
          </cell>
          <cell r="L629">
            <v>8094.5081747745817</v>
          </cell>
          <cell r="M629">
            <v>8529.8399765348822</v>
          </cell>
          <cell r="N629">
            <v>8852.4436977554924</v>
          </cell>
          <cell r="O629">
            <v>8945.516752030795</v>
          </cell>
          <cell r="P629">
            <v>8863.3287154819736</v>
          </cell>
          <cell r="Q629">
            <v>8513.9755701078102</v>
          </cell>
          <cell r="R629">
            <v>8174.3690922166688</v>
          </cell>
          <cell r="S629">
            <v>7844.1257490723456</v>
          </cell>
        </row>
        <row r="630">
          <cell r="J630">
            <v>6732.9558009184566</v>
          </cell>
          <cell r="K630">
            <v>6653.6373841899731</v>
          </cell>
          <cell r="L630">
            <v>6595.8120118714942</v>
          </cell>
          <cell r="M630">
            <v>6529.5917202262372</v>
          </cell>
          <cell r="N630">
            <v>6437.8493424808994</v>
          </cell>
          <cell r="O630">
            <v>6355.3545440663693</v>
          </cell>
          <cell r="P630">
            <v>6294.5338328726411</v>
          </cell>
          <cell r="Q630">
            <v>6046.8430413004644</v>
          </cell>
          <cell r="R630">
            <v>5808.8989172113124</v>
          </cell>
          <cell r="S630">
            <v>5580.3179278689777</v>
          </cell>
        </row>
        <row r="631">
          <cell r="J631">
            <v>342.09510540574047</v>
          </cell>
          <cell r="K631">
            <v>960.12576793772678</v>
          </cell>
          <cell r="L631">
            <v>1498.6961629030875</v>
          </cell>
          <cell r="M631">
            <v>2000.2482563086451</v>
          </cell>
          <cell r="N631">
            <v>2414.594355274593</v>
          </cell>
          <cell r="O631">
            <v>2590.1622079644258</v>
          </cell>
          <cell r="P631">
            <v>2568.7948826093325</v>
          </cell>
          <cell r="Q631">
            <v>2467.1325288073458</v>
          </cell>
          <cell r="R631">
            <v>2365.4701750053564</v>
          </cell>
          <cell r="S631">
            <v>2263.8078212033679</v>
          </cell>
        </row>
        <row r="637">
          <cell r="J637">
            <v>254.70183262767108</v>
          </cell>
          <cell r="K637">
            <v>274.09547347659719</v>
          </cell>
          <cell r="L637">
            <v>291.40229429188491</v>
          </cell>
          <cell r="M637">
            <v>307.07423915525573</v>
          </cell>
          <cell r="N637">
            <v>318.68797311919769</v>
          </cell>
          <cell r="O637">
            <v>322.03860307310856</v>
          </cell>
          <cell r="P637">
            <v>319.07983375735103</v>
          </cell>
          <cell r="Q637">
            <v>306.50312052388114</v>
          </cell>
          <cell r="R637">
            <v>294.27728731980005</v>
          </cell>
          <cell r="S637">
            <v>282.38852696660439</v>
          </cell>
        </row>
        <row r="644">
          <cell r="I644">
            <v>16.598298500000009</v>
          </cell>
          <cell r="J644">
            <v>16.598298500000009</v>
          </cell>
          <cell r="K644">
            <v>16.598298500000009</v>
          </cell>
          <cell r="L644">
            <v>16.598298500000009</v>
          </cell>
          <cell r="M644">
            <v>16.598298500000009</v>
          </cell>
          <cell r="N644">
            <v>16.598298500000009</v>
          </cell>
          <cell r="O644">
            <v>16.598298500000009</v>
          </cell>
          <cell r="P644">
            <v>16.598298500000009</v>
          </cell>
          <cell r="Q644">
            <v>16.598298500000009</v>
          </cell>
          <cell r="R644">
            <v>16.598298500000009</v>
          </cell>
          <cell r="S644">
            <v>16.598298500000009</v>
          </cell>
        </row>
        <row r="669">
          <cell r="J669">
            <v>1.39269618477961</v>
          </cell>
          <cell r="K669">
            <v>3.8358348873206891</v>
          </cell>
          <cell r="L669">
            <v>5.7395977470996895</v>
          </cell>
          <cell r="M669">
            <v>7.2310642459461105</v>
          </cell>
          <cell r="N669">
            <v>7.7621634015969549</v>
          </cell>
          <cell r="O669">
            <v>7.5379418402732288</v>
          </cell>
          <cell r="P669">
            <v>7.3096146745634547</v>
          </cell>
          <cell r="Q669">
            <v>7.0871111752117804</v>
          </cell>
          <cell r="R669">
            <v>6.8653269910352748</v>
          </cell>
          <cell r="S669">
            <v>6.6453507612793823</v>
          </cell>
        </row>
        <row r="670">
          <cell r="J670">
            <v>-1.3179637280854739</v>
          </cell>
          <cell r="K670">
            <v>-4.0738740289833606</v>
          </cell>
          <cell r="L670">
            <v>-7.0994161805490856</v>
          </cell>
          <cell r="M670">
            <v>-10.433210152439854</v>
          </cell>
          <cell r="N670">
            <v>-14.093400787635453</v>
          </cell>
          <cell r="O670">
            <v>-18.101819166014252</v>
          </cell>
          <cell r="P670">
            <v>-22.484602532795485</v>
          </cell>
          <cell r="Q670">
            <v>-27.21492179410594</v>
          </cell>
          <cell r="R670">
            <v>-32.261310376473773</v>
          </cell>
          <cell r="S670">
            <v>-37.641979264003652</v>
          </cell>
        </row>
        <row r="671">
          <cell r="J671">
            <v>184.29637768013626</v>
          </cell>
          <cell r="K671">
            <v>143.43493433559752</v>
          </cell>
          <cell r="L671">
            <v>129.09399753115392</v>
          </cell>
          <cell r="M671">
            <v>142.2215432449953</v>
          </cell>
          <cell r="N671">
            <v>143.11177151916417</v>
          </cell>
          <cell r="O671">
            <v>128.46608424619077</v>
          </cell>
          <cell r="P671">
            <v>164.60356044261491</v>
          </cell>
          <cell r="Q671">
            <v>216.23171602180804</v>
          </cell>
          <cell r="R671">
            <v>218.23645403052973</v>
          </cell>
          <cell r="S671">
            <v>221.0193084921377</v>
          </cell>
        </row>
        <row r="675">
          <cell r="J675">
            <v>2376.0184302973535</v>
          </cell>
          <cell r="K675">
            <v>2495.7041596858612</v>
          </cell>
          <cell r="L675">
            <v>2571.8606133588701</v>
          </cell>
          <cell r="M675">
            <v>2630.9964545840598</v>
          </cell>
          <cell r="N675">
            <v>2701.3197828614334</v>
          </cell>
          <cell r="O675">
            <v>2772.6809238611813</v>
          </cell>
          <cell r="P675">
            <v>3469.1060951430486</v>
          </cell>
          <cell r="Q675">
            <v>3570.020522340797</v>
          </cell>
          <cell r="R675">
            <v>3721.5736787071401</v>
          </cell>
          <cell r="S675">
            <v>3874.065419792626</v>
          </cell>
        </row>
        <row r="679">
          <cell r="J679">
            <v>2539.1817875942847</v>
          </cell>
          <cell r="K679">
            <v>2617.8670356009306</v>
          </cell>
          <cell r="L679">
            <v>2679.6346662453211</v>
          </cell>
          <cell r="M679">
            <v>2752.5679156600895</v>
          </cell>
          <cell r="N679">
            <v>2826.3665014503058</v>
          </cell>
          <cell r="O679">
            <v>3528.3191659967551</v>
          </cell>
          <cell r="P679">
            <v>3632.0200759446866</v>
          </cell>
          <cell r="Q679">
            <v>3784.5347806575523</v>
          </cell>
          <cell r="R679">
            <v>3938.0643369804839</v>
          </cell>
          <cell r="S679">
            <v>4093.3101268975838</v>
          </cell>
        </row>
        <row r="695">
          <cell r="J695">
            <v>0</v>
          </cell>
          <cell r="K695">
            <v>0</v>
          </cell>
          <cell r="L695">
            <v>0</v>
          </cell>
          <cell r="M695">
            <v>0</v>
          </cell>
          <cell r="N695">
            <v>0</v>
          </cell>
          <cell r="O695">
            <v>0</v>
          </cell>
          <cell r="P695">
            <v>0</v>
          </cell>
          <cell r="Q695">
            <v>0</v>
          </cell>
          <cell r="R695">
            <v>0</v>
          </cell>
          <cell r="S695">
            <v>0</v>
          </cell>
        </row>
        <row r="704">
          <cell r="K704">
            <v>0</v>
          </cell>
          <cell r="L704">
            <v>0</v>
          </cell>
          <cell r="M704">
            <v>0</v>
          </cell>
          <cell r="N704">
            <v>0</v>
          </cell>
          <cell r="O704">
            <v>0</v>
          </cell>
          <cell r="P704">
            <v>0</v>
          </cell>
          <cell r="Q704">
            <v>0</v>
          </cell>
          <cell r="R704">
            <v>0</v>
          </cell>
          <cell r="S704">
            <v>0</v>
          </cell>
        </row>
        <row r="721">
          <cell r="J721">
            <v>0</v>
          </cell>
          <cell r="K721">
            <v>0</v>
          </cell>
          <cell r="L721">
            <v>0</v>
          </cell>
          <cell r="M721">
            <v>0</v>
          </cell>
          <cell r="N721">
            <v>0</v>
          </cell>
          <cell r="O721">
            <v>0</v>
          </cell>
          <cell r="P721">
            <v>0</v>
          </cell>
          <cell r="Q721">
            <v>0</v>
          </cell>
          <cell r="R721">
            <v>0</v>
          </cell>
          <cell r="S721">
            <v>0</v>
          </cell>
        </row>
        <row r="726">
          <cell r="J726">
            <v>57.385629340984849</v>
          </cell>
          <cell r="K726">
            <v>35.549436334016718</v>
          </cell>
          <cell r="L726">
            <v>29.46381692021987</v>
          </cell>
          <cell r="M726">
            <v>19.467139113814994</v>
          </cell>
          <cell r="N726">
            <v>-13.492037544863706</v>
          </cell>
          <cell r="O726">
            <v>0</v>
          </cell>
          <cell r="P726">
            <v>0</v>
          </cell>
          <cell r="Q726">
            <v>0</v>
          </cell>
          <cell r="R726">
            <v>0</v>
          </cell>
          <cell r="S726">
            <v>0</v>
          </cell>
        </row>
        <row r="727">
          <cell r="J727">
            <v>1.98534797992221</v>
          </cell>
          <cell r="K727">
            <v>-0.24150480073859626</v>
          </cell>
          <cell r="L727">
            <v>0.17326600751243859</v>
          </cell>
          <cell r="M727">
            <v>1.2669985481095409</v>
          </cell>
          <cell r="N727">
            <v>3.3584936990777123</v>
          </cell>
          <cell r="O727">
            <v>-5.9744543199931854</v>
          </cell>
          <cell r="P727">
            <v>-6.1187375769774803</v>
          </cell>
          <cell r="Q727">
            <v>-6.0794231477373728</v>
          </cell>
          <cell r="R727">
            <v>-6.0416557468169003</v>
          </cell>
          <cell r="S727">
            <v>-6.0053744984342643</v>
          </cell>
        </row>
        <row r="728">
          <cell r="J728">
            <v>-1.0686775917763498</v>
          </cell>
          <cell r="K728">
            <v>-2.84556802739246</v>
          </cell>
          <cell r="L728">
            <v>-4.1364171655154678</v>
          </cell>
          <cell r="M728">
            <v>-5.1972053298503056</v>
          </cell>
          <cell r="N728">
            <v>-5.5606990325814536</v>
          </cell>
          <cell r="O728">
            <v>-5.4374822181415539</v>
          </cell>
          <cell r="P728">
            <v>-5.3850329672479234</v>
          </cell>
          <cell r="Q728">
            <v>-5.1654660742029819</v>
          </cell>
          <cell r="R728">
            <v>-4.947286654101049</v>
          </cell>
          <cell r="S728">
            <v>-4.7304401096865831</v>
          </cell>
        </row>
        <row r="735">
          <cell r="J735">
            <v>59.694995913910319</v>
          </cell>
          <cell r="K735">
            <v>36.298198393206349</v>
          </cell>
          <cell r="L735">
            <v>31.240263509316531</v>
          </cell>
          <cell r="M735">
            <v>22.767996578020341</v>
          </cell>
          <cell r="N735">
            <v>-7.9320794767704923</v>
          </cell>
          <cell r="O735">
            <v>-3.8739946978615105</v>
          </cell>
          <cell r="P735">
            <v>-4.194155869661949</v>
          </cell>
          <cell r="Q735">
            <v>-4.1577780467285743</v>
          </cell>
          <cell r="R735">
            <v>-4.1236154098826745</v>
          </cell>
          <cell r="S735">
            <v>-4.0904638468414651</v>
          </cell>
        </row>
        <row r="751">
          <cell r="J751">
            <v>0</v>
          </cell>
          <cell r="K751">
            <v>0</v>
          </cell>
          <cell r="L751">
            <v>0</v>
          </cell>
          <cell r="M751">
            <v>0</v>
          </cell>
          <cell r="N751">
            <v>0</v>
          </cell>
          <cell r="O751">
            <v>0</v>
          </cell>
          <cell r="P751">
            <v>0</v>
          </cell>
          <cell r="Q751">
            <v>0</v>
          </cell>
          <cell r="R751">
            <v>0</v>
          </cell>
          <cell r="S751">
            <v>0</v>
          </cell>
        </row>
        <row r="781">
          <cell r="J781">
            <v>0</v>
          </cell>
          <cell r="K781">
            <v>0</v>
          </cell>
          <cell r="L781">
            <v>0</v>
          </cell>
          <cell r="M781">
            <v>0</v>
          </cell>
          <cell r="N781">
            <v>0</v>
          </cell>
          <cell r="O781">
            <v>0</v>
          </cell>
          <cell r="P781">
            <v>0</v>
          </cell>
          <cell r="Q781">
            <v>0</v>
          </cell>
          <cell r="R781">
            <v>0</v>
          </cell>
          <cell r="S781">
            <v>0</v>
          </cell>
        </row>
        <row r="850">
          <cell r="J850">
            <v>1005.2364950230544</v>
          </cell>
          <cell r="K850">
            <v>1040.4005692898777</v>
          </cell>
          <cell r="L850">
            <v>1072.0562624591571</v>
          </cell>
          <cell r="M850">
            <v>1101.2715517638085</v>
          </cell>
          <cell r="N850">
            <v>1115.2870910118822</v>
          </cell>
          <cell r="O850">
            <v>675.74745375526584</v>
          </cell>
          <cell r="P850">
            <v>673.40412042759226</v>
          </cell>
          <cell r="Q850">
            <v>650.88512460196864</v>
          </cell>
          <cell r="R850">
            <v>629.10823902399443</v>
          </cell>
          <cell r="S850">
            <v>608.04426155105614</v>
          </cell>
        </row>
        <row r="867">
          <cell r="J867">
            <v>-47.605332305150093</v>
          </cell>
          <cell r="K867">
            <v>-50.036108177983365</v>
          </cell>
          <cell r="L867">
            <v>-52.641863601622291</v>
          </cell>
          <cell r="M867">
            <v>-55.276299344633664</v>
          </cell>
          <cell r="N867">
            <v>-57.930197390618517</v>
          </cell>
          <cell r="O867">
            <v>-60.711513062638204</v>
          </cell>
          <cell r="P867">
            <v>-63.62636387204504</v>
          </cell>
          <cell r="Q867">
            <v>-64.676198875933778</v>
          </cell>
          <cell r="R867">
            <v>-65.7433561573867</v>
          </cell>
          <cell r="S867">
            <v>-66.828121533983563</v>
          </cell>
        </row>
        <row r="904">
          <cell r="I904">
            <v>2376.0184302973535</v>
          </cell>
          <cell r="J904">
            <v>2495.7041596858612</v>
          </cell>
          <cell r="K904">
            <v>2571.8606133588701</v>
          </cell>
          <cell r="L904">
            <v>2630.9964545840598</v>
          </cell>
          <cell r="M904">
            <v>2701.3197828614334</v>
          </cell>
          <cell r="N904">
            <v>2772.6809238611813</v>
          </cell>
          <cell r="O904">
            <v>3469.1060951430486</v>
          </cell>
          <cell r="P904">
            <v>3570.020522340797</v>
          </cell>
          <cell r="Q904">
            <v>3721.5736787071401</v>
          </cell>
          <cell r="R904">
            <v>3874.065419792626</v>
          </cell>
          <cell r="S904">
            <v>4028.2559715927041</v>
          </cell>
        </row>
        <row r="907">
          <cell r="I907">
            <v>0</v>
          </cell>
          <cell r="J907">
            <v>0</v>
          </cell>
          <cell r="K907">
            <v>0</v>
          </cell>
          <cell r="L907">
            <v>0</v>
          </cell>
          <cell r="M907">
            <v>0</v>
          </cell>
          <cell r="N907">
            <v>0</v>
          </cell>
          <cell r="O907">
            <v>0</v>
          </cell>
          <cell r="P907">
            <v>0</v>
          </cell>
          <cell r="Q907">
            <v>0</v>
          </cell>
          <cell r="R907">
            <v>0</v>
          </cell>
          <cell r="S907">
            <v>0</v>
          </cell>
        </row>
        <row r="909">
          <cell r="J909">
            <v>2495.8041596858611</v>
          </cell>
          <cell r="K909">
            <v>2571.96061335887</v>
          </cell>
          <cell r="L909">
            <v>2631.0964545840598</v>
          </cell>
          <cell r="M909">
            <v>2701.4197828614333</v>
          </cell>
          <cell r="N909">
            <v>2772.7809238611812</v>
          </cell>
          <cell r="O909">
            <v>3469.2060951430485</v>
          </cell>
          <cell r="P909">
            <v>3570.1205223407969</v>
          </cell>
          <cell r="Q909">
            <v>3721.67367870714</v>
          </cell>
          <cell r="R909">
            <v>3874.1654197926259</v>
          </cell>
          <cell r="S909">
            <v>4028.355971592704</v>
          </cell>
        </row>
        <row r="944">
          <cell r="I944">
            <v>475.57694371691019</v>
          </cell>
          <cell r="J944">
            <v>76.757490741471941</v>
          </cell>
          <cell r="K944">
            <v>-136.58253696270043</v>
          </cell>
          <cell r="L944">
            <v>-355.33712370649738</v>
          </cell>
          <cell r="M944">
            <v>-465.66431095455118</v>
          </cell>
          <cell r="N944">
            <v>-451.10896743955715</v>
          </cell>
          <cell r="O944">
            <v>658.74132421082641</v>
          </cell>
          <cell r="P944">
            <v>1104.371728172925</v>
          </cell>
          <cell r="Q944">
            <v>1551.3986422647913</v>
          </cell>
          <cell r="R944">
            <v>1999.2713772948443</v>
          </cell>
          <cell r="S944">
            <v>2448.7538095263599</v>
          </cell>
        </row>
        <row r="949">
          <cell r="J949">
            <v>-4185.3438723986128</v>
          </cell>
          <cell r="K949">
            <v>-4534.9322518910176</v>
          </cell>
          <cell r="L949">
            <v>-4800.8489799566032</v>
          </cell>
          <cell r="M949">
            <v>-5016.1944868619603</v>
          </cell>
          <cell r="N949">
            <v>-5113.5213776878409</v>
          </cell>
          <cell r="O949">
            <v>-4600.7714766206809</v>
          </cell>
          <cell r="P949">
            <v>-3874.0170857419498</v>
          </cell>
          <cell r="Q949">
            <v>-3453.5705151405027</v>
          </cell>
          <cell r="R949">
            <v>-3006.120690579543</v>
          </cell>
          <cell r="S949">
            <v>-2557.4431069487587</v>
          </cell>
        </row>
        <row r="990">
          <cell r="I990">
            <v>16.598298500000009</v>
          </cell>
          <cell r="J990">
            <v>16.598298500000009</v>
          </cell>
          <cell r="K990">
            <v>16.598298500000009</v>
          </cell>
          <cell r="L990">
            <v>16.598298500000009</v>
          </cell>
          <cell r="M990">
            <v>16.598298500000009</v>
          </cell>
          <cell r="N990">
            <v>16.598298500000009</v>
          </cell>
          <cell r="O990">
            <v>16.598298500000009</v>
          </cell>
          <cell r="P990">
            <v>16.598298500000009</v>
          </cell>
          <cell r="Q990">
            <v>16.598298500000009</v>
          </cell>
          <cell r="R990">
            <v>16.598298500000009</v>
          </cell>
          <cell r="S990">
            <v>16.598298500000009</v>
          </cell>
        </row>
        <row r="999">
          <cell r="I999">
            <v>-104.33815148360614</v>
          </cell>
        </row>
        <row r="1017">
          <cell r="J1017">
            <v>-2.994840870356585</v>
          </cell>
          <cell r="K1017">
            <v>-9.2816859715262012</v>
          </cell>
          <cell r="L1017">
            <v>-16.208361589616562</v>
          </cell>
          <cell r="M1017">
            <v>-23.84087437188343</v>
          </cell>
          <cell r="N1017">
            <v>-32.220773124031339</v>
          </cell>
          <cell r="O1017">
            <v>-41.398048723746427</v>
          </cell>
          <cell r="P1017">
            <v>-51.432553905034773</v>
          </cell>
          <cell r="Q1017">
            <v>-62.262833326736903</v>
          </cell>
          <cell r="R1017">
            <v>-73.816810027508993</v>
          </cell>
          <cell r="S1017">
            <v>-86.136181885161932</v>
          </cell>
        </row>
        <row r="1018">
          <cell r="J1018">
            <v>170.1592892588406</v>
          </cell>
          <cell r="K1018">
            <v>125.08658357819542</v>
          </cell>
          <cell r="L1018">
            <v>106.12703988793587</v>
          </cell>
          <cell r="M1018">
            <v>114.1992193234165</v>
          </cell>
          <cell r="N1018">
            <v>109.5717790608965</v>
          </cell>
          <cell r="O1018">
            <v>88.915705507932614</v>
          </cell>
          <cell r="P1018">
            <v>118.5139833445929</v>
          </cell>
          <cell r="Q1018">
            <v>163.10624599876664</v>
          </cell>
          <cell r="R1018">
            <v>157.61636119550764</v>
          </cell>
          <cell r="S1018">
            <v>152.41958589914688</v>
          </cell>
        </row>
        <row r="1022">
          <cell r="J1022">
            <v>2153.8739761122738</v>
          </cell>
          <cell r="K1022">
            <v>2202.0871571615539</v>
          </cell>
          <cell r="L1022">
            <v>2199.855432413382</v>
          </cell>
          <cell r="M1022">
            <v>2173.0929642620822</v>
          </cell>
          <cell r="N1022">
            <v>2149.5622464714347</v>
          </cell>
          <cell r="O1022">
            <v>2118.6550957038826</v>
          </cell>
          <cell r="P1022">
            <v>2703.7803627614894</v>
          </cell>
          <cell r="Q1022">
            <v>2683.7046149297134</v>
          </cell>
          <cell r="R1022">
            <v>2706.3601403215644</v>
          </cell>
          <cell r="S1022">
            <v>2721.5935744185867</v>
          </cell>
        </row>
        <row r="1026">
          <cell r="J1026">
            <v>2301.1841415070039</v>
          </cell>
          <cell r="K1026">
            <v>2303.9798227003635</v>
          </cell>
          <cell r="L1026">
            <v>2282.4975278827856</v>
          </cell>
          <cell r="M1026">
            <v>2264.1986140115364</v>
          </cell>
          <cell r="N1026">
            <v>2238.3088109717582</v>
          </cell>
          <cell r="O1026">
            <v>2832.5622903017866</v>
          </cell>
          <cell r="P1026">
            <v>2818.4247405090205</v>
          </cell>
          <cell r="Q1026">
            <v>2842.8774068390671</v>
          </cell>
          <cell r="R1026">
            <v>2859.9781454351833</v>
          </cell>
          <cell r="S1026">
            <v>2869.9488313604943</v>
          </cell>
        </row>
        <row r="1042">
          <cell r="J1042">
            <v>0</v>
          </cell>
          <cell r="K1042">
            <v>0</v>
          </cell>
          <cell r="L1042">
            <v>0</v>
          </cell>
          <cell r="M1042">
            <v>0</v>
          </cell>
          <cell r="N1042">
            <v>0</v>
          </cell>
          <cell r="O1042">
            <v>0</v>
          </cell>
          <cell r="P1042">
            <v>0</v>
          </cell>
          <cell r="Q1042">
            <v>0</v>
          </cell>
          <cell r="R1042">
            <v>0</v>
          </cell>
          <cell r="S1042">
            <v>0</v>
          </cell>
        </row>
        <row r="1051">
          <cell r="K1051">
            <v>0</v>
          </cell>
          <cell r="L1051">
            <v>0</v>
          </cell>
          <cell r="M1051">
            <v>0</v>
          </cell>
          <cell r="N1051">
            <v>0</v>
          </cell>
          <cell r="O1051">
            <v>0</v>
          </cell>
          <cell r="P1051">
            <v>0</v>
          </cell>
          <cell r="Q1051">
            <v>0</v>
          </cell>
          <cell r="R1051">
            <v>0</v>
          </cell>
          <cell r="S1051">
            <v>0</v>
          </cell>
        </row>
        <row r="1068">
          <cell r="J1068">
            <v>-2.716321583558054E-2</v>
          </cell>
          <cell r="K1068">
            <v>-8.4174351107066961E-2</v>
          </cell>
          <cell r="L1068">
            <v>-0.14659760825567006</v>
          </cell>
          <cell r="M1068">
            <v>-0.21460404602117283</v>
          </cell>
          <cell r="N1068">
            <v>-0.28845093291490409</v>
          </cell>
          <cell r="O1068">
            <v>0</v>
          </cell>
          <cell r="P1068">
            <v>0</v>
          </cell>
          <cell r="Q1068">
            <v>0</v>
          </cell>
          <cell r="R1068">
            <v>0</v>
          </cell>
          <cell r="S1068">
            <v>0</v>
          </cell>
        </row>
        <row r="1080">
          <cell r="J1080">
            <v>-12.129087198505339</v>
          </cell>
          <cell r="K1080">
            <v>-12.129087198505339</v>
          </cell>
          <cell r="L1080">
            <v>-12.129087198505339</v>
          </cell>
          <cell r="M1080">
            <v>-12.129087198505339</v>
          </cell>
          <cell r="N1080">
            <v>-12.129087198505339</v>
          </cell>
          <cell r="O1080">
            <v>-12.129087198505339</v>
          </cell>
          <cell r="P1080">
            <v>-12.129087198505339</v>
          </cell>
          <cell r="Q1080">
            <v>-12.129087198505339</v>
          </cell>
          <cell r="R1080">
            <v>-12.129087198505339</v>
          </cell>
          <cell r="S1080">
            <v>-12.129087198505339</v>
          </cell>
        </row>
        <row r="1083">
          <cell r="J1083">
            <v>-1.6768771422711113</v>
          </cell>
          <cell r="K1083">
            <v>-5.2078119425428415</v>
          </cell>
          <cell r="L1083">
            <v>-9.1089454090674771</v>
          </cell>
          <cell r="M1083">
            <v>-13.407664219443575</v>
          </cell>
          <cell r="N1083">
            <v>-18.127372336395887</v>
          </cell>
          <cell r="O1083">
            <v>-23.296229557732172</v>
          </cell>
          <cell r="P1083">
            <v>-28.947951372239288</v>
          </cell>
          <cell r="Q1083">
            <v>-35.047911532630962</v>
          </cell>
          <cell r="R1083">
            <v>-41.55549965103522</v>
          </cell>
          <cell r="S1083">
            <v>-48.49420262115828</v>
          </cell>
        </row>
        <row r="1099">
          <cell r="J1099">
            <v>0</v>
          </cell>
          <cell r="K1099">
            <v>0</v>
          </cell>
          <cell r="L1099">
            <v>0</v>
          </cell>
          <cell r="M1099">
            <v>0</v>
          </cell>
          <cell r="N1099">
            <v>0</v>
          </cell>
          <cell r="O1099">
            <v>0</v>
          </cell>
          <cell r="P1099">
            <v>0</v>
          </cell>
          <cell r="Q1099">
            <v>0</v>
          </cell>
          <cell r="R1099">
            <v>0</v>
          </cell>
          <cell r="S1099">
            <v>0</v>
          </cell>
        </row>
        <row r="1119">
          <cell r="I1119">
            <v>-222.14445418507944</v>
          </cell>
          <cell r="J1119">
            <v>-222.14445418507944</v>
          </cell>
          <cell r="K1119">
            <v>-222.14445418507944</v>
          </cell>
          <cell r="L1119">
            <v>-222.14445418507944</v>
          </cell>
          <cell r="M1119">
            <v>-222.14445418507944</v>
          </cell>
          <cell r="N1119">
            <v>-222.14445418507944</v>
          </cell>
          <cell r="O1119">
            <v>-222.14445418507944</v>
          </cell>
          <cell r="P1119">
            <v>-222.14445418507944</v>
          </cell>
          <cell r="Q1119">
            <v>-222.14445418507944</v>
          </cell>
          <cell r="R1119">
            <v>-222.14445418507944</v>
          </cell>
          <cell r="S1119">
            <v>-222.14445418507944</v>
          </cell>
        </row>
        <row r="1128">
          <cell r="J1128">
            <v>0</v>
          </cell>
          <cell r="K1128">
            <v>0</v>
          </cell>
          <cell r="L1128">
            <v>0</v>
          </cell>
          <cell r="M1128">
            <v>0</v>
          </cell>
          <cell r="N1128">
            <v>0</v>
          </cell>
          <cell r="O1128">
            <v>0</v>
          </cell>
          <cell r="P1128">
            <v>0</v>
          </cell>
          <cell r="Q1128">
            <v>0</v>
          </cell>
          <cell r="R1128">
            <v>0</v>
          </cell>
          <cell r="S1128">
            <v>0</v>
          </cell>
        </row>
        <row r="1150">
          <cell r="J1150">
            <v>-0.33112408051919578</v>
          </cell>
          <cell r="K1150">
            <v>-1.0114516163539353</v>
          </cell>
          <cell r="L1150">
            <v>-1.7289250356452517</v>
          </cell>
          <cell r="M1150">
            <v>-2.4855725036298741</v>
          </cell>
          <cell r="N1150">
            <v>-3.2835329233664567</v>
          </cell>
          <cell r="O1150">
            <v>-4.1250619820206573</v>
          </cell>
          <cell r="P1150">
            <v>-5.0125385272773757</v>
          </cell>
          <cell r="Q1150">
            <v>-5.9484712919051113</v>
          </cell>
          <cell r="R1150">
            <v>-6.9355059854815222</v>
          </cell>
          <cell r="S1150">
            <v>-7.9764327733272031</v>
          </cell>
        </row>
        <row r="1197">
          <cell r="J1197">
            <v>1005.2364950230544</v>
          </cell>
          <cell r="K1197">
            <v>1040.4005692898777</v>
          </cell>
          <cell r="L1197">
            <v>1072.0562624591571</v>
          </cell>
          <cell r="M1197">
            <v>1101.2715517638085</v>
          </cell>
          <cell r="N1197">
            <v>1115.2870910118822</v>
          </cell>
          <cell r="O1197">
            <v>675.74745375526584</v>
          </cell>
          <cell r="P1197">
            <v>673.40412042759226</v>
          </cell>
          <cell r="Q1197">
            <v>650.88512460196864</v>
          </cell>
          <cell r="R1197">
            <v>629.10823902399443</v>
          </cell>
          <cell r="S1197">
            <v>608.04426155105614</v>
          </cell>
        </row>
        <row r="1214">
          <cell r="J1214">
            <v>-105.04944508642443</v>
          </cell>
          <cell r="K1214">
            <v>-110.41337480198234</v>
          </cell>
          <cell r="L1214">
            <v>-116.16342732823259</v>
          </cell>
          <cell r="M1214">
            <v>-121.97676796716027</v>
          </cell>
          <cell r="N1214">
            <v>-127.83305556241554</v>
          </cell>
          <cell r="O1214">
            <v>-133.97051230955046</v>
          </cell>
          <cell r="P1214">
            <v>-140.40263756130042</v>
          </cell>
          <cell r="Q1214">
            <v>-142.71928108106187</v>
          </cell>
          <cell r="R1214">
            <v>-145.07414921889941</v>
          </cell>
          <cell r="S1214">
            <v>-147.46787268101124</v>
          </cell>
        </row>
        <row r="1251">
          <cell r="I1251">
            <v>2153.8739761122738</v>
          </cell>
          <cell r="J1251">
            <v>2202.0871571615539</v>
          </cell>
          <cell r="K1251">
            <v>2199.855432413382</v>
          </cell>
          <cell r="L1251">
            <v>2173.0929642620822</v>
          </cell>
          <cell r="M1251">
            <v>2149.5622464714347</v>
          </cell>
          <cell r="N1251">
            <v>2118.6550957038826</v>
          </cell>
          <cell r="O1251">
            <v>2703.7803627614894</v>
          </cell>
          <cell r="P1251">
            <v>2683.7046149297134</v>
          </cell>
          <cell r="Q1251">
            <v>2706.3601403215644</v>
          </cell>
          <cell r="R1251">
            <v>2721.5935744185867</v>
          </cell>
          <cell r="S1251">
            <v>2729.6868230273817</v>
          </cell>
        </row>
        <row r="1254">
          <cell r="I1254">
            <v>0</v>
          </cell>
          <cell r="J1254">
            <v>0</v>
          </cell>
          <cell r="K1254">
            <v>0</v>
          </cell>
          <cell r="L1254">
            <v>0</v>
          </cell>
          <cell r="M1254">
            <v>0</v>
          </cell>
          <cell r="N1254">
            <v>0</v>
          </cell>
          <cell r="O1254">
            <v>0</v>
          </cell>
          <cell r="P1254">
            <v>0</v>
          </cell>
          <cell r="Q1254">
            <v>0</v>
          </cell>
          <cell r="R1254">
            <v>0</v>
          </cell>
          <cell r="S1254">
            <v>0</v>
          </cell>
        </row>
        <row r="1256">
          <cell r="J1256">
            <v>2202.1871571615538</v>
          </cell>
          <cell r="K1256">
            <v>2199.9554324133819</v>
          </cell>
          <cell r="L1256">
            <v>2173.1929642620821</v>
          </cell>
          <cell r="M1256">
            <v>2149.6622464714346</v>
          </cell>
          <cell r="N1256">
            <v>2118.7550957038825</v>
          </cell>
          <cell r="O1256">
            <v>2703.8803627614893</v>
          </cell>
          <cell r="P1256">
            <v>2683.8046149297134</v>
          </cell>
          <cell r="Q1256">
            <v>2706.4601403215643</v>
          </cell>
          <cell r="R1256">
            <v>2721.6935744185866</v>
          </cell>
          <cell r="S1256">
            <v>2729.7868230273816</v>
          </cell>
        </row>
        <row r="1291">
          <cell r="I1291">
            <v>475.57694371691019</v>
          </cell>
          <cell r="J1291">
            <v>5.284942402244269</v>
          </cell>
          <cell r="K1291">
            <v>-286.44326372310871</v>
          </cell>
          <cell r="L1291">
            <v>-591.0961598433953</v>
          </cell>
          <cell r="M1291">
            <v>-795.27739315946985</v>
          </cell>
          <cell r="N1291">
            <v>-882.99034141177594</v>
          </cell>
          <cell r="O1291">
            <v>115.56004601434688</v>
          </cell>
          <cell r="P1291">
            <v>440.20027494692096</v>
          </cell>
          <cell r="Q1291">
            <v>758.32955806429493</v>
          </cell>
          <cell r="R1291">
            <v>1068.9439861058843</v>
          </cell>
          <cell r="S1291">
            <v>1372.3291151461165</v>
          </cell>
        </row>
        <row r="1296">
          <cell r="J1296">
            <v>-4443.2246007533067</v>
          </cell>
          <cell r="K1296">
            <v>-4867.7433436259162</v>
          </cell>
          <cell r="L1296">
            <v>-5215.8033155903358</v>
          </cell>
          <cell r="M1296">
            <v>-5521.0250002179482</v>
          </cell>
          <cell r="N1296">
            <v>-5716.41305996149</v>
          </cell>
          <cell r="O1296">
            <v>-5310.4472568901101</v>
          </cell>
          <cell r="P1296">
            <v>-4699.837905638271</v>
          </cell>
          <cell r="Q1296">
            <v>-4404.3352380388324</v>
          </cell>
          <cell r="R1296">
            <v>-4089.9633824593511</v>
          </cell>
          <cell r="S1296">
            <v>-3782.9636039184402</v>
          </cell>
        </row>
        <row r="1339">
          <cell r="J1339">
            <v>254.70183262767108</v>
          </cell>
          <cell r="K1339">
            <v>274.09547347659719</v>
          </cell>
          <cell r="L1339">
            <v>291.40229429188491</v>
          </cell>
          <cell r="M1339">
            <v>307.07423915525573</v>
          </cell>
          <cell r="N1339">
            <v>318.68797311919769</v>
          </cell>
          <cell r="O1339">
            <v>322.03860307310862</v>
          </cell>
          <cell r="P1339">
            <v>319.07983375735103</v>
          </cell>
          <cell r="Q1339">
            <v>306.50312052388114</v>
          </cell>
          <cell r="R1339">
            <v>294.27728731980005</v>
          </cell>
          <cell r="S1339">
            <v>282.38852696660445</v>
          </cell>
        </row>
        <row r="1346">
          <cell r="J1346">
            <v>16.598298500000009</v>
          </cell>
          <cell r="K1346">
            <v>16.598298500000009</v>
          </cell>
          <cell r="L1346">
            <v>16.598298500000009</v>
          </cell>
          <cell r="M1346">
            <v>16.598298500000009</v>
          </cell>
          <cell r="N1346">
            <v>16.598298500000009</v>
          </cell>
          <cell r="O1346">
            <v>16.598298500000009</v>
          </cell>
          <cell r="P1346">
            <v>16.598298500000009</v>
          </cell>
          <cell r="Q1346">
            <v>16.598298500000009</v>
          </cell>
          <cell r="R1346">
            <v>16.598298500000009</v>
          </cell>
          <cell r="S1346">
            <v>16.598298500000009</v>
          </cell>
        </row>
        <row r="1374">
          <cell r="J1374">
            <v>0</v>
          </cell>
          <cell r="K1374">
            <v>0</v>
          </cell>
          <cell r="L1374">
            <v>0</v>
          </cell>
          <cell r="M1374">
            <v>0</v>
          </cell>
          <cell r="N1374">
            <v>0</v>
          </cell>
          <cell r="O1374">
            <v>0</v>
          </cell>
          <cell r="P1374">
            <v>0</v>
          </cell>
          <cell r="Q1374">
            <v>0</v>
          </cell>
          <cell r="R1374">
            <v>0</v>
          </cell>
          <cell r="S1374">
            <v>0</v>
          </cell>
        </row>
        <row r="1375">
          <cell r="J1375">
            <v>-2.994840870356585</v>
          </cell>
          <cell r="K1375">
            <v>-9.2816859715262012</v>
          </cell>
          <cell r="L1375">
            <v>-16.208361589616562</v>
          </cell>
          <cell r="M1375">
            <v>-23.84087437188343</v>
          </cell>
          <cell r="N1375">
            <v>-32.220773124031339</v>
          </cell>
          <cell r="O1375">
            <v>-41.398048723746427</v>
          </cell>
          <cell r="P1375">
            <v>-51.432553905034773</v>
          </cell>
          <cell r="Q1375">
            <v>-62.262833326736903</v>
          </cell>
          <cell r="R1375">
            <v>-73.816810027508993</v>
          </cell>
          <cell r="S1375">
            <v>-86.136181885161932</v>
          </cell>
        </row>
        <row r="1376">
          <cell r="J1376">
            <v>170.1592892588406</v>
          </cell>
          <cell r="K1376">
            <v>125.08658357819542</v>
          </cell>
          <cell r="L1376">
            <v>106.12703988793587</v>
          </cell>
          <cell r="M1376">
            <v>114.1992193234165</v>
          </cell>
          <cell r="N1376">
            <v>109.5717790608965</v>
          </cell>
          <cell r="O1376">
            <v>88.915705507932614</v>
          </cell>
          <cell r="P1376">
            <v>118.5139833445929</v>
          </cell>
          <cell r="Q1376">
            <v>163.10624599876664</v>
          </cell>
          <cell r="R1376">
            <v>157.61636119550764</v>
          </cell>
          <cell r="S1376">
            <v>152.41958589914688</v>
          </cell>
        </row>
        <row r="1380">
          <cell r="J1380">
            <v>2153.8739761122738</v>
          </cell>
          <cell r="K1380">
            <v>2202.0871571615539</v>
          </cell>
          <cell r="L1380">
            <v>2199.855432413382</v>
          </cell>
          <cell r="M1380">
            <v>2173.0929642620822</v>
          </cell>
          <cell r="N1380">
            <v>2149.5622464714347</v>
          </cell>
          <cell r="O1380">
            <v>2118.6550957038826</v>
          </cell>
          <cell r="P1380">
            <v>2703.7803627614894</v>
          </cell>
          <cell r="Q1380">
            <v>2683.7046149297134</v>
          </cell>
          <cell r="R1380">
            <v>2706.3601403215644</v>
          </cell>
          <cell r="S1380">
            <v>2721.5935744185867</v>
          </cell>
        </row>
        <row r="1384">
          <cell r="J1384">
            <v>2301.1841415070039</v>
          </cell>
          <cell r="K1384">
            <v>2303.9798227003635</v>
          </cell>
          <cell r="L1384">
            <v>2282.4975278827856</v>
          </cell>
          <cell r="M1384">
            <v>2264.1986140115364</v>
          </cell>
          <cell r="N1384">
            <v>2238.3088109717582</v>
          </cell>
          <cell r="O1384">
            <v>2832.5622903017866</v>
          </cell>
          <cell r="P1384">
            <v>2818.4247405090205</v>
          </cell>
          <cell r="Q1384">
            <v>2842.8774068390671</v>
          </cell>
          <cell r="R1384">
            <v>2859.9781454351833</v>
          </cell>
          <cell r="S1384">
            <v>2869.9488313604943</v>
          </cell>
        </row>
        <row r="1400">
          <cell r="J1400">
            <v>0</v>
          </cell>
          <cell r="K1400">
            <v>0</v>
          </cell>
          <cell r="L1400">
            <v>0</v>
          </cell>
          <cell r="M1400">
            <v>0</v>
          </cell>
          <cell r="N1400">
            <v>0</v>
          </cell>
          <cell r="O1400">
            <v>0</v>
          </cell>
          <cell r="P1400">
            <v>0</v>
          </cell>
          <cell r="Q1400">
            <v>0</v>
          </cell>
          <cell r="R1400">
            <v>0</v>
          </cell>
          <cell r="S1400">
            <v>0</v>
          </cell>
        </row>
        <row r="1409">
          <cell r="K1409">
            <v>0</v>
          </cell>
          <cell r="L1409">
            <v>0</v>
          </cell>
          <cell r="M1409">
            <v>0</v>
          </cell>
          <cell r="N1409">
            <v>0</v>
          </cell>
          <cell r="O1409">
            <v>0</v>
          </cell>
          <cell r="P1409">
            <v>0</v>
          </cell>
          <cell r="Q1409">
            <v>0</v>
          </cell>
          <cell r="R1409">
            <v>0</v>
          </cell>
          <cell r="S1409">
            <v>0</v>
          </cell>
        </row>
        <row r="1426">
          <cell r="J1426">
            <v>0</v>
          </cell>
          <cell r="K1426">
            <v>0</v>
          </cell>
          <cell r="L1426">
            <v>0</v>
          </cell>
          <cell r="M1426">
            <v>0</v>
          </cell>
          <cell r="N1426">
            <v>0</v>
          </cell>
          <cell r="O1426">
            <v>0</v>
          </cell>
          <cell r="P1426">
            <v>0</v>
          </cell>
          <cell r="Q1426">
            <v>0</v>
          </cell>
          <cell r="R1426">
            <v>0</v>
          </cell>
          <cell r="S1426">
            <v>0</v>
          </cell>
        </row>
        <row r="1431">
          <cell r="J1431">
            <v>0</v>
          </cell>
          <cell r="K1431">
            <v>0</v>
          </cell>
          <cell r="L1431">
            <v>0</v>
          </cell>
          <cell r="M1431">
            <v>0</v>
          </cell>
          <cell r="N1431">
            <v>0</v>
          </cell>
          <cell r="O1431">
            <v>0</v>
          </cell>
          <cell r="P1431">
            <v>0</v>
          </cell>
          <cell r="Q1431">
            <v>0</v>
          </cell>
          <cell r="R1431">
            <v>0</v>
          </cell>
          <cell r="S1431">
            <v>0</v>
          </cell>
        </row>
        <row r="1438">
          <cell r="J1438">
            <v>0</v>
          </cell>
          <cell r="K1438">
            <v>0</v>
          </cell>
          <cell r="L1438">
            <v>0</v>
          </cell>
          <cell r="M1438">
            <v>0</v>
          </cell>
          <cell r="N1438">
            <v>0</v>
          </cell>
          <cell r="O1438">
            <v>0</v>
          </cell>
          <cell r="P1438">
            <v>0</v>
          </cell>
          <cell r="Q1438">
            <v>0</v>
          </cell>
          <cell r="R1438">
            <v>0</v>
          </cell>
          <cell r="S1438">
            <v>0</v>
          </cell>
        </row>
        <row r="1454">
          <cell r="J1454">
            <v>0</v>
          </cell>
          <cell r="K1454">
            <v>0</v>
          </cell>
          <cell r="L1454">
            <v>0</v>
          </cell>
          <cell r="M1454">
            <v>0</v>
          </cell>
          <cell r="N1454">
            <v>0</v>
          </cell>
          <cell r="O1454">
            <v>0</v>
          </cell>
          <cell r="P1454">
            <v>0</v>
          </cell>
          <cell r="Q1454">
            <v>0</v>
          </cell>
          <cell r="R1454">
            <v>0</v>
          </cell>
          <cell r="S1454">
            <v>0</v>
          </cell>
        </row>
        <row r="1484">
          <cell r="J1484">
            <v>0</v>
          </cell>
          <cell r="K1484">
            <v>0</v>
          </cell>
          <cell r="L1484">
            <v>0</v>
          </cell>
          <cell r="M1484">
            <v>0</v>
          </cell>
          <cell r="N1484">
            <v>0</v>
          </cell>
          <cell r="O1484">
            <v>0</v>
          </cell>
          <cell r="P1484">
            <v>0</v>
          </cell>
          <cell r="Q1484">
            <v>0</v>
          </cell>
          <cell r="R1484">
            <v>0</v>
          </cell>
          <cell r="S1484">
            <v>0</v>
          </cell>
        </row>
        <row r="1553">
          <cell r="J1553">
            <v>1005.2364950230544</v>
          </cell>
          <cell r="K1553">
            <v>1040.4005692898777</v>
          </cell>
          <cell r="L1553">
            <v>1072.0562624591571</v>
          </cell>
          <cell r="M1553">
            <v>1101.2715517638085</v>
          </cell>
          <cell r="N1553">
            <v>1115.2870910118822</v>
          </cell>
          <cell r="O1553">
            <v>675.74745375526584</v>
          </cell>
          <cell r="P1553">
            <v>673.40412042759226</v>
          </cell>
          <cell r="Q1553">
            <v>650.88512460196864</v>
          </cell>
          <cell r="R1553">
            <v>629.10823902399443</v>
          </cell>
          <cell r="S1553">
            <v>608.04426155105614</v>
          </cell>
        </row>
        <row r="1570">
          <cell r="J1570">
            <v>-105.04944508642443</v>
          </cell>
          <cell r="K1570">
            <v>-110.41337480198234</v>
          </cell>
          <cell r="L1570">
            <v>-116.16342732823259</v>
          </cell>
          <cell r="M1570">
            <v>-121.97676796716027</v>
          </cell>
          <cell r="N1570">
            <v>-127.83305556241554</v>
          </cell>
          <cell r="O1570">
            <v>-133.97051230955046</v>
          </cell>
          <cell r="P1570">
            <v>-140.40263756130042</v>
          </cell>
          <cell r="Q1570">
            <v>-142.71928108106187</v>
          </cell>
          <cell r="R1570">
            <v>-145.07414921889941</v>
          </cell>
          <cell r="S1570">
            <v>-147.46787268101124</v>
          </cell>
        </row>
        <row r="1607">
          <cell r="I1607">
            <v>2153.8739761122738</v>
          </cell>
          <cell r="J1607">
            <v>2202.0871571615539</v>
          </cell>
          <cell r="K1607">
            <v>2199.855432413382</v>
          </cell>
          <cell r="L1607">
            <v>2173.0929642620822</v>
          </cell>
          <cell r="M1607">
            <v>2149.5622464714347</v>
          </cell>
          <cell r="N1607">
            <v>2118.6550957038826</v>
          </cell>
          <cell r="O1607">
            <v>2703.7803627614894</v>
          </cell>
          <cell r="P1607">
            <v>2683.7046149297134</v>
          </cell>
          <cell r="Q1607">
            <v>2706.3601403215644</v>
          </cell>
          <cell r="R1607">
            <v>2721.5935744185867</v>
          </cell>
          <cell r="S1607">
            <v>2729.6868230273817</v>
          </cell>
        </row>
        <row r="1610">
          <cell r="I1610">
            <v>0</v>
          </cell>
          <cell r="J1610">
            <v>0</v>
          </cell>
          <cell r="K1610">
            <v>0</v>
          </cell>
          <cell r="L1610">
            <v>0</v>
          </cell>
          <cell r="M1610">
            <v>0</v>
          </cell>
          <cell r="N1610">
            <v>0</v>
          </cell>
          <cell r="O1610">
            <v>0</v>
          </cell>
          <cell r="P1610">
            <v>0</v>
          </cell>
          <cell r="Q1610">
            <v>0</v>
          </cell>
          <cell r="R1610">
            <v>0</v>
          </cell>
          <cell r="S1610">
            <v>0</v>
          </cell>
        </row>
        <row r="1612">
          <cell r="J1612">
            <v>2202.1871571615538</v>
          </cell>
          <cell r="K1612">
            <v>2199.9554324133819</v>
          </cell>
          <cell r="L1612">
            <v>2173.1929642620821</v>
          </cell>
          <cell r="M1612">
            <v>2149.6622464714346</v>
          </cell>
          <cell r="N1612">
            <v>2118.7550957038825</v>
          </cell>
          <cell r="O1612">
            <v>2703.8803627614893</v>
          </cell>
          <cell r="P1612">
            <v>2683.8046149297134</v>
          </cell>
          <cell r="Q1612">
            <v>2706.4601403215643</v>
          </cell>
          <cell r="R1612">
            <v>2721.6935744185866</v>
          </cell>
          <cell r="S1612">
            <v>2729.7868230273816</v>
          </cell>
        </row>
        <row r="1647">
          <cell r="I1647">
            <v>475.57694371691019</v>
          </cell>
          <cell r="J1647">
            <v>5.284942402244269</v>
          </cell>
          <cell r="K1647">
            <v>-286.44326372310871</v>
          </cell>
          <cell r="L1647">
            <v>-591.0961598433953</v>
          </cell>
          <cell r="M1647">
            <v>-795.27739315946985</v>
          </cell>
          <cell r="N1647">
            <v>-882.99034141177594</v>
          </cell>
          <cell r="O1647">
            <v>115.56004601434688</v>
          </cell>
          <cell r="P1647">
            <v>440.20027494692096</v>
          </cell>
          <cell r="Q1647">
            <v>758.32955806429493</v>
          </cell>
          <cell r="R1647">
            <v>1068.9439861058843</v>
          </cell>
          <cell r="S1647">
            <v>1372.3291151461165</v>
          </cell>
        </row>
        <row r="1652">
          <cell r="J1652">
            <v>-4443.2246007533067</v>
          </cell>
          <cell r="K1652">
            <v>-4867.7433436259162</v>
          </cell>
          <cell r="L1652">
            <v>-5215.8033155903358</v>
          </cell>
          <cell r="M1652">
            <v>-5521.0250002179482</v>
          </cell>
          <cell r="N1652">
            <v>-5716.41305996149</v>
          </cell>
          <cell r="O1652">
            <v>-5310.4472568901101</v>
          </cell>
          <cell r="P1652">
            <v>-4699.837905638271</v>
          </cell>
          <cell r="Q1652">
            <v>-4404.3352380388324</v>
          </cell>
          <cell r="R1652">
            <v>-4089.9633824593511</v>
          </cell>
          <cell r="S1652">
            <v>-3782.9636039184402</v>
          </cell>
        </row>
        <row r="1682">
          <cell r="J1682">
            <v>16.598298500000009</v>
          </cell>
          <cell r="K1682">
            <v>16.598298500000009</v>
          </cell>
          <cell r="L1682">
            <v>16.598298500000009</v>
          </cell>
          <cell r="M1682">
            <v>16.598298500000009</v>
          </cell>
          <cell r="N1682">
            <v>16.598298500000009</v>
          </cell>
          <cell r="O1682">
            <v>16.598298500000009</v>
          </cell>
          <cell r="P1682">
            <v>16.598298500000009</v>
          </cell>
          <cell r="Q1682">
            <v>16.598298500000009</v>
          </cell>
          <cell r="R1682">
            <v>16.598298500000009</v>
          </cell>
          <cell r="S1682">
            <v>16.598298500000009</v>
          </cell>
        </row>
        <row r="1700">
          <cell r="J1700">
            <v>-109.02940345061204</v>
          </cell>
          <cell r="K1700">
            <v>-114.59655382020374</v>
          </cell>
          <cell r="L1700">
            <v>-120.56445585177539</v>
          </cell>
          <cell r="M1700">
            <v>-126.59804376264952</v>
          </cell>
          <cell r="N1700">
            <v>-132.67620574075994</v>
          </cell>
          <cell r="O1700">
            <v>-139.04618939268244</v>
          </cell>
          <cell r="P1700">
            <v>-145.72200551470917</v>
          </cell>
          <cell r="Q1700">
            <v>-148.12641860570187</v>
          </cell>
          <cell r="R1700">
            <v>-150.57050451269595</v>
          </cell>
          <cell r="S1700">
            <v>-153.05491783715541</v>
          </cell>
        </row>
        <row r="1713">
          <cell r="J1713">
            <v>-2.994840870356585</v>
          </cell>
          <cell r="K1713">
            <v>-9.2816859715262012</v>
          </cell>
          <cell r="L1713">
            <v>-16.208361589616562</v>
          </cell>
          <cell r="M1713">
            <v>-23.84087437188343</v>
          </cell>
          <cell r="N1713">
            <v>-32.220773124031339</v>
          </cell>
          <cell r="O1713">
            <v>-41.398048723746427</v>
          </cell>
          <cell r="P1713">
            <v>-51.432553905034773</v>
          </cell>
          <cell r="Q1713">
            <v>-62.262833326736903</v>
          </cell>
          <cell r="R1713">
            <v>-73.816810027508993</v>
          </cell>
          <cell r="S1713">
            <v>-86.136181885161932</v>
          </cell>
        </row>
        <row r="1714">
          <cell r="J1714">
            <v>170.1592892588406</v>
          </cell>
          <cell r="K1714">
            <v>125.08658357819542</v>
          </cell>
          <cell r="L1714">
            <v>106.12703988793587</v>
          </cell>
          <cell r="M1714">
            <v>114.1992193234165</v>
          </cell>
          <cell r="N1714">
            <v>109.5717790608965</v>
          </cell>
          <cell r="O1714">
            <v>88.915705507932614</v>
          </cell>
          <cell r="P1714">
            <v>118.5139833445929</v>
          </cell>
          <cell r="Q1714">
            <v>163.10624599876664</v>
          </cell>
          <cell r="R1714">
            <v>157.61636119550764</v>
          </cell>
          <cell r="S1714">
            <v>152.41958589914688</v>
          </cell>
        </row>
        <row r="1718">
          <cell r="J1718">
            <v>2153.8739761122738</v>
          </cell>
          <cell r="K1718">
            <v>2202.0871571615539</v>
          </cell>
          <cell r="L1718">
            <v>2199.855432413382</v>
          </cell>
          <cell r="M1718">
            <v>2173.0929642620822</v>
          </cell>
          <cell r="N1718">
            <v>2149.5622464714347</v>
          </cell>
          <cell r="O1718">
            <v>2118.6550957038826</v>
          </cell>
          <cell r="P1718">
            <v>2703.7803627614894</v>
          </cell>
          <cell r="Q1718">
            <v>2683.7046149297134</v>
          </cell>
          <cell r="R1718">
            <v>2706.3601403215644</v>
          </cell>
          <cell r="S1718">
            <v>2721.5935744185867</v>
          </cell>
        </row>
        <row r="1722">
          <cell r="J1722">
            <v>2301.1841415070039</v>
          </cell>
          <cell r="K1722">
            <v>2303.9798227003635</v>
          </cell>
          <cell r="L1722">
            <v>2282.4975278827856</v>
          </cell>
          <cell r="M1722">
            <v>2264.1986140115364</v>
          </cell>
          <cell r="N1722">
            <v>2238.3088109717582</v>
          </cell>
          <cell r="O1722">
            <v>2832.5622903017866</v>
          </cell>
          <cell r="P1722">
            <v>2818.4247405090205</v>
          </cell>
          <cell r="Q1722">
            <v>2842.8774068390671</v>
          </cell>
          <cell r="R1722">
            <v>2859.9781454351833</v>
          </cell>
          <cell r="S1722">
            <v>2869.9488313604943</v>
          </cell>
        </row>
        <row r="1723">
          <cell r="J1723">
            <v>0</v>
          </cell>
          <cell r="K1723">
            <v>0</v>
          </cell>
          <cell r="L1723">
            <v>0</v>
          </cell>
          <cell r="M1723">
            <v>0</v>
          </cell>
          <cell r="N1723">
            <v>0</v>
          </cell>
          <cell r="O1723">
            <v>0</v>
          </cell>
          <cell r="P1723">
            <v>0</v>
          </cell>
          <cell r="Q1723">
            <v>0</v>
          </cell>
          <cell r="R1723">
            <v>0</v>
          </cell>
          <cell r="S1723">
            <v>0</v>
          </cell>
        </row>
        <row r="1725">
          <cell r="J1725">
            <v>2301.1841415070039</v>
          </cell>
          <cell r="K1725">
            <v>2303.9798227003635</v>
          </cell>
          <cell r="L1725">
            <v>2282.4975278827856</v>
          </cell>
          <cell r="M1725">
            <v>2264.1986140115364</v>
          </cell>
          <cell r="N1725">
            <v>2238.3088109717582</v>
          </cell>
          <cell r="O1725">
            <v>2832.5622903017866</v>
          </cell>
          <cell r="P1725">
            <v>2818.4247405090205</v>
          </cell>
          <cell r="Q1725">
            <v>2842.8774068390671</v>
          </cell>
          <cell r="R1725">
            <v>2859.9781454351833</v>
          </cell>
          <cell r="S1725">
            <v>2869.9488313604943</v>
          </cell>
        </row>
        <row r="1741">
          <cell r="J1741">
            <v>0</v>
          </cell>
          <cell r="K1741">
            <v>0</v>
          </cell>
          <cell r="L1741">
            <v>0</v>
          </cell>
          <cell r="M1741">
            <v>0</v>
          </cell>
          <cell r="N1741">
            <v>0</v>
          </cell>
          <cell r="O1741">
            <v>0</v>
          </cell>
          <cell r="P1741">
            <v>0</v>
          </cell>
          <cell r="Q1741">
            <v>0</v>
          </cell>
          <cell r="R1741">
            <v>0</v>
          </cell>
          <cell r="S1741">
            <v>0</v>
          </cell>
        </row>
        <row r="1750">
          <cell r="K1750">
            <v>0</v>
          </cell>
          <cell r="L1750">
            <v>0</v>
          </cell>
          <cell r="M1750">
            <v>0</v>
          </cell>
          <cell r="N1750">
            <v>0</v>
          </cell>
          <cell r="O1750">
            <v>0</v>
          </cell>
          <cell r="P1750">
            <v>0</v>
          </cell>
          <cell r="Q1750">
            <v>0</v>
          </cell>
          <cell r="R1750">
            <v>0</v>
          </cell>
          <cell r="S1750">
            <v>0</v>
          </cell>
        </row>
        <row r="1767">
          <cell r="J1767">
            <v>0</v>
          </cell>
          <cell r="K1767">
            <v>0</v>
          </cell>
          <cell r="L1767">
            <v>0</v>
          </cell>
          <cell r="M1767">
            <v>0</v>
          </cell>
          <cell r="N1767">
            <v>0</v>
          </cell>
          <cell r="O1767">
            <v>0</v>
          </cell>
          <cell r="P1767">
            <v>0</v>
          </cell>
          <cell r="Q1767">
            <v>0</v>
          </cell>
          <cell r="R1767">
            <v>0</v>
          </cell>
          <cell r="S1767">
            <v>0</v>
          </cell>
        </row>
        <row r="1778">
          <cell r="J1778">
            <v>0</v>
          </cell>
          <cell r="K1778">
            <v>0</v>
          </cell>
          <cell r="L1778">
            <v>0</v>
          </cell>
          <cell r="M1778">
            <v>0</v>
          </cell>
          <cell r="N1778">
            <v>0</v>
          </cell>
          <cell r="O1778">
            <v>0</v>
          </cell>
          <cell r="P1778">
            <v>0</v>
          </cell>
          <cell r="Q1778">
            <v>0</v>
          </cell>
          <cell r="R1778">
            <v>0</v>
          </cell>
          <cell r="S1778">
            <v>0</v>
          </cell>
        </row>
        <row r="1794">
          <cell r="J1794">
            <v>0</v>
          </cell>
          <cell r="K1794">
            <v>0</v>
          </cell>
          <cell r="L1794">
            <v>0</v>
          </cell>
          <cell r="M1794">
            <v>0</v>
          </cell>
          <cell r="N1794">
            <v>0</v>
          </cell>
          <cell r="O1794">
            <v>0</v>
          </cell>
          <cell r="P1794">
            <v>0</v>
          </cell>
          <cell r="Q1794">
            <v>0</v>
          </cell>
          <cell r="R1794">
            <v>0</v>
          </cell>
          <cell r="S1794">
            <v>0</v>
          </cell>
        </row>
        <row r="1822">
          <cell r="J1822">
            <v>0</v>
          </cell>
          <cell r="K1822">
            <v>0</v>
          </cell>
          <cell r="L1822">
            <v>0</v>
          </cell>
          <cell r="M1822">
            <v>0</v>
          </cell>
          <cell r="N1822">
            <v>0</v>
          </cell>
          <cell r="O1822">
            <v>0</v>
          </cell>
          <cell r="P1822">
            <v>0</v>
          </cell>
          <cell r="Q1822">
            <v>0</v>
          </cell>
          <cell r="R1822">
            <v>0</v>
          </cell>
          <cell r="S1822">
            <v>0</v>
          </cell>
        </row>
        <row r="1883">
          <cell r="J1883">
            <v>1005.2364950230544</v>
          </cell>
          <cell r="K1883">
            <v>1040.4005692898777</v>
          </cell>
          <cell r="L1883">
            <v>1072.0562624591571</v>
          </cell>
          <cell r="M1883">
            <v>1101.2715517638085</v>
          </cell>
          <cell r="N1883">
            <v>1115.2870910118822</v>
          </cell>
          <cell r="O1883">
            <v>675.74745375526584</v>
          </cell>
          <cell r="P1883">
            <v>673.40412042759226</v>
          </cell>
          <cell r="Q1883">
            <v>650.88512460196864</v>
          </cell>
          <cell r="R1883">
            <v>629.10823902399443</v>
          </cell>
          <cell r="S1883">
            <v>608.04426155105614</v>
          </cell>
        </row>
        <row r="1900">
          <cell r="J1900">
            <v>-105.04944508642443</v>
          </cell>
          <cell r="K1900">
            <v>-110.41337480198234</v>
          </cell>
          <cell r="L1900">
            <v>-116.16342732823259</v>
          </cell>
          <cell r="M1900">
            <v>-121.97676796716027</v>
          </cell>
          <cell r="N1900">
            <v>-127.83305556241554</v>
          </cell>
          <cell r="O1900">
            <v>-133.97051230955046</v>
          </cell>
          <cell r="P1900">
            <v>-140.40263756130042</v>
          </cell>
          <cell r="Q1900">
            <v>-142.71928108106187</v>
          </cell>
          <cell r="R1900">
            <v>-145.07414921889941</v>
          </cell>
          <cell r="S1900">
            <v>-147.46787268101124</v>
          </cell>
        </row>
        <row r="1937">
          <cell r="I1937">
            <v>2153.8739761122738</v>
          </cell>
          <cell r="J1937">
            <v>2202.0871571615539</v>
          </cell>
          <cell r="K1937">
            <v>2199.855432413382</v>
          </cell>
          <cell r="L1937">
            <v>2173.0929642620822</v>
          </cell>
          <cell r="M1937">
            <v>2149.5622464714347</v>
          </cell>
          <cell r="N1937">
            <v>2118.6550957038826</v>
          </cell>
          <cell r="O1937">
            <v>2703.7803627614894</v>
          </cell>
          <cell r="P1937">
            <v>2683.7046149297134</v>
          </cell>
          <cell r="Q1937">
            <v>2706.3601403215644</v>
          </cell>
          <cell r="R1937">
            <v>2721.5935744185867</v>
          </cell>
          <cell r="S1937">
            <v>2729.6868230273817</v>
          </cell>
        </row>
        <row r="1940">
          <cell r="I1940">
            <v>0</v>
          </cell>
          <cell r="J1940">
            <v>0</v>
          </cell>
          <cell r="K1940">
            <v>0</v>
          </cell>
          <cell r="L1940">
            <v>0</v>
          </cell>
          <cell r="M1940">
            <v>0</v>
          </cell>
          <cell r="N1940">
            <v>0</v>
          </cell>
          <cell r="O1940">
            <v>0</v>
          </cell>
          <cell r="P1940">
            <v>0</v>
          </cell>
          <cell r="Q1940">
            <v>0</v>
          </cell>
          <cell r="R1940">
            <v>0</v>
          </cell>
          <cell r="S1940">
            <v>0</v>
          </cell>
        </row>
        <row r="1942">
          <cell r="J1942">
            <v>2202.1871571615538</v>
          </cell>
          <cell r="K1942">
            <v>2199.9554324133819</v>
          </cell>
          <cell r="L1942">
            <v>2173.1929642620821</v>
          </cell>
          <cell r="M1942">
            <v>2149.6622464714346</v>
          </cell>
          <cell r="N1942">
            <v>2118.7550957038825</v>
          </cell>
          <cell r="O1942">
            <v>2703.8803627614893</v>
          </cell>
          <cell r="P1942">
            <v>2683.8046149297134</v>
          </cell>
          <cell r="Q1942">
            <v>2706.4601403215643</v>
          </cell>
          <cell r="R1942">
            <v>2721.6935744185866</v>
          </cell>
          <cell r="S1942">
            <v>2729.7868230273816</v>
          </cell>
        </row>
        <row r="1977">
          <cell r="I1977">
            <v>475.57694371691019</v>
          </cell>
          <cell r="J1977">
            <v>5.284942402244269</v>
          </cell>
          <cell r="K1977">
            <v>-286.44326372310871</v>
          </cell>
          <cell r="L1977">
            <v>-591.0961598433953</v>
          </cell>
          <cell r="M1977">
            <v>-795.27739315946985</v>
          </cell>
          <cell r="N1977">
            <v>-882.99034141177594</v>
          </cell>
          <cell r="O1977">
            <v>115.56004601434688</v>
          </cell>
          <cell r="P1977">
            <v>440.20027494692096</v>
          </cell>
          <cell r="Q1977">
            <v>758.32955806429493</v>
          </cell>
          <cell r="R1977">
            <v>1068.9439861058843</v>
          </cell>
          <cell r="S1977">
            <v>1372.3291151461165</v>
          </cell>
        </row>
        <row r="1982">
          <cell r="J1982">
            <v>-4443.2246007533067</v>
          </cell>
          <cell r="K1982">
            <v>-4867.7433436259162</v>
          </cell>
          <cell r="L1982">
            <v>-5215.8033155903358</v>
          </cell>
          <cell r="M1982">
            <v>-5521.0250002179482</v>
          </cell>
          <cell r="N1982">
            <v>-5716.41305996149</v>
          </cell>
          <cell r="O1982">
            <v>-5310.4472568901101</v>
          </cell>
          <cell r="P1982">
            <v>-4699.837905638271</v>
          </cell>
          <cell r="Q1982">
            <v>-4404.3352380388324</v>
          </cell>
          <cell r="R1982">
            <v>-4089.9633824593511</v>
          </cell>
          <cell r="S1982">
            <v>-3782.9636039184402</v>
          </cell>
        </row>
        <row r="2012">
          <cell r="J2012">
            <v>16.598298500000009</v>
          </cell>
          <cell r="K2012">
            <v>16.598298500000009</v>
          </cell>
          <cell r="L2012">
            <v>16.598298500000009</v>
          </cell>
          <cell r="M2012">
            <v>16.598298500000009</v>
          </cell>
          <cell r="N2012">
            <v>16.598298500000009</v>
          </cell>
          <cell r="O2012">
            <v>16.598298500000009</v>
          </cell>
          <cell r="P2012">
            <v>16.598298500000009</v>
          </cell>
          <cell r="Q2012">
            <v>16.598298500000009</v>
          </cell>
          <cell r="R2012">
            <v>16.598298500000009</v>
          </cell>
          <cell r="S2012">
            <v>16.598298500000009</v>
          </cell>
        </row>
        <row r="2043">
          <cell r="J2043">
            <v>0</v>
          </cell>
          <cell r="K2043">
            <v>0</v>
          </cell>
          <cell r="L2043">
            <v>0</v>
          </cell>
          <cell r="M2043">
            <v>0</v>
          </cell>
          <cell r="N2043">
            <v>0</v>
          </cell>
          <cell r="O2043">
            <v>0</v>
          </cell>
          <cell r="P2043">
            <v>0</v>
          </cell>
          <cell r="Q2043">
            <v>0</v>
          </cell>
          <cell r="R2043">
            <v>0</v>
          </cell>
          <cell r="S2043">
            <v>0</v>
          </cell>
        </row>
        <row r="2044">
          <cell r="J2044">
            <v>0</v>
          </cell>
          <cell r="K2044">
            <v>0</v>
          </cell>
          <cell r="L2044">
            <v>0</v>
          </cell>
          <cell r="M2044">
            <v>0</v>
          </cell>
          <cell r="N2044">
            <v>0</v>
          </cell>
          <cell r="O2044">
            <v>0</v>
          </cell>
          <cell r="P2044">
            <v>0</v>
          </cell>
          <cell r="Q2044">
            <v>0</v>
          </cell>
          <cell r="R2044">
            <v>0</v>
          </cell>
          <cell r="S2044">
            <v>0</v>
          </cell>
        </row>
        <row r="2045">
          <cell r="J2045">
            <v>-2.994840870356585</v>
          </cell>
          <cell r="K2045">
            <v>-9.2816859715262012</v>
          </cell>
          <cell r="L2045">
            <v>-16.208361589616562</v>
          </cell>
          <cell r="M2045">
            <v>-23.84087437188343</v>
          </cell>
          <cell r="N2045">
            <v>-32.220773124031339</v>
          </cell>
          <cell r="O2045">
            <v>-41.398048723746427</v>
          </cell>
          <cell r="P2045">
            <v>-51.432553905034773</v>
          </cell>
          <cell r="Q2045">
            <v>-62.262833326736903</v>
          </cell>
          <cell r="R2045">
            <v>-73.816810027508993</v>
          </cell>
          <cell r="S2045">
            <v>-86.136181885161932</v>
          </cell>
        </row>
        <row r="2046">
          <cell r="J2046">
            <v>170.1592892588406</v>
          </cell>
          <cell r="K2046">
            <v>125.08658357819542</v>
          </cell>
          <cell r="L2046">
            <v>106.12703988793587</v>
          </cell>
          <cell r="M2046">
            <v>114.1992193234165</v>
          </cell>
          <cell r="N2046">
            <v>109.5717790608965</v>
          </cell>
          <cell r="O2046">
            <v>88.915705507932614</v>
          </cell>
          <cell r="P2046">
            <v>118.5139833445929</v>
          </cell>
          <cell r="Q2046">
            <v>163.10624599876664</v>
          </cell>
          <cell r="R2046">
            <v>157.61636119550764</v>
          </cell>
          <cell r="S2046">
            <v>152.41958589914688</v>
          </cell>
        </row>
        <row r="2050">
          <cell r="J2050">
            <v>2153.8739761122738</v>
          </cell>
          <cell r="K2050">
            <v>2202.0871571615539</v>
          </cell>
          <cell r="L2050">
            <v>2199.855432413382</v>
          </cell>
          <cell r="M2050">
            <v>2173.0929642620822</v>
          </cell>
          <cell r="N2050">
            <v>2149.5622464714347</v>
          </cell>
          <cell r="O2050">
            <v>2118.6550957038826</v>
          </cell>
          <cell r="P2050">
            <v>2703.7803627614894</v>
          </cell>
          <cell r="Q2050">
            <v>2683.7046149297134</v>
          </cell>
          <cell r="R2050">
            <v>2706.3601403215644</v>
          </cell>
          <cell r="S2050">
            <v>2721.5935744185867</v>
          </cell>
        </row>
        <row r="2056">
          <cell r="J2056">
            <v>2301.1841415070039</v>
          </cell>
          <cell r="K2056">
            <v>2303.9798227003635</v>
          </cell>
          <cell r="L2056">
            <v>2282.4975278827856</v>
          </cell>
          <cell r="M2056">
            <v>2264.1986140115364</v>
          </cell>
          <cell r="N2056">
            <v>2238.3088109717582</v>
          </cell>
          <cell r="O2056">
            <v>2832.5622903017866</v>
          </cell>
          <cell r="P2056">
            <v>2818.4247405090205</v>
          </cell>
          <cell r="Q2056">
            <v>2842.8774068390671</v>
          </cell>
          <cell r="R2056">
            <v>2859.9781454351833</v>
          </cell>
          <cell r="S2056">
            <v>2869.9488313604943</v>
          </cell>
        </row>
        <row r="2072">
          <cell r="J2072">
            <v>0</v>
          </cell>
          <cell r="K2072">
            <v>0</v>
          </cell>
          <cell r="L2072">
            <v>0</v>
          </cell>
          <cell r="M2072">
            <v>0</v>
          </cell>
          <cell r="N2072">
            <v>0</v>
          </cell>
          <cell r="O2072">
            <v>0</v>
          </cell>
          <cell r="P2072">
            <v>0</v>
          </cell>
          <cell r="Q2072">
            <v>0</v>
          </cell>
          <cell r="R2072">
            <v>0</v>
          </cell>
          <cell r="S2072">
            <v>0</v>
          </cell>
        </row>
        <row r="2081">
          <cell r="K2081">
            <v>0</v>
          </cell>
          <cell r="L2081">
            <v>0</v>
          </cell>
          <cell r="M2081">
            <v>0</v>
          </cell>
          <cell r="N2081">
            <v>0</v>
          </cell>
          <cell r="O2081">
            <v>0</v>
          </cell>
          <cell r="P2081">
            <v>0</v>
          </cell>
          <cell r="Q2081">
            <v>0</v>
          </cell>
          <cell r="R2081">
            <v>0</v>
          </cell>
          <cell r="S2081">
            <v>0</v>
          </cell>
        </row>
        <row r="2098">
          <cell r="J2098">
            <v>0</v>
          </cell>
          <cell r="K2098">
            <v>0</v>
          </cell>
          <cell r="L2098">
            <v>0</v>
          </cell>
          <cell r="M2098">
            <v>0</v>
          </cell>
          <cell r="N2098">
            <v>0</v>
          </cell>
          <cell r="O2098">
            <v>0</v>
          </cell>
          <cell r="P2098">
            <v>0</v>
          </cell>
          <cell r="Q2098">
            <v>0</v>
          </cell>
          <cell r="R2098">
            <v>0</v>
          </cell>
          <cell r="S2098">
            <v>0</v>
          </cell>
        </row>
        <row r="2115">
          <cell r="J2115">
            <v>0</v>
          </cell>
          <cell r="K2115">
            <v>0</v>
          </cell>
          <cell r="L2115">
            <v>0</v>
          </cell>
          <cell r="M2115">
            <v>0</v>
          </cell>
          <cell r="N2115">
            <v>0</v>
          </cell>
          <cell r="O2115">
            <v>0</v>
          </cell>
          <cell r="P2115">
            <v>0</v>
          </cell>
          <cell r="Q2115">
            <v>0</v>
          </cell>
          <cell r="R2115">
            <v>0</v>
          </cell>
          <cell r="S2115">
            <v>0</v>
          </cell>
        </row>
        <row r="2131">
          <cell r="J2131">
            <v>0</v>
          </cell>
          <cell r="K2131">
            <v>0</v>
          </cell>
          <cell r="L2131">
            <v>0</v>
          </cell>
          <cell r="M2131">
            <v>0</v>
          </cell>
          <cell r="N2131">
            <v>0</v>
          </cell>
          <cell r="O2131">
            <v>0</v>
          </cell>
          <cell r="P2131">
            <v>0</v>
          </cell>
          <cell r="Q2131">
            <v>0</v>
          </cell>
          <cell r="R2131">
            <v>0</v>
          </cell>
          <cell r="S2131">
            <v>0</v>
          </cell>
        </row>
        <row r="2161">
          <cell r="J2161">
            <v>0</v>
          </cell>
          <cell r="K2161">
            <v>0</v>
          </cell>
          <cell r="L2161">
            <v>0</v>
          </cell>
          <cell r="M2161">
            <v>0</v>
          </cell>
          <cell r="N2161">
            <v>0</v>
          </cell>
          <cell r="O2161">
            <v>0</v>
          </cell>
          <cell r="P2161">
            <v>0</v>
          </cell>
          <cell r="Q2161">
            <v>0</v>
          </cell>
          <cell r="R2161">
            <v>0</v>
          </cell>
          <cell r="S2161">
            <v>0</v>
          </cell>
        </row>
        <row r="2238">
          <cell r="J2238">
            <v>1005.2364950230544</v>
          </cell>
          <cell r="K2238">
            <v>1040.4005692898777</v>
          </cell>
          <cell r="L2238">
            <v>1072.0562624591571</v>
          </cell>
          <cell r="M2238">
            <v>1101.2715517638085</v>
          </cell>
          <cell r="N2238">
            <v>1115.2870910118822</v>
          </cell>
          <cell r="O2238">
            <v>675.74745375526584</v>
          </cell>
          <cell r="P2238">
            <v>673.40412042759226</v>
          </cell>
          <cell r="Q2238">
            <v>650.88512460196864</v>
          </cell>
          <cell r="R2238">
            <v>629.10823902399443</v>
          </cell>
          <cell r="S2238">
            <v>608.04426155105614</v>
          </cell>
        </row>
        <row r="2256">
          <cell r="J2256">
            <v>-105.04944508642443</v>
          </cell>
          <cell r="K2256">
            <v>-110.41337480198234</v>
          </cell>
          <cell r="L2256">
            <v>-116.16342732823259</v>
          </cell>
          <cell r="M2256">
            <v>-121.97676796716027</v>
          </cell>
          <cell r="N2256">
            <v>-127.83305556241554</v>
          </cell>
          <cell r="O2256">
            <v>-133.97051230955046</v>
          </cell>
          <cell r="P2256">
            <v>-140.40263756130042</v>
          </cell>
          <cell r="Q2256">
            <v>-142.71928108106187</v>
          </cell>
          <cell r="R2256">
            <v>-145.07414921889941</v>
          </cell>
          <cell r="S2256">
            <v>-147.46787268101124</v>
          </cell>
        </row>
        <row r="2293">
          <cell r="I2293">
            <v>2153.8739761122738</v>
          </cell>
          <cell r="J2293">
            <v>2202.0871571615539</v>
          </cell>
          <cell r="K2293">
            <v>2199.855432413382</v>
          </cell>
          <cell r="L2293">
            <v>2173.0929642620822</v>
          </cell>
          <cell r="M2293">
            <v>2149.5622464714347</v>
          </cell>
          <cell r="N2293">
            <v>2118.6550957038826</v>
          </cell>
          <cell r="O2293">
            <v>2703.7803627614894</v>
          </cell>
          <cell r="P2293">
            <v>2683.7046149297134</v>
          </cell>
          <cell r="Q2293">
            <v>2706.3601403215644</v>
          </cell>
          <cell r="R2293">
            <v>2721.5935744185867</v>
          </cell>
          <cell r="S2293">
            <v>2729.6868230273817</v>
          </cell>
        </row>
        <row r="2296">
          <cell r="I2296">
            <v>0</v>
          </cell>
          <cell r="J2296">
            <v>0</v>
          </cell>
          <cell r="K2296">
            <v>0</v>
          </cell>
          <cell r="L2296">
            <v>0</v>
          </cell>
          <cell r="M2296">
            <v>0</v>
          </cell>
          <cell r="N2296">
            <v>0</v>
          </cell>
          <cell r="O2296">
            <v>0</v>
          </cell>
          <cell r="P2296">
            <v>0</v>
          </cell>
          <cell r="Q2296">
            <v>0</v>
          </cell>
          <cell r="R2296">
            <v>0</v>
          </cell>
          <cell r="S2296">
            <v>0</v>
          </cell>
        </row>
        <row r="2298">
          <cell r="J2298">
            <v>2202.1871571615538</v>
          </cell>
          <cell r="K2298">
            <v>2199.9554324133819</v>
          </cell>
          <cell r="L2298">
            <v>2173.1929642620821</v>
          </cell>
          <cell r="M2298">
            <v>2149.6622464714346</v>
          </cell>
          <cell r="N2298">
            <v>2118.7550957038825</v>
          </cell>
          <cell r="O2298">
            <v>2703.8803627614893</v>
          </cell>
          <cell r="P2298">
            <v>2683.8046149297134</v>
          </cell>
          <cell r="Q2298">
            <v>2706.4601403215643</v>
          </cell>
          <cell r="R2298">
            <v>2721.6935744185866</v>
          </cell>
          <cell r="S2298">
            <v>2729.7868230273816</v>
          </cell>
        </row>
        <row r="2334">
          <cell r="I2334">
            <v>475.57694371691019</v>
          </cell>
          <cell r="J2334">
            <v>5.284942402244269</v>
          </cell>
          <cell r="K2334">
            <v>-286.44326372310871</v>
          </cell>
          <cell r="L2334">
            <v>-591.0961598433953</v>
          </cell>
          <cell r="M2334">
            <v>-795.27739315946985</v>
          </cell>
          <cell r="N2334">
            <v>-882.99034141177594</v>
          </cell>
          <cell r="O2334">
            <v>115.56004601434688</v>
          </cell>
          <cell r="P2334">
            <v>440.20027494692096</v>
          </cell>
          <cell r="Q2334">
            <v>758.32955806429493</v>
          </cell>
          <cell r="R2334">
            <v>1068.9439861058843</v>
          </cell>
          <cell r="S2334">
            <v>1372.3291151461165</v>
          </cell>
        </row>
        <row r="2339">
          <cell r="J2339">
            <v>-4443.2246007533067</v>
          </cell>
          <cell r="K2339">
            <v>-4867.7433436259162</v>
          </cell>
          <cell r="L2339">
            <v>-5215.8033155903358</v>
          </cell>
          <cell r="M2339">
            <v>-5521.0250002179482</v>
          </cell>
          <cell r="N2339">
            <v>-5716.41305996149</v>
          </cell>
          <cell r="O2339">
            <v>-5310.4472568901101</v>
          </cell>
          <cell r="P2339">
            <v>-4699.837905638271</v>
          </cell>
          <cell r="Q2339">
            <v>-4404.3352380388324</v>
          </cell>
          <cell r="R2339">
            <v>-4089.9633824593511</v>
          </cell>
          <cell r="S2339">
            <v>-3782.9636039184402</v>
          </cell>
        </row>
        <row r="2369">
          <cell r="J2369">
            <v>16.598298500000009</v>
          </cell>
          <cell r="K2369">
            <v>16.598298500000009</v>
          </cell>
          <cell r="L2369">
            <v>16.598298500000009</v>
          </cell>
          <cell r="M2369">
            <v>16.598298500000009</v>
          </cell>
          <cell r="N2369">
            <v>16.598298500000009</v>
          </cell>
          <cell r="O2369">
            <v>16.598298500000009</v>
          </cell>
          <cell r="P2369">
            <v>16.598298500000009</v>
          </cell>
          <cell r="Q2369">
            <v>16.598298500000009</v>
          </cell>
          <cell r="R2369">
            <v>16.598298500000009</v>
          </cell>
          <cell r="S2369">
            <v>16.598298500000009</v>
          </cell>
        </row>
        <row r="2400">
          <cell r="J2400">
            <v>0</v>
          </cell>
          <cell r="K2400">
            <v>0</v>
          </cell>
          <cell r="L2400">
            <v>0</v>
          </cell>
          <cell r="M2400">
            <v>0</v>
          </cell>
          <cell r="N2400">
            <v>0</v>
          </cell>
          <cell r="O2400">
            <v>0</v>
          </cell>
          <cell r="P2400">
            <v>0</v>
          </cell>
          <cell r="Q2400">
            <v>0</v>
          </cell>
          <cell r="R2400">
            <v>0</v>
          </cell>
          <cell r="S2400">
            <v>0</v>
          </cell>
        </row>
        <row r="2403">
          <cell r="J2403">
            <v>-2.994840870356585</v>
          </cell>
          <cell r="K2403">
            <v>-9.2816859715262012</v>
          </cell>
          <cell r="L2403">
            <v>-16.208361589616562</v>
          </cell>
          <cell r="M2403">
            <v>-23.84087437188343</v>
          </cell>
          <cell r="N2403">
            <v>-32.220773124031339</v>
          </cell>
          <cell r="O2403">
            <v>-41.398048723746427</v>
          </cell>
          <cell r="P2403">
            <v>-51.432553905034773</v>
          </cell>
          <cell r="Q2403">
            <v>-62.262833326736903</v>
          </cell>
          <cell r="R2403">
            <v>-73.816810027508993</v>
          </cell>
          <cell r="S2403">
            <v>-86.136181885161932</v>
          </cell>
        </row>
        <row r="2404">
          <cell r="J2404">
            <v>170.1592892588406</v>
          </cell>
          <cell r="K2404">
            <v>125.08658357819542</v>
          </cell>
          <cell r="L2404">
            <v>106.12703988793587</v>
          </cell>
          <cell r="M2404">
            <v>114.1992193234165</v>
          </cell>
          <cell r="N2404">
            <v>109.5717790608965</v>
          </cell>
          <cell r="O2404">
            <v>88.915705507932614</v>
          </cell>
          <cell r="P2404">
            <v>118.5139833445929</v>
          </cell>
          <cell r="Q2404">
            <v>163.10624599876664</v>
          </cell>
          <cell r="R2404">
            <v>157.61636119550764</v>
          </cell>
          <cell r="S2404">
            <v>152.41958589914688</v>
          </cell>
        </row>
        <row r="2408">
          <cell r="J2408">
            <v>2153.8739761122738</v>
          </cell>
          <cell r="K2408">
            <v>2202.0871571615539</v>
          </cell>
          <cell r="L2408">
            <v>2199.855432413382</v>
          </cell>
          <cell r="M2408">
            <v>2173.0929642620822</v>
          </cell>
          <cell r="N2408">
            <v>2149.5622464714347</v>
          </cell>
          <cell r="O2408">
            <v>2118.6550957038826</v>
          </cell>
          <cell r="P2408">
            <v>2703.7803627614894</v>
          </cell>
          <cell r="Q2408">
            <v>2683.7046149297134</v>
          </cell>
          <cell r="R2408">
            <v>2706.3601403215644</v>
          </cell>
          <cell r="S2408">
            <v>2721.5935744185867</v>
          </cell>
        </row>
        <row r="2414">
          <cell r="J2414">
            <v>2301.1841415070039</v>
          </cell>
          <cell r="K2414">
            <v>2303.9798227003635</v>
          </cell>
          <cell r="L2414">
            <v>2282.4975278827856</v>
          </cell>
          <cell r="M2414">
            <v>2264.1986140115364</v>
          </cell>
          <cell r="N2414">
            <v>2238.3088109717582</v>
          </cell>
          <cell r="O2414">
            <v>2832.5622903017866</v>
          </cell>
          <cell r="P2414">
            <v>2818.4247405090205</v>
          </cell>
          <cell r="Q2414">
            <v>2842.8774068390671</v>
          </cell>
          <cell r="R2414">
            <v>2859.9781454351833</v>
          </cell>
          <cell r="S2414">
            <v>2869.9488313604943</v>
          </cell>
        </row>
        <row r="2430">
          <cell r="J2430">
            <v>0</v>
          </cell>
          <cell r="K2430">
            <v>0</v>
          </cell>
          <cell r="L2430">
            <v>0</v>
          </cell>
          <cell r="M2430">
            <v>0</v>
          </cell>
          <cell r="N2430">
            <v>0</v>
          </cell>
          <cell r="O2430">
            <v>0</v>
          </cell>
          <cell r="P2430">
            <v>0</v>
          </cell>
          <cell r="Q2430">
            <v>0</v>
          </cell>
          <cell r="R2430">
            <v>0</v>
          </cell>
          <cell r="S2430">
            <v>0</v>
          </cell>
        </row>
        <row r="2439">
          <cell r="K2439">
            <v>0</v>
          </cell>
          <cell r="L2439">
            <v>0</v>
          </cell>
          <cell r="M2439">
            <v>0</v>
          </cell>
          <cell r="N2439">
            <v>0</v>
          </cell>
          <cell r="O2439">
            <v>0</v>
          </cell>
          <cell r="P2439">
            <v>0</v>
          </cell>
          <cell r="Q2439">
            <v>0</v>
          </cell>
          <cell r="R2439">
            <v>0</v>
          </cell>
          <cell r="S2439">
            <v>0</v>
          </cell>
        </row>
        <row r="2456">
          <cell r="J2456">
            <v>0</v>
          </cell>
          <cell r="K2456">
            <v>0</v>
          </cell>
          <cell r="L2456">
            <v>0</v>
          </cell>
          <cell r="M2456">
            <v>0</v>
          </cell>
          <cell r="N2456">
            <v>0</v>
          </cell>
          <cell r="O2456">
            <v>0</v>
          </cell>
          <cell r="P2456">
            <v>0</v>
          </cell>
          <cell r="Q2456">
            <v>0</v>
          </cell>
          <cell r="R2456">
            <v>0</v>
          </cell>
          <cell r="S2456">
            <v>0</v>
          </cell>
        </row>
        <row r="2469">
          <cell r="J2469">
            <v>0</v>
          </cell>
          <cell r="K2469">
            <v>0</v>
          </cell>
          <cell r="L2469">
            <v>0</v>
          </cell>
          <cell r="M2469">
            <v>0</v>
          </cell>
          <cell r="N2469">
            <v>0</v>
          </cell>
          <cell r="O2469">
            <v>0</v>
          </cell>
          <cell r="P2469">
            <v>0</v>
          </cell>
          <cell r="Q2469">
            <v>0</v>
          </cell>
          <cell r="R2469">
            <v>0</v>
          </cell>
          <cell r="S2469">
            <v>0</v>
          </cell>
        </row>
        <row r="2485">
          <cell r="J2485">
            <v>0</v>
          </cell>
          <cell r="K2485">
            <v>0</v>
          </cell>
          <cell r="L2485">
            <v>0</v>
          </cell>
          <cell r="M2485">
            <v>0</v>
          </cell>
          <cell r="N2485">
            <v>0</v>
          </cell>
          <cell r="O2485">
            <v>0</v>
          </cell>
          <cell r="P2485">
            <v>0</v>
          </cell>
          <cell r="Q2485">
            <v>0</v>
          </cell>
          <cell r="R2485">
            <v>0</v>
          </cell>
          <cell r="S2485">
            <v>0</v>
          </cell>
        </row>
        <row r="2515">
          <cell r="J2515">
            <v>0</v>
          </cell>
          <cell r="K2515">
            <v>0</v>
          </cell>
          <cell r="L2515">
            <v>0</v>
          </cell>
          <cell r="M2515">
            <v>0</v>
          </cell>
          <cell r="N2515">
            <v>0</v>
          </cell>
          <cell r="O2515">
            <v>0</v>
          </cell>
          <cell r="P2515">
            <v>0</v>
          </cell>
          <cell r="Q2515">
            <v>0</v>
          </cell>
          <cell r="R2515">
            <v>0</v>
          </cell>
          <cell r="S2515">
            <v>0</v>
          </cell>
        </row>
        <row r="2585">
          <cell r="J2585">
            <v>1005.2364950230544</v>
          </cell>
          <cell r="K2585">
            <v>1040.4005692898777</v>
          </cell>
          <cell r="L2585">
            <v>1072.0562624591571</v>
          </cell>
          <cell r="M2585">
            <v>1101.2715517638085</v>
          </cell>
          <cell r="N2585">
            <v>1115.2870910118822</v>
          </cell>
          <cell r="O2585">
            <v>675.74745375526584</v>
          </cell>
          <cell r="P2585">
            <v>673.40412042759226</v>
          </cell>
          <cell r="Q2585">
            <v>650.88512460196864</v>
          </cell>
          <cell r="R2585">
            <v>629.10823902399443</v>
          </cell>
          <cell r="S2585">
            <v>608.04426155105614</v>
          </cell>
        </row>
        <row r="2591">
          <cell r="J2591">
            <v>401.62483303435397</v>
          </cell>
          <cell r="K2591">
            <v>387.48871926141982</v>
          </cell>
          <cell r="L2591">
            <v>388.82414792320947</v>
          </cell>
          <cell r="M2591">
            <v>410.63247393446755</v>
          </cell>
          <cell r="N2591">
            <v>413.74338006436983</v>
          </cell>
          <cell r="O2591">
            <v>383.08857050794563</v>
          </cell>
          <cell r="P2591">
            <v>380.74523718027206</v>
          </cell>
          <cell r="Q2591">
            <v>358.22624135464844</v>
          </cell>
          <cell r="R2591">
            <v>336.44935577667422</v>
          </cell>
          <cell r="S2591">
            <v>315.38537830373593</v>
          </cell>
        </row>
        <row r="2593">
          <cell r="J2593">
            <v>12.868697152477433</v>
          </cell>
          <cell r="K2593">
            <v>13.306232855661666</v>
          </cell>
          <cell r="L2593">
            <v>13.771951005609825</v>
          </cell>
          <cell r="M2593">
            <v>14.226425388794945</v>
          </cell>
          <cell r="N2593">
            <v>14.667444575847586</v>
          </cell>
          <cell r="O2593">
            <v>0</v>
          </cell>
          <cell r="P2593">
            <v>0</v>
          </cell>
          <cell r="Q2593">
            <v>0</v>
          </cell>
          <cell r="R2593">
            <v>0</v>
          </cell>
          <cell r="S2593">
            <v>0</v>
          </cell>
        </row>
        <row r="2603">
          <cell r="J2603">
            <v>-105.04944508642443</v>
          </cell>
          <cell r="K2603">
            <v>-110.41337480198234</v>
          </cell>
          <cell r="L2603">
            <v>-116.16342732823259</v>
          </cell>
          <cell r="M2603">
            <v>-121.97676796716027</v>
          </cell>
          <cell r="N2603">
            <v>-127.83305556241554</v>
          </cell>
          <cell r="O2603">
            <v>-133.97051230955046</v>
          </cell>
          <cell r="P2603">
            <v>-140.40263756130042</v>
          </cell>
          <cell r="Q2603">
            <v>-142.71928108106187</v>
          </cell>
          <cell r="R2603">
            <v>-145.07414921889941</v>
          </cell>
          <cell r="S2603">
            <v>-147.46787268101124</v>
          </cell>
        </row>
        <row r="2640">
          <cell r="I2640">
            <v>2153.8739761122738</v>
          </cell>
          <cell r="J2640">
            <v>2202.0871571615539</v>
          </cell>
          <cell r="K2640">
            <v>2199.855432413382</v>
          </cell>
          <cell r="L2640">
            <v>2173.0929642620822</v>
          </cell>
          <cell r="M2640">
            <v>2149.5622464714347</v>
          </cell>
          <cell r="N2640">
            <v>2118.6550957038826</v>
          </cell>
          <cell r="O2640">
            <v>2703.7803627614894</v>
          </cell>
          <cell r="P2640">
            <v>2683.7046149297134</v>
          </cell>
          <cell r="Q2640">
            <v>2706.3601403215644</v>
          </cell>
          <cell r="R2640">
            <v>2721.5935744185867</v>
          </cell>
          <cell r="S2640">
            <v>2729.6868230273817</v>
          </cell>
        </row>
        <row r="2643">
          <cell r="I2643">
            <v>0</v>
          </cell>
          <cell r="J2643">
            <v>0</v>
          </cell>
          <cell r="K2643">
            <v>0</v>
          </cell>
          <cell r="L2643">
            <v>0</v>
          </cell>
          <cell r="M2643">
            <v>0</v>
          </cell>
          <cell r="N2643">
            <v>0</v>
          </cell>
          <cell r="O2643">
            <v>0</v>
          </cell>
          <cell r="P2643">
            <v>0</v>
          </cell>
          <cell r="Q2643">
            <v>0</v>
          </cell>
          <cell r="R2643">
            <v>0</v>
          </cell>
          <cell r="S2643">
            <v>0</v>
          </cell>
        </row>
        <row r="2645">
          <cell r="J2645">
            <v>2202.1871571615538</v>
          </cell>
          <cell r="K2645">
            <v>2199.9554324133819</v>
          </cell>
          <cell r="L2645">
            <v>2173.1929642620821</v>
          </cell>
          <cell r="M2645">
            <v>2149.6622464714346</v>
          </cell>
          <cell r="N2645">
            <v>2118.7550957038825</v>
          </cell>
          <cell r="O2645">
            <v>2703.8803627614893</v>
          </cell>
          <cell r="P2645">
            <v>2683.8046149297134</v>
          </cell>
          <cell r="Q2645">
            <v>2706.4601403215643</v>
          </cell>
          <cell r="R2645">
            <v>2721.6935744185866</v>
          </cell>
          <cell r="S2645">
            <v>2729.7868230273816</v>
          </cell>
        </row>
        <row r="2681">
          <cell r="I2681">
            <v>475.57694371691019</v>
          </cell>
          <cell r="J2681">
            <v>5.284942402244269</v>
          </cell>
          <cell r="K2681">
            <v>-286.44326372310871</v>
          </cell>
          <cell r="L2681">
            <v>-591.0961598433953</v>
          </cell>
          <cell r="M2681">
            <v>-795.27739315946985</v>
          </cell>
          <cell r="N2681">
            <v>-882.99034141177594</v>
          </cell>
          <cell r="O2681">
            <v>115.56004601434688</v>
          </cell>
          <cell r="P2681">
            <v>440.20027494692096</v>
          </cell>
          <cell r="Q2681">
            <v>758.32955806429493</v>
          </cell>
          <cell r="R2681">
            <v>1068.9439861058843</v>
          </cell>
          <cell r="S2681">
            <v>1372.3291151461165</v>
          </cell>
        </row>
        <row r="2686">
          <cell r="J2686">
            <v>-4443.2246007533067</v>
          </cell>
          <cell r="K2686">
            <v>-4867.7433436259162</v>
          </cell>
          <cell r="L2686">
            <v>-5215.8033155903358</v>
          </cell>
          <cell r="M2686">
            <v>-5521.0250002179482</v>
          </cell>
          <cell r="N2686">
            <v>-5716.41305996149</v>
          </cell>
          <cell r="O2686">
            <v>-5310.4472568901101</v>
          </cell>
          <cell r="P2686">
            <v>-4699.837905638271</v>
          </cell>
          <cell r="Q2686">
            <v>-4404.3352380388324</v>
          </cell>
          <cell r="R2686">
            <v>-4089.9633824593511</v>
          </cell>
          <cell r="S2686">
            <v>-3782.9636039184402</v>
          </cell>
        </row>
        <row r="2689">
          <cell r="J2689">
            <v>7075.0509063241971</v>
          </cell>
          <cell r="K2689">
            <v>7613.7631521276999</v>
          </cell>
          <cell r="L2689">
            <v>8094.5081747745817</v>
          </cell>
          <cell r="M2689">
            <v>8529.8399765348822</v>
          </cell>
          <cell r="N2689">
            <v>8852.4436977554924</v>
          </cell>
          <cell r="O2689">
            <v>8945.516752030795</v>
          </cell>
          <cell r="P2689">
            <v>8863.3287154819736</v>
          </cell>
          <cell r="Q2689">
            <v>8513.9755701078102</v>
          </cell>
          <cell r="R2689">
            <v>8174.3690922166688</v>
          </cell>
          <cell r="S2689">
            <v>7844.1257490723456</v>
          </cell>
        </row>
        <row r="2691">
          <cell r="J2691">
            <v>405.4399457556832</v>
          </cell>
          <cell r="K2691">
            <v>391.43354581527427</v>
          </cell>
          <cell r="L2691">
            <v>392.90704340644885</v>
          </cell>
          <cell r="M2691">
            <v>414.85010496865385</v>
          </cell>
          <cell r="N2691">
            <v>418.09175766061588</v>
          </cell>
          <cell r="O2691">
            <v>383.08857050794563</v>
          </cell>
          <cell r="P2691">
            <v>380.74523718027206</v>
          </cell>
          <cell r="Q2691">
            <v>358.22624135464844</v>
          </cell>
          <cell r="R2691">
            <v>336.44935577667422</v>
          </cell>
          <cell r="S2691">
            <v>315.38537830373593</v>
          </cell>
        </row>
        <row r="2716">
          <cell r="J2716">
            <v>16.598298500000009</v>
          </cell>
          <cell r="K2716">
            <v>16.598298500000009</v>
          </cell>
          <cell r="L2716">
            <v>16.598298500000009</v>
          </cell>
          <cell r="M2716">
            <v>16.598298500000009</v>
          </cell>
          <cell r="N2716">
            <v>16.598298500000009</v>
          </cell>
          <cell r="O2716">
            <v>16.598298500000009</v>
          </cell>
          <cell r="P2716">
            <v>16.598298500000009</v>
          </cell>
          <cell r="Q2716">
            <v>16.598298500000009</v>
          </cell>
          <cell r="R2716">
            <v>16.598298500000009</v>
          </cell>
          <cell r="S2716">
            <v>16.598298500000009</v>
          </cell>
        </row>
        <row r="2747">
          <cell r="J2747">
            <v>0.13630360067431596</v>
          </cell>
          <cell r="K2747">
            <v>-0.49565823555279986</v>
          </cell>
          <cell r="L2747">
            <v>-0.5436282552264875</v>
          </cell>
          <cell r="M2747">
            <v>-0.84063375292483944</v>
          </cell>
          <cell r="N2747">
            <v>-1.2968193422097534</v>
          </cell>
          <cell r="O2747">
            <v>0</v>
          </cell>
          <cell r="P2747">
            <v>0</v>
          </cell>
          <cell r="Q2747">
            <v>0</v>
          </cell>
          <cell r="R2747">
            <v>0</v>
          </cell>
          <cell r="S2747">
            <v>0</v>
          </cell>
        </row>
        <row r="2748">
          <cell r="J2748">
            <v>3.255952261107723E-3</v>
          </cell>
          <cell r="K2748">
            <v>-4.6852205487944772E-3</v>
          </cell>
          <cell r="L2748">
            <v>-3.099328733077171E-2</v>
          </cell>
          <cell r="M2748">
            <v>-6.9298644688530989E-2</v>
          </cell>
          <cell r="N2748">
            <v>-0.12886455560136878</v>
          </cell>
          <cell r="O2748">
            <v>-0.17417239106138577</v>
          </cell>
          <cell r="P2748">
            <v>-0.18810759961862825</v>
          </cell>
          <cell r="Q2748">
            <v>-0.19837827455780532</v>
          </cell>
          <cell r="R2748">
            <v>-0.2092097283486615</v>
          </cell>
          <cell r="S2748">
            <v>-0.22063257951649842</v>
          </cell>
        </row>
        <row r="2751">
          <cell r="J2751">
            <v>-2.994840870356585</v>
          </cell>
          <cell r="K2751">
            <v>-9.2816859715262012</v>
          </cell>
          <cell r="L2751">
            <v>-16.208361589616562</v>
          </cell>
          <cell r="M2751">
            <v>-23.84087437188343</v>
          </cell>
          <cell r="N2751">
            <v>-32.220773124031339</v>
          </cell>
          <cell r="O2751">
            <v>-41.398048723746427</v>
          </cell>
          <cell r="P2751">
            <v>-51.432553905034773</v>
          </cell>
          <cell r="Q2751">
            <v>-62.262833326736903</v>
          </cell>
          <cell r="R2751">
            <v>-73.816810027508993</v>
          </cell>
          <cell r="S2751">
            <v>-86.136181885161932</v>
          </cell>
        </row>
        <row r="2752">
          <cell r="J2752">
            <v>170.29884881177603</v>
          </cell>
          <cell r="K2752">
            <v>124.58624012209381</v>
          </cell>
          <cell r="L2752">
            <v>105.5524183453786</v>
          </cell>
          <cell r="M2752">
            <v>113.28928692580313</v>
          </cell>
          <cell r="N2752">
            <v>108.14609516308538</v>
          </cell>
          <cell r="O2752">
            <v>88.741533116871238</v>
          </cell>
          <cell r="P2752">
            <v>118.32587574497427</v>
          </cell>
          <cell r="Q2752">
            <v>162.90786772420884</v>
          </cell>
          <cell r="R2752">
            <v>157.407151467159</v>
          </cell>
          <cell r="S2752">
            <v>152.19895331963039</v>
          </cell>
        </row>
        <row r="2756">
          <cell r="J2756">
            <v>2153.8739761122738</v>
          </cell>
          <cell r="K2756">
            <v>2202.2267167144892</v>
          </cell>
          <cell r="L2756">
            <v>2199.4946485102155</v>
          </cell>
          <cell r="M2756">
            <v>2172.1575588163582</v>
          </cell>
          <cell r="N2756">
            <v>2147.7169086280978</v>
          </cell>
          <cell r="O2756">
            <v>2115.3840739627344</v>
          </cell>
          <cell r="P2756">
            <v>2700.3351686292799</v>
          </cell>
          <cell r="Q2756">
            <v>2680.0713131978855</v>
          </cell>
          <cell r="R2756">
            <v>2702.5284603151786</v>
          </cell>
          <cell r="S2756">
            <v>2717.5526846838525</v>
          </cell>
        </row>
        <row r="2762">
          <cell r="J2762">
            <v>2301.3245402194079</v>
          </cell>
          <cell r="K2762">
            <v>2303.6169893148526</v>
          </cell>
          <cell r="L2762">
            <v>2281.5561880164773</v>
          </cell>
          <cell r="M2762">
            <v>2262.3413768103783</v>
          </cell>
          <cell r="N2762">
            <v>2235.01653573872</v>
          </cell>
          <cell r="O2762">
            <v>2829.1142864024937</v>
          </cell>
          <cell r="P2762">
            <v>2814.7914387771925</v>
          </cell>
          <cell r="Q2762">
            <v>2839.0457268326813</v>
          </cell>
          <cell r="R2762">
            <v>2855.937255700449</v>
          </cell>
          <cell r="S2762">
            <v>2865.6873090462436</v>
          </cell>
        </row>
        <row r="2778">
          <cell r="J2778">
            <v>0</v>
          </cell>
          <cell r="K2778">
            <v>0</v>
          </cell>
          <cell r="L2778">
            <v>0</v>
          </cell>
          <cell r="M2778">
            <v>0</v>
          </cell>
          <cell r="N2778">
            <v>0</v>
          </cell>
          <cell r="O2778">
            <v>0</v>
          </cell>
          <cell r="P2778">
            <v>0</v>
          </cell>
          <cell r="Q2778">
            <v>0</v>
          </cell>
          <cell r="R2778">
            <v>0</v>
          </cell>
          <cell r="S2778">
            <v>0</v>
          </cell>
        </row>
        <row r="2787">
          <cell r="K2787">
            <v>0</v>
          </cell>
          <cell r="L2787">
            <v>0</v>
          </cell>
          <cell r="M2787">
            <v>0</v>
          </cell>
          <cell r="N2787">
            <v>0</v>
          </cell>
          <cell r="O2787">
            <v>0</v>
          </cell>
          <cell r="P2787">
            <v>0</v>
          </cell>
          <cell r="Q2787">
            <v>0</v>
          </cell>
          <cell r="R2787">
            <v>0</v>
          </cell>
          <cell r="S2787">
            <v>0</v>
          </cell>
        </row>
        <row r="2804">
          <cell r="J2804">
            <v>0</v>
          </cell>
          <cell r="K2804">
            <v>0</v>
          </cell>
          <cell r="L2804">
            <v>0</v>
          </cell>
          <cell r="M2804">
            <v>0</v>
          </cell>
          <cell r="N2804">
            <v>0</v>
          </cell>
          <cell r="O2804">
            <v>0</v>
          </cell>
          <cell r="P2804">
            <v>0</v>
          </cell>
          <cell r="Q2804">
            <v>0</v>
          </cell>
          <cell r="R2804">
            <v>0</v>
          </cell>
          <cell r="S2804">
            <v>0</v>
          </cell>
        </row>
        <row r="2817">
          <cell r="J2817">
            <v>0.13955955293542369</v>
          </cell>
          <cell r="K2817">
            <v>-0.50034345610159436</v>
          </cell>
          <cell r="L2817">
            <v>-0.57462154255725917</v>
          </cell>
          <cell r="M2817">
            <v>-0.90993239761337041</v>
          </cell>
          <cell r="N2817">
            <v>-1.4256838978111221</v>
          </cell>
          <cell r="O2817">
            <v>-0.17417239106138577</v>
          </cell>
          <cell r="P2817">
            <v>-0.18810759961862825</v>
          </cell>
          <cell r="Q2817">
            <v>-0.19837827455780532</v>
          </cell>
          <cell r="R2817">
            <v>-0.2092097283486615</v>
          </cell>
          <cell r="S2817">
            <v>-0.22063257951649842</v>
          </cell>
        </row>
        <row r="2833">
          <cell r="J2833">
            <v>0</v>
          </cell>
          <cell r="K2833">
            <v>0</v>
          </cell>
          <cell r="L2833">
            <v>0</v>
          </cell>
          <cell r="M2833">
            <v>0</v>
          </cell>
          <cell r="N2833">
            <v>0</v>
          </cell>
          <cell r="O2833">
            <v>0</v>
          </cell>
          <cell r="P2833">
            <v>0</v>
          </cell>
          <cell r="Q2833">
            <v>0</v>
          </cell>
          <cell r="R2833">
            <v>0</v>
          </cell>
          <cell r="S2833">
            <v>0</v>
          </cell>
        </row>
        <row r="2863">
          <cell r="J2863">
            <v>0</v>
          </cell>
          <cell r="K2863">
            <v>0</v>
          </cell>
          <cell r="L2863">
            <v>0</v>
          </cell>
          <cell r="M2863">
            <v>0</v>
          </cell>
          <cell r="N2863">
            <v>0</v>
          </cell>
          <cell r="O2863">
            <v>0</v>
          </cell>
          <cell r="P2863">
            <v>0</v>
          </cell>
          <cell r="Q2863">
            <v>0</v>
          </cell>
          <cell r="R2863">
            <v>0</v>
          </cell>
          <cell r="S2863">
            <v>0</v>
          </cell>
        </row>
        <row r="2933">
          <cell r="J2933">
            <v>1005.3727986237287</v>
          </cell>
          <cell r="K2933">
            <v>1039.9049110543249</v>
          </cell>
          <cell r="L2933">
            <v>1071.5126342039307</v>
          </cell>
          <cell r="M2933">
            <v>1100.4309180108837</v>
          </cell>
          <cell r="N2933">
            <v>1113.9902716696724</v>
          </cell>
          <cell r="O2933">
            <v>675.74745375526584</v>
          </cell>
          <cell r="P2933">
            <v>673.40412042759226</v>
          </cell>
          <cell r="Q2933">
            <v>650.88512460196864</v>
          </cell>
          <cell r="R2933">
            <v>629.10823902399443</v>
          </cell>
          <cell r="S2933">
            <v>608.04426155105614</v>
          </cell>
        </row>
        <row r="2951">
          <cell r="J2951">
            <v>-105.04944508642443</v>
          </cell>
          <cell r="K2951">
            <v>-110.41337480198234</v>
          </cell>
          <cell r="L2951">
            <v>-116.16342732823259</v>
          </cell>
          <cell r="M2951">
            <v>-121.97676796716027</v>
          </cell>
          <cell r="N2951">
            <v>-127.83305556241554</v>
          </cell>
          <cell r="O2951">
            <v>-133.97051230955046</v>
          </cell>
          <cell r="P2951">
            <v>-140.40263756130042</v>
          </cell>
          <cell r="Q2951">
            <v>-142.71928108106187</v>
          </cell>
          <cell r="R2951">
            <v>-145.07414921889941</v>
          </cell>
          <cell r="S2951">
            <v>-147.46787268101124</v>
          </cell>
        </row>
        <row r="2988">
          <cell r="I2988">
            <v>2153.8739761122738</v>
          </cell>
          <cell r="J2988">
            <v>2202.2267167144892</v>
          </cell>
          <cell r="K2988">
            <v>2199.4946485102155</v>
          </cell>
          <cell r="L2988">
            <v>2172.1575588163582</v>
          </cell>
          <cell r="M2988">
            <v>2147.7169086280978</v>
          </cell>
          <cell r="N2988">
            <v>2115.3840739627344</v>
          </cell>
          <cell r="O2988">
            <v>2700.3351686292799</v>
          </cell>
          <cell r="P2988">
            <v>2680.0713131978855</v>
          </cell>
          <cell r="Q2988">
            <v>2702.5284603151786</v>
          </cell>
          <cell r="R2988">
            <v>2717.5526846838525</v>
          </cell>
          <cell r="S2988">
            <v>2725.4253007131306</v>
          </cell>
        </row>
        <row r="2991">
          <cell r="I2991">
            <v>0</v>
          </cell>
          <cell r="J2991">
            <v>0</v>
          </cell>
          <cell r="K2991">
            <v>0</v>
          </cell>
          <cell r="L2991">
            <v>0</v>
          </cell>
          <cell r="M2991">
            <v>0</v>
          </cell>
          <cell r="N2991">
            <v>0</v>
          </cell>
          <cell r="O2991">
            <v>0</v>
          </cell>
          <cell r="P2991">
            <v>0</v>
          </cell>
          <cell r="Q2991">
            <v>0</v>
          </cell>
          <cell r="R2991">
            <v>0</v>
          </cell>
          <cell r="S2991">
            <v>0</v>
          </cell>
        </row>
        <row r="2993">
          <cell r="J2993">
            <v>2202.3267167144891</v>
          </cell>
          <cell r="K2993">
            <v>2199.5946485102154</v>
          </cell>
          <cell r="L2993">
            <v>2172.2575588163581</v>
          </cell>
          <cell r="M2993">
            <v>2147.8169086280977</v>
          </cell>
          <cell r="N2993">
            <v>2115.4840739627343</v>
          </cell>
          <cell r="O2993">
            <v>2700.4351686292798</v>
          </cell>
          <cell r="P2993">
            <v>2680.1713131978854</v>
          </cell>
          <cell r="Q2993">
            <v>2702.6284603151785</v>
          </cell>
          <cell r="R2993">
            <v>2717.6526846838524</v>
          </cell>
          <cell r="S2993">
            <v>2725.5253007131305</v>
          </cell>
        </row>
        <row r="3029">
          <cell r="I3029">
            <v>475.57694371691019</v>
          </cell>
          <cell r="J3029">
            <v>5.4074640050953917</v>
          </cell>
          <cell r="K3029">
            <v>-286.74209034683082</v>
          </cell>
          <cell r="L3029">
            <v>-591.9636117572154</v>
          </cell>
          <cell r="M3029">
            <v>-797.01765178369089</v>
          </cell>
          <cell r="N3029">
            <v>-886.0992607351476</v>
          </cell>
          <cell r="O3029">
            <v>112.11485188213749</v>
          </cell>
          <cell r="P3029">
            <v>436.56697321509301</v>
          </cell>
          <cell r="Q3029">
            <v>754.49787805790925</v>
          </cell>
          <cell r="R3029">
            <v>1064.90309637115</v>
          </cell>
          <cell r="S3029">
            <v>1368.0675928318656</v>
          </cell>
        </row>
        <row r="3034">
          <cell r="J3034">
            <v>-4443.1633399518805</v>
          </cell>
          <cell r="K3034">
            <v>-4867.8314961363512</v>
          </cell>
          <cell r="L3034">
            <v>-5216.3864548591064</v>
          </cell>
          <cell r="M3034">
            <v>-5522.3288554869687</v>
          </cell>
          <cell r="N3034">
            <v>-5718.8376489352859</v>
          </cell>
          <cell r="O3034">
            <v>-5313.7243136179004</v>
          </cell>
          <cell r="P3034">
            <v>-4703.3771535702908</v>
          </cell>
          <cell r="Q3034">
            <v>-4408.0677289079395</v>
          </cell>
          <cell r="R3034">
            <v>-4093.8996673299107</v>
          </cell>
          <cell r="S3034">
            <v>-3787.1148099429329</v>
          </cell>
        </row>
        <row r="3064">
          <cell r="J3064">
            <v>16.598298500000009</v>
          </cell>
          <cell r="K3064">
            <v>16.598298500000009</v>
          </cell>
          <cell r="L3064">
            <v>16.598298500000009</v>
          </cell>
          <cell r="M3064">
            <v>16.598298500000009</v>
          </cell>
          <cell r="N3064">
            <v>16.598298500000009</v>
          </cell>
          <cell r="O3064">
            <v>16.598298500000009</v>
          </cell>
          <cell r="P3064">
            <v>16.598298500000009</v>
          </cell>
          <cell r="Q3064">
            <v>16.598298500000009</v>
          </cell>
          <cell r="R3064">
            <v>16.598298500000009</v>
          </cell>
          <cell r="S3064">
            <v>16.598298500000009</v>
          </cell>
        </row>
        <row r="3096">
          <cell r="J3096">
            <v>0</v>
          </cell>
          <cell r="K3096">
            <v>0</v>
          </cell>
          <cell r="L3096">
            <v>0</v>
          </cell>
          <cell r="M3096">
            <v>0</v>
          </cell>
          <cell r="N3096">
            <v>0</v>
          </cell>
          <cell r="O3096">
            <v>0</v>
          </cell>
          <cell r="P3096">
            <v>0</v>
          </cell>
          <cell r="Q3096">
            <v>0</v>
          </cell>
          <cell r="R3096">
            <v>0</v>
          </cell>
          <cell r="S3096">
            <v>0</v>
          </cell>
        </row>
        <row r="3097">
          <cell r="J3097">
            <v>3.255952261107723E-3</v>
          </cell>
          <cell r="K3097">
            <v>-4.6852205487944772E-3</v>
          </cell>
          <cell r="L3097">
            <v>-3.099328733077171E-2</v>
          </cell>
          <cell r="M3097">
            <v>-6.9298644688530989E-2</v>
          </cell>
          <cell r="N3097">
            <v>-0.12886455560136878</v>
          </cell>
          <cell r="O3097">
            <v>-0.17417239106138577</v>
          </cell>
          <cell r="P3097">
            <v>-0.18810759961862825</v>
          </cell>
          <cell r="Q3097">
            <v>-0.19837827455780532</v>
          </cell>
          <cell r="R3097">
            <v>-0.2092097283486615</v>
          </cell>
          <cell r="S3097">
            <v>-0.22063257951649842</v>
          </cell>
        </row>
        <row r="3100">
          <cell r="J3100">
            <v>-2.994840870356585</v>
          </cell>
          <cell r="K3100">
            <v>-9.2816859715262012</v>
          </cell>
          <cell r="L3100">
            <v>-16.208361589616562</v>
          </cell>
          <cell r="M3100">
            <v>-23.84087437188343</v>
          </cell>
          <cell r="N3100">
            <v>-32.220773124031339</v>
          </cell>
          <cell r="O3100">
            <v>-41.398048723746427</v>
          </cell>
          <cell r="P3100">
            <v>-51.432553905034773</v>
          </cell>
          <cell r="Q3100">
            <v>-62.262833326736903</v>
          </cell>
          <cell r="R3100">
            <v>-73.816810027508993</v>
          </cell>
          <cell r="S3100">
            <v>-86.136181885161932</v>
          </cell>
        </row>
        <row r="3101">
          <cell r="J3101">
            <v>170.29884881177603</v>
          </cell>
          <cell r="K3101">
            <v>124.58624012209381</v>
          </cell>
          <cell r="L3101">
            <v>105.5524183453786</v>
          </cell>
          <cell r="M3101">
            <v>113.28928692580313</v>
          </cell>
          <cell r="N3101">
            <v>108.14609516308538</v>
          </cell>
          <cell r="O3101">
            <v>88.741533116871238</v>
          </cell>
          <cell r="P3101">
            <v>118.32587574497427</v>
          </cell>
          <cell r="Q3101">
            <v>162.90786772420884</v>
          </cell>
          <cell r="R3101">
            <v>157.407151467159</v>
          </cell>
          <cell r="S3101">
            <v>152.19895331963039</v>
          </cell>
        </row>
        <row r="3106">
          <cell r="J3106">
            <v>2153.8739761122738</v>
          </cell>
          <cell r="K3106">
            <v>2202.2267167144892</v>
          </cell>
          <cell r="L3106">
            <v>2199.4946485102155</v>
          </cell>
          <cell r="M3106">
            <v>2172.1575588163582</v>
          </cell>
          <cell r="N3106">
            <v>2147.7169086280978</v>
          </cell>
          <cell r="O3106">
            <v>2115.3840739627344</v>
          </cell>
          <cell r="P3106">
            <v>2700.3351686292799</v>
          </cell>
          <cell r="Q3106">
            <v>2680.0713131978855</v>
          </cell>
          <cell r="R3106">
            <v>2702.5284603151786</v>
          </cell>
          <cell r="S3106">
            <v>2717.5526846838525</v>
          </cell>
        </row>
        <row r="3112">
          <cell r="J3112">
            <v>2304.0454682912605</v>
          </cell>
          <cell r="K3112">
            <v>2306.2182119305849</v>
          </cell>
          <cell r="L3112">
            <v>2284.3100450406896</v>
          </cell>
          <cell r="M3112">
            <v>2265.257075193369</v>
          </cell>
          <cell r="N3112">
            <v>2238.3589057066056</v>
          </cell>
          <cell r="O3112">
            <v>2832.717810507685</v>
          </cell>
          <cell r="P3112">
            <v>2818.6610443742543</v>
          </cell>
          <cell r="Q3112">
            <v>2842.9791809220942</v>
          </cell>
          <cell r="R3112">
            <v>2859.9356117823377</v>
          </cell>
          <cell r="S3112">
            <v>2869.7516380034831</v>
          </cell>
        </row>
        <row r="3137">
          <cell r="K3137">
            <v>0</v>
          </cell>
          <cell r="L3137">
            <v>0</v>
          </cell>
          <cell r="M3137">
            <v>0</v>
          </cell>
          <cell r="N3137">
            <v>0</v>
          </cell>
          <cell r="O3137">
            <v>0</v>
          </cell>
          <cell r="P3137">
            <v>0</v>
          </cell>
          <cell r="Q3137">
            <v>0</v>
          </cell>
          <cell r="R3137">
            <v>0</v>
          </cell>
          <cell r="S3137">
            <v>0</v>
          </cell>
        </row>
        <row r="3165">
          <cell r="J3165">
            <v>0</v>
          </cell>
          <cell r="K3165">
            <v>0</v>
          </cell>
          <cell r="L3165">
            <v>0</v>
          </cell>
          <cell r="M3165">
            <v>0</v>
          </cell>
          <cell r="N3165">
            <v>0</v>
          </cell>
          <cell r="O3165">
            <v>0</v>
          </cell>
          <cell r="P3165">
            <v>0</v>
          </cell>
          <cell r="Q3165">
            <v>0</v>
          </cell>
          <cell r="R3165">
            <v>0</v>
          </cell>
          <cell r="S3165">
            <v>0</v>
          </cell>
        </row>
        <row r="3178">
          <cell r="J3178">
            <v>0</v>
          </cell>
          <cell r="K3178">
            <v>0</v>
          </cell>
          <cell r="L3178">
            <v>0</v>
          </cell>
          <cell r="M3178">
            <v>0</v>
          </cell>
          <cell r="N3178">
            <v>0</v>
          </cell>
          <cell r="O3178">
            <v>0</v>
          </cell>
          <cell r="P3178">
            <v>0</v>
          </cell>
          <cell r="Q3178">
            <v>0</v>
          </cell>
          <cell r="R3178">
            <v>0</v>
          </cell>
          <cell r="S3178">
            <v>0</v>
          </cell>
        </row>
        <row r="3202">
          <cell r="J3202">
            <v>0</v>
          </cell>
          <cell r="K3202">
            <v>0</v>
          </cell>
          <cell r="L3202">
            <v>0</v>
          </cell>
          <cell r="M3202">
            <v>0</v>
          </cell>
          <cell r="N3202">
            <v>0</v>
          </cell>
          <cell r="O3202">
            <v>0</v>
          </cell>
          <cell r="P3202">
            <v>0</v>
          </cell>
          <cell r="Q3202">
            <v>0</v>
          </cell>
          <cell r="R3202">
            <v>0</v>
          </cell>
          <cell r="S3202">
            <v>0</v>
          </cell>
        </row>
        <row r="3252">
          <cell r="J3252">
            <v>1005.3727986237287</v>
          </cell>
          <cell r="K3252">
            <v>1039.9049110543249</v>
          </cell>
          <cell r="L3252">
            <v>1071.5126342039307</v>
          </cell>
          <cell r="M3252">
            <v>1100.4309180108837</v>
          </cell>
          <cell r="N3252">
            <v>1113.9902716696724</v>
          </cell>
          <cell r="O3252">
            <v>675.74745375526584</v>
          </cell>
          <cell r="P3252">
            <v>673.40412042759226</v>
          </cell>
          <cell r="Q3252">
            <v>650.88512460196864</v>
          </cell>
          <cell r="R3252">
            <v>629.10823902399443</v>
          </cell>
          <cell r="S3252">
            <v>608.04426155105614</v>
          </cell>
        </row>
        <row r="3307">
          <cell r="I3307">
            <v>2153.8739761122738</v>
          </cell>
          <cell r="J3307">
            <v>2202.2267167144892</v>
          </cell>
          <cell r="K3307">
            <v>2199.4946485102155</v>
          </cell>
          <cell r="L3307">
            <v>2172.1575588163582</v>
          </cell>
          <cell r="M3307">
            <v>2147.7169086280978</v>
          </cell>
          <cell r="N3307">
            <v>2115.3840739627344</v>
          </cell>
          <cell r="O3307">
            <v>2700.3351686292799</v>
          </cell>
          <cell r="P3307">
            <v>2680.0713131978855</v>
          </cell>
          <cell r="Q3307">
            <v>2702.5284603151786</v>
          </cell>
          <cell r="R3307">
            <v>2717.5526846838525</v>
          </cell>
          <cell r="S3307">
            <v>2725.4253007131306</v>
          </cell>
        </row>
        <row r="3310">
          <cell r="I3310">
            <v>0</v>
          </cell>
          <cell r="J3310">
            <v>0</v>
          </cell>
          <cell r="K3310">
            <v>0</v>
          </cell>
          <cell r="L3310">
            <v>0</v>
          </cell>
          <cell r="M3310">
            <v>0</v>
          </cell>
          <cell r="N3310">
            <v>0</v>
          </cell>
          <cell r="O3310">
            <v>0</v>
          </cell>
          <cell r="P3310">
            <v>0</v>
          </cell>
          <cell r="Q3310">
            <v>0</v>
          </cell>
          <cell r="R3310">
            <v>0</v>
          </cell>
          <cell r="S3310">
            <v>0</v>
          </cell>
        </row>
        <row r="3312">
          <cell r="J3312">
            <v>2202.3267167144891</v>
          </cell>
          <cell r="K3312">
            <v>2199.5946485102154</v>
          </cell>
          <cell r="L3312">
            <v>2172.2575588163581</v>
          </cell>
          <cell r="M3312">
            <v>2147.8169086280977</v>
          </cell>
          <cell r="N3312">
            <v>2115.4840739627343</v>
          </cell>
          <cell r="O3312">
            <v>2700.4351686292798</v>
          </cell>
          <cell r="P3312">
            <v>2680.1713131978854</v>
          </cell>
          <cell r="Q3312">
            <v>2702.6284603151785</v>
          </cell>
          <cell r="R3312">
            <v>2717.6526846838524</v>
          </cell>
          <cell r="S3312">
            <v>2725.5253007131305</v>
          </cell>
        </row>
        <row r="3346">
          <cell r="J3346">
            <v>475.57694371691019</v>
          </cell>
          <cell r="K3346">
            <v>5.4074640050953917</v>
          </cell>
          <cell r="L3346">
            <v>-286.74209034683082</v>
          </cell>
          <cell r="M3346">
            <v>-591.9636117572154</v>
          </cell>
          <cell r="N3346">
            <v>-797.01765178369089</v>
          </cell>
          <cell r="O3346">
            <v>-886.0992607351476</v>
          </cell>
          <cell r="P3346">
            <v>112.11485188213749</v>
          </cell>
          <cell r="Q3346">
            <v>436.56697321509301</v>
          </cell>
          <cell r="R3346">
            <v>754.49787805790925</v>
          </cell>
          <cell r="S3346">
            <v>1064.90309637115</v>
          </cell>
        </row>
        <row r="3348">
          <cell r="I3348">
            <v>475.57694371691019</v>
          </cell>
          <cell r="J3348">
            <v>5.4074640050953917</v>
          </cell>
          <cell r="K3348">
            <v>-286.74209034683082</v>
          </cell>
          <cell r="L3348">
            <v>-591.9636117572154</v>
          </cell>
          <cell r="M3348">
            <v>-797.01765178369089</v>
          </cell>
          <cell r="N3348">
            <v>-886.0992607351476</v>
          </cell>
          <cell r="O3348">
            <v>112.11485188213749</v>
          </cell>
          <cell r="P3348">
            <v>436.56697321509301</v>
          </cell>
          <cell r="Q3348">
            <v>754.49787805790925</v>
          </cell>
          <cell r="R3348">
            <v>1064.90309637115</v>
          </cell>
          <cell r="S3348">
            <v>1368.0675928318656</v>
          </cell>
        </row>
        <row r="3353">
          <cell r="J3353">
            <v>-4443.1633399518805</v>
          </cell>
          <cell r="K3353">
            <v>-4867.8314961363512</v>
          </cell>
          <cell r="L3353">
            <v>-5216.3864548591064</v>
          </cell>
          <cell r="M3353">
            <v>-5522.3288554869687</v>
          </cell>
          <cell r="N3353">
            <v>-5718.8376489352859</v>
          </cell>
          <cell r="O3353">
            <v>-5313.7243136179004</v>
          </cell>
          <cell r="P3353">
            <v>-4703.3771535702908</v>
          </cell>
          <cell r="Q3353">
            <v>-4408.0677289079395</v>
          </cell>
          <cell r="R3353">
            <v>-4093.8996673299107</v>
          </cell>
          <cell r="S3353">
            <v>-3787.1148099429329</v>
          </cell>
        </row>
      </sheetData>
      <sheetData sheetId="17">
        <row r="5">
          <cell r="J5">
            <v>1</v>
          </cell>
          <cell r="K5">
            <v>2</v>
          </cell>
          <cell r="L5">
            <v>3</v>
          </cell>
          <cell r="M5">
            <v>4</v>
          </cell>
          <cell r="N5">
            <v>5</v>
          </cell>
          <cell r="O5">
            <v>6</v>
          </cell>
          <cell r="P5">
            <v>7</v>
          </cell>
          <cell r="Q5">
            <v>8</v>
          </cell>
          <cell r="R5">
            <v>9</v>
          </cell>
          <cell r="S5">
            <v>10</v>
          </cell>
        </row>
        <row r="6">
          <cell r="J6">
            <v>1</v>
          </cell>
          <cell r="K6">
            <v>1</v>
          </cell>
          <cell r="L6">
            <v>1</v>
          </cell>
          <cell r="M6">
            <v>1</v>
          </cell>
          <cell r="N6">
            <v>1</v>
          </cell>
          <cell r="O6">
            <v>2</v>
          </cell>
          <cell r="P6">
            <v>2</v>
          </cell>
          <cell r="Q6">
            <v>2</v>
          </cell>
          <cell r="R6">
            <v>2</v>
          </cell>
          <cell r="S6">
            <v>2</v>
          </cell>
        </row>
        <row r="19">
          <cell r="J19">
            <v>0</v>
          </cell>
          <cell r="K19">
            <v>0</v>
          </cell>
          <cell r="L19">
            <v>0</v>
          </cell>
          <cell r="M19">
            <v>0</v>
          </cell>
          <cell r="N19">
            <v>0</v>
          </cell>
          <cell r="O19">
            <v>0</v>
          </cell>
          <cell r="P19">
            <v>0</v>
          </cell>
          <cell r="Q19">
            <v>0</v>
          </cell>
          <cell r="R19">
            <v>0</v>
          </cell>
          <cell r="S19">
            <v>0</v>
          </cell>
        </row>
        <row r="42">
          <cell r="J42">
            <v>-280.17158296241792</v>
          </cell>
          <cell r="K42">
            <v>-158.02169695571175</v>
          </cell>
          <cell r="L42">
            <v>-221.10498997502663</v>
          </cell>
          <cell r="M42">
            <v>-203.60802809533959</v>
          </cell>
          <cell r="N42">
            <v>-142.73111898411207</v>
          </cell>
          <cell r="O42">
            <v>-91.773669860578877</v>
          </cell>
          <cell r="P42">
            <v>12.629848098015827</v>
          </cell>
          <cell r="Q42">
            <v>252.83848269296485</v>
          </cell>
          <cell r="R42">
            <v>298.80589683357812</v>
          </cell>
          <cell r="S42">
            <v>341.1987887734175</v>
          </cell>
        </row>
        <row r="79">
          <cell r="J79">
            <v>0</v>
          </cell>
          <cell r="K79">
            <v>0</v>
          </cell>
          <cell r="L79">
            <v>0</v>
          </cell>
          <cell r="M79">
            <v>0</v>
          </cell>
          <cell r="N79">
            <v>0</v>
          </cell>
          <cell r="O79">
            <v>0</v>
          </cell>
          <cell r="P79">
            <v>0</v>
          </cell>
          <cell r="Q79">
            <v>0</v>
          </cell>
          <cell r="R79">
            <v>0</v>
          </cell>
          <cell r="S79">
            <v>0</v>
          </cell>
        </row>
        <row r="80">
          <cell r="J80">
            <v>0</v>
          </cell>
          <cell r="K80">
            <v>0</v>
          </cell>
          <cell r="L80">
            <v>0</v>
          </cell>
          <cell r="M80">
            <v>0</v>
          </cell>
          <cell r="N80">
            <v>0</v>
          </cell>
          <cell r="O80">
            <v>0</v>
          </cell>
          <cell r="P80">
            <v>0</v>
          </cell>
          <cell r="Q80">
            <v>0</v>
          </cell>
          <cell r="R80">
            <v>0</v>
          </cell>
          <cell r="S80">
            <v>0</v>
          </cell>
        </row>
        <row r="90">
          <cell r="J90">
            <v>0</v>
          </cell>
          <cell r="K90">
            <v>0</v>
          </cell>
          <cell r="L90">
            <v>0</v>
          </cell>
          <cell r="M90">
            <v>0</v>
          </cell>
          <cell r="N90">
            <v>0</v>
          </cell>
          <cell r="O90">
            <v>0</v>
          </cell>
          <cell r="P90">
            <v>0</v>
          </cell>
          <cell r="Q90">
            <v>0</v>
          </cell>
          <cell r="R90">
            <v>0</v>
          </cell>
          <cell r="S90">
            <v>0</v>
          </cell>
        </row>
        <row r="91">
          <cell r="J91">
            <v>0</v>
          </cell>
          <cell r="K91">
            <v>0</v>
          </cell>
          <cell r="L91">
            <v>0</v>
          </cell>
          <cell r="M91">
            <v>0</v>
          </cell>
          <cell r="N91">
            <v>0</v>
          </cell>
          <cell r="O91">
            <v>0</v>
          </cell>
          <cell r="P91">
            <v>0</v>
          </cell>
          <cell r="Q91">
            <v>0</v>
          </cell>
          <cell r="R91">
            <v>0</v>
          </cell>
          <cell r="S91">
            <v>0</v>
          </cell>
        </row>
        <row r="92">
          <cell r="J92">
            <v>0</v>
          </cell>
          <cell r="K92">
            <v>0</v>
          </cell>
          <cell r="L92">
            <v>0</v>
          </cell>
          <cell r="M92">
            <v>0</v>
          </cell>
          <cell r="N92">
            <v>0</v>
          </cell>
          <cell r="O92">
            <v>0</v>
          </cell>
          <cell r="P92">
            <v>0</v>
          </cell>
          <cell r="Q92">
            <v>0</v>
          </cell>
          <cell r="R92">
            <v>0</v>
          </cell>
          <cell r="S92">
            <v>0</v>
          </cell>
        </row>
        <row r="94">
          <cell r="J94">
            <v>5.4600000000000003E-2</v>
          </cell>
          <cell r="K94">
            <v>5.4600000000000003E-2</v>
          </cell>
          <cell r="L94">
            <v>5.4600000000000003E-2</v>
          </cell>
          <cell r="M94">
            <v>5.4600000000000003E-2</v>
          </cell>
          <cell r="N94">
            <v>5.4600000000000003E-2</v>
          </cell>
          <cell r="O94">
            <v>5.4600000000000003E-2</v>
          </cell>
          <cell r="P94">
            <v>5.4600000000000003E-2</v>
          </cell>
          <cell r="Q94">
            <v>5.4600000000000003E-2</v>
          </cell>
          <cell r="R94">
            <v>5.4600000000000003E-2</v>
          </cell>
          <cell r="S94">
            <v>5.4600000000000003E-2</v>
          </cell>
        </row>
        <row r="95">
          <cell r="J95">
            <v>5.4600000000000003E-2</v>
          </cell>
          <cell r="K95">
            <v>5.4600000000000003E-2</v>
          </cell>
          <cell r="L95">
            <v>5.4600000000000003E-2</v>
          </cell>
          <cell r="M95">
            <v>5.4600000000000003E-2</v>
          </cell>
          <cell r="N95">
            <v>5.4600000000000003E-2</v>
          </cell>
          <cell r="O95">
            <v>5.4600000000000003E-2</v>
          </cell>
          <cell r="P95">
            <v>5.4600000000000003E-2</v>
          </cell>
          <cell r="Q95">
            <v>5.4600000000000003E-2</v>
          </cell>
          <cell r="R95">
            <v>5.4600000000000003E-2</v>
          </cell>
          <cell r="S95">
            <v>5.4600000000000003E-2</v>
          </cell>
        </row>
        <row r="98">
          <cell r="J98">
            <v>5.4600000000000003E-2</v>
          </cell>
          <cell r="K98">
            <v>5.4600000000000003E-2</v>
          </cell>
          <cell r="L98">
            <v>5.4600000000000003E-2</v>
          </cell>
          <cell r="M98">
            <v>5.4600000000000003E-2</v>
          </cell>
          <cell r="N98">
            <v>5.4600000000000003E-2</v>
          </cell>
          <cell r="O98">
            <v>5.4600000000000003E-2</v>
          </cell>
          <cell r="P98">
            <v>5.4600000000000003E-2</v>
          </cell>
          <cell r="Q98">
            <v>5.4600000000000003E-2</v>
          </cell>
          <cell r="R98">
            <v>5.4600000000000003E-2</v>
          </cell>
          <cell r="S98">
            <v>5.4600000000000003E-2</v>
          </cell>
        </row>
        <row r="152">
          <cell r="J152">
            <v>252.43878592974059</v>
          </cell>
          <cell r="K152">
            <v>203.34176380238307</v>
          </cell>
          <cell r="L152">
            <v>154.37251522658909</v>
          </cell>
          <cell r="M152">
            <v>175.19519233895718</v>
          </cell>
          <cell r="N152">
            <v>224.70890446016057</v>
          </cell>
          <cell r="O152">
            <v>215.25886236188904</v>
          </cell>
          <cell r="P152">
            <v>274.83823562122745</v>
          </cell>
          <cell r="Q152">
            <v>368.3397561021178</v>
          </cell>
          <cell r="R152">
            <v>374.86358624119669</v>
          </cell>
          <cell r="S152">
            <v>382.63203807250034</v>
          </cell>
        </row>
        <row r="173">
          <cell r="J173">
            <v>3</v>
          </cell>
          <cell r="K173">
            <v>3</v>
          </cell>
          <cell r="L173">
            <v>3</v>
          </cell>
          <cell r="M173">
            <v>3</v>
          </cell>
          <cell r="N173">
            <v>3</v>
          </cell>
          <cell r="O173">
            <v>3</v>
          </cell>
          <cell r="P173">
            <v>3</v>
          </cell>
          <cell r="Q173">
            <v>3</v>
          </cell>
          <cell r="R173">
            <v>3</v>
          </cell>
          <cell r="S173">
            <v>3</v>
          </cell>
        </row>
        <row r="174">
          <cell r="J174" t="b">
            <v>0</v>
          </cell>
          <cell r="K174" t="b">
            <v>0</v>
          </cell>
          <cell r="L174" t="b">
            <v>0</v>
          </cell>
          <cell r="M174" t="b">
            <v>0</v>
          </cell>
          <cell r="N174" t="b">
            <v>0</v>
          </cell>
          <cell r="O174" t="b">
            <v>0</v>
          </cell>
          <cell r="P174" t="b">
            <v>0</v>
          </cell>
          <cell r="Q174" t="b">
            <v>0</v>
          </cell>
          <cell r="R174" t="b">
            <v>0</v>
          </cell>
          <cell r="S174" t="b">
            <v>0</v>
          </cell>
        </row>
        <row r="176">
          <cell r="J176">
            <v>-83.31787161585325</v>
          </cell>
          <cell r="K176">
            <v>-87.572165458430334</v>
          </cell>
          <cell r="L176">
            <v>-92.132704905091742</v>
          </cell>
          <cell r="M176">
            <v>-96.743440055714572</v>
          </cell>
          <cell r="N176">
            <v>-101.38823772794947</v>
          </cell>
          <cell r="O176">
            <v>-106.25603910362493</v>
          </cell>
          <cell r="P176">
            <v>-111.35755092504859</v>
          </cell>
          <cell r="Q176">
            <v>-113.19495051531189</v>
          </cell>
          <cell r="R176">
            <v>-115.06266719881454</v>
          </cell>
          <cell r="S176">
            <v>-116.96120120759497</v>
          </cell>
        </row>
        <row r="177">
          <cell r="J177">
            <v>0</v>
          </cell>
          <cell r="K177">
            <v>0</v>
          </cell>
          <cell r="L177">
            <v>0</v>
          </cell>
          <cell r="M177">
            <v>0</v>
          </cell>
          <cell r="N177">
            <v>0</v>
          </cell>
          <cell r="O177">
            <v>0</v>
          </cell>
          <cell r="P177">
            <v>0</v>
          </cell>
          <cell r="Q177">
            <v>0</v>
          </cell>
          <cell r="R177">
            <v>0</v>
          </cell>
          <cell r="S177">
            <v>0</v>
          </cell>
        </row>
        <row r="181">
          <cell r="J181">
            <v>-83.31787161585325</v>
          </cell>
          <cell r="K181">
            <v>-87.572165458430334</v>
          </cell>
          <cell r="L181">
            <v>-92.132704905091742</v>
          </cell>
          <cell r="M181">
            <v>-96.743440055714572</v>
          </cell>
          <cell r="N181">
            <v>-101.38823772794947</v>
          </cell>
          <cell r="O181">
            <v>-106.25603910362493</v>
          </cell>
          <cell r="P181">
            <v>-111.35755092504859</v>
          </cell>
          <cell r="Q181">
            <v>-113.19495051531189</v>
          </cell>
          <cell r="R181">
            <v>-115.06266719881454</v>
          </cell>
          <cell r="S181">
            <v>-116.96120120759497</v>
          </cell>
        </row>
        <row r="182">
          <cell r="J182">
            <v>0</v>
          </cell>
          <cell r="K182">
            <v>0</v>
          </cell>
          <cell r="L182">
            <v>0</v>
          </cell>
          <cell r="M182">
            <v>0</v>
          </cell>
          <cell r="N182">
            <v>0</v>
          </cell>
          <cell r="O182">
            <v>0</v>
          </cell>
          <cell r="P182">
            <v>0</v>
          </cell>
          <cell r="Q182">
            <v>0</v>
          </cell>
          <cell r="R182">
            <v>0</v>
          </cell>
          <cell r="S182">
            <v>0</v>
          </cell>
        </row>
        <row r="184">
          <cell r="K184">
            <v>0</v>
          </cell>
          <cell r="L184">
            <v>0</v>
          </cell>
          <cell r="M184">
            <v>0</v>
          </cell>
          <cell r="N184">
            <v>0</v>
          </cell>
          <cell r="O184">
            <v>0</v>
          </cell>
          <cell r="P184">
            <v>0</v>
          </cell>
          <cell r="Q184">
            <v>0</v>
          </cell>
          <cell r="R184">
            <v>0</v>
          </cell>
          <cell r="S184">
            <v>0</v>
          </cell>
        </row>
        <row r="223">
          <cell r="J223">
            <v>0</v>
          </cell>
          <cell r="K223">
            <v>0</v>
          </cell>
          <cell r="L223">
            <v>0</v>
          </cell>
          <cell r="M223">
            <v>0</v>
          </cell>
          <cell r="N223">
            <v>0</v>
          </cell>
          <cell r="O223">
            <v>0</v>
          </cell>
          <cell r="P223">
            <v>0</v>
          </cell>
          <cell r="Q223">
            <v>0</v>
          </cell>
          <cell r="R223">
            <v>0</v>
          </cell>
          <cell r="S223">
            <v>0</v>
          </cell>
        </row>
        <row r="224">
          <cell r="J224">
            <v>0</v>
          </cell>
          <cell r="K224">
            <v>0</v>
          </cell>
          <cell r="L224">
            <v>0</v>
          </cell>
          <cell r="M224">
            <v>0</v>
          </cell>
          <cell r="N224">
            <v>0</v>
          </cell>
          <cell r="O224">
            <v>0</v>
          </cell>
          <cell r="P224">
            <v>0</v>
          </cell>
          <cell r="Q224">
            <v>0</v>
          </cell>
          <cell r="R224">
            <v>0</v>
          </cell>
          <cell r="S224">
            <v>0</v>
          </cell>
        </row>
        <row r="227">
          <cell r="J227">
            <v>-35.712539310703157</v>
          </cell>
          <cell r="K227">
            <v>-37.536057280446968</v>
          </cell>
          <cell r="L227">
            <v>-39.490841303469452</v>
          </cell>
          <cell r="M227">
            <v>-41.467140711080908</v>
          </cell>
          <cell r="N227">
            <v>-43.458040337330957</v>
          </cell>
          <cell r="O227">
            <v>-45.544526040986725</v>
          </cell>
          <cell r="P227">
            <v>-47.731187053003545</v>
          </cell>
          <cell r="Q227">
            <v>-48.518751639378102</v>
          </cell>
          <cell r="R227">
            <v>-49.319311041427845</v>
          </cell>
          <cell r="S227">
            <v>-50.133079673611398</v>
          </cell>
        </row>
        <row r="228">
          <cell r="J228">
            <v>-47.605332305150093</v>
          </cell>
          <cell r="K228">
            <v>-50.036108177983365</v>
          </cell>
          <cell r="L228">
            <v>-52.641863601622291</v>
          </cell>
          <cell r="M228">
            <v>-55.276299344633664</v>
          </cell>
          <cell r="N228">
            <v>-57.930197390618517</v>
          </cell>
          <cell r="O228">
            <v>-60.711513062638204</v>
          </cell>
          <cell r="P228">
            <v>-63.62636387204504</v>
          </cell>
          <cell r="Q228">
            <v>-64.676198875933778</v>
          </cell>
          <cell r="R228">
            <v>-65.7433561573867</v>
          </cell>
          <cell r="S228">
            <v>-66.828121533983563</v>
          </cell>
        </row>
        <row r="231">
          <cell r="J231">
            <v>0</v>
          </cell>
          <cell r="K231">
            <v>0</v>
          </cell>
          <cell r="L231">
            <v>0</v>
          </cell>
          <cell r="M231">
            <v>0</v>
          </cell>
          <cell r="N231">
            <v>0</v>
          </cell>
          <cell r="O231">
            <v>0</v>
          </cell>
          <cell r="P231">
            <v>0</v>
          </cell>
          <cell r="Q231">
            <v>0</v>
          </cell>
          <cell r="R231">
            <v>0</v>
          </cell>
          <cell r="S231">
            <v>0</v>
          </cell>
        </row>
        <row r="238">
          <cell r="J238">
            <v>-35.712539310703157</v>
          </cell>
          <cell r="K238">
            <v>-37.536057280446968</v>
          </cell>
          <cell r="L238">
            <v>-39.490841303469452</v>
          </cell>
          <cell r="M238">
            <v>-41.467140711080908</v>
          </cell>
          <cell r="N238">
            <v>-43.458040337330957</v>
          </cell>
          <cell r="O238">
            <v>-45.544526040986725</v>
          </cell>
          <cell r="P238">
            <v>-47.731187053003545</v>
          </cell>
          <cell r="Q238">
            <v>-48.518751639378102</v>
          </cell>
          <cell r="R238">
            <v>-49.319311041427838</v>
          </cell>
          <cell r="S238">
            <v>-50.133079673611398</v>
          </cell>
        </row>
        <row r="239">
          <cell r="J239">
            <v>-47.605332305150093</v>
          </cell>
          <cell r="K239">
            <v>-50.036108177983365</v>
          </cell>
          <cell r="L239">
            <v>-52.641863601622291</v>
          </cell>
          <cell r="M239">
            <v>-55.276299344633664</v>
          </cell>
          <cell r="N239">
            <v>-57.930197390618517</v>
          </cell>
          <cell r="O239">
            <v>-60.711513062638204</v>
          </cell>
          <cell r="P239">
            <v>-63.62636387204504</v>
          </cell>
          <cell r="Q239">
            <v>-64.676198875933778</v>
          </cell>
          <cell r="R239">
            <v>-65.7433561573867</v>
          </cell>
          <cell r="S239">
            <v>-66.828121533983563</v>
          </cell>
        </row>
        <row r="247">
          <cell r="J247">
            <v>0</v>
          </cell>
          <cell r="K247">
            <v>0</v>
          </cell>
          <cell r="L247">
            <v>0</v>
          </cell>
          <cell r="M247">
            <v>0</v>
          </cell>
          <cell r="N247">
            <v>0</v>
          </cell>
          <cell r="O247">
            <v>0</v>
          </cell>
          <cell r="P247">
            <v>0</v>
          </cell>
          <cell r="Q247">
            <v>0</v>
          </cell>
          <cell r="R247">
            <v>0</v>
          </cell>
          <cell r="S247">
            <v>-7.1054273576010019E-15</v>
          </cell>
        </row>
        <row r="248">
          <cell r="J248">
            <v>0</v>
          </cell>
          <cell r="K248">
            <v>0</v>
          </cell>
          <cell r="L248">
            <v>0</v>
          </cell>
          <cell r="M248">
            <v>0</v>
          </cell>
          <cell r="N248">
            <v>0</v>
          </cell>
          <cell r="O248">
            <v>0</v>
          </cell>
          <cell r="P248">
            <v>0</v>
          </cell>
          <cell r="Q248">
            <v>0</v>
          </cell>
          <cell r="R248">
            <v>0</v>
          </cell>
          <cell r="S248">
            <v>0</v>
          </cell>
        </row>
        <row r="251">
          <cell r="J251">
            <v>0</v>
          </cell>
          <cell r="K251">
            <v>0</v>
          </cell>
          <cell r="L251">
            <v>0</v>
          </cell>
          <cell r="M251">
            <v>0</v>
          </cell>
          <cell r="N251">
            <v>0</v>
          </cell>
          <cell r="O251">
            <v>0</v>
          </cell>
          <cell r="P251">
            <v>0</v>
          </cell>
          <cell r="Q251">
            <v>0</v>
          </cell>
          <cell r="R251">
            <v>0</v>
          </cell>
          <cell r="S251">
            <v>0</v>
          </cell>
        </row>
        <row r="254">
          <cell r="J254">
            <v>0</v>
          </cell>
          <cell r="K254">
            <v>0</v>
          </cell>
          <cell r="L254">
            <v>0</v>
          </cell>
          <cell r="M254">
            <v>0</v>
          </cell>
          <cell r="N254">
            <v>0</v>
          </cell>
          <cell r="O254">
            <v>0</v>
          </cell>
          <cell r="P254">
            <v>0</v>
          </cell>
          <cell r="Q254">
            <v>0</v>
          </cell>
          <cell r="R254">
            <v>0</v>
          </cell>
          <cell r="S254">
            <v>0</v>
          </cell>
        </row>
        <row r="255">
          <cell r="J255">
            <v>0</v>
          </cell>
          <cell r="K255">
            <v>0</v>
          </cell>
          <cell r="L255">
            <v>0</v>
          </cell>
          <cell r="M255">
            <v>0</v>
          </cell>
          <cell r="N255">
            <v>0</v>
          </cell>
          <cell r="O255">
            <v>0</v>
          </cell>
          <cell r="P255">
            <v>0</v>
          </cell>
          <cell r="Q255">
            <v>0</v>
          </cell>
          <cell r="R255">
            <v>0</v>
          </cell>
          <cell r="S255">
            <v>0</v>
          </cell>
        </row>
        <row r="285">
          <cell r="J285">
            <v>-3.2095063014993069E-2</v>
          </cell>
          <cell r="K285">
            <v>-6.5942516470604756E-2</v>
          </cell>
          <cell r="L285">
            <v>-6.9542977869899783E-2</v>
          </cell>
          <cell r="M285">
            <v>-7.3340024461596307E-2</v>
          </cell>
          <cell r="N285">
            <v>-7.7344389797199459E-2</v>
          </cell>
          <cell r="O285">
            <v>-8.1567393480126552E-2</v>
          </cell>
          <cell r="P285">
            <v>-8.6020973164141465E-2</v>
          </cell>
          <cell r="Q285">
            <v>-9.0717718298903585E-2</v>
          </cell>
          <cell r="R285">
            <v>-9.5670905718023724E-2</v>
          </cell>
          <cell r="S285">
            <v>-0.10089453717022782</v>
          </cell>
        </row>
        <row r="296">
          <cell r="J296">
            <v>0</v>
          </cell>
          <cell r="K296">
            <v>-4.6733477432987467</v>
          </cell>
          <cell r="L296">
            <v>-9.8404860825021832</v>
          </cell>
          <cell r="M296">
            <v>-15.54555347770224</v>
          </cell>
          <cell r="N296">
            <v>-21.820736361505045</v>
          </cell>
          <cell r="O296">
            <v>-28.699073626181789</v>
          </cell>
          <cell r="P296">
            <v>-36.226005907996317</v>
          </cell>
          <cell r="Q296">
            <v>-44.450055449338429</v>
          </cell>
          <cell r="R296">
            <v>-53.226198904347456</v>
          </cell>
          <cell r="S296">
            <v>-62.586281104053313</v>
          </cell>
        </row>
        <row r="298">
          <cell r="J298">
            <v>0</v>
          </cell>
          <cell r="K298">
            <v>0</v>
          </cell>
          <cell r="L298">
            <v>0</v>
          </cell>
          <cell r="M298">
            <v>0</v>
          </cell>
          <cell r="N298">
            <v>0</v>
          </cell>
          <cell r="O298">
            <v>0</v>
          </cell>
          <cell r="P298">
            <v>0</v>
          </cell>
          <cell r="Q298">
            <v>0</v>
          </cell>
          <cell r="R298">
            <v>0</v>
          </cell>
          <cell r="S298">
            <v>0</v>
          </cell>
        </row>
        <row r="310">
          <cell r="J310">
            <v>-2.274577895112794</v>
          </cell>
          <cell r="K310">
            <v>-7.0640678603138944</v>
          </cell>
          <cell r="L310">
            <v>-12.355708926411188</v>
          </cell>
          <cell r="M310">
            <v>-18.186649391223249</v>
          </cell>
          <cell r="N310">
            <v>-24.588635251478067</v>
          </cell>
          <cell r="O310">
            <v>-31.59986349371075</v>
          </cell>
          <cell r="P310">
            <v>-39.266067048250143</v>
          </cell>
          <cell r="Q310">
            <v>-47.540277598406441</v>
          </cell>
          <cell r="R310">
            <v>-56.367409718875095</v>
          </cell>
          <cell r="S310">
            <v>-65.779321897020651</v>
          </cell>
        </row>
        <row r="321">
          <cell r="J321">
            <v>-0.9879451447302503</v>
          </cell>
          <cell r="K321">
            <v>-3.0514997823151919</v>
          </cell>
          <cell r="L321">
            <v>-5.3281429333491008</v>
          </cell>
          <cell r="M321">
            <v>-7.8333301661461849</v>
          </cell>
          <cell r="N321">
            <v>-10.586278949030977</v>
          </cell>
          <cell r="O321">
            <v>-13.586554653031113</v>
          </cell>
          <cell r="P321">
            <v>-16.804716115797582</v>
          </cell>
          <cell r="Q321">
            <v>-20.41371274306827</v>
          </cell>
          <cell r="R321">
            <v>-24.200413460462343</v>
          </cell>
          <cell r="S321">
            <v>-28.237602012111196</v>
          </cell>
        </row>
        <row r="322">
          <cell r="J322">
            <v>-1.3187278133975369</v>
          </cell>
          <cell r="K322">
            <v>-4.0785105944693072</v>
          </cell>
          <cell r="L322">
            <v>-7.0971089709319877</v>
          </cell>
          <cell r="M322">
            <v>-10.426659249538659</v>
          </cell>
          <cell r="N322">
            <v>-14.079700692244288</v>
          </cell>
          <cell r="O322">
            <v>-18.094876234159763</v>
          </cell>
          <cell r="P322">
            <v>-22.547371905616703</v>
          </cell>
          <cell r="Q322">
            <v>-27.217282573637071</v>
          </cell>
          <cell r="R322">
            <v>-32.262667164130775</v>
          </cell>
          <cell r="S322">
            <v>-37.642614422079681</v>
          </cell>
        </row>
        <row r="326">
          <cell r="J326">
            <v>1775.2937133164974</v>
          </cell>
          <cell r="K326">
            <v>1863.4769244159736</v>
          </cell>
          <cell r="L326">
            <v>1932.0742879561526</v>
          </cell>
          <cell r="M326">
            <v>2003.1787372362414</v>
          </cell>
          <cell r="N326">
            <v>2085.4358577547464</v>
          </cell>
          <cell r="O326">
            <v>1153.2922540598981</v>
          </cell>
          <cell r="P326">
            <v>1152.669312307667</v>
          </cell>
          <cell r="Q326">
            <v>1117.3429344427122</v>
          </cell>
          <cell r="R326">
            <v>1083.0268450843894</v>
          </cell>
          <cell r="S326">
            <v>1049.6841336491425</v>
          </cell>
        </row>
        <row r="335">
          <cell r="J335">
            <v>-321.79422594947005</v>
          </cell>
          <cell r="K335">
            <v>-342.7014472747602</v>
          </cell>
          <cell r="L335">
            <v>-361.73383324235527</v>
          </cell>
          <cell r="M335">
            <v>-378.1696369102325</v>
          </cell>
          <cell r="N335">
            <v>-386.43829010810452</v>
          </cell>
          <cell r="O335">
            <v>-344.32695425383713</v>
          </cell>
          <cell r="P335">
            <v>-281.5398615675125</v>
          </cell>
          <cell r="Q335">
            <v>-243.35871987090806</v>
          </cell>
          <cell r="R335">
            <v>-202.56978903896598</v>
          </cell>
          <cell r="S335">
            <v>-161.51045575085507</v>
          </cell>
        </row>
        <row r="383">
          <cell r="I383">
            <v>0</v>
          </cell>
          <cell r="J383">
            <v>0</v>
          </cell>
          <cell r="K383">
            <v>0</v>
          </cell>
          <cell r="L383">
            <v>0</v>
          </cell>
          <cell r="M383">
            <v>0</v>
          </cell>
          <cell r="N383">
            <v>0</v>
          </cell>
          <cell r="O383">
            <v>0</v>
          </cell>
          <cell r="P383">
            <v>0</v>
          </cell>
          <cell r="Q383">
            <v>0</v>
          </cell>
          <cell r="R383">
            <v>0</v>
          </cell>
          <cell r="S383">
            <v>0</v>
          </cell>
        </row>
        <row r="385">
          <cell r="J385">
            <v>4295.6966724321683</v>
          </cell>
          <cell r="K385">
            <v>4381.1642477139794</v>
          </cell>
          <cell r="L385">
            <v>4412.9569295794126</v>
          </cell>
          <cell r="M385">
            <v>4461.7467345088817</v>
          </cell>
          <cell r="N385">
            <v>4558.9160774627208</v>
          </cell>
          <cell r="O385">
            <v>5758.7122534237405</v>
          </cell>
          <cell r="P385">
            <v>5919.152876979666</v>
          </cell>
          <cell r="Q385">
            <v>6171.207460417404</v>
          </cell>
          <cell r="R385">
            <v>6427.8671686452581</v>
          </cell>
          <cell r="S385">
            <v>6690.3449647171965</v>
          </cell>
        </row>
        <row r="420">
          <cell r="I420">
            <v>832.34496686369596</v>
          </cell>
          <cell r="J420">
            <v>425.73605053603126</v>
          </cell>
          <cell r="K420">
            <v>124.43904377739176</v>
          </cell>
          <cell r="L420">
            <v>-194.78589886076435</v>
          </cell>
          <cell r="M420">
            <v>-392.61469120400108</v>
          </cell>
          <cell r="N420">
            <v>-406.18885406980166</v>
          </cell>
          <cell r="O420">
            <v>1282.2841372824669</v>
          </cell>
          <cell r="P420">
            <v>2042.1339048166019</v>
          </cell>
          <cell r="Q420">
            <v>2807.3389661062133</v>
          </cell>
          <cell r="R420">
            <v>3577.0228661226124</v>
          </cell>
          <cell r="S420">
            <v>4352.4031817427112</v>
          </cell>
        </row>
        <row r="426">
          <cell r="J426">
            <v>0</v>
          </cell>
          <cell r="K426">
            <v>0</v>
          </cell>
          <cell r="L426">
            <v>0</v>
          </cell>
          <cell r="M426">
            <v>0</v>
          </cell>
          <cell r="N426">
            <v>0</v>
          </cell>
          <cell r="O426">
            <v>0</v>
          </cell>
          <cell r="P426">
            <v>0</v>
          </cell>
          <cell r="Q426">
            <v>0</v>
          </cell>
          <cell r="R426">
            <v>0</v>
          </cell>
          <cell r="S426">
            <v>0</v>
          </cell>
        </row>
        <row r="442">
          <cell r="E442" t="str">
            <v xml:space="preserve">Cash Interest Cover </v>
          </cell>
        </row>
        <row r="443">
          <cell r="E443" t="str">
            <v xml:space="preserve">Adjusted cash interest cover ratio </v>
          </cell>
        </row>
        <row r="444">
          <cell r="E444" t="str">
            <v>Funds from operations/debt</v>
          </cell>
        </row>
        <row r="445">
          <cell r="E445" t="str">
            <v xml:space="preserve">Retained cash flow/debt </v>
          </cell>
        </row>
        <row r="446">
          <cell r="E446" t="str">
            <v>Gearing</v>
          </cell>
        </row>
        <row r="447">
          <cell r="E447" t="str">
            <v xml:space="preserve">Dividend Cover </v>
          </cell>
        </row>
        <row r="448">
          <cell r="E448" t="str">
            <v xml:space="preserve">Regulatory equity/regulated earnings for the regulated company </v>
          </cell>
        </row>
        <row r="449">
          <cell r="E449" t="str">
            <v xml:space="preserve">RCV/EBITDA </v>
          </cell>
        </row>
        <row r="450">
          <cell r="E450" t="str">
            <v xml:space="preserve">RCF to Capex </v>
          </cell>
        </row>
        <row r="451">
          <cell r="E451" t="str">
            <v>Return on Capital Employed  (RoCE) (IFRS)</v>
          </cell>
        </row>
        <row r="452">
          <cell r="E452" t="str">
            <v>Return on Regulatory Equity (RoRE) (IFRS)</v>
          </cell>
        </row>
        <row r="453">
          <cell r="E453" t="str">
            <v>Return on Capital Employed  (RoCE) (Building blocks)</v>
          </cell>
        </row>
        <row r="454">
          <cell r="E454" t="str">
            <v>Return on Regulatory Equity (RoRE) (Building blocks)</v>
          </cell>
        </row>
        <row r="468">
          <cell r="J468">
            <v>0</v>
          </cell>
          <cell r="K468">
            <v>0</v>
          </cell>
          <cell r="L468">
            <v>0</v>
          </cell>
          <cell r="M468">
            <v>0</v>
          </cell>
          <cell r="N468">
            <v>0</v>
          </cell>
          <cell r="O468">
            <v>0</v>
          </cell>
          <cell r="P468">
            <v>0</v>
          </cell>
          <cell r="Q468">
            <v>0</v>
          </cell>
          <cell r="R468">
            <v>0</v>
          </cell>
          <cell r="S468">
            <v>0</v>
          </cell>
        </row>
        <row r="517">
          <cell r="J517">
            <v>0</v>
          </cell>
          <cell r="K517">
            <v>0</v>
          </cell>
          <cell r="L517">
            <v>0</v>
          </cell>
          <cell r="M517">
            <v>0</v>
          </cell>
          <cell r="N517">
            <v>0</v>
          </cell>
          <cell r="O517">
            <v>0</v>
          </cell>
          <cell r="P517">
            <v>0</v>
          </cell>
          <cell r="Q517">
            <v>0</v>
          </cell>
          <cell r="R517">
            <v>0</v>
          </cell>
          <cell r="S517">
            <v>0</v>
          </cell>
        </row>
        <row r="518">
          <cell r="J518">
            <v>0</v>
          </cell>
          <cell r="K518">
            <v>0</v>
          </cell>
          <cell r="L518">
            <v>0</v>
          </cell>
          <cell r="M518">
            <v>0</v>
          </cell>
          <cell r="N518">
            <v>0</v>
          </cell>
          <cell r="O518">
            <v>0</v>
          </cell>
          <cell r="P518">
            <v>0</v>
          </cell>
          <cell r="Q518">
            <v>0</v>
          </cell>
          <cell r="R518">
            <v>0</v>
          </cell>
          <cell r="S518">
            <v>0</v>
          </cell>
        </row>
        <row r="528">
          <cell r="J528">
            <v>0</v>
          </cell>
          <cell r="K528">
            <v>0</v>
          </cell>
          <cell r="L528">
            <v>0</v>
          </cell>
          <cell r="M528">
            <v>0</v>
          </cell>
          <cell r="N528">
            <v>0</v>
          </cell>
          <cell r="O528">
            <v>0</v>
          </cell>
          <cell r="P528">
            <v>0</v>
          </cell>
          <cell r="Q528">
            <v>0</v>
          </cell>
          <cell r="R528">
            <v>0</v>
          </cell>
          <cell r="S528">
            <v>0</v>
          </cell>
        </row>
        <row r="529">
          <cell r="J529">
            <v>0</v>
          </cell>
          <cell r="K529">
            <v>0</v>
          </cell>
          <cell r="L529">
            <v>0</v>
          </cell>
          <cell r="M529">
            <v>0</v>
          </cell>
          <cell r="N529">
            <v>0</v>
          </cell>
          <cell r="O529">
            <v>0</v>
          </cell>
          <cell r="P529">
            <v>0</v>
          </cell>
          <cell r="Q529">
            <v>0</v>
          </cell>
          <cell r="R529">
            <v>0</v>
          </cell>
          <cell r="S529">
            <v>0</v>
          </cell>
        </row>
        <row r="530">
          <cell r="J530">
            <v>0</v>
          </cell>
          <cell r="K530">
            <v>0</v>
          </cell>
          <cell r="L530">
            <v>0</v>
          </cell>
          <cell r="M530">
            <v>0</v>
          </cell>
          <cell r="N530">
            <v>0</v>
          </cell>
          <cell r="O530">
            <v>0</v>
          </cell>
          <cell r="P530">
            <v>0</v>
          </cell>
          <cell r="Q530">
            <v>0</v>
          </cell>
          <cell r="R530">
            <v>0</v>
          </cell>
          <cell r="S530">
            <v>0</v>
          </cell>
        </row>
        <row r="596">
          <cell r="J596">
            <v>-83.31787161585325</v>
          </cell>
          <cell r="K596">
            <v>-87.572165458430334</v>
          </cell>
          <cell r="L596">
            <v>-92.132704905091742</v>
          </cell>
          <cell r="M596">
            <v>-96.743440055714572</v>
          </cell>
          <cell r="N596">
            <v>-101.38823772794947</v>
          </cell>
          <cell r="O596">
            <v>-106.25603910362493</v>
          </cell>
          <cell r="P596">
            <v>-111.35755092504859</v>
          </cell>
          <cell r="Q596">
            <v>-113.19495051531189</v>
          </cell>
          <cell r="R596">
            <v>-115.06266719881454</v>
          </cell>
          <cell r="S596">
            <v>-116.96120120759497</v>
          </cell>
        </row>
        <row r="597">
          <cell r="J597">
            <v>0</v>
          </cell>
          <cell r="K597">
            <v>0</v>
          </cell>
          <cell r="L597">
            <v>0</v>
          </cell>
          <cell r="M597">
            <v>0</v>
          </cell>
          <cell r="N597">
            <v>0</v>
          </cell>
          <cell r="O597">
            <v>0</v>
          </cell>
          <cell r="P597">
            <v>0</v>
          </cell>
          <cell r="Q597">
            <v>0</v>
          </cell>
          <cell r="R597">
            <v>0</v>
          </cell>
          <cell r="S597">
            <v>0</v>
          </cell>
        </row>
        <row r="601">
          <cell r="J601">
            <v>-83.31787161585325</v>
          </cell>
          <cell r="K601">
            <v>-87.572165458430334</v>
          </cell>
          <cell r="L601">
            <v>-92.132704905091742</v>
          </cell>
          <cell r="M601">
            <v>-96.743440055714572</v>
          </cell>
          <cell r="N601">
            <v>-101.38823772794947</v>
          </cell>
          <cell r="O601">
            <v>-106.25603910362493</v>
          </cell>
          <cell r="P601">
            <v>-111.35755092504859</v>
          </cell>
          <cell r="Q601">
            <v>-113.19495051531189</v>
          </cell>
          <cell r="R601">
            <v>-115.06266719881454</v>
          </cell>
          <cell r="S601">
            <v>-116.96120120759497</v>
          </cell>
        </row>
        <row r="602">
          <cell r="J602">
            <v>0</v>
          </cell>
          <cell r="K602">
            <v>0</v>
          </cell>
          <cell r="L602">
            <v>0</v>
          </cell>
          <cell r="M602">
            <v>0</v>
          </cell>
          <cell r="N602">
            <v>0</v>
          </cell>
          <cell r="O602">
            <v>0</v>
          </cell>
          <cell r="P602">
            <v>0</v>
          </cell>
          <cell r="Q602">
            <v>0</v>
          </cell>
          <cell r="R602">
            <v>0</v>
          </cell>
          <cell r="S602">
            <v>0</v>
          </cell>
        </row>
        <row r="604">
          <cell r="K604">
            <v>0</v>
          </cell>
          <cell r="L604">
            <v>0</v>
          </cell>
          <cell r="M604">
            <v>0</v>
          </cell>
          <cell r="N604">
            <v>0</v>
          </cell>
          <cell r="O604">
            <v>0</v>
          </cell>
          <cell r="P604">
            <v>0</v>
          </cell>
          <cell r="Q604">
            <v>0</v>
          </cell>
          <cell r="R604">
            <v>0</v>
          </cell>
          <cell r="S604">
            <v>0</v>
          </cell>
        </row>
        <row r="643">
          <cell r="J643">
            <v>0</v>
          </cell>
          <cell r="K643">
            <v>0</v>
          </cell>
          <cell r="L643">
            <v>0</v>
          </cell>
          <cell r="M643">
            <v>0</v>
          </cell>
          <cell r="N643">
            <v>0</v>
          </cell>
          <cell r="O643">
            <v>0</v>
          </cell>
          <cell r="P643">
            <v>0</v>
          </cell>
          <cell r="Q643">
            <v>0</v>
          </cell>
          <cell r="R643">
            <v>0</v>
          </cell>
          <cell r="S643">
            <v>0</v>
          </cell>
        </row>
        <row r="644">
          <cell r="J644">
            <v>0</v>
          </cell>
          <cell r="K644">
            <v>0</v>
          </cell>
          <cell r="L644">
            <v>0</v>
          </cell>
          <cell r="M644">
            <v>0</v>
          </cell>
          <cell r="N644">
            <v>0</v>
          </cell>
          <cell r="O644">
            <v>0</v>
          </cell>
          <cell r="P644">
            <v>0</v>
          </cell>
          <cell r="Q644">
            <v>0</v>
          </cell>
          <cell r="R644">
            <v>0</v>
          </cell>
          <cell r="S644">
            <v>0</v>
          </cell>
        </row>
        <row r="647">
          <cell r="J647">
            <v>-35.712539310703157</v>
          </cell>
          <cell r="K647">
            <v>-37.536057280446968</v>
          </cell>
          <cell r="L647">
            <v>-39.490841303469452</v>
          </cell>
          <cell r="M647">
            <v>-41.467140711080908</v>
          </cell>
          <cell r="N647">
            <v>-43.458040337330957</v>
          </cell>
          <cell r="O647">
            <v>-45.544526040986725</v>
          </cell>
          <cell r="P647">
            <v>-47.731187053003545</v>
          </cell>
          <cell r="Q647">
            <v>-48.518751639378102</v>
          </cell>
          <cell r="R647">
            <v>-49.319311041427845</v>
          </cell>
          <cell r="S647">
            <v>-50.133079673611398</v>
          </cell>
        </row>
        <row r="648">
          <cell r="J648">
            <v>-47.605332305150093</v>
          </cell>
          <cell r="K648">
            <v>-50.036108177983365</v>
          </cell>
          <cell r="L648">
            <v>-52.641863601622291</v>
          </cell>
          <cell r="M648">
            <v>-55.276299344633664</v>
          </cell>
          <cell r="N648">
            <v>-57.930197390618517</v>
          </cell>
          <cell r="O648">
            <v>-60.711513062638204</v>
          </cell>
          <cell r="P648">
            <v>-63.62636387204504</v>
          </cell>
          <cell r="Q648">
            <v>-64.676198875933778</v>
          </cell>
          <cell r="R648">
            <v>-65.7433561573867</v>
          </cell>
          <cell r="S648">
            <v>-66.828121533983563</v>
          </cell>
        </row>
        <row r="651">
          <cell r="J651">
            <v>0</v>
          </cell>
          <cell r="K651">
            <v>0</v>
          </cell>
          <cell r="L651">
            <v>0</v>
          </cell>
          <cell r="M651">
            <v>0</v>
          </cell>
          <cell r="N651">
            <v>0</v>
          </cell>
          <cell r="O651">
            <v>0</v>
          </cell>
          <cell r="P651">
            <v>0</v>
          </cell>
          <cell r="Q651">
            <v>0</v>
          </cell>
          <cell r="R651">
            <v>0</v>
          </cell>
          <cell r="S651">
            <v>0</v>
          </cell>
        </row>
        <row r="658">
          <cell r="J658">
            <v>-35.712539310703157</v>
          </cell>
          <cell r="K658">
            <v>-37.536057280446968</v>
          </cell>
          <cell r="L658">
            <v>-39.490841303469452</v>
          </cell>
          <cell r="M658">
            <v>-41.467140711080908</v>
          </cell>
          <cell r="N658">
            <v>-43.458040337330957</v>
          </cell>
          <cell r="O658">
            <v>-45.544526040986725</v>
          </cell>
          <cell r="P658">
            <v>-47.731187053003545</v>
          </cell>
          <cell r="Q658">
            <v>-48.518751639378102</v>
          </cell>
          <cell r="R658">
            <v>-49.319311041427838</v>
          </cell>
          <cell r="S658">
            <v>-50.133079673611398</v>
          </cell>
        </row>
        <row r="659">
          <cell r="J659">
            <v>-47.605332305150093</v>
          </cell>
          <cell r="K659">
            <v>-50.036108177983365</v>
          </cell>
          <cell r="L659">
            <v>-52.641863601622291</v>
          </cell>
          <cell r="M659">
            <v>-55.276299344633664</v>
          </cell>
          <cell r="N659">
            <v>-57.930197390618517</v>
          </cell>
          <cell r="O659">
            <v>-60.711513062638204</v>
          </cell>
          <cell r="P659">
            <v>-63.62636387204504</v>
          </cell>
          <cell r="Q659">
            <v>-64.676198875933778</v>
          </cell>
          <cell r="R659">
            <v>-65.7433561573867</v>
          </cell>
          <cell r="S659">
            <v>-66.828121533983563</v>
          </cell>
        </row>
        <row r="667">
          <cell r="J667">
            <v>0</v>
          </cell>
          <cell r="K667">
            <v>0</v>
          </cell>
          <cell r="L667">
            <v>0</v>
          </cell>
          <cell r="M667">
            <v>0</v>
          </cell>
          <cell r="N667">
            <v>0</v>
          </cell>
          <cell r="O667">
            <v>0</v>
          </cell>
          <cell r="P667">
            <v>0</v>
          </cell>
          <cell r="Q667">
            <v>0</v>
          </cell>
          <cell r="R667">
            <v>0</v>
          </cell>
          <cell r="S667">
            <v>-7.1054273576010019E-15</v>
          </cell>
        </row>
        <row r="668">
          <cell r="J668">
            <v>0</v>
          </cell>
          <cell r="K668">
            <v>0</v>
          </cell>
          <cell r="L668">
            <v>0</v>
          </cell>
          <cell r="M668">
            <v>0</v>
          </cell>
          <cell r="N668">
            <v>0</v>
          </cell>
          <cell r="O668">
            <v>0</v>
          </cell>
          <cell r="P668">
            <v>0</v>
          </cell>
          <cell r="Q668">
            <v>0</v>
          </cell>
          <cell r="R668">
            <v>0</v>
          </cell>
          <cell r="S668">
            <v>0</v>
          </cell>
        </row>
        <row r="671">
          <cell r="J671">
            <v>0</v>
          </cell>
          <cell r="K671">
            <v>0</v>
          </cell>
          <cell r="L671">
            <v>0</v>
          </cell>
          <cell r="M671">
            <v>0</v>
          </cell>
          <cell r="N671">
            <v>0</v>
          </cell>
          <cell r="O671">
            <v>0</v>
          </cell>
          <cell r="P671">
            <v>0</v>
          </cell>
          <cell r="Q671">
            <v>0</v>
          </cell>
          <cell r="R671">
            <v>0</v>
          </cell>
          <cell r="S671">
            <v>0</v>
          </cell>
        </row>
        <row r="674">
          <cell r="J674">
            <v>0</v>
          </cell>
          <cell r="K674">
            <v>0</v>
          </cell>
          <cell r="L674">
            <v>0</v>
          </cell>
          <cell r="M674">
            <v>0</v>
          </cell>
          <cell r="N674">
            <v>0</v>
          </cell>
          <cell r="O674">
            <v>0</v>
          </cell>
          <cell r="P674">
            <v>0</v>
          </cell>
          <cell r="Q674">
            <v>0</v>
          </cell>
          <cell r="R674">
            <v>0</v>
          </cell>
          <cell r="S674">
            <v>0</v>
          </cell>
        </row>
        <row r="675">
          <cell r="J675">
            <v>0</v>
          </cell>
          <cell r="K675">
            <v>0</v>
          </cell>
          <cell r="L675">
            <v>0</v>
          </cell>
          <cell r="M675">
            <v>0</v>
          </cell>
          <cell r="N675">
            <v>0</v>
          </cell>
          <cell r="O675">
            <v>0</v>
          </cell>
          <cell r="P675">
            <v>0</v>
          </cell>
          <cell r="Q675">
            <v>0</v>
          </cell>
          <cell r="R675">
            <v>0</v>
          </cell>
          <cell r="S675">
            <v>0</v>
          </cell>
        </row>
        <row r="725">
          <cell r="J725">
            <v>-3.2095063014993069E-2</v>
          </cell>
          <cell r="K725">
            <v>-6.5942516470604756E-2</v>
          </cell>
          <cell r="L725">
            <v>-6.9542977869899783E-2</v>
          </cell>
          <cell r="M725">
            <v>-7.3340024461596307E-2</v>
          </cell>
          <cell r="N725">
            <v>-7.7344389797199459E-2</v>
          </cell>
          <cell r="O725">
            <v>-8.1567393480126552E-2</v>
          </cell>
          <cell r="P725">
            <v>-8.6020973164141465E-2</v>
          </cell>
          <cell r="Q725">
            <v>-9.0717718298903585E-2</v>
          </cell>
          <cell r="R725">
            <v>-9.5670905718023724E-2</v>
          </cell>
          <cell r="S725">
            <v>-0.10089453717022782</v>
          </cell>
        </row>
        <row r="738">
          <cell r="J738">
            <v>0</v>
          </cell>
          <cell r="K738">
            <v>0</v>
          </cell>
          <cell r="L738">
            <v>0</v>
          </cell>
          <cell r="M738">
            <v>0</v>
          </cell>
          <cell r="N738">
            <v>0</v>
          </cell>
          <cell r="O738">
            <v>0</v>
          </cell>
          <cell r="P738">
            <v>0</v>
          </cell>
          <cell r="Q738">
            <v>0</v>
          </cell>
          <cell r="R738">
            <v>0</v>
          </cell>
          <cell r="S738">
            <v>0</v>
          </cell>
        </row>
        <row r="750">
          <cell r="J750">
            <v>-2.274577895112794</v>
          </cell>
          <cell r="K750">
            <v>-7.0640678603138944</v>
          </cell>
          <cell r="L750">
            <v>-12.355708926411188</v>
          </cell>
          <cell r="M750">
            <v>-18.186649391223249</v>
          </cell>
          <cell r="N750">
            <v>-24.588635251478067</v>
          </cell>
          <cell r="O750">
            <v>-31.59986349371075</v>
          </cell>
          <cell r="P750">
            <v>-39.266067048250143</v>
          </cell>
          <cell r="Q750">
            <v>-47.540277598406441</v>
          </cell>
          <cell r="R750">
            <v>-56.367409718875095</v>
          </cell>
          <cell r="S750">
            <v>-65.779321897020651</v>
          </cell>
        </row>
        <row r="765">
          <cell r="J765">
            <v>-0.9879451447302503</v>
          </cell>
          <cell r="K765">
            <v>-3.0514997823151919</v>
          </cell>
          <cell r="L765">
            <v>-5.3281429333491008</v>
          </cell>
          <cell r="M765">
            <v>-7.8333301661461849</v>
          </cell>
          <cell r="N765">
            <v>-10.586278949030977</v>
          </cell>
          <cell r="O765">
            <v>-13.586554653031113</v>
          </cell>
          <cell r="P765">
            <v>-16.804716115797582</v>
          </cell>
          <cell r="Q765">
            <v>-20.41371274306827</v>
          </cell>
          <cell r="R765">
            <v>-24.200413460462343</v>
          </cell>
          <cell r="S765">
            <v>-28.237602012111196</v>
          </cell>
        </row>
        <row r="766">
          <cell r="J766">
            <v>7.3968371382073128E-2</v>
          </cell>
          <cell r="K766">
            <v>-0.24267570714861852</v>
          </cell>
          <cell r="L766">
            <v>-1.3575112238322982</v>
          </cell>
          <cell r="M766">
            <v>-3.1955950035925493</v>
          </cell>
          <cell r="N766">
            <v>-6.3175372906473308</v>
          </cell>
          <cell r="O766">
            <v>-10.556934393886534</v>
          </cell>
          <cell r="P766">
            <v>-15.237757231053246</v>
          </cell>
          <cell r="Q766">
            <v>-20.13017139842529</v>
          </cell>
          <cell r="R766">
            <v>-25.3973401730955</v>
          </cell>
          <cell r="S766">
            <v>-30.997263660800296</v>
          </cell>
        </row>
        <row r="770">
          <cell r="J770">
            <v>1833.5960130456281</v>
          </cell>
          <cell r="K770">
            <v>1895.9392879218592</v>
          </cell>
          <cell r="L770">
            <v>1957.5749537183694</v>
          </cell>
          <cell r="M770">
            <v>2018.7156695683157</v>
          </cell>
          <cell r="N770">
            <v>2069.7416148763791</v>
          </cell>
          <cell r="O770">
            <v>1141.8803175217633</v>
          </cell>
          <cell r="P770">
            <v>1141.1655417634415</v>
          </cell>
          <cell r="Q770">
            <v>1106.0980452207718</v>
          </cell>
          <cell r="R770">
            <v>1072.0379026834714</v>
          </cell>
          <cell r="S770">
            <v>1038.9483190410217</v>
          </cell>
        </row>
        <row r="779">
          <cell r="J779">
            <v>-320.40152976469039</v>
          </cell>
          <cell r="K779">
            <v>-338.86561238743951</v>
          </cell>
          <cell r="L779">
            <v>-355.99423549525557</v>
          </cell>
          <cell r="M779">
            <v>-370.93857266428643</v>
          </cell>
          <cell r="N779">
            <v>-378.6761267065076</v>
          </cell>
          <cell r="O779">
            <v>-336.78901241356391</v>
          </cell>
          <cell r="P779">
            <v>-274.23024689294903</v>
          </cell>
          <cell r="Q779">
            <v>-236.27160869569627</v>
          </cell>
          <cell r="R779">
            <v>-195.70446204793069</v>
          </cell>
          <cell r="S779">
            <v>-154.86510498957568</v>
          </cell>
        </row>
        <row r="827">
          <cell r="I827">
            <v>0</v>
          </cell>
          <cell r="J827">
            <v>0</v>
          </cell>
          <cell r="K827">
            <v>0</v>
          </cell>
          <cell r="L827">
            <v>0</v>
          </cell>
          <cell r="M827">
            <v>0</v>
          </cell>
          <cell r="N827">
            <v>0</v>
          </cell>
          <cell r="O827">
            <v>0</v>
          </cell>
          <cell r="P827">
            <v>0</v>
          </cell>
          <cell r="Q827">
            <v>0</v>
          </cell>
          <cell r="R827">
            <v>0</v>
          </cell>
          <cell r="S827">
            <v>0</v>
          </cell>
        </row>
        <row r="829">
          <cell r="J829">
            <v>4355.3916683460784</v>
          </cell>
          <cell r="K829">
            <v>4477.1574420210954</v>
          </cell>
          <cell r="L829">
            <v>4540.1903873958445</v>
          </cell>
          <cell r="M829">
            <v>4611.7481889033343</v>
          </cell>
          <cell r="N829">
            <v>4700.9854523804024</v>
          </cell>
          <cell r="O829">
            <v>5896.9076336435601</v>
          </cell>
          <cell r="P829">
            <v>6053.1541013298229</v>
          </cell>
          <cell r="Q829">
            <v>6301.0509067208322</v>
          </cell>
          <cell r="R829">
            <v>6553.5869995388039</v>
          </cell>
          <cell r="S829">
            <v>6811.9743317639004</v>
          </cell>
        </row>
        <row r="864">
          <cell r="I864">
            <v>832.34496686369596</v>
          </cell>
          <cell r="J864">
            <v>478.14325898380037</v>
          </cell>
          <cell r="K864">
            <v>216.37444264627271</v>
          </cell>
          <cell r="L864">
            <v>-70.740024264608394</v>
          </cell>
          <cell r="M864">
            <v>-244.55535335105679</v>
          </cell>
          <cell r="N864">
            <v>-262.15769879232255</v>
          </cell>
          <cell r="O864">
            <v>1421.9060095695554</v>
          </cell>
          <cell r="P864">
            <v>2177.5731004847894</v>
          </cell>
          <cell r="Q864">
            <v>2938.5880235623868</v>
          </cell>
          <cell r="R864">
            <v>3704.1163148162755</v>
          </cell>
          <cell r="S864">
            <v>4475.3745256154325</v>
          </cell>
        </row>
        <row r="870">
          <cell r="J870">
            <v>0</v>
          </cell>
          <cell r="K870">
            <v>0</v>
          </cell>
          <cell r="L870">
            <v>0</v>
          </cell>
          <cell r="M870">
            <v>0</v>
          </cell>
          <cell r="N870">
            <v>0</v>
          </cell>
          <cell r="O870">
            <v>0</v>
          </cell>
          <cell r="P870">
            <v>0</v>
          </cell>
          <cell r="Q870">
            <v>0</v>
          </cell>
          <cell r="R870">
            <v>0</v>
          </cell>
          <cell r="S870">
            <v>0</v>
          </cell>
        </row>
        <row r="911">
          <cell r="J911">
            <v>0</v>
          </cell>
          <cell r="K911">
            <v>0</v>
          </cell>
          <cell r="L911">
            <v>0</v>
          </cell>
          <cell r="M911">
            <v>0</v>
          </cell>
          <cell r="N911">
            <v>0</v>
          </cell>
          <cell r="O911">
            <v>0</v>
          </cell>
          <cell r="P911">
            <v>0</v>
          </cell>
          <cell r="Q911">
            <v>0</v>
          </cell>
          <cell r="R911">
            <v>0</v>
          </cell>
          <cell r="S911">
            <v>0</v>
          </cell>
        </row>
        <row r="961">
          <cell r="J961">
            <v>0</v>
          </cell>
          <cell r="K961">
            <v>0</v>
          </cell>
          <cell r="L961">
            <v>0</v>
          </cell>
          <cell r="M961">
            <v>0</v>
          </cell>
          <cell r="N961">
            <v>0</v>
          </cell>
          <cell r="O961">
            <v>0</v>
          </cell>
          <cell r="P961">
            <v>0</v>
          </cell>
          <cell r="Q961">
            <v>0</v>
          </cell>
          <cell r="R961">
            <v>0</v>
          </cell>
          <cell r="S961">
            <v>0</v>
          </cell>
        </row>
        <row r="962">
          <cell r="J962">
            <v>0</v>
          </cell>
          <cell r="K962">
            <v>0</v>
          </cell>
          <cell r="L962">
            <v>0</v>
          </cell>
          <cell r="M962">
            <v>0</v>
          </cell>
          <cell r="N962">
            <v>0</v>
          </cell>
          <cell r="O962">
            <v>0</v>
          </cell>
          <cell r="P962">
            <v>0</v>
          </cell>
          <cell r="Q962">
            <v>0</v>
          </cell>
          <cell r="R962">
            <v>0</v>
          </cell>
          <cell r="S962">
            <v>0</v>
          </cell>
        </row>
        <row r="972">
          <cell r="J972">
            <v>0</v>
          </cell>
          <cell r="K972">
            <v>0</v>
          </cell>
          <cell r="L972">
            <v>0</v>
          </cell>
          <cell r="M972">
            <v>0</v>
          </cell>
          <cell r="N972">
            <v>0</v>
          </cell>
          <cell r="O972">
            <v>0</v>
          </cell>
          <cell r="P972">
            <v>0</v>
          </cell>
          <cell r="Q972">
            <v>0</v>
          </cell>
          <cell r="R972">
            <v>0</v>
          </cell>
          <cell r="S972">
            <v>0</v>
          </cell>
        </row>
        <row r="973">
          <cell r="J973">
            <v>0</v>
          </cell>
          <cell r="K973">
            <v>0</v>
          </cell>
          <cell r="L973">
            <v>0</v>
          </cell>
          <cell r="M973">
            <v>0</v>
          </cell>
          <cell r="N973">
            <v>0</v>
          </cell>
          <cell r="O973">
            <v>0</v>
          </cell>
          <cell r="P973">
            <v>0</v>
          </cell>
          <cell r="Q973">
            <v>0</v>
          </cell>
          <cell r="R973">
            <v>0</v>
          </cell>
          <cell r="S973">
            <v>0</v>
          </cell>
        </row>
        <row r="974">
          <cell r="J974">
            <v>0</v>
          </cell>
          <cell r="K974">
            <v>0</v>
          </cell>
          <cell r="L974">
            <v>0</v>
          </cell>
          <cell r="M974">
            <v>0</v>
          </cell>
          <cell r="N974">
            <v>0</v>
          </cell>
          <cell r="O974">
            <v>0</v>
          </cell>
          <cell r="P974">
            <v>0</v>
          </cell>
          <cell r="Q974">
            <v>0</v>
          </cell>
          <cell r="R974">
            <v>0</v>
          </cell>
          <cell r="S974">
            <v>0</v>
          </cell>
        </row>
        <row r="1041">
          <cell r="J1041">
            <v>-183.85537407708557</v>
          </cell>
          <cell r="K1041">
            <v>-193.24321333283564</v>
          </cell>
          <cell r="L1041">
            <v>-203.30683677517638</v>
          </cell>
          <cell r="M1041">
            <v>-213.48122576817161</v>
          </cell>
          <cell r="N1041">
            <v>-223.73077963914011</v>
          </cell>
          <cell r="O1041">
            <v>-234.4724299657847</v>
          </cell>
          <cell r="P1041">
            <v>-245.72980303708692</v>
          </cell>
          <cell r="Q1041">
            <v>-249.78434478719885</v>
          </cell>
          <cell r="R1041">
            <v>-253.90578647618764</v>
          </cell>
          <cell r="S1041">
            <v>-258.09523195304473</v>
          </cell>
        </row>
        <row r="1042">
          <cell r="J1042">
            <v>0</v>
          </cell>
          <cell r="K1042">
            <v>0</v>
          </cell>
          <cell r="L1042">
            <v>0</v>
          </cell>
          <cell r="M1042">
            <v>0</v>
          </cell>
          <cell r="N1042">
            <v>0</v>
          </cell>
          <cell r="O1042">
            <v>0</v>
          </cell>
          <cell r="P1042">
            <v>0</v>
          </cell>
          <cell r="Q1042">
            <v>0</v>
          </cell>
          <cell r="R1042">
            <v>0</v>
          </cell>
          <cell r="S1042">
            <v>0</v>
          </cell>
        </row>
        <row r="1046">
          <cell r="J1046">
            <v>-183.85537407708557</v>
          </cell>
          <cell r="K1046">
            <v>-193.24321333283564</v>
          </cell>
          <cell r="L1046">
            <v>-203.30683677517638</v>
          </cell>
          <cell r="M1046">
            <v>-213.48122576817161</v>
          </cell>
          <cell r="N1046">
            <v>-223.73077963914011</v>
          </cell>
          <cell r="O1046">
            <v>-234.4724299657847</v>
          </cell>
          <cell r="P1046">
            <v>-245.72980303708692</v>
          </cell>
          <cell r="Q1046">
            <v>-249.78434478719885</v>
          </cell>
          <cell r="R1046">
            <v>-253.90578647618764</v>
          </cell>
          <cell r="S1046">
            <v>-258.09523195304473</v>
          </cell>
        </row>
        <row r="1047">
          <cell r="J1047">
            <v>0</v>
          </cell>
          <cell r="K1047">
            <v>0</v>
          </cell>
          <cell r="L1047">
            <v>0</v>
          </cell>
          <cell r="M1047">
            <v>0</v>
          </cell>
          <cell r="N1047">
            <v>0</v>
          </cell>
          <cell r="O1047">
            <v>0</v>
          </cell>
          <cell r="P1047">
            <v>0</v>
          </cell>
          <cell r="Q1047">
            <v>0</v>
          </cell>
          <cell r="R1047">
            <v>0</v>
          </cell>
          <cell r="S1047">
            <v>0</v>
          </cell>
        </row>
        <row r="1049">
          <cell r="K1049">
            <v>0</v>
          </cell>
          <cell r="L1049">
            <v>0</v>
          </cell>
          <cell r="M1049">
            <v>0</v>
          </cell>
          <cell r="N1049">
            <v>0</v>
          </cell>
          <cell r="O1049">
            <v>0</v>
          </cell>
          <cell r="P1049">
            <v>0</v>
          </cell>
          <cell r="Q1049">
            <v>0</v>
          </cell>
          <cell r="R1049">
            <v>0</v>
          </cell>
          <cell r="S1049">
            <v>0</v>
          </cell>
        </row>
        <row r="1088">
          <cell r="J1088">
            <v>0</v>
          </cell>
          <cell r="K1088">
            <v>0</v>
          </cell>
          <cell r="L1088">
            <v>0</v>
          </cell>
          <cell r="M1088">
            <v>0</v>
          </cell>
          <cell r="N1088">
            <v>0</v>
          </cell>
          <cell r="O1088">
            <v>0</v>
          </cell>
          <cell r="P1088">
            <v>0</v>
          </cell>
          <cell r="Q1088">
            <v>0</v>
          </cell>
          <cell r="R1088">
            <v>0</v>
          </cell>
          <cell r="S1088">
            <v>0</v>
          </cell>
        </row>
        <row r="1089">
          <cell r="J1089">
            <v>0</v>
          </cell>
          <cell r="K1089">
            <v>0</v>
          </cell>
          <cell r="L1089">
            <v>0</v>
          </cell>
          <cell r="M1089">
            <v>0</v>
          </cell>
          <cell r="N1089">
            <v>0</v>
          </cell>
          <cell r="O1089">
            <v>0</v>
          </cell>
          <cell r="P1089">
            <v>0</v>
          </cell>
          <cell r="Q1089">
            <v>0</v>
          </cell>
          <cell r="R1089">
            <v>0</v>
          </cell>
          <cell r="S1089">
            <v>0</v>
          </cell>
        </row>
        <row r="1092">
          <cell r="J1092">
            <v>-78.805928990661144</v>
          </cell>
          <cell r="K1092">
            <v>-82.829838530853294</v>
          </cell>
          <cell r="L1092">
            <v>-87.143409446943792</v>
          </cell>
          <cell r="M1092">
            <v>-91.504457801011341</v>
          </cell>
          <cell r="N1092">
            <v>-95.897724076724572</v>
          </cell>
          <cell r="O1092">
            <v>-100.50191765623423</v>
          </cell>
          <cell r="P1092">
            <v>-105.3271654757865</v>
          </cell>
          <cell r="Q1092">
            <v>-107.06506370613698</v>
          </cell>
          <cell r="R1092">
            <v>-108.83163725728824</v>
          </cell>
          <cell r="S1092">
            <v>-110.62735927203349</v>
          </cell>
        </row>
        <row r="1093">
          <cell r="J1093">
            <v>-105.04944508642443</v>
          </cell>
          <cell r="K1093">
            <v>-110.41337480198234</v>
          </cell>
          <cell r="L1093">
            <v>-116.16342732823259</v>
          </cell>
          <cell r="M1093">
            <v>-121.97676796716027</v>
          </cell>
          <cell r="N1093">
            <v>-127.83305556241554</v>
          </cell>
          <cell r="O1093">
            <v>-133.97051230955046</v>
          </cell>
          <cell r="P1093">
            <v>-140.40263756130042</v>
          </cell>
          <cell r="Q1093">
            <v>-142.71928108106187</v>
          </cell>
          <cell r="R1093">
            <v>-145.07414921889941</v>
          </cell>
          <cell r="S1093">
            <v>-147.46787268101124</v>
          </cell>
        </row>
        <row r="1096">
          <cell r="J1096">
            <v>0</v>
          </cell>
          <cell r="K1096">
            <v>0</v>
          </cell>
          <cell r="L1096">
            <v>0</v>
          </cell>
          <cell r="M1096">
            <v>0</v>
          </cell>
          <cell r="N1096">
            <v>0</v>
          </cell>
          <cell r="O1096">
            <v>0</v>
          </cell>
          <cell r="P1096">
            <v>0</v>
          </cell>
          <cell r="Q1096">
            <v>0</v>
          </cell>
          <cell r="R1096">
            <v>0</v>
          </cell>
          <cell r="S1096">
            <v>0</v>
          </cell>
        </row>
        <row r="1103">
          <cell r="J1103">
            <v>-78.805928990661144</v>
          </cell>
          <cell r="K1103">
            <v>-82.829838530853294</v>
          </cell>
          <cell r="L1103">
            <v>-87.143409446943792</v>
          </cell>
          <cell r="M1103">
            <v>-91.504457801011341</v>
          </cell>
          <cell r="N1103">
            <v>-95.897724076724572</v>
          </cell>
          <cell r="O1103">
            <v>-100.50191765623423</v>
          </cell>
          <cell r="P1103">
            <v>-105.3271654757865</v>
          </cell>
          <cell r="Q1103">
            <v>-107.06506370613698</v>
          </cell>
          <cell r="R1103">
            <v>-108.83163725728824</v>
          </cell>
          <cell r="S1103">
            <v>-110.62735927203349</v>
          </cell>
        </row>
        <row r="1104">
          <cell r="J1104">
            <v>-105.04944508642443</v>
          </cell>
          <cell r="K1104">
            <v>-110.41337480198234</v>
          </cell>
          <cell r="L1104">
            <v>-116.16342732823259</v>
          </cell>
          <cell r="M1104">
            <v>-121.97676796716027</v>
          </cell>
          <cell r="N1104">
            <v>-127.83305556241554</v>
          </cell>
          <cell r="O1104">
            <v>-133.97051230955046</v>
          </cell>
          <cell r="P1104">
            <v>-140.40263756130042</v>
          </cell>
          <cell r="Q1104">
            <v>-142.71928108106187</v>
          </cell>
          <cell r="R1104">
            <v>-145.07414921889941</v>
          </cell>
          <cell r="S1104">
            <v>-147.46787268101124</v>
          </cell>
        </row>
        <row r="1112">
          <cell r="J1112">
            <v>0</v>
          </cell>
          <cell r="K1112">
            <v>0</v>
          </cell>
          <cell r="L1112">
            <v>0</v>
          </cell>
          <cell r="M1112">
            <v>0</v>
          </cell>
          <cell r="N1112">
            <v>0</v>
          </cell>
          <cell r="O1112">
            <v>0</v>
          </cell>
          <cell r="P1112">
            <v>0</v>
          </cell>
          <cell r="Q1112">
            <v>0</v>
          </cell>
          <cell r="R1112">
            <v>0</v>
          </cell>
          <cell r="S1112">
            <v>0</v>
          </cell>
        </row>
        <row r="1113">
          <cell r="J1113">
            <v>0</v>
          </cell>
          <cell r="K1113">
            <v>0</v>
          </cell>
          <cell r="L1113">
            <v>0</v>
          </cell>
          <cell r="M1113">
            <v>0</v>
          </cell>
          <cell r="N1113">
            <v>0</v>
          </cell>
          <cell r="O1113">
            <v>0</v>
          </cell>
          <cell r="P1113">
            <v>0</v>
          </cell>
          <cell r="Q1113">
            <v>0</v>
          </cell>
          <cell r="R1113">
            <v>0</v>
          </cell>
          <cell r="S1113">
            <v>0</v>
          </cell>
        </row>
        <row r="1116">
          <cell r="J1116">
            <v>0</v>
          </cell>
          <cell r="K1116">
            <v>0</v>
          </cell>
          <cell r="L1116">
            <v>0</v>
          </cell>
          <cell r="M1116">
            <v>0</v>
          </cell>
          <cell r="N1116">
            <v>0</v>
          </cell>
          <cell r="O1116">
            <v>0</v>
          </cell>
          <cell r="P1116">
            <v>0</v>
          </cell>
          <cell r="Q1116">
            <v>0</v>
          </cell>
          <cell r="R1116">
            <v>0</v>
          </cell>
          <cell r="S1116">
            <v>0</v>
          </cell>
        </row>
        <row r="1119">
          <cell r="J1119">
            <v>0</v>
          </cell>
          <cell r="K1119">
            <v>0</v>
          </cell>
          <cell r="L1119">
            <v>0</v>
          </cell>
          <cell r="M1119">
            <v>0</v>
          </cell>
          <cell r="N1119">
            <v>0</v>
          </cell>
          <cell r="O1119">
            <v>0</v>
          </cell>
          <cell r="P1119">
            <v>0</v>
          </cell>
          <cell r="Q1119">
            <v>0</v>
          </cell>
          <cell r="R1119">
            <v>0</v>
          </cell>
          <cell r="S1119">
            <v>0</v>
          </cell>
        </row>
        <row r="1120">
          <cell r="J1120">
            <v>0</v>
          </cell>
          <cell r="K1120">
            <v>0</v>
          </cell>
          <cell r="L1120">
            <v>0</v>
          </cell>
          <cell r="M1120">
            <v>0</v>
          </cell>
          <cell r="N1120">
            <v>0</v>
          </cell>
          <cell r="O1120">
            <v>0</v>
          </cell>
          <cell r="P1120">
            <v>0</v>
          </cell>
          <cell r="Q1120">
            <v>0</v>
          </cell>
          <cell r="R1120">
            <v>0</v>
          </cell>
          <cell r="S1120">
            <v>0</v>
          </cell>
        </row>
        <row r="1177">
          <cell r="J1177">
            <v>-3.2095063014993069E-2</v>
          </cell>
          <cell r="K1177">
            <v>-6.5942516470604756E-2</v>
          </cell>
          <cell r="L1177">
            <v>-6.9542977869899783E-2</v>
          </cell>
          <cell r="M1177">
            <v>-7.3340024461596307E-2</v>
          </cell>
          <cell r="N1177">
            <v>-7.7344389797199459E-2</v>
          </cell>
          <cell r="O1177">
            <v>-8.1567393480126552E-2</v>
          </cell>
          <cell r="P1177">
            <v>-8.6020973164141465E-2</v>
          </cell>
          <cell r="Q1177">
            <v>-9.0717718298903585E-2</v>
          </cell>
          <cell r="R1177">
            <v>-9.5670905718023724E-2</v>
          </cell>
          <cell r="S1177">
            <v>-0.10089453717022782</v>
          </cell>
        </row>
        <row r="1190">
          <cell r="J1190">
            <v>0</v>
          </cell>
          <cell r="K1190">
            <v>0</v>
          </cell>
          <cell r="L1190">
            <v>0</v>
          </cell>
          <cell r="M1190">
            <v>0</v>
          </cell>
          <cell r="N1190">
            <v>0</v>
          </cell>
          <cell r="O1190">
            <v>0</v>
          </cell>
          <cell r="P1190">
            <v>0</v>
          </cell>
          <cell r="Q1190">
            <v>0</v>
          </cell>
          <cell r="R1190">
            <v>0</v>
          </cell>
          <cell r="S1190">
            <v>0</v>
          </cell>
        </row>
        <row r="1202">
          <cell r="J1202">
            <v>-5.0192517123044365</v>
          </cell>
          <cell r="K1202">
            <v>-15.588094292087106</v>
          </cell>
          <cell r="L1202">
            <v>-27.265020608383796</v>
          </cell>
          <cell r="M1202">
            <v>-40.132004841034949</v>
          </cell>
          <cell r="N1202">
            <v>-54.259100052975072</v>
          </cell>
          <cell r="O1202">
            <v>-69.730594538081959</v>
          </cell>
          <cell r="P1202">
            <v>-86.64740596083962</v>
          </cell>
          <cell r="Q1202">
            <v>-104.90589056190447</v>
          </cell>
          <cell r="R1202">
            <v>-124.3844927700749</v>
          </cell>
          <cell r="S1202">
            <v>-145.15351387843907</v>
          </cell>
        </row>
        <row r="1217">
          <cell r="J1217">
            <v>-2.4127971448530938</v>
          </cell>
          <cell r="K1217">
            <v>-7.463923391763668</v>
          </cell>
          <cell r="L1217">
            <v>-13.015725134046388</v>
          </cell>
          <cell r="M1217">
            <v>-19.104393145593477</v>
          </cell>
          <cell r="N1217">
            <v>-25.767169013516618</v>
          </cell>
          <cell r="O1217">
            <v>-33.025066395939355</v>
          </cell>
          <cell r="P1217">
            <v>-40.874082525626818</v>
          </cell>
          <cell r="Q1217">
            <v>-49.464756012958659</v>
          </cell>
          <cell r="R1217">
            <v>-58.557449441724231</v>
          </cell>
          <cell r="S1217">
            <v>-68.243517420399897</v>
          </cell>
        </row>
        <row r="1218">
          <cell r="J1218">
            <v>-1.8253799880659118</v>
          </cell>
          <cell r="K1218">
            <v>-6.1245003058248155</v>
          </cell>
          <cell r="L1218">
            <v>-11.605169675206241</v>
          </cell>
          <cell r="M1218">
            <v>-18.220085250581342</v>
          </cell>
          <cell r="N1218">
            <v>-26.553883687645143</v>
          </cell>
          <cell r="O1218">
            <v>-36.46875217272958</v>
          </cell>
          <cell r="P1218">
            <v>-47.322571372816888</v>
          </cell>
          <cell r="Q1218">
            <v>-58.855632969284279</v>
          </cell>
          <cell r="R1218">
            <v>-71.195766901541063</v>
          </cell>
          <cell r="S1218">
            <v>-84.325728506550547</v>
          </cell>
        </row>
        <row r="1222">
          <cell r="J1222">
            <v>1833.5960130456281</v>
          </cell>
          <cell r="K1222">
            <v>1895.9392879218592</v>
          </cell>
          <cell r="L1222">
            <v>1957.5749537183694</v>
          </cell>
          <cell r="M1222">
            <v>2018.7156695683157</v>
          </cell>
          <cell r="N1222">
            <v>2069.7416148763791</v>
          </cell>
          <cell r="O1222">
            <v>1141.8803175217633</v>
          </cell>
          <cell r="P1222">
            <v>1141.1655417634415</v>
          </cell>
          <cell r="Q1222">
            <v>1106.0980452207718</v>
          </cell>
          <cell r="R1222">
            <v>1072.0379026834714</v>
          </cell>
          <cell r="S1222">
            <v>1038.9483190410217</v>
          </cell>
        </row>
        <row r="1231">
          <cell r="J1231">
            <v>-344.9538085996893</v>
          </cell>
          <cell r="K1231">
            <v>-370.38793907099227</v>
          </cell>
          <cell r="L1231">
            <v>-395.1575546227549</v>
          </cell>
          <cell r="M1231">
            <v>-418.46220436615056</v>
          </cell>
          <cell r="N1231">
            <v>-435.32144164341912</v>
          </cell>
          <cell r="O1231">
            <v>-403.36742041074331</v>
          </cell>
          <cell r="P1231">
            <v>-351.61250591996998</v>
          </cell>
          <cell r="Q1231">
            <v>-325.27619201187372</v>
          </cell>
          <cell r="R1231">
            <v>-297.08800323306622</v>
          </cell>
          <cell r="S1231">
            <v>-269.42756371904272</v>
          </cell>
        </row>
        <row r="1279">
          <cell r="I1279">
            <v>0</v>
          </cell>
          <cell r="J1279">
            <v>0</v>
          </cell>
          <cell r="K1279">
            <v>0</v>
          </cell>
          <cell r="L1279">
            <v>0</v>
          </cell>
          <cell r="M1279">
            <v>0</v>
          </cell>
          <cell r="N1279">
            <v>0</v>
          </cell>
          <cell r="O1279">
            <v>0</v>
          </cell>
          <cell r="P1279">
            <v>0</v>
          </cell>
          <cell r="Q1279">
            <v>0</v>
          </cell>
          <cell r="R1279">
            <v>0</v>
          </cell>
          <cell r="S1279">
            <v>0</v>
          </cell>
        </row>
        <row r="1281">
          <cell r="J1281">
            <v>3841.5092409797358</v>
          </cell>
          <cell r="K1281">
            <v>3826.0816400967947</v>
          </cell>
          <cell r="L1281">
            <v>3738.7771344739599</v>
          </cell>
          <cell r="M1281">
            <v>3646.0735185671283</v>
          </cell>
          <cell r="N1281">
            <v>3556.3229251960943</v>
          </cell>
          <cell r="O1281">
            <v>4557.4503075999137</v>
          </cell>
          <cell r="P1281">
            <v>4501.9422641471174</v>
          </cell>
          <cell r="Q1281">
            <v>4524.2450919500625</v>
          </cell>
          <cell r="R1281">
            <v>4536.5545243055258</v>
          </cell>
          <cell r="S1281">
            <v>4539.2453670557061</v>
          </cell>
        </row>
        <row r="1316">
          <cell r="I1316">
            <v>832.34496686369596</v>
          </cell>
          <cell r="J1316">
            <v>353.05347768756917</v>
          </cell>
          <cell r="K1316">
            <v>-45.908713207916492</v>
          </cell>
          <cell r="L1316">
            <v>-483.36063111638163</v>
          </cell>
          <cell r="M1316">
            <v>-821.43737761715124</v>
          </cell>
          <cell r="N1316">
            <v>-1018.0275799065191</v>
          </cell>
          <cell r="O1316">
            <v>471.2413295960198</v>
          </cell>
          <cell r="P1316">
            <v>1015.1539093721947</v>
          </cell>
          <cell r="Q1316">
            <v>1550.5748548617275</v>
          </cell>
          <cell r="R1316">
            <v>2075.8764856531079</v>
          </cell>
          <cell r="S1316">
            <v>2591.4382069773483</v>
          </cell>
        </row>
        <row r="1322">
          <cell r="J1322">
            <v>0</v>
          </cell>
          <cell r="K1322">
            <v>0</v>
          </cell>
          <cell r="L1322">
            <v>0</v>
          </cell>
          <cell r="M1322">
            <v>0</v>
          </cell>
          <cell r="N1322">
            <v>0</v>
          </cell>
          <cell r="O1322">
            <v>0</v>
          </cell>
          <cell r="P1322">
            <v>0</v>
          </cell>
          <cell r="Q1322">
            <v>0</v>
          </cell>
          <cell r="R1322">
            <v>0</v>
          </cell>
          <cell r="S1322">
            <v>0</v>
          </cell>
        </row>
        <row r="1359">
          <cell r="J1359">
            <v>3.5999999999999997E-2</v>
          </cell>
          <cell r="K1359">
            <v>3.5999999999999997E-2</v>
          </cell>
          <cell r="L1359">
            <v>3.5999999999999997E-2</v>
          </cell>
          <cell r="M1359">
            <v>3.5999999999999997E-2</v>
          </cell>
          <cell r="N1359">
            <v>3.5999999999999997E-2</v>
          </cell>
          <cell r="O1359">
            <v>3.5999999999999997E-2</v>
          </cell>
          <cell r="P1359">
            <v>3.5999999999999997E-2</v>
          </cell>
          <cell r="Q1359">
            <v>3.6000000000000004E-2</v>
          </cell>
          <cell r="R1359">
            <v>3.599999999999999E-2</v>
          </cell>
          <cell r="S1359">
            <v>3.5999999999999997E-2</v>
          </cell>
        </row>
        <row r="1360">
          <cell r="J1360">
            <v>3.5999999999999997E-2</v>
          </cell>
          <cell r="K1360">
            <v>3.5999999999999997E-2</v>
          </cell>
          <cell r="L1360">
            <v>3.5999999999999997E-2</v>
          </cell>
          <cell r="M1360">
            <v>3.5999999999999997E-2</v>
          </cell>
          <cell r="N1360">
            <v>3.5999999999999997E-2</v>
          </cell>
          <cell r="O1360">
            <v>3.5999999999999997E-2</v>
          </cell>
          <cell r="P1360">
            <v>3.5999999999999997E-2</v>
          </cell>
          <cell r="Q1360">
            <v>3.5999999999999997E-2</v>
          </cell>
          <cell r="R1360">
            <v>3.5999999999999997E-2</v>
          </cell>
          <cell r="S1360">
            <v>3.5999999999999997E-2</v>
          </cell>
        </row>
        <row r="1361">
          <cell r="J1361">
            <v>3.5999999999999997E-2</v>
          </cell>
          <cell r="K1361">
            <v>3.5999999999999997E-2</v>
          </cell>
          <cell r="L1361">
            <v>3.5999999999999997E-2</v>
          </cell>
          <cell r="M1361">
            <v>3.5999999999999997E-2</v>
          </cell>
          <cell r="N1361">
            <v>3.5999999999999997E-2</v>
          </cell>
          <cell r="O1361">
            <v>3.5999999999999997E-2</v>
          </cell>
          <cell r="P1361">
            <v>3.6000000000000004E-2</v>
          </cell>
          <cell r="Q1361">
            <v>3.6000000000000004E-2</v>
          </cell>
          <cell r="R1361">
            <v>3.6000000000000004E-2</v>
          </cell>
          <cell r="S1361">
            <v>3.6000000000000004E-2</v>
          </cell>
        </row>
        <row r="1372">
          <cell r="J1372">
            <v>0</v>
          </cell>
          <cell r="K1372">
            <v>0</v>
          </cell>
          <cell r="L1372">
            <v>0</v>
          </cell>
          <cell r="M1372">
            <v>0</v>
          </cell>
          <cell r="N1372">
            <v>0</v>
          </cell>
          <cell r="O1372">
            <v>0</v>
          </cell>
          <cell r="P1372">
            <v>0</v>
          </cell>
          <cell r="Q1372">
            <v>0</v>
          </cell>
          <cell r="R1372">
            <v>0</v>
          </cell>
          <cell r="S1372">
            <v>0</v>
          </cell>
        </row>
        <row r="1423">
          <cell r="J1423">
            <v>0</v>
          </cell>
          <cell r="K1423">
            <v>0</v>
          </cell>
          <cell r="L1423">
            <v>0</v>
          </cell>
          <cell r="M1423">
            <v>0</v>
          </cell>
          <cell r="N1423">
            <v>0</v>
          </cell>
          <cell r="O1423">
            <v>0</v>
          </cell>
          <cell r="P1423">
            <v>0</v>
          </cell>
          <cell r="Q1423">
            <v>0</v>
          </cell>
          <cell r="R1423">
            <v>0</v>
          </cell>
          <cell r="S1423">
            <v>0</v>
          </cell>
        </row>
        <row r="1424">
          <cell r="J1424">
            <v>0</v>
          </cell>
          <cell r="K1424">
            <v>0</v>
          </cell>
          <cell r="L1424">
            <v>0</v>
          </cell>
          <cell r="M1424">
            <v>0</v>
          </cell>
          <cell r="N1424">
            <v>0</v>
          </cell>
          <cell r="O1424">
            <v>0</v>
          </cell>
          <cell r="P1424">
            <v>0</v>
          </cell>
          <cell r="Q1424">
            <v>0</v>
          </cell>
          <cell r="R1424">
            <v>0</v>
          </cell>
          <cell r="S1424">
            <v>0</v>
          </cell>
        </row>
        <row r="1434">
          <cell r="J1434">
            <v>0</v>
          </cell>
          <cell r="K1434">
            <v>0</v>
          </cell>
          <cell r="L1434">
            <v>0</v>
          </cell>
          <cell r="M1434">
            <v>0</v>
          </cell>
          <cell r="N1434">
            <v>0</v>
          </cell>
          <cell r="O1434">
            <v>0</v>
          </cell>
          <cell r="P1434">
            <v>0</v>
          </cell>
          <cell r="Q1434">
            <v>0</v>
          </cell>
          <cell r="R1434">
            <v>0</v>
          </cell>
          <cell r="S1434">
            <v>0</v>
          </cell>
        </row>
        <row r="1435">
          <cell r="J1435">
            <v>0</v>
          </cell>
          <cell r="K1435">
            <v>0</v>
          </cell>
          <cell r="L1435">
            <v>0</v>
          </cell>
          <cell r="M1435">
            <v>0</v>
          </cell>
          <cell r="N1435">
            <v>0</v>
          </cell>
          <cell r="O1435">
            <v>0</v>
          </cell>
          <cell r="P1435">
            <v>0</v>
          </cell>
          <cell r="Q1435">
            <v>0</v>
          </cell>
          <cell r="R1435">
            <v>0</v>
          </cell>
          <cell r="S1435">
            <v>0</v>
          </cell>
        </row>
        <row r="1436">
          <cell r="J1436">
            <v>0</v>
          </cell>
          <cell r="K1436">
            <v>0</v>
          </cell>
          <cell r="L1436">
            <v>0</v>
          </cell>
          <cell r="M1436">
            <v>0</v>
          </cell>
          <cell r="N1436">
            <v>0</v>
          </cell>
          <cell r="O1436">
            <v>0</v>
          </cell>
          <cell r="P1436">
            <v>0</v>
          </cell>
          <cell r="Q1436">
            <v>0</v>
          </cell>
          <cell r="R1436">
            <v>0</v>
          </cell>
          <cell r="S1436">
            <v>0</v>
          </cell>
        </row>
        <row r="1504">
          <cell r="J1504">
            <v>-183.85537407708557</v>
          </cell>
          <cell r="K1504">
            <v>-193.24321333283564</v>
          </cell>
          <cell r="L1504">
            <v>-203.30683677517638</v>
          </cell>
          <cell r="M1504">
            <v>-213.48122576817161</v>
          </cell>
          <cell r="N1504">
            <v>-223.73077963914011</v>
          </cell>
          <cell r="O1504">
            <v>-234.4724299657847</v>
          </cell>
          <cell r="P1504">
            <v>-245.72980303708692</v>
          </cell>
          <cell r="Q1504">
            <v>-249.78434478719885</v>
          </cell>
          <cell r="R1504">
            <v>-253.90578647618764</v>
          </cell>
          <cell r="S1504">
            <v>-258.09523195304473</v>
          </cell>
        </row>
        <row r="1505">
          <cell r="J1505">
            <v>0</v>
          </cell>
          <cell r="K1505">
            <v>0</v>
          </cell>
          <cell r="L1505">
            <v>0</v>
          </cell>
          <cell r="M1505">
            <v>0</v>
          </cell>
          <cell r="N1505">
            <v>0</v>
          </cell>
          <cell r="O1505">
            <v>0</v>
          </cell>
          <cell r="P1505">
            <v>0</v>
          </cell>
          <cell r="Q1505">
            <v>0</v>
          </cell>
          <cell r="R1505">
            <v>0</v>
          </cell>
          <cell r="S1505">
            <v>0</v>
          </cell>
        </row>
        <row r="1509">
          <cell r="J1509">
            <v>-183.85537407708557</v>
          </cell>
          <cell r="K1509">
            <v>-193.24321333283564</v>
          </cell>
          <cell r="L1509">
            <v>-203.30683677517638</v>
          </cell>
          <cell r="M1509">
            <v>-213.48122576817161</v>
          </cell>
          <cell r="N1509">
            <v>-223.73077963914011</v>
          </cell>
          <cell r="O1509">
            <v>-234.4724299657847</v>
          </cell>
          <cell r="P1509">
            <v>-245.72980303708692</v>
          </cell>
          <cell r="Q1509">
            <v>-249.78434478719885</v>
          </cell>
          <cell r="R1509">
            <v>-253.90578647618764</v>
          </cell>
          <cell r="S1509">
            <v>-258.09523195304473</v>
          </cell>
        </row>
        <row r="1510">
          <cell r="J1510">
            <v>0</v>
          </cell>
          <cell r="K1510">
            <v>0</v>
          </cell>
          <cell r="L1510">
            <v>0</v>
          </cell>
          <cell r="M1510">
            <v>0</v>
          </cell>
          <cell r="N1510">
            <v>0</v>
          </cell>
          <cell r="O1510">
            <v>0</v>
          </cell>
          <cell r="P1510">
            <v>0</v>
          </cell>
          <cell r="Q1510">
            <v>0</v>
          </cell>
          <cell r="R1510">
            <v>0</v>
          </cell>
          <cell r="S1510">
            <v>0</v>
          </cell>
        </row>
        <row r="1512">
          <cell r="K1512">
            <v>0</v>
          </cell>
          <cell r="L1512">
            <v>0</v>
          </cell>
          <cell r="M1512">
            <v>0</v>
          </cell>
          <cell r="N1512">
            <v>0</v>
          </cell>
          <cell r="O1512">
            <v>0</v>
          </cell>
          <cell r="P1512">
            <v>0</v>
          </cell>
          <cell r="Q1512">
            <v>0</v>
          </cell>
          <cell r="R1512">
            <v>0</v>
          </cell>
          <cell r="S1512">
            <v>0</v>
          </cell>
        </row>
        <row r="1551">
          <cell r="J1551">
            <v>0</v>
          </cell>
          <cell r="K1551">
            <v>0</v>
          </cell>
          <cell r="L1551">
            <v>0</v>
          </cell>
          <cell r="M1551">
            <v>0</v>
          </cell>
          <cell r="N1551">
            <v>0</v>
          </cell>
          <cell r="O1551">
            <v>0</v>
          </cell>
          <cell r="P1551">
            <v>0</v>
          </cell>
          <cell r="Q1551">
            <v>0</v>
          </cell>
          <cell r="R1551">
            <v>0</v>
          </cell>
          <cell r="S1551">
            <v>0</v>
          </cell>
        </row>
        <row r="1552">
          <cell r="J1552">
            <v>0</v>
          </cell>
          <cell r="K1552">
            <v>0</v>
          </cell>
          <cell r="L1552">
            <v>0</v>
          </cell>
          <cell r="M1552">
            <v>0</v>
          </cell>
          <cell r="N1552">
            <v>0</v>
          </cell>
          <cell r="O1552">
            <v>0</v>
          </cell>
          <cell r="P1552">
            <v>0</v>
          </cell>
          <cell r="Q1552">
            <v>0</v>
          </cell>
          <cell r="R1552">
            <v>0</v>
          </cell>
          <cell r="S1552">
            <v>0</v>
          </cell>
        </row>
        <row r="1555">
          <cell r="J1555">
            <v>-78.805928990661144</v>
          </cell>
          <cell r="K1555">
            <v>-82.829838530853294</v>
          </cell>
          <cell r="L1555">
            <v>-87.143409446943792</v>
          </cell>
          <cell r="M1555">
            <v>-91.504457801011341</v>
          </cell>
          <cell r="N1555">
            <v>-95.897724076724572</v>
          </cell>
          <cell r="O1555">
            <v>-100.50191765623423</v>
          </cell>
          <cell r="P1555">
            <v>-105.3271654757865</v>
          </cell>
          <cell r="Q1555">
            <v>-107.06506370613698</v>
          </cell>
          <cell r="R1555">
            <v>-108.83163725728824</v>
          </cell>
          <cell r="S1555">
            <v>-110.62735927203349</v>
          </cell>
        </row>
        <row r="1556">
          <cell r="J1556">
            <v>-105.04944508642443</v>
          </cell>
          <cell r="K1556">
            <v>-110.41337480198234</v>
          </cell>
          <cell r="L1556">
            <v>-116.16342732823259</v>
          </cell>
          <cell r="M1556">
            <v>-121.97676796716027</v>
          </cell>
          <cell r="N1556">
            <v>-127.83305556241554</v>
          </cell>
          <cell r="O1556">
            <v>-133.97051230955046</v>
          </cell>
          <cell r="P1556">
            <v>-140.40263756130042</v>
          </cell>
          <cell r="Q1556">
            <v>-142.71928108106187</v>
          </cell>
          <cell r="R1556">
            <v>-145.07414921889941</v>
          </cell>
          <cell r="S1556">
            <v>-147.46787268101124</v>
          </cell>
        </row>
        <row r="1559">
          <cell r="J1559">
            <v>0</v>
          </cell>
          <cell r="K1559">
            <v>0</v>
          </cell>
          <cell r="L1559">
            <v>0</v>
          </cell>
          <cell r="M1559">
            <v>0</v>
          </cell>
          <cell r="N1559">
            <v>0</v>
          </cell>
          <cell r="O1559">
            <v>0</v>
          </cell>
          <cell r="P1559">
            <v>0</v>
          </cell>
          <cell r="Q1559">
            <v>0</v>
          </cell>
          <cell r="R1559">
            <v>0</v>
          </cell>
          <cell r="S1559">
            <v>0</v>
          </cell>
        </row>
        <row r="1566">
          <cell r="J1566">
            <v>-78.805928990661144</v>
          </cell>
          <cell r="K1566">
            <v>-82.829838530853294</v>
          </cell>
          <cell r="L1566">
            <v>-87.143409446943792</v>
          </cell>
          <cell r="M1566">
            <v>-91.504457801011341</v>
          </cell>
          <cell r="N1566">
            <v>-95.897724076724572</v>
          </cell>
          <cell r="O1566">
            <v>-100.50191765623423</v>
          </cell>
          <cell r="P1566">
            <v>-105.3271654757865</v>
          </cell>
          <cell r="Q1566">
            <v>-107.06506370613698</v>
          </cell>
          <cell r="R1566">
            <v>-108.83163725728824</v>
          </cell>
          <cell r="S1566">
            <v>-110.62735927203349</v>
          </cell>
        </row>
        <row r="1567">
          <cell r="J1567">
            <v>-105.04944508642443</v>
          </cell>
          <cell r="K1567">
            <v>-110.41337480198234</v>
          </cell>
          <cell r="L1567">
            <v>-116.16342732823259</v>
          </cell>
          <cell r="M1567">
            <v>-121.97676796716027</v>
          </cell>
          <cell r="N1567">
            <v>-127.83305556241554</v>
          </cell>
          <cell r="O1567">
            <v>-133.97051230955046</v>
          </cell>
          <cell r="P1567">
            <v>-140.40263756130042</v>
          </cell>
          <cell r="Q1567">
            <v>-142.71928108106187</v>
          </cell>
          <cell r="R1567">
            <v>-145.07414921889941</v>
          </cell>
          <cell r="S1567">
            <v>-147.46787268101124</v>
          </cell>
        </row>
        <row r="1575">
          <cell r="J1575">
            <v>0</v>
          </cell>
          <cell r="K1575">
            <v>0</v>
          </cell>
          <cell r="L1575">
            <v>0</v>
          </cell>
          <cell r="M1575">
            <v>0</v>
          </cell>
          <cell r="N1575">
            <v>0</v>
          </cell>
          <cell r="O1575">
            <v>0</v>
          </cell>
          <cell r="P1575">
            <v>0</v>
          </cell>
          <cell r="Q1575">
            <v>0</v>
          </cell>
          <cell r="R1575">
            <v>0</v>
          </cell>
          <cell r="S1575">
            <v>0</v>
          </cell>
        </row>
        <row r="1576">
          <cell r="J1576">
            <v>0</v>
          </cell>
          <cell r="K1576">
            <v>0</v>
          </cell>
          <cell r="L1576">
            <v>0</v>
          </cell>
          <cell r="M1576">
            <v>0</v>
          </cell>
          <cell r="N1576">
            <v>0</v>
          </cell>
          <cell r="O1576">
            <v>0</v>
          </cell>
          <cell r="P1576">
            <v>0</v>
          </cell>
          <cell r="Q1576">
            <v>0</v>
          </cell>
          <cell r="R1576">
            <v>0</v>
          </cell>
          <cell r="S1576">
            <v>0</v>
          </cell>
        </row>
        <row r="1579">
          <cell r="J1579">
            <v>0</v>
          </cell>
          <cell r="K1579">
            <v>0</v>
          </cell>
          <cell r="L1579">
            <v>0</v>
          </cell>
          <cell r="M1579">
            <v>0</v>
          </cell>
          <cell r="N1579">
            <v>0</v>
          </cell>
          <cell r="O1579">
            <v>0</v>
          </cell>
          <cell r="P1579">
            <v>0</v>
          </cell>
          <cell r="Q1579">
            <v>0</v>
          </cell>
          <cell r="R1579">
            <v>0</v>
          </cell>
          <cell r="S1579">
            <v>0</v>
          </cell>
        </row>
        <row r="1582">
          <cell r="J1582">
            <v>0</v>
          </cell>
          <cell r="K1582">
            <v>0</v>
          </cell>
          <cell r="L1582">
            <v>0</v>
          </cell>
          <cell r="M1582">
            <v>0</v>
          </cell>
          <cell r="N1582">
            <v>0</v>
          </cell>
          <cell r="O1582">
            <v>0</v>
          </cell>
          <cell r="P1582">
            <v>0</v>
          </cell>
          <cell r="Q1582">
            <v>0</v>
          </cell>
          <cell r="R1582">
            <v>0</v>
          </cell>
          <cell r="S1582">
            <v>0</v>
          </cell>
        </row>
        <row r="1583">
          <cell r="J1583">
            <v>0</v>
          </cell>
          <cell r="K1583">
            <v>0</v>
          </cell>
          <cell r="L1583">
            <v>0</v>
          </cell>
          <cell r="M1583">
            <v>0</v>
          </cell>
          <cell r="N1583">
            <v>0</v>
          </cell>
          <cell r="O1583">
            <v>0</v>
          </cell>
          <cell r="P1583">
            <v>0</v>
          </cell>
          <cell r="Q1583">
            <v>0</v>
          </cell>
          <cell r="R1583">
            <v>0</v>
          </cell>
          <cell r="S1583">
            <v>0</v>
          </cell>
        </row>
        <row r="1642">
          <cell r="J1642">
            <v>-3.2095063014993069E-2</v>
          </cell>
          <cell r="K1642">
            <v>-6.5942516470604756E-2</v>
          </cell>
          <cell r="L1642">
            <v>-6.9542977869899783E-2</v>
          </cell>
          <cell r="M1642">
            <v>-7.3340024461596307E-2</v>
          </cell>
          <cell r="N1642">
            <v>-7.7344389797199459E-2</v>
          </cell>
          <cell r="O1642">
            <v>-8.1567393480126552E-2</v>
          </cell>
          <cell r="P1642">
            <v>-8.6020973164141465E-2</v>
          </cell>
          <cell r="Q1642">
            <v>-9.0717718298903585E-2</v>
          </cell>
          <cell r="R1642">
            <v>-9.5670905718023724E-2</v>
          </cell>
          <cell r="S1642">
            <v>-0.10089453717022782</v>
          </cell>
        </row>
        <row r="1655">
          <cell r="J1655">
            <v>0</v>
          </cell>
          <cell r="K1655">
            <v>0</v>
          </cell>
          <cell r="L1655">
            <v>0</v>
          </cell>
          <cell r="M1655">
            <v>0</v>
          </cell>
          <cell r="N1655">
            <v>0</v>
          </cell>
          <cell r="O1655">
            <v>0</v>
          </cell>
          <cell r="P1655">
            <v>0</v>
          </cell>
          <cell r="Q1655">
            <v>0</v>
          </cell>
          <cell r="R1655">
            <v>0</v>
          </cell>
          <cell r="S1655">
            <v>0</v>
          </cell>
        </row>
        <row r="1667">
          <cell r="J1667">
            <v>-5.0192517123044365</v>
          </cell>
          <cell r="K1667">
            <v>-15.588094292087106</v>
          </cell>
          <cell r="L1667">
            <v>-27.265020608383796</v>
          </cell>
          <cell r="M1667">
            <v>-40.132004841034949</v>
          </cell>
          <cell r="N1667">
            <v>-54.259100052975072</v>
          </cell>
          <cell r="O1667">
            <v>-69.730594538081959</v>
          </cell>
          <cell r="P1667">
            <v>-86.64740596083962</v>
          </cell>
          <cell r="Q1667">
            <v>-104.90589056190447</v>
          </cell>
          <cell r="R1667">
            <v>-124.3844927700749</v>
          </cell>
          <cell r="S1667">
            <v>-145.15351387843907</v>
          </cell>
        </row>
        <row r="1682">
          <cell r="J1682">
            <v>-2.4127971448530938</v>
          </cell>
          <cell r="K1682">
            <v>-7.463923391763668</v>
          </cell>
          <cell r="L1682">
            <v>-13.015725134046388</v>
          </cell>
          <cell r="M1682">
            <v>-19.104393145593477</v>
          </cell>
          <cell r="N1682">
            <v>-25.767169013516618</v>
          </cell>
          <cell r="O1682">
            <v>-33.025066395939355</v>
          </cell>
          <cell r="P1682">
            <v>-40.874082525626818</v>
          </cell>
          <cell r="Q1682">
            <v>-49.464756012958659</v>
          </cell>
          <cell r="R1682">
            <v>-58.557449441724231</v>
          </cell>
          <cell r="S1682">
            <v>-68.243517420399897</v>
          </cell>
        </row>
        <row r="1683">
          <cell r="J1683">
            <v>-1.8253799880659118</v>
          </cell>
          <cell r="K1683">
            <v>-6.1245003058248155</v>
          </cell>
          <cell r="L1683">
            <v>-11.605169675206241</v>
          </cell>
          <cell r="M1683">
            <v>-18.220085250581342</v>
          </cell>
          <cell r="N1683">
            <v>-26.553883687645143</v>
          </cell>
          <cell r="O1683">
            <v>-36.46875217272958</v>
          </cell>
          <cell r="P1683">
            <v>-47.322571372816888</v>
          </cell>
          <cell r="Q1683">
            <v>-58.855632969284279</v>
          </cell>
          <cell r="R1683">
            <v>-71.195766901541063</v>
          </cell>
          <cell r="S1683">
            <v>-84.325728506550547</v>
          </cell>
        </row>
        <row r="1687">
          <cell r="J1687">
            <v>1833.5960130456281</v>
          </cell>
          <cell r="K1687">
            <v>1895.9392879218592</v>
          </cell>
          <cell r="L1687">
            <v>1957.5749537183694</v>
          </cell>
          <cell r="M1687">
            <v>2018.7156695683157</v>
          </cell>
          <cell r="N1687">
            <v>2069.7416148763791</v>
          </cell>
          <cell r="O1687">
            <v>1141.8803175217633</v>
          </cell>
          <cell r="P1687">
            <v>1141.1655417634415</v>
          </cell>
          <cell r="Q1687">
            <v>1106.0980452207718</v>
          </cell>
          <cell r="R1687">
            <v>1072.0379026834714</v>
          </cell>
          <cell r="S1687">
            <v>1038.9483190410217</v>
          </cell>
        </row>
        <row r="1696">
          <cell r="J1696">
            <v>-344.9538085996893</v>
          </cell>
          <cell r="K1696">
            <v>-370.38793907099227</v>
          </cell>
          <cell r="L1696">
            <v>-395.1575546227549</v>
          </cell>
          <cell r="M1696">
            <v>-418.46220436615056</v>
          </cell>
          <cell r="N1696">
            <v>-435.32144164341912</v>
          </cell>
          <cell r="O1696">
            <v>-403.36742041074331</v>
          </cell>
          <cell r="P1696">
            <v>-351.61250591996998</v>
          </cell>
          <cell r="Q1696">
            <v>-325.27619201187372</v>
          </cell>
          <cell r="R1696">
            <v>-297.08800323306622</v>
          </cell>
          <cell r="S1696">
            <v>-269.42756371904272</v>
          </cell>
        </row>
        <row r="1704">
          <cell r="J1704">
            <v>-183.85537407708557</v>
          </cell>
          <cell r="K1704">
            <v>-193.24321333283564</v>
          </cell>
          <cell r="L1704">
            <v>-203.30683677517638</v>
          </cell>
          <cell r="M1704">
            <v>-213.48122576817161</v>
          </cell>
          <cell r="N1704">
            <v>-223.73077963914011</v>
          </cell>
          <cell r="O1704">
            <v>-234.4724299657847</v>
          </cell>
          <cell r="P1704">
            <v>-245.72980303708692</v>
          </cell>
          <cell r="Q1704">
            <v>-249.78434478719885</v>
          </cell>
          <cell r="R1704">
            <v>-253.90578647618764</v>
          </cell>
          <cell r="S1704">
            <v>-258.09523195304473</v>
          </cell>
        </row>
        <row r="1744">
          <cell r="I1744">
            <v>0</v>
          </cell>
          <cell r="J1744">
            <v>0</v>
          </cell>
          <cell r="K1744">
            <v>0</v>
          </cell>
          <cell r="L1744">
            <v>0</v>
          </cell>
          <cell r="M1744">
            <v>0</v>
          </cell>
          <cell r="N1744">
            <v>0</v>
          </cell>
          <cell r="O1744">
            <v>0</v>
          </cell>
          <cell r="P1744">
            <v>0</v>
          </cell>
          <cell r="Q1744">
            <v>0</v>
          </cell>
          <cell r="R1744">
            <v>0</v>
          </cell>
          <cell r="S1744">
            <v>0</v>
          </cell>
        </row>
        <row r="1746">
          <cell r="J1746">
            <v>3841.5092409797358</v>
          </cell>
          <cell r="K1746">
            <v>3826.0816400967947</v>
          </cell>
          <cell r="L1746">
            <v>3738.7771344739599</v>
          </cell>
          <cell r="M1746">
            <v>3646.0735185671283</v>
          </cell>
          <cell r="N1746">
            <v>3556.3229251960943</v>
          </cell>
          <cell r="O1746">
            <v>4557.4503075999137</v>
          </cell>
          <cell r="P1746">
            <v>4501.9422641471174</v>
          </cell>
          <cell r="Q1746">
            <v>4524.2450919500625</v>
          </cell>
          <cell r="R1746">
            <v>4536.5545243055258</v>
          </cell>
          <cell r="S1746">
            <v>4539.2453670557061</v>
          </cell>
        </row>
        <row r="1781">
          <cell r="I1781">
            <v>832.34496686369596</v>
          </cell>
          <cell r="J1781">
            <v>353.05347768756917</v>
          </cell>
          <cell r="K1781">
            <v>-45.908713207916492</v>
          </cell>
          <cell r="L1781">
            <v>-483.36063111638163</v>
          </cell>
          <cell r="M1781">
            <v>-821.43737761715124</v>
          </cell>
          <cell r="N1781">
            <v>-1018.0275799065191</v>
          </cell>
          <cell r="O1781">
            <v>471.2413295960198</v>
          </cell>
          <cell r="P1781">
            <v>1015.1539093721947</v>
          </cell>
          <cell r="Q1781">
            <v>1550.5748548617275</v>
          </cell>
          <cell r="R1781">
            <v>2075.8764856531079</v>
          </cell>
          <cell r="S1781">
            <v>2591.4382069773483</v>
          </cell>
        </row>
        <row r="1787">
          <cell r="J1787">
            <v>0</v>
          </cell>
          <cell r="K1787">
            <v>0</v>
          </cell>
          <cell r="L1787">
            <v>0</v>
          </cell>
          <cell r="M1787">
            <v>0</v>
          </cell>
          <cell r="N1787">
            <v>0</v>
          </cell>
          <cell r="O1787">
            <v>0</v>
          </cell>
          <cell r="P1787">
            <v>0</v>
          </cell>
          <cell r="Q1787">
            <v>0</v>
          </cell>
          <cell r="R1787">
            <v>0</v>
          </cell>
          <cell r="S1787">
            <v>0</v>
          </cell>
        </row>
        <row r="1829">
          <cell r="J1829">
            <v>0</v>
          </cell>
          <cell r="K1829">
            <v>0</v>
          </cell>
          <cell r="L1829">
            <v>0</v>
          </cell>
          <cell r="M1829">
            <v>0</v>
          </cell>
          <cell r="N1829">
            <v>0</v>
          </cell>
          <cell r="O1829">
            <v>0</v>
          </cell>
          <cell r="P1829">
            <v>0</v>
          </cell>
          <cell r="Q1829">
            <v>0</v>
          </cell>
          <cell r="R1829">
            <v>0</v>
          </cell>
          <cell r="S1829">
            <v>0</v>
          </cell>
        </row>
        <row r="1840">
          <cell r="J1840">
            <v>0</v>
          </cell>
          <cell r="K1840">
            <v>0</v>
          </cell>
          <cell r="L1840">
            <v>0</v>
          </cell>
          <cell r="M1840">
            <v>0</v>
          </cell>
          <cell r="N1840">
            <v>0</v>
          </cell>
          <cell r="O1840">
            <v>0</v>
          </cell>
          <cell r="P1840">
            <v>0</v>
          </cell>
          <cell r="Q1840">
            <v>0</v>
          </cell>
          <cell r="R1840">
            <v>0</v>
          </cell>
          <cell r="S1840">
            <v>0</v>
          </cell>
        </row>
        <row r="1891">
          <cell r="J1891">
            <v>0</v>
          </cell>
          <cell r="K1891">
            <v>0</v>
          </cell>
          <cell r="L1891">
            <v>0</v>
          </cell>
          <cell r="M1891">
            <v>0</v>
          </cell>
          <cell r="N1891">
            <v>0</v>
          </cell>
          <cell r="O1891">
            <v>0</v>
          </cell>
          <cell r="P1891">
            <v>0</v>
          </cell>
          <cell r="Q1891">
            <v>0</v>
          </cell>
          <cell r="R1891">
            <v>0</v>
          </cell>
          <cell r="S1891">
            <v>0</v>
          </cell>
        </row>
        <row r="1892">
          <cell r="J1892">
            <v>0</v>
          </cell>
          <cell r="K1892">
            <v>0</v>
          </cell>
          <cell r="L1892">
            <v>0</v>
          </cell>
          <cell r="M1892">
            <v>0</v>
          </cell>
          <cell r="N1892">
            <v>0</v>
          </cell>
          <cell r="O1892">
            <v>0</v>
          </cell>
          <cell r="P1892">
            <v>0</v>
          </cell>
          <cell r="Q1892">
            <v>0</v>
          </cell>
          <cell r="R1892">
            <v>0</v>
          </cell>
          <cell r="S1892">
            <v>0</v>
          </cell>
        </row>
        <row r="1902">
          <cell r="J1902">
            <v>0</v>
          </cell>
          <cell r="K1902">
            <v>0</v>
          </cell>
          <cell r="L1902">
            <v>0</v>
          </cell>
          <cell r="M1902">
            <v>0</v>
          </cell>
          <cell r="N1902">
            <v>0</v>
          </cell>
          <cell r="O1902">
            <v>0</v>
          </cell>
          <cell r="P1902">
            <v>0</v>
          </cell>
          <cell r="Q1902">
            <v>0</v>
          </cell>
          <cell r="R1902">
            <v>0</v>
          </cell>
          <cell r="S1902">
            <v>0</v>
          </cell>
        </row>
        <row r="1903">
          <cell r="J1903">
            <v>0</v>
          </cell>
          <cell r="K1903">
            <v>0</v>
          </cell>
          <cell r="L1903">
            <v>0</v>
          </cell>
          <cell r="M1903">
            <v>0</v>
          </cell>
          <cell r="N1903">
            <v>0</v>
          </cell>
          <cell r="O1903">
            <v>0</v>
          </cell>
          <cell r="P1903">
            <v>0</v>
          </cell>
          <cell r="Q1903">
            <v>0</v>
          </cell>
          <cell r="R1903">
            <v>0</v>
          </cell>
          <cell r="S1903">
            <v>0</v>
          </cell>
        </row>
        <row r="1904">
          <cell r="J1904">
            <v>0</v>
          </cell>
          <cell r="K1904">
            <v>0</v>
          </cell>
          <cell r="L1904">
            <v>0</v>
          </cell>
          <cell r="M1904">
            <v>0</v>
          </cell>
          <cell r="N1904">
            <v>0</v>
          </cell>
          <cell r="O1904">
            <v>0</v>
          </cell>
          <cell r="P1904">
            <v>0</v>
          </cell>
          <cell r="Q1904">
            <v>0</v>
          </cell>
          <cell r="R1904">
            <v>0</v>
          </cell>
          <cell r="S1904">
            <v>0</v>
          </cell>
        </row>
        <row r="1977">
          <cell r="J1977">
            <v>-183.85537407708557</v>
          </cell>
          <cell r="K1977">
            <v>-193.24321333283564</v>
          </cell>
          <cell r="L1977">
            <v>-203.30683677517638</v>
          </cell>
          <cell r="M1977">
            <v>-213.48122576817161</v>
          </cell>
          <cell r="N1977">
            <v>-223.73077963914011</v>
          </cell>
          <cell r="O1977">
            <v>-234.4724299657847</v>
          </cell>
          <cell r="P1977">
            <v>-245.72980303708692</v>
          </cell>
          <cell r="Q1977">
            <v>-249.78434478719885</v>
          </cell>
          <cell r="R1977">
            <v>-253.90578647618764</v>
          </cell>
          <cell r="S1977">
            <v>-258.09523195304473</v>
          </cell>
        </row>
        <row r="1978">
          <cell r="J1978">
            <v>0</v>
          </cell>
          <cell r="K1978">
            <v>0</v>
          </cell>
          <cell r="L1978">
            <v>0</v>
          </cell>
          <cell r="M1978">
            <v>0</v>
          </cell>
          <cell r="N1978">
            <v>0</v>
          </cell>
          <cell r="O1978">
            <v>0</v>
          </cell>
          <cell r="P1978">
            <v>0</v>
          </cell>
          <cell r="Q1978">
            <v>0</v>
          </cell>
          <cell r="R1978">
            <v>0</v>
          </cell>
          <cell r="S1978">
            <v>0</v>
          </cell>
        </row>
        <row r="1982">
          <cell r="J1982">
            <v>-183.85537407708557</v>
          </cell>
          <cell r="K1982">
            <v>-193.24321333283564</v>
          </cell>
          <cell r="L1982">
            <v>-203.30683677517638</v>
          </cell>
          <cell r="M1982">
            <v>-213.48122576817161</v>
          </cell>
          <cell r="N1982">
            <v>-223.73077963914011</v>
          </cell>
          <cell r="O1982">
            <v>-234.4724299657847</v>
          </cell>
          <cell r="P1982">
            <v>-245.72980303708692</v>
          </cell>
          <cell r="Q1982">
            <v>-249.78434478719885</v>
          </cell>
          <cell r="R1982">
            <v>-253.90578647618764</v>
          </cell>
          <cell r="S1982">
            <v>-258.09523195304473</v>
          </cell>
        </row>
        <row r="1983">
          <cell r="J1983">
            <v>0</v>
          </cell>
          <cell r="K1983">
            <v>0</v>
          </cell>
          <cell r="L1983">
            <v>0</v>
          </cell>
          <cell r="M1983">
            <v>0</v>
          </cell>
          <cell r="N1983">
            <v>0</v>
          </cell>
          <cell r="O1983">
            <v>0</v>
          </cell>
          <cell r="P1983">
            <v>0</v>
          </cell>
          <cell r="Q1983">
            <v>0</v>
          </cell>
          <cell r="R1983">
            <v>0</v>
          </cell>
          <cell r="S1983">
            <v>0</v>
          </cell>
        </row>
        <row r="1985">
          <cell r="K1985">
            <v>0</v>
          </cell>
          <cell r="L1985">
            <v>0</v>
          </cell>
          <cell r="M1985">
            <v>0</v>
          </cell>
          <cell r="N1985">
            <v>0</v>
          </cell>
          <cell r="O1985">
            <v>0</v>
          </cell>
          <cell r="P1985">
            <v>0</v>
          </cell>
          <cell r="Q1985">
            <v>0</v>
          </cell>
          <cell r="R1985">
            <v>0</v>
          </cell>
          <cell r="S1985">
            <v>0</v>
          </cell>
        </row>
        <row r="2024">
          <cell r="J2024">
            <v>0</v>
          </cell>
          <cell r="K2024">
            <v>0</v>
          </cell>
          <cell r="L2024">
            <v>0</v>
          </cell>
          <cell r="M2024">
            <v>0</v>
          </cell>
          <cell r="N2024">
            <v>0</v>
          </cell>
          <cell r="O2024">
            <v>0</v>
          </cell>
          <cell r="P2024">
            <v>0</v>
          </cell>
          <cell r="Q2024">
            <v>0</v>
          </cell>
          <cell r="R2024">
            <v>0</v>
          </cell>
          <cell r="S2024">
            <v>0</v>
          </cell>
        </row>
        <row r="2025">
          <cell r="J2025">
            <v>0</v>
          </cell>
          <cell r="K2025">
            <v>0</v>
          </cell>
          <cell r="L2025">
            <v>0</v>
          </cell>
          <cell r="M2025">
            <v>0</v>
          </cell>
          <cell r="N2025">
            <v>0</v>
          </cell>
          <cell r="O2025">
            <v>0</v>
          </cell>
          <cell r="P2025">
            <v>0</v>
          </cell>
          <cell r="Q2025">
            <v>0</v>
          </cell>
          <cell r="R2025">
            <v>0</v>
          </cell>
          <cell r="S2025">
            <v>0</v>
          </cell>
        </row>
        <row r="2028">
          <cell r="J2028">
            <v>-78.805928990661144</v>
          </cell>
          <cell r="K2028">
            <v>-82.829838530853294</v>
          </cell>
          <cell r="L2028">
            <v>-87.143409446943792</v>
          </cell>
          <cell r="M2028">
            <v>-91.504457801011341</v>
          </cell>
          <cell r="N2028">
            <v>-95.897724076724572</v>
          </cell>
          <cell r="O2028">
            <v>-100.50191765623423</v>
          </cell>
          <cell r="P2028">
            <v>-105.3271654757865</v>
          </cell>
          <cell r="Q2028">
            <v>-107.06506370613698</v>
          </cell>
          <cell r="R2028">
            <v>-108.83163725728824</v>
          </cell>
          <cell r="S2028">
            <v>-110.62735927203349</v>
          </cell>
        </row>
        <row r="2029">
          <cell r="J2029">
            <v>-105.04944508642443</v>
          </cell>
          <cell r="K2029">
            <v>-110.41337480198234</v>
          </cell>
          <cell r="L2029">
            <v>-116.16342732823259</v>
          </cell>
          <cell r="M2029">
            <v>-121.97676796716027</v>
          </cell>
          <cell r="N2029">
            <v>-127.83305556241554</v>
          </cell>
          <cell r="O2029">
            <v>-133.97051230955046</v>
          </cell>
          <cell r="P2029">
            <v>-140.40263756130042</v>
          </cell>
          <cell r="Q2029">
            <v>-142.71928108106187</v>
          </cell>
          <cell r="R2029">
            <v>-145.07414921889941</v>
          </cell>
          <cell r="S2029">
            <v>-147.46787268101124</v>
          </cell>
        </row>
        <row r="2032">
          <cell r="J2032">
            <v>0</v>
          </cell>
          <cell r="K2032">
            <v>0</v>
          </cell>
          <cell r="L2032">
            <v>0</v>
          </cell>
          <cell r="M2032">
            <v>0</v>
          </cell>
          <cell r="N2032">
            <v>0</v>
          </cell>
          <cell r="O2032">
            <v>0</v>
          </cell>
          <cell r="P2032">
            <v>0</v>
          </cell>
          <cell r="Q2032">
            <v>0</v>
          </cell>
          <cell r="R2032">
            <v>0</v>
          </cell>
          <cell r="S2032">
            <v>0</v>
          </cell>
        </row>
        <row r="2039">
          <cell r="J2039">
            <v>-78.805928990661144</v>
          </cell>
          <cell r="K2039">
            <v>-82.829838530853294</v>
          </cell>
          <cell r="L2039">
            <v>-87.143409446943792</v>
          </cell>
          <cell r="M2039">
            <v>-91.504457801011341</v>
          </cell>
          <cell r="N2039">
            <v>-95.897724076724572</v>
          </cell>
          <cell r="O2039">
            <v>-100.50191765623423</v>
          </cell>
          <cell r="P2039">
            <v>-105.3271654757865</v>
          </cell>
          <cell r="Q2039">
            <v>-107.06506370613698</v>
          </cell>
          <cell r="R2039">
            <v>-108.83163725728824</v>
          </cell>
          <cell r="S2039">
            <v>-110.62735927203349</v>
          </cell>
        </row>
        <row r="2040">
          <cell r="J2040">
            <v>-105.04944508642443</v>
          </cell>
          <cell r="K2040">
            <v>-110.41337480198234</v>
          </cell>
          <cell r="L2040">
            <v>-116.16342732823259</v>
          </cell>
          <cell r="M2040">
            <v>-121.97676796716027</v>
          </cell>
          <cell r="N2040">
            <v>-127.83305556241554</v>
          </cell>
          <cell r="O2040">
            <v>-133.97051230955046</v>
          </cell>
          <cell r="P2040">
            <v>-140.40263756130042</v>
          </cell>
          <cell r="Q2040">
            <v>-142.71928108106187</v>
          </cell>
          <cell r="R2040">
            <v>-145.07414921889941</v>
          </cell>
          <cell r="S2040">
            <v>-147.46787268101124</v>
          </cell>
        </row>
        <row r="2048">
          <cell r="J2048">
            <v>0</v>
          </cell>
          <cell r="K2048">
            <v>0</v>
          </cell>
          <cell r="L2048">
            <v>0</v>
          </cell>
          <cell r="M2048">
            <v>0</v>
          </cell>
          <cell r="N2048">
            <v>0</v>
          </cell>
          <cell r="O2048">
            <v>0</v>
          </cell>
          <cell r="P2048">
            <v>0</v>
          </cell>
          <cell r="Q2048">
            <v>0</v>
          </cell>
          <cell r="R2048">
            <v>0</v>
          </cell>
          <cell r="S2048">
            <v>0</v>
          </cell>
        </row>
        <row r="2049">
          <cell r="J2049">
            <v>0</v>
          </cell>
          <cell r="K2049">
            <v>0</v>
          </cell>
          <cell r="L2049">
            <v>0</v>
          </cell>
          <cell r="M2049">
            <v>0</v>
          </cell>
          <cell r="N2049">
            <v>0</v>
          </cell>
          <cell r="O2049">
            <v>0</v>
          </cell>
          <cell r="P2049">
            <v>0</v>
          </cell>
          <cell r="Q2049">
            <v>0</v>
          </cell>
          <cell r="R2049">
            <v>0</v>
          </cell>
          <cell r="S2049">
            <v>0</v>
          </cell>
        </row>
        <row r="2052">
          <cell r="J2052">
            <v>0</v>
          </cell>
          <cell r="K2052">
            <v>0</v>
          </cell>
          <cell r="L2052">
            <v>0</v>
          </cell>
          <cell r="M2052">
            <v>0</v>
          </cell>
          <cell r="N2052">
            <v>0</v>
          </cell>
          <cell r="O2052">
            <v>0</v>
          </cell>
          <cell r="P2052">
            <v>0</v>
          </cell>
          <cell r="Q2052">
            <v>0</v>
          </cell>
          <cell r="R2052">
            <v>0</v>
          </cell>
          <cell r="S2052">
            <v>0</v>
          </cell>
        </row>
        <row r="2055">
          <cell r="J2055">
            <v>0</v>
          </cell>
          <cell r="K2055">
            <v>0</v>
          </cell>
          <cell r="L2055">
            <v>0</v>
          </cell>
          <cell r="M2055">
            <v>0</v>
          </cell>
          <cell r="N2055">
            <v>0</v>
          </cell>
          <cell r="O2055">
            <v>0</v>
          </cell>
          <cell r="P2055">
            <v>0</v>
          </cell>
          <cell r="Q2055">
            <v>0</v>
          </cell>
          <cell r="R2055">
            <v>0</v>
          </cell>
          <cell r="S2055">
            <v>0</v>
          </cell>
        </row>
        <row r="2056">
          <cell r="J2056">
            <v>0</v>
          </cell>
          <cell r="K2056">
            <v>0</v>
          </cell>
          <cell r="L2056">
            <v>0</v>
          </cell>
          <cell r="M2056">
            <v>0</v>
          </cell>
          <cell r="N2056">
            <v>0</v>
          </cell>
          <cell r="O2056">
            <v>0</v>
          </cell>
          <cell r="P2056">
            <v>0</v>
          </cell>
          <cell r="Q2056">
            <v>0</v>
          </cell>
          <cell r="R2056">
            <v>0</v>
          </cell>
          <cell r="S2056">
            <v>0</v>
          </cell>
        </row>
        <row r="2115">
          <cell r="J2115">
            <v>-3.2095063014993069E-2</v>
          </cell>
          <cell r="K2115">
            <v>-6.5942516470604756E-2</v>
          </cell>
          <cell r="L2115">
            <v>-6.9542977869899783E-2</v>
          </cell>
          <cell r="M2115">
            <v>-7.3340024461596307E-2</v>
          </cell>
          <cell r="N2115">
            <v>-7.7344389797199459E-2</v>
          </cell>
          <cell r="O2115">
            <v>-8.1567393480126552E-2</v>
          </cell>
          <cell r="P2115">
            <v>-8.6020973164141465E-2</v>
          </cell>
          <cell r="Q2115">
            <v>-9.0717718298903585E-2</v>
          </cell>
          <cell r="R2115">
            <v>-9.5670905718023724E-2</v>
          </cell>
          <cell r="S2115">
            <v>-0.10089453717022782</v>
          </cell>
        </row>
        <row r="2128">
          <cell r="J2128">
            <v>0</v>
          </cell>
          <cell r="K2128">
            <v>0</v>
          </cell>
          <cell r="L2128">
            <v>0</v>
          </cell>
          <cell r="M2128">
            <v>0</v>
          </cell>
          <cell r="N2128">
            <v>0</v>
          </cell>
          <cell r="O2128">
            <v>0</v>
          </cell>
          <cell r="P2128">
            <v>0</v>
          </cell>
          <cell r="Q2128">
            <v>0</v>
          </cell>
          <cell r="R2128">
            <v>0</v>
          </cell>
          <cell r="S2128">
            <v>0</v>
          </cell>
        </row>
        <row r="2140">
          <cell r="J2140">
            <v>-5.0192517123044365</v>
          </cell>
          <cell r="K2140">
            <v>-15.588094292087106</v>
          </cell>
          <cell r="L2140">
            <v>-27.265020608383796</v>
          </cell>
          <cell r="M2140">
            <v>-40.132004841034949</v>
          </cell>
          <cell r="N2140">
            <v>-54.259100052975072</v>
          </cell>
          <cell r="O2140">
            <v>-69.730594538081959</v>
          </cell>
          <cell r="P2140">
            <v>-86.64740596083962</v>
          </cell>
          <cell r="Q2140">
            <v>-104.90589056190447</v>
          </cell>
          <cell r="R2140">
            <v>-124.3844927700749</v>
          </cell>
          <cell r="S2140">
            <v>-145.15351387843907</v>
          </cell>
        </row>
        <row r="2155">
          <cell r="J2155">
            <v>-2.4127971448530938</v>
          </cell>
          <cell r="K2155">
            <v>-7.463923391763668</v>
          </cell>
          <cell r="L2155">
            <v>-13.015725134046388</v>
          </cell>
          <cell r="M2155">
            <v>-19.104393145593477</v>
          </cell>
          <cell r="N2155">
            <v>-25.767169013516618</v>
          </cell>
          <cell r="O2155">
            <v>-33.025066395939355</v>
          </cell>
          <cell r="P2155">
            <v>-40.874082525626818</v>
          </cell>
          <cell r="Q2155">
            <v>-49.464756012958659</v>
          </cell>
          <cell r="R2155">
            <v>-58.557449441724231</v>
          </cell>
          <cell r="S2155">
            <v>-68.243517420399897</v>
          </cell>
        </row>
        <row r="2156">
          <cell r="J2156">
            <v>-1.8253799880659118</v>
          </cell>
          <cell r="K2156">
            <v>-6.1245003058248155</v>
          </cell>
          <cell r="L2156">
            <v>-11.605169675206241</v>
          </cell>
          <cell r="M2156">
            <v>-18.220085250581342</v>
          </cell>
          <cell r="N2156">
            <v>-26.553883687645143</v>
          </cell>
          <cell r="O2156">
            <v>-36.46875217272958</v>
          </cell>
          <cell r="P2156">
            <v>-47.322571372816888</v>
          </cell>
          <cell r="Q2156">
            <v>-58.855632969284279</v>
          </cell>
          <cell r="R2156">
            <v>-71.195766901541063</v>
          </cell>
          <cell r="S2156">
            <v>-84.325728506550547</v>
          </cell>
        </row>
        <row r="2160">
          <cell r="J2160">
            <v>1833.5960130456281</v>
          </cell>
          <cell r="K2160">
            <v>1895.9392879218592</v>
          </cell>
          <cell r="L2160">
            <v>1957.5749537183694</v>
          </cell>
          <cell r="M2160">
            <v>2018.7156695683157</v>
          </cell>
          <cell r="N2160">
            <v>2069.7416148763791</v>
          </cell>
          <cell r="O2160">
            <v>1141.8803175217633</v>
          </cell>
          <cell r="P2160">
            <v>1141.1655417634415</v>
          </cell>
          <cell r="Q2160">
            <v>1106.0980452207718</v>
          </cell>
          <cell r="R2160">
            <v>1072.0379026834714</v>
          </cell>
          <cell r="S2160">
            <v>1038.9483190410217</v>
          </cell>
        </row>
        <row r="2169">
          <cell r="J2169">
            <v>-344.9538085996893</v>
          </cell>
          <cell r="K2169">
            <v>-370.38793907099227</v>
          </cell>
          <cell r="L2169">
            <v>-395.1575546227549</v>
          </cell>
          <cell r="M2169">
            <v>-418.46220436615056</v>
          </cell>
          <cell r="N2169">
            <v>-435.32144164341912</v>
          </cell>
          <cell r="O2169">
            <v>-403.36742041074331</v>
          </cell>
          <cell r="P2169">
            <v>-351.61250591996998</v>
          </cell>
          <cell r="Q2169">
            <v>-325.27619201187372</v>
          </cell>
          <cell r="R2169">
            <v>-297.08800323306622</v>
          </cell>
          <cell r="S2169">
            <v>-269.42756371904272</v>
          </cell>
        </row>
        <row r="2177">
          <cell r="J2177">
            <v>-183.85537407708557</v>
          </cell>
          <cell r="K2177">
            <v>-193.24321333283564</v>
          </cell>
          <cell r="L2177">
            <v>-203.30683677517638</v>
          </cell>
          <cell r="M2177">
            <v>-213.48122576817161</v>
          </cell>
          <cell r="N2177">
            <v>-223.73077963914011</v>
          </cell>
          <cell r="O2177">
            <v>-234.4724299657847</v>
          </cell>
          <cell r="P2177">
            <v>-245.72980303708692</v>
          </cell>
          <cell r="Q2177">
            <v>-249.78434478719885</v>
          </cell>
          <cell r="R2177">
            <v>-253.90578647618764</v>
          </cell>
          <cell r="S2177">
            <v>-258.09523195304473</v>
          </cell>
        </row>
        <row r="2217">
          <cell r="I2217">
            <v>0</v>
          </cell>
          <cell r="J2217">
            <v>0</v>
          </cell>
          <cell r="K2217">
            <v>0</v>
          </cell>
          <cell r="L2217">
            <v>0</v>
          </cell>
          <cell r="M2217">
            <v>0</v>
          </cell>
          <cell r="N2217">
            <v>0</v>
          </cell>
          <cell r="O2217">
            <v>0</v>
          </cell>
          <cell r="P2217">
            <v>0</v>
          </cell>
          <cell r="Q2217">
            <v>0</v>
          </cell>
          <cell r="R2217">
            <v>0</v>
          </cell>
          <cell r="S2217">
            <v>0</v>
          </cell>
        </row>
        <row r="2219">
          <cell r="J2219">
            <v>3841.5092409797358</v>
          </cell>
          <cell r="K2219">
            <v>3826.0816400967947</v>
          </cell>
          <cell r="L2219">
            <v>3738.7771344739599</v>
          </cell>
          <cell r="M2219">
            <v>3646.0735185671283</v>
          </cell>
          <cell r="N2219">
            <v>3556.3229251960943</v>
          </cell>
          <cell r="O2219">
            <v>4557.4503075999137</v>
          </cell>
          <cell r="P2219">
            <v>4501.9422641471174</v>
          </cell>
          <cell r="Q2219">
            <v>4524.2450919500625</v>
          </cell>
          <cell r="R2219">
            <v>4536.5545243055258</v>
          </cell>
          <cell r="S2219">
            <v>4539.2453670557061</v>
          </cell>
        </row>
        <row r="2254">
          <cell r="I2254">
            <v>832.34496686369596</v>
          </cell>
          <cell r="J2254">
            <v>353.05347768756917</v>
          </cell>
          <cell r="K2254">
            <v>-45.908713207916492</v>
          </cell>
          <cell r="L2254">
            <v>-483.36063111638163</v>
          </cell>
          <cell r="M2254">
            <v>-821.43737761715124</v>
          </cell>
          <cell r="N2254">
            <v>-1018.0275799065191</v>
          </cell>
          <cell r="O2254">
            <v>471.2413295960198</v>
          </cell>
          <cell r="P2254">
            <v>1015.1539093721947</v>
          </cell>
          <cell r="Q2254">
            <v>1550.5748548617275</v>
          </cell>
          <cell r="R2254">
            <v>2075.8764856531079</v>
          </cell>
          <cell r="S2254">
            <v>2591.4382069773483</v>
          </cell>
        </row>
        <row r="2260">
          <cell r="J2260">
            <v>0</v>
          </cell>
          <cell r="K2260">
            <v>0</v>
          </cell>
          <cell r="L2260">
            <v>0</v>
          </cell>
          <cell r="M2260">
            <v>0</v>
          </cell>
          <cell r="N2260">
            <v>0</v>
          </cell>
          <cell r="O2260">
            <v>0</v>
          </cell>
          <cell r="P2260">
            <v>0</v>
          </cell>
          <cell r="Q2260">
            <v>0</v>
          </cell>
          <cell r="R2260">
            <v>0</v>
          </cell>
          <cell r="S2260">
            <v>0</v>
          </cell>
        </row>
        <row r="2301">
          <cell r="J2301">
            <v>0</v>
          </cell>
          <cell r="K2301">
            <v>0</v>
          </cell>
          <cell r="L2301">
            <v>0</v>
          </cell>
          <cell r="M2301">
            <v>0</v>
          </cell>
          <cell r="N2301">
            <v>0</v>
          </cell>
          <cell r="O2301">
            <v>0</v>
          </cell>
          <cell r="P2301">
            <v>0</v>
          </cell>
          <cell r="Q2301">
            <v>0</v>
          </cell>
          <cell r="R2301">
            <v>0</v>
          </cell>
          <cell r="S2301">
            <v>0</v>
          </cell>
        </row>
        <row r="2353">
          <cell r="J2353">
            <v>0</v>
          </cell>
          <cell r="K2353">
            <v>0</v>
          </cell>
          <cell r="L2353">
            <v>0</v>
          </cell>
          <cell r="M2353">
            <v>0</v>
          </cell>
          <cell r="N2353">
            <v>0</v>
          </cell>
          <cell r="O2353">
            <v>0</v>
          </cell>
          <cell r="P2353">
            <v>0</v>
          </cell>
          <cell r="Q2353">
            <v>0</v>
          </cell>
          <cell r="R2353">
            <v>0</v>
          </cell>
          <cell r="S2353">
            <v>0</v>
          </cell>
        </row>
        <row r="2354">
          <cell r="J2354">
            <v>0</v>
          </cell>
          <cell r="K2354">
            <v>0</v>
          </cell>
          <cell r="L2354">
            <v>0</v>
          </cell>
          <cell r="M2354">
            <v>0</v>
          </cell>
          <cell r="N2354">
            <v>0</v>
          </cell>
          <cell r="O2354">
            <v>0</v>
          </cell>
          <cell r="P2354">
            <v>0</v>
          </cell>
          <cell r="Q2354">
            <v>0</v>
          </cell>
          <cell r="R2354">
            <v>0</v>
          </cell>
          <cell r="S2354">
            <v>0</v>
          </cell>
        </row>
        <row r="2364">
          <cell r="J2364">
            <v>0</v>
          </cell>
          <cell r="K2364">
            <v>0</v>
          </cell>
          <cell r="L2364">
            <v>0</v>
          </cell>
          <cell r="M2364">
            <v>0</v>
          </cell>
          <cell r="N2364">
            <v>0</v>
          </cell>
          <cell r="O2364">
            <v>0</v>
          </cell>
          <cell r="P2364">
            <v>0</v>
          </cell>
          <cell r="Q2364">
            <v>0</v>
          </cell>
          <cell r="R2364">
            <v>0</v>
          </cell>
          <cell r="S2364">
            <v>0</v>
          </cell>
        </row>
        <row r="2365">
          <cell r="J2365">
            <v>0</v>
          </cell>
          <cell r="K2365">
            <v>0</v>
          </cell>
          <cell r="L2365">
            <v>0</v>
          </cell>
          <cell r="M2365">
            <v>0</v>
          </cell>
          <cell r="N2365">
            <v>0</v>
          </cell>
          <cell r="O2365">
            <v>0</v>
          </cell>
          <cell r="P2365">
            <v>0</v>
          </cell>
          <cell r="Q2365">
            <v>0</v>
          </cell>
          <cell r="R2365">
            <v>0</v>
          </cell>
          <cell r="S2365">
            <v>0</v>
          </cell>
        </row>
        <row r="2366">
          <cell r="J2366">
            <v>0</v>
          </cell>
          <cell r="K2366">
            <v>0</v>
          </cell>
          <cell r="L2366">
            <v>0</v>
          </cell>
          <cell r="M2366">
            <v>0</v>
          </cell>
          <cell r="N2366">
            <v>0</v>
          </cell>
          <cell r="O2366">
            <v>0</v>
          </cell>
          <cell r="P2366">
            <v>0</v>
          </cell>
          <cell r="Q2366">
            <v>0</v>
          </cell>
          <cell r="R2366">
            <v>0</v>
          </cell>
          <cell r="S2366">
            <v>0</v>
          </cell>
        </row>
        <row r="2440">
          <cell r="J2440">
            <v>-183.85537407708557</v>
          </cell>
          <cell r="K2440">
            <v>-193.24321333283564</v>
          </cell>
          <cell r="L2440">
            <v>-203.30683677517638</v>
          </cell>
          <cell r="M2440">
            <v>-213.48122576817161</v>
          </cell>
          <cell r="N2440">
            <v>-223.73077963914011</v>
          </cell>
          <cell r="O2440">
            <v>-234.4724299657847</v>
          </cell>
          <cell r="P2440">
            <v>-245.72980303708692</v>
          </cell>
          <cell r="Q2440">
            <v>-249.78434478719885</v>
          </cell>
          <cell r="R2440">
            <v>-253.90578647618764</v>
          </cell>
          <cell r="S2440">
            <v>-258.09523195304473</v>
          </cell>
        </row>
        <row r="2441">
          <cell r="J2441">
            <v>0</v>
          </cell>
          <cell r="K2441">
            <v>0</v>
          </cell>
          <cell r="L2441">
            <v>0</v>
          </cell>
          <cell r="M2441">
            <v>0</v>
          </cell>
          <cell r="N2441">
            <v>0</v>
          </cell>
          <cell r="O2441">
            <v>0</v>
          </cell>
          <cell r="P2441">
            <v>0</v>
          </cell>
          <cell r="Q2441">
            <v>0</v>
          </cell>
          <cell r="R2441">
            <v>0</v>
          </cell>
          <cell r="S2441">
            <v>0</v>
          </cell>
        </row>
        <row r="2445">
          <cell r="J2445">
            <v>-183.85537407708557</v>
          </cell>
          <cell r="K2445">
            <v>-193.24321333283564</v>
          </cell>
          <cell r="L2445">
            <v>-203.30683677517638</v>
          </cell>
          <cell r="M2445">
            <v>-213.48122576817161</v>
          </cell>
          <cell r="N2445">
            <v>-223.73077963914011</v>
          </cell>
          <cell r="O2445">
            <v>-234.4724299657847</v>
          </cell>
          <cell r="P2445">
            <v>-245.72980303708692</v>
          </cell>
          <cell r="Q2445">
            <v>-249.78434478719885</v>
          </cell>
          <cell r="R2445">
            <v>-253.90578647618764</v>
          </cell>
          <cell r="S2445">
            <v>-258.09523195304473</v>
          </cell>
        </row>
        <row r="2446">
          <cell r="J2446">
            <v>0</v>
          </cell>
          <cell r="K2446">
            <v>0</v>
          </cell>
          <cell r="L2446">
            <v>0</v>
          </cell>
          <cell r="M2446">
            <v>0</v>
          </cell>
          <cell r="N2446">
            <v>0</v>
          </cell>
          <cell r="O2446">
            <v>0</v>
          </cell>
          <cell r="P2446">
            <v>0</v>
          </cell>
          <cell r="Q2446">
            <v>0</v>
          </cell>
          <cell r="R2446">
            <v>0</v>
          </cell>
          <cell r="S2446">
            <v>0</v>
          </cell>
        </row>
        <row r="2448">
          <cell r="K2448">
            <v>0</v>
          </cell>
          <cell r="L2448">
            <v>0</v>
          </cell>
          <cell r="M2448">
            <v>0</v>
          </cell>
          <cell r="N2448">
            <v>0</v>
          </cell>
          <cell r="O2448">
            <v>0</v>
          </cell>
          <cell r="P2448">
            <v>0</v>
          </cell>
          <cell r="Q2448">
            <v>0</v>
          </cell>
          <cell r="R2448">
            <v>0</v>
          </cell>
          <cell r="S2448">
            <v>0</v>
          </cell>
        </row>
        <row r="2487">
          <cell r="J2487">
            <v>0</v>
          </cell>
          <cell r="K2487">
            <v>0</v>
          </cell>
          <cell r="L2487">
            <v>0</v>
          </cell>
          <cell r="M2487">
            <v>0</v>
          </cell>
          <cell r="N2487">
            <v>0</v>
          </cell>
          <cell r="O2487">
            <v>0</v>
          </cell>
          <cell r="P2487">
            <v>0</v>
          </cell>
          <cell r="Q2487">
            <v>0</v>
          </cell>
          <cell r="R2487">
            <v>0</v>
          </cell>
          <cell r="S2487">
            <v>0</v>
          </cell>
        </row>
        <row r="2488">
          <cell r="J2488">
            <v>0</v>
          </cell>
          <cell r="K2488">
            <v>0</v>
          </cell>
          <cell r="L2488">
            <v>0</v>
          </cell>
          <cell r="M2488">
            <v>0</v>
          </cell>
          <cell r="N2488">
            <v>0</v>
          </cell>
          <cell r="O2488">
            <v>0</v>
          </cell>
          <cell r="P2488">
            <v>0</v>
          </cell>
          <cell r="Q2488">
            <v>0</v>
          </cell>
          <cell r="R2488">
            <v>0</v>
          </cell>
          <cell r="S2488">
            <v>0</v>
          </cell>
        </row>
        <row r="2491">
          <cell r="J2491">
            <v>-78.805928990661144</v>
          </cell>
          <cell r="K2491">
            <v>-82.829838530853294</v>
          </cell>
          <cell r="L2491">
            <v>-87.143409446943792</v>
          </cell>
          <cell r="M2491">
            <v>-91.504457801011341</v>
          </cell>
          <cell r="N2491">
            <v>-95.897724076724572</v>
          </cell>
          <cell r="O2491">
            <v>-100.50191765623423</v>
          </cell>
          <cell r="P2491">
            <v>-105.3271654757865</v>
          </cell>
          <cell r="Q2491">
            <v>-107.06506370613698</v>
          </cell>
          <cell r="R2491">
            <v>-108.83163725728824</v>
          </cell>
          <cell r="S2491">
            <v>-110.62735927203349</v>
          </cell>
        </row>
        <row r="2492">
          <cell r="J2492">
            <v>-105.04944508642443</v>
          </cell>
          <cell r="K2492">
            <v>-110.41337480198234</v>
          </cell>
          <cell r="L2492">
            <v>-116.16342732823259</v>
          </cell>
          <cell r="M2492">
            <v>-121.97676796716027</v>
          </cell>
          <cell r="N2492">
            <v>-127.83305556241554</v>
          </cell>
          <cell r="O2492">
            <v>-133.97051230955046</v>
          </cell>
          <cell r="P2492">
            <v>-140.40263756130042</v>
          </cell>
          <cell r="Q2492">
            <v>-142.71928108106187</v>
          </cell>
          <cell r="R2492">
            <v>-145.07414921889941</v>
          </cell>
          <cell r="S2492">
            <v>-147.46787268101124</v>
          </cell>
        </row>
        <row r="2495">
          <cell r="J2495">
            <v>0</v>
          </cell>
          <cell r="K2495">
            <v>0</v>
          </cell>
          <cell r="L2495">
            <v>0</v>
          </cell>
          <cell r="M2495">
            <v>0</v>
          </cell>
          <cell r="N2495">
            <v>0</v>
          </cell>
          <cell r="O2495">
            <v>0</v>
          </cell>
          <cell r="P2495">
            <v>0</v>
          </cell>
          <cell r="Q2495">
            <v>0</v>
          </cell>
          <cell r="R2495">
            <v>0</v>
          </cell>
          <cell r="S2495">
            <v>0</v>
          </cell>
        </row>
        <row r="2502">
          <cell r="J2502">
            <v>-78.805928990661144</v>
          </cell>
          <cell r="K2502">
            <v>-82.829838530853294</v>
          </cell>
          <cell r="L2502">
            <v>-87.143409446943792</v>
          </cell>
          <cell r="M2502">
            <v>-91.504457801011341</v>
          </cell>
          <cell r="N2502">
            <v>-95.897724076724572</v>
          </cell>
          <cell r="O2502">
            <v>-100.50191765623423</v>
          </cell>
          <cell r="P2502">
            <v>-105.3271654757865</v>
          </cell>
          <cell r="Q2502">
            <v>-107.06506370613698</v>
          </cell>
          <cell r="R2502">
            <v>-108.83163725728824</v>
          </cell>
          <cell r="S2502">
            <v>-110.62735927203349</v>
          </cell>
        </row>
        <row r="2503">
          <cell r="J2503">
            <v>-105.04944508642443</v>
          </cell>
          <cell r="K2503">
            <v>-110.41337480198234</v>
          </cell>
          <cell r="L2503">
            <v>-116.16342732823259</v>
          </cell>
          <cell r="M2503">
            <v>-121.97676796716027</v>
          </cell>
          <cell r="N2503">
            <v>-127.83305556241554</v>
          </cell>
          <cell r="O2503">
            <v>-133.97051230955046</v>
          </cell>
          <cell r="P2503">
            <v>-140.40263756130042</v>
          </cell>
          <cell r="Q2503">
            <v>-142.71928108106187</v>
          </cell>
          <cell r="R2503">
            <v>-145.07414921889941</v>
          </cell>
          <cell r="S2503">
            <v>-147.46787268101124</v>
          </cell>
        </row>
        <row r="2511">
          <cell r="J2511">
            <v>0</v>
          </cell>
          <cell r="K2511">
            <v>0</v>
          </cell>
          <cell r="L2511">
            <v>0</v>
          </cell>
          <cell r="M2511">
            <v>0</v>
          </cell>
          <cell r="N2511">
            <v>0</v>
          </cell>
          <cell r="O2511">
            <v>0</v>
          </cell>
          <cell r="P2511">
            <v>0</v>
          </cell>
          <cell r="Q2511">
            <v>0</v>
          </cell>
          <cell r="R2511">
            <v>0</v>
          </cell>
          <cell r="S2511">
            <v>0</v>
          </cell>
        </row>
        <row r="2512">
          <cell r="J2512">
            <v>0</v>
          </cell>
          <cell r="K2512">
            <v>0</v>
          </cell>
          <cell r="L2512">
            <v>0</v>
          </cell>
          <cell r="M2512">
            <v>0</v>
          </cell>
          <cell r="N2512">
            <v>0</v>
          </cell>
          <cell r="O2512">
            <v>0</v>
          </cell>
          <cell r="P2512">
            <v>0</v>
          </cell>
          <cell r="Q2512">
            <v>0</v>
          </cell>
          <cell r="R2512">
            <v>0</v>
          </cell>
          <cell r="S2512">
            <v>0</v>
          </cell>
        </row>
        <row r="2515">
          <cell r="J2515">
            <v>0</v>
          </cell>
          <cell r="K2515">
            <v>0</v>
          </cell>
          <cell r="L2515">
            <v>0</v>
          </cell>
          <cell r="M2515">
            <v>0</v>
          </cell>
          <cell r="N2515">
            <v>0</v>
          </cell>
          <cell r="O2515">
            <v>0</v>
          </cell>
          <cell r="P2515">
            <v>0</v>
          </cell>
          <cell r="Q2515">
            <v>0</v>
          </cell>
          <cell r="R2515">
            <v>0</v>
          </cell>
          <cell r="S2515">
            <v>0</v>
          </cell>
        </row>
        <row r="2518">
          <cell r="J2518">
            <v>0</v>
          </cell>
          <cell r="K2518">
            <v>0</v>
          </cell>
          <cell r="L2518">
            <v>0</v>
          </cell>
          <cell r="M2518">
            <v>0</v>
          </cell>
          <cell r="N2518">
            <v>0</v>
          </cell>
          <cell r="O2518">
            <v>0</v>
          </cell>
          <cell r="P2518">
            <v>0</v>
          </cell>
          <cell r="Q2518">
            <v>0</v>
          </cell>
          <cell r="R2518">
            <v>0</v>
          </cell>
          <cell r="S2518">
            <v>0</v>
          </cell>
        </row>
        <row r="2519">
          <cell r="J2519">
            <v>0</v>
          </cell>
          <cell r="K2519">
            <v>0</v>
          </cell>
          <cell r="L2519">
            <v>0</v>
          </cell>
          <cell r="M2519">
            <v>0</v>
          </cell>
          <cell r="N2519">
            <v>0</v>
          </cell>
          <cell r="O2519">
            <v>0</v>
          </cell>
          <cell r="P2519">
            <v>0</v>
          </cell>
          <cell r="Q2519">
            <v>0</v>
          </cell>
          <cell r="R2519">
            <v>0</v>
          </cell>
          <cell r="S2519">
            <v>0</v>
          </cell>
        </row>
        <row r="2588">
          <cell r="J2588">
            <v>-3.2095063014993069E-2</v>
          </cell>
          <cell r="K2588">
            <v>-6.5942516470604756E-2</v>
          </cell>
          <cell r="L2588">
            <v>-6.9542977869899783E-2</v>
          </cell>
          <cell r="M2588">
            <v>-7.3340024461596307E-2</v>
          </cell>
          <cell r="N2588">
            <v>-7.7344389797199459E-2</v>
          </cell>
          <cell r="O2588">
            <v>-8.1567393480126552E-2</v>
          </cell>
          <cell r="P2588">
            <v>-8.6020973164141465E-2</v>
          </cell>
          <cell r="Q2588">
            <v>-9.0717718298903585E-2</v>
          </cell>
          <cell r="R2588">
            <v>-9.5670905718023724E-2</v>
          </cell>
          <cell r="S2588">
            <v>-0.10089453717022782</v>
          </cell>
        </row>
        <row r="2601">
          <cell r="J2601">
            <v>0</v>
          </cell>
          <cell r="K2601">
            <v>0</v>
          </cell>
          <cell r="L2601">
            <v>0</v>
          </cell>
          <cell r="M2601">
            <v>0</v>
          </cell>
          <cell r="N2601">
            <v>0</v>
          </cell>
          <cell r="O2601">
            <v>0</v>
          </cell>
          <cell r="P2601">
            <v>0</v>
          </cell>
          <cell r="Q2601">
            <v>0</v>
          </cell>
          <cell r="R2601">
            <v>0</v>
          </cell>
          <cell r="S2601">
            <v>0</v>
          </cell>
        </row>
        <row r="2613">
          <cell r="J2613">
            <v>-5.0192517123044365</v>
          </cell>
          <cell r="K2613">
            <v>-15.588094292087106</v>
          </cell>
          <cell r="L2613">
            <v>-27.265020608383796</v>
          </cell>
          <cell r="M2613">
            <v>-40.132004841034949</v>
          </cell>
          <cell r="N2613">
            <v>-54.259100052975072</v>
          </cell>
          <cell r="O2613">
            <v>-69.730594538081959</v>
          </cell>
          <cell r="P2613">
            <v>-86.64740596083962</v>
          </cell>
          <cell r="Q2613">
            <v>-104.90589056190447</v>
          </cell>
          <cell r="R2613">
            <v>-124.3844927700749</v>
          </cell>
          <cell r="S2613">
            <v>-145.15351387843907</v>
          </cell>
        </row>
        <row r="2628">
          <cell r="J2628">
            <v>-2.4127971448530938</v>
          </cell>
          <cell r="K2628">
            <v>-7.463923391763668</v>
          </cell>
          <cell r="L2628">
            <v>-13.015725134046388</v>
          </cell>
          <cell r="M2628">
            <v>-19.104393145593477</v>
          </cell>
          <cell r="N2628">
            <v>-25.767169013516618</v>
          </cell>
          <cell r="O2628">
            <v>-33.025066395939355</v>
          </cell>
          <cell r="P2628">
            <v>-40.874082525626818</v>
          </cell>
          <cell r="Q2628">
            <v>-49.464756012958659</v>
          </cell>
          <cell r="R2628">
            <v>-58.557449441724231</v>
          </cell>
          <cell r="S2628">
            <v>-68.243517420399897</v>
          </cell>
        </row>
        <row r="2629">
          <cell r="J2629">
            <v>-1.8253799880659118</v>
          </cell>
          <cell r="K2629">
            <v>-6.1245003058248155</v>
          </cell>
          <cell r="L2629">
            <v>-11.605169675206241</v>
          </cell>
          <cell r="M2629">
            <v>-18.220085250581342</v>
          </cell>
          <cell r="N2629">
            <v>-26.553883687645143</v>
          </cell>
          <cell r="O2629">
            <v>-36.46875217272958</v>
          </cell>
          <cell r="P2629">
            <v>-47.322571372816888</v>
          </cell>
          <cell r="Q2629">
            <v>-58.855632969284279</v>
          </cell>
          <cell r="R2629">
            <v>-71.195766901541063</v>
          </cell>
          <cell r="S2629">
            <v>-84.325728506550547</v>
          </cell>
        </row>
        <row r="2633">
          <cell r="J2633">
            <v>1833.5960130456281</v>
          </cell>
          <cell r="K2633">
            <v>1895.9392879218592</v>
          </cell>
          <cell r="L2633">
            <v>1957.5749537183694</v>
          </cell>
          <cell r="M2633">
            <v>2018.7156695683157</v>
          </cell>
          <cell r="N2633">
            <v>2069.7416148763791</v>
          </cell>
          <cell r="O2633">
            <v>1141.8803175217633</v>
          </cell>
          <cell r="P2633">
            <v>1141.1655417634415</v>
          </cell>
          <cell r="Q2633">
            <v>1106.0980452207718</v>
          </cell>
          <cell r="R2633">
            <v>1072.0379026834714</v>
          </cell>
          <cell r="S2633">
            <v>1038.9483190410217</v>
          </cell>
        </row>
        <row r="2642">
          <cell r="J2642">
            <v>0</v>
          </cell>
          <cell r="K2642">
            <v>0</v>
          </cell>
          <cell r="L2642">
            <v>0</v>
          </cell>
          <cell r="M2642">
            <v>0</v>
          </cell>
          <cell r="N2642">
            <v>0</v>
          </cell>
          <cell r="O2642">
            <v>0</v>
          </cell>
          <cell r="P2642">
            <v>0</v>
          </cell>
          <cell r="Q2642">
            <v>0</v>
          </cell>
          <cell r="R2642">
            <v>0</v>
          </cell>
          <cell r="S2642">
            <v>0</v>
          </cell>
        </row>
        <row r="2643">
          <cell r="J2643">
            <v>-344.9538085996893</v>
          </cell>
          <cell r="K2643">
            <v>-370.38793907099227</v>
          </cell>
          <cell r="L2643">
            <v>-395.1575546227549</v>
          </cell>
          <cell r="M2643">
            <v>-418.46220436615056</v>
          </cell>
          <cell r="N2643">
            <v>-435.32144164341912</v>
          </cell>
          <cell r="O2643">
            <v>-403.36742041074331</v>
          </cell>
          <cell r="P2643">
            <v>-351.61250591996998</v>
          </cell>
          <cell r="Q2643">
            <v>-325.27619201187372</v>
          </cell>
          <cell r="R2643">
            <v>-297.08800323306622</v>
          </cell>
          <cell r="S2643">
            <v>-269.42756371904272</v>
          </cell>
        </row>
        <row r="2691">
          <cell r="I2691">
            <v>0</v>
          </cell>
          <cell r="J2691">
            <v>0</v>
          </cell>
          <cell r="K2691">
            <v>0</v>
          </cell>
          <cell r="L2691">
            <v>0</v>
          </cell>
          <cell r="M2691">
            <v>0</v>
          </cell>
          <cell r="N2691">
            <v>0</v>
          </cell>
          <cell r="O2691">
            <v>0</v>
          </cell>
          <cell r="P2691">
            <v>0</v>
          </cell>
          <cell r="Q2691">
            <v>0</v>
          </cell>
          <cell r="R2691">
            <v>0</v>
          </cell>
          <cell r="S2691">
            <v>0</v>
          </cell>
        </row>
        <row r="2693">
          <cell r="J2693">
            <v>3841.5092409797358</v>
          </cell>
          <cell r="K2693">
            <v>3826.0816400967947</v>
          </cell>
          <cell r="L2693">
            <v>3738.7771344739599</v>
          </cell>
          <cell r="M2693">
            <v>3646.0735185671283</v>
          </cell>
          <cell r="N2693">
            <v>3556.3229251960943</v>
          </cell>
          <cell r="O2693">
            <v>4557.4503075999137</v>
          </cell>
          <cell r="P2693">
            <v>4501.9422641471174</v>
          </cell>
          <cell r="Q2693">
            <v>4524.2450919500625</v>
          </cell>
          <cell r="R2693">
            <v>4536.5545243055258</v>
          </cell>
          <cell r="S2693">
            <v>4539.2453670557061</v>
          </cell>
        </row>
        <row r="2729">
          <cell r="I2729">
            <v>832.34496686369596</v>
          </cell>
          <cell r="J2729">
            <v>353.05347768756917</v>
          </cell>
          <cell r="K2729">
            <v>-45.908713207916492</v>
          </cell>
          <cell r="L2729">
            <v>-483.36063111638163</v>
          </cell>
          <cell r="M2729">
            <v>-821.43737761715124</v>
          </cell>
          <cell r="N2729">
            <v>-1018.0275799065191</v>
          </cell>
          <cell r="O2729">
            <v>471.2413295960198</v>
          </cell>
          <cell r="P2729">
            <v>1015.1539093721947</v>
          </cell>
          <cell r="Q2729">
            <v>1550.5748548617275</v>
          </cell>
          <cell r="R2729">
            <v>2075.8764856531079</v>
          </cell>
          <cell r="S2729">
            <v>2591.4382069773483</v>
          </cell>
        </row>
        <row r="2735">
          <cell r="J2735">
            <v>0</v>
          </cell>
          <cell r="K2735">
            <v>0</v>
          </cell>
          <cell r="L2735">
            <v>0</v>
          </cell>
          <cell r="M2735">
            <v>0</v>
          </cell>
          <cell r="N2735">
            <v>0</v>
          </cell>
          <cell r="O2735">
            <v>0</v>
          </cell>
          <cell r="P2735">
            <v>0</v>
          </cell>
          <cell r="Q2735">
            <v>0</v>
          </cell>
          <cell r="R2735">
            <v>0</v>
          </cell>
          <cell r="S2735">
            <v>0</v>
          </cell>
        </row>
        <row r="2776">
          <cell r="J2776">
            <v>0</v>
          </cell>
          <cell r="K2776">
            <v>0</v>
          </cell>
          <cell r="L2776">
            <v>0</v>
          </cell>
          <cell r="M2776">
            <v>0</v>
          </cell>
          <cell r="N2776">
            <v>0</v>
          </cell>
          <cell r="O2776">
            <v>0</v>
          </cell>
          <cell r="P2776">
            <v>0</v>
          </cell>
          <cell r="Q2776">
            <v>0</v>
          </cell>
          <cell r="R2776">
            <v>0</v>
          </cell>
          <cell r="S2776">
            <v>0</v>
          </cell>
        </row>
        <row r="2829">
          <cell r="J2829">
            <v>0</v>
          </cell>
          <cell r="K2829">
            <v>0</v>
          </cell>
          <cell r="L2829">
            <v>0</v>
          </cell>
          <cell r="M2829">
            <v>0</v>
          </cell>
          <cell r="N2829">
            <v>0</v>
          </cell>
          <cell r="O2829">
            <v>0</v>
          </cell>
          <cell r="P2829">
            <v>0</v>
          </cell>
          <cell r="Q2829">
            <v>0</v>
          </cell>
          <cell r="R2829">
            <v>0</v>
          </cell>
          <cell r="S2829">
            <v>0</v>
          </cell>
        </row>
        <row r="2830">
          <cell r="J2830">
            <v>0</v>
          </cell>
          <cell r="K2830">
            <v>0</v>
          </cell>
          <cell r="L2830">
            <v>0</v>
          </cell>
          <cell r="M2830">
            <v>0</v>
          </cell>
          <cell r="N2830">
            <v>0</v>
          </cell>
          <cell r="O2830">
            <v>0</v>
          </cell>
          <cell r="P2830">
            <v>0</v>
          </cell>
          <cell r="Q2830">
            <v>0</v>
          </cell>
          <cell r="R2830">
            <v>0</v>
          </cell>
          <cell r="S2830">
            <v>0</v>
          </cell>
        </row>
        <row r="2840">
          <cell r="J2840">
            <v>0</v>
          </cell>
          <cell r="K2840">
            <v>0</v>
          </cell>
          <cell r="L2840">
            <v>0</v>
          </cell>
          <cell r="M2840">
            <v>0</v>
          </cell>
          <cell r="N2840">
            <v>0</v>
          </cell>
          <cell r="O2840">
            <v>0</v>
          </cell>
          <cell r="P2840">
            <v>0</v>
          </cell>
          <cell r="Q2840">
            <v>0</v>
          </cell>
          <cell r="R2840">
            <v>0</v>
          </cell>
          <cell r="S2840">
            <v>0</v>
          </cell>
        </row>
        <row r="2841">
          <cell r="J2841">
            <v>0</v>
          </cell>
          <cell r="K2841">
            <v>0</v>
          </cell>
          <cell r="L2841">
            <v>0</v>
          </cell>
          <cell r="M2841">
            <v>0</v>
          </cell>
          <cell r="N2841">
            <v>0</v>
          </cell>
          <cell r="O2841">
            <v>0</v>
          </cell>
          <cell r="P2841">
            <v>0</v>
          </cell>
          <cell r="Q2841">
            <v>0</v>
          </cell>
          <cell r="R2841">
            <v>0</v>
          </cell>
          <cell r="S2841">
            <v>0</v>
          </cell>
        </row>
        <row r="2842">
          <cell r="J2842">
            <v>0</v>
          </cell>
          <cell r="K2842">
            <v>0</v>
          </cell>
          <cell r="L2842">
            <v>0</v>
          </cell>
          <cell r="M2842">
            <v>0</v>
          </cell>
          <cell r="N2842">
            <v>0</v>
          </cell>
          <cell r="O2842">
            <v>0</v>
          </cell>
          <cell r="P2842">
            <v>0</v>
          </cell>
          <cell r="Q2842">
            <v>0</v>
          </cell>
          <cell r="R2842">
            <v>0</v>
          </cell>
          <cell r="S2842">
            <v>0</v>
          </cell>
        </row>
        <row r="2917">
          <cell r="J2917">
            <v>-183.85537407708557</v>
          </cell>
          <cell r="K2917">
            <v>-193.24321333283564</v>
          </cell>
          <cell r="L2917">
            <v>-203.30683677517638</v>
          </cell>
          <cell r="M2917">
            <v>-213.48122576817161</v>
          </cell>
          <cell r="N2917">
            <v>-223.73077963914011</v>
          </cell>
          <cell r="O2917">
            <v>-234.4724299657847</v>
          </cell>
          <cell r="P2917">
            <v>-245.72980303708692</v>
          </cell>
          <cell r="Q2917">
            <v>-249.78434478719885</v>
          </cell>
          <cell r="R2917">
            <v>-253.90578647618764</v>
          </cell>
          <cell r="S2917">
            <v>-258.09523195304473</v>
          </cell>
        </row>
        <row r="2918">
          <cell r="J2918">
            <v>0</v>
          </cell>
          <cell r="K2918">
            <v>0</v>
          </cell>
          <cell r="L2918">
            <v>0</v>
          </cell>
          <cell r="M2918">
            <v>0</v>
          </cell>
          <cell r="N2918">
            <v>0</v>
          </cell>
          <cell r="O2918">
            <v>0</v>
          </cell>
          <cell r="P2918">
            <v>0</v>
          </cell>
          <cell r="Q2918">
            <v>0</v>
          </cell>
          <cell r="R2918">
            <v>0</v>
          </cell>
          <cell r="S2918">
            <v>0</v>
          </cell>
        </row>
        <row r="2922">
          <cell r="J2922">
            <v>-183.85537407708557</v>
          </cell>
          <cell r="K2922">
            <v>-193.24321333283564</v>
          </cell>
          <cell r="L2922">
            <v>-203.30683677517638</v>
          </cell>
          <cell r="M2922">
            <v>-213.48122576817161</v>
          </cell>
          <cell r="N2922">
            <v>-223.73077963914011</v>
          </cell>
          <cell r="O2922">
            <v>-234.4724299657847</v>
          </cell>
          <cell r="P2922">
            <v>-245.72980303708692</v>
          </cell>
          <cell r="Q2922">
            <v>-249.78434478719885</v>
          </cell>
          <cell r="R2922">
            <v>-253.90578647618764</v>
          </cell>
          <cell r="S2922">
            <v>-258.09523195304473</v>
          </cell>
        </row>
        <row r="2923">
          <cell r="J2923">
            <v>0</v>
          </cell>
          <cell r="K2923">
            <v>0</v>
          </cell>
          <cell r="L2923">
            <v>0</v>
          </cell>
          <cell r="M2923">
            <v>0</v>
          </cell>
          <cell r="N2923">
            <v>0</v>
          </cell>
          <cell r="O2923">
            <v>0</v>
          </cell>
          <cell r="P2923">
            <v>0</v>
          </cell>
          <cell r="Q2923">
            <v>0</v>
          </cell>
          <cell r="R2923">
            <v>0</v>
          </cell>
          <cell r="S2923">
            <v>0</v>
          </cell>
        </row>
        <row r="2925">
          <cell r="K2925">
            <v>0</v>
          </cell>
          <cell r="L2925">
            <v>0</v>
          </cell>
          <cell r="M2925">
            <v>0</v>
          </cell>
          <cell r="N2925">
            <v>0</v>
          </cell>
          <cell r="O2925">
            <v>0</v>
          </cell>
          <cell r="P2925">
            <v>0</v>
          </cell>
          <cell r="Q2925">
            <v>0</v>
          </cell>
          <cell r="R2925">
            <v>0</v>
          </cell>
          <cell r="S2925">
            <v>0</v>
          </cell>
        </row>
        <row r="2964">
          <cell r="J2964">
            <v>0</v>
          </cell>
          <cell r="K2964">
            <v>0</v>
          </cell>
          <cell r="L2964">
            <v>0</v>
          </cell>
          <cell r="M2964">
            <v>0</v>
          </cell>
          <cell r="N2964">
            <v>0</v>
          </cell>
          <cell r="O2964">
            <v>0</v>
          </cell>
          <cell r="P2964">
            <v>0</v>
          </cell>
          <cell r="Q2964">
            <v>0</v>
          </cell>
          <cell r="R2964">
            <v>0</v>
          </cell>
          <cell r="S2964">
            <v>0</v>
          </cell>
        </row>
        <row r="2965">
          <cell r="J2965">
            <v>0</v>
          </cell>
          <cell r="K2965">
            <v>0</v>
          </cell>
          <cell r="L2965">
            <v>0</v>
          </cell>
          <cell r="M2965">
            <v>0</v>
          </cell>
          <cell r="N2965">
            <v>0</v>
          </cell>
          <cell r="O2965">
            <v>0</v>
          </cell>
          <cell r="P2965">
            <v>0</v>
          </cell>
          <cell r="Q2965">
            <v>0</v>
          </cell>
          <cell r="R2965">
            <v>0</v>
          </cell>
          <cell r="S2965">
            <v>0</v>
          </cell>
        </row>
        <row r="2968">
          <cell r="J2968">
            <v>-78.805928990661144</v>
          </cell>
          <cell r="K2968">
            <v>-82.829838530853294</v>
          </cell>
          <cell r="L2968">
            <v>-87.143409446943792</v>
          </cell>
          <cell r="M2968">
            <v>-91.504457801011341</v>
          </cell>
          <cell r="N2968">
            <v>-95.897724076724572</v>
          </cell>
          <cell r="O2968">
            <v>-100.50191765623423</v>
          </cell>
          <cell r="P2968">
            <v>-105.3271654757865</v>
          </cell>
          <cell r="Q2968">
            <v>-107.06506370613698</v>
          </cell>
          <cell r="R2968">
            <v>-108.83163725728824</v>
          </cell>
          <cell r="S2968">
            <v>-110.62735927203349</v>
          </cell>
        </row>
        <row r="2969">
          <cell r="J2969">
            <v>-105.04944508642443</v>
          </cell>
          <cell r="K2969">
            <v>-110.41337480198234</v>
          </cell>
          <cell r="L2969">
            <v>-116.16342732823259</v>
          </cell>
          <cell r="M2969">
            <v>-121.97676796716027</v>
          </cell>
          <cell r="N2969">
            <v>-127.83305556241554</v>
          </cell>
          <cell r="O2969">
            <v>-133.97051230955046</v>
          </cell>
          <cell r="P2969">
            <v>-140.40263756130042</v>
          </cell>
          <cell r="Q2969">
            <v>-142.71928108106187</v>
          </cell>
          <cell r="R2969">
            <v>-145.07414921889941</v>
          </cell>
          <cell r="S2969">
            <v>-147.46787268101124</v>
          </cell>
        </row>
        <row r="2972">
          <cell r="J2972">
            <v>0</v>
          </cell>
          <cell r="K2972">
            <v>0</v>
          </cell>
          <cell r="L2972">
            <v>0</v>
          </cell>
          <cell r="M2972">
            <v>0</v>
          </cell>
          <cell r="N2972">
            <v>0</v>
          </cell>
          <cell r="O2972">
            <v>0</v>
          </cell>
          <cell r="P2972">
            <v>0</v>
          </cell>
          <cell r="Q2972">
            <v>0</v>
          </cell>
          <cell r="R2972">
            <v>0</v>
          </cell>
          <cell r="S2972">
            <v>0</v>
          </cell>
        </row>
        <row r="2979">
          <cell r="J2979">
            <v>-78.805928990661144</v>
          </cell>
          <cell r="K2979">
            <v>-82.829838530853294</v>
          </cell>
          <cell r="L2979">
            <v>-87.143409446943792</v>
          </cell>
          <cell r="M2979">
            <v>-91.504457801011341</v>
          </cell>
          <cell r="N2979">
            <v>-95.897724076724572</v>
          </cell>
          <cell r="O2979">
            <v>-100.50191765623423</v>
          </cell>
          <cell r="P2979">
            <v>-105.3271654757865</v>
          </cell>
          <cell r="Q2979">
            <v>-107.06506370613698</v>
          </cell>
          <cell r="R2979">
            <v>-108.83163725728824</v>
          </cell>
          <cell r="S2979">
            <v>-110.62735927203349</v>
          </cell>
        </row>
        <row r="2980">
          <cell r="J2980">
            <v>-105.04944508642443</v>
          </cell>
          <cell r="K2980">
            <v>-110.41337480198234</v>
          </cell>
          <cell r="L2980">
            <v>-116.16342732823259</v>
          </cell>
          <cell r="M2980">
            <v>-121.97676796716027</v>
          </cell>
          <cell r="N2980">
            <v>-127.83305556241554</v>
          </cell>
          <cell r="O2980">
            <v>-133.97051230955046</v>
          </cell>
          <cell r="P2980">
            <v>-140.40263756130042</v>
          </cell>
          <cell r="Q2980">
            <v>-142.71928108106187</v>
          </cell>
          <cell r="R2980">
            <v>-145.07414921889941</v>
          </cell>
          <cell r="S2980">
            <v>-147.46787268101124</v>
          </cell>
        </row>
        <row r="2988">
          <cell r="J2988">
            <v>0</v>
          </cell>
          <cell r="K2988">
            <v>0</v>
          </cell>
          <cell r="L2988">
            <v>0</v>
          </cell>
          <cell r="M2988">
            <v>0</v>
          </cell>
          <cell r="N2988">
            <v>0</v>
          </cell>
          <cell r="O2988">
            <v>0</v>
          </cell>
          <cell r="P2988">
            <v>0</v>
          </cell>
          <cell r="Q2988">
            <v>0</v>
          </cell>
          <cell r="R2988">
            <v>0</v>
          </cell>
          <cell r="S2988">
            <v>0</v>
          </cell>
        </row>
        <row r="2989">
          <cell r="J2989">
            <v>0</v>
          </cell>
          <cell r="K2989">
            <v>0</v>
          </cell>
          <cell r="L2989">
            <v>0</v>
          </cell>
          <cell r="M2989">
            <v>0</v>
          </cell>
          <cell r="N2989">
            <v>0</v>
          </cell>
          <cell r="O2989">
            <v>0</v>
          </cell>
          <cell r="P2989">
            <v>0</v>
          </cell>
          <cell r="Q2989">
            <v>0</v>
          </cell>
          <cell r="R2989">
            <v>0</v>
          </cell>
          <cell r="S2989">
            <v>0</v>
          </cell>
        </row>
        <row r="2992">
          <cell r="J2992">
            <v>0</v>
          </cell>
          <cell r="K2992">
            <v>0</v>
          </cell>
          <cell r="L2992">
            <v>0</v>
          </cell>
          <cell r="M2992">
            <v>0</v>
          </cell>
          <cell r="N2992">
            <v>0</v>
          </cell>
          <cell r="O2992">
            <v>0</v>
          </cell>
          <cell r="P2992">
            <v>0</v>
          </cell>
          <cell r="Q2992">
            <v>0</v>
          </cell>
          <cell r="R2992">
            <v>0</v>
          </cell>
          <cell r="S2992">
            <v>0</v>
          </cell>
        </row>
        <row r="2995">
          <cell r="J2995">
            <v>0</v>
          </cell>
          <cell r="K2995">
            <v>0</v>
          </cell>
          <cell r="L2995">
            <v>0</v>
          </cell>
          <cell r="M2995">
            <v>0</v>
          </cell>
          <cell r="N2995">
            <v>0</v>
          </cell>
          <cell r="O2995">
            <v>0</v>
          </cell>
          <cell r="P2995">
            <v>0</v>
          </cell>
          <cell r="Q2995">
            <v>0</v>
          </cell>
          <cell r="R2995">
            <v>0</v>
          </cell>
          <cell r="S2995">
            <v>0</v>
          </cell>
        </row>
        <row r="2996">
          <cell r="J2996">
            <v>0</v>
          </cell>
          <cell r="K2996">
            <v>0</v>
          </cell>
          <cell r="L2996">
            <v>0</v>
          </cell>
          <cell r="M2996">
            <v>0</v>
          </cell>
          <cell r="N2996">
            <v>0</v>
          </cell>
          <cell r="O2996">
            <v>0</v>
          </cell>
          <cell r="P2996">
            <v>0</v>
          </cell>
          <cell r="Q2996">
            <v>0</v>
          </cell>
          <cell r="R2996">
            <v>0</v>
          </cell>
          <cell r="S2996">
            <v>0</v>
          </cell>
        </row>
        <row r="3070">
          <cell r="J3070">
            <v>-3.2095063014993069E-2</v>
          </cell>
          <cell r="K3070">
            <v>-6.5942516470604756E-2</v>
          </cell>
          <cell r="L3070">
            <v>-6.9542977869899783E-2</v>
          </cell>
          <cell r="M3070">
            <v>-7.3340024461596307E-2</v>
          </cell>
          <cell r="N3070">
            <v>-7.7344389797199459E-2</v>
          </cell>
          <cell r="O3070">
            <v>-8.1567393480126552E-2</v>
          </cell>
          <cell r="P3070">
            <v>-8.6020973164141465E-2</v>
          </cell>
          <cell r="Q3070">
            <v>-9.0717718298903585E-2</v>
          </cell>
          <cell r="R3070">
            <v>-9.5670905718023724E-2</v>
          </cell>
          <cell r="S3070">
            <v>-0.10089453717022782</v>
          </cell>
        </row>
        <row r="3083">
          <cell r="J3083">
            <v>0</v>
          </cell>
          <cell r="K3083">
            <v>0</v>
          </cell>
          <cell r="L3083">
            <v>0</v>
          </cell>
          <cell r="M3083">
            <v>0</v>
          </cell>
          <cell r="N3083">
            <v>0</v>
          </cell>
          <cell r="O3083">
            <v>0</v>
          </cell>
          <cell r="P3083">
            <v>0</v>
          </cell>
          <cell r="Q3083">
            <v>0</v>
          </cell>
          <cell r="R3083">
            <v>0</v>
          </cell>
          <cell r="S3083">
            <v>0</v>
          </cell>
        </row>
        <row r="3095">
          <cell r="J3095">
            <v>-5.0192517123044365</v>
          </cell>
          <cell r="K3095">
            <v>-15.588094292087106</v>
          </cell>
          <cell r="L3095">
            <v>-27.265020608383796</v>
          </cell>
          <cell r="M3095">
            <v>-40.132004841034949</v>
          </cell>
          <cell r="N3095">
            <v>-54.259100052975072</v>
          </cell>
          <cell r="O3095">
            <v>-69.730594538081959</v>
          </cell>
          <cell r="P3095">
            <v>-86.64740596083962</v>
          </cell>
          <cell r="Q3095">
            <v>-104.90589056190447</v>
          </cell>
          <cell r="R3095">
            <v>-124.3844927700749</v>
          </cell>
          <cell r="S3095">
            <v>-145.15351387843907</v>
          </cell>
        </row>
        <row r="3114">
          <cell r="J3114">
            <v>-2.4127971448530938</v>
          </cell>
          <cell r="K3114">
            <v>-7.463923391763668</v>
          </cell>
          <cell r="L3114">
            <v>-13.015725134046388</v>
          </cell>
          <cell r="M3114">
            <v>-19.104393145593477</v>
          </cell>
          <cell r="N3114">
            <v>-25.767169013516618</v>
          </cell>
          <cell r="O3114">
            <v>-33.025066395939355</v>
          </cell>
          <cell r="P3114">
            <v>-40.874082525626818</v>
          </cell>
          <cell r="Q3114">
            <v>-49.464756012958659</v>
          </cell>
          <cell r="R3114">
            <v>-58.557449441724231</v>
          </cell>
          <cell r="S3114">
            <v>-68.243517420399897</v>
          </cell>
        </row>
        <row r="3115">
          <cell r="J3115">
            <v>-1.8253799880659118</v>
          </cell>
          <cell r="K3115">
            <v>-6.1245003058248155</v>
          </cell>
          <cell r="L3115">
            <v>-11.605169675206241</v>
          </cell>
          <cell r="M3115">
            <v>-18.220085250581342</v>
          </cell>
          <cell r="N3115">
            <v>-26.553883687645143</v>
          </cell>
          <cell r="O3115">
            <v>-36.46875217272958</v>
          </cell>
          <cell r="P3115">
            <v>-47.322571372816888</v>
          </cell>
          <cell r="Q3115">
            <v>-58.855632969284279</v>
          </cell>
          <cell r="R3115">
            <v>-71.195766901541063</v>
          </cell>
          <cell r="S3115">
            <v>-84.325728506550547</v>
          </cell>
        </row>
        <row r="3119">
          <cell r="J3119">
            <v>1833.5960130456281</v>
          </cell>
          <cell r="K3119">
            <v>1895.9392879218592</v>
          </cell>
          <cell r="L3119">
            <v>1957.5749537183694</v>
          </cell>
          <cell r="M3119">
            <v>2018.7156695683157</v>
          </cell>
          <cell r="N3119">
            <v>2069.7416148763791</v>
          </cell>
          <cell r="O3119">
            <v>1141.8803175217633</v>
          </cell>
          <cell r="P3119">
            <v>1141.1655417634415</v>
          </cell>
          <cell r="Q3119">
            <v>1106.0980452207718</v>
          </cell>
          <cell r="R3119">
            <v>1072.0379026834714</v>
          </cell>
          <cell r="S3119">
            <v>1038.9483190410217</v>
          </cell>
        </row>
        <row r="3125">
          <cell r="J3125">
            <v>684.01386724265967</v>
          </cell>
          <cell r="K3125">
            <v>646.21102032256454</v>
          </cell>
          <cell r="L3125">
            <v>614.12829933364242</v>
          </cell>
          <cell r="M3125">
            <v>638.6303114192732</v>
          </cell>
          <cell r="N3125">
            <v>661.97508326916432</v>
          </cell>
          <cell r="O3125">
            <v>633.14563690300895</v>
          </cell>
          <cell r="P3125">
            <v>632.43086114468713</v>
          </cell>
          <cell r="Q3125">
            <v>597.36336460201744</v>
          </cell>
          <cell r="R3125">
            <v>563.30322206471703</v>
          </cell>
          <cell r="S3125">
            <v>530.21363842226731</v>
          </cell>
        </row>
        <row r="3127">
          <cell r="J3127">
            <v>20.285556291645978</v>
          </cell>
          <cell r="K3127">
            <v>20.975265205561943</v>
          </cell>
          <cell r="L3127">
            <v>21.70939948775661</v>
          </cell>
          <cell r="M3127">
            <v>22.425809670852573</v>
          </cell>
          <cell r="N3127">
            <v>23.121009770648996</v>
          </cell>
          <cell r="O3127">
            <v>0</v>
          </cell>
          <cell r="P3127">
            <v>0</v>
          </cell>
          <cell r="Q3127">
            <v>0</v>
          </cell>
          <cell r="R3127">
            <v>0</v>
          </cell>
          <cell r="S3127">
            <v>0</v>
          </cell>
        </row>
        <row r="3129">
          <cell r="J3129">
            <v>-344.9538085996893</v>
          </cell>
          <cell r="K3129">
            <v>-370.38793907099227</v>
          </cell>
          <cell r="L3129">
            <v>-395.1575546227549</v>
          </cell>
          <cell r="M3129">
            <v>-418.46220436615056</v>
          </cell>
          <cell r="N3129">
            <v>-435.32144164341912</v>
          </cell>
          <cell r="O3129">
            <v>-403.36742041074331</v>
          </cell>
          <cell r="P3129">
            <v>-351.61250591996998</v>
          </cell>
          <cell r="Q3129">
            <v>-325.27619201187372</v>
          </cell>
          <cell r="R3129">
            <v>-297.08800323306622</v>
          </cell>
          <cell r="S3129">
            <v>-269.42756371904272</v>
          </cell>
        </row>
        <row r="3177">
          <cell r="I3177">
            <v>0</v>
          </cell>
          <cell r="J3177">
            <v>0</v>
          </cell>
          <cell r="K3177">
            <v>0</v>
          </cell>
          <cell r="L3177">
            <v>0</v>
          </cell>
          <cell r="M3177">
            <v>0</v>
          </cell>
          <cell r="N3177">
            <v>0</v>
          </cell>
          <cell r="O3177">
            <v>0</v>
          </cell>
          <cell r="P3177">
            <v>0</v>
          </cell>
          <cell r="Q3177">
            <v>0</v>
          </cell>
          <cell r="R3177">
            <v>0</v>
          </cell>
          <cell r="S3177">
            <v>0</v>
          </cell>
        </row>
        <row r="3179">
          <cell r="J3179">
            <v>3841.5092409797358</v>
          </cell>
          <cell r="K3179">
            <v>3826.0816400967947</v>
          </cell>
          <cell r="L3179">
            <v>3738.7771344739599</v>
          </cell>
          <cell r="M3179">
            <v>3646.0735185671283</v>
          </cell>
          <cell r="N3179">
            <v>3556.3229251960943</v>
          </cell>
          <cell r="O3179">
            <v>4557.4503075999137</v>
          </cell>
          <cell r="P3179">
            <v>4501.9422641471174</v>
          </cell>
          <cell r="Q3179">
            <v>4524.2450919500625</v>
          </cell>
          <cell r="R3179">
            <v>4536.5545243055258</v>
          </cell>
          <cell r="S3179">
            <v>4539.2453670557061</v>
          </cell>
        </row>
        <row r="3200">
          <cell r="J3200">
            <v>-1067.3683982479788</v>
          </cell>
          <cell r="K3200">
            <v>-917.31694859491938</v>
          </cell>
          <cell r="L3200">
            <v>-908.35205947291524</v>
          </cell>
          <cell r="M3200">
            <v>-825.08427567130298</v>
          </cell>
          <cell r="N3200">
            <v>-683.32703169083356</v>
          </cell>
          <cell r="O3200">
            <v>0</v>
          </cell>
          <cell r="P3200">
            <v>0</v>
          </cell>
          <cell r="Q3200">
            <v>0</v>
          </cell>
          <cell r="R3200">
            <v>0</v>
          </cell>
          <cell r="S3200">
            <v>0</v>
          </cell>
        </row>
        <row r="3207">
          <cell r="J3207">
            <v>-183.85537407708557</v>
          </cell>
          <cell r="K3207">
            <v>-193.24321333283564</v>
          </cell>
          <cell r="L3207">
            <v>-203.30683677517638</v>
          </cell>
          <cell r="M3207">
            <v>-213.48122576817161</v>
          </cell>
          <cell r="N3207">
            <v>-223.73077963914011</v>
          </cell>
          <cell r="O3207">
            <v>-234.4724299657847</v>
          </cell>
          <cell r="P3207">
            <v>-245.72980303708692</v>
          </cell>
          <cell r="Q3207">
            <v>-249.78434478719885</v>
          </cell>
          <cell r="R3207">
            <v>-253.90578647618764</v>
          </cell>
          <cell r="S3207">
            <v>-258.09523195304473</v>
          </cell>
        </row>
        <row r="3215">
          <cell r="I3215">
            <v>832.34496686369596</v>
          </cell>
          <cell r="J3215">
            <v>353.05347768756917</v>
          </cell>
          <cell r="K3215">
            <v>-45.908713207916492</v>
          </cell>
          <cell r="L3215">
            <v>-483.36063111638163</v>
          </cell>
          <cell r="M3215">
            <v>-821.43737761715124</v>
          </cell>
          <cell r="N3215">
            <v>-1018.0275799065191</v>
          </cell>
          <cell r="O3215">
            <v>471.2413295960198</v>
          </cell>
          <cell r="P3215">
            <v>1015.1539093721947</v>
          </cell>
          <cell r="Q3215">
            <v>1550.5748548617275</v>
          </cell>
          <cell r="R3215">
            <v>2075.8764856531079</v>
          </cell>
          <cell r="S3215">
            <v>2591.4382069773483</v>
          </cell>
        </row>
        <row r="3221">
          <cell r="J3221">
            <v>0</v>
          </cell>
          <cell r="K3221">
            <v>0</v>
          </cell>
          <cell r="L3221">
            <v>0</v>
          </cell>
          <cell r="M3221">
            <v>0</v>
          </cell>
          <cell r="N3221">
            <v>0</v>
          </cell>
          <cell r="O3221">
            <v>0</v>
          </cell>
          <cell r="P3221">
            <v>0</v>
          </cell>
          <cell r="Q3221">
            <v>0</v>
          </cell>
          <cell r="R3221">
            <v>0</v>
          </cell>
          <cell r="S3221">
            <v>0</v>
          </cell>
        </row>
        <row r="3225">
          <cell r="J3225">
            <v>-7878.053267656981</v>
          </cell>
          <cell r="K3225">
            <v>-8361.572652237699</v>
          </cell>
          <cell r="L3225">
            <v>-8889.0282418952393</v>
          </cell>
          <cell r="M3225">
            <v>-9314.9357143557099</v>
          </cell>
          <cell r="N3225">
            <v>-9596.7563208089432</v>
          </cell>
          <cell r="O3225">
            <v>-8195.3599579993534</v>
          </cell>
          <cell r="P3225">
            <v>-7742.0439738636032</v>
          </cell>
          <cell r="Q3225">
            <v>-7206.6230283740706</v>
          </cell>
          <cell r="R3225">
            <v>-6681.3213975826902</v>
          </cell>
          <cell r="S3225">
            <v>-6165.7596762584499</v>
          </cell>
        </row>
        <row r="3226">
          <cell r="J3226">
            <v>-3161.3135954790014</v>
          </cell>
          <cell r="K3226">
            <v>-3252.0696163214252</v>
          </cell>
          <cell r="L3226">
            <v>-3409.4971314761342</v>
          </cell>
          <cell r="M3226">
            <v>-3580.9569779075268</v>
          </cell>
          <cell r="N3226">
            <v>-3739.4329576208374</v>
          </cell>
          <cell r="O3226">
            <v>-3585.6108825140382</v>
          </cell>
          <cell r="P3226">
            <v>-3268.8640602932064</v>
          </cell>
          <cell r="Q3226">
            <v>-3069.998263080005</v>
          </cell>
          <cell r="R3226">
            <v>-2854.0088305190302</v>
          </cell>
          <cell r="S3226">
            <v>-2640.5769330021308</v>
          </cell>
        </row>
        <row r="3227">
          <cell r="J3227">
            <v>-4443.2246007533067</v>
          </cell>
          <cell r="K3227">
            <v>-4867.7433436259162</v>
          </cell>
          <cell r="L3227">
            <v>-5215.8033155903358</v>
          </cell>
          <cell r="M3227">
            <v>-5521.0250002179482</v>
          </cell>
          <cell r="N3227">
            <v>-5716.41305996149</v>
          </cell>
          <cell r="O3227">
            <v>-5310.4472568901101</v>
          </cell>
          <cell r="P3227">
            <v>-4699.837905638271</v>
          </cell>
          <cell r="Q3227">
            <v>-4404.3352380388324</v>
          </cell>
          <cell r="R3227">
            <v>-4089.9633824593511</v>
          </cell>
          <cell r="S3227">
            <v>-3782.9636039184402</v>
          </cell>
        </row>
        <row r="3228">
          <cell r="J3228">
            <v>-7604.5381962323063</v>
          </cell>
          <cell r="K3228">
            <v>-8119.8129599473405</v>
          </cell>
          <cell r="L3228">
            <v>-8625.3004470664673</v>
          </cell>
          <cell r="M3228">
            <v>-9101.9819781254755</v>
          </cell>
          <cell r="N3228">
            <v>-9455.8460175823293</v>
          </cell>
          <cell r="O3228">
            <v>-8896.0581394041474</v>
          </cell>
          <cell r="P3228">
            <v>-7968.7019659314774</v>
          </cell>
          <cell r="Q3228">
            <v>-7474.3335011188374</v>
          </cell>
          <cell r="R3228">
            <v>-6943.9722129783804</v>
          </cell>
          <cell r="S3228">
            <v>-6423.5405369205691</v>
          </cell>
        </row>
        <row r="3229">
          <cell r="J3229">
            <v>748.12351432965409</v>
          </cell>
          <cell r="K3229">
            <v>709.53272192951306</v>
          </cell>
          <cell r="L3229">
            <v>673.0730951557457</v>
          </cell>
          <cell r="M3229">
            <v>692.24891982782071</v>
          </cell>
          <cell r="N3229">
            <v>716.14705916918979</v>
          </cell>
          <cell r="O3229">
            <v>738.51289711102015</v>
          </cell>
          <cell r="P3229">
            <v>789.55303584347166</v>
          </cell>
          <cell r="Q3229">
            <v>780.82185320889812</v>
          </cell>
          <cell r="R3229">
            <v>774.94989945040516</v>
          </cell>
          <cell r="S3229">
            <v>769.52075532197898</v>
          </cell>
        </row>
        <row r="3231">
          <cell r="J3231">
            <v>12266.685943407039</v>
          </cell>
          <cell r="K3231">
            <v>13054.234236950064</v>
          </cell>
          <cell r="L3231">
            <v>13838.832632092704</v>
          </cell>
          <cell r="M3231">
            <v>14589.149616019962</v>
          </cell>
          <cell r="N3231">
            <v>15207.209034075038</v>
          </cell>
          <cell r="O3231">
            <v>15428.148767842333</v>
          </cell>
          <cell r="P3231">
            <v>15309.078299302309</v>
          </cell>
          <cell r="Q3231">
            <v>14726.079343378457</v>
          </cell>
          <cell r="R3231">
            <v>14156.905089212982</v>
          </cell>
          <cell r="S3231">
            <v>13601.055264721555</v>
          </cell>
        </row>
        <row r="3232">
          <cell r="J3232">
            <v>12475.305051130486</v>
          </cell>
          <cell r="K3232">
            <v>13209.003051031204</v>
          </cell>
          <cell r="L3232">
            <v>14006.34710636811</v>
          </cell>
          <cell r="M3232">
            <v>14709.74267116167</v>
          </cell>
          <cell r="N3232">
            <v>15248.673374182397</v>
          </cell>
          <cell r="O3232">
            <v>15134.915286902613</v>
          </cell>
          <cell r="P3232">
            <v>15014.058937808029</v>
          </cell>
          <cell r="Q3232">
            <v>14438.099748948884</v>
          </cell>
          <cell r="R3232">
            <v>13875.71042947708</v>
          </cell>
          <cell r="S3232">
            <v>13326.400099966033</v>
          </cell>
        </row>
        <row r="3233">
          <cell r="J3233">
            <v>685.3982390374116</v>
          </cell>
          <cell r="K3233">
            <v>647.64246075833796</v>
          </cell>
          <cell r="L3233">
            <v>615.60984018466786</v>
          </cell>
          <cell r="M3233">
            <v>640.16074311838247</v>
          </cell>
          <cell r="N3233">
            <v>663.55295835094603</v>
          </cell>
          <cell r="O3233">
            <v>633.14563690300895</v>
          </cell>
          <cell r="P3233">
            <v>632.43086114468713</v>
          </cell>
          <cell r="Q3233">
            <v>597.36336460201744</v>
          </cell>
          <cell r="R3233">
            <v>563.30322206471703</v>
          </cell>
          <cell r="S3233">
            <v>530.21363842226731</v>
          </cell>
        </row>
        <row r="3235">
          <cell r="J3235">
            <v>451.54075784437083</v>
          </cell>
          <cell r="K3235">
            <v>479.81152607909343</v>
          </cell>
          <cell r="L3235">
            <v>505.76801702658219</v>
          </cell>
          <cell r="M3235">
            <v>538.03183275588435</v>
          </cell>
          <cell r="N3235">
            <v>562.63680837873676</v>
          </cell>
          <cell r="O3235">
            <v>555.41335564232395</v>
          </cell>
          <cell r="P3235">
            <v>551.12681877488285</v>
          </cell>
          <cell r="Q3235">
            <v>530.13885636162445</v>
          </cell>
          <cell r="R3235">
            <v>509.64858321166713</v>
          </cell>
          <cell r="S3235">
            <v>489.63798952997587</v>
          </cell>
        </row>
        <row r="3237">
          <cell r="J3237">
            <v>3.1687643263502379</v>
          </cell>
          <cell r="K3237">
            <v>2.9156474795296097</v>
          </cell>
          <cell r="L3237">
            <v>2.7033031186720158</v>
          </cell>
          <cell r="M3237">
            <v>2.6542686833005096</v>
          </cell>
          <cell r="N3237">
            <v>2.6450994383956874</v>
          </cell>
          <cell r="O3237">
            <v>2.8308689788555634</v>
          </cell>
          <cell r="P3237">
            <v>3.2455203456932233</v>
          </cell>
          <cell r="Q3237">
            <v>3.4004887919383764</v>
          </cell>
          <cell r="R3237">
            <v>3.6084860075701384</v>
          </cell>
          <cell r="S3237">
            <v>3.856132255734718</v>
          </cell>
        </row>
        <row r="3238">
          <cell r="J3238">
            <v>1.4607785002319222</v>
          </cell>
          <cell r="K3238">
            <v>1.3816925016629424</v>
          </cell>
          <cell r="L3238">
            <v>1.3406333199080205</v>
          </cell>
          <cell r="M3238">
            <v>1.3180048904331865</v>
          </cell>
          <cell r="N3238">
            <v>1.245833754132939</v>
          </cell>
          <cell r="O3238">
            <v>1.3769415365196194</v>
          </cell>
          <cell r="P3238">
            <v>1.5674266685506459</v>
          </cell>
          <cell r="Q3238">
            <v>1.6298114321944366</v>
          </cell>
          <cell r="R3238">
            <v>1.7154801865622513</v>
          </cell>
          <cell r="S3238">
            <v>1.8173270127646151</v>
          </cell>
        </row>
        <row r="3239">
          <cell r="J3239">
            <v>9.8378559621189673E-2</v>
          </cell>
          <cell r="K3239">
            <v>8.7382889905153013E-2</v>
          </cell>
          <cell r="L3239">
            <v>7.8034742011179811E-2</v>
          </cell>
          <cell r="M3239">
            <v>7.6054745163359153E-2</v>
          </cell>
          <cell r="N3239">
            <v>7.5735905368760889E-2</v>
          </cell>
          <cell r="O3239">
            <v>8.301574534903898E-2</v>
          </cell>
          <cell r="P3239">
            <v>9.9081762527829617E-2</v>
          </cell>
          <cell r="Q3239">
            <v>0.10446708767972641</v>
          </cell>
          <cell r="R3239">
            <v>0.11160037449487673</v>
          </cell>
          <cell r="S3239">
            <v>0.11979697970286111</v>
          </cell>
        </row>
        <row r="3240">
          <cell r="J3240">
            <v>7.1625326851894724E-2</v>
          </cell>
          <cell r="K3240">
            <v>6.1745502917864334E-2</v>
          </cell>
          <cell r="L3240">
            <v>5.2847875560400957E-2</v>
          </cell>
          <cell r="M3240">
            <v>5.1397852732552568E-2</v>
          </cell>
          <cell r="N3240">
            <v>5.1310699476898071E-2</v>
          </cell>
          <cell r="O3240">
            <v>6.1503151750308412E-2</v>
          </cell>
          <cell r="P3240">
            <v>7.0242849904014984E-2</v>
          </cell>
          <cell r="Q3240">
            <v>7.3687427014135054E-2</v>
          </cell>
          <cell r="R3240">
            <v>7.7985189151764486E-2</v>
          </cell>
          <cell r="S3240">
            <v>8.294606832280578E-2</v>
          </cell>
        </row>
        <row r="3241">
          <cell r="J3241">
            <v>0.63149183409692156</v>
          </cell>
          <cell r="K3241">
            <v>0.63302072230083439</v>
          </cell>
          <cell r="L3241">
            <v>0.63464286400940073</v>
          </cell>
          <cell r="M3241">
            <v>0.6332493995709092</v>
          </cell>
          <cell r="N3241">
            <v>0.62935024479291801</v>
          </cell>
          <cell r="O3241">
            <v>0.54148700555274454</v>
          </cell>
          <cell r="P3241">
            <v>0.51565296272867167</v>
          </cell>
          <cell r="Q3241">
            <v>0.49913930182527821</v>
          </cell>
          <cell r="R3241">
            <v>0.48151202286472639</v>
          </cell>
          <cell r="S3241">
            <v>0.46267256198274925</v>
          </cell>
        </row>
        <row r="3242">
          <cell r="J3242">
            <v>1.404232763873529</v>
          </cell>
          <cell r="K3242">
            <v>0.9201648502068267</v>
          </cell>
          <cell r="L3242">
            <v>0.57057762046940452</v>
          </cell>
          <cell r="M3242">
            <v>0.56575284045116769</v>
          </cell>
          <cell r="N3242">
            <v>0.598845570038265</v>
          </cell>
          <cell r="O3242">
            <v>5.2697019114354209</v>
          </cell>
          <cell r="P3242">
            <v>0.77410943741155092</v>
          </cell>
          <cell r="Q3242">
            <v>1.0892883331897583</v>
          </cell>
          <cell r="R3242">
            <v>1.0484803143965276</v>
          </cell>
          <cell r="S3242">
            <v>1.0104257747414311</v>
          </cell>
        </row>
        <row r="3243">
          <cell r="J3243">
            <v>18.312863563865179</v>
          </cell>
          <cell r="K3243">
            <v>18.308972257068746</v>
          </cell>
          <cell r="L3243">
            <v>18.463298791091827</v>
          </cell>
          <cell r="M3243">
            <v>18.151968542058846</v>
          </cell>
          <cell r="N3243">
            <v>18.101393758434316</v>
          </cell>
          <cell r="O3243">
            <v>20.098403370834582</v>
          </cell>
          <cell r="P3243">
            <v>21.292657910888682</v>
          </cell>
          <cell r="Q3243">
            <v>21.547074343294039</v>
          </cell>
          <cell r="R3243">
            <v>21.870646980296076</v>
          </cell>
          <cell r="S3243">
            <v>22.202965642424214</v>
          </cell>
        </row>
        <row r="3244">
          <cell r="J3244">
            <v>10.946806250288216</v>
          </cell>
          <cell r="K3244">
            <v>11.791008425234882</v>
          </cell>
          <cell r="L3244">
            <v>12.588550548987945</v>
          </cell>
          <cell r="M3244">
            <v>12.765860752592642</v>
          </cell>
          <cell r="N3244">
            <v>12.837656323875668</v>
          </cell>
          <cell r="O3244">
            <v>13.51117847562714</v>
          </cell>
          <cell r="P3244">
            <v>13.415300181291149</v>
          </cell>
          <cell r="Q3244">
            <v>13.313538891969745</v>
          </cell>
          <cell r="R3244">
            <v>13.20560127004477</v>
          </cell>
          <cell r="S3244">
            <v>13.091175966554053</v>
          </cell>
        </row>
        <row r="3245">
          <cell r="J3245">
            <v>0.52865359437170978</v>
          </cell>
          <cell r="K3245">
            <v>0.56282565081512215</v>
          </cell>
          <cell r="L3245">
            <v>0.51716320063517895</v>
          </cell>
          <cell r="M3245">
            <v>0.58026520220630229</v>
          </cell>
          <cell r="N3245">
            <v>0.72061583501476334</v>
          </cell>
          <cell r="O3245">
            <v>0</v>
          </cell>
          <cell r="P3245">
            <v>0</v>
          </cell>
          <cell r="Q3245">
            <v>0</v>
          </cell>
          <cell r="R3245">
            <v>0</v>
          </cell>
          <cell r="S3245">
            <v>0</v>
          </cell>
        </row>
        <row r="3246">
          <cell r="J3246">
            <v>5.5874768637554605E-2</v>
          </cell>
          <cell r="K3246">
            <v>4.9611677636761206E-2</v>
          </cell>
          <cell r="L3246">
            <v>4.4484231911082479E-2</v>
          </cell>
          <cell r="M3246">
            <v>4.3879236279504512E-2</v>
          </cell>
          <cell r="N3246">
            <v>4.36341051710483E-2</v>
          </cell>
          <cell r="O3246">
            <v>4.103834143878015E-2</v>
          </cell>
          <cell r="P3246">
            <v>4.1310838495973286E-2</v>
          </cell>
          <cell r="Q3246">
            <v>4.0564997014675218E-2</v>
          </cell>
          <cell r="R3246">
            <v>3.9789997779524036E-2</v>
          </cell>
          <cell r="S3246">
            <v>3.8983272114005485E-2</v>
          </cell>
        </row>
        <row r="3247">
          <cell r="J3247">
            <v>0.1047673146032299</v>
          </cell>
          <cell r="K3247">
            <v>8.8630313575769795E-2</v>
          </cell>
          <cell r="L3247">
            <v>7.5230102104696703E-2</v>
          </cell>
          <cell r="M3247">
            <v>7.3702761893404592E-2</v>
          </cell>
          <cell r="N3247">
            <v>7.279084023996496E-2</v>
          </cell>
          <cell r="O3247">
            <v>6.1655257711685431E-2</v>
          </cell>
          <cell r="P3247">
            <v>5.8040822551589259E-2</v>
          </cell>
          <cell r="Q3247">
            <v>5.5680126648953769E-2</v>
          </cell>
          <cell r="R3247">
            <v>5.3162056035762427E-2</v>
          </cell>
          <cell r="S3247">
            <v>5.0692189750127806E-2</v>
          </cell>
        </row>
        <row r="3248">
          <cell r="J3248">
            <v>3.681033002129315E-2</v>
          </cell>
          <cell r="K3248">
            <v>3.6755241048225175E-2</v>
          </cell>
          <cell r="L3248">
            <v>3.6547014511447276E-2</v>
          </cell>
          <cell r="M3248">
            <v>3.687890294613784E-2</v>
          </cell>
          <cell r="N3248">
            <v>3.6998032125291853E-2</v>
          </cell>
          <cell r="O3248">
            <v>3.5999999999999997E-2</v>
          </cell>
          <cell r="P3248">
            <v>3.5999999999999983E-2</v>
          </cell>
          <cell r="Q3248">
            <v>3.6000000000000004E-2</v>
          </cell>
          <cell r="R3248">
            <v>3.5999999999999983E-2</v>
          </cell>
          <cell r="S3248">
            <v>3.599999999999999E-2</v>
          </cell>
        </row>
        <row r="3249">
          <cell r="J3249">
            <v>5.4606424413776194E-2</v>
          </cell>
          <cell r="K3249">
            <v>5.4618030218158156E-2</v>
          </cell>
          <cell r="L3249">
            <v>5.4161502303287215E-2</v>
          </cell>
          <cell r="M3249">
            <v>5.5090443644333097E-2</v>
          </cell>
          <cell r="N3249">
            <v>5.5244364790089796E-2</v>
          </cell>
          <cell r="O3249">
            <v>4.9755196049609152E-2</v>
          </cell>
          <cell r="P3249">
            <v>4.6964545440267368E-2</v>
          </cell>
          <cell r="Q3249">
            <v>4.6410012982167285E-2</v>
          </cell>
          <cell r="R3249">
            <v>4.5723384447699703E-2</v>
          </cell>
          <cell r="S3249">
            <v>4.5039028393993215E-2</v>
          </cell>
        </row>
        <row r="3262">
          <cell r="J3262">
            <v>0</v>
          </cell>
          <cell r="K3262">
            <v>0</v>
          </cell>
          <cell r="L3262">
            <v>0</v>
          </cell>
          <cell r="M3262">
            <v>0</v>
          </cell>
          <cell r="N3262">
            <v>0</v>
          </cell>
          <cell r="O3262">
            <v>0</v>
          </cell>
          <cell r="P3262">
            <v>0</v>
          </cell>
          <cell r="Q3262">
            <v>0</v>
          </cell>
          <cell r="R3262">
            <v>0</v>
          </cell>
          <cell r="S3262">
            <v>0</v>
          </cell>
        </row>
        <row r="3283">
          <cell r="J3283">
            <v>0</v>
          </cell>
          <cell r="K3283">
            <v>0</v>
          </cell>
          <cell r="L3283">
            <v>0</v>
          </cell>
          <cell r="M3283">
            <v>0</v>
          </cell>
          <cell r="N3283">
            <v>0</v>
          </cell>
          <cell r="O3283">
            <v>0</v>
          </cell>
          <cell r="P3283">
            <v>0</v>
          </cell>
          <cell r="Q3283">
            <v>191.37010499690012</v>
          </cell>
          <cell r="R3283">
            <v>226.72321541361072</v>
          </cell>
          <cell r="S3283">
            <v>257.79531771671759</v>
          </cell>
        </row>
        <row r="3316">
          <cell r="J3316">
            <v>0</v>
          </cell>
          <cell r="K3316">
            <v>0</v>
          </cell>
          <cell r="L3316">
            <v>0</v>
          </cell>
          <cell r="M3316">
            <v>0</v>
          </cell>
          <cell r="N3316">
            <v>0</v>
          </cell>
          <cell r="O3316">
            <v>0</v>
          </cell>
          <cell r="P3316">
            <v>0</v>
          </cell>
          <cell r="Q3316">
            <v>0</v>
          </cell>
          <cell r="R3316">
            <v>0</v>
          </cell>
          <cell r="S3316">
            <v>0</v>
          </cell>
        </row>
        <row r="3317">
          <cell r="J3317">
            <v>0</v>
          </cell>
          <cell r="K3317">
            <v>0</v>
          </cell>
          <cell r="L3317">
            <v>0</v>
          </cell>
          <cell r="M3317">
            <v>0</v>
          </cell>
          <cell r="N3317">
            <v>0</v>
          </cell>
          <cell r="O3317">
            <v>0</v>
          </cell>
          <cell r="P3317">
            <v>0</v>
          </cell>
          <cell r="Q3317">
            <v>0</v>
          </cell>
          <cell r="R3317">
            <v>0</v>
          </cell>
          <cell r="S3317">
            <v>0</v>
          </cell>
        </row>
        <row r="3327">
          <cell r="J3327">
            <v>0</v>
          </cell>
          <cell r="K3327">
            <v>0</v>
          </cell>
          <cell r="L3327">
            <v>0</v>
          </cell>
          <cell r="M3327">
            <v>0</v>
          </cell>
          <cell r="N3327">
            <v>0</v>
          </cell>
          <cell r="O3327">
            <v>0</v>
          </cell>
          <cell r="P3327">
            <v>0</v>
          </cell>
          <cell r="Q3327">
            <v>0</v>
          </cell>
          <cell r="R3327">
            <v>0</v>
          </cell>
          <cell r="S3327">
            <v>0</v>
          </cell>
        </row>
        <row r="3328">
          <cell r="J3328">
            <v>0</v>
          </cell>
          <cell r="K3328">
            <v>0</v>
          </cell>
          <cell r="L3328">
            <v>0</v>
          </cell>
          <cell r="M3328">
            <v>0</v>
          </cell>
          <cell r="N3328">
            <v>0</v>
          </cell>
          <cell r="O3328">
            <v>0</v>
          </cell>
          <cell r="P3328">
            <v>0</v>
          </cell>
          <cell r="Q3328">
            <v>0</v>
          </cell>
          <cell r="R3328">
            <v>0</v>
          </cell>
          <cell r="S3328">
            <v>0</v>
          </cell>
        </row>
        <row r="3329">
          <cell r="J3329">
            <v>0</v>
          </cell>
          <cell r="K3329">
            <v>0</v>
          </cell>
          <cell r="L3329">
            <v>0</v>
          </cell>
          <cell r="M3329">
            <v>0</v>
          </cell>
          <cell r="N3329">
            <v>0</v>
          </cell>
          <cell r="O3329">
            <v>0</v>
          </cell>
          <cell r="P3329">
            <v>0</v>
          </cell>
          <cell r="Q3329">
            <v>0</v>
          </cell>
          <cell r="R3329">
            <v>0</v>
          </cell>
          <cell r="S3329">
            <v>0</v>
          </cell>
        </row>
        <row r="3405">
          <cell r="J3405">
            <v>-183.85537407708557</v>
          </cell>
          <cell r="K3405">
            <v>-193.24321333283564</v>
          </cell>
          <cell r="L3405">
            <v>-203.30683677517638</v>
          </cell>
          <cell r="M3405">
            <v>-213.48122576817161</v>
          </cell>
          <cell r="N3405">
            <v>-223.73077963914011</v>
          </cell>
          <cell r="O3405">
            <v>-234.4724299657847</v>
          </cell>
          <cell r="P3405">
            <v>-245.72980303708692</v>
          </cell>
          <cell r="Q3405">
            <v>-249.78434478719885</v>
          </cell>
          <cell r="R3405">
            <v>-253.90578647618764</v>
          </cell>
          <cell r="S3405">
            <v>-258.09523195304473</v>
          </cell>
        </row>
        <row r="3406">
          <cell r="J3406">
            <v>0</v>
          </cell>
          <cell r="K3406">
            <v>0</v>
          </cell>
          <cell r="L3406">
            <v>0</v>
          </cell>
          <cell r="M3406">
            <v>0</v>
          </cell>
          <cell r="N3406">
            <v>0</v>
          </cell>
          <cell r="O3406">
            <v>0</v>
          </cell>
          <cell r="P3406">
            <v>0</v>
          </cell>
          <cell r="Q3406">
            <v>0</v>
          </cell>
          <cell r="R3406">
            <v>0</v>
          </cell>
          <cell r="S3406">
            <v>0</v>
          </cell>
        </row>
        <row r="3410">
          <cell r="J3410">
            <v>-183.85537407708557</v>
          </cell>
          <cell r="K3410">
            <v>-193.24321333283564</v>
          </cell>
          <cell r="L3410">
            <v>-203.30683677517638</v>
          </cell>
          <cell r="M3410">
            <v>-213.48122576817161</v>
          </cell>
          <cell r="N3410">
            <v>-223.73077963914011</v>
          </cell>
          <cell r="O3410">
            <v>-234.4724299657847</v>
          </cell>
          <cell r="P3410">
            <v>-245.72980303708692</v>
          </cell>
          <cell r="Q3410">
            <v>-249.78434478719885</v>
          </cell>
          <cell r="R3410">
            <v>-253.90578647618764</v>
          </cell>
          <cell r="S3410">
            <v>-258.09523195304473</v>
          </cell>
        </row>
        <row r="3411">
          <cell r="J3411">
            <v>0</v>
          </cell>
          <cell r="K3411">
            <v>0</v>
          </cell>
          <cell r="L3411">
            <v>0</v>
          </cell>
          <cell r="M3411">
            <v>0</v>
          </cell>
          <cell r="N3411">
            <v>0</v>
          </cell>
          <cell r="O3411">
            <v>0</v>
          </cell>
          <cell r="P3411">
            <v>0</v>
          </cell>
          <cell r="Q3411">
            <v>0</v>
          </cell>
          <cell r="R3411">
            <v>0</v>
          </cell>
          <cell r="S3411">
            <v>0</v>
          </cell>
        </row>
        <row r="3413">
          <cell r="K3413">
            <v>0</v>
          </cell>
          <cell r="L3413">
            <v>0</v>
          </cell>
          <cell r="M3413">
            <v>0</v>
          </cell>
          <cell r="N3413">
            <v>0</v>
          </cell>
          <cell r="O3413">
            <v>0</v>
          </cell>
          <cell r="P3413">
            <v>0</v>
          </cell>
          <cell r="Q3413">
            <v>0</v>
          </cell>
          <cell r="R3413">
            <v>0</v>
          </cell>
          <cell r="S3413">
            <v>0</v>
          </cell>
        </row>
        <row r="3452">
          <cell r="J3452">
            <v>0</v>
          </cell>
          <cell r="K3452">
            <v>0</v>
          </cell>
          <cell r="L3452">
            <v>0</v>
          </cell>
          <cell r="M3452">
            <v>0</v>
          </cell>
          <cell r="N3452">
            <v>0</v>
          </cell>
          <cell r="O3452">
            <v>0</v>
          </cell>
          <cell r="P3452">
            <v>0</v>
          </cell>
          <cell r="Q3452">
            <v>0</v>
          </cell>
          <cell r="R3452">
            <v>0</v>
          </cell>
          <cell r="S3452">
            <v>0</v>
          </cell>
        </row>
        <row r="3453">
          <cell r="J3453">
            <v>0</v>
          </cell>
          <cell r="K3453">
            <v>0</v>
          </cell>
          <cell r="L3453">
            <v>0</v>
          </cell>
          <cell r="M3453">
            <v>0</v>
          </cell>
          <cell r="N3453">
            <v>0</v>
          </cell>
          <cell r="O3453">
            <v>0</v>
          </cell>
          <cell r="P3453">
            <v>0</v>
          </cell>
          <cell r="Q3453">
            <v>0</v>
          </cell>
          <cell r="R3453">
            <v>0</v>
          </cell>
          <cell r="S3453">
            <v>0</v>
          </cell>
        </row>
        <row r="3456">
          <cell r="J3456">
            <v>-78.805928990661144</v>
          </cell>
          <cell r="K3456">
            <v>-82.829838530853294</v>
          </cell>
          <cell r="L3456">
            <v>-87.143409446943792</v>
          </cell>
          <cell r="M3456">
            <v>-91.504457801011341</v>
          </cell>
          <cell r="N3456">
            <v>-95.897724076724572</v>
          </cell>
          <cell r="O3456">
            <v>-100.50191765623423</v>
          </cell>
          <cell r="P3456">
            <v>-105.3271654757865</v>
          </cell>
          <cell r="Q3456">
            <v>-107.06506370613698</v>
          </cell>
          <cell r="R3456">
            <v>-108.83163725728824</v>
          </cell>
          <cell r="S3456">
            <v>-110.62735927203349</v>
          </cell>
        </row>
        <row r="3457">
          <cell r="J3457">
            <v>-105.04944508642443</v>
          </cell>
          <cell r="K3457">
            <v>-110.41337480198234</v>
          </cell>
          <cell r="L3457">
            <v>-116.16342732823259</v>
          </cell>
          <cell r="M3457">
            <v>-121.97676796716027</v>
          </cell>
          <cell r="N3457">
            <v>-127.83305556241554</v>
          </cell>
          <cell r="O3457">
            <v>-133.97051230955046</v>
          </cell>
          <cell r="P3457">
            <v>-140.40263756130042</v>
          </cell>
          <cell r="Q3457">
            <v>-142.71928108106187</v>
          </cell>
          <cell r="R3457">
            <v>-145.07414921889941</v>
          </cell>
          <cell r="S3457">
            <v>-147.46787268101124</v>
          </cell>
        </row>
        <row r="3460">
          <cell r="J3460">
            <v>0</v>
          </cell>
          <cell r="K3460">
            <v>0</v>
          </cell>
          <cell r="L3460">
            <v>0</v>
          </cell>
          <cell r="M3460">
            <v>0</v>
          </cell>
          <cell r="N3460">
            <v>0</v>
          </cell>
          <cell r="O3460">
            <v>0</v>
          </cell>
          <cell r="P3460">
            <v>0</v>
          </cell>
          <cell r="Q3460">
            <v>0</v>
          </cell>
          <cell r="R3460">
            <v>0</v>
          </cell>
          <cell r="S3460">
            <v>0</v>
          </cell>
        </row>
        <row r="3467">
          <cell r="J3467">
            <v>-78.805928990661144</v>
          </cell>
          <cell r="K3467">
            <v>-82.829838530853294</v>
          </cell>
          <cell r="L3467">
            <v>-87.143409446943792</v>
          </cell>
          <cell r="M3467">
            <v>-91.504457801011341</v>
          </cell>
          <cell r="N3467">
            <v>-95.897724076724572</v>
          </cell>
          <cell r="O3467">
            <v>-100.50191765623423</v>
          </cell>
          <cell r="P3467">
            <v>-105.3271654757865</v>
          </cell>
          <cell r="Q3467">
            <v>-107.06506370613698</v>
          </cell>
          <cell r="R3467">
            <v>-108.83163725728824</v>
          </cell>
          <cell r="S3467">
            <v>-110.62735927203349</v>
          </cell>
        </row>
        <row r="3468">
          <cell r="J3468">
            <v>-105.04944508642443</v>
          </cell>
          <cell r="K3468">
            <v>-110.41337480198234</v>
          </cell>
          <cell r="L3468">
            <v>-116.16342732823259</v>
          </cell>
          <cell r="M3468">
            <v>-121.97676796716027</v>
          </cell>
          <cell r="N3468">
            <v>-127.83305556241554</v>
          </cell>
          <cell r="O3468">
            <v>-133.97051230955046</v>
          </cell>
          <cell r="P3468">
            <v>-140.40263756130042</v>
          </cell>
          <cell r="Q3468">
            <v>-142.71928108106187</v>
          </cell>
          <cell r="R3468">
            <v>-145.07414921889941</v>
          </cell>
          <cell r="S3468">
            <v>-147.46787268101124</v>
          </cell>
        </row>
        <row r="3476">
          <cell r="J3476">
            <v>0</v>
          </cell>
          <cell r="K3476">
            <v>0</v>
          </cell>
          <cell r="L3476">
            <v>0</v>
          </cell>
          <cell r="M3476">
            <v>0</v>
          </cell>
          <cell r="N3476">
            <v>0</v>
          </cell>
          <cell r="O3476">
            <v>0</v>
          </cell>
          <cell r="P3476">
            <v>0</v>
          </cell>
          <cell r="Q3476">
            <v>0</v>
          </cell>
          <cell r="R3476">
            <v>0</v>
          </cell>
          <cell r="S3476">
            <v>0</v>
          </cell>
        </row>
        <row r="3477">
          <cell r="J3477">
            <v>0</v>
          </cell>
          <cell r="K3477">
            <v>0</v>
          </cell>
          <cell r="L3477">
            <v>0</v>
          </cell>
          <cell r="M3477">
            <v>0</v>
          </cell>
          <cell r="N3477">
            <v>0</v>
          </cell>
          <cell r="O3477">
            <v>0</v>
          </cell>
          <cell r="P3477">
            <v>0</v>
          </cell>
          <cell r="Q3477">
            <v>0</v>
          </cell>
          <cell r="R3477">
            <v>0</v>
          </cell>
          <cell r="S3477">
            <v>0</v>
          </cell>
        </row>
        <row r="3480">
          <cell r="J3480">
            <v>0</v>
          </cell>
          <cell r="K3480">
            <v>0</v>
          </cell>
          <cell r="L3480">
            <v>0</v>
          </cell>
          <cell r="M3480">
            <v>0</v>
          </cell>
          <cell r="N3480">
            <v>0</v>
          </cell>
          <cell r="O3480">
            <v>0</v>
          </cell>
          <cell r="P3480">
            <v>0</v>
          </cell>
          <cell r="Q3480">
            <v>0</v>
          </cell>
          <cell r="R3480">
            <v>0</v>
          </cell>
          <cell r="S3480">
            <v>0</v>
          </cell>
        </row>
        <row r="3483">
          <cell r="J3483">
            <v>0</v>
          </cell>
          <cell r="K3483">
            <v>0</v>
          </cell>
          <cell r="L3483">
            <v>0</v>
          </cell>
          <cell r="M3483">
            <v>0</v>
          </cell>
          <cell r="N3483">
            <v>0</v>
          </cell>
          <cell r="O3483">
            <v>0</v>
          </cell>
          <cell r="P3483">
            <v>0</v>
          </cell>
          <cell r="Q3483">
            <v>0</v>
          </cell>
          <cell r="R3483">
            <v>0</v>
          </cell>
          <cell r="S3483">
            <v>0</v>
          </cell>
        </row>
        <row r="3484">
          <cell r="J3484">
            <v>0</v>
          </cell>
          <cell r="K3484">
            <v>0</v>
          </cell>
          <cell r="L3484">
            <v>0</v>
          </cell>
          <cell r="M3484">
            <v>0</v>
          </cell>
          <cell r="N3484">
            <v>0</v>
          </cell>
          <cell r="O3484">
            <v>0</v>
          </cell>
          <cell r="P3484">
            <v>0</v>
          </cell>
          <cell r="Q3484">
            <v>0</v>
          </cell>
          <cell r="R3484">
            <v>0</v>
          </cell>
          <cell r="S3484">
            <v>0</v>
          </cell>
        </row>
        <row r="3560">
          <cell r="J3560">
            <v>-3.2095063014993069E-2</v>
          </cell>
          <cell r="K3560">
            <v>-6.5942516470604756E-2</v>
          </cell>
          <cell r="L3560">
            <v>-6.9542977869899783E-2</v>
          </cell>
          <cell r="M3560">
            <v>-7.3340024461596307E-2</v>
          </cell>
          <cell r="N3560">
            <v>-7.7344389797199459E-2</v>
          </cell>
          <cell r="O3560">
            <v>-8.1567393480126552E-2</v>
          </cell>
          <cell r="P3560">
            <v>-8.6020973164141465E-2</v>
          </cell>
          <cell r="Q3560">
            <v>-9.0717718298903585E-2</v>
          </cell>
          <cell r="R3560">
            <v>-9.5670905718023724E-2</v>
          </cell>
          <cell r="S3560">
            <v>-0.10089453717022782</v>
          </cell>
        </row>
        <row r="3573">
          <cell r="J3573">
            <v>0</v>
          </cell>
          <cell r="K3573">
            <v>0</v>
          </cell>
          <cell r="L3573">
            <v>0</v>
          </cell>
          <cell r="M3573">
            <v>0</v>
          </cell>
          <cell r="N3573">
            <v>0</v>
          </cell>
          <cell r="O3573">
            <v>0</v>
          </cell>
          <cell r="P3573">
            <v>0</v>
          </cell>
          <cell r="Q3573">
            <v>0</v>
          </cell>
          <cell r="R3573">
            <v>0</v>
          </cell>
          <cell r="S3573">
            <v>0</v>
          </cell>
        </row>
        <row r="3585">
          <cell r="J3585">
            <v>-5.0192517123044365</v>
          </cell>
          <cell r="K3585">
            <v>-15.588094292087106</v>
          </cell>
          <cell r="L3585">
            <v>-27.265020608383796</v>
          </cell>
          <cell r="M3585">
            <v>-40.132004841034949</v>
          </cell>
          <cell r="N3585">
            <v>-54.259100052975072</v>
          </cell>
          <cell r="O3585">
            <v>-69.730594538081959</v>
          </cell>
          <cell r="P3585">
            <v>-86.64740596083962</v>
          </cell>
          <cell r="Q3585">
            <v>-104.90589056190447</v>
          </cell>
          <cell r="R3585">
            <v>-124.3844927700749</v>
          </cell>
          <cell r="S3585">
            <v>-145.15351387843907</v>
          </cell>
        </row>
        <row r="3588">
          <cell r="J3588">
            <v>0</v>
          </cell>
          <cell r="K3588">
            <v>0</v>
          </cell>
          <cell r="L3588">
            <v>0</v>
          </cell>
          <cell r="M3588">
            <v>0</v>
          </cell>
          <cell r="N3588">
            <v>0</v>
          </cell>
          <cell r="O3588">
            <v>0</v>
          </cell>
          <cell r="P3588">
            <v>0</v>
          </cell>
          <cell r="Q3588">
            <v>0</v>
          </cell>
          <cell r="R3588">
            <v>0</v>
          </cell>
          <cell r="S3588">
            <v>0</v>
          </cell>
        </row>
        <row r="3589">
          <cell r="J3589">
            <v>-21.807605017807248</v>
          </cell>
          <cell r="K3589">
            <v>-22.998300251779522</v>
          </cell>
          <cell r="L3589">
            <v>-24.254007445526685</v>
          </cell>
          <cell r="M3589">
            <v>-25.578276252052447</v>
          </cell>
          <cell r="N3589">
            <v>-26.97485013541451</v>
          </cell>
          <cell r="O3589">
            <v>-28.447676952808141</v>
          </cell>
          <cell r="P3589">
            <v>-30.000920114431462</v>
          </cell>
          <cell r="Q3589">
            <v>-31.638970352679422</v>
          </cell>
          <cell r="R3589">
            <v>-33.366458133935716</v>
          </cell>
          <cell r="S3589">
            <v>-35.188266748048605</v>
          </cell>
        </row>
        <row r="3604">
          <cell r="J3604">
            <v>-2.401742813028497</v>
          </cell>
          <cell r="K3604">
            <v>-7.4218003220437492</v>
          </cell>
          <cell r="L3604">
            <v>-12.9277111731208</v>
          </cell>
          <cell r="M3604">
            <v>-18.963768167967146</v>
          </cell>
          <cell r="N3604">
            <v>-25.574951080283544</v>
          </cell>
          <cell r="O3604">
            <v>-32.799584432947263</v>
          </cell>
          <cell r="P3604">
            <v>-40.633809826290879</v>
          </cell>
          <cell r="Q3604">
            <v>-49.21136442423898</v>
          </cell>
          <cell r="R3604">
            <v>-58.290222672260455</v>
          </cell>
          <cell r="S3604">
            <v>-67.961700069323399</v>
          </cell>
        </row>
        <row r="3605">
          <cell r="J3605">
            <v>-1.8221240358048041</v>
          </cell>
          <cell r="K3605">
            <v>-6.129185526373611</v>
          </cell>
          <cell r="L3605">
            <v>-11.636162962537011</v>
          </cell>
          <cell r="M3605">
            <v>-18.289383895269872</v>
          </cell>
          <cell r="N3605">
            <v>-26.682748243246511</v>
          </cell>
          <cell r="O3605">
            <v>-36.642924563790963</v>
          </cell>
          <cell r="P3605">
            <v>-47.510678972435514</v>
          </cell>
          <cell r="Q3605">
            <v>-59.054011243842083</v>
          </cell>
          <cell r="R3605">
            <v>-71.404976629889717</v>
          </cell>
          <cell r="S3605">
            <v>-84.546361086067051</v>
          </cell>
        </row>
        <row r="3609">
          <cell r="J3609">
            <v>1834.1950830230517</v>
          </cell>
          <cell r="K3609">
            <v>1896.1901142197421</v>
          </cell>
          <cell r="L3609">
            <v>1957.9369352412909</v>
          </cell>
          <cell r="M3609">
            <v>2018.7346874750629</v>
          </cell>
          <cell r="N3609">
            <v>2069.1713658387794</v>
          </cell>
          <cell r="O3609">
            <v>1141.8803175217633</v>
          </cell>
          <cell r="P3609">
            <v>1141.1655417634415</v>
          </cell>
          <cell r="Q3609">
            <v>1106.0980452207718</v>
          </cell>
          <cell r="R3609">
            <v>1072.0379026834714</v>
          </cell>
          <cell r="S3609">
            <v>1038.9483190410217</v>
          </cell>
        </row>
        <row r="3619">
          <cell r="J3619">
            <v>-344.9394983156036</v>
          </cell>
          <cell r="K3619">
            <v>-370.3505012218211</v>
          </cell>
          <cell r="L3619">
            <v>-395.10053394916008</v>
          </cell>
          <cell r="M3619">
            <v>-418.39087803321274</v>
          </cell>
          <cell r="N3619">
            <v>-435.25808826578736</v>
          </cell>
          <cell r="O3619">
            <v>-403.31611083881262</v>
          </cell>
          <cell r="P3619">
            <v>-351.56034082025269</v>
          </cell>
          <cell r="Q3619">
            <v>-325.22117869771182</v>
          </cell>
          <cell r="R3619">
            <v>-297.02998619195114</v>
          </cell>
          <cell r="S3619">
            <v>-269.3663789474827</v>
          </cell>
        </row>
        <row r="3621">
          <cell r="J3621">
            <v>292.2203415229028</v>
          </cell>
          <cell r="K3621">
            <v>212.529416918957</v>
          </cell>
          <cell r="L3621">
            <v>151.09547464608625</v>
          </cell>
          <cell r="M3621">
            <v>154.85353500395743</v>
          </cell>
          <cell r="N3621">
            <v>164.03735157256079</v>
          </cell>
          <cell r="O3621">
            <v>141.95697937124982</v>
          </cell>
          <cell r="P3621">
            <v>190.27392468400785</v>
          </cell>
          <cell r="Q3621">
            <v>272.14218590430562</v>
          </cell>
          <cell r="R3621">
            <v>266.27323587276589</v>
          </cell>
          <cell r="S3621">
            <v>260.84725947478461</v>
          </cell>
        </row>
        <row r="3667">
          <cell r="J3667">
            <v>0</v>
          </cell>
          <cell r="K3667">
            <v>0</v>
          </cell>
          <cell r="L3667">
            <v>0</v>
          </cell>
          <cell r="M3667">
            <v>0</v>
          </cell>
          <cell r="N3667">
            <v>0</v>
          </cell>
          <cell r="O3667">
            <v>0</v>
          </cell>
          <cell r="P3667">
            <v>0</v>
          </cell>
          <cell r="Q3667">
            <v>0</v>
          </cell>
          <cell r="R3667">
            <v>0</v>
          </cell>
          <cell r="S3667">
            <v>0</v>
          </cell>
        </row>
        <row r="3669">
          <cell r="J3669">
            <v>3842.1226212412453</v>
          </cell>
          <cell r="K3669">
            <v>3826.9832845053584</v>
          </cell>
          <cell r="L3669">
            <v>3740.0977810790405</v>
          </cell>
          <cell r="M3669">
            <v>3647.4845094118941</v>
          </cell>
          <cell r="N3669">
            <v>3557.2270203808926</v>
          </cell>
          <cell r="O3669">
            <v>4558.4057123566427</v>
          </cell>
          <cell r="P3669">
            <v>4502.9498340035634</v>
          </cell>
          <cell r="Q3669">
            <v>4525.30767512067</v>
          </cell>
          <cell r="R3669">
            <v>4537.6751245172482</v>
          </cell>
          <cell r="S3669">
            <v>4540.4271520389884</v>
          </cell>
        </row>
        <row r="3705">
          <cell r="I3705">
            <v>832.34496686369596</v>
          </cell>
          <cell r="J3705">
            <v>353.59197420190037</v>
          </cell>
          <cell r="K3705">
            <v>-45.038422086588696</v>
          </cell>
          <cell r="L3705">
            <v>-482.08523220166711</v>
          </cell>
          <cell r="M3705">
            <v>-820.0287640107299</v>
          </cell>
          <cell r="N3705">
            <v>-1017.0522035920224</v>
          </cell>
          <cell r="O3705">
            <v>472.19673435274717</v>
          </cell>
          <cell r="P3705">
            <v>1016.1614792286393</v>
          </cell>
          <cell r="Q3705">
            <v>1551.6374380323341</v>
          </cell>
          <cell r="R3705">
            <v>2076.9970858648294</v>
          </cell>
          <cell r="S3705">
            <v>2592.6199919606297</v>
          </cell>
        </row>
        <row r="3711">
          <cell r="J3711">
            <v>0</v>
          </cell>
          <cell r="K3711">
            <v>0</v>
          </cell>
          <cell r="L3711">
            <v>0</v>
          </cell>
          <cell r="M3711">
            <v>0</v>
          </cell>
          <cell r="N3711">
            <v>0</v>
          </cell>
          <cell r="O3711">
            <v>0</v>
          </cell>
          <cell r="P3711">
            <v>0</v>
          </cell>
          <cell r="Q3711">
            <v>0</v>
          </cell>
          <cell r="R3711">
            <v>0</v>
          </cell>
          <cell r="S3711">
            <v>0</v>
          </cell>
        </row>
        <row r="3752">
          <cell r="J3752">
            <v>0</v>
          </cell>
          <cell r="K3752">
            <v>0</v>
          </cell>
          <cell r="L3752">
            <v>0</v>
          </cell>
          <cell r="M3752">
            <v>0</v>
          </cell>
          <cell r="N3752">
            <v>0</v>
          </cell>
          <cell r="O3752">
            <v>0</v>
          </cell>
          <cell r="P3752">
            <v>0</v>
          </cell>
          <cell r="Q3752">
            <v>0</v>
          </cell>
          <cell r="R3752">
            <v>0</v>
          </cell>
          <cell r="S3752">
            <v>0</v>
          </cell>
        </row>
        <row r="3812">
          <cell r="J3812">
            <v>0</v>
          </cell>
          <cell r="K3812">
            <v>0</v>
          </cell>
          <cell r="L3812">
            <v>0</v>
          </cell>
          <cell r="M3812">
            <v>0</v>
          </cell>
          <cell r="N3812">
            <v>0</v>
          </cell>
          <cell r="O3812">
            <v>0</v>
          </cell>
          <cell r="P3812">
            <v>0</v>
          </cell>
          <cell r="Q3812">
            <v>0</v>
          </cell>
          <cell r="R3812">
            <v>0</v>
          </cell>
          <cell r="S3812">
            <v>0</v>
          </cell>
        </row>
        <row r="3813">
          <cell r="J3813">
            <v>0</v>
          </cell>
          <cell r="K3813">
            <v>0</v>
          </cell>
          <cell r="L3813">
            <v>0</v>
          </cell>
          <cell r="M3813">
            <v>0</v>
          </cell>
          <cell r="N3813">
            <v>0</v>
          </cell>
          <cell r="O3813">
            <v>0</v>
          </cell>
          <cell r="P3813">
            <v>0</v>
          </cell>
          <cell r="Q3813">
            <v>0</v>
          </cell>
          <cell r="R3813">
            <v>0</v>
          </cell>
          <cell r="S3813">
            <v>0</v>
          </cell>
        </row>
        <row r="3822">
          <cell r="J3822">
            <v>0</v>
          </cell>
          <cell r="K3822">
            <v>0</v>
          </cell>
          <cell r="L3822">
            <v>0</v>
          </cell>
          <cell r="M3822">
            <v>0</v>
          </cell>
          <cell r="N3822">
            <v>0</v>
          </cell>
          <cell r="O3822">
            <v>0</v>
          </cell>
          <cell r="P3822">
            <v>0</v>
          </cell>
          <cell r="Q3822">
            <v>0</v>
          </cell>
          <cell r="R3822">
            <v>0</v>
          </cell>
          <cell r="S3822">
            <v>0</v>
          </cell>
        </row>
        <row r="3887">
          <cell r="J3887">
            <v>-183.85537407708557</v>
          </cell>
          <cell r="K3887">
            <v>-193.24321333283564</v>
          </cell>
          <cell r="L3887">
            <v>-203.30683677517638</v>
          </cell>
          <cell r="M3887">
            <v>-213.48122576817161</v>
          </cell>
          <cell r="N3887">
            <v>-223.73077963914011</v>
          </cell>
          <cell r="O3887">
            <v>-234.4724299657847</v>
          </cell>
          <cell r="P3887">
            <v>-245.72980303708692</v>
          </cell>
          <cell r="Q3887">
            <v>-249.78434478719885</v>
          </cell>
          <cell r="R3887">
            <v>-253.90578647618764</v>
          </cell>
          <cell r="S3887">
            <v>-258.09523195304473</v>
          </cell>
        </row>
        <row r="3888">
          <cell r="J3888">
            <v>0</v>
          </cell>
          <cell r="K3888">
            <v>0</v>
          </cell>
          <cell r="L3888">
            <v>0</v>
          </cell>
          <cell r="M3888">
            <v>0</v>
          </cell>
          <cell r="N3888">
            <v>0</v>
          </cell>
          <cell r="O3888">
            <v>0</v>
          </cell>
          <cell r="P3888">
            <v>0</v>
          </cell>
          <cell r="Q3888">
            <v>0</v>
          </cell>
          <cell r="R3888">
            <v>0</v>
          </cell>
          <cell r="S3888">
            <v>0</v>
          </cell>
        </row>
        <row r="3892">
          <cell r="J3892">
            <v>-183.85537407708557</v>
          </cell>
          <cell r="K3892">
            <v>-193.24321333283564</v>
          </cell>
          <cell r="L3892">
            <v>-203.30683677517638</v>
          </cell>
          <cell r="M3892">
            <v>-213.48122576817161</v>
          </cell>
          <cell r="N3892">
            <v>-223.73077963914011</v>
          </cell>
          <cell r="O3892">
            <v>-234.4724299657847</v>
          </cell>
          <cell r="P3892">
            <v>-245.72980303708692</v>
          </cell>
          <cell r="Q3892">
            <v>-249.78434478719885</v>
          </cell>
          <cell r="R3892">
            <v>-253.90578647618764</v>
          </cell>
          <cell r="S3892">
            <v>-258.09523195304473</v>
          </cell>
        </row>
        <row r="3893">
          <cell r="J3893">
            <v>0</v>
          </cell>
          <cell r="K3893">
            <v>0</v>
          </cell>
          <cell r="L3893">
            <v>0</v>
          </cell>
          <cell r="M3893">
            <v>0</v>
          </cell>
          <cell r="N3893">
            <v>0</v>
          </cell>
          <cell r="O3893">
            <v>0</v>
          </cell>
          <cell r="P3893">
            <v>0</v>
          </cell>
          <cell r="Q3893">
            <v>0</v>
          </cell>
          <cell r="R3893">
            <v>0</v>
          </cell>
          <cell r="S3893">
            <v>0</v>
          </cell>
        </row>
        <row r="3895">
          <cell r="K3895">
            <v>0</v>
          </cell>
          <cell r="L3895">
            <v>0</v>
          </cell>
          <cell r="M3895">
            <v>0</v>
          </cell>
          <cell r="N3895">
            <v>0</v>
          </cell>
          <cell r="O3895">
            <v>0</v>
          </cell>
          <cell r="P3895">
            <v>0</v>
          </cell>
          <cell r="Q3895">
            <v>0</v>
          </cell>
          <cell r="R3895">
            <v>0</v>
          </cell>
          <cell r="S3895">
            <v>0</v>
          </cell>
        </row>
        <row r="3934">
          <cell r="J3934">
            <v>0</v>
          </cell>
          <cell r="K3934">
            <v>0</v>
          </cell>
          <cell r="L3934">
            <v>0</v>
          </cell>
          <cell r="M3934">
            <v>0</v>
          </cell>
          <cell r="N3934">
            <v>0</v>
          </cell>
          <cell r="O3934">
            <v>0</v>
          </cell>
          <cell r="P3934">
            <v>0</v>
          </cell>
          <cell r="Q3934">
            <v>0</v>
          </cell>
          <cell r="R3934">
            <v>0</v>
          </cell>
          <cell r="S3934">
            <v>0</v>
          </cell>
        </row>
        <row r="3935">
          <cell r="J3935">
            <v>0</v>
          </cell>
          <cell r="K3935">
            <v>0</v>
          </cell>
          <cell r="L3935">
            <v>0</v>
          </cell>
          <cell r="M3935">
            <v>0</v>
          </cell>
          <cell r="N3935">
            <v>0</v>
          </cell>
          <cell r="O3935">
            <v>0</v>
          </cell>
          <cell r="P3935">
            <v>0</v>
          </cell>
          <cell r="Q3935">
            <v>0</v>
          </cell>
          <cell r="R3935">
            <v>0</v>
          </cell>
          <cell r="S3935">
            <v>0</v>
          </cell>
        </row>
        <row r="3938">
          <cell r="J3938">
            <v>-78.805928990661144</v>
          </cell>
          <cell r="K3938">
            <v>-82.829838530853294</v>
          </cell>
          <cell r="L3938">
            <v>-87.143409446943792</v>
          </cell>
          <cell r="M3938">
            <v>-91.504457801011341</v>
          </cell>
          <cell r="N3938">
            <v>-95.897724076724572</v>
          </cell>
          <cell r="O3938">
            <v>-100.50191765623423</v>
          </cell>
          <cell r="P3938">
            <v>-105.3271654757865</v>
          </cell>
          <cell r="Q3938">
            <v>-107.06506370613698</v>
          </cell>
          <cell r="R3938">
            <v>-108.83163725728824</v>
          </cell>
          <cell r="S3938">
            <v>-110.62735927203349</v>
          </cell>
        </row>
        <row r="3939">
          <cell r="J3939">
            <v>-105.04944508642443</v>
          </cell>
          <cell r="K3939">
            <v>-110.41337480198234</v>
          </cell>
          <cell r="L3939">
            <v>-116.16342732823259</v>
          </cell>
          <cell r="M3939">
            <v>-121.97676796716027</v>
          </cell>
          <cell r="N3939">
            <v>-127.83305556241554</v>
          </cell>
          <cell r="O3939">
            <v>-133.97051230955046</v>
          </cell>
          <cell r="P3939">
            <v>-140.40263756130042</v>
          </cell>
          <cell r="Q3939">
            <v>-142.71928108106187</v>
          </cell>
          <cell r="R3939">
            <v>-145.07414921889941</v>
          </cell>
          <cell r="S3939">
            <v>-147.46787268101124</v>
          </cell>
        </row>
        <row r="3942">
          <cell r="J3942">
            <v>0</v>
          </cell>
          <cell r="K3942">
            <v>0</v>
          </cell>
          <cell r="L3942">
            <v>0</v>
          </cell>
          <cell r="M3942">
            <v>0</v>
          </cell>
          <cell r="N3942">
            <v>0</v>
          </cell>
          <cell r="O3942">
            <v>0</v>
          </cell>
          <cell r="P3942">
            <v>0</v>
          </cell>
          <cell r="Q3942">
            <v>0</v>
          </cell>
          <cell r="R3942">
            <v>0</v>
          </cell>
          <cell r="S3942">
            <v>0</v>
          </cell>
        </row>
        <row r="3949">
          <cell r="J3949">
            <v>-78.805928990661144</v>
          </cell>
          <cell r="K3949">
            <v>-82.829838530853294</v>
          </cell>
          <cell r="L3949">
            <v>-87.143409446943792</v>
          </cell>
          <cell r="M3949">
            <v>-91.504457801011341</v>
          </cell>
          <cell r="N3949">
            <v>-95.897724076724572</v>
          </cell>
          <cell r="O3949">
            <v>-100.50191765623423</v>
          </cell>
          <cell r="P3949">
            <v>-105.3271654757865</v>
          </cell>
          <cell r="Q3949">
            <v>-107.06506370613698</v>
          </cell>
          <cell r="R3949">
            <v>-108.83163725728824</v>
          </cell>
          <cell r="S3949">
            <v>-110.62735927203349</v>
          </cell>
        </row>
        <row r="3950">
          <cell r="J3950">
            <v>-105.04944508642443</v>
          </cell>
          <cell r="K3950">
            <v>-110.41337480198234</v>
          </cell>
          <cell r="L3950">
            <v>-116.16342732823259</v>
          </cell>
          <cell r="M3950">
            <v>-121.97676796716027</v>
          </cell>
          <cell r="N3950">
            <v>-127.83305556241554</v>
          </cell>
          <cell r="O3950">
            <v>-133.97051230955046</v>
          </cell>
          <cell r="P3950">
            <v>-140.40263756130042</v>
          </cell>
          <cell r="Q3950">
            <v>-142.71928108106187</v>
          </cell>
          <cell r="R3950">
            <v>-145.07414921889941</v>
          </cell>
          <cell r="S3950">
            <v>-147.46787268101124</v>
          </cell>
        </row>
        <row r="3958">
          <cell r="J3958">
            <v>0</v>
          </cell>
          <cell r="K3958">
            <v>0</v>
          </cell>
          <cell r="L3958">
            <v>0</v>
          </cell>
          <cell r="M3958">
            <v>0</v>
          </cell>
          <cell r="N3958">
            <v>0</v>
          </cell>
          <cell r="O3958">
            <v>0</v>
          </cell>
          <cell r="P3958">
            <v>0</v>
          </cell>
          <cell r="Q3958">
            <v>0</v>
          </cell>
          <cell r="R3958">
            <v>0</v>
          </cell>
          <cell r="S3958">
            <v>0</v>
          </cell>
        </row>
        <row r="3959">
          <cell r="J3959">
            <v>0</v>
          </cell>
          <cell r="K3959">
            <v>0</v>
          </cell>
          <cell r="L3959">
            <v>0</v>
          </cell>
          <cell r="M3959">
            <v>0</v>
          </cell>
          <cell r="N3959">
            <v>0</v>
          </cell>
          <cell r="O3959">
            <v>0</v>
          </cell>
          <cell r="P3959">
            <v>0</v>
          </cell>
          <cell r="Q3959">
            <v>0</v>
          </cell>
          <cell r="R3959">
            <v>0</v>
          </cell>
          <cell r="S3959">
            <v>0</v>
          </cell>
        </row>
        <row r="3962">
          <cell r="J3962">
            <v>0</v>
          </cell>
          <cell r="K3962">
            <v>0</v>
          </cell>
          <cell r="L3962">
            <v>0</v>
          </cell>
          <cell r="M3962">
            <v>0</v>
          </cell>
          <cell r="N3962">
            <v>0</v>
          </cell>
          <cell r="O3962">
            <v>0</v>
          </cell>
          <cell r="P3962">
            <v>0</v>
          </cell>
          <cell r="Q3962">
            <v>0</v>
          </cell>
          <cell r="R3962">
            <v>0</v>
          </cell>
          <cell r="S3962">
            <v>0</v>
          </cell>
        </row>
        <row r="3965">
          <cell r="J3965">
            <v>0</v>
          </cell>
          <cell r="K3965">
            <v>0</v>
          </cell>
          <cell r="L3965">
            <v>0</v>
          </cell>
          <cell r="M3965">
            <v>0</v>
          </cell>
          <cell r="N3965">
            <v>0</v>
          </cell>
          <cell r="O3965">
            <v>0</v>
          </cell>
          <cell r="P3965">
            <v>0</v>
          </cell>
          <cell r="Q3965">
            <v>0</v>
          </cell>
          <cell r="R3965">
            <v>0</v>
          </cell>
          <cell r="S3965">
            <v>0</v>
          </cell>
        </row>
        <row r="3966">
          <cell r="J3966">
            <v>0</v>
          </cell>
          <cell r="K3966">
            <v>0</v>
          </cell>
          <cell r="L3966">
            <v>0</v>
          </cell>
          <cell r="M3966">
            <v>0</v>
          </cell>
          <cell r="N3966">
            <v>0</v>
          </cell>
          <cell r="O3966">
            <v>0</v>
          </cell>
          <cell r="P3966">
            <v>0</v>
          </cell>
          <cell r="Q3966">
            <v>0</v>
          </cell>
          <cell r="R3966">
            <v>0</v>
          </cell>
          <cell r="S3966">
            <v>0</v>
          </cell>
        </row>
        <row r="4062">
          <cell r="J4062">
            <v>-3.2095063014993069E-2</v>
          </cell>
          <cell r="K4062">
            <v>-6.5942516470604756E-2</v>
          </cell>
          <cell r="L4062">
            <v>-6.9542977869899783E-2</v>
          </cell>
          <cell r="M4062">
            <v>-7.3340024461596307E-2</v>
          </cell>
          <cell r="N4062">
            <v>-7.7344389797199459E-2</v>
          </cell>
          <cell r="O4062">
            <v>-8.1567393480126552E-2</v>
          </cell>
          <cell r="P4062">
            <v>-8.6020973164141465E-2</v>
          </cell>
          <cell r="Q4062">
            <v>-9.0717718298903585E-2</v>
          </cell>
          <cell r="R4062">
            <v>-9.5670905718023724E-2</v>
          </cell>
          <cell r="S4062">
            <v>-0.10089453717022782</v>
          </cell>
        </row>
        <row r="4073">
          <cell r="J4073">
            <v>0</v>
          </cell>
          <cell r="K4073">
            <v>-10.312554568100694</v>
          </cell>
          <cell r="L4073">
            <v>-21.71474396442148</v>
          </cell>
          <cell r="M4073">
            <v>-34.303967377563865</v>
          </cell>
          <cell r="N4073">
            <v>-48.151249768826546</v>
          </cell>
          <cell r="O4073">
            <v>-63.329497200016036</v>
          </cell>
          <cell r="P4073">
            <v>-79.938982337927143</v>
          </cell>
          <cell r="Q4073">
            <v>-98.086777949213939</v>
          </cell>
          <cell r="R4073">
            <v>-117.45286479927498</v>
          </cell>
          <cell r="S4073">
            <v>-138.10751404612094</v>
          </cell>
        </row>
        <row r="4074">
          <cell r="J4074">
            <v>-5.0192517123044365</v>
          </cell>
          <cell r="K4074">
            <v>-5.2755397239864132</v>
          </cell>
          <cell r="L4074">
            <v>-5.5502766439623157</v>
          </cell>
          <cell r="M4074">
            <v>-5.8280374634710856</v>
          </cell>
          <cell r="N4074">
            <v>-6.1078502841485252</v>
          </cell>
          <cell r="O4074">
            <v>-6.4010973380659228</v>
          </cell>
          <cell r="P4074">
            <v>-6.7084236229124734</v>
          </cell>
          <cell r="Q4074">
            <v>-6.819112612690529</v>
          </cell>
          <cell r="R4074">
            <v>-6.9316279707999229</v>
          </cell>
          <cell r="S4074">
            <v>-7.0459998323181212</v>
          </cell>
        </row>
        <row r="4075">
          <cell r="J4075">
            <v>0</v>
          </cell>
          <cell r="K4075">
            <v>0</v>
          </cell>
          <cell r="L4075">
            <v>0</v>
          </cell>
          <cell r="M4075">
            <v>0</v>
          </cell>
          <cell r="N4075">
            <v>0</v>
          </cell>
          <cell r="O4075">
            <v>0</v>
          </cell>
          <cell r="P4075">
            <v>0</v>
          </cell>
          <cell r="Q4075">
            <v>0</v>
          </cell>
          <cell r="R4075">
            <v>0</v>
          </cell>
          <cell r="S4075">
            <v>0</v>
          </cell>
        </row>
        <row r="4104">
          <cell r="J4104">
            <v>-2.401742813028497</v>
          </cell>
          <cell r="K4104">
            <v>-7.4218003220437492</v>
          </cell>
          <cell r="L4104">
            <v>-12.9277111731208</v>
          </cell>
          <cell r="M4104">
            <v>-18.963768167967146</v>
          </cell>
          <cell r="N4104">
            <v>-25.574951080283544</v>
          </cell>
          <cell r="O4104">
            <v>-32.799584432947263</v>
          </cell>
          <cell r="P4104">
            <v>-40.633809826290879</v>
          </cell>
          <cell r="Q4104">
            <v>-49.21136442423898</v>
          </cell>
          <cell r="R4104">
            <v>-58.290222672260455</v>
          </cell>
          <cell r="S4104">
            <v>-67.961700069323399</v>
          </cell>
        </row>
        <row r="4105">
          <cell r="J4105">
            <v>-1.8221240358048041</v>
          </cell>
          <cell r="K4105">
            <v>-6.129185526373611</v>
          </cell>
          <cell r="L4105">
            <v>-11.636162962537011</v>
          </cell>
          <cell r="M4105">
            <v>-18.289383895269872</v>
          </cell>
          <cell r="N4105">
            <v>-26.682748243246511</v>
          </cell>
          <cell r="O4105">
            <v>-36.642924563790963</v>
          </cell>
          <cell r="P4105">
            <v>-47.510678972435514</v>
          </cell>
          <cell r="Q4105">
            <v>-59.054011243842083</v>
          </cell>
          <cell r="R4105">
            <v>-71.404976629889717</v>
          </cell>
          <cell r="S4105">
            <v>-84.546361086067051</v>
          </cell>
        </row>
        <row r="4109">
          <cell r="J4109">
            <v>1834.1950830230517</v>
          </cell>
          <cell r="K4109">
            <v>1896.1901142197421</v>
          </cell>
          <cell r="L4109">
            <v>1957.9369352412909</v>
          </cell>
          <cell r="M4109">
            <v>2018.7346874750629</v>
          </cell>
          <cell r="N4109">
            <v>2069.1713658387794</v>
          </cell>
          <cell r="O4109">
            <v>1141.8803175217633</v>
          </cell>
          <cell r="P4109">
            <v>1141.1655417634415</v>
          </cell>
          <cell r="Q4109">
            <v>1106.0980452207718</v>
          </cell>
          <cell r="R4109">
            <v>1072.0379026834714</v>
          </cell>
          <cell r="S4109">
            <v>1038.9483190410217</v>
          </cell>
        </row>
        <row r="4119">
          <cell r="J4119">
            <v>-344.9394983156036</v>
          </cell>
          <cell r="K4119">
            <v>-370.3505012218211</v>
          </cell>
          <cell r="L4119">
            <v>-395.10053394916008</v>
          </cell>
          <cell r="M4119">
            <v>-418.39087803321274</v>
          </cell>
          <cell r="N4119">
            <v>-435.25808826578736</v>
          </cell>
          <cell r="O4119">
            <v>-403.31611083881262</v>
          </cell>
          <cell r="P4119">
            <v>-351.56034082025269</v>
          </cell>
          <cell r="Q4119">
            <v>-325.22117869771182</v>
          </cell>
          <cell r="R4119">
            <v>-297.02998619195114</v>
          </cell>
          <cell r="S4119">
            <v>-269.3663789474827</v>
          </cell>
        </row>
        <row r="4167">
          <cell r="J4167">
            <v>0</v>
          </cell>
          <cell r="K4167">
            <v>0</v>
          </cell>
          <cell r="L4167">
            <v>0</v>
          </cell>
          <cell r="M4167">
            <v>0</v>
          </cell>
          <cell r="N4167">
            <v>0</v>
          </cell>
          <cell r="O4167">
            <v>0</v>
          </cell>
          <cell r="P4167">
            <v>0</v>
          </cell>
          <cell r="Q4167">
            <v>0</v>
          </cell>
          <cell r="R4167">
            <v>0</v>
          </cell>
          <cell r="S4167">
            <v>0</v>
          </cell>
        </row>
        <row r="4169">
          <cell r="J4169">
            <v>3842.1226212412453</v>
          </cell>
          <cell r="K4169">
            <v>3826.9832845053584</v>
          </cell>
          <cell r="L4169">
            <v>3740.0977810790405</v>
          </cell>
          <cell r="M4169">
            <v>3647.4845094118941</v>
          </cell>
          <cell r="N4169">
            <v>3557.2270203808926</v>
          </cell>
          <cell r="O4169">
            <v>4558.4057123566427</v>
          </cell>
          <cell r="P4169">
            <v>4502.9498340035634</v>
          </cell>
          <cell r="Q4169">
            <v>4525.30767512067</v>
          </cell>
          <cell r="R4169">
            <v>4537.6751245172482</v>
          </cell>
          <cell r="S4169">
            <v>4540.4271520389884</v>
          </cell>
        </row>
        <row r="4203">
          <cell r="J4203">
            <v>832.34496686369596</v>
          </cell>
          <cell r="K4203">
            <v>353.59197420190037</v>
          </cell>
          <cell r="L4203">
            <v>-45.038422086588696</v>
          </cell>
          <cell r="M4203">
            <v>-482.08523220166711</v>
          </cell>
          <cell r="N4203">
            <v>-820.0287640107299</v>
          </cell>
          <cell r="O4203">
            <v>-1017.0522035920224</v>
          </cell>
          <cell r="P4203">
            <v>472.19673435274717</v>
          </cell>
          <cell r="Q4203">
            <v>1016.1614792286393</v>
          </cell>
          <cell r="R4203">
            <v>1551.6374380323341</v>
          </cell>
          <cell r="S4203">
            <v>2076.9970858648294</v>
          </cell>
        </row>
        <row r="4205">
          <cell r="I4205">
            <v>832.34496686369596</v>
          </cell>
          <cell r="J4205">
            <v>353.59197420190037</v>
          </cell>
          <cell r="K4205">
            <v>-45.038422086588696</v>
          </cell>
          <cell r="L4205">
            <v>-482.08523220166711</v>
          </cell>
          <cell r="M4205">
            <v>-820.0287640107299</v>
          </cell>
          <cell r="N4205">
            <v>-1017.0522035920224</v>
          </cell>
          <cell r="O4205">
            <v>472.19673435274717</v>
          </cell>
          <cell r="P4205">
            <v>1016.1614792286393</v>
          </cell>
          <cell r="Q4205">
            <v>1551.6374380323341</v>
          </cell>
          <cell r="R4205">
            <v>2076.9970858648294</v>
          </cell>
          <cell r="S4205">
            <v>2592.6199919606297</v>
          </cell>
        </row>
        <row r="4211">
          <cell r="J4211">
            <v>0</v>
          </cell>
          <cell r="K4211">
            <v>0</v>
          </cell>
          <cell r="L4211">
            <v>0</v>
          </cell>
          <cell r="M4211">
            <v>0</v>
          </cell>
          <cell r="N4211">
            <v>0</v>
          </cell>
          <cell r="O4211">
            <v>0</v>
          </cell>
          <cell r="P4211">
            <v>0</v>
          </cell>
          <cell r="Q4211">
            <v>0</v>
          </cell>
          <cell r="R4211">
            <v>0</v>
          </cell>
          <cell r="S4211">
            <v>0</v>
          </cell>
        </row>
      </sheetData>
      <sheetData sheetId="18">
        <row r="18">
          <cell r="J18">
            <v>344.23767916787978</v>
          </cell>
          <cell r="K18">
            <v>368.4943299159408</v>
          </cell>
          <cell r="L18">
            <v>402.90316666262208</v>
          </cell>
          <cell r="M18">
            <v>406.82836580845589</v>
          </cell>
          <cell r="N18">
            <v>405.13882047593307</v>
          </cell>
          <cell r="O18">
            <v>0</v>
          </cell>
          <cell r="P18">
            <v>0</v>
          </cell>
          <cell r="Q18">
            <v>0</v>
          </cell>
          <cell r="R18">
            <v>0</v>
          </cell>
          <cell r="S18">
            <v>0</v>
          </cell>
        </row>
        <row r="34">
          <cell r="J34">
            <v>-243.13432561735749</v>
          </cell>
          <cell r="K34">
            <v>-215.68226018553983</v>
          </cell>
          <cell r="L34">
            <v>-177.7918147124436</v>
          </cell>
          <cell r="M34">
            <v>-172.35776569832277</v>
          </cell>
          <cell r="N34">
            <v>-177.83929778000177</v>
          </cell>
          <cell r="O34">
            <v>-182.35244712632507</v>
          </cell>
          <cell r="P34">
            <v>-179.11596117587084</v>
          </cell>
          <cell r="Q34">
            <v>-175.97212409360813</v>
          </cell>
          <cell r="R34">
            <v>-172.91828367807258</v>
          </cell>
          <cell r="S34">
            <v>-169.95186365071984</v>
          </cell>
        </row>
        <row r="37">
          <cell r="J37">
            <v>4640.2047682013545</v>
          </cell>
          <cell r="K37">
            <v>4425.1559435669697</v>
          </cell>
          <cell r="L37">
            <v>4257.3483087788372</v>
          </cell>
          <cell r="M37">
            <v>4125.4191667540708</v>
          </cell>
          <cell r="N37">
            <v>4006.8824086481932</v>
          </cell>
          <cell r="O37">
            <v>3892.9595153780128</v>
          </cell>
          <cell r="P37">
            <v>3781.5181871792674</v>
          </cell>
          <cell r="Q37">
            <v>3673.2670204968808</v>
          </cell>
          <cell r="R37">
            <v>3568.114692563393</v>
          </cell>
          <cell r="S37">
            <v>3465.9724948513494</v>
          </cell>
        </row>
        <row r="38">
          <cell r="J38">
            <v>139.37227919649195</v>
          </cell>
          <cell r="K38">
            <v>418.81221685551282</v>
          </cell>
          <cell r="L38">
            <v>684.20387365845818</v>
          </cell>
          <cell r="M38">
            <v>920.58085708357521</v>
          </cell>
          <cell r="N38">
            <v>1126.0430183351523</v>
          </cell>
          <cell r="O38">
            <v>1185.8057565258523</v>
          </cell>
          <cell r="P38">
            <v>1116.5128805734994</v>
          </cell>
          <cell r="Q38">
            <v>1047.2200046211456</v>
          </cell>
          <cell r="R38">
            <v>977.92712866879265</v>
          </cell>
          <cell r="S38">
            <v>908.63425271643973</v>
          </cell>
        </row>
        <row r="42">
          <cell r="J42">
            <v>3.5999999999999997E-2</v>
          </cell>
          <cell r="K42">
            <v>3.5999999999999997E-2</v>
          </cell>
          <cell r="L42">
            <v>3.5999999999999997E-2</v>
          </cell>
          <cell r="M42">
            <v>3.5999999999999997E-2</v>
          </cell>
          <cell r="N42">
            <v>3.5999999999999997E-2</v>
          </cell>
          <cell r="O42">
            <v>3.5999999999999997E-2</v>
          </cell>
          <cell r="P42">
            <v>3.5999999999999997E-2</v>
          </cell>
          <cell r="Q42">
            <v>3.5999999999999997E-2</v>
          </cell>
          <cell r="R42">
            <v>3.5999999999999997E-2</v>
          </cell>
          <cell r="S42">
            <v>3.5999999999999997E-2</v>
          </cell>
        </row>
        <row r="43">
          <cell r="J43">
            <v>3.5999999999999997E-2</v>
          </cell>
          <cell r="K43">
            <v>3.5999999999999997E-2</v>
          </cell>
          <cell r="L43">
            <v>3.5999999999999997E-2</v>
          </cell>
          <cell r="M43">
            <v>3.5999999999999997E-2</v>
          </cell>
          <cell r="N43">
            <v>3.5999999999999997E-2</v>
          </cell>
          <cell r="O43">
            <v>3.5999999999999997E-2</v>
          </cell>
          <cell r="P43">
            <v>3.5999999999999997E-2</v>
          </cell>
          <cell r="Q43">
            <v>3.5999999999999997E-2</v>
          </cell>
          <cell r="R43">
            <v>3.5999999999999997E-2</v>
          </cell>
          <cell r="S43">
            <v>3.5999999999999997E-2</v>
          </cell>
        </row>
        <row r="47">
          <cell r="J47">
            <v>172.06477370632246</v>
          </cell>
          <cell r="K47">
            <v>174.38285377520936</v>
          </cell>
          <cell r="L47">
            <v>177.89587856774261</v>
          </cell>
          <cell r="M47">
            <v>181.65600085815524</v>
          </cell>
          <cell r="N47">
            <v>184.78531537140043</v>
          </cell>
          <cell r="O47">
            <v>182.83554978853911</v>
          </cell>
          <cell r="P47">
            <v>176.32911843909957</v>
          </cell>
          <cell r="Q47">
            <v>169.93753290424894</v>
          </cell>
          <cell r="R47">
            <v>163.65750556435867</v>
          </cell>
          <cell r="S47">
            <v>157.4858429124404</v>
          </cell>
        </row>
        <row r="60">
          <cell r="J60">
            <v>762.6129554667034</v>
          </cell>
          <cell r="K60">
            <v>761.73593213707522</v>
          </cell>
          <cell r="L60">
            <v>761.76700217660505</v>
          </cell>
          <cell r="M60">
            <v>764.01823239794999</v>
          </cell>
          <cell r="N60">
            <v>770.94017405224417</v>
          </cell>
          <cell r="O60">
            <v>365.18799691486419</v>
          </cell>
          <cell r="P60">
            <v>355.44507961497038</v>
          </cell>
          <cell r="Q60">
            <v>345.90965699785704</v>
          </cell>
          <cell r="R60">
            <v>336.57578924243126</v>
          </cell>
          <cell r="S60">
            <v>327.43770656316025</v>
          </cell>
        </row>
        <row r="88">
          <cell r="J88">
            <v>344.23767916787978</v>
          </cell>
          <cell r="K88">
            <v>368.4943299159408</v>
          </cell>
          <cell r="L88">
            <v>402.90316666262208</v>
          </cell>
          <cell r="M88">
            <v>406.82836580845589</v>
          </cell>
          <cell r="N88">
            <v>405.13882047593307</v>
          </cell>
          <cell r="O88">
            <v>0</v>
          </cell>
          <cell r="P88">
            <v>0</v>
          </cell>
          <cell r="Q88">
            <v>0</v>
          </cell>
          <cell r="R88">
            <v>0</v>
          </cell>
          <cell r="S88">
            <v>0</v>
          </cell>
        </row>
        <row r="104">
          <cell r="J104">
            <v>-243.13432561735749</v>
          </cell>
          <cell r="K104">
            <v>-215.68226018553983</v>
          </cell>
          <cell r="L104">
            <v>-177.7918147124436</v>
          </cell>
          <cell r="M104">
            <v>-172.35776569832277</v>
          </cell>
          <cell r="N104">
            <v>-177.83929778000177</v>
          </cell>
          <cell r="O104">
            <v>-182.35244712632507</v>
          </cell>
          <cell r="P104">
            <v>-179.11596117587084</v>
          </cell>
          <cell r="Q104">
            <v>-175.97212409360813</v>
          </cell>
          <cell r="R104">
            <v>-172.91828367807258</v>
          </cell>
          <cell r="S104">
            <v>-169.95186365071984</v>
          </cell>
        </row>
        <row r="106">
          <cell r="J106">
            <v>4779.5770473978464</v>
          </cell>
          <cell r="K106">
            <v>4843.9681604224825</v>
          </cell>
          <cell r="L106">
            <v>4941.5521824372954</v>
          </cell>
          <cell r="M106">
            <v>5046.000023837646</v>
          </cell>
          <cell r="N106">
            <v>5132.9254269833455</v>
          </cell>
          <cell r="O106">
            <v>5078.7652719038651</v>
          </cell>
          <cell r="P106">
            <v>4898.0310677527668</v>
          </cell>
          <cell r="Q106">
            <v>4720.4870251180264</v>
          </cell>
          <cell r="R106">
            <v>4546.0418212321856</v>
          </cell>
          <cell r="S106">
            <v>4374.6067475677892</v>
          </cell>
        </row>
        <row r="107">
          <cell r="J107">
            <v>4640.2047682013545</v>
          </cell>
          <cell r="K107">
            <v>4425.1559435669697</v>
          </cell>
          <cell r="L107">
            <v>4257.3483087788372</v>
          </cell>
          <cell r="M107">
            <v>4125.4191667540708</v>
          </cell>
          <cell r="N107">
            <v>4006.8824086481932</v>
          </cell>
          <cell r="O107">
            <v>3892.9595153780128</v>
          </cell>
          <cell r="P107">
            <v>3781.5181871792674</v>
          </cell>
          <cell r="Q107">
            <v>3673.2670204968808</v>
          </cell>
          <cell r="R107">
            <v>3568.114692563393</v>
          </cell>
          <cell r="S107">
            <v>3465.9724948513494</v>
          </cell>
        </row>
        <row r="108">
          <cell r="J108">
            <v>139.37227919649195</v>
          </cell>
          <cell r="K108">
            <v>418.81221685551282</v>
          </cell>
          <cell r="L108">
            <v>684.20387365845818</v>
          </cell>
          <cell r="M108">
            <v>920.58085708357521</v>
          </cell>
          <cell r="N108">
            <v>1126.0430183351523</v>
          </cell>
          <cell r="O108">
            <v>1185.8057565258523</v>
          </cell>
          <cell r="P108">
            <v>1116.5128805734994</v>
          </cell>
          <cell r="Q108">
            <v>1047.2200046211456</v>
          </cell>
          <cell r="R108">
            <v>977.92712866879265</v>
          </cell>
          <cell r="S108">
            <v>908.63425271643973</v>
          </cell>
        </row>
        <row r="114">
          <cell r="J114">
            <v>172.06477370632246</v>
          </cell>
          <cell r="K114">
            <v>174.38285377520936</v>
          </cell>
          <cell r="L114">
            <v>177.89587856774261</v>
          </cell>
          <cell r="M114">
            <v>181.65600085815524</v>
          </cell>
          <cell r="N114">
            <v>184.78531537140043</v>
          </cell>
          <cell r="O114">
            <v>182.83554978853911</v>
          </cell>
          <cell r="P114">
            <v>176.32911843909957</v>
          </cell>
          <cell r="Q114">
            <v>169.93753290424894</v>
          </cell>
          <cell r="R114">
            <v>163.65750556435867</v>
          </cell>
          <cell r="S114">
            <v>157.4858429124404</v>
          </cell>
        </row>
        <row r="171">
          <cell r="J171">
            <v>172.06477370632246</v>
          </cell>
          <cell r="K171">
            <v>174.38285377520936</v>
          </cell>
          <cell r="L171">
            <v>177.89587856774261</v>
          </cell>
          <cell r="M171">
            <v>181.65600085815524</v>
          </cell>
          <cell r="N171">
            <v>184.78531537140043</v>
          </cell>
          <cell r="O171">
            <v>182.83554978853908</v>
          </cell>
          <cell r="P171">
            <v>176.32911843909955</v>
          </cell>
          <cell r="Q171">
            <v>169.93753290424894</v>
          </cell>
          <cell r="R171">
            <v>163.65750556435867</v>
          </cell>
          <cell r="S171">
            <v>157.4858429124404</v>
          </cell>
        </row>
        <row r="241">
          <cell r="J241">
            <v>762.6129554667034</v>
          </cell>
          <cell r="K241">
            <v>761.73593213707522</v>
          </cell>
          <cell r="L241">
            <v>761.76700217660505</v>
          </cell>
          <cell r="M241">
            <v>764.01823239794999</v>
          </cell>
          <cell r="N241">
            <v>770.94017405224417</v>
          </cell>
          <cell r="O241">
            <v>365.18799691486413</v>
          </cell>
          <cell r="P241">
            <v>355.44507961497038</v>
          </cell>
          <cell r="Q241">
            <v>345.90965699785704</v>
          </cell>
          <cell r="R241">
            <v>336.57578924243126</v>
          </cell>
          <cell r="S241">
            <v>327.43770656316025</v>
          </cell>
        </row>
      </sheetData>
      <sheetData sheetId="19">
        <row r="18">
          <cell r="J18">
            <v>341.88976947711478</v>
          </cell>
          <cell r="K18">
            <v>363.48699687356344</v>
          </cell>
          <cell r="L18">
            <v>363.81966483024047</v>
          </cell>
          <cell r="M18">
            <v>354.89934107448852</v>
          </cell>
          <cell r="N18">
            <v>343.19588381955481</v>
          </cell>
          <cell r="O18">
            <v>0</v>
          </cell>
          <cell r="P18">
            <v>0</v>
          </cell>
          <cell r="Q18">
            <v>0</v>
          </cell>
          <cell r="R18">
            <v>0</v>
          </cell>
          <cell r="S18">
            <v>0</v>
          </cell>
        </row>
        <row r="34">
          <cell r="J34">
            <v>-297.45143859896189</v>
          </cell>
          <cell r="K34">
            <v>-290.39728865200419</v>
          </cell>
          <cell r="L34">
            <v>-285.27704404491885</v>
          </cell>
          <cell r="M34">
            <v>-292.25098662874296</v>
          </cell>
          <cell r="N34">
            <v>-311.45993277022643</v>
          </cell>
          <cell r="O34">
            <v>-281.79095680164767</v>
          </cell>
          <cell r="P34">
            <v>-273.89539540120791</v>
          </cell>
          <cell r="Q34">
            <v>-266.31052545228886</v>
          </cell>
          <cell r="R34">
            <v>-259.02412120257827</v>
          </cell>
          <cell r="S34">
            <v>-252.02443798483677</v>
          </cell>
        </row>
        <row r="37">
          <cell r="J37">
            <v>6199.9239386485133</v>
          </cell>
          <cell r="K37">
            <v>5927.8933722683487</v>
          </cell>
          <cell r="L37">
            <v>5680.584722306583</v>
          </cell>
          <cell r="M37">
            <v>5448.4124978005539</v>
          </cell>
          <cell r="N37">
            <v>5216.7247892859805</v>
          </cell>
          <cell r="O37">
            <v>4998.7392637393114</v>
          </cell>
          <cell r="P37">
            <v>4802.0381707000752</v>
          </cell>
          <cell r="Q37">
            <v>4613.0772933355183</v>
          </cell>
          <cell r="R37">
            <v>4431.5520530702752</v>
          </cell>
          <cell r="S37">
            <v>4257.1698565387578</v>
          </cell>
        </row>
        <row r="38">
          <cell r="J38">
            <v>340.91237953023938</v>
          </cell>
          <cell r="K38">
            <v>921.46032872731848</v>
          </cell>
          <cell r="L38">
            <v>1381.5548800490214</v>
          </cell>
          <cell r="M38">
            <v>1775.1905658571422</v>
          </cell>
          <cell r="N38">
            <v>2058.4116453846655</v>
          </cell>
          <cell r="O38">
            <v>2127.8849792278352</v>
          </cell>
          <cell r="P38">
            <v>2046.7428961656433</v>
          </cell>
          <cell r="Q38">
            <v>1965.6008131034523</v>
          </cell>
          <cell r="R38">
            <v>1884.4587300412613</v>
          </cell>
          <cell r="S38">
            <v>1803.3166469790713</v>
          </cell>
        </row>
        <row r="42">
          <cell r="J42">
            <v>3.5999999999999997E-2</v>
          </cell>
          <cell r="K42">
            <v>3.5999999999999997E-2</v>
          </cell>
          <cell r="L42">
            <v>3.5999999999999997E-2</v>
          </cell>
          <cell r="M42">
            <v>3.5999999999999997E-2</v>
          </cell>
          <cell r="N42">
            <v>3.5999999999999997E-2</v>
          </cell>
          <cell r="O42">
            <v>3.5999999999999997E-2</v>
          </cell>
          <cell r="P42">
            <v>3.5999999999999997E-2</v>
          </cell>
          <cell r="Q42">
            <v>3.5999999999999997E-2</v>
          </cell>
          <cell r="R42">
            <v>3.5999999999999997E-2</v>
          </cell>
          <cell r="S42">
            <v>3.5999999999999997E-2</v>
          </cell>
        </row>
        <row r="43">
          <cell r="J43">
            <v>3.5999999999999997E-2</v>
          </cell>
          <cell r="K43">
            <v>3.5999999999999997E-2</v>
          </cell>
          <cell r="L43">
            <v>3.5999999999999997E-2</v>
          </cell>
          <cell r="M43">
            <v>3.5999999999999997E-2</v>
          </cell>
          <cell r="N43">
            <v>3.5999999999999997E-2</v>
          </cell>
          <cell r="O43">
            <v>3.5999999999999997E-2</v>
          </cell>
          <cell r="P43">
            <v>3.5999999999999997E-2</v>
          </cell>
          <cell r="Q43">
            <v>3.5999999999999997E-2</v>
          </cell>
          <cell r="R43">
            <v>3.5999999999999997E-2</v>
          </cell>
          <cell r="S43">
            <v>3.5999999999999997E-2</v>
          </cell>
        </row>
        <row r="47">
          <cell r="J47">
            <v>235.47010745443507</v>
          </cell>
          <cell r="K47">
            <v>246.57673323584399</v>
          </cell>
          <cell r="L47">
            <v>254.23702568480172</v>
          </cell>
          <cell r="M47">
            <v>260.049710291677</v>
          </cell>
          <cell r="N47">
            <v>261.90491164814324</v>
          </cell>
          <cell r="O47">
            <v>256.55847274681724</v>
          </cell>
          <cell r="P47">
            <v>246.55611840716585</v>
          </cell>
          <cell r="Q47">
            <v>236.83241183180292</v>
          </cell>
          <cell r="R47">
            <v>227.37638819201527</v>
          </cell>
          <cell r="S47">
            <v>218.17751412664182</v>
          </cell>
        </row>
        <row r="60">
          <cell r="J60">
            <v>871.77640818259351</v>
          </cell>
          <cell r="K60">
            <v>897.42606850936647</v>
          </cell>
          <cell r="L60">
            <v>900.29891788428347</v>
          </cell>
          <cell r="M60">
            <v>904.16520057546688</v>
          </cell>
          <cell r="N60">
            <v>913.52591935849443</v>
          </cell>
          <cell r="O60">
            <v>538.34942954846497</v>
          </cell>
          <cell r="P60">
            <v>520.45151380837376</v>
          </cell>
          <cell r="Q60">
            <v>503.14293728409177</v>
          </cell>
          <cell r="R60">
            <v>486.40050939459354</v>
          </cell>
          <cell r="S60">
            <v>470.20195211147859</v>
          </cell>
        </row>
        <row r="88">
          <cell r="J88">
            <v>394.72072444400465</v>
          </cell>
          <cell r="K88">
            <v>395.1387297912039</v>
          </cell>
          <cell r="L88">
            <v>389.16589829718163</v>
          </cell>
          <cell r="M88">
            <v>371.11095432366864</v>
          </cell>
          <cell r="N88">
            <v>332.29797981985269</v>
          </cell>
          <cell r="O88">
            <v>0</v>
          </cell>
          <cell r="P88">
            <v>0</v>
          </cell>
          <cell r="Q88">
            <v>0</v>
          </cell>
          <cell r="R88">
            <v>0</v>
          </cell>
          <cell r="S88">
            <v>0</v>
          </cell>
        </row>
        <row r="104">
          <cell r="J104">
            <v>-299.27921030636332</v>
          </cell>
          <cell r="K104">
            <v>-290.18226286708079</v>
          </cell>
          <cell r="L104">
            <v>-285.42609603944442</v>
          </cell>
          <cell r="M104">
            <v>-293.30610265422257</v>
          </cell>
          <cell r="N104">
            <v>-314.17268403514464</v>
          </cell>
          <cell r="O104">
            <v>-277.11031920800525</v>
          </cell>
          <cell r="P104">
            <v>-269.24585598647639</v>
          </cell>
          <cell r="Q104">
            <v>-261.6908604987546</v>
          </cell>
          <cell r="R104">
            <v>-254.43315514599166</v>
          </cell>
          <cell r="S104">
            <v>-247.46104151956681</v>
          </cell>
        </row>
        <row r="106">
          <cell r="J106">
            <v>6513.5069548416068</v>
          </cell>
          <cell r="K106">
            <v>6778.9766207550183</v>
          </cell>
          <cell r="L106">
            <v>6963.2965258178638</v>
          </cell>
          <cell r="M106">
            <v>7103.3789797518912</v>
          </cell>
          <cell r="N106">
            <v>7150.3715624949036</v>
          </cell>
          <cell r="O106">
            <v>7008.292265955617</v>
          </cell>
          <cell r="P106">
            <v>6735.1141783583753</v>
          </cell>
          <cell r="Q106">
            <v>6469.6458201157602</v>
          </cell>
          <cell r="R106">
            <v>6211.5838122933874</v>
          </cell>
          <cell r="S106">
            <v>5960.6367139606082</v>
          </cell>
        </row>
        <row r="107">
          <cell r="J107">
            <v>6198.5638006819954</v>
          </cell>
          <cell r="K107">
            <v>5924.120749382736</v>
          </cell>
          <cell r="L107">
            <v>5674.0439166325941</v>
          </cell>
          <cell r="M107">
            <v>5437.6359579325999</v>
          </cell>
          <cell r="N107">
            <v>5200.0347512826838</v>
          </cell>
          <cell r="O107">
            <v>4979.0507729444234</v>
          </cell>
          <cell r="P107">
            <v>4783.124424786909</v>
          </cell>
          <cell r="Q107">
            <v>4594.9078059840194</v>
          </cell>
          <cell r="R107">
            <v>4414.097537601373</v>
          </cell>
          <cell r="S107">
            <v>4240.4021787083202</v>
          </cell>
        </row>
        <row r="108">
          <cell r="J108">
            <v>314.94315415961137</v>
          </cell>
          <cell r="K108">
            <v>854.85587137228231</v>
          </cell>
          <cell r="L108">
            <v>1289.2526091852696</v>
          </cell>
          <cell r="M108">
            <v>1665.7430218192912</v>
          </cell>
          <cell r="N108">
            <v>1950.3368112122198</v>
          </cell>
          <cell r="O108">
            <v>2029.2414930111936</v>
          </cell>
          <cell r="P108">
            <v>1951.9897535714663</v>
          </cell>
          <cell r="Q108">
            <v>1874.7380141317408</v>
          </cell>
          <cell r="R108">
            <v>1797.4862746920144</v>
          </cell>
          <cell r="S108">
            <v>1720.234535252288</v>
          </cell>
        </row>
        <row r="114">
          <cell r="J114">
            <v>234.48625037429781</v>
          </cell>
          <cell r="K114">
            <v>244.04315834718065</v>
          </cell>
          <cell r="L114">
            <v>250.67867492944308</v>
          </cell>
          <cell r="M114">
            <v>255.72164327106805</v>
          </cell>
          <cell r="N114">
            <v>257.41337624981651</v>
          </cell>
          <cell r="O114">
            <v>252.2985215744022</v>
          </cell>
          <cell r="P114">
            <v>242.46411042090148</v>
          </cell>
          <cell r="Q114">
            <v>232.90724952416736</v>
          </cell>
          <cell r="R114">
            <v>223.61701724256193</v>
          </cell>
          <cell r="S114">
            <v>214.58292170258187</v>
          </cell>
        </row>
        <row r="171">
          <cell r="J171">
            <v>234.48625037429784</v>
          </cell>
          <cell r="K171">
            <v>244.04315834718065</v>
          </cell>
          <cell r="L171">
            <v>250.67867492944308</v>
          </cell>
          <cell r="M171">
            <v>255.72164327106807</v>
          </cell>
          <cell r="N171">
            <v>257.41337624981651</v>
          </cell>
          <cell r="O171">
            <v>252.2985215744022</v>
          </cell>
          <cell r="P171">
            <v>242.46411042090151</v>
          </cell>
          <cell r="Q171">
            <v>232.90724952416736</v>
          </cell>
          <cell r="R171">
            <v>223.61701724256193</v>
          </cell>
          <cell r="S171">
            <v>214.58292170258187</v>
          </cell>
        </row>
        <row r="241">
          <cell r="J241">
            <v>925.45127777674759</v>
          </cell>
          <cell r="K241">
            <v>926.32920075342031</v>
          </cell>
          <cell r="L241">
            <v>922.23585259039157</v>
          </cell>
          <cell r="M241">
            <v>917.10386282951777</v>
          </cell>
          <cell r="N241">
            <v>900.84923122538373</v>
          </cell>
          <cell r="O241">
            <v>529.40884078240742</v>
          </cell>
          <cell r="P241">
            <v>511.70996640737792</v>
          </cell>
          <cell r="Q241">
            <v>494.59811002292196</v>
          </cell>
          <cell r="R241">
            <v>478.05017238855362</v>
          </cell>
          <cell r="S241">
            <v>462.0439632221487</v>
          </cell>
        </row>
      </sheetData>
      <sheetData sheetId="20"/>
      <sheetData sheetId="21">
        <row r="34">
          <cell r="J34">
            <v>149.2739107418835</v>
          </cell>
          <cell r="K34">
            <v>150.54493283612328</v>
          </cell>
          <cell r="L34">
            <v>153.93541196603468</v>
          </cell>
          <cell r="M34">
            <v>155.63692334207005</v>
          </cell>
          <cell r="N34">
            <v>160.04141298422391</v>
          </cell>
          <cell r="O34">
            <v>0</v>
          </cell>
          <cell r="P34">
            <v>0</v>
          </cell>
          <cell r="Q34">
            <v>0</v>
          </cell>
          <cell r="R34">
            <v>0</v>
          </cell>
          <cell r="S34">
            <v>0</v>
          </cell>
        </row>
        <row r="43">
          <cell r="J43">
            <v>0.01</v>
          </cell>
          <cell r="K43">
            <v>0.01</v>
          </cell>
          <cell r="L43">
            <v>0.01</v>
          </cell>
          <cell r="M43">
            <v>0.01</v>
          </cell>
          <cell r="N43">
            <v>0.01</v>
          </cell>
          <cell r="O43">
            <v>0.01</v>
          </cell>
          <cell r="P43">
            <v>0.01</v>
          </cell>
          <cell r="Q43">
            <v>0.01</v>
          </cell>
          <cell r="R43">
            <v>0.01</v>
          </cell>
          <cell r="S43">
            <v>0.01</v>
          </cell>
        </row>
        <row r="61">
          <cell r="J61">
            <v>31.752216816168779</v>
          </cell>
          <cell r="K61">
            <v>31.064560725357403</v>
          </cell>
          <cell r="L61">
            <v>30.728998288575891</v>
          </cell>
          <cell r="M61">
            <v>30.227498190606887</v>
          </cell>
          <cell r="N61">
            <v>30.567444467066853</v>
          </cell>
          <cell r="O61">
            <v>0</v>
          </cell>
          <cell r="P61">
            <v>0</v>
          </cell>
          <cell r="Q61">
            <v>0</v>
          </cell>
          <cell r="R61">
            <v>0</v>
          </cell>
          <cell r="S61">
            <v>0</v>
          </cell>
        </row>
        <row r="62">
          <cell r="J62">
            <v>28.444409533027592</v>
          </cell>
          <cell r="K62">
            <v>28.217697136007327</v>
          </cell>
          <cell r="L62">
            <v>28.210352785914818</v>
          </cell>
          <cell r="M62">
            <v>27.821293081663288</v>
          </cell>
          <cell r="N62">
            <v>27.71243807419053</v>
          </cell>
          <cell r="O62">
            <v>0</v>
          </cell>
          <cell r="P62">
            <v>0</v>
          </cell>
          <cell r="Q62">
            <v>0</v>
          </cell>
          <cell r="R62">
            <v>0</v>
          </cell>
          <cell r="S62">
            <v>0</v>
          </cell>
        </row>
        <row r="63">
          <cell r="J63">
            <v>31.500939150344617</v>
          </cell>
          <cell r="K63">
            <v>30.560800490379041</v>
          </cell>
          <cell r="L63">
            <v>29.972517502823063</v>
          </cell>
          <cell r="M63">
            <v>29.216766219984155</v>
          </cell>
          <cell r="N63">
            <v>29.556784312029578</v>
          </cell>
          <cell r="O63">
            <v>0</v>
          </cell>
          <cell r="P63">
            <v>0</v>
          </cell>
          <cell r="Q63">
            <v>0</v>
          </cell>
          <cell r="R63">
            <v>0</v>
          </cell>
          <cell r="S63">
            <v>0</v>
          </cell>
        </row>
        <row r="64">
          <cell r="J64">
            <v>23.001860873534191</v>
          </cell>
          <cell r="K64">
            <v>23.070595939399219</v>
          </cell>
          <cell r="L64">
            <v>23.504377714065587</v>
          </cell>
          <cell r="M64">
            <v>23.767749400704709</v>
          </cell>
          <cell r="N64">
            <v>24.108154661994082</v>
          </cell>
          <cell r="O64">
            <v>0</v>
          </cell>
          <cell r="P64">
            <v>0</v>
          </cell>
          <cell r="Q64">
            <v>0</v>
          </cell>
          <cell r="R64">
            <v>0</v>
          </cell>
          <cell r="S64">
            <v>0</v>
          </cell>
        </row>
        <row r="68">
          <cell r="J68">
            <v>165.58832103232626</v>
          </cell>
          <cell r="K68">
            <v>167.39864264766558</v>
          </cell>
          <cell r="L68">
            <v>171.35906662573478</v>
          </cell>
          <cell r="M68">
            <v>173.61232436489487</v>
          </cell>
          <cell r="N68">
            <v>178.51282899874477</v>
          </cell>
          <cell r="O68">
            <v>0</v>
          </cell>
          <cell r="P68">
            <v>0</v>
          </cell>
          <cell r="Q68">
            <v>0</v>
          </cell>
          <cell r="R68">
            <v>0</v>
          </cell>
          <cell r="S68">
            <v>0</v>
          </cell>
        </row>
        <row r="70">
          <cell r="J70">
            <v>1465.8527080119461</v>
          </cell>
          <cell r="K70">
            <v>1517.9723385065604</v>
          </cell>
          <cell r="L70">
            <v>1571.0063993442657</v>
          </cell>
          <cell r="M70">
            <v>1623.9277779175948</v>
          </cell>
          <cell r="N70">
            <v>1668.6287724533399</v>
          </cell>
          <cell r="O70">
            <v>0</v>
          </cell>
          <cell r="P70">
            <v>0</v>
          </cell>
          <cell r="Q70">
            <v>0</v>
          </cell>
          <cell r="R70">
            <v>0</v>
          </cell>
          <cell r="S70">
            <v>0</v>
          </cell>
        </row>
        <row r="71">
          <cell r="J71">
            <v>148.54828586743531</v>
          </cell>
          <cell r="K71">
            <v>147.88970628730439</v>
          </cell>
          <cell r="L71">
            <v>148.47680574127227</v>
          </cell>
          <cell r="M71">
            <v>147.5461942764916</v>
          </cell>
          <cell r="N71">
            <v>150.00801431493349</v>
          </cell>
          <cell r="O71">
            <v>0</v>
          </cell>
          <cell r="P71">
            <v>0</v>
          </cell>
          <cell r="Q71">
            <v>0</v>
          </cell>
          <cell r="R71">
            <v>0</v>
          </cell>
          <cell r="S71">
            <v>0</v>
          </cell>
        </row>
        <row r="73">
          <cell r="J73">
            <v>1631.4410290442725</v>
          </cell>
          <cell r="K73">
            <v>1685.370981154226</v>
          </cell>
          <cell r="L73">
            <v>1742.3654659700005</v>
          </cell>
          <cell r="M73">
            <v>1797.5401022824897</v>
          </cell>
          <cell r="N73">
            <v>1847.1416014520846</v>
          </cell>
          <cell r="O73">
            <v>0</v>
          </cell>
          <cell r="P73">
            <v>0</v>
          </cell>
          <cell r="Q73">
            <v>0</v>
          </cell>
          <cell r="R73">
            <v>0</v>
          </cell>
          <cell r="S73">
            <v>0</v>
          </cell>
        </row>
        <row r="74">
          <cell r="J74">
            <v>-1614.4009938793815</v>
          </cell>
          <cell r="K74">
            <v>-1665.8620447938647</v>
          </cell>
          <cell r="L74">
            <v>-1719.483205085538</v>
          </cell>
          <cell r="M74">
            <v>-1771.4739721940864</v>
          </cell>
          <cell r="N74">
            <v>-1818.6367867682734</v>
          </cell>
          <cell r="O74">
            <v>0</v>
          </cell>
          <cell r="P74">
            <v>0</v>
          </cell>
          <cell r="Q74">
            <v>0</v>
          </cell>
          <cell r="R74">
            <v>0</v>
          </cell>
          <cell r="S74">
            <v>0</v>
          </cell>
        </row>
        <row r="79">
          <cell r="I79">
            <v>0</v>
          </cell>
          <cell r="J79">
            <v>-2.8591996387813996</v>
          </cell>
          <cell r="K79">
            <v>-2.3540006672484979</v>
          </cell>
          <cell r="L79">
            <v>-1.9848277047071166</v>
          </cell>
          <cell r="M79">
            <v>-1.5001227727131334</v>
          </cell>
          <cell r="N79">
            <v>-1.0398222263431449</v>
          </cell>
          <cell r="O79">
            <v>0</v>
          </cell>
          <cell r="P79">
            <v>0</v>
          </cell>
          <cell r="Q79">
            <v>0</v>
          </cell>
          <cell r="R79">
            <v>0</v>
          </cell>
          <cell r="S79">
            <v>0</v>
          </cell>
        </row>
        <row r="81">
          <cell r="J81">
            <v>74.901554682290424</v>
          </cell>
          <cell r="K81">
            <v>81.670578283498529</v>
          </cell>
          <cell r="L81">
            <v>90.296992482632547</v>
          </cell>
          <cell r="M81">
            <v>98.542135067362821</v>
          </cell>
          <cell r="N81">
            <v>109.2932205002642</v>
          </cell>
          <cell r="O81">
            <v>0</v>
          </cell>
          <cell r="P81">
            <v>0</v>
          </cell>
          <cell r="Q81">
            <v>0</v>
          </cell>
          <cell r="R81">
            <v>0</v>
          </cell>
          <cell r="S81">
            <v>0</v>
          </cell>
        </row>
        <row r="82">
          <cell r="J82">
            <v>90.686766350035839</v>
          </cell>
          <cell r="K82">
            <v>85.728064364167068</v>
          </cell>
          <cell r="L82">
            <v>81.062074143102251</v>
          </cell>
          <cell r="M82">
            <v>75.070189297532053</v>
          </cell>
          <cell r="N82">
            <v>69.219608498480568</v>
          </cell>
          <cell r="O82">
            <v>0</v>
          </cell>
          <cell r="P82">
            <v>0</v>
          </cell>
          <cell r="Q82">
            <v>0</v>
          </cell>
          <cell r="R82">
            <v>0</v>
          </cell>
          <cell r="S82">
            <v>0</v>
          </cell>
        </row>
        <row r="84">
          <cell r="J84">
            <v>35.92875797011753</v>
          </cell>
          <cell r="K84">
            <v>36.803274810366077</v>
          </cell>
          <cell r="L84">
            <v>36.223661706372141</v>
          </cell>
          <cell r="M84">
            <v>36.860109435343738</v>
          </cell>
          <cell r="N84">
            <v>36.326327410524328</v>
          </cell>
          <cell r="O84">
            <v>0</v>
          </cell>
          <cell r="P84">
            <v>0</v>
          </cell>
          <cell r="Q84">
            <v>0</v>
          </cell>
          <cell r="R84">
            <v>0</v>
          </cell>
          <cell r="S84">
            <v>0</v>
          </cell>
        </row>
        <row r="143">
          <cell r="J143">
            <v>0</v>
          </cell>
          <cell r="K143">
            <v>0</v>
          </cell>
          <cell r="L143">
            <v>0</v>
          </cell>
          <cell r="M143">
            <v>0</v>
          </cell>
          <cell r="N143">
            <v>0</v>
          </cell>
          <cell r="O143" t="str">
            <v>Check Input</v>
          </cell>
          <cell r="P143" t="str">
            <v>Check Input</v>
          </cell>
          <cell r="Q143" t="str">
            <v>Check Input</v>
          </cell>
          <cell r="R143" t="str">
            <v>Check Input</v>
          </cell>
          <cell r="S143" t="str">
            <v>Check Input</v>
          </cell>
        </row>
        <row r="157">
          <cell r="J157">
            <v>11.6099979911628</v>
          </cell>
          <cell r="K157">
            <v>30.873626789950642</v>
          </cell>
          <cell r="L157">
            <v>44.854074815089923</v>
          </cell>
          <cell r="M157">
            <v>42.113965453051023</v>
          </cell>
          <cell r="N157">
            <v>31.082713659393619</v>
          </cell>
          <cell r="O157">
            <v>0</v>
          </cell>
          <cell r="P157">
            <v>0</v>
          </cell>
          <cell r="Q157">
            <v>0</v>
          </cell>
          <cell r="R157">
            <v>0</v>
          </cell>
          <cell r="S157">
            <v>0</v>
          </cell>
        </row>
        <row r="158">
          <cell r="J158">
            <v>-0.72562487444767498</v>
          </cell>
          <cell r="K158">
            <v>-2.6552265488195901</v>
          </cell>
          <cell r="L158">
            <v>-5.4586062247627103</v>
          </cell>
          <cell r="M158">
            <v>-8.0907290655783992</v>
          </cell>
          <cell r="N158">
            <v>-10.0333986692905</v>
          </cell>
          <cell r="O158">
            <v>0</v>
          </cell>
          <cell r="P158">
            <v>0</v>
          </cell>
          <cell r="Q158">
            <v>0</v>
          </cell>
          <cell r="R158">
            <v>0</v>
          </cell>
          <cell r="S158">
            <v>0</v>
          </cell>
        </row>
        <row r="159">
          <cell r="I159">
            <v>0</v>
          </cell>
          <cell r="J159">
            <v>10.884373116715125</v>
          </cell>
          <cell r="K159">
            <v>39.102773357846175</v>
          </cell>
          <cell r="L159">
            <v>78.498241948173401</v>
          </cell>
          <cell r="M159">
            <v>112.52147833564602</v>
          </cell>
          <cell r="N159">
            <v>133.57079332574912</v>
          </cell>
          <cell r="O159">
            <v>133.57079332574912</v>
          </cell>
          <cell r="P159">
            <v>133.57079332574912</v>
          </cell>
          <cell r="Q159">
            <v>133.57079332574912</v>
          </cell>
          <cell r="R159">
            <v>133.57079332574912</v>
          </cell>
          <cell r="S159">
            <v>133.57079332574912</v>
          </cell>
        </row>
      </sheetData>
      <sheetData sheetId="22">
        <row r="10">
          <cell r="J10">
            <v>23.389513292128001</v>
          </cell>
          <cell r="K10">
            <v>23.643953153332301</v>
          </cell>
          <cell r="L10">
            <v>26.164018856635</v>
          </cell>
          <cell r="M10">
            <v>26.236683606061</v>
          </cell>
          <cell r="N10">
            <v>25.9389110080342</v>
          </cell>
          <cell r="O10">
            <v>0</v>
          </cell>
          <cell r="P10">
            <v>0</v>
          </cell>
          <cell r="Q10">
            <v>0</v>
          </cell>
          <cell r="R10">
            <v>0</v>
          </cell>
          <cell r="S10">
            <v>0</v>
          </cell>
        </row>
        <row r="11">
          <cell r="J11">
            <v>0</v>
          </cell>
          <cell r="K11">
            <v>0</v>
          </cell>
          <cell r="L11">
            <v>0</v>
          </cell>
          <cell r="M11">
            <v>0</v>
          </cell>
          <cell r="N11">
            <v>0</v>
          </cell>
          <cell r="O11">
            <v>0</v>
          </cell>
          <cell r="P11">
            <v>0</v>
          </cell>
          <cell r="Q11">
            <v>0</v>
          </cell>
          <cell r="R11">
            <v>0</v>
          </cell>
          <cell r="S11">
            <v>0</v>
          </cell>
        </row>
        <row r="12">
          <cell r="J12">
            <v>0</v>
          </cell>
          <cell r="K12">
            <v>0</v>
          </cell>
          <cell r="L12">
            <v>0</v>
          </cell>
          <cell r="M12">
            <v>0</v>
          </cell>
          <cell r="N12">
            <v>0</v>
          </cell>
          <cell r="O12">
            <v>0</v>
          </cell>
          <cell r="P12">
            <v>0</v>
          </cell>
          <cell r="Q12">
            <v>0</v>
          </cell>
          <cell r="R12">
            <v>0</v>
          </cell>
          <cell r="S12">
            <v>0</v>
          </cell>
        </row>
        <row r="13">
          <cell r="J13">
            <v>0</v>
          </cell>
          <cell r="K13">
            <v>0</v>
          </cell>
          <cell r="L13">
            <v>0</v>
          </cell>
          <cell r="M13">
            <v>0</v>
          </cell>
          <cell r="N13">
            <v>0</v>
          </cell>
          <cell r="O13">
            <v>0</v>
          </cell>
          <cell r="P13">
            <v>0</v>
          </cell>
          <cell r="Q13">
            <v>0</v>
          </cell>
          <cell r="R13">
            <v>0</v>
          </cell>
          <cell r="S13">
            <v>0</v>
          </cell>
        </row>
        <row r="14">
          <cell r="J14">
            <v>0</v>
          </cell>
          <cell r="K14">
            <v>0</v>
          </cell>
          <cell r="L14">
            <v>0</v>
          </cell>
          <cell r="M14">
            <v>0</v>
          </cell>
          <cell r="N14">
            <v>0</v>
          </cell>
          <cell r="O14">
            <v>0</v>
          </cell>
          <cell r="P14">
            <v>0</v>
          </cell>
          <cell r="Q14">
            <v>0</v>
          </cell>
          <cell r="R14">
            <v>0</v>
          </cell>
          <cell r="S14">
            <v>0</v>
          </cell>
        </row>
        <row r="15">
          <cell r="J15">
            <v>44.350501904916598</v>
          </cell>
          <cell r="K15">
            <v>44.009319831883303</v>
          </cell>
          <cell r="L15">
            <v>58.722907950977699</v>
          </cell>
          <cell r="M15">
            <v>60.255197120322201</v>
          </cell>
          <cell r="N15">
            <v>58.532933268764999</v>
          </cell>
          <cell r="O15">
            <v>0</v>
          </cell>
          <cell r="P15">
            <v>0</v>
          </cell>
          <cell r="Q15">
            <v>0</v>
          </cell>
          <cell r="R15">
            <v>0</v>
          </cell>
          <cell r="S15">
            <v>0</v>
          </cell>
        </row>
        <row r="16">
          <cell r="J16">
            <v>0</v>
          </cell>
          <cell r="K16">
            <v>0</v>
          </cell>
          <cell r="L16">
            <v>0</v>
          </cell>
          <cell r="M16">
            <v>0</v>
          </cell>
          <cell r="N16">
            <v>0</v>
          </cell>
          <cell r="O16">
            <v>0</v>
          </cell>
          <cell r="P16">
            <v>0</v>
          </cell>
          <cell r="Q16">
            <v>0</v>
          </cell>
          <cell r="R16">
            <v>0</v>
          </cell>
          <cell r="S16">
            <v>0</v>
          </cell>
        </row>
        <row r="17">
          <cell r="J17">
            <v>0</v>
          </cell>
          <cell r="K17">
            <v>0</v>
          </cell>
          <cell r="L17">
            <v>0</v>
          </cell>
          <cell r="M17">
            <v>0</v>
          </cell>
          <cell r="N17">
            <v>0</v>
          </cell>
          <cell r="O17">
            <v>0</v>
          </cell>
          <cell r="P17">
            <v>0</v>
          </cell>
          <cell r="Q17">
            <v>0</v>
          </cell>
          <cell r="R17">
            <v>0</v>
          </cell>
          <cell r="S17">
            <v>0</v>
          </cell>
        </row>
        <row r="18">
          <cell r="J18">
            <v>0</v>
          </cell>
          <cell r="K18">
            <v>0</v>
          </cell>
          <cell r="L18">
            <v>0</v>
          </cell>
          <cell r="M18">
            <v>0</v>
          </cell>
          <cell r="N18">
            <v>0</v>
          </cell>
          <cell r="O18">
            <v>0</v>
          </cell>
          <cell r="P18">
            <v>0</v>
          </cell>
          <cell r="Q18">
            <v>0</v>
          </cell>
          <cell r="R18">
            <v>0</v>
          </cell>
          <cell r="S18">
            <v>0</v>
          </cell>
        </row>
        <row r="19">
          <cell r="J19">
            <v>0</v>
          </cell>
          <cell r="K19">
            <v>0</v>
          </cell>
          <cell r="L19">
            <v>0</v>
          </cell>
          <cell r="M19">
            <v>0</v>
          </cell>
          <cell r="N19">
            <v>0</v>
          </cell>
          <cell r="O19">
            <v>0</v>
          </cell>
          <cell r="P19">
            <v>0</v>
          </cell>
          <cell r="Q19">
            <v>0</v>
          </cell>
          <cell r="R19">
            <v>0</v>
          </cell>
          <cell r="S19">
            <v>0</v>
          </cell>
        </row>
        <row r="20">
          <cell r="J20">
            <v>60.3426364127996</v>
          </cell>
          <cell r="K20">
            <v>59.484035289837699</v>
          </cell>
          <cell r="L20">
            <v>55.688485434140503</v>
          </cell>
          <cell r="M20">
            <v>56.830689750821101</v>
          </cell>
          <cell r="N20">
            <v>55.729998236801499</v>
          </cell>
          <cell r="O20">
            <v>0</v>
          </cell>
          <cell r="P20">
            <v>0</v>
          </cell>
          <cell r="Q20">
            <v>0</v>
          </cell>
          <cell r="R20">
            <v>0</v>
          </cell>
          <cell r="S20">
            <v>0</v>
          </cell>
        </row>
        <row r="21">
          <cell r="J21">
            <v>0</v>
          </cell>
          <cell r="K21">
            <v>0</v>
          </cell>
          <cell r="L21">
            <v>0</v>
          </cell>
          <cell r="M21">
            <v>0</v>
          </cell>
          <cell r="N21">
            <v>0</v>
          </cell>
          <cell r="O21">
            <v>0</v>
          </cell>
          <cell r="P21">
            <v>0</v>
          </cell>
          <cell r="Q21">
            <v>0</v>
          </cell>
          <cell r="R21">
            <v>0</v>
          </cell>
          <cell r="S21">
            <v>0</v>
          </cell>
        </row>
        <row r="22">
          <cell r="J22">
            <v>0</v>
          </cell>
          <cell r="K22">
            <v>0</v>
          </cell>
          <cell r="L22">
            <v>0</v>
          </cell>
          <cell r="M22">
            <v>0</v>
          </cell>
          <cell r="N22">
            <v>0</v>
          </cell>
          <cell r="O22">
            <v>0</v>
          </cell>
          <cell r="P22">
            <v>0</v>
          </cell>
          <cell r="Q22">
            <v>0</v>
          </cell>
          <cell r="R22">
            <v>0</v>
          </cell>
          <cell r="S22">
            <v>0</v>
          </cell>
        </row>
        <row r="23">
          <cell r="J23">
            <v>0</v>
          </cell>
          <cell r="K23">
            <v>0</v>
          </cell>
          <cell r="L23">
            <v>0</v>
          </cell>
          <cell r="M23">
            <v>0</v>
          </cell>
          <cell r="N23">
            <v>0</v>
          </cell>
          <cell r="O23">
            <v>0</v>
          </cell>
          <cell r="P23">
            <v>0</v>
          </cell>
          <cell r="Q23">
            <v>0</v>
          </cell>
          <cell r="R23">
            <v>0</v>
          </cell>
          <cell r="S23">
            <v>0</v>
          </cell>
        </row>
        <row r="24">
          <cell r="J24">
            <v>0</v>
          </cell>
          <cell r="K24">
            <v>0</v>
          </cell>
          <cell r="L24">
            <v>0</v>
          </cell>
          <cell r="M24">
            <v>0</v>
          </cell>
          <cell r="N24">
            <v>0</v>
          </cell>
          <cell r="O24">
            <v>0</v>
          </cell>
          <cell r="P24">
            <v>0</v>
          </cell>
          <cell r="Q24">
            <v>0</v>
          </cell>
          <cell r="R24">
            <v>0</v>
          </cell>
          <cell r="S24">
            <v>0</v>
          </cell>
        </row>
        <row r="25">
          <cell r="J25">
            <v>89.066796749522794</v>
          </cell>
          <cell r="K25">
            <v>88.134384493107405</v>
          </cell>
          <cell r="L25">
            <v>83.812474073394696</v>
          </cell>
          <cell r="M25">
            <v>84.537247400426097</v>
          </cell>
          <cell r="N25">
            <v>84.076765626752305</v>
          </cell>
          <cell r="O25">
            <v>0</v>
          </cell>
          <cell r="P25">
            <v>0</v>
          </cell>
          <cell r="Q25">
            <v>0</v>
          </cell>
          <cell r="R25">
            <v>0</v>
          </cell>
          <cell r="S25">
            <v>0</v>
          </cell>
        </row>
        <row r="26">
          <cell r="J26">
            <v>0</v>
          </cell>
          <cell r="K26">
            <v>0</v>
          </cell>
          <cell r="L26">
            <v>0</v>
          </cell>
          <cell r="M26">
            <v>0</v>
          </cell>
          <cell r="N26">
            <v>0</v>
          </cell>
          <cell r="O26">
            <v>0</v>
          </cell>
          <cell r="P26">
            <v>0</v>
          </cell>
          <cell r="Q26">
            <v>0</v>
          </cell>
          <cell r="R26">
            <v>0</v>
          </cell>
          <cell r="S26">
            <v>0</v>
          </cell>
        </row>
        <row r="27">
          <cell r="J27">
            <v>0</v>
          </cell>
          <cell r="K27">
            <v>0</v>
          </cell>
          <cell r="L27">
            <v>0</v>
          </cell>
          <cell r="M27">
            <v>0</v>
          </cell>
          <cell r="N27">
            <v>0</v>
          </cell>
          <cell r="O27">
            <v>0</v>
          </cell>
          <cell r="P27">
            <v>0</v>
          </cell>
          <cell r="Q27">
            <v>0</v>
          </cell>
          <cell r="R27">
            <v>0</v>
          </cell>
          <cell r="S27">
            <v>0</v>
          </cell>
        </row>
        <row r="28">
          <cell r="J28">
            <v>0</v>
          </cell>
          <cell r="K28">
            <v>0</v>
          </cell>
          <cell r="L28">
            <v>0</v>
          </cell>
          <cell r="M28">
            <v>0</v>
          </cell>
          <cell r="N28">
            <v>0</v>
          </cell>
          <cell r="O28">
            <v>0</v>
          </cell>
          <cell r="P28">
            <v>0</v>
          </cell>
          <cell r="Q28">
            <v>0</v>
          </cell>
          <cell r="R28">
            <v>0</v>
          </cell>
          <cell r="S28">
            <v>0</v>
          </cell>
        </row>
        <row r="29">
          <cell r="J29">
            <v>0</v>
          </cell>
          <cell r="K29">
            <v>0</v>
          </cell>
          <cell r="L29">
            <v>0</v>
          </cell>
          <cell r="M29">
            <v>0</v>
          </cell>
          <cell r="N29">
            <v>0</v>
          </cell>
          <cell r="O29">
            <v>0</v>
          </cell>
          <cell r="P29">
            <v>0</v>
          </cell>
          <cell r="Q29">
            <v>0</v>
          </cell>
          <cell r="R29">
            <v>0</v>
          </cell>
          <cell r="S29">
            <v>0</v>
          </cell>
        </row>
        <row r="30">
          <cell r="J30">
            <v>130.708343987413</v>
          </cell>
          <cell r="K30">
            <v>128.52078189955799</v>
          </cell>
          <cell r="L30">
            <v>121.846929563435</v>
          </cell>
          <cell r="M30">
            <v>122.713020335995</v>
          </cell>
          <cell r="N30">
            <v>123.723809676982</v>
          </cell>
          <cell r="O30">
            <v>0</v>
          </cell>
          <cell r="P30">
            <v>0</v>
          </cell>
          <cell r="Q30">
            <v>0</v>
          </cell>
          <cell r="R30">
            <v>0</v>
          </cell>
          <cell r="S30">
            <v>0</v>
          </cell>
        </row>
        <row r="31">
          <cell r="J31">
            <v>0</v>
          </cell>
          <cell r="K31">
            <v>0</v>
          </cell>
          <cell r="L31">
            <v>0</v>
          </cell>
          <cell r="M31">
            <v>0</v>
          </cell>
          <cell r="N31">
            <v>0</v>
          </cell>
          <cell r="O31">
            <v>0</v>
          </cell>
          <cell r="P31">
            <v>0</v>
          </cell>
          <cell r="Q31">
            <v>0</v>
          </cell>
          <cell r="R31">
            <v>0</v>
          </cell>
          <cell r="S31">
            <v>0</v>
          </cell>
        </row>
        <row r="32">
          <cell r="J32">
            <v>0</v>
          </cell>
          <cell r="K32">
            <v>0</v>
          </cell>
          <cell r="L32">
            <v>0</v>
          </cell>
          <cell r="M32">
            <v>0</v>
          </cell>
          <cell r="N32">
            <v>0</v>
          </cell>
          <cell r="O32">
            <v>0</v>
          </cell>
          <cell r="P32">
            <v>0</v>
          </cell>
          <cell r="Q32">
            <v>0</v>
          </cell>
          <cell r="R32">
            <v>0</v>
          </cell>
          <cell r="S32">
            <v>0</v>
          </cell>
        </row>
        <row r="33">
          <cell r="J33">
            <v>0</v>
          </cell>
          <cell r="K33">
            <v>0</v>
          </cell>
          <cell r="L33">
            <v>0</v>
          </cell>
          <cell r="M33">
            <v>0</v>
          </cell>
          <cell r="N33">
            <v>0</v>
          </cell>
          <cell r="O33">
            <v>0</v>
          </cell>
          <cell r="P33">
            <v>0</v>
          </cell>
          <cell r="Q33">
            <v>0</v>
          </cell>
          <cell r="R33">
            <v>0</v>
          </cell>
          <cell r="S33">
            <v>0</v>
          </cell>
        </row>
        <row r="34">
          <cell r="J34">
            <v>0</v>
          </cell>
          <cell r="K34">
            <v>0</v>
          </cell>
          <cell r="L34">
            <v>0</v>
          </cell>
          <cell r="M34">
            <v>0</v>
          </cell>
          <cell r="N34">
            <v>0</v>
          </cell>
          <cell r="O34">
            <v>0</v>
          </cell>
          <cell r="P34">
            <v>0</v>
          </cell>
          <cell r="Q34">
            <v>0</v>
          </cell>
          <cell r="R34">
            <v>0</v>
          </cell>
          <cell r="S34">
            <v>0</v>
          </cell>
        </row>
        <row r="35">
          <cell r="J35">
            <v>230.241634539063</v>
          </cell>
          <cell r="K35">
            <v>224.68136692493599</v>
          </cell>
          <cell r="L35">
            <v>215.54844211150001</v>
          </cell>
          <cell r="M35">
            <v>215.32991566548699</v>
          </cell>
          <cell r="N35">
            <v>219.69302595683499</v>
          </cell>
          <cell r="O35">
            <v>0</v>
          </cell>
          <cell r="P35">
            <v>0</v>
          </cell>
          <cell r="Q35">
            <v>0</v>
          </cell>
          <cell r="R35">
            <v>0</v>
          </cell>
          <cell r="S35">
            <v>0</v>
          </cell>
        </row>
        <row r="36">
          <cell r="J36">
            <v>0</v>
          </cell>
          <cell r="K36">
            <v>0</v>
          </cell>
          <cell r="L36">
            <v>0</v>
          </cell>
          <cell r="M36">
            <v>0</v>
          </cell>
          <cell r="N36">
            <v>0</v>
          </cell>
          <cell r="O36">
            <v>0</v>
          </cell>
          <cell r="P36">
            <v>0</v>
          </cell>
          <cell r="Q36">
            <v>0</v>
          </cell>
          <cell r="R36">
            <v>0</v>
          </cell>
          <cell r="S36">
            <v>0</v>
          </cell>
        </row>
        <row r="37">
          <cell r="J37">
            <v>0</v>
          </cell>
          <cell r="K37">
            <v>0</v>
          </cell>
          <cell r="L37">
            <v>0</v>
          </cell>
          <cell r="M37">
            <v>0</v>
          </cell>
          <cell r="N37">
            <v>0</v>
          </cell>
          <cell r="O37">
            <v>0</v>
          </cell>
          <cell r="P37">
            <v>0</v>
          </cell>
          <cell r="Q37">
            <v>0</v>
          </cell>
          <cell r="R37">
            <v>0</v>
          </cell>
          <cell r="S37">
            <v>0</v>
          </cell>
        </row>
        <row r="38">
          <cell r="J38">
            <v>0</v>
          </cell>
          <cell r="K38">
            <v>0</v>
          </cell>
          <cell r="L38">
            <v>0</v>
          </cell>
          <cell r="M38">
            <v>0</v>
          </cell>
          <cell r="N38">
            <v>0</v>
          </cell>
          <cell r="O38">
            <v>0</v>
          </cell>
          <cell r="P38">
            <v>0</v>
          </cell>
          <cell r="Q38">
            <v>0</v>
          </cell>
          <cell r="R38">
            <v>0</v>
          </cell>
          <cell r="S38">
            <v>0</v>
          </cell>
        </row>
        <row r="39">
          <cell r="J39">
            <v>0</v>
          </cell>
          <cell r="K39">
            <v>0</v>
          </cell>
          <cell r="L39">
            <v>0</v>
          </cell>
          <cell r="M39">
            <v>0</v>
          </cell>
          <cell r="N39">
            <v>0</v>
          </cell>
          <cell r="O39">
            <v>0</v>
          </cell>
          <cell r="P39">
            <v>0</v>
          </cell>
          <cell r="Q39">
            <v>0</v>
          </cell>
          <cell r="R39">
            <v>0</v>
          </cell>
          <cell r="S39">
            <v>0</v>
          </cell>
        </row>
        <row r="40">
          <cell r="J40">
            <v>712.92677551916995</v>
          </cell>
          <cell r="K40">
            <v>718.66722939753004</v>
          </cell>
          <cell r="L40">
            <v>659.19047375898003</v>
          </cell>
          <cell r="M40">
            <v>658.52217595053696</v>
          </cell>
          <cell r="N40">
            <v>697.70642309368395</v>
          </cell>
          <cell r="O40">
            <v>0</v>
          </cell>
          <cell r="P40">
            <v>0</v>
          </cell>
          <cell r="Q40">
            <v>0</v>
          </cell>
          <cell r="R40">
            <v>0</v>
          </cell>
          <cell r="S40">
            <v>0</v>
          </cell>
        </row>
        <row r="41">
          <cell r="J41">
            <v>0</v>
          </cell>
          <cell r="K41">
            <v>0</v>
          </cell>
          <cell r="L41">
            <v>0</v>
          </cell>
          <cell r="M41">
            <v>0</v>
          </cell>
          <cell r="N41">
            <v>0</v>
          </cell>
          <cell r="O41">
            <v>0</v>
          </cell>
          <cell r="P41">
            <v>0</v>
          </cell>
          <cell r="Q41">
            <v>0</v>
          </cell>
          <cell r="R41">
            <v>0</v>
          </cell>
          <cell r="S41">
            <v>0</v>
          </cell>
        </row>
        <row r="42">
          <cell r="J42">
            <v>0</v>
          </cell>
          <cell r="K42">
            <v>0</v>
          </cell>
          <cell r="L42">
            <v>0</v>
          </cell>
          <cell r="M42">
            <v>0</v>
          </cell>
          <cell r="N42">
            <v>0</v>
          </cell>
          <cell r="O42">
            <v>0</v>
          </cell>
          <cell r="P42">
            <v>0</v>
          </cell>
          <cell r="Q42">
            <v>0</v>
          </cell>
          <cell r="R42">
            <v>0</v>
          </cell>
          <cell r="S42">
            <v>0</v>
          </cell>
        </row>
        <row r="43">
          <cell r="J43">
            <v>0</v>
          </cell>
          <cell r="K43">
            <v>0</v>
          </cell>
          <cell r="L43">
            <v>0</v>
          </cell>
          <cell r="M43">
            <v>0</v>
          </cell>
          <cell r="N43">
            <v>0</v>
          </cell>
          <cell r="O43">
            <v>0</v>
          </cell>
          <cell r="P43">
            <v>0</v>
          </cell>
          <cell r="Q43">
            <v>0</v>
          </cell>
          <cell r="R43">
            <v>0</v>
          </cell>
          <cell r="S43">
            <v>0</v>
          </cell>
        </row>
        <row r="44">
          <cell r="J44">
            <v>0</v>
          </cell>
          <cell r="K44">
            <v>0</v>
          </cell>
          <cell r="L44">
            <v>0</v>
          </cell>
          <cell r="M44">
            <v>0</v>
          </cell>
          <cell r="N44">
            <v>0</v>
          </cell>
          <cell r="O44">
            <v>0</v>
          </cell>
          <cell r="P44">
            <v>0</v>
          </cell>
          <cell r="Q44">
            <v>0</v>
          </cell>
          <cell r="R44">
            <v>0</v>
          </cell>
          <cell r="S44">
            <v>0</v>
          </cell>
        </row>
        <row r="45">
          <cell r="J45">
            <v>31.120685307289499</v>
          </cell>
          <cell r="K45">
            <v>31.345097899756901</v>
          </cell>
          <cell r="L45">
            <v>30.2308791710972</v>
          </cell>
          <cell r="M45">
            <v>29.984414155324799</v>
          </cell>
          <cell r="N45">
            <v>30.282307248913199</v>
          </cell>
          <cell r="O45">
            <v>0</v>
          </cell>
          <cell r="P45">
            <v>0</v>
          </cell>
          <cell r="Q45">
            <v>0</v>
          </cell>
          <cell r="R45">
            <v>0</v>
          </cell>
          <cell r="S45">
            <v>0</v>
          </cell>
        </row>
        <row r="46">
          <cell r="J46">
            <v>0</v>
          </cell>
          <cell r="K46">
            <v>0</v>
          </cell>
          <cell r="L46">
            <v>0</v>
          </cell>
          <cell r="M46">
            <v>0</v>
          </cell>
          <cell r="N46">
            <v>0</v>
          </cell>
          <cell r="O46">
            <v>0</v>
          </cell>
          <cell r="P46">
            <v>0</v>
          </cell>
          <cell r="Q46">
            <v>0</v>
          </cell>
          <cell r="R46">
            <v>0</v>
          </cell>
          <cell r="S46">
            <v>0</v>
          </cell>
        </row>
        <row r="47">
          <cell r="J47">
            <v>0</v>
          </cell>
          <cell r="K47">
            <v>0</v>
          </cell>
          <cell r="L47">
            <v>0</v>
          </cell>
          <cell r="M47">
            <v>0</v>
          </cell>
          <cell r="N47">
            <v>0</v>
          </cell>
          <cell r="O47">
            <v>0</v>
          </cell>
          <cell r="P47">
            <v>0</v>
          </cell>
          <cell r="Q47">
            <v>0</v>
          </cell>
          <cell r="R47">
            <v>0</v>
          </cell>
          <cell r="S47">
            <v>0</v>
          </cell>
        </row>
        <row r="48">
          <cell r="J48">
            <v>0</v>
          </cell>
          <cell r="K48">
            <v>0</v>
          </cell>
          <cell r="L48">
            <v>0</v>
          </cell>
          <cell r="M48">
            <v>0</v>
          </cell>
          <cell r="N48">
            <v>0</v>
          </cell>
          <cell r="O48">
            <v>0</v>
          </cell>
          <cell r="P48">
            <v>0</v>
          </cell>
          <cell r="Q48">
            <v>0</v>
          </cell>
          <cell r="R48">
            <v>0</v>
          </cell>
          <cell r="S48">
            <v>0</v>
          </cell>
        </row>
        <row r="49">
          <cell r="J49">
            <v>0</v>
          </cell>
          <cell r="K49">
            <v>0</v>
          </cell>
          <cell r="L49">
            <v>0</v>
          </cell>
          <cell r="M49">
            <v>0</v>
          </cell>
          <cell r="N49">
            <v>0</v>
          </cell>
          <cell r="O49">
            <v>0</v>
          </cell>
          <cell r="P49">
            <v>0</v>
          </cell>
          <cell r="Q49">
            <v>0</v>
          </cell>
          <cell r="R49">
            <v>0</v>
          </cell>
          <cell r="S49">
            <v>0</v>
          </cell>
        </row>
        <row r="50">
          <cell r="J50">
            <v>60.489006450114097</v>
          </cell>
          <cell r="K50">
            <v>60.437933316353899</v>
          </cell>
          <cell r="L50">
            <v>56.985658874792897</v>
          </cell>
          <cell r="M50">
            <v>56.636880738022398</v>
          </cell>
          <cell r="N50">
            <v>56.923753061377099</v>
          </cell>
          <cell r="O50">
            <v>0</v>
          </cell>
          <cell r="P50">
            <v>0</v>
          </cell>
          <cell r="Q50">
            <v>0</v>
          </cell>
          <cell r="R50">
            <v>0</v>
          </cell>
          <cell r="S50">
            <v>0</v>
          </cell>
        </row>
        <row r="51">
          <cell r="J51">
            <v>0</v>
          </cell>
          <cell r="K51">
            <v>0</v>
          </cell>
          <cell r="L51">
            <v>0</v>
          </cell>
          <cell r="M51">
            <v>0</v>
          </cell>
          <cell r="N51">
            <v>0</v>
          </cell>
          <cell r="O51">
            <v>0</v>
          </cell>
          <cell r="P51">
            <v>0</v>
          </cell>
          <cell r="Q51">
            <v>0</v>
          </cell>
          <cell r="R51">
            <v>0</v>
          </cell>
          <cell r="S51">
            <v>0</v>
          </cell>
        </row>
        <row r="52">
          <cell r="J52">
            <v>0</v>
          </cell>
          <cell r="K52">
            <v>0</v>
          </cell>
          <cell r="L52">
            <v>0</v>
          </cell>
          <cell r="M52">
            <v>0</v>
          </cell>
          <cell r="N52">
            <v>0</v>
          </cell>
          <cell r="O52">
            <v>0</v>
          </cell>
          <cell r="P52">
            <v>0</v>
          </cell>
          <cell r="Q52">
            <v>0</v>
          </cell>
          <cell r="R52">
            <v>0</v>
          </cell>
          <cell r="S52">
            <v>0</v>
          </cell>
        </row>
        <row r="53">
          <cell r="J53">
            <v>0</v>
          </cell>
          <cell r="K53">
            <v>0</v>
          </cell>
          <cell r="L53">
            <v>0</v>
          </cell>
          <cell r="M53">
            <v>0</v>
          </cell>
          <cell r="N53">
            <v>0</v>
          </cell>
          <cell r="O53">
            <v>0</v>
          </cell>
          <cell r="P53">
            <v>0</v>
          </cell>
          <cell r="Q53">
            <v>0</v>
          </cell>
          <cell r="R53">
            <v>0</v>
          </cell>
          <cell r="S53">
            <v>0</v>
          </cell>
        </row>
        <row r="54">
          <cell r="J54">
            <v>0</v>
          </cell>
          <cell r="K54">
            <v>0</v>
          </cell>
          <cell r="L54">
            <v>0</v>
          </cell>
          <cell r="M54">
            <v>0</v>
          </cell>
          <cell r="N54">
            <v>0</v>
          </cell>
          <cell r="O54">
            <v>0</v>
          </cell>
          <cell r="P54">
            <v>0</v>
          </cell>
          <cell r="Q54">
            <v>0</v>
          </cell>
          <cell r="R54">
            <v>0</v>
          </cell>
          <cell r="S54">
            <v>0</v>
          </cell>
        </row>
        <row r="55">
          <cell r="J55">
            <v>84.553550145233501</v>
          </cell>
          <cell r="K55">
            <v>83.960846517710905</v>
          </cell>
          <cell r="L55">
            <v>78.759097757994098</v>
          </cell>
          <cell r="M55">
            <v>78.734309487111602</v>
          </cell>
          <cell r="N55">
            <v>78.577444006469904</v>
          </cell>
          <cell r="O55">
            <v>0</v>
          </cell>
          <cell r="P55">
            <v>0</v>
          </cell>
          <cell r="Q55">
            <v>0</v>
          </cell>
          <cell r="R55">
            <v>0</v>
          </cell>
          <cell r="S55">
            <v>0</v>
          </cell>
        </row>
        <row r="56">
          <cell r="J56">
            <v>0</v>
          </cell>
          <cell r="K56">
            <v>0</v>
          </cell>
          <cell r="L56">
            <v>0</v>
          </cell>
          <cell r="M56">
            <v>0</v>
          </cell>
          <cell r="N56">
            <v>0</v>
          </cell>
          <cell r="O56">
            <v>0</v>
          </cell>
          <cell r="P56">
            <v>0</v>
          </cell>
          <cell r="Q56">
            <v>0</v>
          </cell>
          <cell r="R56">
            <v>0</v>
          </cell>
          <cell r="S56">
            <v>0</v>
          </cell>
        </row>
        <row r="57">
          <cell r="J57">
            <v>0</v>
          </cell>
          <cell r="K57">
            <v>0</v>
          </cell>
          <cell r="L57">
            <v>0</v>
          </cell>
          <cell r="M57">
            <v>0</v>
          </cell>
          <cell r="N57">
            <v>0</v>
          </cell>
          <cell r="O57">
            <v>0</v>
          </cell>
          <cell r="P57">
            <v>0</v>
          </cell>
          <cell r="Q57">
            <v>0</v>
          </cell>
          <cell r="R57">
            <v>0</v>
          </cell>
          <cell r="S57">
            <v>0</v>
          </cell>
        </row>
        <row r="58">
          <cell r="J58">
            <v>0</v>
          </cell>
          <cell r="K58">
            <v>0</v>
          </cell>
          <cell r="L58">
            <v>0</v>
          </cell>
          <cell r="M58">
            <v>0</v>
          </cell>
          <cell r="N58">
            <v>0</v>
          </cell>
          <cell r="O58">
            <v>0</v>
          </cell>
          <cell r="P58">
            <v>0</v>
          </cell>
          <cell r="Q58">
            <v>0</v>
          </cell>
          <cell r="R58">
            <v>0</v>
          </cell>
          <cell r="S58">
            <v>0</v>
          </cell>
        </row>
        <row r="59">
          <cell r="J59">
            <v>0</v>
          </cell>
          <cell r="K59">
            <v>0</v>
          </cell>
          <cell r="L59">
            <v>0</v>
          </cell>
          <cell r="M59">
            <v>0</v>
          </cell>
          <cell r="N59">
            <v>0</v>
          </cell>
          <cell r="O59">
            <v>0</v>
          </cell>
          <cell r="P59">
            <v>0</v>
          </cell>
          <cell r="Q59">
            <v>0</v>
          </cell>
          <cell r="R59">
            <v>0</v>
          </cell>
          <cell r="S59">
            <v>0</v>
          </cell>
        </row>
        <row r="60">
          <cell r="J60">
            <v>128.99262697013</v>
          </cell>
          <cell r="K60">
            <v>126.431132560891</v>
          </cell>
          <cell r="L60">
            <v>119.40025756577499</v>
          </cell>
          <cell r="M60">
            <v>119.018772730389</v>
          </cell>
          <cell r="N60">
            <v>120.444183604144</v>
          </cell>
          <cell r="O60">
            <v>0</v>
          </cell>
          <cell r="P60">
            <v>0</v>
          </cell>
          <cell r="Q60">
            <v>0</v>
          </cell>
          <cell r="R60">
            <v>0</v>
          </cell>
          <cell r="S60">
            <v>0</v>
          </cell>
        </row>
        <row r="61">
          <cell r="J61">
            <v>0</v>
          </cell>
          <cell r="K61">
            <v>0</v>
          </cell>
          <cell r="L61">
            <v>0</v>
          </cell>
          <cell r="M61">
            <v>0</v>
          </cell>
          <cell r="N61">
            <v>0</v>
          </cell>
          <cell r="O61">
            <v>0</v>
          </cell>
          <cell r="P61">
            <v>0</v>
          </cell>
          <cell r="Q61">
            <v>0</v>
          </cell>
          <cell r="R61">
            <v>0</v>
          </cell>
          <cell r="S61">
            <v>0</v>
          </cell>
        </row>
        <row r="62">
          <cell r="J62">
            <v>0</v>
          </cell>
          <cell r="K62">
            <v>0</v>
          </cell>
          <cell r="L62">
            <v>0</v>
          </cell>
          <cell r="M62">
            <v>0</v>
          </cell>
          <cell r="N62">
            <v>0</v>
          </cell>
          <cell r="O62">
            <v>0</v>
          </cell>
          <cell r="P62">
            <v>0</v>
          </cell>
          <cell r="Q62">
            <v>0</v>
          </cell>
          <cell r="R62">
            <v>0</v>
          </cell>
          <cell r="S62">
            <v>0</v>
          </cell>
        </row>
        <row r="63">
          <cell r="J63">
            <v>0</v>
          </cell>
          <cell r="K63">
            <v>0</v>
          </cell>
          <cell r="L63">
            <v>0</v>
          </cell>
          <cell r="M63">
            <v>0</v>
          </cell>
          <cell r="N63">
            <v>0</v>
          </cell>
          <cell r="O63">
            <v>0</v>
          </cell>
          <cell r="P63">
            <v>0</v>
          </cell>
          <cell r="Q63">
            <v>0</v>
          </cell>
          <cell r="R63">
            <v>0</v>
          </cell>
          <cell r="S63">
            <v>0</v>
          </cell>
        </row>
        <row r="64">
          <cell r="J64">
            <v>0</v>
          </cell>
          <cell r="K64">
            <v>0</v>
          </cell>
          <cell r="L64">
            <v>0</v>
          </cell>
          <cell r="M64">
            <v>0</v>
          </cell>
          <cell r="N64">
            <v>0</v>
          </cell>
          <cell r="O64">
            <v>0</v>
          </cell>
          <cell r="P64">
            <v>0</v>
          </cell>
          <cell r="Q64">
            <v>0</v>
          </cell>
          <cell r="R64">
            <v>0</v>
          </cell>
          <cell r="S64">
            <v>0</v>
          </cell>
        </row>
        <row r="65">
          <cell r="J65">
            <v>194.578290257188</v>
          </cell>
          <cell r="K65">
            <v>187.88193885471199</v>
          </cell>
          <cell r="L65">
            <v>177.35411083333699</v>
          </cell>
          <cell r="M65">
            <v>176.32250685906899</v>
          </cell>
          <cell r="N65">
            <v>181.39937245940499</v>
          </cell>
          <cell r="O65">
            <v>0</v>
          </cell>
          <cell r="P65">
            <v>0</v>
          </cell>
          <cell r="Q65">
            <v>0</v>
          </cell>
          <cell r="R65">
            <v>0</v>
          </cell>
          <cell r="S65">
            <v>0</v>
          </cell>
        </row>
        <row r="66">
          <cell r="J66">
            <v>0</v>
          </cell>
          <cell r="K66">
            <v>0</v>
          </cell>
          <cell r="L66">
            <v>0</v>
          </cell>
          <cell r="M66">
            <v>0</v>
          </cell>
          <cell r="N66">
            <v>0</v>
          </cell>
          <cell r="O66">
            <v>0</v>
          </cell>
          <cell r="P66">
            <v>0</v>
          </cell>
          <cell r="Q66">
            <v>0</v>
          </cell>
          <cell r="R66">
            <v>0</v>
          </cell>
          <cell r="S66">
            <v>0</v>
          </cell>
        </row>
        <row r="67">
          <cell r="J67">
            <v>0</v>
          </cell>
          <cell r="K67">
            <v>0</v>
          </cell>
          <cell r="L67">
            <v>0</v>
          </cell>
          <cell r="M67">
            <v>0</v>
          </cell>
          <cell r="N67">
            <v>0</v>
          </cell>
          <cell r="O67">
            <v>0</v>
          </cell>
          <cell r="P67">
            <v>0</v>
          </cell>
          <cell r="Q67">
            <v>0</v>
          </cell>
          <cell r="R67">
            <v>0</v>
          </cell>
          <cell r="S67">
            <v>0</v>
          </cell>
        </row>
        <row r="68">
          <cell r="J68">
            <v>0</v>
          </cell>
          <cell r="K68">
            <v>0</v>
          </cell>
          <cell r="L68">
            <v>0</v>
          </cell>
          <cell r="M68">
            <v>0</v>
          </cell>
          <cell r="N68">
            <v>0</v>
          </cell>
          <cell r="O68">
            <v>0</v>
          </cell>
          <cell r="P68">
            <v>0</v>
          </cell>
          <cell r="Q68">
            <v>0</v>
          </cell>
          <cell r="R68">
            <v>0</v>
          </cell>
          <cell r="S68">
            <v>0</v>
          </cell>
        </row>
        <row r="69">
          <cell r="J69">
            <v>0</v>
          </cell>
          <cell r="K69">
            <v>0</v>
          </cell>
          <cell r="L69">
            <v>0</v>
          </cell>
          <cell r="M69">
            <v>0</v>
          </cell>
          <cell r="N69">
            <v>0</v>
          </cell>
          <cell r="O69">
            <v>0</v>
          </cell>
          <cell r="P69">
            <v>0</v>
          </cell>
          <cell r="Q69">
            <v>0</v>
          </cell>
          <cell r="R69">
            <v>0</v>
          </cell>
          <cell r="S69">
            <v>0</v>
          </cell>
        </row>
        <row r="70">
          <cell r="J70">
            <v>348.75704001013202</v>
          </cell>
          <cell r="K70">
            <v>332.03381491158501</v>
          </cell>
          <cell r="L70">
            <v>310.87011784108802</v>
          </cell>
          <cell r="M70">
            <v>310.55495276098702</v>
          </cell>
          <cell r="N70">
            <v>321.66756660478001</v>
          </cell>
          <cell r="O70">
            <v>0</v>
          </cell>
          <cell r="P70">
            <v>0</v>
          </cell>
          <cell r="Q70">
            <v>0</v>
          </cell>
          <cell r="R70">
            <v>0</v>
          </cell>
          <cell r="S70">
            <v>0</v>
          </cell>
        </row>
        <row r="71">
          <cell r="J71">
            <v>0</v>
          </cell>
          <cell r="K71">
            <v>0</v>
          </cell>
          <cell r="L71">
            <v>0</v>
          </cell>
          <cell r="M71">
            <v>0</v>
          </cell>
          <cell r="N71">
            <v>0</v>
          </cell>
          <cell r="O71">
            <v>0</v>
          </cell>
          <cell r="P71">
            <v>0</v>
          </cell>
          <cell r="Q71">
            <v>0</v>
          </cell>
          <cell r="R71">
            <v>0</v>
          </cell>
          <cell r="S71">
            <v>0</v>
          </cell>
        </row>
        <row r="72">
          <cell r="J72">
            <v>0</v>
          </cell>
          <cell r="K72">
            <v>0</v>
          </cell>
          <cell r="L72">
            <v>0</v>
          </cell>
          <cell r="M72">
            <v>0</v>
          </cell>
          <cell r="N72">
            <v>0</v>
          </cell>
          <cell r="O72">
            <v>0</v>
          </cell>
          <cell r="P72">
            <v>0</v>
          </cell>
          <cell r="Q72">
            <v>0</v>
          </cell>
          <cell r="R72">
            <v>0</v>
          </cell>
          <cell r="S72">
            <v>0</v>
          </cell>
        </row>
        <row r="73">
          <cell r="J73">
            <v>0</v>
          </cell>
          <cell r="K73">
            <v>0</v>
          </cell>
          <cell r="L73">
            <v>0</v>
          </cell>
          <cell r="M73">
            <v>0</v>
          </cell>
          <cell r="N73">
            <v>0</v>
          </cell>
          <cell r="O73">
            <v>0</v>
          </cell>
          <cell r="P73">
            <v>0</v>
          </cell>
          <cell r="Q73">
            <v>0</v>
          </cell>
          <cell r="R73">
            <v>0</v>
          </cell>
          <cell r="S73">
            <v>0</v>
          </cell>
        </row>
        <row r="74">
          <cell r="J74">
            <v>0</v>
          </cell>
          <cell r="K74">
            <v>0</v>
          </cell>
          <cell r="L74">
            <v>0</v>
          </cell>
          <cell r="M74">
            <v>0</v>
          </cell>
          <cell r="N74">
            <v>0</v>
          </cell>
          <cell r="O74">
            <v>0</v>
          </cell>
          <cell r="P74">
            <v>0</v>
          </cell>
          <cell r="Q74">
            <v>0</v>
          </cell>
          <cell r="R74">
            <v>0</v>
          </cell>
          <cell r="S74">
            <v>0</v>
          </cell>
        </row>
        <row r="75">
          <cell r="J75">
            <v>1232.9439529566801</v>
          </cell>
          <cell r="K75">
            <v>1173.8231413492999</v>
          </cell>
          <cell r="L75">
            <v>1140.0117605008199</v>
          </cell>
          <cell r="M75">
            <v>1138.85599840858</v>
          </cell>
          <cell r="N75">
            <v>1206.62169640908</v>
          </cell>
          <cell r="O75">
            <v>0</v>
          </cell>
          <cell r="P75">
            <v>0</v>
          </cell>
          <cell r="Q75">
            <v>0</v>
          </cell>
          <cell r="R75">
            <v>0</v>
          </cell>
          <cell r="S75">
            <v>0</v>
          </cell>
        </row>
        <row r="76">
          <cell r="J76">
            <v>0</v>
          </cell>
          <cell r="K76">
            <v>0</v>
          </cell>
          <cell r="L76">
            <v>0</v>
          </cell>
          <cell r="M76">
            <v>0</v>
          </cell>
          <cell r="N76">
            <v>0</v>
          </cell>
          <cell r="O76">
            <v>0</v>
          </cell>
          <cell r="P76">
            <v>0</v>
          </cell>
          <cell r="Q76">
            <v>0</v>
          </cell>
          <cell r="R76">
            <v>0</v>
          </cell>
          <cell r="S76">
            <v>0</v>
          </cell>
        </row>
        <row r="77">
          <cell r="J77">
            <v>0</v>
          </cell>
          <cell r="K77">
            <v>0</v>
          </cell>
          <cell r="L77">
            <v>0</v>
          </cell>
          <cell r="M77">
            <v>0</v>
          </cell>
          <cell r="N77">
            <v>0</v>
          </cell>
          <cell r="O77">
            <v>0</v>
          </cell>
          <cell r="P77">
            <v>0</v>
          </cell>
          <cell r="Q77">
            <v>0</v>
          </cell>
          <cell r="R77">
            <v>0</v>
          </cell>
          <cell r="S77">
            <v>0</v>
          </cell>
        </row>
        <row r="78">
          <cell r="J78">
            <v>0</v>
          </cell>
          <cell r="K78">
            <v>0</v>
          </cell>
          <cell r="L78">
            <v>0</v>
          </cell>
          <cell r="M78">
            <v>0</v>
          </cell>
          <cell r="N78">
            <v>0</v>
          </cell>
          <cell r="O78">
            <v>0</v>
          </cell>
          <cell r="P78">
            <v>0</v>
          </cell>
          <cell r="Q78">
            <v>0</v>
          </cell>
          <cell r="R78">
            <v>0</v>
          </cell>
          <cell r="S78">
            <v>0</v>
          </cell>
        </row>
        <row r="79">
          <cell r="J79">
            <v>0</v>
          </cell>
          <cell r="K79">
            <v>0</v>
          </cell>
          <cell r="L79">
            <v>0</v>
          </cell>
          <cell r="M79">
            <v>0</v>
          </cell>
          <cell r="N79">
            <v>0</v>
          </cell>
          <cell r="O79">
            <v>0</v>
          </cell>
          <cell r="P79">
            <v>0</v>
          </cell>
          <cell r="Q79">
            <v>0</v>
          </cell>
          <cell r="R79">
            <v>0</v>
          </cell>
          <cell r="S79">
            <v>0</v>
          </cell>
        </row>
        <row r="80">
          <cell r="J80">
            <v>32.906215909786397</v>
          </cell>
          <cell r="K80">
            <v>32.977191778319998</v>
          </cell>
          <cell r="L80">
            <v>32.027300477618297</v>
          </cell>
          <cell r="M80">
            <v>31.9948306899445</v>
          </cell>
          <cell r="N80">
            <v>32.203697474044702</v>
          </cell>
          <cell r="O80">
            <v>0</v>
          </cell>
          <cell r="P80">
            <v>0</v>
          </cell>
          <cell r="Q80">
            <v>0</v>
          </cell>
          <cell r="R80">
            <v>0</v>
          </cell>
          <cell r="S80">
            <v>0</v>
          </cell>
        </row>
        <row r="81">
          <cell r="J81">
            <v>0</v>
          </cell>
          <cell r="K81">
            <v>0</v>
          </cell>
          <cell r="L81">
            <v>0</v>
          </cell>
          <cell r="M81">
            <v>0</v>
          </cell>
          <cell r="N81">
            <v>0</v>
          </cell>
          <cell r="O81">
            <v>0</v>
          </cell>
          <cell r="P81">
            <v>0</v>
          </cell>
          <cell r="Q81">
            <v>0</v>
          </cell>
          <cell r="R81">
            <v>0</v>
          </cell>
          <cell r="S81">
            <v>0</v>
          </cell>
        </row>
        <row r="82">
          <cell r="J82">
            <v>0</v>
          </cell>
          <cell r="K82">
            <v>0</v>
          </cell>
          <cell r="L82">
            <v>0</v>
          </cell>
          <cell r="M82">
            <v>0</v>
          </cell>
          <cell r="N82">
            <v>0</v>
          </cell>
          <cell r="O82">
            <v>0</v>
          </cell>
          <cell r="P82">
            <v>0</v>
          </cell>
          <cell r="Q82">
            <v>0</v>
          </cell>
          <cell r="R82">
            <v>0</v>
          </cell>
          <cell r="S82">
            <v>0</v>
          </cell>
        </row>
        <row r="83">
          <cell r="J83">
            <v>0</v>
          </cell>
          <cell r="K83">
            <v>0</v>
          </cell>
          <cell r="L83">
            <v>0</v>
          </cell>
          <cell r="M83">
            <v>0</v>
          </cell>
          <cell r="N83">
            <v>0</v>
          </cell>
          <cell r="O83">
            <v>0</v>
          </cell>
          <cell r="P83">
            <v>0</v>
          </cell>
          <cell r="Q83">
            <v>0</v>
          </cell>
          <cell r="R83">
            <v>0</v>
          </cell>
          <cell r="S83">
            <v>0</v>
          </cell>
        </row>
        <row r="84">
          <cell r="J84">
            <v>0</v>
          </cell>
          <cell r="K84">
            <v>0</v>
          </cell>
          <cell r="L84">
            <v>0</v>
          </cell>
          <cell r="M84">
            <v>0</v>
          </cell>
          <cell r="N84">
            <v>0</v>
          </cell>
          <cell r="O84">
            <v>0</v>
          </cell>
          <cell r="P84">
            <v>0</v>
          </cell>
          <cell r="Q84">
            <v>0</v>
          </cell>
          <cell r="R84">
            <v>0</v>
          </cell>
          <cell r="S84">
            <v>0</v>
          </cell>
        </row>
        <row r="85">
          <cell r="J85">
            <v>63.292810726729002</v>
          </cell>
          <cell r="K85">
            <v>61.979514650300302</v>
          </cell>
          <cell r="L85">
            <v>58.522164296756898</v>
          </cell>
          <cell r="M85">
            <v>58.462833593869398</v>
          </cell>
          <cell r="N85">
            <v>58.402047494132503</v>
          </cell>
          <cell r="O85">
            <v>0</v>
          </cell>
          <cell r="P85">
            <v>0</v>
          </cell>
          <cell r="Q85">
            <v>0</v>
          </cell>
          <cell r="R85">
            <v>0</v>
          </cell>
          <cell r="S85">
            <v>0</v>
          </cell>
        </row>
        <row r="86">
          <cell r="J86">
            <v>0</v>
          </cell>
          <cell r="K86">
            <v>0</v>
          </cell>
          <cell r="L86">
            <v>0</v>
          </cell>
          <cell r="M86">
            <v>0</v>
          </cell>
          <cell r="N86">
            <v>0</v>
          </cell>
          <cell r="O86">
            <v>0</v>
          </cell>
          <cell r="P86">
            <v>0</v>
          </cell>
          <cell r="Q86">
            <v>0</v>
          </cell>
          <cell r="R86">
            <v>0</v>
          </cell>
          <cell r="S86">
            <v>0</v>
          </cell>
        </row>
        <row r="87">
          <cell r="J87">
            <v>0</v>
          </cell>
          <cell r="K87">
            <v>0</v>
          </cell>
          <cell r="L87">
            <v>0</v>
          </cell>
          <cell r="M87">
            <v>0</v>
          </cell>
          <cell r="N87">
            <v>0</v>
          </cell>
          <cell r="O87">
            <v>0</v>
          </cell>
          <cell r="P87">
            <v>0</v>
          </cell>
          <cell r="Q87">
            <v>0</v>
          </cell>
          <cell r="R87">
            <v>0</v>
          </cell>
          <cell r="S87">
            <v>0</v>
          </cell>
        </row>
        <row r="88">
          <cell r="J88">
            <v>0</v>
          </cell>
          <cell r="K88">
            <v>0</v>
          </cell>
          <cell r="L88">
            <v>0</v>
          </cell>
          <cell r="M88">
            <v>0</v>
          </cell>
          <cell r="N88">
            <v>0</v>
          </cell>
          <cell r="O88">
            <v>0</v>
          </cell>
          <cell r="P88">
            <v>0</v>
          </cell>
          <cell r="Q88">
            <v>0</v>
          </cell>
          <cell r="R88">
            <v>0</v>
          </cell>
          <cell r="S88">
            <v>0</v>
          </cell>
        </row>
        <row r="89">
          <cell r="J89">
            <v>0</v>
          </cell>
          <cell r="K89">
            <v>0</v>
          </cell>
          <cell r="L89">
            <v>0</v>
          </cell>
          <cell r="M89">
            <v>0</v>
          </cell>
          <cell r="N89">
            <v>0</v>
          </cell>
          <cell r="O89">
            <v>0</v>
          </cell>
          <cell r="P89">
            <v>0</v>
          </cell>
          <cell r="Q89">
            <v>0</v>
          </cell>
          <cell r="R89">
            <v>0</v>
          </cell>
          <cell r="S89">
            <v>0</v>
          </cell>
        </row>
        <row r="90">
          <cell r="J90">
            <v>84.873269892650896</v>
          </cell>
          <cell r="K90">
            <v>84.278937609831303</v>
          </cell>
          <cell r="L90">
            <v>78.476013121078196</v>
          </cell>
          <cell r="M90">
            <v>78.396452888229106</v>
          </cell>
          <cell r="N90">
            <v>78.595639736490497</v>
          </cell>
          <cell r="O90">
            <v>0</v>
          </cell>
          <cell r="P90">
            <v>0</v>
          </cell>
          <cell r="Q90">
            <v>0</v>
          </cell>
          <cell r="R90">
            <v>0</v>
          </cell>
          <cell r="S90">
            <v>0</v>
          </cell>
        </row>
        <row r="91">
          <cell r="J91">
            <v>0</v>
          </cell>
          <cell r="K91">
            <v>0</v>
          </cell>
          <cell r="L91">
            <v>0</v>
          </cell>
          <cell r="M91">
            <v>0</v>
          </cell>
          <cell r="N91">
            <v>0</v>
          </cell>
          <cell r="O91">
            <v>0</v>
          </cell>
          <cell r="P91">
            <v>0</v>
          </cell>
          <cell r="Q91">
            <v>0</v>
          </cell>
          <cell r="R91">
            <v>0</v>
          </cell>
          <cell r="S91">
            <v>0</v>
          </cell>
        </row>
        <row r="92">
          <cell r="J92">
            <v>0</v>
          </cell>
          <cell r="K92">
            <v>0</v>
          </cell>
          <cell r="L92">
            <v>0</v>
          </cell>
          <cell r="M92">
            <v>0</v>
          </cell>
          <cell r="N92">
            <v>0</v>
          </cell>
          <cell r="O92">
            <v>0</v>
          </cell>
          <cell r="P92">
            <v>0</v>
          </cell>
          <cell r="Q92">
            <v>0</v>
          </cell>
          <cell r="R92">
            <v>0</v>
          </cell>
          <cell r="S92">
            <v>0</v>
          </cell>
        </row>
        <row r="93">
          <cell r="J93">
            <v>0</v>
          </cell>
          <cell r="K93">
            <v>0</v>
          </cell>
          <cell r="L93">
            <v>0</v>
          </cell>
          <cell r="M93">
            <v>0</v>
          </cell>
          <cell r="N93">
            <v>0</v>
          </cell>
          <cell r="O93">
            <v>0</v>
          </cell>
          <cell r="P93">
            <v>0</v>
          </cell>
          <cell r="Q93">
            <v>0</v>
          </cell>
          <cell r="R93">
            <v>0</v>
          </cell>
          <cell r="S93">
            <v>0</v>
          </cell>
        </row>
        <row r="94">
          <cell r="J94">
            <v>0</v>
          </cell>
          <cell r="K94">
            <v>0</v>
          </cell>
          <cell r="L94">
            <v>0</v>
          </cell>
          <cell r="M94">
            <v>0</v>
          </cell>
          <cell r="N94">
            <v>0</v>
          </cell>
          <cell r="O94">
            <v>0</v>
          </cell>
          <cell r="P94">
            <v>0</v>
          </cell>
          <cell r="Q94">
            <v>0</v>
          </cell>
          <cell r="R94">
            <v>0</v>
          </cell>
          <cell r="S94">
            <v>0</v>
          </cell>
        </row>
        <row r="95">
          <cell r="J95">
            <v>129.57046467853499</v>
          </cell>
          <cell r="K95">
            <v>127.21236014623</v>
          </cell>
          <cell r="L95">
            <v>119.804191579725</v>
          </cell>
          <cell r="M95">
            <v>119.682732180868</v>
          </cell>
          <cell r="N95">
            <v>120.860301282354</v>
          </cell>
          <cell r="O95">
            <v>0</v>
          </cell>
          <cell r="P95">
            <v>0</v>
          </cell>
          <cell r="Q95">
            <v>0</v>
          </cell>
          <cell r="R95">
            <v>0</v>
          </cell>
          <cell r="S95">
            <v>0</v>
          </cell>
        </row>
        <row r="96">
          <cell r="J96">
            <v>0</v>
          </cell>
          <cell r="K96">
            <v>0</v>
          </cell>
          <cell r="L96">
            <v>0</v>
          </cell>
          <cell r="M96">
            <v>0</v>
          </cell>
          <cell r="N96">
            <v>0</v>
          </cell>
          <cell r="O96">
            <v>0</v>
          </cell>
          <cell r="P96">
            <v>0</v>
          </cell>
          <cell r="Q96">
            <v>0</v>
          </cell>
          <cell r="R96">
            <v>0</v>
          </cell>
          <cell r="S96">
            <v>0</v>
          </cell>
        </row>
        <row r="97">
          <cell r="J97">
            <v>0</v>
          </cell>
          <cell r="K97">
            <v>0</v>
          </cell>
          <cell r="L97">
            <v>0</v>
          </cell>
          <cell r="M97">
            <v>0</v>
          </cell>
          <cell r="N97">
            <v>0</v>
          </cell>
          <cell r="O97">
            <v>0</v>
          </cell>
          <cell r="P97">
            <v>0</v>
          </cell>
          <cell r="Q97">
            <v>0</v>
          </cell>
          <cell r="R97">
            <v>0</v>
          </cell>
          <cell r="S97">
            <v>0</v>
          </cell>
        </row>
        <row r="98">
          <cell r="J98">
            <v>0</v>
          </cell>
          <cell r="K98">
            <v>0</v>
          </cell>
          <cell r="L98">
            <v>0</v>
          </cell>
          <cell r="M98">
            <v>0</v>
          </cell>
          <cell r="N98">
            <v>0</v>
          </cell>
          <cell r="O98">
            <v>0</v>
          </cell>
          <cell r="P98">
            <v>0</v>
          </cell>
          <cell r="Q98">
            <v>0</v>
          </cell>
          <cell r="R98">
            <v>0</v>
          </cell>
          <cell r="S98">
            <v>0</v>
          </cell>
        </row>
        <row r="99">
          <cell r="J99">
            <v>0</v>
          </cell>
          <cell r="K99">
            <v>0</v>
          </cell>
          <cell r="L99">
            <v>0</v>
          </cell>
          <cell r="M99">
            <v>0</v>
          </cell>
          <cell r="N99">
            <v>0</v>
          </cell>
          <cell r="O99">
            <v>0</v>
          </cell>
          <cell r="P99">
            <v>0</v>
          </cell>
          <cell r="Q99">
            <v>0</v>
          </cell>
          <cell r="R99">
            <v>0</v>
          </cell>
          <cell r="S99">
            <v>0</v>
          </cell>
        </row>
        <row r="100">
          <cell r="J100">
            <v>193.74833546462099</v>
          </cell>
          <cell r="K100">
            <v>184.457922212033</v>
          </cell>
          <cell r="L100">
            <v>179.14470522155801</v>
          </cell>
          <cell r="M100">
            <v>178.96308546420499</v>
          </cell>
          <cell r="N100">
            <v>180.993254461361</v>
          </cell>
          <cell r="O100">
            <v>0</v>
          </cell>
          <cell r="P100">
            <v>0</v>
          </cell>
          <cell r="Q100">
            <v>0</v>
          </cell>
          <cell r="R100">
            <v>0</v>
          </cell>
          <cell r="S100">
            <v>0</v>
          </cell>
        </row>
        <row r="101">
          <cell r="J101">
            <v>0</v>
          </cell>
          <cell r="K101">
            <v>0</v>
          </cell>
          <cell r="L101">
            <v>0</v>
          </cell>
          <cell r="M101">
            <v>0</v>
          </cell>
          <cell r="N101">
            <v>0</v>
          </cell>
          <cell r="O101">
            <v>0</v>
          </cell>
          <cell r="P101">
            <v>0</v>
          </cell>
          <cell r="Q101">
            <v>0</v>
          </cell>
          <cell r="R101">
            <v>0</v>
          </cell>
          <cell r="S101">
            <v>0</v>
          </cell>
        </row>
        <row r="102">
          <cell r="J102">
            <v>0</v>
          </cell>
          <cell r="K102">
            <v>0</v>
          </cell>
          <cell r="L102">
            <v>0</v>
          </cell>
          <cell r="M102">
            <v>0</v>
          </cell>
          <cell r="N102">
            <v>0</v>
          </cell>
          <cell r="O102">
            <v>0</v>
          </cell>
          <cell r="P102">
            <v>0</v>
          </cell>
          <cell r="Q102">
            <v>0</v>
          </cell>
          <cell r="R102">
            <v>0</v>
          </cell>
          <cell r="S102">
            <v>0</v>
          </cell>
        </row>
        <row r="103">
          <cell r="J103">
            <v>0</v>
          </cell>
          <cell r="K103">
            <v>0</v>
          </cell>
          <cell r="L103">
            <v>0</v>
          </cell>
          <cell r="M103">
            <v>0</v>
          </cell>
          <cell r="N103">
            <v>0</v>
          </cell>
          <cell r="O103">
            <v>0</v>
          </cell>
          <cell r="P103">
            <v>0</v>
          </cell>
          <cell r="Q103">
            <v>0</v>
          </cell>
          <cell r="R103">
            <v>0</v>
          </cell>
          <cell r="S103">
            <v>0</v>
          </cell>
        </row>
        <row r="104">
          <cell r="J104">
            <v>0</v>
          </cell>
          <cell r="K104">
            <v>0</v>
          </cell>
          <cell r="L104">
            <v>0</v>
          </cell>
          <cell r="M104">
            <v>0</v>
          </cell>
          <cell r="N104">
            <v>0</v>
          </cell>
          <cell r="O104">
            <v>0</v>
          </cell>
          <cell r="P104">
            <v>0</v>
          </cell>
          <cell r="Q104">
            <v>0</v>
          </cell>
          <cell r="R104">
            <v>0</v>
          </cell>
          <cell r="S104">
            <v>0</v>
          </cell>
        </row>
        <row r="105">
          <cell r="J105">
            <v>344.61166386987998</v>
          </cell>
          <cell r="K105">
            <v>328.08721342061199</v>
          </cell>
          <cell r="L105">
            <v>306.83546348883499</v>
          </cell>
          <cell r="M105">
            <v>306.52438880562102</v>
          </cell>
          <cell r="N105">
            <v>324.76360358836399</v>
          </cell>
          <cell r="O105">
            <v>0</v>
          </cell>
          <cell r="P105">
            <v>0</v>
          </cell>
          <cell r="Q105">
            <v>0</v>
          </cell>
          <cell r="R105">
            <v>0</v>
          </cell>
          <cell r="S105">
            <v>0</v>
          </cell>
        </row>
        <row r="106">
          <cell r="J106">
            <v>0</v>
          </cell>
          <cell r="K106">
            <v>0</v>
          </cell>
          <cell r="L106">
            <v>0</v>
          </cell>
          <cell r="M106">
            <v>0</v>
          </cell>
          <cell r="N106">
            <v>0</v>
          </cell>
          <cell r="O106">
            <v>0</v>
          </cell>
          <cell r="P106">
            <v>0</v>
          </cell>
          <cell r="Q106">
            <v>0</v>
          </cell>
          <cell r="R106">
            <v>0</v>
          </cell>
          <cell r="S106">
            <v>0</v>
          </cell>
        </row>
        <row r="107">
          <cell r="J107">
            <v>0</v>
          </cell>
          <cell r="K107">
            <v>0</v>
          </cell>
          <cell r="L107">
            <v>0</v>
          </cell>
          <cell r="M107">
            <v>0</v>
          </cell>
          <cell r="N107">
            <v>0</v>
          </cell>
          <cell r="O107">
            <v>0</v>
          </cell>
          <cell r="P107">
            <v>0</v>
          </cell>
          <cell r="Q107">
            <v>0</v>
          </cell>
          <cell r="R107">
            <v>0</v>
          </cell>
          <cell r="S107">
            <v>0</v>
          </cell>
        </row>
        <row r="108">
          <cell r="J108">
            <v>0</v>
          </cell>
          <cell r="K108">
            <v>0</v>
          </cell>
          <cell r="L108">
            <v>0</v>
          </cell>
          <cell r="M108">
            <v>0</v>
          </cell>
          <cell r="N108">
            <v>0</v>
          </cell>
          <cell r="O108">
            <v>0</v>
          </cell>
          <cell r="P108">
            <v>0</v>
          </cell>
          <cell r="Q108">
            <v>0</v>
          </cell>
          <cell r="R108">
            <v>0</v>
          </cell>
          <cell r="S108">
            <v>0</v>
          </cell>
        </row>
        <row r="109">
          <cell r="J109">
            <v>0</v>
          </cell>
          <cell r="K109">
            <v>0</v>
          </cell>
          <cell r="L109">
            <v>0</v>
          </cell>
          <cell r="M109">
            <v>0</v>
          </cell>
          <cell r="N109">
            <v>0</v>
          </cell>
          <cell r="O109">
            <v>0</v>
          </cell>
          <cell r="P109">
            <v>0</v>
          </cell>
          <cell r="Q109">
            <v>0</v>
          </cell>
          <cell r="R109">
            <v>0</v>
          </cell>
          <cell r="S109">
            <v>0</v>
          </cell>
        </row>
        <row r="110">
          <cell r="J110">
            <v>1291.65556976414</v>
          </cell>
          <cell r="K110">
            <v>1229.7194814135501</v>
          </cell>
          <cell r="L110">
            <v>1140.0117605008199</v>
          </cell>
          <cell r="M110">
            <v>1138.85599840858</v>
          </cell>
          <cell r="N110">
            <v>1206.62169640908</v>
          </cell>
          <cell r="O110">
            <v>0</v>
          </cell>
          <cell r="P110">
            <v>0</v>
          </cell>
          <cell r="Q110">
            <v>0</v>
          </cell>
          <cell r="R110">
            <v>0</v>
          </cell>
          <cell r="S110">
            <v>0</v>
          </cell>
        </row>
        <row r="111">
          <cell r="J111">
            <v>0</v>
          </cell>
          <cell r="K111">
            <v>0</v>
          </cell>
          <cell r="L111">
            <v>0</v>
          </cell>
          <cell r="M111">
            <v>0</v>
          </cell>
          <cell r="N111">
            <v>0</v>
          </cell>
          <cell r="O111">
            <v>0</v>
          </cell>
          <cell r="P111">
            <v>0</v>
          </cell>
          <cell r="Q111">
            <v>0</v>
          </cell>
          <cell r="R111">
            <v>0</v>
          </cell>
          <cell r="S111">
            <v>0</v>
          </cell>
        </row>
        <row r="112">
          <cell r="J112">
            <v>0</v>
          </cell>
          <cell r="K112">
            <v>0</v>
          </cell>
          <cell r="L112">
            <v>0</v>
          </cell>
          <cell r="M112">
            <v>0</v>
          </cell>
          <cell r="N112">
            <v>0</v>
          </cell>
          <cell r="O112">
            <v>0</v>
          </cell>
          <cell r="P112">
            <v>0</v>
          </cell>
          <cell r="Q112">
            <v>0</v>
          </cell>
          <cell r="R112">
            <v>0</v>
          </cell>
          <cell r="S112">
            <v>0</v>
          </cell>
        </row>
        <row r="113">
          <cell r="J113">
            <v>0</v>
          </cell>
          <cell r="K113">
            <v>0</v>
          </cell>
          <cell r="L113">
            <v>0</v>
          </cell>
          <cell r="M113">
            <v>0</v>
          </cell>
          <cell r="N113">
            <v>0</v>
          </cell>
          <cell r="O113">
            <v>0</v>
          </cell>
          <cell r="P113">
            <v>0</v>
          </cell>
          <cell r="Q113">
            <v>0</v>
          </cell>
          <cell r="R113">
            <v>0</v>
          </cell>
          <cell r="S113">
            <v>0</v>
          </cell>
        </row>
        <row r="114">
          <cell r="J114">
            <v>0</v>
          </cell>
          <cell r="K114">
            <v>0</v>
          </cell>
          <cell r="L114">
            <v>0</v>
          </cell>
          <cell r="M114">
            <v>0</v>
          </cell>
          <cell r="N114">
            <v>0</v>
          </cell>
          <cell r="O114">
            <v>0</v>
          </cell>
          <cell r="P114">
            <v>0</v>
          </cell>
          <cell r="Q114">
            <v>0</v>
          </cell>
          <cell r="R114">
            <v>0</v>
          </cell>
          <cell r="S114">
            <v>0</v>
          </cell>
        </row>
        <row r="115">
          <cell r="J115">
            <v>23.178419178818501</v>
          </cell>
          <cell r="K115">
            <v>23.4419873434537</v>
          </cell>
          <cell r="L115">
            <v>25.958658028511898</v>
          </cell>
          <cell r="M115">
            <v>26.0299530512168</v>
          </cell>
          <cell r="N115">
            <v>25.786197949624601</v>
          </cell>
          <cell r="O115">
            <v>0</v>
          </cell>
          <cell r="P115">
            <v>0</v>
          </cell>
          <cell r="Q115">
            <v>0</v>
          </cell>
          <cell r="R115">
            <v>0</v>
          </cell>
          <cell r="S115">
            <v>0</v>
          </cell>
        </row>
        <row r="116">
          <cell r="J116">
            <v>0</v>
          </cell>
          <cell r="K116">
            <v>0</v>
          </cell>
          <cell r="L116">
            <v>0</v>
          </cell>
          <cell r="M116">
            <v>0</v>
          </cell>
          <cell r="N116">
            <v>0</v>
          </cell>
          <cell r="O116">
            <v>0</v>
          </cell>
          <cell r="P116">
            <v>0</v>
          </cell>
          <cell r="Q116">
            <v>0</v>
          </cell>
          <cell r="R116">
            <v>0</v>
          </cell>
          <cell r="S116">
            <v>0</v>
          </cell>
        </row>
        <row r="117">
          <cell r="J117">
            <v>0</v>
          </cell>
          <cell r="K117">
            <v>0</v>
          </cell>
          <cell r="L117">
            <v>0</v>
          </cell>
          <cell r="M117">
            <v>0</v>
          </cell>
          <cell r="N117">
            <v>0</v>
          </cell>
          <cell r="O117">
            <v>0</v>
          </cell>
          <cell r="P117">
            <v>0</v>
          </cell>
          <cell r="Q117">
            <v>0</v>
          </cell>
          <cell r="R117">
            <v>0</v>
          </cell>
          <cell r="S117">
            <v>0</v>
          </cell>
        </row>
        <row r="118">
          <cell r="J118">
            <v>0</v>
          </cell>
          <cell r="K118">
            <v>0</v>
          </cell>
          <cell r="L118">
            <v>0</v>
          </cell>
          <cell r="M118">
            <v>0</v>
          </cell>
          <cell r="N118">
            <v>0</v>
          </cell>
          <cell r="O118">
            <v>0</v>
          </cell>
          <cell r="P118">
            <v>0</v>
          </cell>
          <cell r="Q118">
            <v>0</v>
          </cell>
          <cell r="R118">
            <v>0</v>
          </cell>
          <cell r="S118">
            <v>0</v>
          </cell>
        </row>
        <row r="119">
          <cell r="J119">
            <v>0</v>
          </cell>
          <cell r="K119">
            <v>0</v>
          </cell>
          <cell r="L119">
            <v>0</v>
          </cell>
          <cell r="M119">
            <v>0</v>
          </cell>
          <cell r="N119">
            <v>0</v>
          </cell>
          <cell r="O119">
            <v>0</v>
          </cell>
          <cell r="P119">
            <v>0</v>
          </cell>
          <cell r="Q119">
            <v>0</v>
          </cell>
          <cell r="R119">
            <v>0</v>
          </cell>
          <cell r="S119">
            <v>0</v>
          </cell>
        </row>
        <row r="120">
          <cell r="J120">
            <v>44.8153761429732</v>
          </cell>
          <cell r="K120">
            <v>44.650922536532903</v>
          </cell>
          <cell r="L120">
            <v>59.747023796323901</v>
          </cell>
          <cell r="M120">
            <v>60.649136009924099</v>
          </cell>
          <cell r="N120">
            <v>59.158122055559097</v>
          </cell>
          <cell r="O120">
            <v>0</v>
          </cell>
          <cell r="P120">
            <v>0</v>
          </cell>
          <cell r="Q120">
            <v>0</v>
          </cell>
          <cell r="R120">
            <v>0</v>
          </cell>
          <cell r="S120">
            <v>0</v>
          </cell>
        </row>
        <row r="121">
          <cell r="J121">
            <v>0</v>
          </cell>
          <cell r="K121">
            <v>0</v>
          </cell>
          <cell r="L121">
            <v>0</v>
          </cell>
          <cell r="M121">
            <v>0</v>
          </cell>
          <cell r="N121">
            <v>0</v>
          </cell>
          <cell r="O121">
            <v>0</v>
          </cell>
          <cell r="P121">
            <v>0</v>
          </cell>
          <cell r="Q121">
            <v>0</v>
          </cell>
          <cell r="R121">
            <v>0</v>
          </cell>
          <cell r="S121">
            <v>0</v>
          </cell>
        </row>
        <row r="122">
          <cell r="J122">
            <v>0</v>
          </cell>
          <cell r="K122">
            <v>0</v>
          </cell>
          <cell r="L122">
            <v>0</v>
          </cell>
          <cell r="M122">
            <v>0</v>
          </cell>
          <cell r="N122">
            <v>0</v>
          </cell>
          <cell r="O122">
            <v>0</v>
          </cell>
          <cell r="P122">
            <v>0</v>
          </cell>
          <cell r="Q122">
            <v>0</v>
          </cell>
          <cell r="R122">
            <v>0</v>
          </cell>
          <cell r="S122">
            <v>0</v>
          </cell>
        </row>
        <row r="123">
          <cell r="J123">
            <v>0</v>
          </cell>
          <cell r="K123">
            <v>0</v>
          </cell>
          <cell r="L123">
            <v>0</v>
          </cell>
          <cell r="M123">
            <v>0</v>
          </cell>
          <cell r="N123">
            <v>0</v>
          </cell>
          <cell r="O123">
            <v>0</v>
          </cell>
          <cell r="P123">
            <v>0</v>
          </cell>
          <cell r="Q123">
            <v>0</v>
          </cell>
          <cell r="R123">
            <v>0</v>
          </cell>
          <cell r="S123">
            <v>0</v>
          </cell>
        </row>
        <row r="124">
          <cell r="J124">
            <v>0</v>
          </cell>
          <cell r="K124">
            <v>0</v>
          </cell>
          <cell r="L124">
            <v>0</v>
          </cell>
          <cell r="M124">
            <v>0</v>
          </cell>
          <cell r="N124">
            <v>0</v>
          </cell>
          <cell r="O124">
            <v>0</v>
          </cell>
          <cell r="P124">
            <v>0</v>
          </cell>
          <cell r="Q124">
            <v>0</v>
          </cell>
          <cell r="R124">
            <v>0</v>
          </cell>
          <cell r="S124">
            <v>0</v>
          </cell>
        </row>
        <row r="125">
          <cell r="J125">
            <v>60.382581322032998</v>
          </cell>
          <cell r="K125">
            <v>59.656507830541003</v>
          </cell>
          <cell r="L125">
            <v>55.831291172189701</v>
          </cell>
          <cell r="M125">
            <v>56.827041132935697</v>
          </cell>
          <cell r="N125">
            <v>55.748553705834198</v>
          </cell>
          <cell r="O125">
            <v>0</v>
          </cell>
          <cell r="P125">
            <v>0</v>
          </cell>
          <cell r="Q125">
            <v>0</v>
          </cell>
          <cell r="R125">
            <v>0</v>
          </cell>
          <cell r="S125">
            <v>0</v>
          </cell>
        </row>
        <row r="126">
          <cell r="J126">
            <v>0</v>
          </cell>
          <cell r="K126">
            <v>0</v>
          </cell>
          <cell r="L126">
            <v>0</v>
          </cell>
          <cell r="M126">
            <v>0</v>
          </cell>
          <cell r="N126">
            <v>0</v>
          </cell>
          <cell r="O126">
            <v>0</v>
          </cell>
          <cell r="P126">
            <v>0</v>
          </cell>
          <cell r="Q126">
            <v>0</v>
          </cell>
          <cell r="R126">
            <v>0</v>
          </cell>
          <cell r="S126">
            <v>0</v>
          </cell>
        </row>
        <row r="127">
          <cell r="J127">
            <v>0</v>
          </cell>
          <cell r="K127">
            <v>0</v>
          </cell>
          <cell r="L127">
            <v>0</v>
          </cell>
          <cell r="M127">
            <v>0</v>
          </cell>
          <cell r="N127">
            <v>0</v>
          </cell>
          <cell r="O127">
            <v>0</v>
          </cell>
          <cell r="P127">
            <v>0</v>
          </cell>
          <cell r="Q127">
            <v>0</v>
          </cell>
          <cell r="R127">
            <v>0</v>
          </cell>
          <cell r="S127">
            <v>0</v>
          </cell>
        </row>
        <row r="128">
          <cell r="J128">
            <v>0</v>
          </cell>
          <cell r="K128">
            <v>0</v>
          </cell>
          <cell r="L128">
            <v>0</v>
          </cell>
          <cell r="M128">
            <v>0</v>
          </cell>
          <cell r="N128">
            <v>0</v>
          </cell>
          <cell r="O128">
            <v>0</v>
          </cell>
          <cell r="P128">
            <v>0</v>
          </cell>
          <cell r="Q128">
            <v>0</v>
          </cell>
          <cell r="R128">
            <v>0</v>
          </cell>
          <cell r="S128">
            <v>0</v>
          </cell>
        </row>
        <row r="129">
          <cell r="J129">
            <v>0</v>
          </cell>
          <cell r="K129">
            <v>0</v>
          </cell>
          <cell r="L129">
            <v>0</v>
          </cell>
          <cell r="M129">
            <v>0</v>
          </cell>
          <cell r="N129">
            <v>0</v>
          </cell>
          <cell r="O129">
            <v>0</v>
          </cell>
          <cell r="P129">
            <v>0</v>
          </cell>
          <cell r="Q129">
            <v>0</v>
          </cell>
          <cell r="R129">
            <v>0</v>
          </cell>
          <cell r="S129">
            <v>0</v>
          </cell>
        </row>
        <row r="130">
          <cell r="J130">
            <v>95.208027255342202</v>
          </cell>
          <cell r="K130">
            <v>90.642713617706505</v>
          </cell>
          <cell r="L130">
            <v>88.031796177669804</v>
          </cell>
          <cell r="M130">
            <v>87.9425481396583</v>
          </cell>
          <cell r="N130">
            <v>93.175420572129397</v>
          </cell>
          <cell r="O130">
            <v>0</v>
          </cell>
          <cell r="P130">
            <v>0</v>
          </cell>
          <cell r="Q130">
            <v>0</v>
          </cell>
          <cell r="R130">
            <v>0</v>
          </cell>
          <cell r="S130">
            <v>0</v>
          </cell>
        </row>
        <row r="131">
          <cell r="J131">
            <v>0</v>
          </cell>
          <cell r="K131">
            <v>0</v>
          </cell>
          <cell r="L131">
            <v>0</v>
          </cell>
          <cell r="M131">
            <v>0</v>
          </cell>
          <cell r="N131">
            <v>0</v>
          </cell>
          <cell r="O131">
            <v>0</v>
          </cell>
          <cell r="P131">
            <v>0</v>
          </cell>
          <cell r="Q131">
            <v>0</v>
          </cell>
          <cell r="R131">
            <v>0</v>
          </cell>
          <cell r="S131">
            <v>0</v>
          </cell>
        </row>
        <row r="132">
          <cell r="J132">
            <v>0</v>
          </cell>
          <cell r="K132">
            <v>0</v>
          </cell>
          <cell r="L132">
            <v>0</v>
          </cell>
          <cell r="M132">
            <v>0</v>
          </cell>
          <cell r="N132">
            <v>0</v>
          </cell>
          <cell r="O132">
            <v>0</v>
          </cell>
          <cell r="P132">
            <v>0</v>
          </cell>
          <cell r="Q132">
            <v>0</v>
          </cell>
          <cell r="R132">
            <v>0</v>
          </cell>
          <cell r="S132">
            <v>0</v>
          </cell>
        </row>
        <row r="133">
          <cell r="J133">
            <v>0</v>
          </cell>
          <cell r="K133">
            <v>0</v>
          </cell>
          <cell r="L133">
            <v>0</v>
          </cell>
          <cell r="M133">
            <v>0</v>
          </cell>
          <cell r="N133">
            <v>0</v>
          </cell>
          <cell r="O133">
            <v>0</v>
          </cell>
          <cell r="P133">
            <v>0</v>
          </cell>
          <cell r="Q133">
            <v>0</v>
          </cell>
          <cell r="R133">
            <v>0</v>
          </cell>
          <cell r="S133">
            <v>0</v>
          </cell>
        </row>
        <row r="134">
          <cell r="J134">
            <v>0</v>
          </cell>
          <cell r="K134">
            <v>0</v>
          </cell>
          <cell r="L134">
            <v>0</v>
          </cell>
          <cell r="M134">
            <v>0</v>
          </cell>
          <cell r="N134">
            <v>0</v>
          </cell>
          <cell r="O134">
            <v>0</v>
          </cell>
          <cell r="P134">
            <v>0</v>
          </cell>
          <cell r="Q134">
            <v>0</v>
          </cell>
          <cell r="R134">
            <v>0</v>
          </cell>
          <cell r="S134">
            <v>0</v>
          </cell>
        </row>
        <row r="135">
          <cell r="J135">
            <v>28.873072491413499</v>
          </cell>
          <cell r="K135">
            <v>29.092804982247401</v>
          </cell>
          <cell r="L135">
            <v>28.191638729640498</v>
          </cell>
          <cell r="M135">
            <v>27.9527285633947</v>
          </cell>
          <cell r="N135">
            <v>28.278942510362999</v>
          </cell>
          <cell r="O135">
            <v>0</v>
          </cell>
          <cell r="P135">
            <v>0</v>
          </cell>
          <cell r="Q135">
            <v>0</v>
          </cell>
          <cell r="R135">
            <v>0</v>
          </cell>
          <cell r="S135">
            <v>0</v>
          </cell>
        </row>
        <row r="136">
          <cell r="J136">
            <v>0</v>
          </cell>
          <cell r="K136">
            <v>0</v>
          </cell>
          <cell r="L136">
            <v>0</v>
          </cell>
          <cell r="M136">
            <v>0</v>
          </cell>
          <cell r="N136">
            <v>0</v>
          </cell>
          <cell r="O136">
            <v>0</v>
          </cell>
          <cell r="P136">
            <v>0</v>
          </cell>
          <cell r="Q136">
            <v>0</v>
          </cell>
          <cell r="R136">
            <v>0</v>
          </cell>
          <cell r="S136">
            <v>0</v>
          </cell>
        </row>
        <row r="137">
          <cell r="J137">
            <v>0</v>
          </cell>
          <cell r="K137">
            <v>0</v>
          </cell>
          <cell r="L137">
            <v>0</v>
          </cell>
          <cell r="M137">
            <v>0</v>
          </cell>
          <cell r="N137">
            <v>0</v>
          </cell>
          <cell r="O137">
            <v>0</v>
          </cell>
          <cell r="P137">
            <v>0</v>
          </cell>
          <cell r="Q137">
            <v>0</v>
          </cell>
          <cell r="R137">
            <v>0</v>
          </cell>
          <cell r="S137">
            <v>0</v>
          </cell>
        </row>
        <row r="138">
          <cell r="J138">
            <v>0</v>
          </cell>
          <cell r="K138">
            <v>0</v>
          </cell>
          <cell r="L138">
            <v>0</v>
          </cell>
          <cell r="M138">
            <v>0</v>
          </cell>
          <cell r="N138">
            <v>0</v>
          </cell>
          <cell r="O138">
            <v>0</v>
          </cell>
          <cell r="P138">
            <v>0</v>
          </cell>
          <cell r="Q138">
            <v>0</v>
          </cell>
          <cell r="R138">
            <v>0</v>
          </cell>
          <cell r="S138">
            <v>0</v>
          </cell>
        </row>
        <row r="139">
          <cell r="J139">
            <v>0</v>
          </cell>
          <cell r="K139">
            <v>0</v>
          </cell>
          <cell r="L139">
            <v>0</v>
          </cell>
          <cell r="M139">
            <v>0</v>
          </cell>
          <cell r="N139">
            <v>0</v>
          </cell>
          <cell r="O139">
            <v>0</v>
          </cell>
          <cell r="P139">
            <v>0</v>
          </cell>
          <cell r="Q139">
            <v>0</v>
          </cell>
          <cell r="R139">
            <v>0</v>
          </cell>
          <cell r="S139">
            <v>0</v>
          </cell>
        </row>
        <row r="140">
          <cell r="J140">
            <v>61.660602126557201</v>
          </cell>
          <cell r="K140">
            <v>61.894349157904998</v>
          </cell>
          <cell r="L140">
            <v>58.2523948070654</v>
          </cell>
          <cell r="M140">
            <v>58.193337600786101</v>
          </cell>
          <cell r="N140">
            <v>58.3764573713893</v>
          </cell>
          <cell r="O140">
            <v>0</v>
          </cell>
          <cell r="P140">
            <v>0</v>
          </cell>
          <cell r="Q140">
            <v>0</v>
          </cell>
          <cell r="R140">
            <v>0</v>
          </cell>
          <cell r="S140">
            <v>0</v>
          </cell>
        </row>
        <row r="141">
          <cell r="J141">
            <v>0</v>
          </cell>
          <cell r="K141">
            <v>0</v>
          </cell>
          <cell r="L141">
            <v>0</v>
          </cell>
          <cell r="M141">
            <v>0</v>
          </cell>
          <cell r="N141">
            <v>0</v>
          </cell>
          <cell r="O141">
            <v>0</v>
          </cell>
          <cell r="P141">
            <v>0</v>
          </cell>
          <cell r="Q141">
            <v>0</v>
          </cell>
          <cell r="R141">
            <v>0</v>
          </cell>
          <cell r="S141">
            <v>0</v>
          </cell>
        </row>
        <row r="142">
          <cell r="J142">
            <v>0</v>
          </cell>
          <cell r="K142">
            <v>0</v>
          </cell>
          <cell r="L142">
            <v>0</v>
          </cell>
          <cell r="M142">
            <v>0</v>
          </cell>
          <cell r="N142">
            <v>0</v>
          </cell>
          <cell r="O142">
            <v>0</v>
          </cell>
          <cell r="P142">
            <v>0</v>
          </cell>
          <cell r="Q142">
            <v>0</v>
          </cell>
          <cell r="R142">
            <v>0</v>
          </cell>
          <cell r="S142">
            <v>0</v>
          </cell>
        </row>
        <row r="143">
          <cell r="J143">
            <v>0</v>
          </cell>
          <cell r="K143">
            <v>0</v>
          </cell>
          <cell r="L143">
            <v>0</v>
          </cell>
          <cell r="M143">
            <v>0</v>
          </cell>
          <cell r="N143">
            <v>0</v>
          </cell>
          <cell r="O143">
            <v>0</v>
          </cell>
          <cell r="P143">
            <v>0</v>
          </cell>
          <cell r="Q143">
            <v>0</v>
          </cell>
          <cell r="R143">
            <v>0</v>
          </cell>
          <cell r="S143">
            <v>0</v>
          </cell>
        </row>
        <row r="144">
          <cell r="J144">
            <v>0</v>
          </cell>
          <cell r="K144">
            <v>0</v>
          </cell>
          <cell r="L144">
            <v>0</v>
          </cell>
          <cell r="M144">
            <v>0</v>
          </cell>
          <cell r="N144">
            <v>0</v>
          </cell>
          <cell r="O144">
            <v>0</v>
          </cell>
          <cell r="P144">
            <v>0</v>
          </cell>
          <cell r="Q144">
            <v>0</v>
          </cell>
          <cell r="R144">
            <v>0</v>
          </cell>
          <cell r="S144">
            <v>0</v>
          </cell>
        </row>
        <row r="145">
          <cell r="J145">
            <v>84.919545507050898</v>
          </cell>
          <cell r="K145">
            <v>83.635421542522195</v>
          </cell>
          <cell r="L145">
            <v>78.518800746998906</v>
          </cell>
          <cell r="M145">
            <v>78.439197135372694</v>
          </cell>
          <cell r="N145">
            <v>78.807972096543395</v>
          </cell>
          <cell r="O145">
            <v>0</v>
          </cell>
          <cell r="P145">
            <v>0</v>
          </cell>
          <cell r="Q145">
            <v>0</v>
          </cell>
          <cell r="R145">
            <v>0</v>
          </cell>
          <cell r="S145">
            <v>0</v>
          </cell>
        </row>
        <row r="146">
          <cell r="J146">
            <v>0</v>
          </cell>
          <cell r="K146">
            <v>0</v>
          </cell>
          <cell r="L146">
            <v>0</v>
          </cell>
          <cell r="M146">
            <v>0</v>
          </cell>
          <cell r="N146">
            <v>0</v>
          </cell>
          <cell r="O146">
            <v>0</v>
          </cell>
          <cell r="P146">
            <v>0</v>
          </cell>
          <cell r="Q146">
            <v>0</v>
          </cell>
          <cell r="R146">
            <v>0</v>
          </cell>
          <cell r="S146">
            <v>0</v>
          </cell>
        </row>
        <row r="147">
          <cell r="J147">
            <v>0</v>
          </cell>
          <cell r="K147">
            <v>0</v>
          </cell>
          <cell r="L147">
            <v>0</v>
          </cell>
          <cell r="M147">
            <v>0</v>
          </cell>
          <cell r="N147">
            <v>0</v>
          </cell>
          <cell r="O147">
            <v>0</v>
          </cell>
          <cell r="P147">
            <v>0</v>
          </cell>
          <cell r="Q147">
            <v>0</v>
          </cell>
          <cell r="R147">
            <v>0</v>
          </cell>
          <cell r="S147">
            <v>0</v>
          </cell>
        </row>
        <row r="148">
          <cell r="J148">
            <v>0</v>
          </cell>
          <cell r="K148">
            <v>0</v>
          </cell>
          <cell r="L148">
            <v>0</v>
          </cell>
          <cell r="M148">
            <v>0</v>
          </cell>
          <cell r="N148">
            <v>0</v>
          </cell>
          <cell r="O148">
            <v>0</v>
          </cell>
          <cell r="P148">
            <v>0</v>
          </cell>
          <cell r="Q148">
            <v>0</v>
          </cell>
          <cell r="R148">
            <v>0</v>
          </cell>
          <cell r="S148">
            <v>0</v>
          </cell>
        </row>
        <row r="149">
          <cell r="J149">
            <v>0</v>
          </cell>
          <cell r="K149">
            <v>0</v>
          </cell>
          <cell r="L149">
            <v>0</v>
          </cell>
          <cell r="M149">
            <v>0</v>
          </cell>
          <cell r="N149">
            <v>0</v>
          </cell>
          <cell r="O149">
            <v>0</v>
          </cell>
          <cell r="P149">
            <v>0</v>
          </cell>
          <cell r="Q149">
            <v>0</v>
          </cell>
          <cell r="R149">
            <v>0</v>
          </cell>
          <cell r="S149">
            <v>0</v>
          </cell>
        </row>
        <row r="150">
          <cell r="J150">
            <v>125.810607444559</v>
          </cell>
          <cell r="K150">
            <v>119.777871566255</v>
          </cell>
          <cell r="L150">
            <v>116.327730663349</v>
          </cell>
          <cell r="M150">
            <v>116.209795755977</v>
          </cell>
          <cell r="N150">
            <v>123.12466289888501</v>
          </cell>
          <cell r="O150">
            <v>0</v>
          </cell>
          <cell r="P150">
            <v>0</v>
          </cell>
          <cell r="Q150">
            <v>0</v>
          </cell>
          <cell r="R150">
            <v>0</v>
          </cell>
          <cell r="S150">
            <v>0</v>
          </cell>
        </row>
        <row r="151">
          <cell r="J151">
            <v>0</v>
          </cell>
          <cell r="K151">
            <v>0</v>
          </cell>
          <cell r="L151">
            <v>0</v>
          </cell>
          <cell r="M151">
            <v>0</v>
          </cell>
          <cell r="N151">
            <v>0</v>
          </cell>
          <cell r="O151">
            <v>0</v>
          </cell>
          <cell r="P151">
            <v>0</v>
          </cell>
          <cell r="Q151">
            <v>0</v>
          </cell>
          <cell r="R151">
            <v>0</v>
          </cell>
          <cell r="S151">
            <v>0</v>
          </cell>
        </row>
        <row r="152">
          <cell r="J152">
            <v>0</v>
          </cell>
          <cell r="K152">
            <v>0</v>
          </cell>
          <cell r="L152">
            <v>0</v>
          </cell>
          <cell r="M152">
            <v>0</v>
          </cell>
          <cell r="N152">
            <v>0</v>
          </cell>
          <cell r="O152">
            <v>0</v>
          </cell>
          <cell r="P152">
            <v>0</v>
          </cell>
          <cell r="Q152">
            <v>0</v>
          </cell>
          <cell r="R152">
            <v>0</v>
          </cell>
          <cell r="S152">
            <v>0</v>
          </cell>
        </row>
        <row r="153">
          <cell r="J153">
            <v>0</v>
          </cell>
          <cell r="K153">
            <v>0</v>
          </cell>
          <cell r="L153">
            <v>0</v>
          </cell>
          <cell r="M153">
            <v>0</v>
          </cell>
          <cell r="N153">
            <v>0</v>
          </cell>
          <cell r="O153">
            <v>0</v>
          </cell>
          <cell r="P153">
            <v>0</v>
          </cell>
          <cell r="Q153">
            <v>0</v>
          </cell>
          <cell r="R153">
            <v>0</v>
          </cell>
          <cell r="S153">
            <v>0</v>
          </cell>
        </row>
        <row r="154">
          <cell r="J154">
            <v>0</v>
          </cell>
          <cell r="K154">
            <v>0</v>
          </cell>
          <cell r="L154">
            <v>0</v>
          </cell>
          <cell r="M154">
            <v>0</v>
          </cell>
          <cell r="N154">
            <v>0</v>
          </cell>
          <cell r="O154">
            <v>0</v>
          </cell>
          <cell r="P154">
            <v>0</v>
          </cell>
          <cell r="Q154">
            <v>0</v>
          </cell>
          <cell r="R154">
            <v>0</v>
          </cell>
          <cell r="S154">
            <v>0</v>
          </cell>
        </row>
        <row r="155">
          <cell r="J155">
            <v>23.871831992238</v>
          </cell>
          <cell r="K155">
            <v>24.006172803938501</v>
          </cell>
          <cell r="L155">
            <v>26.5634550423466</v>
          </cell>
          <cell r="M155">
            <v>26.536524588257599</v>
          </cell>
          <cell r="N155">
            <v>26.598510255438601</v>
          </cell>
          <cell r="O155">
            <v>0</v>
          </cell>
          <cell r="P155">
            <v>0</v>
          </cell>
          <cell r="Q155">
            <v>0</v>
          </cell>
          <cell r="R155">
            <v>0</v>
          </cell>
          <cell r="S155">
            <v>0</v>
          </cell>
        </row>
        <row r="156">
          <cell r="J156">
            <v>0</v>
          </cell>
          <cell r="K156">
            <v>0</v>
          </cell>
          <cell r="L156">
            <v>0</v>
          </cell>
          <cell r="M156">
            <v>0</v>
          </cell>
          <cell r="N156">
            <v>0</v>
          </cell>
          <cell r="O156">
            <v>0</v>
          </cell>
          <cell r="P156">
            <v>0</v>
          </cell>
          <cell r="Q156">
            <v>0</v>
          </cell>
          <cell r="R156">
            <v>0</v>
          </cell>
          <cell r="S156">
            <v>0</v>
          </cell>
        </row>
        <row r="157">
          <cell r="J157">
            <v>0</v>
          </cell>
          <cell r="K157">
            <v>0</v>
          </cell>
          <cell r="L157">
            <v>0</v>
          </cell>
          <cell r="M157">
            <v>0</v>
          </cell>
          <cell r="N157">
            <v>0</v>
          </cell>
          <cell r="O157">
            <v>0</v>
          </cell>
          <cell r="P157">
            <v>0</v>
          </cell>
          <cell r="Q157">
            <v>0</v>
          </cell>
          <cell r="R157">
            <v>0</v>
          </cell>
          <cell r="S157">
            <v>0</v>
          </cell>
        </row>
        <row r="158">
          <cell r="J158">
            <v>0</v>
          </cell>
          <cell r="K158">
            <v>0</v>
          </cell>
          <cell r="L158">
            <v>0</v>
          </cell>
          <cell r="M158">
            <v>0</v>
          </cell>
          <cell r="N158">
            <v>0</v>
          </cell>
          <cell r="O158">
            <v>0</v>
          </cell>
          <cell r="P158">
            <v>0</v>
          </cell>
          <cell r="Q158">
            <v>0</v>
          </cell>
          <cell r="R158">
            <v>0</v>
          </cell>
          <cell r="S158">
            <v>0</v>
          </cell>
        </row>
        <row r="159">
          <cell r="J159">
            <v>0</v>
          </cell>
          <cell r="K159">
            <v>0</v>
          </cell>
          <cell r="L159">
            <v>0</v>
          </cell>
          <cell r="M159">
            <v>0</v>
          </cell>
          <cell r="N159">
            <v>0</v>
          </cell>
          <cell r="O159">
            <v>0</v>
          </cell>
          <cell r="P159">
            <v>0</v>
          </cell>
          <cell r="Q159">
            <v>0</v>
          </cell>
          <cell r="R159">
            <v>0</v>
          </cell>
          <cell r="S159">
            <v>0</v>
          </cell>
        </row>
        <row r="160">
          <cell r="J160">
            <v>27.9829366300944</v>
          </cell>
          <cell r="K160">
            <v>27.9919465347498</v>
          </cell>
          <cell r="L160">
            <v>27.222094591123501</v>
          </cell>
          <cell r="M160">
            <v>26.976066707820699</v>
          </cell>
          <cell r="N160">
            <v>27.539810479688001</v>
          </cell>
          <cell r="O160">
            <v>0</v>
          </cell>
          <cell r="P160">
            <v>0</v>
          </cell>
          <cell r="Q160">
            <v>0</v>
          </cell>
          <cell r="R160">
            <v>0</v>
          </cell>
          <cell r="S160">
            <v>0</v>
          </cell>
        </row>
        <row r="161">
          <cell r="J161">
            <v>0</v>
          </cell>
          <cell r="K161">
            <v>0</v>
          </cell>
          <cell r="L161">
            <v>0</v>
          </cell>
          <cell r="M161">
            <v>0</v>
          </cell>
          <cell r="N161">
            <v>0</v>
          </cell>
          <cell r="O161">
            <v>0</v>
          </cell>
          <cell r="P161">
            <v>0</v>
          </cell>
          <cell r="Q161">
            <v>0</v>
          </cell>
          <cell r="R161">
            <v>0</v>
          </cell>
          <cell r="S161">
            <v>0</v>
          </cell>
        </row>
        <row r="162">
          <cell r="J162">
            <v>0</v>
          </cell>
          <cell r="K162">
            <v>0</v>
          </cell>
          <cell r="L162">
            <v>0</v>
          </cell>
          <cell r="M162">
            <v>0</v>
          </cell>
          <cell r="N162">
            <v>0</v>
          </cell>
          <cell r="O162">
            <v>0</v>
          </cell>
          <cell r="P162">
            <v>0</v>
          </cell>
          <cell r="Q162">
            <v>0</v>
          </cell>
          <cell r="R162">
            <v>0</v>
          </cell>
          <cell r="S162">
            <v>0</v>
          </cell>
        </row>
        <row r="163">
          <cell r="J163">
            <v>0</v>
          </cell>
          <cell r="K163">
            <v>0</v>
          </cell>
          <cell r="L163">
            <v>0</v>
          </cell>
          <cell r="M163">
            <v>0</v>
          </cell>
          <cell r="N163">
            <v>0</v>
          </cell>
          <cell r="O163">
            <v>0</v>
          </cell>
          <cell r="P163">
            <v>0</v>
          </cell>
          <cell r="Q163">
            <v>0</v>
          </cell>
          <cell r="R163">
            <v>0</v>
          </cell>
          <cell r="S163">
            <v>0</v>
          </cell>
        </row>
        <row r="164">
          <cell r="J164">
            <v>0</v>
          </cell>
          <cell r="K164">
            <v>0</v>
          </cell>
          <cell r="L164">
            <v>0</v>
          </cell>
          <cell r="M164">
            <v>0</v>
          </cell>
          <cell r="N164">
            <v>0</v>
          </cell>
          <cell r="O164">
            <v>0</v>
          </cell>
          <cell r="P164">
            <v>0</v>
          </cell>
          <cell r="Q164">
            <v>0</v>
          </cell>
          <cell r="R164">
            <v>0</v>
          </cell>
          <cell r="S164">
            <v>0</v>
          </cell>
        </row>
        <row r="165">
          <cell r="J165">
            <v>0</v>
          </cell>
          <cell r="K165">
            <v>0</v>
          </cell>
          <cell r="L165">
            <v>0</v>
          </cell>
          <cell r="M165">
            <v>0</v>
          </cell>
          <cell r="N165">
            <v>0</v>
          </cell>
          <cell r="O165">
            <v>0</v>
          </cell>
          <cell r="P165">
            <v>0</v>
          </cell>
          <cell r="Q165">
            <v>0</v>
          </cell>
          <cell r="R165">
            <v>0</v>
          </cell>
          <cell r="S165">
            <v>0</v>
          </cell>
        </row>
        <row r="166">
          <cell r="J166">
            <v>0</v>
          </cell>
          <cell r="K166">
            <v>0</v>
          </cell>
          <cell r="L166">
            <v>0</v>
          </cell>
          <cell r="M166">
            <v>0</v>
          </cell>
          <cell r="N166">
            <v>0</v>
          </cell>
          <cell r="O166">
            <v>0</v>
          </cell>
          <cell r="P166">
            <v>0</v>
          </cell>
          <cell r="Q166">
            <v>0</v>
          </cell>
          <cell r="R166">
            <v>0</v>
          </cell>
          <cell r="S166">
            <v>0</v>
          </cell>
        </row>
        <row r="167">
          <cell r="J167">
            <v>0</v>
          </cell>
          <cell r="K167">
            <v>0</v>
          </cell>
          <cell r="L167">
            <v>0</v>
          </cell>
          <cell r="M167">
            <v>0</v>
          </cell>
          <cell r="N167">
            <v>0</v>
          </cell>
          <cell r="O167">
            <v>0</v>
          </cell>
          <cell r="P167">
            <v>0</v>
          </cell>
          <cell r="Q167">
            <v>0</v>
          </cell>
          <cell r="R167">
            <v>0</v>
          </cell>
          <cell r="S167">
            <v>0</v>
          </cell>
        </row>
        <row r="168">
          <cell r="J168">
            <v>0</v>
          </cell>
          <cell r="K168">
            <v>0</v>
          </cell>
          <cell r="L168">
            <v>0</v>
          </cell>
          <cell r="M168">
            <v>0</v>
          </cell>
          <cell r="N168">
            <v>0</v>
          </cell>
          <cell r="O168">
            <v>0</v>
          </cell>
          <cell r="P168">
            <v>0</v>
          </cell>
          <cell r="Q168">
            <v>0</v>
          </cell>
          <cell r="R168">
            <v>0</v>
          </cell>
          <cell r="S168">
            <v>0</v>
          </cell>
        </row>
        <row r="169">
          <cell r="J169">
            <v>0</v>
          </cell>
          <cell r="K169">
            <v>0</v>
          </cell>
          <cell r="L169">
            <v>0</v>
          </cell>
          <cell r="M169">
            <v>0</v>
          </cell>
          <cell r="N169">
            <v>0</v>
          </cell>
          <cell r="O169">
            <v>0</v>
          </cell>
          <cell r="P169">
            <v>0</v>
          </cell>
          <cell r="Q169">
            <v>0</v>
          </cell>
          <cell r="R169">
            <v>0</v>
          </cell>
          <cell r="S169">
            <v>0</v>
          </cell>
        </row>
        <row r="170">
          <cell r="J170">
            <v>0</v>
          </cell>
          <cell r="K170">
            <v>0</v>
          </cell>
          <cell r="L170">
            <v>0</v>
          </cell>
          <cell r="M170">
            <v>0</v>
          </cell>
          <cell r="N170">
            <v>0</v>
          </cell>
          <cell r="O170">
            <v>0</v>
          </cell>
          <cell r="P170">
            <v>0</v>
          </cell>
          <cell r="Q170">
            <v>0</v>
          </cell>
          <cell r="R170">
            <v>0</v>
          </cell>
          <cell r="S170">
            <v>0</v>
          </cell>
        </row>
        <row r="171">
          <cell r="J171">
            <v>0</v>
          </cell>
          <cell r="K171">
            <v>0</v>
          </cell>
          <cell r="L171">
            <v>0</v>
          </cell>
          <cell r="M171">
            <v>0</v>
          </cell>
          <cell r="N171">
            <v>0</v>
          </cell>
          <cell r="O171">
            <v>0</v>
          </cell>
          <cell r="P171">
            <v>0</v>
          </cell>
          <cell r="Q171">
            <v>0</v>
          </cell>
          <cell r="R171">
            <v>0</v>
          </cell>
          <cell r="S171">
            <v>0</v>
          </cell>
        </row>
        <row r="172">
          <cell r="J172">
            <v>0</v>
          </cell>
          <cell r="K172">
            <v>0</v>
          </cell>
          <cell r="L172">
            <v>0</v>
          </cell>
          <cell r="M172">
            <v>0</v>
          </cell>
          <cell r="N172">
            <v>0</v>
          </cell>
          <cell r="O172">
            <v>0</v>
          </cell>
          <cell r="P172">
            <v>0</v>
          </cell>
          <cell r="Q172">
            <v>0</v>
          </cell>
          <cell r="R172">
            <v>0</v>
          </cell>
          <cell r="S172">
            <v>0</v>
          </cell>
        </row>
        <row r="173">
          <cell r="J173">
            <v>0</v>
          </cell>
          <cell r="K173">
            <v>0</v>
          </cell>
          <cell r="L173">
            <v>0</v>
          </cell>
          <cell r="M173">
            <v>0</v>
          </cell>
          <cell r="N173">
            <v>0</v>
          </cell>
          <cell r="O173">
            <v>0</v>
          </cell>
          <cell r="P173">
            <v>0</v>
          </cell>
          <cell r="Q173">
            <v>0</v>
          </cell>
          <cell r="R173">
            <v>0</v>
          </cell>
          <cell r="S173">
            <v>0</v>
          </cell>
        </row>
        <row r="174">
          <cell r="J174">
            <v>0</v>
          </cell>
          <cell r="K174">
            <v>0</v>
          </cell>
          <cell r="L174">
            <v>0</v>
          </cell>
          <cell r="M174">
            <v>0</v>
          </cell>
          <cell r="N174">
            <v>0</v>
          </cell>
          <cell r="O174">
            <v>0</v>
          </cell>
          <cell r="P174">
            <v>0</v>
          </cell>
          <cell r="Q174">
            <v>0</v>
          </cell>
          <cell r="R174">
            <v>0</v>
          </cell>
          <cell r="S174">
            <v>0</v>
          </cell>
        </row>
        <row r="175">
          <cell r="J175">
            <v>0</v>
          </cell>
          <cell r="K175">
            <v>0</v>
          </cell>
          <cell r="L175">
            <v>0</v>
          </cell>
          <cell r="M175">
            <v>0</v>
          </cell>
          <cell r="N175">
            <v>0</v>
          </cell>
          <cell r="O175">
            <v>0</v>
          </cell>
          <cell r="P175">
            <v>0</v>
          </cell>
          <cell r="Q175">
            <v>0</v>
          </cell>
          <cell r="R175">
            <v>0</v>
          </cell>
          <cell r="S175">
            <v>0</v>
          </cell>
        </row>
        <row r="176">
          <cell r="J176">
            <v>0</v>
          </cell>
          <cell r="K176">
            <v>0</v>
          </cell>
          <cell r="L176">
            <v>0</v>
          </cell>
          <cell r="M176">
            <v>0</v>
          </cell>
          <cell r="N176">
            <v>0</v>
          </cell>
          <cell r="O176">
            <v>0</v>
          </cell>
          <cell r="P176">
            <v>0</v>
          </cell>
          <cell r="Q176">
            <v>0</v>
          </cell>
          <cell r="R176">
            <v>0</v>
          </cell>
          <cell r="S176">
            <v>0</v>
          </cell>
        </row>
        <row r="177">
          <cell r="J177">
            <v>0</v>
          </cell>
          <cell r="K177">
            <v>0</v>
          </cell>
          <cell r="L177">
            <v>0</v>
          </cell>
          <cell r="M177">
            <v>0</v>
          </cell>
          <cell r="N177">
            <v>0</v>
          </cell>
          <cell r="O177">
            <v>0</v>
          </cell>
          <cell r="P177">
            <v>0</v>
          </cell>
          <cell r="Q177">
            <v>0</v>
          </cell>
          <cell r="R177">
            <v>0</v>
          </cell>
          <cell r="S177">
            <v>0</v>
          </cell>
        </row>
        <row r="178">
          <cell r="J178">
            <v>0</v>
          </cell>
          <cell r="K178">
            <v>0</v>
          </cell>
          <cell r="L178">
            <v>0</v>
          </cell>
          <cell r="M178">
            <v>0</v>
          </cell>
          <cell r="N178">
            <v>0</v>
          </cell>
          <cell r="O178">
            <v>0</v>
          </cell>
          <cell r="P178">
            <v>0</v>
          </cell>
          <cell r="Q178">
            <v>0</v>
          </cell>
          <cell r="R178">
            <v>0</v>
          </cell>
          <cell r="S178">
            <v>0</v>
          </cell>
        </row>
        <row r="179">
          <cell r="J179">
            <v>0</v>
          </cell>
          <cell r="K179">
            <v>0</v>
          </cell>
          <cell r="L179">
            <v>0</v>
          </cell>
          <cell r="M179">
            <v>0</v>
          </cell>
          <cell r="N179">
            <v>0</v>
          </cell>
          <cell r="O179">
            <v>0</v>
          </cell>
          <cell r="P179">
            <v>0</v>
          </cell>
          <cell r="Q179">
            <v>0</v>
          </cell>
          <cell r="R179">
            <v>0</v>
          </cell>
          <cell r="S179">
            <v>0</v>
          </cell>
        </row>
        <row r="180">
          <cell r="J180">
            <v>0</v>
          </cell>
          <cell r="K180">
            <v>0</v>
          </cell>
          <cell r="L180">
            <v>0</v>
          </cell>
          <cell r="M180">
            <v>0</v>
          </cell>
          <cell r="N180">
            <v>0</v>
          </cell>
          <cell r="O180">
            <v>0</v>
          </cell>
          <cell r="P180">
            <v>0</v>
          </cell>
          <cell r="Q180">
            <v>0</v>
          </cell>
          <cell r="R180">
            <v>0</v>
          </cell>
          <cell r="S180">
            <v>0</v>
          </cell>
        </row>
        <row r="181">
          <cell r="J181">
            <v>0</v>
          </cell>
          <cell r="K181">
            <v>0</v>
          </cell>
          <cell r="L181">
            <v>0</v>
          </cell>
          <cell r="M181">
            <v>0</v>
          </cell>
          <cell r="N181">
            <v>0</v>
          </cell>
          <cell r="O181">
            <v>0</v>
          </cell>
          <cell r="P181">
            <v>0</v>
          </cell>
          <cell r="Q181">
            <v>0</v>
          </cell>
          <cell r="R181">
            <v>0</v>
          </cell>
          <cell r="S181">
            <v>0</v>
          </cell>
        </row>
        <row r="182">
          <cell r="J182">
            <v>0</v>
          </cell>
          <cell r="K182">
            <v>0</v>
          </cell>
          <cell r="L182">
            <v>0</v>
          </cell>
          <cell r="M182">
            <v>0</v>
          </cell>
          <cell r="N182">
            <v>0</v>
          </cell>
          <cell r="O182">
            <v>0</v>
          </cell>
          <cell r="P182">
            <v>0</v>
          </cell>
          <cell r="Q182">
            <v>0</v>
          </cell>
          <cell r="R182">
            <v>0</v>
          </cell>
          <cell r="S182">
            <v>0</v>
          </cell>
        </row>
        <row r="183">
          <cell r="J183">
            <v>0</v>
          </cell>
          <cell r="K183">
            <v>0</v>
          </cell>
          <cell r="L183">
            <v>0</v>
          </cell>
          <cell r="M183">
            <v>0</v>
          </cell>
          <cell r="N183">
            <v>0</v>
          </cell>
          <cell r="O183">
            <v>0</v>
          </cell>
          <cell r="P183">
            <v>0</v>
          </cell>
          <cell r="Q183">
            <v>0</v>
          </cell>
          <cell r="R183">
            <v>0</v>
          </cell>
          <cell r="S183">
            <v>0</v>
          </cell>
        </row>
        <row r="184">
          <cell r="J184">
            <v>0</v>
          </cell>
          <cell r="K184">
            <v>0</v>
          </cell>
          <cell r="L184">
            <v>0</v>
          </cell>
          <cell r="M184">
            <v>0</v>
          </cell>
          <cell r="N184">
            <v>0</v>
          </cell>
          <cell r="O184">
            <v>0</v>
          </cell>
          <cell r="P184">
            <v>0</v>
          </cell>
          <cell r="Q184">
            <v>0</v>
          </cell>
          <cell r="R184">
            <v>0</v>
          </cell>
          <cell r="S184">
            <v>0</v>
          </cell>
        </row>
        <row r="185">
          <cell r="J185">
            <v>0</v>
          </cell>
          <cell r="K185">
            <v>0</v>
          </cell>
          <cell r="L185">
            <v>0</v>
          </cell>
          <cell r="M185">
            <v>0</v>
          </cell>
          <cell r="N185">
            <v>0</v>
          </cell>
          <cell r="O185">
            <v>0</v>
          </cell>
          <cell r="P185">
            <v>0</v>
          </cell>
          <cell r="Q185">
            <v>0</v>
          </cell>
          <cell r="R185">
            <v>0</v>
          </cell>
          <cell r="S185">
            <v>0</v>
          </cell>
        </row>
        <row r="186">
          <cell r="J186">
            <v>0</v>
          </cell>
          <cell r="K186">
            <v>0</v>
          </cell>
          <cell r="L186">
            <v>0</v>
          </cell>
          <cell r="M186">
            <v>0</v>
          </cell>
          <cell r="N186">
            <v>0</v>
          </cell>
          <cell r="O186">
            <v>0</v>
          </cell>
          <cell r="P186">
            <v>0</v>
          </cell>
          <cell r="Q186">
            <v>0</v>
          </cell>
          <cell r="R186">
            <v>0</v>
          </cell>
          <cell r="S186">
            <v>0</v>
          </cell>
        </row>
        <row r="187">
          <cell r="J187">
            <v>0</v>
          </cell>
          <cell r="K187">
            <v>0</v>
          </cell>
          <cell r="L187">
            <v>0</v>
          </cell>
          <cell r="M187">
            <v>0</v>
          </cell>
          <cell r="N187">
            <v>0</v>
          </cell>
          <cell r="O187">
            <v>0</v>
          </cell>
          <cell r="P187">
            <v>0</v>
          </cell>
          <cell r="Q187">
            <v>0</v>
          </cell>
          <cell r="R187">
            <v>0</v>
          </cell>
          <cell r="S187">
            <v>0</v>
          </cell>
        </row>
        <row r="188">
          <cell r="J188">
            <v>0</v>
          </cell>
          <cell r="K188">
            <v>0</v>
          </cell>
          <cell r="L188">
            <v>0</v>
          </cell>
          <cell r="M188">
            <v>0</v>
          </cell>
          <cell r="N188">
            <v>0</v>
          </cell>
          <cell r="O188">
            <v>0</v>
          </cell>
          <cell r="P188">
            <v>0</v>
          </cell>
          <cell r="Q188">
            <v>0</v>
          </cell>
          <cell r="R188">
            <v>0</v>
          </cell>
          <cell r="S188">
            <v>0</v>
          </cell>
        </row>
        <row r="189">
          <cell r="J189">
            <v>0</v>
          </cell>
          <cell r="K189">
            <v>0</v>
          </cell>
          <cell r="L189">
            <v>0</v>
          </cell>
          <cell r="M189">
            <v>0</v>
          </cell>
          <cell r="N189">
            <v>0</v>
          </cell>
          <cell r="O189">
            <v>0</v>
          </cell>
          <cell r="P189">
            <v>0</v>
          </cell>
          <cell r="Q189">
            <v>0</v>
          </cell>
          <cell r="R189">
            <v>0</v>
          </cell>
          <cell r="S189">
            <v>0</v>
          </cell>
        </row>
        <row r="190">
          <cell r="J190">
            <v>0</v>
          </cell>
          <cell r="K190">
            <v>0</v>
          </cell>
          <cell r="L190">
            <v>0</v>
          </cell>
          <cell r="M190">
            <v>0</v>
          </cell>
          <cell r="N190">
            <v>0</v>
          </cell>
          <cell r="O190">
            <v>0</v>
          </cell>
          <cell r="P190">
            <v>0</v>
          </cell>
          <cell r="Q190">
            <v>0</v>
          </cell>
          <cell r="R190">
            <v>0</v>
          </cell>
          <cell r="S190">
            <v>0</v>
          </cell>
        </row>
        <row r="191">
          <cell r="J191">
            <v>0</v>
          </cell>
          <cell r="K191">
            <v>0</v>
          </cell>
          <cell r="L191">
            <v>0</v>
          </cell>
          <cell r="M191">
            <v>0</v>
          </cell>
          <cell r="N191">
            <v>0</v>
          </cell>
          <cell r="O191">
            <v>0</v>
          </cell>
          <cell r="P191">
            <v>0</v>
          </cell>
          <cell r="Q191">
            <v>0</v>
          </cell>
          <cell r="R191">
            <v>0</v>
          </cell>
          <cell r="S191">
            <v>0</v>
          </cell>
        </row>
        <row r="192">
          <cell r="J192">
            <v>0</v>
          </cell>
          <cell r="K192">
            <v>0</v>
          </cell>
          <cell r="L192">
            <v>0</v>
          </cell>
          <cell r="M192">
            <v>0</v>
          </cell>
          <cell r="N192">
            <v>0</v>
          </cell>
          <cell r="O192">
            <v>0</v>
          </cell>
          <cell r="P192">
            <v>0</v>
          </cell>
          <cell r="Q192">
            <v>0</v>
          </cell>
          <cell r="R192">
            <v>0</v>
          </cell>
          <cell r="S192">
            <v>0</v>
          </cell>
        </row>
        <row r="193">
          <cell r="J193">
            <v>0</v>
          </cell>
          <cell r="K193">
            <v>0</v>
          </cell>
          <cell r="L193">
            <v>0</v>
          </cell>
          <cell r="M193">
            <v>0</v>
          </cell>
          <cell r="N193">
            <v>0</v>
          </cell>
          <cell r="O193">
            <v>0</v>
          </cell>
          <cell r="P193">
            <v>0</v>
          </cell>
          <cell r="Q193">
            <v>0</v>
          </cell>
          <cell r="R193">
            <v>0</v>
          </cell>
          <cell r="S193">
            <v>0</v>
          </cell>
        </row>
        <row r="194">
          <cell r="J194">
            <v>0</v>
          </cell>
          <cell r="K194">
            <v>0</v>
          </cell>
          <cell r="L194">
            <v>0</v>
          </cell>
          <cell r="M194">
            <v>0</v>
          </cell>
          <cell r="N194">
            <v>0</v>
          </cell>
          <cell r="O194">
            <v>0</v>
          </cell>
          <cell r="P194">
            <v>0</v>
          </cell>
          <cell r="Q194">
            <v>0</v>
          </cell>
          <cell r="R194">
            <v>0</v>
          </cell>
          <cell r="S194">
            <v>0</v>
          </cell>
        </row>
        <row r="195">
          <cell r="J195">
            <v>0</v>
          </cell>
          <cell r="K195">
            <v>0</v>
          </cell>
          <cell r="L195">
            <v>0</v>
          </cell>
          <cell r="M195">
            <v>0</v>
          </cell>
          <cell r="N195">
            <v>0</v>
          </cell>
          <cell r="O195">
            <v>0</v>
          </cell>
          <cell r="P195">
            <v>0</v>
          </cell>
          <cell r="Q195">
            <v>0</v>
          </cell>
          <cell r="R195">
            <v>0</v>
          </cell>
          <cell r="S195">
            <v>0</v>
          </cell>
        </row>
        <row r="196">
          <cell r="J196">
            <v>0</v>
          </cell>
          <cell r="K196">
            <v>0</v>
          </cell>
          <cell r="L196">
            <v>0</v>
          </cell>
          <cell r="M196">
            <v>0</v>
          </cell>
          <cell r="N196">
            <v>0</v>
          </cell>
          <cell r="O196">
            <v>0</v>
          </cell>
          <cell r="P196">
            <v>0</v>
          </cell>
          <cell r="Q196">
            <v>0</v>
          </cell>
          <cell r="R196">
            <v>0</v>
          </cell>
          <cell r="S196">
            <v>0</v>
          </cell>
        </row>
        <row r="197">
          <cell r="J197">
            <v>0</v>
          </cell>
          <cell r="K197">
            <v>0</v>
          </cell>
          <cell r="L197">
            <v>0</v>
          </cell>
          <cell r="M197">
            <v>0</v>
          </cell>
          <cell r="N197">
            <v>0</v>
          </cell>
          <cell r="O197">
            <v>0</v>
          </cell>
          <cell r="P197">
            <v>0</v>
          </cell>
          <cell r="Q197">
            <v>0</v>
          </cell>
          <cell r="R197">
            <v>0</v>
          </cell>
          <cell r="S197">
            <v>0</v>
          </cell>
        </row>
        <row r="198">
          <cell r="J198">
            <v>0</v>
          </cell>
          <cell r="K198">
            <v>0</v>
          </cell>
          <cell r="L198">
            <v>0</v>
          </cell>
          <cell r="M198">
            <v>0</v>
          </cell>
          <cell r="N198">
            <v>0</v>
          </cell>
          <cell r="O198">
            <v>0</v>
          </cell>
          <cell r="P198">
            <v>0</v>
          </cell>
          <cell r="Q198">
            <v>0</v>
          </cell>
          <cell r="R198">
            <v>0</v>
          </cell>
          <cell r="S198">
            <v>0</v>
          </cell>
        </row>
        <row r="199">
          <cell r="J199">
            <v>0</v>
          </cell>
          <cell r="K199">
            <v>0</v>
          </cell>
          <cell r="L199">
            <v>0</v>
          </cell>
          <cell r="M199">
            <v>0</v>
          </cell>
          <cell r="N199">
            <v>0</v>
          </cell>
          <cell r="O199">
            <v>0</v>
          </cell>
          <cell r="P199">
            <v>0</v>
          </cell>
          <cell r="Q199">
            <v>0</v>
          </cell>
          <cell r="R199">
            <v>0</v>
          </cell>
          <cell r="S199">
            <v>0</v>
          </cell>
        </row>
        <row r="200">
          <cell r="J200">
            <v>0</v>
          </cell>
          <cell r="K200">
            <v>0</v>
          </cell>
          <cell r="L200">
            <v>0</v>
          </cell>
          <cell r="M200">
            <v>0</v>
          </cell>
          <cell r="N200">
            <v>0</v>
          </cell>
          <cell r="O200">
            <v>0</v>
          </cell>
          <cell r="P200">
            <v>0</v>
          </cell>
          <cell r="Q200">
            <v>0</v>
          </cell>
          <cell r="R200">
            <v>0</v>
          </cell>
          <cell r="S200">
            <v>0</v>
          </cell>
        </row>
        <row r="201">
          <cell r="J201">
            <v>0</v>
          </cell>
          <cell r="K201">
            <v>0</v>
          </cell>
          <cell r="L201">
            <v>0</v>
          </cell>
          <cell r="M201">
            <v>0</v>
          </cell>
          <cell r="N201">
            <v>0</v>
          </cell>
          <cell r="O201">
            <v>0</v>
          </cell>
          <cell r="P201">
            <v>0</v>
          </cell>
          <cell r="Q201">
            <v>0</v>
          </cell>
          <cell r="R201">
            <v>0</v>
          </cell>
          <cell r="S201">
            <v>0</v>
          </cell>
        </row>
        <row r="202">
          <cell r="J202">
            <v>0</v>
          </cell>
          <cell r="K202">
            <v>0</v>
          </cell>
          <cell r="L202">
            <v>0</v>
          </cell>
          <cell r="M202">
            <v>0</v>
          </cell>
          <cell r="N202">
            <v>0</v>
          </cell>
          <cell r="O202">
            <v>0</v>
          </cell>
          <cell r="P202">
            <v>0</v>
          </cell>
          <cell r="Q202">
            <v>0</v>
          </cell>
          <cell r="R202">
            <v>0</v>
          </cell>
          <cell r="S202">
            <v>0</v>
          </cell>
        </row>
        <row r="203">
          <cell r="J203">
            <v>0</v>
          </cell>
          <cell r="K203">
            <v>0</v>
          </cell>
          <cell r="L203">
            <v>0</v>
          </cell>
          <cell r="M203">
            <v>0</v>
          </cell>
          <cell r="N203">
            <v>0</v>
          </cell>
          <cell r="O203">
            <v>0</v>
          </cell>
          <cell r="P203">
            <v>0</v>
          </cell>
          <cell r="Q203">
            <v>0</v>
          </cell>
          <cell r="R203">
            <v>0</v>
          </cell>
          <cell r="S203">
            <v>0</v>
          </cell>
        </row>
        <row r="204">
          <cell r="J204">
            <v>0</v>
          </cell>
          <cell r="K204">
            <v>0</v>
          </cell>
          <cell r="L204">
            <v>0</v>
          </cell>
          <cell r="M204">
            <v>0</v>
          </cell>
          <cell r="N204">
            <v>0</v>
          </cell>
          <cell r="O204">
            <v>0</v>
          </cell>
          <cell r="P204">
            <v>0</v>
          </cell>
          <cell r="Q204">
            <v>0</v>
          </cell>
          <cell r="R204">
            <v>0</v>
          </cell>
          <cell r="S204">
            <v>0</v>
          </cell>
        </row>
        <row r="205">
          <cell r="J205">
            <v>0</v>
          </cell>
          <cell r="K205">
            <v>0</v>
          </cell>
          <cell r="L205">
            <v>0</v>
          </cell>
          <cell r="M205">
            <v>0</v>
          </cell>
          <cell r="N205">
            <v>0</v>
          </cell>
          <cell r="O205">
            <v>0</v>
          </cell>
          <cell r="P205">
            <v>0</v>
          </cell>
          <cell r="Q205">
            <v>0</v>
          </cell>
          <cell r="R205">
            <v>0</v>
          </cell>
          <cell r="S205">
            <v>0</v>
          </cell>
        </row>
        <row r="206">
          <cell r="J206">
            <v>0</v>
          </cell>
          <cell r="K206">
            <v>0</v>
          </cell>
          <cell r="L206">
            <v>0</v>
          </cell>
          <cell r="M206">
            <v>0</v>
          </cell>
          <cell r="N206">
            <v>0</v>
          </cell>
          <cell r="O206">
            <v>0</v>
          </cell>
          <cell r="P206">
            <v>0</v>
          </cell>
          <cell r="Q206">
            <v>0</v>
          </cell>
          <cell r="R206">
            <v>0</v>
          </cell>
          <cell r="S206">
            <v>0</v>
          </cell>
        </row>
        <row r="207">
          <cell r="J207">
            <v>0</v>
          </cell>
          <cell r="K207">
            <v>0</v>
          </cell>
          <cell r="L207">
            <v>0</v>
          </cell>
          <cell r="M207">
            <v>0</v>
          </cell>
          <cell r="N207">
            <v>0</v>
          </cell>
          <cell r="O207">
            <v>0</v>
          </cell>
          <cell r="P207">
            <v>0</v>
          </cell>
          <cell r="Q207">
            <v>0</v>
          </cell>
          <cell r="R207">
            <v>0</v>
          </cell>
          <cell r="S207">
            <v>0</v>
          </cell>
        </row>
        <row r="208">
          <cell r="J208">
            <v>0</v>
          </cell>
          <cell r="K208">
            <v>0</v>
          </cell>
          <cell r="L208">
            <v>0</v>
          </cell>
          <cell r="M208">
            <v>0</v>
          </cell>
          <cell r="N208">
            <v>0</v>
          </cell>
          <cell r="O208">
            <v>0</v>
          </cell>
          <cell r="P208">
            <v>0</v>
          </cell>
          <cell r="Q208">
            <v>0</v>
          </cell>
          <cell r="R208">
            <v>0</v>
          </cell>
          <cell r="S208">
            <v>0</v>
          </cell>
        </row>
        <row r="209">
          <cell r="J209">
            <v>0</v>
          </cell>
          <cell r="K209">
            <v>0</v>
          </cell>
          <cell r="L209">
            <v>0</v>
          </cell>
          <cell r="M209">
            <v>0</v>
          </cell>
          <cell r="N209">
            <v>0</v>
          </cell>
          <cell r="O209">
            <v>0</v>
          </cell>
          <cell r="P209">
            <v>0</v>
          </cell>
          <cell r="Q209">
            <v>0</v>
          </cell>
          <cell r="R209">
            <v>0</v>
          </cell>
          <cell r="S209">
            <v>0</v>
          </cell>
        </row>
        <row r="210">
          <cell r="J210">
            <v>0</v>
          </cell>
          <cell r="K210">
            <v>0</v>
          </cell>
          <cell r="L210">
            <v>0</v>
          </cell>
          <cell r="M210">
            <v>0</v>
          </cell>
          <cell r="N210">
            <v>0</v>
          </cell>
          <cell r="O210">
            <v>0</v>
          </cell>
          <cell r="P210">
            <v>0</v>
          </cell>
          <cell r="Q210">
            <v>0</v>
          </cell>
          <cell r="R210">
            <v>0</v>
          </cell>
          <cell r="S210">
            <v>0</v>
          </cell>
        </row>
        <row r="211">
          <cell r="J211">
            <v>0</v>
          </cell>
          <cell r="K211">
            <v>0</v>
          </cell>
          <cell r="L211">
            <v>0</v>
          </cell>
          <cell r="M211">
            <v>0</v>
          </cell>
          <cell r="N211">
            <v>0</v>
          </cell>
          <cell r="O211">
            <v>0</v>
          </cell>
          <cell r="P211">
            <v>0</v>
          </cell>
          <cell r="Q211">
            <v>0</v>
          </cell>
          <cell r="R211">
            <v>0</v>
          </cell>
          <cell r="S211">
            <v>0</v>
          </cell>
        </row>
        <row r="212">
          <cell r="J212">
            <v>0</v>
          </cell>
          <cell r="K212">
            <v>0</v>
          </cell>
          <cell r="L212">
            <v>0</v>
          </cell>
          <cell r="M212">
            <v>0</v>
          </cell>
          <cell r="N212">
            <v>0</v>
          </cell>
          <cell r="O212">
            <v>0</v>
          </cell>
          <cell r="P212">
            <v>0</v>
          </cell>
          <cell r="Q212">
            <v>0</v>
          </cell>
          <cell r="R212">
            <v>0</v>
          </cell>
          <cell r="S212">
            <v>0</v>
          </cell>
        </row>
        <row r="213">
          <cell r="J213">
            <v>0</v>
          </cell>
          <cell r="K213">
            <v>0</v>
          </cell>
          <cell r="L213">
            <v>0</v>
          </cell>
          <cell r="M213">
            <v>0</v>
          </cell>
          <cell r="N213">
            <v>0</v>
          </cell>
          <cell r="O213">
            <v>0</v>
          </cell>
          <cell r="P213">
            <v>0</v>
          </cell>
          <cell r="Q213">
            <v>0</v>
          </cell>
          <cell r="R213">
            <v>0</v>
          </cell>
          <cell r="S213">
            <v>0</v>
          </cell>
        </row>
        <row r="214">
          <cell r="J214">
            <v>0</v>
          </cell>
          <cell r="K214">
            <v>0</v>
          </cell>
          <cell r="L214">
            <v>0</v>
          </cell>
          <cell r="M214">
            <v>0</v>
          </cell>
          <cell r="N214">
            <v>0</v>
          </cell>
          <cell r="O214">
            <v>0</v>
          </cell>
          <cell r="P214">
            <v>0</v>
          </cell>
          <cell r="Q214">
            <v>0</v>
          </cell>
          <cell r="R214">
            <v>0</v>
          </cell>
          <cell r="S214">
            <v>0</v>
          </cell>
        </row>
        <row r="215">
          <cell r="J215">
            <v>0</v>
          </cell>
          <cell r="K215">
            <v>0</v>
          </cell>
          <cell r="L215">
            <v>0</v>
          </cell>
          <cell r="M215">
            <v>0</v>
          </cell>
          <cell r="N215">
            <v>0</v>
          </cell>
          <cell r="O215">
            <v>0</v>
          </cell>
          <cell r="P215">
            <v>0</v>
          </cell>
          <cell r="Q215">
            <v>0</v>
          </cell>
          <cell r="R215">
            <v>0</v>
          </cell>
          <cell r="S215">
            <v>0</v>
          </cell>
        </row>
        <row r="216">
          <cell r="J216">
            <v>0</v>
          </cell>
          <cell r="K216">
            <v>0</v>
          </cell>
          <cell r="L216">
            <v>0</v>
          </cell>
          <cell r="M216">
            <v>0</v>
          </cell>
          <cell r="N216">
            <v>0</v>
          </cell>
          <cell r="O216">
            <v>0</v>
          </cell>
          <cell r="P216">
            <v>0</v>
          </cell>
          <cell r="Q216">
            <v>0</v>
          </cell>
          <cell r="R216">
            <v>0</v>
          </cell>
          <cell r="S216">
            <v>0</v>
          </cell>
        </row>
        <row r="217">
          <cell r="J217">
            <v>0</v>
          </cell>
          <cell r="K217">
            <v>0</v>
          </cell>
          <cell r="L217">
            <v>0</v>
          </cell>
          <cell r="M217">
            <v>0</v>
          </cell>
          <cell r="N217">
            <v>0</v>
          </cell>
          <cell r="O217">
            <v>0</v>
          </cell>
          <cell r="P217">
            <v>0</v>
          </cell>
          <cell r="Q217">
            <v>0</v>
          </cell>
          <cell r="R217">
            <v>0</v>
          </cell>
          <cell r="S217">
            <v>0</v>
          </cell>
        </row>
        <row r="218">
          <cell r="J218">
            <v>0</v>
          </cell>
          <cell r="K218">
            <v>0</v>
          </cell>
          <cell r="L218">
            <v>0</v>
          </cell>
          <cell r="M218">
            <v>0</v>
          </cell>
          <cell r="N218">
            <v>0</v>
          </cell>
          <cell r="O218">
            <v>0</v>
          </cell>
          <cell r="P218">
            <v>0</v>
          </cell>
          <cell r="Q218">
            <v>0</v>
          </cell>
          <cell r="R218">
            <v>0</v>
          </cell>
          <cell r="S218">
            <v>0</v>
          </cell>
        </row>
        <row r="219">
          <cell r="J219">
            <v>0</v>
          </cell>
          <cell r="K219">
            <v>0</v>
          </cell>
          <cell r="L219">
            <v>0</v>
          </cell>
          <cell r="M219">
            <v>0</v>
          </cell>
          <cell r="N219">
            <v>0</v>
          </cell>
          <cell r="O219">
            <v>0</v>
          </cell>
          <cell r="P219">
            <v>0</v>
          </cell>
          <cell r="Q219">
            <v>0</v>
          </cell>
          <cell r="R219">
            <v>0</v>
          </cell>
          <cell r="S219">
            <v>0</v>
          </cell>
        </row>
        <row r="220">
          <cell r="J220">
            <v>0</v>
          </cell>
          <cell r="K220">
            <v>0</v>
          </cell>
          <cell r="L220">
            <v>0</v>
          </cell>
          <cell r="M220">
            <v>0</v>
          </cell>
          <cell r="N220">
            <v>0</v>
          </cell>
          <cell r="O220">
            <v>0</v>
          </cell>
          <cell r="P220">
            <v>0</v>
          </cell>
          <cell r="Q220">
            <v>0</v>
          </cell>
          <cell r="R220">
            <v>0</v>
          </cell>
          <cell r="S220">
            <v>0</v>
          </cell>
        </row>
        <row r="221">
          <cell r="J221">
            <v>0</v>
          </cell>
          <cell r="K221">
            <v>0</v>
          </cell>
          <cell r="L221">
            <v>0</v>
          </cell>
          <cell r="M221">
            <v>0</v>
          </cell>
          <cell r="N221">
            <v>0</v>
          </cell>
          <cell r="O221">
            <v>0</v>
          </cell>
          <cell r="P221">
            <v>0</v>
          </cell>
          <cell r="Q221">
            <v>0</v>
          </cell>
          <cell r="R221">
            <v>0</v>
          </cell>
          <cell r="S221">
            <v>0</v>
          </cell>
        </row>
        <row r="222">
          <cell r="J222">
            <v>0</v>
          </cell>
          <cell r="K222">
            <v>0</v>
          </cell>
          <cell r="L222">
            <v>0</v>
          </cell>
          <cell r="M222">
            <v>0</v>
          </cell>
          <cell r="N222">
            <v>0</v>
          </cell>
          <cell r="O222">
            <v>0</v>
          </cell>
          <cell r="P222">
            <v>0</v>
          </cell>
          <cell r="Q222">
            <v>0</v>
          </cell>
          <cell r="R222">
            <v>0</v>
          </cell>
          <cell r="S222">
            <v>0</v>
          </cell>
        </row>
        <row r="223">
          <cell r="J223">
            <v>0</v>
          </cell>
          <cell r="K223">
            <v>0</v>
          </cell>
          <cell r="L223">
            <v>0</v>
          </cell>
          <cell r="M223">
            <v>0</v>
          </cell>
          <cell r="N223">
            <v>0</v>
          </cell>
          <cell r="O223">
            <v>0</v>
          </cell>
          <cell r="P223">
            <v>0</v>
          </cell>
          <cell r="Q223">
            <v>0</v>
          </cell>
          <cell r="R223">
            <v>0</v>
          </cell>
          <cell r="S223">
            <v>0</v>
          </cell>
        </row>
        <row r="224">
          <cell r="J224">
            <v>0</v>
          </cell>
          <cell r="K224">
            <v>0</v>
          </cell>
          <cell r="L224">
            <v>0</v>
          </cell>
          <cell r="M224">
            <v>0</v>
          </cell>
          <cell r="N224">
            <v>0</v>
          </cell>
          <cell r="O224">
            <v>0</v>
          </cell>
          <cell r="P224">
            <v>0</v>
          </cell>
          <cell r="Q224">
            <v>0</v>
          </cell>
          <cell r="R224">
            <v>0</v>
          </cell>
          <cell r="S224">
            <v>0</v>
          </cell>
        </row>
        <row r="225">
          <cell r="J225">
            <v>0</v>
          </cell>
          <cell r="K225">
            <v>0</v>
          </cell>
          <cell r="L225">
            <v>0</v>
          </cell>
          <cell r="M225">
            <v>0</v>
          </cell>
          <cell r="N225">
            <v>0</v>
          </cell>
          <cell r="O225">
            <v>0</v>
          </cell>
          <cell r="P225">
            <v>0</v>
          </cell>
          <cell r="Q225">
            <v>0</v>
          </cell>
          <cell r="R225">
            <v>0</v>
          </cell>
          <cell r="S225">
            <v>0</v>
          </cell>
        </row>
        <row r="226">
          <cell r="J226">
            <v>0</v>
          </cell>
          <cell r="K226">
            <v>0</v>
          </cell>
          <cell r="L226">
            <v>0</v>
          </cell>
          <cell r="M226">
            <v>0</v>
          </cell>
          <cell r="N226">
            <v>0</v>
          </cell>
          <cell r="O226">
            <v>0</v>
          </cell>
          <cell r="P226">
            <v>0</v>
          </cell>
          <cell r="Q226">
            <v>0</v>
          </cell>
          <cell r="R226">
            <v>0</v>
          </cell>
          <cell r="S226">
            <v>0</v>
          </cell>
        </row>
        <row r="227">
          <cell r="J227">
            <v>0</v>
          </cell>
          <cell r="K227">
            <v>0</v>
          </cell>
          <cell r="L227">
            <v>0</v>
          </cell>
          <cell r="M227">
            <v>0</v>
          </cell>
          <cell r="N227">
            <v>0</v>
          </cell>
          <cell r="O227">
            <v>0</v>
          </cell>
          <cell r="P227">
            <v>0</v>
          </cell>
          <cell r="Q227">
            <v>0</v>
          </cell>
          <cell r="R227">
            <v>0</v>
          </cell>
          <cell r="S227">
            <v>0</v>
          </cell>
        </row>
        <row r="228">
          <cell r="J228">
            <v>0</v>
          </cell>
          <cell r="K228">
            <v>0</v>
          </cell>
          <cell r="L228">
            <v>0</v>
          </cell>
          <cell r="M228">
            <v>0</v>
          </cell>
          <cell r="N228">
            <v>0</v>
          </cell>
          <cell r="O228">
            <v>0</v>
          </cell>
          <cell r="P228">
            <v>0</v>
          </cell>
          <cell r="Q228">
            <v>0</v>
          </cell>
          <cell r="R228">
            <v>0</v>
          </cell>
          <cell r="S228">
            <v>0</v>
          </cell>
        </row>
        <row r="229">
          <cell r="J229">
            <v>0</v>
          </cell>
          <cell r="K229">
            <v>0</v>
          </cell>
          <cell r="L229">
            <v>0</v>
          </cell>
          <cell r="M229">
            <v>0</v>
          </cell>
          <cell r="N229">
            <v>0</v>
          </cell>
          <cell r="O229">
            <v>0</v>
          </cell>
          <cell r="P229">
            <v>0</v>
          </cell>
          <cell r="Q229">
            <v>0</v>
          </cell>
          <cell r="R229">
            <v>0</v>
          </cell>
          <cell r="S229">
            <v>0</v>
          </cell>
        </row>
        <row r="230">
          <cell r="J230">
            <v>0</v>
          </cell>
          <cell r="K230">
            <v>0</v>
          </cell>
          <cell r="L230">
            <v>0</v>
          </cell>
          <cell r="M230">
            <v>0</v>
          </cell>
          <cell r="N230">
            <v>0</v>
          </cell>
          <cell r="O230">
            <v>0</v>
          </cell>
          <cell r="P230">
            <v>0</v>
          </cell>
          <cell r="Q230">
            <v>0</v>
          </cell>
          <cell r="R230">
            <v>0</v>
          </cell>
          <cell r="S230">
            <v>0</v>
          </cell>
        </row>
        <row r="231">
          <cell r="J231">
            <v>0</v>
          </cell>
          <cell r="K231">
            <v>0</v>
          </cell>
          <cell r="L231">
            <v>0</v>
          </cell>
          <cell r="M231">
            <v>0</v>
          </cell>
          <cell r="N231">
            <v>0</v>
          </cell>
          <cell r="O231">
            <v>0</v>
          </cell>
          <cell r="P231">
            <v>0</v>
          </cell>
          <cell r="Q231">
            <v>0</v>
          </cell>
          <cell r="R231">
            <v>0</v>
          </cell>
          <cell r="S231">
            <v>0</v>
          </cell>
        </row>
        <row r="232">
          <cell r="J232">
            <v>0</v>
          </cell>
          <cell r="K232">
            <v>0</v>
          </cell>
          <cell r="L232">
            <v>0</v>
          </cell>
          <cell r="M232">
            <v>0</v>
          </cell>
          <cell r="N232">
            <v>0</v>
          </cell>
          <cell r="O232">
            <v>0</v>
          </cell>
          <cell r="P232">
            <v>0</v>
          </cell>
          <cell r="Q232">
            <v>0</v>
          </cell>
          <cell r="R232">
            <v>0</v>
          </cell>
          <cell r="S232">
            <v>0</v>
          </cell>
        </row>
        <row r="233">
          <cell r="J233">
            <v>0</v>
          </cell>
          <cell r="K233">
            <v>0</v>
          </cell>
          <cell r="L233">
            <v>0</v>
          </cell>
          <cell r="M233">
            <v>0</v>
          </cell>
          <cell r="N233">
            <v>0</v>
          </cell>
          <cell r="O233">
            <v>0</v>
          </cell>
          <cell r="P233">
            <v>0</v>
          </cell>
          <cell r="Q233">
            <v>0</v>
          </cell>
          <cell r="R233">
            <v>0</v>
          </cell>
          <cell r="S233">
            <v>0</v>
          </cell>
        </row>
        <row r="234">
          <cell r="J234">
            <v>0</v>
          </cell>
          <cell r="K234">
            <v>0</v>
          </cell>
          <cell r="L234">
            <v>0</v>
          </cell>
          <cell r="M234">
            <v>0</v>
          </cell>
          <cell r="N234">
            <v>0</v>
          </cell>
          <cell r="O234">
            <v>0</v>
          </cell>
          <cell r="P234">
            <v>0</v>
          </cell>
          <cell r="Q234">
            <v>0</v>
          </cell>
          <cell r="R234">
            <v>0</v>
          </cell>
          <cell r="S234">
            <v>0</v>
          </cell>
        </row>
        <row r="235">
          <cell r="J235">
            <v>0</v>
          </cell>
          <cell r="K235">
            <v>0</v>
          </cell>
          <cell r="L235">
            <v>0</v>
          </cell>
          <cell r="M235">
            <v>0</v>
          </cell>
          <cell r="N235">
            <v>0</v>
          </cell>
          <cell r="O235">
            <v>0</v>
          </cell>
          <cell r="P235">
            <v>0</v>
          </cell>
          <cell r="Q235">
            <v>0</v>
          </cell>
          <cell r="R235">
            <v>0</v>
          </cell>
          <cell r="S235">
            <v>0</v>
          </cell>
        </row>
        <row r="236">
          <cell r="J236">
            <v>0</v>
          </cell>
          <cell r="K236">
            <v>0</v>
          </cell>
          <cell r="L236">
            <v>0</v>
          </cell>
          <cell r="M236">
            <v>0</v>
          </cell>
          <cell r="N236">
            <v>0</v>
          </cell>
          <cell r="O236">
            <v>0</v>
          </cell>
          <cell r="P236">
            <v>0</v>
          </cell>
          <cell r="Q236">
            <v>0</v>
          </cell>
          <cell r="R236">
            <v>0</v>
          </cell>
          <cell r="S236">
            <v>0</v>
          </cell>
        </row>
        <row r="237">
          <cell r="J237">
            <v>0</v>
          </cell>
          <cell r="K237">
            <v>0</v>
          </cell>
          <cell r="L237">
            <v>0</v>
          </cell>
          <cell r="M237">
            <v>0</v>
          </cell>
          <cell r="N237">
            <v>0</v>
          </cell>
          <cell r="O237">
            <v>0</v>
          </cell>
          <cell r="P237">
            <v>0</v>
          </cell>
          <cell r="Q237">
            <v>0</v>
          </cell>
          <cell r="R237">
            <v>0</v>
          </cell>
          <cell r="S237">
            <v>0</v>
          </cell>
        </row>
        <row r="238">
          <cell r="J238">
            <v>0</v>
          </cell>
          <cell r="K238">
            <v>0</v>
          </cell>
          <cell r="L238">
            <v>0</v>
          </cell>
          <cell r="M238">
            <v>0</v>
          </cell>
          <cell r="N238">
            <v>0</v>
          </cell>
          <cell r="O238">
            <v>0</v>
          </cell>
          <cell r="P238">
            <v>0</v>
          </cell>
          <cell r="Q238">
            <v>0</v>
          </cell>
          <cell r="R238">
            <v>0</v>
          </cell>
          <cell r="S238">
            <v>0</v>
          </cell>
        </row>
        <row r="239">
          <cell r="J239">
            <v>0</v>
          </cell>
          <cell r="K239">
            <v>0</v>
          </cell>
          <cell r="L239">
            <v>0</v>
          </cell>
          <cell r="M239">
            <v>0</v>
          </cell>
          <cell r="N239">
            <v>0</v>
          </cell>
          <cell r="O239">
            <v>0</v>
          </cell>
          <cell r="P239">
            <v>0</v>
          </cell>
          <cell r="Q239">
            <v>0</v>
          </cell>
          <cell r="R239">
            <v>0</v>
          </cell>
          <cell r="S239">
            <v>0</v>
          </cell>
        </row>
        <row r="240">
          <cell r="J240">
            <v>0</v>
          </cell>
          <cell r="K240">
            <v>0</v>
          </cell>
          <cell r="L240">
            <v>0</v>
          </cell>
          <cell r="M240">
            <v>0</v>
          </cell>
          <cell r="N240">
            <v>0</v>
          </cell>
          <cell r="O240">
            <v>0</v>
          </cell>
          <cell r="P240">
            <v>0</v>
          </cell>
          <cell r="Q240">
            <v>0</v>
          </cell>
          <cell r="R240">
            <v>0</v>
          </cell>
          <cell r="S240">
            <v>0</v>
          </cell>
        </row>
        <row r="241">
          <cell r="J241">
            <v>0</v>
          </cell>
          <cell r="K241">
            <v>0</v>
          </cell>
          <cell r="L241">
            <v>0</v>
          </cell>
          <cell r="M241">
            <v>0</v>
          </cell>
          <cell r="N241">
            <v>0</v>
          </cell>
          <cell r="O241">
            <v>0</v>
          </cell>
          <cell r="P241">
            <v>0</v>
          </cell>
          <cell r="Q241">
            <v>0</v>
          </cell>
          <cell r="R241">
            <v>0</v>
          </cell>
          <cell r="S241">
            <v>0</v>
          </cell>
        </row>
        <row r="242">
          <cell r="J242">
            <v>0</v>
          </cell>
          <cell r="K242">
            <v>0</v>
          </cell>
          <cell r="L242">
            <v>0</v>
          </cell>
          <cell r="M242">
            <v>0</v>
          </cell>
          <cell r="N242">
            <v>0</v>
          </cell>
          <cell r="O242">
            <v>0</v>
          </cell>
          <cell r="P242">
            <v>0</v>
          </cell>
          <cell r="Q242">
            <v>0</v>
          </cell>
          <cell r="R242">
            <v>0</v>
          </cell>
          <cell r="S242">
            <v>0</v>
          </cell>
        </row>
        <row r="243">
          <cell r="J243">
            <v>0</v>
          </cell>
          <cell r="K243">
            <v>0</v>
          </cell>
          <cell r="L243">
            <v>0</v>
          </cell>
          <cell r="M243">
            <v>0</v>
          </cell>
          <cell r="N243">
            <v>0</v>
          </cell>
          <cell r="O243">
            <v>0</v>
          </cell>
          <cell r="P243">
            <v>0</v>
          </cell>
          <cell r="Q243">
            <v>0</v>
          </cell>
          <cell r="R243">
            <v>0</v>
          </cell>
          <cell r="S243">
            <v>0</v>
          </cell>
        </row>
        <row r="244">
          <cell r="J244">
            <v>0</v>
          </cell>
          <cell r="K244">
            <v>0</v>
          </cell>
          <cell r="L244">
            <v>0</v>
          </cell>
          <cell r="M244">
            <v>0</v>
          </cell>
          <cell r="N244">
            <v>0</v>
          </cell>
          <cell r="O244">
            <v>0</v>
          </cell>
          <cell r="P244">
            <v>0</v>
          </cell>
          <cell r="Q244">
            <v>0</v>
          </cell>
          <cell r="R244">
            <v>0</v>
          </cell>
          <cell r="S244">
            <v>0</v>
          </cell>
        </row>
        <row r="245">
          <cell r="J245">
            <v>0</v>
          </cell>
          <cell r="K245">
            <v>0</v>
          </cell>
          <cell r="L245">
            <v>0</v>
          </cell>
          <cell r="M245">
            <v>0</v>
          </cell>
          <cell r="N245">
            <v>0</v>
          </cell>
          <cell r="O245">
            <v>0</v>
          </cell>
          <cell r="P245">
            <v>0</v>
          </cell>
          <cell r="Q245">
            <v>0</v>
          </cell>
          <cell r="R245">
            <v>0</v>
          </cell>
          <cell r="S245">
            <v>0</v>
          </cell>
        </row>
        <row r="246">
          <cell r="J246">
            <v>0</v>
          </cell>
          <cell r="K246">
            <v>0</v>
          </cell>
          <cell r="L246">
            <v>0</v>
          </cell>
          <cell r="M246">
            <v>0</v>
          </cell>
          <cell r="N246">
            <v>0</v>
          </cell>
          <cell r="O246">
            <v>0</v>
          </cell>
          <cell r="P246">
            <v>0</v>
          </cell>
          <cell r="Q246">
            <v>0</v>
          </cell>
          <cell r="R246">
            <v>0</v>
          </cell>
          <cell r="S246">
            <v>0</v>
          </cell>
        </row>
        <row r="247">
          <cell r="J247">
            <v>0</v>
          </cell>
          <cell r="K247">
            <v>0</v>
          </cell>
          <cell r="L247">
            <v>0</v>
          </cell>
          <cell r="M247">
            <v>0</v>
          </cell>
          <cell r="N247">
            <v>0</v>
          </cell>
          <cell r="O247">
            <v>0</v>
          </cell>
          <cell r="P247">
            <v>0</v>
          </cell>
          <cell r="Q247">
            <v>0</v>
          </cell>
          <cell r="R247">
            <v>0</v>
          </cell>
          <cell r="S247">
            <v>0</v>
          </cell>
        </row>
        <row r="248">
          <cell r="J248">
            <v>0</v>
          </cell>
          <cell r="K248">
            <v>0</v>
          </cell>
          <cell r="L248">
            <v>0</v>
          </cell>
          <cell r="M248">
            <v>0</v>
          </cell>
          <cell r="N248">
            <v>0</v>
          </cell>
          <cell r="O248">
            <v>0</v>
          </cell>
          <cell r="P248">
            <v>0</v>
          </cell>
          <cell r="Q248">
            <v>0</v>
          </cell>
          <cell r="R248">
            <v>0</v>
          </cell>
          <cell r="S248">
            <v>0</v>
          </cell>
        </row>
        <row r="249">
          <cell r="J249">
            <v>0</v>
          </cell>
          <cell r="K249">
            <v>0</v>
          </cell>
          <cell r="L249">
            <v>0</v>
          </cell>
          <cell r="M249">
            <v>0</v>
          </cell>
          <cell r="N249">
            <v>0</v>
          </cell>
          <cell r="O249">
            <v>0</v>
          </cell>
          <cell r="P249">
            <v>0</v>
          </cell>
          <cell r="Q249">
            <v>0</v>
          </cell>
          <cell r="R249">
            <v>0</v>
          </cell>
          <cell r="S249">
            <v>0</v>
          </cell>
        </row>
        <row r="250">
          <cell r="J250">
            <v>0</v>
          </cell>
          <cell r="K250">
            <v>0</v>
          </cell>
          <cell r="L250">
            <v>0</v>
          </cell>
          <cell r="M250">
            <v>0</v>
          </cell>
          <cell r="N250">
            <v>0</v>
          </cell>
          <cell r="O250">
            <v>0</v>
          </cell>
          <cell r="P250">
            <v>0</v>
          </cell>
          <cell r="Q250">
            <v>0</v>
          </cell>
          <cell r="R250">
            <v>0</v>
          </cell>
          <cell r="S250">
            <v>0</v>
          </cell>
        </row>
        <row r="251">
          <cell r="J251">
            <v>0</v>
          </cell>
          <cell r="K251">
            <v>0</v>
          </cell>
          <cell r="L251">
            <v>0</v>
          </cell>
          <cell r="M251">
            <v>0</v>
          </cell>
          <cell r="N251">
            <v>0</v>
          </cell>
          <cell r="O251">
            <v>0</v>
          </cell>
          <cell r="P251">
            <v>0</v>
          </cell>
          <cell r="Q251">
            <v>0</v>
          </cell>
          <cell r="R251">
            <v>0</v>
          </cell>
          <cell r="S251">
            <v>0</v>
          </cell>
        </row>
        <row r="252">
          <cell r="J252">
            <v>0</v>
          </cell>
          <cell r="K252">
            <v>0</v>
          </cell>
          <cell r="L252">
            <v>0</v>
          </cell>
          <cell r="M252">
            <v>0</v>
          </cell>
          <cell r="N252">
            <v>0</v>
          </cell>
          <cell r="O252">
            <v>0</v>
          </cell>
          <cell r="P252">
            <v>0</v>
          </cell>
          <cell r="Q252">
            <v>0</v>
          </cell>
          <cell r="R252">
            <v>0</v>
          </cell>
          <cell r="S252">
            <v>0</v>
          </cell>
        </row>
        <row r="253">
          <cell r="J253">
            <v>0</v>
          </cell>
          <cell r="K253">
            <v>0</v>
          </cell>
          <cell r="L253">
            <v>0</v>
          </cell>
          <cell r="M253">
            <v>0</v>
          </cell>
          <cell r="N253">
            <v>0</v>
          </cell>
          <cell r="O253">
            <v>0</v>
          </cell>
          <cell r="P253">
            <v>0</v>
          </cell>
          <cell r="Q253">
            <v>0</v>
          </cell>
          <cell r="R253">
            <v>0</v>
          </cell>
          <cell r="S253">
            <v>0</v>
          </cell>
        </row>
        <row r="254">
          <cell r="J254">
            <v>0</v>
          </cell>
          <cell r="K254">
            <v>0</v>
          </cell>
          <cell r="L254">
            <v>0</v>
          </cell>
          <cell r="M254">
            <v>0</v>
          </cell>
          <cell r="N254">
            <v>0</v>
          </cell>
          <cell r="O254">
            <v>0</v>
          </cell>
          <cell r="P254">
            <v>0</v>
          </cell>
          <cell r="Q254">
            <v>0</v>
          </cell>
          <cell r="R254">
            <v>0</v>
          </cell>
          <cell r="S254">
            <v>0</v>
          </cell>
        </row>
        <row r="255">
          <cell r="J255">
            <v>0</v>
          </cell>
          <cell r="K255">
            <v>0</v>
          </cell>
          <cell r="L255">
            <v>0</v>
          </cell>
          <cell r="M255">
            <v>0</v>
          </cell>
          <cell r="N255">
            <v>0</v>
          </cell>
          <cell r="O255">
            <v>0</v>
          </cell>
          <cell r="P255">
            <v>0</v>
          </cell>
          <cell r="Q255">
            <v>0</v>
          </cell>
          <cell r="R255">
            <v>0</v>
          </cell>
          <cell r="S255">
            <v>0</v>
          </cell>
        </row>
        <row r="256">
          <cell r="J256">
            <v>0</v>
          </cell>
          <cell r="K256">
            <v>0</v>
          </cell>
          <cell r="L256">
            <v>0</v>
          </cell>
          <cell r="M256">
            <v>0</v>
          </cell>
          <cell r="N256">
            <v>0</v>
          </cell>
          <cell r="O256">
            <v>0</v>
          </cell>
          <cell r="P256">
            <v>0</v>
          </cell>
          <cell r="Q256">
            <v>0</v>
          </cell>
          <cell r="R256">
            <v>0</v>
          </cell>
          <cell r="S256">
            <v>0</v>
          </cell>
        </row>
        <row r="257">
          <cell r="J257">
            <v>0</v>
          </cell>
          <cell r="K257">
            <v>0</v>
          </cell>
          <cell r="L257">
            <v>0</v>
          </cell>
          <cell r="M257">
            <v>0</v>
          </cell>
          <cell r="N257">
            <v>0</v>
          </cell>
          <cell r="O257">
            <v>0</v>
          </cell>
          <cell r="P257">
            <v>0</v>
          </cell>
          <cell r="Q257">
            <v>0</v>
          </cell>
          <cell r="R257">
            <v>0</v>
          </cell>
          <cell r="S257">
            <v>0</v>
          </cell>
        </row>
        <row r="258">
          <cell r="J258">
            <v>0</v>
          </cell>
          <cell r="K258">
            <v>0</v>
          </cell>
          <cell r="L258">
            <v>0</v>
          </cell>
          <cell r="M258">
            <v>0</v>
          </cell>
          <cell r="N258">
            <v>0</v>
          </cell>
          <cell r="O258">
            <v>0</v>
          </cell>
          <cell r="P258">
            <v>0</v>
          </cell>
          <cell r="Q258">
            <v>0</v>
          </cell>
          <cell r="R258">
            <v>0</v>
          </cell>
          <cell r="S258">
            <v>0</v>
          </cell>
        </row>
        <row r="259">
          <cell r="J259">
            <v>0</v>
          </cell>
          <cell r="K259">
            <v>0</v>
          </cell>
          <cell r="L259">
            <v>0</v>
          </cell>
          <cell r="M259">
            <v>0</v>
          </cell>
          <cell r="N259">
            <v>0</v>
          </cell>
          <cell r="O259">
            <v>0</v>
          </cell>
          <cell r="P259">
            <v>0</v>
          </cell>
          <cell r="Q259">
            <v>0</v>
          </cell>
          <cell r="R259">
            <v>0</v>
          </cell>
          <cell r="S259">
            <v>0</v>
          </cell>
        </row>
        <row r="260">
          <cell r="J260">
            <v>0</v>
          </cell>
          <cell r="K260">
            <v>0</v>
          </cell>
          <cell r="L260">
            <v>0</v>
          </cell>
          <cell r="M260">
            <v>0</v>
          </cell>
          <cell r="N260">
            <v>0</v>
          </cell>
          <cell r="O260">
            <v>0</v>
          </cell>
          <cell r="P260">
            <v>0</v>
          </cell>
          <cell r="Q260">
            <v>0</v>
          </cell>
          <cell r="R260">
            <v>0</v>
          </cell>
          <cell r="S260">
            <v>0</v>
          </cell>
        </row>
        <row r="261">
          <cell r="J261">
            <v>0</v>
          </cell>
          <cell r="K261">
            <v>0</v>
          </cell>
          <cell r="L261">
            <v>0</v>
          </cell>
          <cell r="M261">
            <v>0</v>
          </cell>
          <cell r="N261">
            <v>0</v>
          </cell>
          <cell r="O261">
            <v>0</v>
          </cell>
          <cell r="P261">
            <v>0</v>
          </cell>
          <cell r="Q261">
            <v>0</v>
          </cell>
          <cell r="R261">
            <v>0</v>
          </cell>
          <cell r="S261">
            <v>0</v>
          </cell>
        </row>
        <row r="262">
          <cell r="J262">
            <v>0</v>
          </cell>
          <cell r="K262">
            <v>0</v>
          </cell>
          <cell r="L262">
            <v>0</v>
          </cell>
          <cell r="M262">
            <v>0</v>
          </cell>
          <cell r="N262">
            <v>0</v>
          </cell>
          <cell r="O262">
            <v>0</v>
          </cell>
          <cell r="P262">
            <v>0</v>
          </cell>
          <cell r="Q262">
            <v>0</v>
          </cell>
          <cell r="R262">
            <v>0</v>
          </cell>
          <cell r="S262">
            <v>0</v>
          </cell>
        </row>
        <row r="263">
          <cell r="J263">
            <v>0</v>
          </cell>
          <cell r="K263">
            <v>0</v>
          </cell>
          <cell r="L263">
            <v>0</v>
          </cell>
          <cell r="M263">
            <v>0</v>
          </cell>
          <cell r="N263">
            <v>0</v>
          </cell>
          <cell r="O263">
            <v>0</v>
          </cell>
          <cell r="P263">
            <v>0</v>
          </cell>
          <cell r="Q263">
            <v>0</v>
          </cell>
          <cell r="R263">
            <v>0</v>
          </cell>
          <cell r="S263">
            <v>0</v>
          </cell>
        </row>
        <row r="264">
          <cell r="J264">
            <v>0</v>
          </cell>
          <cell r="K264">
            <v>0</v>
          </cell>
          <cell r="L264">
            <v>0</v>
          </cell>
          <cell r="M264">
            <v>0</v>
          </cell>
          <cell r="N264">
            <v>0</v>
          </cell>
          <cell r="O264">
            <v>0</v>
          </cell>
          <cell r="P264">
            <v>0</v>
          </cell>
          <cell r="Q264">
            <v>0</v>
          </cell>
          <cell r="R264">
            <v>0</v>
          </cell>
          <cell r="S264">
            <v>0</v>
          </cell>
        </row>
        <row r="265">
          <cell r="J265">
            <v>0</v>
          </cell>
          <cell r="K265">
            <v>0</v>
          </cell>
          <cell r="L265">
            <v>0</v>
          </cell>
          <cell r="M265">
            <v>0</v>
          </cell>
          <cell r="N265">
            <v>0</v>
          </cell>
          <cell r="O265">
            <v>0</v>
          </cell>
          <cell r="P265">
            <v>0</v>
          </cell>
          <cell r="Q265">
            <v>0</v>
          </cell>
          <cell r="R265">
            <v>0</v>
          </cell>
          <cell r="S265">
            <v>0</v>
          </cell>
        </row>
        <row r="266">
          <cell r="J266">
            <v>0</v>
          </cell>
          <cell r="K266">
            <v>0</v>
          </cell>
          <cell r="L266">
            <v>0</v>
          </cell>
          <cell r="M266">
            <v>0</v>
          </cell>
          <cell r="N266">
            <v>0</v>
          </cell>
          <cell r="O266">
            <v>0</v>
          </cell>
          <cell r="P266">
            <v>0</v>
          </cell>
          <cell r="Q266">
            <v>0</v>
          </cell>
          <cell r="R266">
            <v>0</v>
          </cell>
          <cell r="S266">
            <v>0</v>
          </cell>
        </row>
        <row r="267">
          <cell r="J267">
            <v>0</v>
          </cell>
          <cell r="K267">
            <v>0</v>
          </cell>
          <cell r="L267">
            <v>0</v>
          </cell>
          <cell r="M267">
            <v>0</v>
          </cell>
          <cell r="N267">
            <v>0</v>
          </cell>
          <cell r="O267">
            <v>0</v>
          </cell>
          <cell r="P267">
            <v>0</v>
          </cell>
          <cell r="Q267">
            <v>0</v>
          </cell>
          <cell r="R267">
            <v>0</v>
          </cell>
          <cell r="S267">
            <v>0</v>
          </cell>
        </row>
        <row r="268">
          <cell r="J268">
            <v>0</v>
          </cell>
          <cell r="K268">
            <v>0</v>
          </cell>
          <cell r="L268">
            <v>0</v>
          </cell>
          <cell r="M268">
            <v>0</v>
          </cell>
          <cell r="N268">
            <v>0</v>
          </cell>
          <cell r="O268">
            <v>0</v>
          </cell>
          <cell r="P268">
            <v>0</v>
          </cell>
          <cell r="Q268">
            <v>0</v>
          </cell>
          <cell r="R268">
            <v>0</v>
          </cell>
          <cell r="S268">
            <v>0</v>
          </cell>
        </row>
        <row r="269">
          <cell r="J269">
            <v>0</v>
          </cell>
          <cell r="K269">
            <v>0</v>
          </cell>
          <cell r="L269">
            <v>0</v>
          </cell>
          <cell r="M269">
            <v>0</v>
          </cell>
          <cell r="N269">
            <v>0</v>
          </cell>
          <cell r="O269">
            <v>0</v>
          </cell>
          <cell r="P269">
            <v>0</v>
          </cell>
          <cell r="Q269">
            <v>0</v>
          </cell>
          <cell r="R269">
            <v>0</v>
          </cell>
          <cell r="S269">
            <v>0</v>
          </cell>
        </row>
        <row r="270">
          <cell r="J270">
            <v>0</v>
          </cell>
          <cell r="K270">
            <v>0</v>
          </cell>
          <cell r="L270">
            <v>0</v>
          </cell>
          <cell r="M270">
            <v>0</v>
          </cell>
          <cell r="N270">
            <v>0</v>
          </cell>
          <cell r="O270">
            <v>0</v>
          </cell>
          <cell r="P270">
            <v>0</v>
          </cell>
          <cell r="Q270">
            <v>0</v>
          </cell>
          <cell r="R270">
            <v>0</v>
          </cell>
          <cell r="S270">
            <v>0</v>
          </cell>
        </row>
        <row r="271">
          <cell r="J271">
            <v>0</v>
          </cell>
          <cell r="K271">
            <v>0</v>
          </cell>
          <cell r="L271">
            <v>0</v>
          </cell>
          <cell r="M271">
            <v>0</v>
          </cell>
          <cell r="N271">
            <v>0</v>
          </cell>
          <cell r="O271">
            <v>0</v>
          </cell>
          <cell r="P271">
            <v>0</v>
          </cell>
          <cell r="Q271">
            <v>0</v>
          </cell>
          <cell r="R271">
            <v>0</v>
          </cell>
          <cell r="S271">
            <v>0</v>
          </cell>
        </row>
        <row r="272">
          <cell r="J272">
            <v>0</v>
          </cell>
          <cell r="K272">
            <v>0</v>
          </cell>
          <cell r="L272">
            <v>0</v>
          </cell>
          <cell r="M272">
            <v>0</v>
          </cell>
          <cell r="N272">
            <v>0</v>
          </cell>
          <cell r="O272">
            <v>0</v>
          </cell>
          <cell r="P272">
            <v>0</v>
          </cell>
          <cell r="Q272">
            <v>0</v>
          </cell>
          <cell r="R272">
            <v>0</v>
          </cell>
          <cell r="S272">
            <v>0</v>
          </cell>
        </row>
        <row r="273">
          <cell r="J273">
            <v>0</v>
          </cell>
          <cell r="K273">
            <v>0</v>
          </cell>
          <cell r="L273">
            <v>0</v>
          </cell>
          <cell r="M273">
            <v>0</v>
          </cell>
          <cell r="N273">
            <v>0</v>
          </cell>
          <cell r="O273">
            <v>0</v>
          </cell>
          <cell r="P273">
            <v>0</v>
          </cell>
          <cell r="Q273">
            <v>0</v>
          </cell>
          <cell r="R273">
            <v>0</v>
          </cell>
          <cell r="S273">
            <v>0</v>
          </cell>
        </row>
        <row r="274">
          <cell r="J274">
            <v>0</v>
          </cell>
          <cell r="K274">
            <v>0</v>
          </cell>
          <cell r="L274">
            <v>0</v>
          </cell>
          <cell r="M274">
            <v>0</v>
          </cell>
          <cell r="N274">
            <v>0</v>
          </cell>
          <cell r="O274">
            <v>0</v>
          </cell>
          <cell r="P274">
            <v>0</v>
          </cell>
          <cell r="Q274">
            <v>0</v>
          </cell>
          <cell r="R274">
            <v>0</v>
          </cell>
          <cell r="S274">
            <v>0</v>
          </cell>
        </row>
        <row r="275">
          <cell r="J275">
            <v>0</v>
          </cell>
          <cell r="K275">
            <v>0</v>
          </cell>
          <cell r="L275">
            <v>0</v>
          </cell>
          <cell r="M275">
            <v>0</v>
          </cell>
          <cell r="N275">
            <v>0</v>
          </cell>
          <cell r="O275">
            <v>0</v>
          </cell>
          <cell r="P275">
            <v>0</v>
          </cell>
          <cell r="Q275">
            <v>0</v>
          </cell>
          <cell r="R275">
            <v>0</v>
          </cell>
          <cell r="S275">
            <v>0</v>
          </cell>
        </row>
        <row r="276">
          <cell r="J276">
            <v>0</v>
          </cell>
          <cell r="K276">
            <v>0</v>
          </cell>
          <cell r="L276">
            <v>0</v>
          </cell>
          <cell r="M276">
            <v>0</v>
          </cell>
          <cell r="N276">
            <v>0</v>
          </cell>
          <cell r="O276">
            <v>0</v>
          </cell>
          <cell r="P276">
            <v>0</v>
          </cell>
          <cell r="Q276">
            <v>0</v>
          </cell>
          <cell r="R276">
            <v>0</v>
          </cell>
          <cell r="S276">
            <v>0</v>
          </cell>
        </row>
        <row r="277">
          <cell r="J277">
            <v>0</v>
          </cell>
          <cell r="K277">
            <v>0</v>
          </cell>
          <cell r="L277">
            <v>0</v>
          </cell>
          <cell r="M277">
            <v>0</v>
          </cell>
          <cell r="N277">
            <v>0</v>
          </cell>
          <cell r="O277">
            <v>0</v>
          </cell>
          <cell r="P277">
            <v>0</v>
          </cell>
          <cell r="Q277">
            <v>0</v>
          </cell>
          <cell r="R277">
            <v>0</v>
          </cell>
          <cell r="S277">
            <v>0</v>
          </cell>
        </row>
        <row r="278">
          <cell r="J278">
            <v>0</v>
          </cell>
          <cell r="K278">
            <v>0</v>
          </cell>
          <cell r="L278">
            <v>0</v>
          </cell>
          <cell r="M278">
            <v>0</v>
          </cell>
          <cell r="N278">
            <v>0</v>
          </cell>
          <cell r="O278">
            <v>0</v>
          </cell>
          <cell r="P278">
            <v>0</v>
          </cell>
          <cell r="Q278">
            <v>0</v>
          </cell>
          <cell r="R278">
            <v>0</v>
          </cell>
          <cell r="S278">
            <v>0</v>
          </cell>
        </row>
        <row r="279">
          <cell r="J279">
            <v>0</v>
          </cell>
          <cell r="K279">
            <v>0</v>
          </cell>
          <cell r="L279">
            <v>0</v>
          </cell>
          <cell r="M279">
            <v>0</v>
          </cell>
          <cell r="N279">
            <v>0</v>
          </cell>
          <cell r="O279">
            <v>0</v>
          </cell>
          <cell r="P279">
            <v>0</v>
          </cell>
          <cell r="Q279">
            <v>0</v>
          </cell>
          <cell r="R279">
            <v>0</v>
          </cell>
          <cell r="S279">
            <v>0</v>
          </cell>
        </row>
        <row r="280">
          <cell r="J280">
            <v>0</v>
          </cell>
          <cell r="K280">
            <v>0</v>
          </cell>
          <cell r="L280">
            <v>0</v>
          </cell>
          <cell r="M280">
            <v>0</v>
          </cell>
          <cell r="N280">
            <v>0</v>
          </cell>
          <cell r="O280">
            <v>0</v>
          </cell>
          <cell r="P280">
            <v>0</v>
          </cell>
          <cell r="Q280">
            <v>0</v>
          </cell>
          <cell r="R280">
            <v>0</v>
          </cell>
          <cell r="S280">
            <v>0</v>
          </cell>
        </row>
        <row r="281">
          <cell r="J281">
            <v>0</v>
          </cell>
          <cell r="K281">
            <v>0</v>
          </cell>
          <cell r="L281">
            <v>0</v>
          </cell>
          <cell r="M281">
            <v>0</v>
          </cell>
          <cell r="N281">
            <v>0</v>
          </cell>
          <cell r="O281">
            <v>0</v>
          </cell>
          <cell r="P281">
            <v>0</v>
          </cell>
          <cell r="Q281">
            <v>0</v>
          </cell>
          <cell r="R281">
            <v>0</v>
          </cell>
          <cell r="S281">
            <v>0</v>
          </cell>
        </row>
        <row r="282">
          <cell r="J282">
            <v>0</v>
          </cell>
          <cell r="K282">
            <v>0</v>
          </cell>
          <cell r="L282">
            <v>0</v>
          </cell>
          <cell r="M282">
            <v>0</v>
          </cell>
          <cell r="N282">
            <v>0</v>
          </cell>
          <cell r="O282">
            <v>0</v>
          </cell>
          <cell r="P282">
            <v>0</v>
          </cell>
          <cell r="Q282">
            <v>0</v>
          </cell>
          <cell r="R282">
            <v>0</v>
          </cell>
          <cell r="S282">
            <v>0</v>
          </cell>
        </row>
        <row r="283">
          <cell r="J283">
            <v>0</v>
          </cell>
          <cell r="K283">
            <v>0</v>
          </cell>
          <cell r="L283">
            <v>0</v>
          </cell>
          <cell r="M283">
            <v>0</v>
          </cell>
          <cell r="N283">
            <v>0</v>
          </cell>
          <cell r="O283">
            <v>0</v>
          </cell>
          <cell r="P283">
            <v>0</v>
          </cell>
          <cell r="Q283">
            <v>0</v>
          </cell>
          <cell r="R283">
            <v>0</v>
          </cell>
          <cell r="S283">
            <v>0</v>
          </cell>
        </row>
        <row r="284">
          <cell r="J284">
            <v>0</v>
          </cell>
          <cell r="K284">
            <v>0</v>
          </cell>
          <cell r="L284">
            <v>0</v>
          </cell>
          <cell r="M284">
            <v>0</v>
          </cell>
          <cell r="N284">
            <v>0</v>
          </cell>
          <cell r="O284">
            <v>0</v>
          </cell>
          <cell r="P284">
            <v>0</v>
          </cell>
          <cell r="Q284">
            <v>0</v>
          </cell>
          <cell r="R284">
            <v>0</v>
          </cell>
          <cell r="S284">
            <v>0</v>
          </cell>
        </row>
        <row r="285">
          <cell r="J285">
            <v>0</v>
          </cell>
          <cell r="K285">
            <v>0</v>
          </cell>
          <cell r="L285">
            <v>0</v>
          </cell>
          <cell r="M285">
            <v>0</v>
          </cell>
          <cell r="N285">
            <v>0</v>
          </cell>
          <cell r="O285">
            <v>0</v>
          </cell>
          <cell r="P285">
            <v>0</v>
          </cell>
          <cell r="Q285">
            <v>0</v>
          </cell>
          <cell r="R285">
            <v>0</v>
          </cell>
          <cell r="S285">
            <v>0</v>
          </cell>
        </row>
        <row r="286">
          <cell r="J286">
            <v>0</v>
          </cell>
          <cell r="K286">
            <v>0</v>
          </cell>
          <cell r="L286">
            <v>0</v>
          </cell>
          <cell r="M286">
            <v>0</v>
          </cell>
          <cell r="N286">
            <v>0</v>
          </cell>
          <cell r="O286">
            <v>0</v>
          </cell>
          <cell r="P286">
            <v>0</v>
          </cell>
          <cell r="Q286">
            <v>0</v>
          </cell>
          <cell r="R286">
            <v>0</v>
          </cell>
          <cell r="S286">
            <v>0</v>
          </cell>
        </row>
        <row r="287">
          <cell r="J287">
            <v>0</v>
          </cell>
          <cell r="K287">
            <v>0</v>
          </cell>
          <cell r="L287">
            <v>0</v>
          </cell>
          <cell r="M287">
            <v>0</v>
          </cell>
          <cell r="N287">
            <v>0</v>
          </cell>
          <cell r="O287">
            <v>0</v>
          </cell>
          <cell r="P287">
            <v>0</v>
          </cell>
          <cell r="Q287">
            <v>0</v>
          </cell>
          <cell r="R287">
            <v>0</v>
          </cell>
          <cell r="S287">
            <v>0</v>
          </cell>
        </row>
        <row r="288">
          <cell r="J288">
            <v>0</v>
          </cell>
          <cell r="K288">
            <v>0</v>
          </cell>
          <cell r="L288">
            <v>0</v>
          </cell>
          <cell r="M288">
            <v>0</v>
          </cell>
          <cell r="N288">
            <v>0</v>
          </cell>
          <cell r="O288">
            <v>0</v>
          </cell>
          <cell r="P288">
            <v>0</v>
          </cell>
          <cell r="Q288">
            <v>0</v>
          </cell>
          <cell r="R288">
            <v>0</v>
          </cell>
          <cell r="S288">
            <v>0</v>
          </cell>
        </row>
        <row r="289">
          <cell r="J289">
            <v>0</v>
          </cell>
          <cell r="K289">
            <v>0</v>
          </cell>
          <cell r="L289">
            <v>0</v>
          </cell>
          <cell r="M289">
            <v>0</v>
          </cell>
          <cell r="N289">
            <v>0</v>
          </cell>
          <cell r="O289">
            <v>0</v>
          </cell>
          <cell r="P289">
            <v>0</v>
          </cell>
          <cell r="Q289">
            <v>0</v>
          </cell>
          <cell r="R289">
            <v>0</v>
          </cell>
          <cell r="S289">
            <v>0</v>
          </cell>
        </row>
        <row r="290">
          <cell r="J290">
            <v>0</v>
          </cell>
          <cell r="K290">
            <v>0</v>
          </cell>
          <cell r="L290">
            <v>0</v>
          </cell>
          <cell r="M290">
            <v>0</v>
          </cell>
          <cell r="N290">
            <v>0</v>
          </cell>
          <cell r="O290">
            <v>0</v>
          </cell>
          <cell r="P290">
            <v>0</v>
          </cell>
          <cell r="Q290">
            <v>0</v>
          </cell>
          <cell r="R290">
            <v>0</v>
          </cell>
          <cell r="S290">
            <v>0</v>
          </cell>
        </row>
        <row r="291">
          <cell r="J291">
            <v>0</v>
          </cell>
          <cell r="K291">
            <v>0</v>
          </cell>
          <cell r="L291">
            <v>0</v>
          </cell>
          <cell r="M291">
            <v>0</v>
          </cell>
          <cell r="N291">
            <v>0</v>
          </cell>
          <cell r="O291">
            <v>0</v>
          </cell>
          <cell r="P291">
            <v>0</v>
          </cell>
          <cell r="Q291">
            <v>0</v>
          </cell>
          <cell r="R291">
            <v>0</v>
          </cell>
          <cell r="S291">
            <v>0</v>
          </cell>
        </row>
        <row r="292">
          <cell r="J292">
            <v>0</v>
          </cell>
          <cell r="K292">
            <v>0</v>
          </cell>
          <cell r="L292">
            <v>0</v>
          </cell>
          <cell r="M292">
            <v>0</v>
          </cell>
          <cell r="N292">
            <v>0</v>
          </cell>
          <cell r="O292">
            <v>0</v>
          </cell>
          <cell r="P292">
            <v>0</v>
          </cell>
          <cell r="Q292">
            <v>0</v>
          </cell>
          <cell r="R292">
            <v>0</v>
          </cell>
          <cell r="S292">
            <v>0</v>
          </cell>
        </row>
        <row r="293">
          <cell r="J293">
            <v>0</v>
          </cell>
          <cell r="K293">
            <v>0</v>
          </cell>
          <cell r="L293">
            <v>0</v>
          </cell>
          <cell r="M293">
            <v>0</v>
          </cell>
          <cell r="N293">
            <v>0</v>
          </cell>
          <cell r="O293">
            <v>0</v>
          </cell>
          <cell r="P293">
            <v>0</v>
          </cell>
          <cell r="Q293">
            <v>0</v>
          </cell>
          <cell r="R293">
            <v>0</v>
          </cell>
          <cell r="S293">
            <v>0</v>
          </cell>
        </row>
        <row r="294">
          <cell r="J294">
            <v>0</v>
          </cell>
          <cell r="K294">
            <v>0</v>
          </cell>
          <cell r="L294">
            <v>0</v>
          </cell>
          <cell r="M294">
            <v>0</v>
          </cell>
          <cell r="N294">
            <v>0</v>
          </cell>
          <cell r="O294">
            <v>0</v>
          </cell>
          <cell r="P294">
            <v>0</v>
          </cell>
          <cell r="Q294">
            <v>0</v>
          </cell>
          <cell r="R294">
            <v>0</v>
          </cell>
          <cell r="S294">
            <v>0</v>
          </cell>
        </row>
        <row r="295">
          <cell r="J295">
            <v>0</v>
          </cell>
          <cell r="K295">
            <v>0</v>
          </cell>
          <cell r="L295">
            <v>0</v>
          </cell>
          <cell r="M295">
            <v>0</v>
          </cell>
          <cell r="N295">
            <v>0</v>
          </cell>
          <cell r="O295">
            <v>0</v>
          </cell>
          <cell r="P295">
            <v>0</v>
          </cell>
          <cell r="Q295">
            <v>0</v>
          </cell>
          <cell r="R295">
            <v>0</v>
          </cell>
          <cell r="S295">
            <v>0</v>
          </cell>
        </row>
        <row r="296">
          <cell r="J296">
            <v>0</v>
          </cell>
          <cell r="K296">
            <v>0</v>
          </cell>
          <cell r="L296">
            <v>0</v>
          </cell>
          <cell r="M296">
            <v>0</v>
          </cell>
          <cell r="N296">
            <v>0</v>
          </cell>
          <cell r="O296">
            <v>0</v>
          </cell>
          <cell r="P296">
            <v>0</v>
          </cell>
          <cell r="Q296">
            <v>0</v>
          </cell>
          <cell r="R296">
            <v>0</v>
          </cell>
          <cell r="S296">
            <v>0</v>
          </cell>
        </row>
        <row r="297">
          <cell r="J297">
            <v>0</v>
          </cell>
          <cell r="K297">
            <v>0</v>
          </cell>
          <cell r="L297">
            <v>0</v>
          </cell>
          <cell r="M297">
            <v>0</v>
          </cell>
          <cell r="N297">
            <v>0</v>
          </cell>
          <cell r="O297">
            <v>0</v>
          </cell>
          <cell r="P297">
            <v>0</v>
          </cell>
          <cell r="Q297">
            <v>0</v>
          </cell>
          <cell r="R297">
            <v>0</v>
          </cell>
          <cell r="S297">
            <v>0</v>
          </cell>
        </row>
        <row r="298">
          <cell r="J298">
            <v>0</v>
          </cell>
          <cell r="K298">
            <v>0</v>
          </cell>
          <cell r="L298">
            <v>0</v>
          </cell>
          <cell r="M298">
            <v>0</v>
          </cell>
          <cell r="N298">
            <v>0</v>
          </cell>
          <cell r="O298">
            <v>0</v>
          </cell>
          <cell r="P298">
            <v>0</v>
          </cell>
          <cell r="Q298">
            <v>0</v>
          </cell>
          <cell r="R298">
            <v>0</v>
          </cell>
          <cell r="S298">
            <v>0</v>
          </cell>
        </row>
        <row r="299">
          <cell r="J299">
            <v>0</v>
          </cell>
          <cell r="K299">
            <v>0</v>
          </cell>
          <cell r="L299">
            <v>0</v>
          </cell>
          <cell r="M299">
            <v>0</v>
          </cell>
          <cell r="N299">
            <v>0</v>
          </cell>
          <cell r="O299">
            <v>0</v>
          </cell>
          <cell r="P299">
            <v>0</v>
          </cell>
          <cell r="Q299">
            <v>0</v>
          </cell>
          <cell r="R299">
            <v>0</v>
          </cell>
          <cell r="S299">
            <v>0</v>
          </cell>
        </row>
        <row r="300">
          <cell r="J300">
            <v>0</v>
          </cell>
          <cell r="K300">
            <v>0</v>
          </cell>
          <cell r="L300">
            <v>0</v>
          </cell>
          <cell r="M300">
            <v>0</v>
          </cell>
          <cell r="N300">
            <v>0</v>
          </cell>
          <cell r="O300">
            <v>0</v>
          </cell>
          <cell r="P300">
            <v>0</v>
          </cell>
          <cell r="Q300">
            <v>0</v>
          </cell>
          <cell r="R300">
            <v>0</v>
          </cell>
          <cell r="S300">
            <v>0</v>
          </cell>
        </row>
        <row r="301">
          <cell r="J301">
            <v>0</v>
          </cell>
          <cell r="K301">
            <v>0</v>
          </cell>
          <cell r="L301">
            <v>0</v>
          </cell>
          <cell r="M301">
            <v>0</v>
          </cell>
          <cell r="N301">
            <v>0</v>
          </cell>
          <cell r="O301">
            <v>0</v>
          </cell>
          <cell r="P301">
            <v>0</v>
          </cell>
          <cell r="Q301">
            <v>0</v>
          </cell>
          <cell r="R301">
            <v>0</v>
          </cell>
          <cell r="S301">
            <v>0</v>
          </cell>
        </row>
        <row r="302">
          <cell r="J302">
            <v>0</v>
          </cell>
          <cell r="K302">
            <v>0</v>
          </cell>
          <cell r="L302">
            <v>0</v>
          </cell>
          <cell r="M302">
            <v>0</v>
          </cell>
          <cell r="N302">
            <v>0</v>
          </cell>
          <cell r="O302">
            <v>0</v>
          </cell>
          <cell r="P302">
            <v>0</v>
          </cell>
          <cell r="Q302">
            <v>0</v>
          </cell>
          <cell r="R302">
            <v>0</v>
          </cell>
          <cell r="S302">
            <v>0</v>
          </cell>
        </row>
        <row r="303">
          <cell r="J303">
            <v>0</v>
          </cell>
          <cell r="K303">
            <v>0</v>
          </cell>
          <cell r="L303">
            <v>0</v>
          </cell>
          <cell r="M303">
            <v>0</v>
          </cell>
          <cell r="N303">
            <v>0</v>
          </cell>
          <cell r="O303">
            <v>0</v>
          </cell>
          <cell r="P303">
            <v>0</v>
          </cell>
          <cell r="Q303">
            <v>0</v>
          </cell>
          <cell r="R303">
            <v>0</v>
          </cell>
          <cell r="S303">
            <v>0</v>
          </cell>
        </row>
        <row r="304">
          <cell r="J304">
            <v>0</v>
          </cell>
          <cell r="K304">
            <v>0</v>
          </cell>
          <cell r="L304">
            <v>0</v>
          </cell>
          <cell r="M304">
            <v>0</v>
          </cell>
          <cell r="N304">
            <v>0</v>
          </cell>
          <cell r="O304">
            <v>0</v>
          </cell>
          <cell r="P304">
            <v>0</v>
          </cell>
          <cell r="Q304">
            <v>0</v>
          </cell>
          <cell r="R304">
            <v>0</v>
          </cell>
          <cell r="S304">
            <v>0</v>
          </cell>
        </row>
        <row r="305">
          <cell r="J305">
            <v>0</v>
          </cell>
          <cell r="K305">
            <v>0</v>
          </cell>
          <cell r="L305">
            <v>0</v>
          </cell>
          <cell r="M305">
            <v>0</v>
          </cell>
          <cell r="N305">
            <v>0</v>
          </cell>
          <cell r="O305">
            <v>0</v>
          </cell>
          <cell r="P305">
            <v>0</v>
          </cell>
          <cell r="Q305">
            <v>0</v>
          </cell>
          <cell r="R305">
            <v>0</v>
          </cell>
          <cell r="S305">
            <v>0</v>
          </cell>
        </row>
        <row r="306">
          <cell r="J306">
            <v>0</v>
          </cell>
          <cell r="K306">
            <v>0</v>
          </cell>
          <cell r="L306">
            <v>0</v>
          </cell>
          <cell r="M306">
            <v>0</v>
          </cell>
          <cell r="N306">
            <v>0</v>
          </cell>
          <cell r="O306">
            <v>0</v>
          </cell>
          <cell r="P306">
            <v>0</v>
          </cell>
          <cell r="Q306">
            <v>0</v>
          </cell>
          <cell r="R306">
            <v>0</v>
          </cell>
          <cell r="S306">
            <v>0</v>
          </cell>
        </row>
        <row r="307">
          <cell r="J307">
            <v>0</v>
          </cell>
          <cell r="K307">
            <v>0</v>
          </cell>
          <cell r="L307">
            <v>0</v>
          </cell>
          <cell r="M307">
            <v>0</v>
          </cell>
          <cell r="N307">
            <v>0</v>
          </cell>
          <cell r="O307">
            <v>0</v>
          </cell>
          <cell r="P307">
            <v>0</v>
          </cell>
          <cell r="Q307">
            <v>0</v>
          </cell>
          <cell r="R307">
            <v>0</v>
          </cell>
          <cell r="S307">
            <v>0</v>
          </cell>
        </row>
        <row r="308">
          <cell r="J308">
            <v>0</v>
          </cell>
          <cell r="K308">
            <v>0</v>
          </cell>
          <cell r="L308">
            <v>0</v>
          </cell>
          <cell r="M308">
            <v>0</v>
          </cell>
          <cell r="N308">
            <v>0</v>
          </cell>
          <cell r="O308">
            <v>0</v>
          </cell>
          <cell r="P308">
            <v>0</v>
          </cell>
          <cell r="Q308">
            <v>0</v>
          </cell>
          <cell r="R308">
            <v>0</v>
          </cell>
          <cell r="S308">
            <v>0</v>
          </cell>
        </row>
        <row r="309">
          <cell r="J309">
            <v>0</v>
          </cell>
          <cell r="K309">
            <v>0</v>
          </cell>
          <cell r="L309">
            <v>0</v>
          </cell>
          <cell r="M309">
            <v>0</v>
          </cell>
          <cell r="N309">
            <v>0</v>
          </cell>
          <cell r="O309">
            <v>0</v>
          </cell>
          <cell r="P309">
            <v>0</v>
          </cell>
          <cell r="Q309">
            <v>0</v>
          </cell>
          <cell r="R309">
            <v>0</v>
          </cell>
          <cell r="S309">
            <v>0</v>
          </cell>
        </row>
        <row r="920">
          <cell r="J920">
            <v>3086971.3538083457</v>
          </cell>
          <cell r="K920">
            <v>3120552.5811299505</v>
          </cell>
          <cell r="L920">
            <v>3453153.372717544</v>
          </cell>
          <cell r="M920">
            <v>3462743.7390115368</v>
          </cell>
          <cell r="N920">
            <v>3423443.4137513619</v>
          </cell>
          <cell r="O920">
            <v>0</v>
          </cell>
          <cell r="P920">
            <v>0</v>
          </cell>
          <cell r="Q920">
            <v>0</v>
          </cell>
          <cell r="R920">
            <v>0</v>
          </cell>
          <cell r="S920">
            <v>0</v>
          </cell>
        </row>
        <row r="921">
          <cell r="J921">
            <v>770589.97059792595</v>
          </cell>
          <cell r="K921">
            <v>764661.93207897234</v>
          </cell>
          <cell r="L921">
            <v>1020310.5256482376</v>
          </cell>
          <cell r="M921">
            <v>1046934.0499655983</v>
          </cell>
          <cell r="N921">
            <v>1017009.7155447919</v>
          </cell>
          <cell r="O921">
            <v>0</v>
          </cell>
          <cell r="P921">
            <v>0</v>
          </cell>
          <cell r="Q921">
            <v>0</v>
          </cell>
          <cell r="R921">
            <v>0</v>
          </cell>
          <cell r="S921">
            <v>0</v>
          </cell>
        </row>
        <row r="922">
          <cell r="J922">
            <v>1392345.992588938</v>
          </cell>
          <cell r="K922">
            <v>1372534.6302777152</v>
          </cell>
          <cell r="L922">
            <v>1284956.112907358</v>
          </cell>
          <cell r="M922">
            <v>1311311.3353104461</v>
          </cell>
          <cell r="N922">
            <v>1285913.9793159578</v>
          </cell>
          <cell r="O922">
            <v>0</v>
          </cell>
          <cell r="P922">
            <v>0</v>
          </cell>
          <cell r="Q922">
            <v>0</v>
          </cell>
          <cell r="R922">
            <v>0</v>
          </cell>
          <cell r="S922">
            <v>0</v>
          </cell>
        </row>
        <row r="923">
          <cell r="J923">
            <v>447382.52007285302</v>
          </cell>
          <cell r="K923">
            <v>442699.01330887846</v>
          </cell>
          <cell r="L923">
            <v>420990.05727066158</v>
          </cell>
          <cell r="M923">
            <v>424630.59369234031</v>
          </cell>
          <cell r="N923">
            <v>422317.59374317684</v>
          </cell>
          <cell r="O923">
            <v>0</v>
          </cell>
          <cell r="P923">
            <v>0</v>
          </cell>
          <cell r="Q923">
            <v>0</v>
          </cell>
          <cell r="R923">
            <v>0</v>
          </cell>
          <cell r="S923">
            <v>0</v>
          </cell>
        </row>
        <row r="924">
          <cell r="J924">
            <v>107442.25875765349</v>
          </cell>
          <cell r="K924">
            <v>105644.08272143667</v>
          </cell>
          <cell r="L924">
            <v>100158.17610114357</v>
          </cell>
          <cell r="M924">
            <v>100870.10271618789</v>
          </cell>
          <cell r="N924">
            <v>101700.9715544792</v>
          </cell>
          <cell r="O924">
            <v>0</v>
          </cell>
          <cell r="P924">
            <v>0</v>
          </cell>
          <cell r="Q924">
            <v>0</v>
          </cell>
          <cell r="R924">
            <v>0</v>
          </cell>
          <cell r="S924">
            <v>0</v>
          </cell>
        </row>
        <row r="925">
          <cell r="J925">
            <v>70453.940168953282</v>
          </cell>
          <cell r="K925">
            <v>68752.498279030406</v>
          </cell>
          <cell r="L925">
            <v>65957.823286119004</v>
          </cell>
          <cell r="M925">
            <v>65890.954193639016</v>
          </cell>
          <cell r="N925">
            <v>67226.065942791509</v>
          </cell>
          <cell r="O925">
            <v>0</v>
          </cell>
          <cell r="P925">
            <v>0</v>
          </cell>
          <cell r="Q925">
            <v>0</v>
          </cell>
          <cell r="R925">
            <v>0</v>
          </cell>
          <cell r="S925">
            <v>0</v>
          </cell>
        </row>
        <row r="926">
          <cell r="J926">
            <v>14971.462285902569</v>
          </cell>
          <cell r="K926">
            <v>15092.011817348131</v>
          </cell>
          <cell r="L926">
            <v>13842.999948938581</v>
          </cell>
          <cell r="M926">
            <v>13828.965694961276</v>
          </cell>
          <cell r="N926">
            <v>14651.834884967364</v>
          </cell>
          <cell r="O926">
            <v>0</v>
          </cell>
          <cell r="P926">
            <v>0</v>
          </cell>
          <cell r="Q926">
            <v>0</v>
          </cell>
          <cell r="R926">
            <v>0</v>
          </cell>
          <cell r="S926">
            <v>0</v>
          </cell>
        </row>
        <row r="927">
          <cell r="J927">
            <v>5395891.1426896974</v>
          </cell>
          <cell r="K927">
            <v>5434801.1444472503</v>
          </cell>
          <cell r="L927">
            <v>5241611.2159598591</v>
          </cell>
          <cell r="M927">
            <v>5198877.6327351453</v>
          </cell>
          <cell r="N927">
            <v>5250528.1246600635</v>
          </cell>
          <cell r="O927">
            <v>0</v>
          </cell>
          <cell r="P927">
            <v>0</v>
          </cell>
          <cell r="Q927">
            <v>0</v>
          </cell>
          <cell r="R927">
            <v>0</v>
          </cell>
          <cell r="S927">
            <v>0</v>
          </cell>
        </row>
        <row r="928">
          <cell r="J928">
            <v>1352715.6512439016</v>
          </cell>
          <cell r="K928">
            <v>1351573.5027536221</v>
          </cell>
          <cell r="L928">
            <v>1274370.2894169935</v>
          </cell>
          <cell r="M928">
            <v>1266570.5639443949</v>
          </cell>
          <cell r="N928">
            <v>1272985.889711576</v>
          </cell>
          <cell r="O928">
            <v>0</v>
          </cell>
          <cell r="P928">
            <v>0</v>
          </cell>
          <cell r="Q928">
            <v>0</v>
          </cell>
          <cell r="R928">
            <v>0</v>
          </cell>
          <cell r="S928">
            <v>0</v>
          </cell>
        </row>
        <row r="929">
          <cell r="J929">
            <v>2498472.8532415046</v>
          </cell>
          <cell r="K929">
            <v>2480959.0537518393</v>
          </cell>
          <cell r="L929">
            <v>2327252.5796509674</v>
          </cell>
          <cell r="M929">
            <v>2326520.1110346606</v>
          </cell>
          <cell r="N929">
            <v>2321884.8929471793</v>
          </cell>
          <cell r="O929">
            <v>0</v>
          </cell>
          <cell r="P929">
            <v>0</v>
          </cell>
          <cell r="Q929">
            <v>0</v>
          </cell>
          <cell r="R929">
            <v>0</v>
          </cell>
          <cell r="S929">
            <v>0</v>
          </cell>
        </row>
        <row r="930">
          <cell r="J930">
            <v>805816.94068240211</v>
          </cell>
          <cell r="K930">
            <v>789815.28510788607</v>
          </cell>
          <cell r="L930">
            <v>745893.40901339636</v>
          </cell>
          <cell r="M930">
            <v>743510.27324674011</v>
          </cell>
          <cell r="N930">
            <v>752414.81497508753</v>
          </cell>
          <cell r="O930">
            <v>0</v>
          </cell>
          <cell r="P930">
            <v>0</v>
          </cell>
          <cell r="Q930">
            <v>0</v>
          </cell>
          <cell r="R930">
            <v>0</v>
          </cell>
          <cell r="S930">
            <v>0</v>
          </cell>
        </row>
        <row r="931">
          <cell r="J931">
            <v>185822.26719561455</v>
          </cell>
          <cell r="K931">
            <v>179427.25160624995</v>
          </cell>
          <cell r="L931">
            <v>169373.17584583681</v>
          </cell>
          <cell r="M931">
            <v>168387.9940504109</v>
          </cell>
          <cell r="N931">
            <v>173236.40069873177</v>
          </cell>
          <cell r="O931">
            <v>0</v>
          </cell>
          <cell r="P931">
            <v>0</v>
          </cell>
          <cell r="Q931">
            <v>0</v>
          </cell>
          <cell r="R931">
            <v>0</v>
          </cell>
          <cell r="S931">
            <v>0</v>
          </cell>
        </row>
        <row r="932">
          <cell r="J932">
            <v>122413.72104355633</v>
          </cell>
          <cell r="K932">
            <v>116543.86903396634</v>
          </cell>
          <cell r="L932">
            <v>109115.4113622219</v>
          </cell>
          <cell r="M932">
            <v>109004.78841910645</v>
          </cell>
          <cell r="N932">
            <v>112905.31587827778</v>
          </cell>
          <cell r="O932">
            <v>0</v>
          </cell>
          <cell r="P932">
            <v>0</v>
          </cell>
          <cell r="Q932">
            <v>0</v>
          </cell>
          <cell r="R932">
            <v>0</v>
          </cell>
          <cell r="S932">
            <v>0</v>
          </cell>
        </row>
        <row r="933">
          <cell r="J933">
            <v>12329.4395295668</v>
          </cell>
          <cell r="K933">
            <v>11738.231413492998</v>
          </cell>
          <cell r="L933">
            <v>11400.117605008199</v>
          </cell>
          <cell r="M933">
            <v>11388.559984085801</v>
          </cell>
          <cell r="N933">
            <v>12066.2169640908</v>
          </cell>
          <cell r="O933">
            <v>0</v>
          </cell>
          <cell r="P933">
            <v>0</v>
          </cell>
          <cell r="Q933">
            <v>0</v>
          </cell>
          <cell r="R933">
            <v>0</v>
          </cell>
          <cell r="S933">
            <v>0</v>
          </cell>
        </row>
        <row r="934">
          <cell r="J934">
            <v>33465.621580252766</v>
          </cell>
          <cell r="K934">
            <v>33537.80403855144</v>
          </cell>
          <cell r="L934">
            <v>32571.764585737808</v>
          </cell>
          <cell r="M934">
            <v>32538.742811673557</v>
          </cell>
          <cell r="N934">
            <v>32751.160331103463</v>
          </cell>
          <cell r="O934">
            <v>0</v>
          </cell>
          <cell r="P934">
            <v>0</v>
          </cell>
          <cell r="Q934">
            <v>0</v>
          </cell>
          <cell r="R934">
            <v>0</v>
          </cell>
          <cell r="S934">
            <v>0</v>
          </cell>
        </row>
        <row r="935">
          <cell r="J935">
            <v>30823.598823917026</v>
          </cell>
          <cell r="K935">
            <v>30184.023634696248</v>
          </cell>
          <cell r="L935">
            <v>28500.294012520608</v>
          </cell>
          <cell r="M935">
            <v>28471.399960214396</v>
          </cell>
          <cell r="N935">
            <v>28441.797129642528</v>
          </cell>
          <cell r="O935">
            <v>0</v>
          </cell>
          <cell r="P935">
            <v>0</v>
          </cell>
          <cell r="Q935">
            <v>0</v>
          </cell>
          <cell r="R935">
            <v>0</v>
          </cell>
          <cell r="S935">
            <v>0</v>
          </cell>
        </row>
        <row r="936">
          <cell r="J936">
            <v>81902.705446408116</v>
          </cell>
          <cell r="K936">
            <v>81329.174793487211</v>
          </cell>
          <cell r="L936">
            <v>75729.352661840458</v>
          </cell>
          <cell r="M936">
            <v>75652.577037141091</v>
          </cell>
          <cell r="N936">
            <v>75844.792345713329</v>
          </cell>
          <cell r="O936">
            <v>0</v>
          </cell>
          <cell r="P936">
            <v>0</v>
          </cell>
          <cell r="Q936">
            <v>0</v>
          </cell>
          <cell r="R936">
            <v>0</v>
          </cell>
          <cell r="S936">
            <v>0</v>
          </cell>
        </row>
        <row r="937">
          <cell r="J937">
            <v>56363.152135162723</v>
          </cell>
          <cell r="K937">
            <v>55337.376663610048</v>
          </cell>
          <cell r="L937">
            <v>52114.823337180373</v>
          </cell>
          <cell r="M937">
            <v>52061.98849867758</v>
          </cell>
          <cell r="N937">
            <v>52574.231057823992</v>
          </cell>
          <cell r="O937">
            <v>0</v>
          </cell>
          <cell r="P937">
            <v>0</v>
          </cell>
          <cell r="Q937">
            <v>0</v>
          </cell>
          <cell r="R937">
            <v>0</v>
          </cell>
          <cell r="S937">
            <v>0</v>
          </cell>
        </row>
        <row r="938">
          <cell r="J938">
            <v>19374.833546462098</v>
          </cell>
          <cell r="K938">
            <v>18445.792221203301</v>
          </cell>
          <cell r="L938">
            <v>17914.4705221558</v>
          </cell>
          <cell r="M938">
            <v>17896.3085464205</v>
          </cell>
          <cell r="N938">
            <v>18099.325446136099</v>
          </cell>
          <cell r="O938">
            <v>0</v>
          </cell>
          <cell r="P938">
            <v>0</v>
          </cell>
          <cell r="Q938">
            <v>0</v>
          </cell>
          <cell r="R938">
            <v>0</v>
          </cell>
          <cell r="S938">
            <v>0</v>
          </cell>
        </row>
        <row r="939">
          <cell r="J939">
            <v>23778.204807021717</v>
          </cell>
          <cell r="K939">
            <v>22638.017726022226</v>
          </cell>
          <cell r="L939">
            <v>21171.646980729613</v>
          </cell>
          <cell r="M939">
            <v>21150.182827587851</v>
          </cell>
          <cell r="N939">
            <v>22408.688647597115</v>
          </cell>
          <cell r="O939">
            <v>0</v>
          </cell>
          <cell r="P939">
            <v>0</v>
          </cell>
          <cell r="Q939">
            <v>0</v>
          </cell>
          <cell r="R939">
            <v>0</v>
          </cell>
          <cell r="S939">
            <v>0</v>
          </cell>
        </row>
        <row r="940">
          <cell r="J940">
            <v>19374.833546462098</v>
          </cell>
          <cell r="K940">
            <v>18445.79222120325</v>
          </cell>
          <cell r="L940">
            <v>17100.176407512299</v>
          </cell>
          <cell r="M940">
            <v>17082.8399761287</v>
          </cell>
          <cell r="N940">
            <v>18099.325446136201</v>
          </cell>
          <cell r="O940">
            <v>0</v>
          </cell>
          <cell r="P940">
            <v>0</v>
          </cell>
          <cell r="Q940">
            <v>0</v>
          </cell>
          <cell r="R940">
            <v>0</v>
          </cell>
          <cell r="S940">
            <v>0</v>
          </cell>
        </row>
        <row r="941">
          <cell r="J941">
            <v>579483.65788964136</v>
          </cell>
          <cell r="K941">
            <v>586073.12557368597</v>
          </cell>
          <cell r="L941">
            <v>648992.40937082598</v>
          </cell>
          <cell r="M941">
            <v>650774.85623347119</v>
          </cell>
          <cell r="N941">
            <v>644680.73493856459</v>
          </cell>
          <cell r="O941">
            <v>0</v>
          </cell>
          <cell r="P941">
            <v>0</v>
          </cell>
          <cell r="Q941">
            <v>0</v>
          </cell>
          <cell r="R941">
            <v>0</v>
          </cell>
          <cell r="S941">
            <v>0</v>
          </cell>
        </row>
        <row r="942">
          <cell r="J942">
            <v>37868.992840812352</v>
          </cell>
          <cell r="K942">
            <v>37730.0295433703</v>
          </cell>
          <cell r="L942">
            <v>50486.235107893699</v>
          </cell>
          <cell r="M942">
            <v>51248.519928385867</v>
          </cell>
          <cell r="N942">
            <v>49988.613136947439</v>
          </cell>
          <cell r="O942">
            <v>0</v>
          </cell>
          <cell r="P942">
            <v>0</v>
          </cell>
          <cell r="Q942">
            <v>0</v>
          </cell>
          <cell r="R942">
            <v>0</v>
          </cell>
          <cell r="S942">
            <v>0</v>
          </cell>
        </row>
        <row r="943">
          <cell r="J943">
            <v>46675.735361931504</v>
          </cell>
          <cell r="K943">
            <v>46114.480553008194</v>
          </cell>
          <cell r="L943">
            <v>43157.588076102642</v>
          </cell>
          <cell r="M943">
            <v>43927.302795759293</v>
          </cell>
          <cell r="N943">
            <v>43093.632014609837</v>
          </cell>
          <cell r="O943">
            <v>0</v>
          </cell>
          <cell r="P943">
            <v>0</v>
          </cell>
          <cell r="Q943">
            <v>0</v>
          </cell>
          <cell r="R943">
            <v>0</v>
          </cell>
          <cell r="S943">
            <v>0</v>
          </cell>
        </row>
        <row r="944">
          <cell r="J944">
            <v>3522.6970084476616</v>
          </cell>
          <cell r="K944">
            <v>3353.7804038551408</v>
          </cell>
          <cell r="L944">
            <v>3257.1764585737828</v>
          </cell>
          <cell r="M944">
            <v>3253.8742811673569</v>
          </cell>
          <cell r="N944">
            <v>3447.4905611687877</v>
          </cell>
          <cell r="O944">
            <v>0</v>
          </cell>
          <cell r="P944">
            <v>0</v>
          </cell>
          <cell r="Q944">
            <v>0</v>
          </cell>
          <cell r="R944">
            <v>0</v>
          </cell>
          <cell r="S944">
            <v>0</v>
          </cell>
        </row>
        <row r="945">
          <cell r="J945">
            <v>1116694.9516779084</v>
          </cell>
          <cell r="K945">
            <v>1125193.3254934005</v>
          </cell>
          <cell r="L945">
            <v>1090339.8195075758</v>
          </cell>
          <cell r="M945">
            <v>1081099.7299178534</v>
          </cell>
          <cell r="N945">
            <v>1093716.3805307993</v>
          </cell>
          <cell r="O945">
            <v>0</v>
          </cell>
          <cell r="P945">
            <v>0</v>
          </cell>
          <cell r="Q945">
            <v>0</v>
          </cell>
          <cell r="R945">
            <v>0</v>
          </cell>
          <cell r="S945">
            <v>0</v>
          </cell>
        </row>
        <row r="946">
          <cell r="J946">
            <v>81022.031194296156</v>
          </cell>
          <cell r="K946">
            <v>81329.174793487167</v>
          </cell>
          <cell r="L946">
            <v>76543.646776483933</v>
          </cell>
          <cell r="M946">
            <v>76466.045607432941</v>
          </cell>
          <cell r="N946">
            <v>76706.664986005533</v>
          </cell>
          <cell r="O946">
            <v>0</v>
          </cell>
          <cell r="P946">
            <v>0</v>
          </cell>
          <cell r="Q946">
            <v>0</v>
          </cell>
          <cell r="R946">
            <v>0</v>
          </cell>
          <cell r="S946">
            <v>0</v>
          </cell>
        </row>
        <row r="947">
          <cell r="J947">
            <v>102158.21324498222</v>
          </cell>
          <cell r="K947">
            <v>100613.4121156542</v>
          </cell>
          <cell r="L947">
            <v>94458.117298639685</v>
          </cell>
          <cell r="M947">
            <v>94362.354153853346</v>
          </cell>
          <cell r="N947">
            <v>94805.990432141698</v>
          </cell>
          <cell r="O947">
            <v>0</v>
          </cell>
          <cell r="P947">
            <v>0</v>
          </cell>
          <cell r="Q947">
            <v>0</v>
          </cell>
          <cell r="R947">
            <v>0</v>
          </cell>
          <cell r="S947">
            <v>0</v>
          </cell>
        </row>
        <row r="948">
          <cell r="J948">
            <v>7045.394016895304</v>
          </cell>
          <cell r="K948">
            <v>6707.5608077102797</v>
          </cell>
          <cell r="L948">
            <v>6514.3529171475438</v>
          </cell>
          <cell r="M948">
            <v>6507.748562334712</v>
          </cell>
          <cell r="N948">
            <v>6894.98112233756</v>
          </cell>
          <cell r="O948">
            <v>0</v>
          </cell>
          <cell r="P948">
            <v>0</v>
          </cell>
          <cell r="Q948">
            <v>0</v>
          </cell>
          <cell r="R948">
            <v>0</v>
          </cell>
          <cell r="S948">
            <v>0</v>
          </cell>
        </row>
        <row r="949">
          <cell r="J949">
            <v>203435.75223785223</v>
          </cell>
          <cell r="K949">
            <v>204580.60463516391</v>
          </cell>
          <cell r="L949">
            <v>226373.76387087774</v>
          </cell>
          <cell r="M949">
            <v>226144.26254113126</v>
          </cell>
          <cell r="N949">
            <v>226672.50439684777</v>
          </cell>
          <cell r="O949">
            <v>0</v>
          </cell>
          <cell r="P949">
            <v>0</v>
          </cell>
          <cell r="Q949">
            <v>0</v>
          </cell>
          <cell r="R949">
            <v>0</v>
          </cell>
          <cell r="S949">
            <v>0</v>
          </cell>
        </row>
        <row r="950">
          <cell r="J950">
            <v>625278.71899945941</v>
          </cell>
          <cell r="K950">
            <v>625480.04531898431</v>
          </cell>
          <cell r="L950">
            <v>608277.70363865467</v>
          </cell>
          <cell r="M950">
            <v>602780.21058625355</v>
          </cell>
          <cell r="N950">
            <v>615377.06516862835</v>
          </cell>
          <cell r="O950">
            <v>0</v>
          </cell>
          <cell r="P950">
            <v>0</v>
          </cell>
          <cell r="Q950">
            <v>0</v>
          </cell>
          <cell r="R950">
            <v>0</v>
          </cell>
          <cell r="S950">
            <v>0</v>
          </cell>
        </row>
        <row r="951">
          <cell r="J951">
            <v>0</v>
          </cell>
          <cell r="K951">
            <v>0</v>
          </cell>
          <cell r="L951">
            <v>0</v>
          </cell>
          <cell r="M951">
            <v>0</v>
          </cell>
          <cell r="N951">
            <v>0</v>
          </cell>
          <cell r="O951">
            <v>0</v>
          </cell>
          <cell r="P951">
            <v>0</v>
          </cell>
          <cell r="Q951">
            <v>0</v>
          </cell>
          <cell r="R951">
            <v>0</v>
          </cell>
          <cell r="S951">
            <v>0</v>
          </cell>
        </row>
        <row r="952">
          <cell r="J952">
            <v>0</v>
          </cell>
          <cell r="K952">
            <v>0</v>
          </cell>
          <cell r="L952">
            <v>0</v>
          </cell>
          <cell r="M952">
            <v>0</v>
          </cell>
          <cell r="N952">
            <v>0</v>
          </cell>
          <cell r="O952">
            <v>0</v>
          </cell>
          <cell r="P952">
            <v>0</v>
          </cell>
          <cell r="Q952">
            <v>0</v>
          </cell>
          <cell r="R952">
            <v>0</v>
          </cell>
          <cell r="S952">
            <v>0</v>
          </cell>
        </row>
        <row r="953">
          <cell r="J953">
            <v>0</v>
          </cell>
          <cell r="K953">
            <v>0</v>
          </cell>
          <cell r="L953">
            <v>0</v>
          </cell>
          <cell r="M953">
            <v>0</v>
          </cell>
          <cell r="N953">
            <v>0</v>
          </cell>
          <cell r="O953">
            <v>0</v>
          </cell>
          <cell r="P953">
            <v>0</v>
          </cell>
          <cell r="Q953">
            <v>0</v>
          </cell>
          <cell r="R953">
            <v>0</v>
          </cell>
          <cell r="S953">
            <v>0</v>
          </cell>
        </row>
        <row r="954">
          <cell r="J954">
            <v>0</v>
          </cell>
          <cell r="K954">
            <v>0</v>
          </cell>
          <cell r="L954">
            <v>0</v>
          </cell>
          <cell r="M954">
            <v>0</v>
          </cell>
          <cell r="N954">
            <v>0</v>
          </cell>
          <cell r="O954">
            <v>0</v>
          </cell>
          <cell r="P954">
            <v>0</v>
          </cell>
          <cell r="Q954">
            <v>0</v>
          </cell>
          <cell r="R954">
            <v>0</v>
          </cell>
          <cell r="S954">
            <v>0</v>
          </cell>
        </row>
        <row r="955">
          <cell r="J955">
            <v>0</v>
          </cell>
          <cell r="K955">
            <v>0</v>
          </cell>
          <cell r="L955">
            <v>0</v>
          </cell>
          <cell r="M955">
            <v>0</v>
          </cell>
          <cell r="N955">
            <v>0</v>
          </cell>
          <cell r="O955">
            <v>0</v>
          </cell>
          <cell r="P955">
            <v>0</v>
          </cell>
          <cell r="Q955">
            <v>0</v>
          </cell>
          <cell r="R955">
            <v>0</v>
          </cell>
          <cell r="S955">
            <v>0</v>
          </cell>
        </row>
        <row r="956">
          <cell r="J956">
            <v>0</v>
          </cell>
          <cell r="K956">
            <v>0</v>
          </cell>
          <cell r="L956">
            <v>0</v>
          </cell>
          <cell r="M956">
            <v>0</v>
          </cell>
          <cell r="N956">
            <v>0</v>
          </cell>
          <cell r="O956">
            <v>0</v>
          </cell>
          <cell r="P956">
            <v>0</v>
          </cell>
          <cell r="Q956">
            <v>0</v>
          </cell>
          <cell r="R956">
            <v>0</v>
          </cell>
          <cell r="S956">
            <v>0</v>
          </cell>
        </row>
        <row r="957">
          <cell r="J957">
            <v>0</v>
          </cell>
          <cell r="K957">
            <v>0</v>
          </cell>
          <cell r="L957">
            <v>0</v>
          </cell>
          <cell r="M957">
            <v>0</v>
          </cell>
          <cell r="N957">
            <v>0</v>
          </cell>
          <cell r="O957">
            <v>0</v>
          </cell>
          <cell r="P957">
            <v>0</v>
          </cell>
          <cell r="Q957">
            <v>0</v>
          </cell>
          <cell r="R957">
            <v>0</v>
          </cell>
          <cell r="S957">
            <v>0</v>
          </cell>
        </row>
        <row r="958">
          <cell r="J958">
            <v>0</v>
          </cell>
          <cell r="K958">
            <v>0</v>
          </cell>
          <cell r="L958">
            <v>0</v>
          </cell>
          <cell r="M958">
            <v>0</v>
          </cell>
          <cell r="N958">
            <v>0</v>
          </cell>
          <cell r="O958">
            <v>0</v>
          </cell>
          <cell r="P958">
            <v>0</v>
          </cell>
          <cell r="Q958">
            <v>0</v>
          </cell>
          <cell r="R958">
            <v>0</v>
          </cell>
          <cell r="S958">
            <v>0</v>
          </cell>
        </row>
        <row r="959">
          <cell r="J959">
            <v>0</v>
          </cell>
          <cell r="K959">
            <v>0</v>
          </cell>
          <cell r="L959">
            <v>0</v>
          </cell>
          <cell r="M959">
            <v>0</v>
          </cell>
          <cell r="N959">
            <v>0</v>
          </cell>
          <cell r="O959">
            <v>0</v>
          </cell>
          <cell r="P959">
            <v>0</v>
          </cell>
          <cell r="Q959">
            <v>0</v>
          </cell>
          <cell r="R959">
            <v>0</v>
          </cell>
          <cell r="S959">
            <v>0</v>
          </cell>
        </row>
        <row r="960">
          <cell r="J960">
            <v>0</v>
          </cell>
          <cell r="K960">
            <v>0</v>
          </cell>
          <cell r="L960">
            <v>0</v>
          </cell>
          <cell r="M960">
            <v>0</v>
          </cell>
          <cell r="N960">
            <v>0</v>
          </cell>
          <cell r="O960">
            <v>0</v>
          </cell>
          <cell r="P960">
            <v>0</v>
          </cell>
          <cell r="Q960">
            <v>0</v>
          </cell>
          <cell r="R960">
            <v>0</v>
          </cell>
          <cell r="S960">
            <v>0</v>
          </cell>
        </row>
        <row r="961">
          <cell r="J961">
            <v>0</v>
          </cell>
          <cell r="K961">
            <v>0</v>
          </cell>
          <cell r="L961">
            <v>0</v>
          </cell>
          <cell r="M961">
            <v>0</v>
          </cell>
          <cell r="N961">
            <v>0</v>
          </cell>
          <cell r="O961">
            <v>0</v>
          </cell>
          <cell r="P961">
            <v>0</v>
          </cell>
          <cell r="Q961">
            <v>0</v>
          </cell>
          <cell r="R961">
            <v>0</v>
          </cell>
          <cell r="S961">
            <v>0</v>
          </cell>
        </row>
        <row r="962">
          <cell r="J962">
            <v>0</v>
          </cell>
          <cell r="K962">
            <v>0</v>
          </cell>
          <cell r="L962">
            <v>0</v>
          </cell>
          <cell r="M962">
            <v>0</v>
          </cell>
          <cell r="N962">
            <v>0</v>
          </cell>
          <cell r="O962">
            <v>0</v>
          </cell>
          <cell r="P962">
            <v>0</v>
          </cell>
          <cell r="Q962">
            <v>0</v>
          </cell>
          <cell r="R962">
            <v>0</v>
          </cell>
          <cell r="S962">
            <v>0</v>
          </cell>
        </row>
        <row r="963">
          <cell r="J963">
            <v>0</v>
          </cell>
          <cell r="K963">
            <v>0</v>
          </cell>
          <cell r="L963">
            <v>0</v>
          </cell>
          <cell r="M963">
            <v>0</v>
          </cell>
          <cell r="N963">
            <v>0</v>
          </cell>
          <cell r="O963">
            <v>0</v>
          </cell>
          <cell r="P963">
            <v>0</v>
          </cell>
          <cell r="Q963">
            <v>0</v>
          </cell>
          <cell r="R963">
            <v>0</v>
          </cell>
          <cell r="S963">
            <v>0</v>
          </cell>
        </row>
        <row r="964">
          <cell r="J964">
            <v>0</v>
          </cell>
          <cell r="K964">
            <v>0</v>
          </cell>
          <cell r="L964">
            <v>0</v>
          </cell>
          <cell r="M964">
            <v>0</v>
          </cell>
          <cell r="N964">
            <v>0</v>
          </cell>
          <cell r="O964">
            <v>0</v>
          </cell>
          <cell r="P964">
            <v>0</v>
          </cell>
          <cell r="Q964">
            <v>0</v>
          </cell>
          <cell r="R964">
            <v>0</v>
          </cell>
          <cell r="S964">
            <v>0</v>
          </cell>
        </row>
        <row r="965">
          <cell r="J965">
            <v>0</v>
          </cell>
          <cell r="K965">
            <v>0</v>
          </cell>
          <cell r="L965">
            <v>0</v>
          </cell>
          <cell r="M965">
            <v>0</v>
          </cell>
          <cell r="N965">
            <v>0</v>
          </cell>
          <cell r="O965">
            <v>0</v>
          </cell>
          <cell r="P965">
            <v>0</v>
          </cell>
          <cell r="Q965">
            <v>0</v>
          </cell>
          <cell r="R965">
            <v>0</v>
          </cell>
          <cell r="S965">
            <v>0</v>
          </cell>
        </row>
        <row r="966">
          <cell r="J966">
            <v>0</v>
          </cell>
          <cell r="K966">
            <v>0</v>
          </cell>
          <cell r="L966">
            <v>0</v>
          </cell>
          <cell r="M966">
            <v>0</v>
          </cell>
          <cell r="N966">
            <v>0</v>
          </cell>
          <cell r="O966">
            <v>0</v>
          </cell>
          <cell r="P966">
            <v>0</v>
          </cell>
          <cell r="Q966">
            <v>0</v>
          </cell>
          <cell r="R966">
            <v>0</v>
          </cell>
          <cell r="S966">
            <v>0</v>
          </cell>
        </row>
        <row r="967">
          <cell r="J967">
            <v>0</v>
          </cell>
          <cell r="K967">
            <v>0</v>
          </cell>
          <cell r="L967">
            <v>0</v>
          </cell>
          <cell r="M967">
            <v>0</v>
          </cell>
          <cell r="N967">
            <v>0</v>
          </cell>
          <cell r="O967">
            <v>0</v>
          </cell>
          <cell r="P967">
            <v>0</v>
          </cell>
          <cell r="Q967">
            <v>0</v>
          </cell>
          <cell r="R967">
            <v>0</v>
          </cell>
          <cell r="S967">
            <v>0</v>
          </cell>
        </row>
        <row r="968">
          <cell r="J968">
            <v>0</v>
          </cell>
          <cell r="K968">
            <v>0</v>
          </cell>
          <cell r="L968">
            <v>0</v>
          </cell>
          <cell r="M968">
            <v>0</v>
          </cell>
          <cell r="N968">
            <v>0</v>
          </cell>
          <cell r="O968">
            <v>0</v>
          </cell>
          <cell r="P968">
            <v>0</v>
          </cell>
          <cell r="Q968">
            <v>0</v>
          </cell>
          <cell r="R968">
            <v>0</v>
          </cell>
          <cell r="S968">
            <v>0</v>
          </cell>
        </row>
        <row r="969">
          <cell r="J969">
            <v>0</v>
          </cell>
          <cell r="K969">
            <v>0</v>
          </cell>
          <cell r="L969">
            <v>0</v>
          </cell>
          <cell r="M969">
            <v>0</v>
          </cell>
          <cell r="N969">
            <v>0</v>
          </cell>
          <cell r="O969">
            <v>0</v>
          </cell>
          <cell r="P969">
            <v>0</v>
          </cell>
          <cell r="Q969">
            <v>0</v>
          </cell>
          <cell r="R969">
            <v>0</v>
          </cell>
          <cell r="S969">
            <v>0</v>
          </cell>
        </row>
        <row r="970">
          <cell r="J970">
            <v>0</v>
          </cell>
          <cell r="K970">
            <v>0</v>
          </cell>
          <cell r="L970">
            <v>0</v>
          </cell>
          <cell r="M970">
            <v>0</v>
          </cell>
          <cell r="N970">
            <v>0</v>
          </cell>
          <cell r="O970">
            <v>0</v>
          </cell>
          <cell r="P970">
            <v>0</v>
          </cell>
          <cell r="Q970">
            <v>0</v>
          </cell>
          <cell r="R970">
            <v>0</v>
          </cell>
          <cell r="S970">
            <v>0</v>
          </cell>
        </row>
        <row r="971">
          <cell r="J971">
            <v>0</v>
          </cell>
          <cell r="K971">
            <v>0</v>
          </cell>
          <cell r="L971">
            <v>0</v>
          </cell>
          <cell r="M971">
            <v>0</v>
          </cell>
          <cell r="N971">
            <v>0</v>
          </cell>
          <cell r="O971">
            <v>0</v>
          </cell>
          <cell r="P971">
            <v>0</v>
          </cell>
          <cell r="Q971">
            <v>0</v>
          </cell>
          <cell r="R971">
            <v>0</v>
          </cell>
          <cell r="S971">
            <v>0</v>
          </cell>
        </row>
        <row r="972">
          <cell r="J972">
            <v>0</v>
          </cell>
          <cell r="K972">
            <v>0</v>
          </cell>
          <cell r="L972">
            <v>0</v>
          </cell>
          <cell r="M972">
            <v>0</v>
          </cell>
          <cell r="N972">
            <v>0</v>
          </cell>
          <cell r="O972">
            <v>0</v>
          </cell>
          <cell r="P972">
            <v>0</v>
          </cell>
          <cell r="Q972">
            <v>0</v>
          </cell>
          <cell r="R972">
            <v>0</v>
          </cell>
          <cell r="S972">
            <v>0</v>
          </cell>
        </row>
        <row r="973">
          <cell r="J973">
            <v>0</v>
          </cell>
          <cell r="K973">
            <v>0</v>
          </cell>
          <cell r="L973">
            <v>0</v>
          </cell>
          <cell r="M973">
            <v>0</v>
          </cell>
          <cell r="N973">
            <v>0</v>
          </cell>
          <cell r="O973">
            <v>0</v>
          </cell>
          <cell r="P973">
            <v>0</v>
          </cell>
          <cell r="Q973">
            <v>0</v>
          </cell>
          <cell r="R973">
            <v>0</v>
          </cell>
          <cell r="S973">
            <v>0</v>
          </cell>
        </row>
        <row r="974">
          <cell r="J974">
            <v>0</v>
          </cell>
          <cell r="K974">
            <v>0</v>
          </cell>
          <cell r="L974">
            <v>0</v>
          </cell>
          <cell r="M974">
            <v>0</v>
          </cell>
          <cell r="N974">
            <v>0</v>
          </cell>
          <cell r="O974">
            <v>0</v>
          </cell>
          <cell r="P974">
            <v>0</v>
          </cell>
          <cell r="Q974">
            <v>0</v>
          </cell>
          <cell r="R974">
            <v>0</v>
          </cell>
          <cell r="S974">
            <v>0</v>
          </cell>
        </row>
        <row r="975">
          <cell r="J975">
            <v>0</v>
          </cell>
          <cell r="K975">
            <v>0</v>
          </cell>
          <cell r="L975">
            <v>0</v>
          </cell>
          <cell r="M975">
            <v>0</v>
          </cell>
          <cell r="N975">
            <v>0</v>
          </cell>
          <cell r="O975">
            <v>0</v>
          </cell>
          <cell r="P975">
            <v>0</v>
          </cell>
          <cell r="Q975">
            <v>0</v>
          </cell>
          <cell r="R975">
            <v>0</v>
          </cell>
          <cell r="S975">
            <v>0</v>
          </cell>
        </row>
        <row r="976">
          <cell r="J976">
            <v>0</v>
          </cell>
          <cell r="K976">
            <v>0</v>
          </cell>
          <cell r="L976">
            <v>0</v>
          </cell>
          <cell r="M976">
            <v>0</v>
          </cell>
          <cell r="N976">
            <v>0</v>
          </cell>
          <cell r="O976">
            <v>0</v>
          </cell>
          <cell r="P976">
            <v>0</v>
          </cell>
          <cell r="Q976">
            <v>0</v>
          </cell>
          <cell r="R976">
            <v>0</v>
          </cell>
          <cell r="S976">
            <v>0</v>
          </cell>
        </row>
        <row r="977">
          <cell r="J977">
            <v>0</v>
          </cell>
          <cell r="K977">
            <v>0</v>
          </cell>
          <cell r="L977">
            <v>0</v>
          </cell>
          <cell r="M977">
            <v>0</v>
          </cell>
          <cell r="N977">
            <v>0</v>
          </cell>
          <cell r="O977">
            <v>0</v>
          </cell>
          <cell r="P977">
            <v>0</v>
          </cell>
          <cell r="Q977">
            <v>0</v>
          </cell>
          <cell r="R977">
            <v>0</v>
          </cell>
          <cell r="S977">
            <v>0</v>
          </cell>
        </row>
        <row r="978">
          <cell r="J978">
            <v>0</v>
          </cell>
          <cell r="K978">
            <v>0</v>
          </cell>
          <cell r="L978">
            <v>0</v>
          </cell>
          <cell r="M978">
            <v>0</v>
          </cell>
          <cell r="N978">
            <v>0</v>
          </cell>
          <cell r="O978">
            <v>0</v>
          </cell>
          <cell r="P978">
            <v>0</v>
          </cell>
          <cell r="Q978">
            <v>0</v>
          </cell>
          <cell r="R978">
            <v>0</v>
          </cell>
          <cell r="S978">
            <v>0</v>
          </cell>
        </row>
        <row r="979">
          <cell r="J979">
            <v>0</v>
          </cell>
          <cell r="K979">
            <v>0</v>
          </cell>
          <cell r="L979">
            <v>0</v>
          </cell>
          <cell r="M979">
            <v>0</v>
          </cell>
          <cell r="N979">
            <v>0</v>
          </cell>
          <cell r="O979">
            <v>0</v>
          </cell>
          <cell r="P979">
            <v>0</v>
          </cell>
          <cell r="Q979">
            <v>0</v>
          </cell>
          <cell r="R979">
            <v>0</v>
          </cell>
          <cell r="S979">
            <v>0</v>
          </cell>
        </row>
        <row r="980">
          <cell r="J980">
            <v>19331888.608264722</v>
          </cell>
          <cell r="K980">
            <v>19331888.608264733</v>
          </cell>
          <cell r="L980">
            <v>19331888.608264737</v>
          </cell>
          <cell r="M980">
            <v>19331888.608264744</v>
          </cell>
          <cell r="N980">
            <v>19331888.608264741</v>
          </cell>
          <cell r="O980">
            <v>0</v>
          </cell>
          <cell r="P980">
            <v>0</v>
          </cell>
          <cell r="Q980">
            <v>0</v>
          </cell>
          <cell r="R980">
            <v>0</v>
          </cell>
          <cell r="S980">
            <v>0</v>
          </cell>
        </row>
        <row r="1234">
          <cell r="J1234">
            <v>2.5261385537263599E-2</v>
          </cell>
          <cell r="K1234">
            <v>2.5075823992785601E-2</v>
          </cell>
          <cell r="L1234">
            <v>2.4981255021265601E-2</v>
          </cell>
          <cell r="M1234">
            <v>2.530056287143E-2</v>
          </cell>
          <cell r="N1234">
            <v>2.52664011736836E-2</v>
          </cell>
          <cell r="O1234">
            <v>0</v>
          </cell>
          <cell r="P1234">
            <v>0</v>
          </cell>
          <cell r="Q1234">
            <v>0</v>
          </cell>
          <cell r="R1234">
            <v>0</v>
          </cell>
          <cell r="S1234">
            <v>0</v>
          </cell>
        </row>
        <row r="1235">
          <cell r="J1235">
            <v>2.5407817522582799E-2</v>
          </cell>
          <cell r="K1235">
            <v>2.5279040933862799E-2</v>
          </cell>
          <cell r="L1235">
            <v>2.5228966758513199E-2</v>
          </cell>
          <cell r="M1235">
            <v>2.4786334624631499E-2</v>
          </cell>
          <cell r="N1235">
            <v>2.52811900393187E-2</v>
          </cell>
          <cell r="O1235">
            <v>0</v>
          </cell>
          <cell r="P1235">
            <v>0</v>
          </cell>
          <cell r="Q1235">
            <v>0</v>
          </cell>
          <cell r="R1235">
            <v>0</v>
          </cell>
          <cell r="S1235">
            <v>0</v>
          </cell>
        </row>
        <row r="1236">
          <cell r="J1236">
            <v>2.4992290211372399E-2</v>
          </cell>
          <cell r="K1236">
            <v>2.4996076461240899E-2</v>
          </cell>
          <cell r="L1236">
            <v>2.5006726398009799E-2</v>
          </cell>
          <cell r="M1236">
            <v>2.50106302920413E-2</v>
          </cell>
          <cell r="N1236">
            <v>2.5002233980348398E-2</v>
          </cell>
          <cell r="O1236">
            <v>0</v>
          </cell>
          <cell r="P1236">
            <v>0</v>
          </cell>
          <cell r="Q1236">
            <v>0</v>
          </cell>
          <cell r="R1236">
            <v>0</v>
          </cell>
          <cell r="S1236">
            <v>0</v>
          </cell>
        </row>
        <row r="1237">
          <cell r="J1237">
            <v>2.50106728987264E-2</v>
          </cell>
          <cell r="K1237">
            <v>2.49952193889494E-2</v>
          </cell>
          <cell r="L1237">
            <v>2.49878835639364E-2</v>
          </cell>
          <cell r="M1237">
            <v>2.5002990597835201E-2</v>
          </cell>
          <cell r="N1237">
            <v>2.4989251168171099E-2</v>
          </cell>
          <cell r="O1237">
            <v>0</v>
          </cell>
          <cell r="P1237">
            <v>0</v>
          </cell>
          <cell r="Q1237">
            <v>0</v>
          </cell>
          <cell r="R1237">
            <v>0</v>
          </cell>
          <cell r="S1237">
            <v>0</v>
          </cell>
        </row>
        <row r="1238">
          <cell r="J1238">
            <v>2.50096680649411E-2</v>
          </cell>
          <cell r="K1238">
            <v>2.4999349777041501E-2</v>
          </cell>
          <cell r="L1238">
            <v>2.5021166137293299E-2</v>
          </cell>
          <cell r="M1238">
            <v>2.5003778876755301E-2</v>
          </cell>
          <cell r="N1238">
            <v>2.5006541321531101E-2</v>
          </cell>
          <cell r="O1238">
            <v>0</v>
          </cell>
          <cell r="P1238">
            <v>0</v>
          </cell>
          <cell r="Q1238">
            <v>0</v>
          </cell>
          <cell r="R1238">
            <v>0</v>
          </cell>
          <cell r="S1238">
            <v>0</v>
          </cell>
        </row>
        <row r="1239">
          <cell r="J1239">
            <v>2.5016111662435801E-2</v>
          </cell>
          <cell r="K1239">
            <v>2.5018224634264601E-2</v>
          </cell>
          <cell r="L1239">
            <v>2.4989180327619501E-2</v>
          </cell>
          <cell r="M1239">
            <v>2.4990233821134501E-2</v>
          </cell>
          <cell r="N1239">
            <v>2.5000657585863201E-2</v>
          </cell>
          <cell r="O1239">
            <v>0</v>
          </cell>
          <cell r="P1239">
            <v>0</v>
          </cell>
          <cell r="Q1239">
            <v>0</v>
          </cell>
          <cell r="R1239">
            <v>0</v>
          </cell>
          <cell r="S1239">
            <v>0</v>
          </cell>
        </row>
        <row r="1240">
          <cell r="J1240">
            <v>2.50898378337703E-2</v>
          </cell>
          <cell r="K1240">
            <v>2.4933898839151401E-2</v>
          </cell>
          <cell r="L1240">
            <v>2.5068458896461299E-2</v>
          </cell>
          <cell r="M1240">
            <v>2.5052375787726899E-2</v>
          </cell>
          <cell r="N1240">
            <v>2.4974086989938998E-2</v>
          </cell>
          <cell r="O1240">
            <v>0</v>
          </cell>
          <cell r="P1240">
            <v>0</v>
          </cell>
          <cell r="Q1240">
            <v>0</v>
          </cell>
          <cell r="R1240">
            <v>0</v>
          </cell>
          <cell r="S1240">
            <v>0</v>
          </cell>
        </row>
        <row r="1241">
          <cell r="J1241">
            <v>2.4986269376704201E-2</v>
          </cell>
          <cell r="K1241">
            <v>2.5231247019231299E-2</v>
          </cell>
          <cell r="L1241">
            <v>2.4788431916285401E-2</v>
          </cell>
          <cell r="M1241">
            <v>2.45728994018291E-2</v>
          </cell>
          <cell r="N1241">
            <v>2.4762609194720599E-2</v>
          </cell>
          <cell r="O1241">
            <v>0</v>
          </cell>
          <cell r="P1241">
            <v>0</v>
          </cell>
          <cell r="Q1241">
            <v>0</v>
          </cell>
          <cell r="R1241">
            <v>0</v>
          </cell>
          <cell r="S1241">
            <v>0</v>
          </cell>
        </row>
        <row r="1242">
          <cell r="J1242">
            <v>2.5214092353319E-2</v>
          </cell>
          <cell r="K1242">
            <v>2.5101058542645299E-2</v>
          </cell>
          <cell r="L1242">
            <v>2.5474345195509399E-2</v>
          </cell>
          <cell r="M1242">
            <v>2.47733364788911E-2</v>
          </cell>
          <cell r="N1242">
            <v>2.46614460539284E-2</v>
          </cell>
          <cell r="O1242">
            <v>0</v>
          </cell>
          <cell r="P1242">
            <v>0</v>
          </cell>
          <cell r="Q1242">
            <v>0</v>
          </cell>
          <cell r="R1242">
            <v>0</v>
          </cell>
          <cell r="S1242">
            <v>0</v>
          </cell>
        </row>
        <row r="1243">
          <cell r="J1243">
            <v>2.50023284355162E-2</v>
          </cell>
          <cell r="K1243">
            <v>2.5007057557442001E-2</v>
          </cell>
          <cell r="L1243">
            <v>2.49941466023893E-2</v>
          </cell>
          <cell r="M1243">
            <v>2.4999855895274599E-2</v>
          </cell>
          <cell r="N1243">
            <v>2.50023583270155E-2</v>
          </cell>
          <cell r="O1243">
            <v>0</v>
          </cell>
          <cell r="P1243">
            <v>0</v>
          </cell>
          <cell r="Q1243">
            <v>0</v>
          </cell>
          <cell r="R1243">
            <v>0</v>
          </cell>
          <cell r="S1243">
            <v>0</v>
          </cell>
        </row>
        <row r="1244">
          <cell r="J1244">
            <v>2.5005573411220901E-2</v>
          </cell>
          <cell r="K1244">
            <v>2.4999667137247002E-2</v>
          </cell>
          <cell r="L1244">
            <v>2.4996592502109002E-2</v>
          </cell>
          <cell r="M1244">
            <v>2.5005786122309099E-2</v>
          </cell>
          <cell r="N1244">
            <v>2.5007311141231101E-2</v>
          </cell>
          <cell r="O1244">
            <v>0</v>
          </cell>
          <cell r="P1244">
            <v>0</v>
          </cell>
          <cell r="Q1244">
            <v>0</v>
          </cell>
          <cell r="R1244">
            <v>0</v>
          </cell>
          <cell r="S1244">
            <v>0</v>
          </cell>
        </row>
        <row r="1245">
          <cell r="J1245">
            <v>2.50184199687352E-2</v>
          </cell>
          <cell r="K1245">
            <v>2.50136790206529E-2</v>
          </cell>
          <cell r="L1245">
            <v>2.4991202353332999E-2</v>
          </cell>
          <cell r="M1245">
            <v>2.5015455610818901E-2</v>
          </cell>
          <cell r="N1245">
            <v>2.4992597534319799E-2</v>
          </cell>
          <cell r="O1245">
            <v>0</v>
          </cell>
          <cell r="P1245">
            <v>0</v>
          </cell>
          <cell r="Q1245">
            <v>0</v>
          </cell>
          <cell r="R1245">
            <v>0</v>
          </cell>
          <cell r="S1245">
            <v>0</v>
          </cell>
        </row>
        <row r="1246">
          <cell r="J1246">
            <v>2.49793587792487E-2</v>
          </cell>
          <cell r="K1246">
            <v>2.4986305760046301E-2</v>
          </cell>
          <cell r="L1246">
            <v>2.5012492494189201E-2</v>
          </cell>
          <cell r="M1246">
            <v>2.4991768814391701E-2</v>
          </cell>
          <cell r="N1246">
            <v>2.5010939089796101E-2</v>
          </cell>
          <cell r="O1246">
            <v>0</v>
          </cell>
          <cell r="P1246">
            <v>0</v>
          </cell>
          <cell r="Q1246">
            <v>0</v>
          </cell>
          <cell r="R1246">
            <v>0</v>
          </cell>
          <cell r="S1246">
            <v>0</v>
          </cell>
        </row>
        <row r="1247">
          <cell r="J1247">
            <v>2.5427655790046799E-2</v>
          </cell>
          <cell r="K1247">
            <v>2.5307286074676E-2</v>
          </cell>
          <cell r="L1247">
            <v>2.4923442722561501E-2</v>
          </cell>
          <cell r="M1247">
            <v>2.4879676847091799E-2</v>
          </cell>
          <cell r="N1247">
            <v>2.4808513162297801E-2</v>
          </cell>
          <cell r="O1247">
            <v>0</v>
          </cell>
          <cell r="P1247">
            <v>0</v>
          </cell>
          <cell r="Q1247">
            <v>0</v>
          </cell>
          <cell r="R1247">
            <v>0</v>
          </cell>
          <cell r="S1247">
            <v>0</v>
          </cell>
        </row>
        <row r="1248">
          <cell r="J1248">
            <v>2.56132129246818E-2</v>
          </cell>
          <cell r="K1248">
            <v>2.6329767578093001E-2</v>
          </cell>
          <cell r="L1248">
            <v>2.4484087543802501E-2</v>
          </cell>
          <cell r="M1248">
            <v>2.4125719844465199E-2</v>
          </cell>
          <cell r="N1248">
            <v>2.3881340030621801E-2</v>
          </cell>
          <cell r="O1248">
            <v>0</v>
          </cell>
          <cell r="P1248">
            <v>0</v>
          </cell>
          <cell r="Q1248">
            <v>0</v>
          </cell>
          <cell r="R1248">
            <v>0</v>
          </cell>
          <cell r="S1248">
            <v>0</v>
          </cell>
        </row>
        <row r="1249">
          <cell r="J1249">
            <v>2.4383843336095098E-2</v>
          </cell>
          <cell r="K1249">
            <v>2.6340522409057199E-2</v>
          </cell>
          <cell r="L1249">
            <v>2.60314192656435E-2</v>
          </cell>
          <cell r="M1249">
            <v>2.51847898755958E-2</v>
          </cell>
          <cell r="N1249">
            <v>2.5448704064954E-2</v>
          </cell>
          <cell r="O1249">
            <v>0</v>
          </cell>
          <cell r="P1249">
            <v>0</v>
          </cell>
          <cell r="Q1249">
            <v>0</v>
          </cell>
          <cell r="R1249">
            <v>0</v>
          </cell>
          <cell r="S1249">
            <v>0</v>
          </cell>
        </row>
        <row r="1250">
          <cell r="J1250">
            <v>2.4769272435507399E-2</v>
          </cell>
          <cell r="K1250">
            <v>2.4766898574579699E-2</v>
          </cell>
          <cell r="L1250">
            <v>2.5197485096134301E-2</v>
          </cell>
          <cell r="M1250">
            <v>2.5224169103608699E-2</v>
          </cell>
          <cell r="N1250">
            <v>2.49935878918102E-2</v>
          </cell>
          <cell r="O1250">
            <v>0</v>
          </cell>
          <cell r="P1250">
            <v>0</v>
          </cell>
          <cell r="Q1250">
            <v>0</v>
          </cell>
          <cell r="R1250">
            <v>0</v>
          </cell>
          <cell r="S1250">
            <v>0</v>
          </cell>
        </row>
        <row r="1251">
          <cell r="J1251">
            <v>2.4906742704974599E-2</v>
          </cell>
          <cell r="K1251">
            <v>2.4861500631482E-2</v>
          </cell>
          <cell r="L1251">
            <v>2.49275268934585E-2</v>
          </cell>
          <cell r="M1251">
            <v>2.4899577190170701E-2</v>
          </cell>
          <cell r="N1251">
            <v>2.4946237406273299E-2</v>
          </cell>
          <cell r="O1251">
            <v>0</v>
          </cell>
          <cell r="P1251">
            <v>0</v>
          </cell>
          <cell r="Q1251">
            <v>0</v>
          </cell>
          <cell r="R1251">
            <v>0</v>
          </cell>
          <cell r="S1251">
            <v>0</v>
          </cell>
        </row>
        <row r="1252">
          <cell r="J1252">
            <v>2.5053595651369401E-2</v>
          </cell>
          <cell r="K1252">
            <v>2.51576237582577E-2</v>
          </cell>
          <cell r="L1252">
            <v>2.49156010093745E-2</v>
          </cell>
          <cell r="M1252">
            <v>2.4903763193287499E-2</v>
          </cell>
          <cell r="N1252">
            <v>2.5008036846768399E-2</v>
          </cell>
          <cell r="O1252">
            <v>0</v>
          </cell>
          <cell r="P1252">
            <v>0</v>
          </cell>
          <cell r="Q1252">
            <v>0</v>
          </cell>
          <cell r="R1252">
            <v>0</v>
          </cell>
          <cell r="S1252">
            <v>0</v>
          </cell>
        </row>
        <row r="1253">
          <cell r="J1253">
            <v>2.50347829650573E-2</v>
          </cell>
          <cell r="K1253">
            <v>2.5035922432905401E-2</v>
          </cell>
          <cell r="L1253">
            <v>2.5050134425235002E-2</v>
          </cell>
          <cell r="M1253">
            <v>2.5036648845635199E-2</v>
          </cell>
          <cell r="N1253">
            <v>2.4976968744700099E-2</v>
          </cell>
          <cell r="O1253">
            <v>0</v>
          </cell>
          <cell r="P1253">
            <v>0</v>
          </cell>
          <cell r="Q1253">
            <v>0</v>
          </cell>
          <cell r="R1253">
            <v>0</v>
          </cell>
          <cell r="S1253">
            <v>0</v>
          </cell>
        </row>
        <row r="1254">
          <cell r="J1254">
            <v>2.4945453448857499E-2</v>
          </cell>
          <cell r="K1254">
            <v>2.4918879228697802E-2</v>
          </cell>
          <cell r="L1254">
            <v>2.4975302443518799E-2</v>
          </cell>
          <cell r="M1254">
            <v>2.49641854994598E-2</v>
          </cell>
          <cell r="N1254">
            <v>2.4939900916953899E-2</v>
          </cell>
          <cell r="O1254">
            <v>0</v>
          </cell>
          <cell r="P1254">
            <v>0</v>
          </cell>
          <cell r="Q1254">
            <v>0</v>
          </cell>
          <cell r="R1254">
            <v>0</v>
          </cell>
          <cell r="S1254">
            <v>0</v>
          </cell>
        </row>
        <row r="1255">
          <cell r="J1255">
            <v>2.4883334876480201E-2</v>
          </cell>
          <cell r="K1255">
            <v>2.4761112590125801E-2</v>
          </cell>
          <cell r="L1255">
            <v>2.78470569789478E-2</v>
          </cell>
          <cell r="M1255">
            <v>2.6994216862574E-2</v>
          </cell>
          <cell r="N1255">
            <v>3.01520832819181E-2</v>
          </cell>
          <cell r="O1255">
            <v>0</v>
          </cell>
          <cell r="P1255">
            <v>0</v>
          </cell>
          <cell r="Q1255">
            <v>0</v>
          </cell>
          <cell r="R1255">
            <v>0</v>
          </cell>
          <cell r="S1255">
            <v>0</v>
          </cell>
        </row>
        <row r="1256">
          <cell r="J1256">
            <v>2.5599691190055899E-2</v>
          </cell>
          <cell r="K1256">
            <v>2.47525220501289E-2</v>
          </cell>
          <cell r="L1256">
            <v>2.4195548436472002E-2</v>
          </cell>
          <cell r="M1256">
            <v>2.5437212825079301E-2</v>
          </cell>
          <cell r="N1256">
            <v>2.4967092051987501E-2</v>
          </cell>
          <cell r="O1256">
            <v>0</v>
          </cell>
          <cell r="P1256">
            <v>0</v>
          </cell>
          <cell r="Q1256">
            <v>0</v>
          </cell>
          <cell r="R1256">
            <v>0</v>
          </cell>
          <cell r="S1256">
            <v>0</v>
          </cell>
        </row>
        <row r="1257">
          <cell r="J1257">
            <v>2.4972006659538401E-2</v>
          </cell>
          <cell r="K1257">
            <v>2.48754331101338E-2</v>
          </cell>
          <cell r="L1257">
            <v>2.48951322098304E-2</v>
          </cell>
          <cell r="M1257">
            <v>2.5008987079150599E-2</v>
          </cell>
          <cell r="N1257">
            <v>2.4995076004211102E-2</v>
          </cell>
          <cell r="O1257">
            <v>0</v>
          </cell>
          <cell r="P1257">
            <v>0</v>
          </cell>
          <cell r="Q1257">
            <v>0</v>
          </cell>
          <cell r="R1257">
            <v>0</v>
          </cell>
          <cell r="S1257">
            <v>0</v>
          </cell>
        </row>
        <row r="1258">
          <cell r="J1258">
            <v>2.4069667291091501E-2</v>
          </cell>
          <cell r="K1258">
            <v>2.4586673766961699E-2</v>
          </cell>
          <cell r="L1258">
            <v>2.4197143995497199E-2</v>
          </cell>
          <cell r="M1258">
            <v>2.4303941354354E-2</v>
          </cell>
          <cell r="N1258">
            <v>2.3108905890180401E-2</v>
          </cell>
          <cell r="O1258">
            <v>0</v>
          </cell>
          <cell r="P1258">
            <v>0</v>
          </cell>
          <cell r="Q1258">
            <v>0</v>
          </cell>
          <cell r="R1258">
            <v>0</v>
          </cell>
          <cell r="S1258">
            <v>0</v>
          </cell>
        </row>
        <row r="1259">
          <cell r="J1259">
            <v>2.50070227341871E-2</v>
          </cell>
          <cell r="K1259">
            <v>2.5491107796303401E-2</v>
          </cell>
          <cell r="L1259">
            <v>2.5248599950232199E-2</v>
          </cell>
          <cell r="M1259">
            <v>2.5396280448312099E-2</v>
          </cell>
          <cell r="N1259">
            <v>2.4968487137987699E-2</v>
          </cell>
          <cell r="O1259">
            <v>0</v>
          </cell>
          <cell r="P1259">
            <v>0</v>
          </cell>
          <cell r="Q1259">
            <v>0</v>
          </cell>
          <cell r="R1259">
            <v>0</v>
          </cell>
          <cell r="S1259">
            <v>0</v>
          </cell>
        </row>
        <row r="1260">
          <cell r="J1260">
            <v>2.5519468361895101E-2</v>
          </cell>
          <cell r="K1260">
            <v>2.4233712631711E-2</v>
          </cell>
          <cell r="L1260">
            <v>2.45413792616542E-2</v>
          </cell>
          <cell r="M1260">
            <v>2.42709885203914E-2</v>
          </cell>
          <cell r="N1260">
            <v>2.4181651964779699E-2</v>
          </cell>
          <cell r="O1260">
            <v>0</v>
          </cell>
          <cell r="P1260">
            <v>0</v>
          </cell>
          <cell r="Q1260">
            <v>0</v>
          </cell>
          <cell r="R1260">
            <v>0</v>
          </cell>
          <cell r="S1260">
            <v>0</v>
          </cell>
        </row>
        <row r="1261">
          <cell r="J1261">
            <v>2.4570401840702999E-2</v>
          </cell>
          <cell r="K1261">
            <v>2.5434834352768498E-2</v>
          </cell>
          <cell r="L1261">
            <v>2.5332883447875699E-2</v>
          </cell>
          <cell r="M1261">
            <v>2.5436906410109102E-2</v>
          </cell>
          <cell r="N1261">
            <v>2.4670143284125999E-2</v>
          </cell>
          <cell r="O1261">
            <v>0</v>
          </cell>
          <cell r="P1261">
            <v>0</v>
          </cell>
          <cell r="Q1261">
            <v>0</v>
          </cell>
          <cell r="R1261">
            <v>0</v>
          </cell>
          <cell r="S1261">
            <v>0</v>
          </cell>
        </row>
        <row r="1262">
          <cell r="J1262">
            <v>2.5958928484509199E-2</v>
          </cell>
          <cell r="K1262">
            <v>2.7141822005642201E-2</v>
          </cell>
          <cell r="L1262">
            <v>2.6087102339993201E-2</v>
          </cell>
          <cell r="M1262">
            <v>2.59974946168747E-2</v>
          </cell>
          <cell r="N1262">
            <v>2.4061973839093899E-2</v>
          </cell>
          <cell r="O1262">
            <v>0</v>
          </cell>
          <cell r="P1262">
            <v>0</v>
          </cell>
          <cell r="Q1262">
            <v>0</v>
          </cell>
          <cell r="R1262">
            <v>0</v>
          </cell>
          <cell r="S1262">
            <v>0</v>
          </cell>
        </row>
        <row r="1263">
          <cell r="J1263">
            <v>2.4680456810913499E-2</v>
          </cell>
          <cell r="K1263">
            <v>2.4908550594886801E-2</v>
          </cell>
          <cell r="L1263">
            <v>2.5356668176561299E-2</v>
          </cell>
          <cell r="M1263">
            <v>2.51238368734799E-2</v>
          </cell>
          <cell r="N1263">
            <v>2.53541627553335E-2</v>
          </cell>
          <cell r="O1263">
            <v>0</v>
          </cell>
          <cell r="P1263">
            <v>0</v>
          </cell>
          <cell r="Q1263">
            <v>0</v>
          </cell>
          <cell r="R1263">
            <v>0</v>
          </cell>
          <cell r="S1263">
            <v>0</v>
          </cell>
        </row>
        <row r="1264">
          <cell r="J1264">
            <v>2.48502153484799E-2</v>
          </cell>
          <cell r="K1264">
            <v>2.4955563109845699E-2</v>
          </cell>
          <cell r="L1264">
            <v>2.5043699351194201E-2</v>
          </cell>
          <cell r="M1264">
            <v>2.51165810703422E-2</v>
          </cell>
          <cell r="N1264">
            <v>2.52140154462605E-2</v>
          </cell>
          <cell r="O1264">
            <v>0</v>
          </cell>
          <cell r="P1264">
            <v>0</v>
          </cell>
          <cell r="Q1264">
            <v>0</v>
          </cell>
          <cell r="R1264">
            <v>0</v>
          </cell>
          <cell r="S1264">
            <v>0</v>
          </cell>
        </row>
        <row r="1265">
          <cell r="J1265">
            <v>0</v>
          </cell>
          <cell r="K1265">
            <v>0</v>
          </cell>
          <cell r="L1265">
            <v>0</v>
          </cell>
          <cell r="M1265">
            <v>0</v>
          </cell>
          <cell r="N1265">
            <v>0</v>
          </cell>
          <cell r="O1265">
            <v>0</v>
          </cell>
          <cell r="P1265">
            <v>0</v>
          </cell>
          <cell r="Q1265">
            <v>0</v>
          </cell>
          <cell r="R1265">
            <v>0</v>
          </cell>
          <cell r="S1265">
            <v>0</v>
          </cell>
        </row>
        <row r="1266">
          <cell r="J1266">
            <v>0</v>
          </cell>
          <cell r="K1266">
            <v>0</v>
          </cell>
          <cell r="L1266">
            <v>0</v>
          </cell>
          <cell r="M1266">
            <v>0</v>
          </cell>
          <cell r="N1266">
            <v>0</v>
          </cell>
          <cell r="O1266">
            <v>0</v>
          </cell>
          <cell r="P1266">
            <v>0</v>
          </cell>
          <cell r="Q1266">
            <v>0</v>
          </cell>
          <cell r="R1266">
            <v>0</v>
          </cell>
          <cell r="S1266">
            <v>0</v>
          </cell>
        </row>
        <row r="1267">
          <cell r="J1267">
            <v>0</v>
          </cell>
          <cell r="K1267">
            <v>0</v>
          </cell>
          <cell r="L1267">
            <v>0</v>
          </cell>
          <cell r="M1267">
            <v>0</v>
          </cell>
          <cell r="N1267">
            <v>0</v>
          </cell>
          <cell r="O1267">
            <v>0</v>
          </cell>
          <cell r="P1267">
            <v>0</v>
          </cell>
          <cell r="Q1267">
            <v>0</v>
          </cell>
          <cell r="R1267">
            <v>0</v>
          </cell>
          <cell r="S1267">
            <v>0</v>
          </cell>
        </row>
        <row r="1268">
          <cell r="J1268">
            <v>0</v>
          </cell>
          <cell r="K1268">
            <v>0</v>
          </cell>
          <cell r="L1268">
            <v>0</v>
          </cell>
          <cell r="M1268">
            <v>0</v>
          </cell>
          <cell r="N1268">
            <v>0</v>
          </cell>
          <cell r="O1268">
            <v>0</v>
          </cell>
          <cell r="P1268">
            <v>0</v>
          </cell>
          <cell r="Q1268">
            <v>0</v>
          </cell>
          <cell r="R1268">
            <v>0</v>
          </cell>
          <cell r="S1268">
            <v>0</v>
          </cell>
        </row>
        <row r="1269">
          <cell r="J1269">
            <v>0</v>
          </cell>
          <cell r="K1269">
            <v>0</v>
          </cell>
          <cell r="L1269">
            <v>0</v>
          </cell>
          <cell r="M1269">
            <v>0</v>
          </cell>
          <cell r="N1269">
            <v>0</v>
          </cell>
          <cell r="O1269">
            <v>0</v>
          </cell>
          <cell r="P1269">
            <v>0</v>
          </cell>
          <cell r="Q1269">
            <v>0</v>
          </cell>
          <cell r="R1269">
            <v>0</v>
          </cell>
          <cell r="S1269">
            <v>0</v>
          </cell>
        </row>
        <row r="1270">
          <cell r="J1270">
            <v>0</v>
          </cell>
          <cell r="K1270">
            <v>0</v>
          </cell>
          <cell r="L1270">
            <v>0</v>
          </cell>
          <cell r="M1270">
            <v>0</v>
          </cell>
          <cell r="N1270">
            <v>0</v>
          </cell>
          <cell r="O1270">
            <v>0</v>
          </cell>
          <cell r="P1270">
            <v>0</v>
          </cell>
          <cell r="Q1270">
            <v>0</v>
          </cell>
          <cell r="R1270">
            <v>0</v>
          </cell>
          <cell r="S1270">
            <v>0</v>
          </cell>
        </row>
        <row r="1271">
          <cell r="J1271">
            <v>0</v>
          </cell>
          <cell r="K1271">
            <v>0</v>
          </cell>
          <cell r="L1271">
            <v>0</v>
          </cell>
          <cell r="M1271">
            <v>0</v>
          </cell>
          <cell r="N1271">
            <v>0</v>
          </cell>
          <cell r="O1271">
            <v>0</v>
          </cell>
          <cell r="P1271">
            <v>0</v>
          </cell>
          <cell r="Q1271">
            <v>0</v>
          </cell>
          <cell r="R1271">
            <v>0</v>
          </cell>
          <cell r="S1271">
            <v>0</v>
          </cell>
        </row>
        <row r="1272">
          <cell r="J1272">
            <v>0</v>
          </cell>
          <cell r="K1272">
            <v>0</v>
          </cell>
          <cell r="L1272">
            <v>0</v>
          </cell>
          <cell r="M1272">
            <v>0</v>
          </cell>
          <cell r="N1272">
            <v>0</v>
          </cell>
          <cell r="O1272">
            <v>0</v>
          </cell>
          <cell r="P1272">
            <v>0</v>
          </cell>
          <cell r="Q1272">
            <v>0</v>
          </cell>
          <cell r="R1272">
            <v>0</v>
          </cell>
          <cell r="S1272">
            <v>0</v>
          </cell>
        </row>
        <row r="1273">
          <cell r="J1273">
            <v>0</v>
          </cell>
          <cell r="K1273">
            <v>0</v>
          </cell>
          <cell r="L1273">
            <v>0</v>
          </cell>
          <cell r="M1273">
            <v>0</v>
          </cell>
          <cell r="N1273">
            <v>0</v>
          </cell>
          <cell r="O1273">
            <v>0</v>
          </cell>
          <cell r="P1273">
            <v>0</v>
          </cell>
          <cell r="Q1273">
            <v>0</v>
          </cell>
          <cell r="R1273">
            <v>0</v>
          </cell>
          <cell r="S1273">
            <v>0</v>
          </cell>
        </row>
        <row r="1274">
          <cell r="J1274">
            <v>0</v>
          </cell>
          <cell r="K1274">
            <v>0</v>
          </cell>
          <cell r="L1274">
            <v>0</v>
          </cell>
          <cell r="M1274">
            <v>0</v>
          </cell>
          <cell r="N1274">
            <v>0</v>
          </cell>
          <cell r="O1274">
            <v>0</v>
          </cell>
          <cell r="P1274">
            <v>0</v>
          </cell>
          <cell r="Q1274">
            <v>0</v>
          </cell>
          <cell r="R1274">
            <v>0</v>
          </cell>
          <cell r="S1274">
            <v>0</v>
          </cell>
        </row>
        <row r="1275">
          <cell r="J1275">
            <v>0</v>
          </cell>
          <cell r="K1275">
            <v>0</v>
          </cell>
          <cell r="L1275">
            <v>0</v>
          </cell>
          <cell r="M1275">
            <v>0</v>
          </cell>
          <cell r="N1275">
            <v>0</v>
          </cell>
          <cell r="O1275">
            <v>0</v>
          </cell>
          <cell r="P1275">
            <v>0</v>
          </cell>
          <cell r="Q1275">
            <v>0</v>
          </cell>
          <cell r="R1275">
            <v>0</v>
          </cell>
          <cell r="S1275">
            <v>0</v>
          </cell>
        </row>
        <row r="1276">
          <cell r="J1276">
            <v>0</v>
          </cell>
          <cell r="K1276">
            <v>0</v>
          </cell>
          <cell r="L1276">
            <v>0</v>
          </cell>
          <cell r="M1276">
            <v>0</v>
          </cell>
          <cell r="N1276">
            <v>0</v>
          </cell>
          <cell r="O1276">
            <v>0</v>
          </cell>
          <cell r="P1276">
            <v>0</v>
          </cell>
          <cell r="Q1276">
            <v>0</v>
          </cell>
          <cell r="R1276">
            <v>0</v>
          </cell>
          <cell r="S1276">
            <v>0</v>
          </cell>
        </row>
        <row r="1277">
          <cell r="J1277">
            <v>0</v>
          </cell>
          <cell r="K1277">
            <v>0</v>
          </cell>
          <cell r="L1277">
            <v>0</v>
          </cell>
          <cell r="M1277">
            <v>0</v>
          </cell>
          <cell r="N1277">
            <v>0</v>
          </cell>
          <cell r="O1277">
            <v>0</v>
          </cell>
          <cell r="P1277">
            <v>0</v>
          </cell>
          <cell r="Q1277">
            <v>0</v>
          </cell>
          <cell r="R1277">
            <v>0</v>
          </cell>
          <cell r="S1277">
            <v>0</v>
          </cell>
        </row>
        <row r="1278">
          <cell r="J1278">
            <v>0</v>
          </cell>
          <cell r="K1278">
            <v>0</v>
          </cell>
          <cell r="L1278">
            <v>0</v>
          </cell>
          <cell r="M1278">
            <v>0</v>
          </cell>
          <cell r="N1278">
            <v>0</v>
          </cell>
          <cell r="O1278">
            <v>0</v>
          </cell>
          <cell r="P1278">
            <v>0</v>
          </cell>
          <cell r="Q1278">
            <v>0</v>
          </cell>
          <cell r="R1278">
            <v>0</v>
          </cell>
          <cell r="S1278">
            <v>0</v>
          </cell>
        </row>
        <row r="1279">
          <cell r="J1279">
            <v>0</v>
          </cell>
          <cell r="K1279">
            <v>0</v>
          </cell>
          <cell r="L1279">
            <v>0</v>
          </cell>
          <cell r="M1279">
            <v>0</v>
          </cell>
          <cell r="N1279">
            <v>0</v>
          </cell>
          <cell r="O1279">
            <v>0</v>
          </cell>
          <cell r="P1279">
            <v>0</v>
          </cell>
          <cell r="Q1279">
            <v>0</v>
          </cell>
          <cell r="R1279">
            <v>0</v>
          </cell>
          <cell r="S1279">
            <v>0</v>
          </cell>
        </row>
        <row r="1280">
          <cell r="J1280">
            <v>0</v>
          </cell>
          <cell r="K1280">
            <v>0</v>
          </cell>
          <cell r="L1280">
            <v>0</v>
          </cell>
          <cell r="M1280">
            <v>0</v>
          </cell>
          <cell r="N1280">
            <v>0</v>
          </cell>
          <cell r="O1280">
            <v>0</v>
          </cell>
          <cell r="P1280">
            <v>0</v>
          </cell>
          <cell r="Q1280">
            <v>0</v>
          </cell>
          <cell r="R1280">
            <v>0</v>
          </cell>
          <cell r="S1280">
            <v>0</v>
          </cell>
        </row>
        <row r="1281">
          <cell r="J1281">
            <v>0</v>
          </cell>
          <cell r="K1281">
            <v>0</v>
          </cell>
          <cell r="L1281">
            <v>0</v>
          </cell>
          <cell r="M1281">
            <v>0</v>
          </cell>
          <cell r="N1281">
            <v>0</v>
          </cell>
          <cell r="O1281">
            <v>0</v>
          </cell>
          <cell r="P1281">
            <v>0</v>
          </cell>
          <cell r="Q1281">
            <v>0</v>
          </cell>
          <cell r="R1281">
            <v>0</v>
          </cell>
          <cell r="S1281">
            <v>0</v>
          </cell>
        </row>
        <row r="1282">
          <cell r="J1282">
            <v>0</v>
          </cell>
          <cell r="K1282">
            <v>0</v>
          </cell>
          <cell r="L1282">
            <v>0</v>
          </cell>
          <cell r="M1282">
            <v>0</v>
          </cell>
          <cell r="N1282">
            <v>0</v>
          </cell>
          <cell r="O1282">
            <v>0</v>
          </cell>
          <cell r="P1282">
            <v>0</v>
          </cell>
          <cell r="Q1282">
            <v>0</v>
          </cell>
          <cell r="R1282">
            <v>0</v>
          </cell>
          <cell r="S1282">
            <v>0</v>
          </cell>
        </row>
        <row r="1283">
          <cell r="J1283">
            <v>0</v>
          </cell>
          <cell r="K1283">
            <v>0</v>
          </cell>
          <cell r="L1283">
            <v>0</v>
          </cell>
          <cell r="M1283">
            <v>0</v>
          </cell>
          <cell r="N1283">
            <v>0</v>
          </cell>
          <cell r="O1283">
            <v>0</v>
          </cell>
          <cell r="P1283">
            <v>0</v>
          </cell>
          <cell r="Q1283">
            <v>0</v>
          </cell>
          <cell r="R1283">
            <v>0</v>
          </cell>
          <cell r="S1283">
            <v>0</v>
          </cell>
        </row>
        <row r="1284">
          <cell r="J1284">
            <v>0</v>
          </cell>
          <cell r="K1284">
            <v>0</v>
          </cell>
          <cell r="L1284">
            <v>0</v>
          </cell>
          <cell r="M1284">
            <v>0</v>
          </cell>
          <cell r="N1284">
            <v>0</v>
          </cell>
          <cell r="O1284">
            <v>0</v>
          </cell>
          <cell r="P1284">
            <v>0</v>
          </cell>
          <cell r="Q1284">
            <v>0</v>
          </cell>
          <cell r="R1284">
            <v>0</v>
          </cell>
          <cell r="S1284">
            <v>0</v>
          </cell>
        </row>
        <row r="1285">
          <cell r="J1285">
            <v>0</v>
          </cell>
          <cell r="K1285">
            <v>0</v>
          </cell>
          <cell r="L1285">
            <v>0</v>
          </cell>
          <cell r="M1285">
            <v>0</v>
          </cell>
          <cell r="N1285">
            <v>0</v>
          </cell>
          <cell r="O1285">
            <v>0</v>
          </cell>
          <cell r="P1285">
            <v>0</v>
          </cell>
          <cell r="Q1285">
            <v>0</v>
          </cell>
          <cell r="R1285">
            <v>0</v>
          </cell>
          <cell r="S1285">
            <v>0</v>
          </cell>
        </row>
        <row r="1286">
          <cell r="J1286">
            <v>0</v>
          </cell>
          <cell r="K1286">
            <v>0</v>
          </cell>
          <cell r="L1286">
            <v>0</v>
          </cell>
          <cell r="M1286">
            <v>0</v>
          </cell>
          <cell r="N1286">
            <v>0</v>
          </cell>
          <cell r="O1286">
            <v>0</v>
          </cell>
          <cell r="P1286">
            <v>0</v>
          </cell>
          <cell r="Q1286">
            <v>0</v>
          </cell>
          <cell r="R1286">
            <v>0</v>
          </cell>
          <cell r="S1286">
            <v>0</v>
          </cell>
        </row>
        <row r="1287">
          <cell r="J1287">
            <v>0</v>
          </cell>
          <cell r="K1287">
            <v>0</v>
          </cell>
          <cell r="L1287">
            <v>0</v>
          </cell>
          <cell r="M1287">
            <v>0</v>
          </cell>
          <cell r="N1287">
            <v>0</v>
          </cell>
          <cell r="O1287">
            <v>0</v>
          </cell>
          <cell r="P1287">
            <v>0</v>
          </cell>
          <cell r="Q1287">
            <v>0</v>
          </cell>
          <cell r="R1287">
            <v>0</v>
          </cell>
          <cell r="S1287">
            <v>0</v>
          </cell>
        </row>
        <row r="1288">
          <cell r="J1288">
            <v>0</v>
          </cell>
          <cell r="K1288">
            <v>0</v>
          </cell>
          <cell r="L1288">
            <v>0</v>
          </cell>
          <cell r="M1288">
            <v>0</v>
          </cell>
          <cell r="N1288">
            <v>0</v>
          </cell>
          <cell r="O1288">
            <v>0</v>
          </cell>
          <cell r="P1288">
            <v>0</v>
          </cell>
          <cell r="Q1288">
            <v>0</v>
          </cell>
          <cell r="R1288">
            <v>0</v>
          </cell>
          <cell r="S1288">
            <v>0</v>
          </cell>
        </row>
        <row r="1289">
          <cell r="J1289">
            <v>0</v>
          </cell>
          <cell r="K1289">
            <v>0</v>
          </cell>
          <cell r="L1289">
            <v>0</v>
          </cell>
          <cell r="M1289">
            <v>0</v>
          </cell>
          <cell r="N1289">
            <v>0</v>
          </cell>
          <cell r="O1289">
            <v>0</v>
          </cell>
          <cell r="P1289">
            <v>0</v>
          </cell>
          <cell r="Q1289">
            <v>0</v>
          </cell>
          <cell r="R1289">
            <v>0</v>
          </cell>
          <cell r="S1289">
            <v>0</v>
          </cell>
        </row>
        <row r="1290">
          <cell r="J1290">
            <v>0</v>
          </cell>
          <cell r="K1290">
            <v>0</v>
          </cell>
          <cell r="L1290">
            <v>0</v>
          </cell>
          <cell r="M1290">
            <v>0</v>
          </cell>
          <cell r="N1290">
            <v>0</v>
          </cell>
          <cell r="O1290">
            <v>0</v>
          </cell>
          <cell r="P1290">
            <v>0</v>
          </cell>
          <cell r="Q1290">
            <v>0</v>
          </cell>
          <cell r="R1290">
            <v>0</v>
          </cell>
          <cell r="S1290">
            <v>0</v>
          </cell>
        </row>
        <row r="1291">
          <cell r="J1291">
            <v>0</v>
          </cell>
          <cell r="K1291">
            <v>0</v>
          </cell>
          <cell r="L1291">
            <v>0</v>
          </cell>
          <cell r="M1291">
            <v>0</v>
          </cell>
          <cell r="N1291">
            <v>0</v>
          </cell>
          <cell r="O1291">
            <v>0</v>
          </cell>
          <cell r="P1291">
            <v>0</v>
          </cell>
          <cell r="Q1291">
            <v>0</v>
          </cell>
          <cell r="R1291">
            <v>0</v>
          </cell>
          <cell r="S1291">
            <v>0</v>
          </cell>
        </row>
        <row r="1292">
          <cell r="J1292">
            <v>0</v>
          </cell>
          <cell r="K1292">
            <v>0</v>
          </cell>
          <cell r="L1292">
            <v>0</v>
          </cell>
          <cell r="M1292">
            <v>0</v>
          </cell>
          <cell r="N1292">
            <v>0</v>
          </cell>
          <cell r="O1292">
            <v>0</v>
          </cell>
          <cell r="P1292">
            <v>0</v>
          </cell>
          <cell r="Q1292">
            <v>0</v>
          </cell>
          <cell r="R1292">
            <v>0</v>
          </cell>
          <cell r="S1292">
            <v>0</v>
          </cell>
        </row>
        <row r="1293">
          <cell r="J1293">
            <v>0</v>
          </cell>
          <cell r="K1293">
            <v>0</v>
          </cell>
          <cell r="L1293">
            <v>0</v>
          </cell>
          <cell r="M1293">
            <v>0</v>
          </cell>
          <cell r="N1293">
            <v>0</v>
          </cell>
          <cell r="O1293">
            <v>0</v>
          </cell>
          <cell r="P1293">
            <v>0</v>
          </cell>
          <cell r="Q1293">
            <v>0</v>
          </cell>
          <cell r="R1293">
            <v>0</v>
          </cell>
          <cell r="S1293">
            <v>0</v>
          </cell>
        </row>
        <row r="1978">
          <cell r="B1978">
            <v>1</v>
          </cell>
          <cell r="J1978">
            <v>3665848.9609596045</v>
          </cell>
          <cell r="K1978">
            <v>3699629.1663388284</v>
          </cell>
          <cell r="L1978">
            <v>4036681.235616527</v>
          </cell>
          <cell r="M1978">
            <v>4047793.7699377793</v>
          </cell>
          <cell r="N1978">
            <v>4001099.9710134207</v>
          </cell>
          <cell r="O1978">
            <v>0</v>
          </cell>
          <cell r="P1978">
            <v>0</v>
          </cell>
          <cell r="Q1978">
            <v>0</v>
          </cell>
          <cell r="R1978">
            <v>0</v>
          </cell>
          <cell r="S1978">
            <v>0</v>
          </cell>
        </row>
        <row r="1979">
          <cell r="B1979">
            <v>1</v>
          </cell>
          <cell r="J1979">
            <v>0</v>
          </cell>
          <cell r="K1979">
            <v>0</v>
          </cell>
          <cell r="L1979">
            <v>0</v>
          </cell>
          <cell r="M1979">
            <v>0</v>
          </cell>
          <cell r="N1979">
            <v>0</v>
          </cell>
          <cell r="O1979">
            <v>0</v>
          </cell>
          <cell r="P1979">
            <v>0</v>
          </cell>
          <cell r="Q1979">
            <v>0</v>
          </cell>
          <cell r="R1979">
            <v>0</v>
          </cell>
          <cell r="S1979">
            <v>0</v>
          </cell>
        </row>
        <row r="1980">
          <cell r="B1980">
            <v>1</v>
          </cell>
          <cell r="J1980">
            <v>0</v>
          </cell>
          <cell r="K1980">
            <v>0</v>
          </cell>
          <cell r="L1980">
            <v>0</v>
          </cell>
          <cell r="M1980">
            <v>0</v>
          </cell>
          <cell r="N1980">
            <v>0</v>
          </cell>
          <cell r="O1980">
            <v>0</v>
          </cell>
          <cell r="P1980">
            <v>0</v>
          </cell>
          <cell r="Q1980">
            <v>0</v>
          </cell>
          <cell r="R1980">
            <v>0</v>
          </cell>
          <cell r="S1980">
            <v>0</v>
          </cell>
        </row>
        <row r="1981">
          <cell r="B1981">
            <v>1</v>
          </cell>
          <cell r="J1981">
            <v>0</v>
          </cell>
          <cell r="K1981">
            <v>0</v>
          </cell>
          <cell r="L1981">
            <v>0</v>
          </cell>
          <cell r="M1981">
            <v>0</v>
          </cell>
          <cell r="N1981">
            <v>0</v>
          </cell>
          <cell r="O1981">
            <v>0</v>
          </cell>
          <cell r="P1981">
            <v>0</v>
          </cell>
          <cell r="Q1981">
            <v>0</v>
          </cell>
          <cell r="R1981">
            <v>0</v>
          </cell>
          <cell r="S1981">
            <v>0</v>
          </cell>
        </row>
        <row r="1982">
          <cell r="B1982">
            <v>1</v>
          </cell>
          <cell r="J1982">
            <v>0</v>
          </cell>
          <cell r="K1982">
            <v>0</v>
          </cell>
          <cell r="L1982">
            <v>0</v>
          </cell>
          <cell r="M1982">
            <v>0</v>
          </cell>
          <cell r="N1982">
            <v>0</v>
          </cell>
          <cell r="O1982">
            <v>0</v>
          </cell>
          <cell r="P1982">
            <v>0</v>
          </cell>
          <cell r="Q1982">
            <v>0</v>
          </cell>
          <cell r="R1982">
            <v>0</v>
          </cell>
          <cell r="S1982">
            <v>0</v>
          </cell>
        </row>
        <row r="1983">
          <cell r="B1983">
            <v>2</v>
          </cell>
          <cell r="J1983">
            <v>1123203.7368197772</v>
          </cell>
          <cell r="K1983">
            <v>1117738.4803789018</v>
          </cell>
          <cell r="L1983">
            <v>1378067.3860041327</v>
          </cell>
          <cell r="M1983">
            <v>1394789.0897274544</v>
          </cell>
          <cell r="N1983">
            <v>1367540.6827000659</v>
          </cell>
          <cell r="O1983">
            <v>0</v>
          </cell>
          <cell r="P1983">
            <v>0</v>
          </cell>
          <cell r="Q1983">
            <v>0</v>
          </cell>
          <cell r="R1983">
            <v>0</v>
          </cell>
          <cell r="S1983">
            <v>0</v>
          </cell>
        </row>
        <row r="1984">
          <cell r="B1984">
            <v>2</v>
          </cell>
          <cell r="J1984">
            <v>0</v>
          </cell>
          <cell r="K1984">
            <v>0</v>
          </cell>
          <cell r="L1984">
            <v>0</v>
          </cell>
          <cell r="M1984">
            <v>0</v>
          </cell>
          <cell r="N1984">
            <v>0</v>
          </cell>
          <cell r="O1984">
            <v>0</v>
          </cell>
          <cell r="P1984">
            <v>0</v>
          </cell>
          <cell r="Q1984">
            <v>0</v>
          </cell>
          <cell r="R1984">
            <v>0</v>
          </cell>
          <cell r="S1984">
            <v>0</v>
          </cell>
        </row>
        <row r="1985">
          <cell r="B1985">
            <v>2</v>
          </cell>
          <cell r="J1985">
            <v>0</v>
          </cell>
          <cell r="K1985">
            <v>0</v>
          </cell>
          <cell r="L1985">
            <v>0</v>
          </cell>
          <cell r="M1985">
            <v>0</v>
          </cell>
          <cell r="N1985">
            <v>0</v>
          </cell>
          <cell r="O1985">
            <v>0</v>
          </cell>
          <cell r="P1985">
            <v>0</v>
          </cell>
          <cell r="Q1985">
            <v>0</v>
          </cell>
          <cell r="R1985">
            <v>0</v>
          </cell>
          <cell r="S1985">
            <v>0</v>
          </cell>
        </row>
        <row r="1986">
          <cell r="B1986">
            <v>2</v>
          </cell>
          <cell r="J1986">
            <v>0</v>
          </cell>
          <cell r="K1986">
            <v>0</v>
          </cell>
          <cell r="L1986">
            <v>0</v>
          </cell>
          <cell r="M1986">
            <v>0</v>
          </cell>
          <cell r="N1986">
            <v>0</v>
          </cell>
          <cell r="O1986">
            <v>0</v>
          </cell>
          <cell r="P1986">
            <v>0</v>
          </cell>
          <cell r="Q1986">
            <v>0</v>
          </cell>
          <cell r="R1986">
            <v>0</v>
          </cell>
          <cell r="S1986">
            <v>0</v>
          </cell>
        </row>
        <row r="1987">
          <cell r="B1987">
            <v>2</v>
          </cell>
          <cell r="J1987">
            <v>0</v>
          </cell>
          <cell r="K1987">
            <v>0</v>
          </cell>
          <cell r="L1987">
            <v>0</v>
          </cell>
          <cell r="M1987">
            <v>0</v>
          </cell>
          <cell r="N1987">
            <v>0</v>
          </cell>
          <cell r="O1987">
            <v>0</v>
          </cell>
          <cell r="P1987">
            <v>0</v>
          </cell>
          <cell r="Q1987">
            <v>0</v>
          </cell>
          <cell r="R1987">
            <v>0</v>
          </cell>
          <cell r="S1987">
            <v>0</v>
          </cell>
        </row>
        <row r="1988">
          <cell r="B1988">
            <v>3</v>
          </cell>
          <cell r="J1988">
            <v>2688361.8662797073</v>
          </cell>
          <cell r="K1988">
            <v>2677592.4918439458</v>
          </cell>
          <cell r="L1988">
            <v>2583697.6127780383</v>
          </cell>
          <cell r="M1988">
            <v>2594815.1524760225</v>
          </cell>
          <cell r="N1988">
            <v>2554288.7427412709</v>
          </cell>
          <cell r="O1988">
            <v>0</v>
          </cell>
          <cell r="P1988">
            <v>0</v>
          </cell>
          <cell r="Q1988">
            <v>0</v>
          </cell>
          <cell r="R1988">
            <v>0</v>
          </cell>
          <cell r="S1988">
            <v>0</v>
          </cell>
        </row>
        <row r="1989">
          <cell r="B1989">
            <v>3</v>
          </cell>
          <cell r="J1989">
            <v>0</v>
          </cell>
          <cell r="K1989">
            <v>0</v>
          </cell>
          <cell r="L1989">
            <v>0</v>
          </cell>
          <cell r="M1989">
            <v>0</v>
          </cell>
          <cell r="N1989">
            <v>0</v>
          </cell>
          <cell r="O1989">
            <v>0</v>
          </cell>
          <cell r="P1989">
            <v>0</v>
          </cell>
          <cell r="Q1989">
            <v>0</v>
          </cell>
          <cell r="R1989">
            <v>0</v>
          </cell>
          <cell r="S1989">
            <v>0</v>
          </cell>
        </row>
        <row r="1990">
          <cell r="B1990">
            <v>3</v>
          </cell>
          <cell r="J1990">
            <v>0</v>
          </cell>
          <cell r="K1990">
            <v>0</v>
          </cell>
          <cell r="L1990">
            <v>0</v>
          </cell>
          <cell r="M1990">
            <v>0</v>
          </cell>
          <cell r="N1990">
            <v>0</v>
          </cell>
          <cell r="O1990">
            <v>0</v>
          </cell>
          <cell r="P1990">
            <v>0</v>
          </cell>
          <cell r="Q1990">
            <v>0</v>
          </cell>
          <cell r="R1990">
            <v>0</v>
          </cell>
          <cell r="S1990">
            <v>0</v>
          </cell>
        </row>
        <row r="1991">
          <cell r="B1991">
            <v>3</v>
          </cell>
          <cell r="J1991">
            <v>0</v>
          </cell>
          <cell r="K1991">
            <v>0</v>
          </cell>
          <cell r="L1991">
            <v>0</v>
          </cell>
          <cell r="M1991">
            <v>0</v>
          </cell>
          <cell r="N1991">
            <v>0</v>
          </cell>
          <cell r="O1991">
            <v>0</v>
          </cell>
          <cell r="P1991">
            <v>0</v>
          </cell>
          <cell r="Q1991">
            <v>0</v>
          </cell>
          <cell r="R1991">
            <v>0</v>
          </cell>
          <cell r="S1991">
            <v>0</v>
          </cell>
        </row>
        <row r="1992">
          <cell r="B1992">
            <v>3</v>
          </cell>
          <cell r="J1992">
            <v>0</v>
          </cell>
          <cell r="K1992">
            <v>0</v>
          </cell>
          <cell r="L1992">
            <v>0</v>
          </cell>
          <cell r="M1992">
            <v>0</v>
          </cell>
          <cell r="N1992">
            <v>0</v>
          </cell>
          <cell r="O1992">
            <v>0</v>
          </cell>
          <cell r="P1992">
            <v>0</v>
          </cell>
          <cell r="Q1992">
            <v>0</v>
          </cell>
          <cell r="R1992">
            <v>0</v>
          </cell>
          <cell r="S1992">
            <v>0</v>
          </cell>
        </row>
        <row r="1993">
          <cell r="B1993">
            <v>4</v>
          </cell>
          <cell r="J1993">
            <v>1565841.5937324069</v>
          </cell>
          <cell r="K1993">
            <v>1568540.4021825525</v>
          </cell>
          <cell r="L1993">
            <v>1541841.3403799238</v>
          </cell>
          <cell r="M1993">
            <v>1532142.3544034443</v>
          </cell>
          <cell r="N1993">
            <v>1516812.1827922261</v>
          </cell>
          <cell r="O1993">
            <v>0</v>
          </cell>
          <cell r="P1993">
            <v>0</v>
          </cell>
          <cell r="Q1993">
            <v>0</v>
          </cell>
          <cell r="R1993">
            <v>0</v>
          </cell>
          <cell r="S1993">
            <v>0</v>
          </cell>
        </row>
        <row r="1994">
          <cell r="B1994">
            <v>4</v>
          </cell>
          <cell r="J1994">
            <v>0</v>
          </cell>
          <cell r="K1994">
            <v>0</v>
          </cell>
          <cell r="L1994">
            <v>0</v>
          </cell>
          <cell r="M1994">
            <v>0</v>
          </cell>
          <cell r="N1994">
            <v>0</v>
          </cell>
          <cell r="O1994">
            <v>0</v>
          </cell>
          <cell r="P1994">
            <v>0</v>
          </cell>
          <cell r="Q1994">
            <v>0</v>
          </cell>
          <cell r="R1994">
            <v>0</v>
          </cell>
          <cell r="S1994">
            <v>0</v>
          </cell>
        </row>
        <row r="1995">
          <cell r="B1995">
            <v>4</v>
          </cell>
          <cell r="J1995">
            <v>0</v>
          </cell>
          <cell r="K1995">
            <v>0</v>
          </cell>
          <cell r="L1995">
            <v>0</v>
          </cell>
          <cell r="M1995">
            <v>0</v>
          </cell>
          <cell r="N1995">
            <v>0</v>
          </cell>
          <cell r="O1995">
            <v>0</v>
          </cell>
          <cell r="P1995">
            <v>0</v>
          </cell>
          <cell r="Q1995">
            <v>0</v>
          </cell>
          <cell r="R1995">
            <v>0</v>
          </cell>
          <cell r="S1995">
            <v>0</v>
          </cell>
        </row>
        <row r="1996">
          <cell r="B1996">
            <v>4</v>
          </cell>
          <cell r="J1996">
            <v>0</v>
          </cell>
          <cell r="K1996">
            <v>0</v>
          </cell>
          <cell r="L1996">
            <v>0</v>
          </cell>
          <cell r="M1996">
            <v>0</v>
          </cell>
          <cell r="N1996">
            <v>0</v>
          </cell>
          <cell r="O1996">
            <v>0</v>
          </cell>
          <cell r="P1996">
            <v>0</v>
          </cell>
          <cell r="Q1996">
            <v>0</v>
          </cell>
          <cell r="R1996">
            <v>0</v>
          </cell>
          <cell r="S1996">
            <v>0</v>
          </cell>
        </row>
        <row r="1997">
          <cell r="B1997">
            <v>4</v>
          </cell>
          <cell r="J1997">
            <v>0</v>
          </cell>
          <cell r="K1997">
            <v>0</v>
          </cell>
          <cell r="L1997">
            <v>0</v>
          </cell>
          <cell r="M1997">
            <v>0</v>
          </cell>
          <cell r="N1997">
            <v>0</v>
          </cell>
          <cell r="O1997">
            <v>0</v>
          </cell>
          <cell r="P1997">
            <v>0</v>
          </cell>
          <cell r="Q1997">
            <v>0</v>
          </cell>
          <cell r="R1997">
            <v>0</v>
          </cell>
          <cell r="S1997">
            <v>0</v>
          </cell>
        </row>
        <row r="1998">
          <cell r="B1998">
            <v>5</v>
          </cell>
          <cell r="J1998">
            <v>671816.81435588258</v>
          </cell>
          <cell r="K1998">
            <v>673899.47213294206</v>
          </cell>
          <cell r="L1998">
            <v>666695.18448769196</v>
          </cell>
          <cell r="M1998">
            <v>659868.83090561163</v>
          </cell>
          <cell r="N1998">
            <v>654523.3180462257</v>
          </cell>
          <cell r="O1998">
            <v>0</v>
          </cell>
          <cell r="P1998">
            <v>0</v>
          </cell>
          <cell r="Q1998">
            <v>0</v>
          </cell>
          <cell r="R1998">
            <v>0</v>
          </cell>
          <cell r="S1998">
            <v>0</v>
          </cell>
        </row>
        <row r="1999">
          <cell r="B1999">
            <v>5</v>
          </cell>
          <cell r="J1999">
            <v>0</v>
          </cell>
          <cell r="K1999">
            <v>0</v>
          </cell>
          <cell r="L1999">
            <v>0</v>
          </cell>
          <cell r="M1999">
            <v>0</v>
          </cell>
          <cell r="N1999">
            <v>0</v>
          </cell>
          <cell r="O1999">
            <v>0</v>
          </cell>
          <cell r="P1999">
            <v>0</v>
          </cell>
          <cell r="Q1999">
            <v>0</v>
          </cell>
          <cell r="R1999">
            <v>0</v>
          </cell>
          <cell r="S1999">
            <v>0</v>
          </cell>
        </row>
        <row r="2000">
          <cell r="B2000">
            <v>5</v>
          </cell>
          <cell r="J2000">
            <v>0</v>
          </cell>
          <cell r="K2000">
            <v>0</v>
          </cell>
          <cell r="L2000">
            <v>0</v>
          </cell>
          <cell r="M2000">
            <v>0</v>
          </cell>
          <cell r="N2000">
            <v>0</v>
          </cell>
          <cell r="O2000">
            <v>0</v>
          </cell>
          <cell r="P2000">
            <v>0</v>
          </cell>
          <cell r="Q2000">
            <v>0</v>
          </cell>
          <cell r="R2000">
            <v>0</v>
          </cell>
          <cell r="S2000">
            <v>0</v>
          </cell>
        </row>
        <row r="2001">
          <cell r="B2001">
            <v>5</v>
          </cell>
          <cell r="J2001">
            <v>0</v>
          </cell>
          <cell r="K2001">
            <v>0</v>
          </cell>
          <cell r="L2001">
            <v>0</v>
          </cell>
          <cell r="M2001">
            <v>0</v>
          </cell>
          <cell r="N2001">
            <v>0</v>
          </cell>
          <cell r="O2001">
            <v>0</v>
          </cell>
          <cell r="P2001">
            <v>0</v>
          </cell>
          <cell r="Q2001">
            <v>0</v>
          </cell>
          <cell r="R2001">
            <v>0</v>
          </cell>
          <cell r="S2001">
            <v>0</v>
          </cell>
        </row>
        <row r="2002">
          <cell r="B2002">
            <v>5</v>
          </cell>
          <cell r="J2002">
            <v>0</v>
          </cell>
          <cell r="K2002">
            <v>0</v>
          </cell>
          <cell r="L2002">
            <v>0</v>
          </cell>
          <cell r="M2002">
            <v>0</v>
          </cell>
          <cell r="N2002">
            <v>0</v>
          </cell>
          <cell r="O2002">
            <v>0</v>
          </cell>
          <cell r="P2002">
            <v>0</v>
          </cell>
          <cell r="Q2002">
            <v>0</v>
          </cell>
          <cell r="R2002">
            <v>0</v>
          </cell>
          <cell r="S2002">
            <v>0</v>
          </cell>
        </row>
        <row r="2003">
          <cell r="B2003">
            <v>6</v>
          </cell>
          <cell r="J2003">
            <v>669926.12655224907</v>
          </cell>
          <cell r="K2003">
            <v>672681.26599090081</v>
          </cell>
          <cell r="L2003">
            <v>666877.11122856184</v>
          </cell>
          <cell r="M2003">
            <v>659210.87605179683</v>
          </cell>
          <cell r="N2003">
            <v>654196.39488754922</v>
          </cell>
          <cell r="O2003">
            <v>0</v>
          </cell>
          <cell r="P2003">
            <v>0</v>
          </cell>
          <cell r="Q2003">
            <v>0</v>
          </cell>
          <cell r="R2003">
            <v>0</v>
          </cell>
          <cell r="S2003">
            <v>0</v>
          </cell>
        </row>
        <row r="2004">
          <cell r="B2004">
            <v>6</v>
          </cell>
          <cell r="J2004">
            <v>0</v>
          </cell>
          <cell r="K2004">
            <v>0</v>
          </cell>
          <cell r="L2004">
            <v>0</v>
          </cell>
          <cell r="M2004">
            <v>0</v>
          </cell>
          <cell r="N2004">
            <v>0</v>
          </cell>
          <cell r="O2004">
            <v>0</v>
          </cell>
          <cell r="P2004">
            <v>0</v>
          </cell>
          <cell r="Q2004">
            <v>0</v>
          </cell>
          <cell r="R2004">
            <v>0</v>
          </cell>
          <cell r="S2004">
            <v>0</v>
          </cell>
        </row>
        <row r="2005">
          <cell r="B2005">
            <v>6</v>
          </cell>
          <cell r="J2005">
            <v>0</v>
          </cell>
          <cell r="K2005">
            <v>0</v>
          </cell>
          <cell r="L2005">
            <v>0</v>
          </cell>
          <cell r="M2005">
            <v>0</v>
          </cell>
          <cell r="N2005">
            <v>0</v>
          </cell>
          <cell r="O2005">
            <v>0</v>
          </cell>
          <cell r="P2005">
            <v>0</v>
          </cell>
          <cell r="Q2005">
            <v>0</v>
          </cell>
          <cell r="R2005">
            <v>0</v>
          </cell>
          <cell r="S2005">
            <v>0</v>
          </cell>
        </row>
        <row r="2006">
          <cell r="B2006">
            <v>6</v>
          </cell>
          <cell r="J2006">
            <v>0</v>
          </cell>
          <cell r="K2006">
            <v>0</v>
          </cell>
          <cell r="L2006">
            <v>0</v>
          </cell>
          <cell r="M2006">
            <v>0</v>
          </cell>
          <cell r="N2006">
            <v>0</v>
          </cell>
          <cell r="O2006">
            <v>0</v>
          </cell>
          <cell r="P2006">
            <v>0</v>
          </cell>
          <cell r="Q2006">
            <v>0</v>
          </cell>
          <cell r="R2006">
            <v>0</v>
          </cell>
          <cell r="S2006">
            <v>0</v>
          </cell>
        </row>
        <row r="2007">
          <cell r="B2007">
            <v>6</v>
          </cell>
          <cell r="J2007">
            <v>0</v>
          </cell>
          <cell r="K2007">
            <v>0</v>
          </cell>
          <cell r="L2007">
            <v>0</v>
          </cell>
          <cell r="M2007">
            <v>0</v>
          </cell>
          <cell r="N2007">
            <v>0</v>
          </cell>
          <cell r="O2007">
            <v>0</v>
          </cell>
          <cell r="P2007">
            <v>0</v>
          </cell>
          <cell r="Q2007">
            <v>0</v>
          </cell>
          <cell r="R2007">
            <v>0</v>
          </cell>
          <cell r="S2007">
            <v>0</v>
          </cell>
        </row>
        <row r="2008">
          <cell r="B2008">
            <v>7</v>
          </cell>
          <cell r="J2008">
            <v>164625.40413787516</v>
          </cell>
          <cell r="K2008">
            <v>164888.79487003482</v>
          </cell>
          <cell r="L2008">
            <v>163907.38416928457</v>
          </cell>
          <cell r="M2008">
            <v>161889.81966481922</v>
          </cell>
          <cell r="N2008">
            <v>160589.19655158155</v>
          </cell>
          <cell r="O2008">
            <v>0</v>
          </cell>
          <cell r="P2008">
            <v>0</v>
          </cell>
          <cell r="Q2008">
            <v>0</v>
          </cell>
          <cell r="R2008">
            <v>0</v>
          </cell>
          <cell r="S2008">
            <v>0</v>
          </cell>
        </row>
        <row r="2009">
          <cell r="B2009">
            <v>7</v>
          </cell>
          <cell r="J2009">
            <v>0</v>
          </cell>
          <cell r="K2009">
            <v>0</v>
          </cell>
          <cell r="L2009">
            <v>0</v>
          </cell>
          <cell r="M2009">
            <v>0</v>
          </cell>
          <cell r="N2009">
            <v>0</v>
          </cell>
          <cell r="O2009">
            <v>0</v>
          </cell>
          <cell r="P2009">
            <v>0</v>
          </cell>
          <cell r="Q2009">
            <v>0</v>
          </cell>
          <cell r="R2009">
            <v>0</v>
          </cell>
          <cell r="S2009">
            <v>0</v>
          </cell>
        </row>
        <row r="2010">
          <cell r="B2010">
            <v>7</v>
          </cell>
          <cell r="J2010">
            <v>0</v>
          </cell>
          <cell r="K2010">
            <v>0</v>
          </cell>
          <cell r="L2010">
            <v>0</v>
          </cell>
          <cell r="M2010">
            <v>0</v>
          </cell>
          <cell r="N2010">
            <v>0</v>
          </cell>
          <cell r="O2010">
            <v>0</v>
          </cell>
          <cell r="P2010">
            <v>0</v>
          </cell>
          <cell r="Q2010">
            <v>0</v>
          </cell>
          <cell r="R2010">
            <v>0</v>
          </cell>
          <cell r="S2010">
            <v>0</v>
          </cell>
        </row>
        <row r="2011">
          <cell r="B2011">
            <v>7</v>
          </cell>
          <cell r="J2011">
            <v>0</v>
          </cell>
          <cell r="K2011">
            <v>0</v>
          </cell>
          <cell r="L2011">
            <v>0</v>
          </cell>
          <cell r="M2011">
            <v>0</v>
          </cell>
          <cell r="N2011">
            <v>0</v>
          </cell>
          <cell r="O2011">
            <v>0</v>
          </cell>
          <cell r="P2011">
            <v>0</v>
          </cell>
          <cell r="Q2011">
            <v>0</v>
          </cell>
          <cell r="R2011">
            <v>0</v>
          </cell>
          <cell r="S2011">
            <v>0</v>
          </cell>
        </row>
        <row r="2012">
          <cell r="B2012">
            <v>7</v>
          </cell>
          <cell r="J2012">
            <v>0</v>
          </cell>
          <cell r="K2012">
            <v>0</v>
          </cell>
          <cell r="L2012">
            <v>0</v>
          </cell>
          <cell r="M2012">
            <v>0</v>
          </cell>
          <cell r="N2012">
            <v>0</v>
          </cell>
          <cell r="O2012">
            <v>0</v>
          </cell>
          <cell r="P2012">
            <v>0</v>
          </cell>
          <cell r="Q2012">
            <v>0</v>
          </cell>
          <cell r="R2012">
            <v>0</v>
          </cell>
          <cell r="S2012">
            <v>0</v>
          </cell>
        </row>
        <row r="2013">
          <cell r="B2013">
            <v>8</v>
          </cell>
          <cell r="J2013">
            <v>6094855.9452429106</v>
          </cell>
          <cell r="K2013">
            <v>6170267.5775126414</v>
          </cell>
          <cell r="L2013">
            <v>5988220.0701704705</v>
          </cell>
          <cell r="M2013">
            <v>5973845.2506159227</v>
          </cell>
          <cell r="N2013">
            <v>6059751.8348153541</v>
          </cell>
          <cell r="O2013">
            <v>0</v>
          </cell>
          <cell r="P2013">
            <v>0</v>
          </cell>
          <cell r="Q2013">
            <v>0</v>
          </cell>
          <cell r="R2013">
            <v>0</v>
          </cell>
          <cell r="S2013">
            <v>0</v>
          </cell>
        </row>
        <row r="2014">
          <cell r="B2014">
            <v>8</v>
          </cell>
          <cell r="J2014">
            <v>0</v>
          </cell>
          <cell r="K2014">
            <v>0</v>
          </cell>
          <cell r="L2014">
            <v>0</v>
          </cell>
          <cell r="M2014">
            <v>0</v>
          </cell>
          <cell r="N2014">
            <v>0</v>
          </cell>
          <cell r="O2014">
            <v>0</v>
          </cell>
          <cell r="P2014">
            <v>0</v>
          </cell>
          <cell r="Q2014">
            <v>0</v>
          </cell>
          <cell r="R2014">
            <v>0</v>
          </cell>
          <cell r="S2014">
            <v>0</v>
          </cell>
        </row>
        <row r="2015">
          <cell r="B2015">
            <v>8</v>
          </cell>
          <cell r="J2015">
            <v>0</v>
          </cell>
          <cell r="K2015">
            <v>0</v>
          </cell>
          <cell r="L2015">
            <v>0</v>
          </cell>
          <cell r="M2015">
            <v>0</v>
          </cell>
          <cell r="N2015">
            <v>0</v>
          </cell>
          <cell r="O2015">
            <v>0</v>
          </cell>
          <cell r="P2015">
            <v>0</v>
          </cell>
          <cell r="Q2015">
            <v>0</v>
          </cell>
          <cell r="R2015">
            <v>0</v>
          </cell>
          <cell r="S2015">
            <v>0</v>
          </cell>
        </row>
        <row r="2016">
          <cell r="B2016">
            <v>8</v>
          </cell>
          <cell r="J2016">
            <v>0</v>
          </cell>
          <cell r="K2016">
            <v>0</v>
          </cell>
          <cell r="L2016">
            <v>0</v>
          </cell>
          <cell r="M2016">
            <v>0</v>
          </cell>
          <cell r="N2016">
            <v>0</v>
          </cell>
          <cell r="O2016">
            <v>0</v>
          </cell>
          <cell r="P2016">
            <v>0</v>
          </cell>
          <cell r="Q2016">
            <v>0</v>
          </cell>
          <cell r="R2016">
            <v>0</v>
          </cell>
          <cell r="S2016">
            <v>0</v>
          </cell>
        </row>
        <row r="2017">
          <cell r="B2017">
            <v>8</v>
          </cell>
          <cell r="J2017">
            <v>0</v>
          </cell>
          <cell r="K2017">
            <v>0</v>
          </cell>
          <cell r="L2017">
            <v>0</v>
          </cell>
          <cell r="M2017">
            <v>0</v>
          </cell>
          <cell r="N2017">
            <v>0</v>
          </cell>
          <cell r="O2017">
            <v>0</v>
          </cell>
          <cell r="P2017">
            <v>0</v>
          </cell>
          <cell r="Q2017">
            <v>0</v>
          </cell>
          <cell r="R2017">
            <v>0</v>
          </cell>
          <cell r="S2017">
            <v>0</v>
          </cell>
        </row>
        <row r="2018">
          <cell r="B2018">
            <v>9</v>
          </cell>
          <cell r="J2018">
            <v>1762687.866193586</v>
          </cell>
          <cell r="K2018">
            <v>1778392.2738539588</v>
          </cell>
          <cell r="L2018">
            <v>1725661.3045491602</v>
          </cell>
          <cell r="M2018">
            <v>1729031.3785832108</v>
          </cell>
          <cell r="N2018">
            <v>1751139.3613008545</v>
          </cell>
          <cell r="O2018">
            <v>0</v>
          </cell>
          <cell r="P2018">
            <v>0</v>
          </cell>
          <cell r="Q2018">
            <v>0</v>
          </cell>
          <cell r="R2018">
            <v>0</v>
          </cell>
          <cell r="S2018">
            <v>0</v>
          </cell>
        </row>
        <row r="2019">
          <cell r="B2019">
            <v>9</v>
          </cell>
          <cell r="J2019">
            <v>0</v>
          </cell>
          <cell r="K2019">
            <v>0</v>
          </cell>
          <cell r="L2019">
            <v>0</v>
          </cell>
          <cell r="M2019">
            <v>0</v>
          </cell>
          <cell r="N2019">
            <v>0</v>
          </cell>
          <cell r="O2019">
            <v>0</v>
          </cell>
          <cell r="P2019">
            <v>0</v>
          </cell>
          <cell r="Q2019">
            <v>0</v>
          </cell>
          <cell r="R2019">
            <v>0</v>
          </cell>
          <cell r="S2019">
            <v>0</v>
          </cell>
        </row>
        <row r="2020">
          <cell r="B2020">
            <v>9</v>
          </cell>
          <cell r="J2020">
            <v>0</v>
          </cell>
          <cell r="K2020">
            <v>0</v>
          </cell>
          <cell r="L2020">
            <v>0</v>
          </cell>
          <cell r="M2020">
            <v>0</v>
          </cell>
          <cell r="N2020">
            <v>0</v>
          </cell>
          <cell r="O2020">
            <v>0</v>
          </cell>
          <cell r="P2020">
            <v>0</v>
          </cell>
          <cell r="Q2020">
            <v>0</v>
          </cell>
          <cell r="R2020">
            <v>0</v>
          </cell>
          <cell r="S2020">
            <v>0</v>
          </cell>
        </row>
        <row r="2021">
          <cell r="B2021">
            <v>9</v>
          </cell>
          <cell r="J2021">
            <v>0</v>
          </cell>
          <cell r="K2021">
            <v>0</v>
          </cell>
          <cell r="L2021">
            <v>0</v>
          </cell>
          <cell r="M2021">
            <v>0</v>
          </cell>
          <cell r="N2021">
            <v>0</v>
          </cell>
          <cell r="O2021">
            <v>0</v>
          </cell>
          <cell r="P2021">
            <v>0</v>
          </cell>
          <cell r="Q2021">
            <v>0</v>
          </cell>
          <cell r="R2021">
            <v>0</v>
          </cell>
          <cell r="S2021">
            <v>0</v>
          </cell>
        </row>
        <row r="2022">
          <cell r="B2022">
            <v>9</v>
          </cell>
          <cell r="J2022">
            <v>0</v>
          </cell>
          <cell r="K2022">
            <v>0</v>
          </cell>
          <cell r="L2022">
            <v>0</v>
          </cell>
          <cell r="M2022">
            <v>0</v>
          </cell>
          <cell r="N2022">
            <v>0</v>
          </cell>
          <cell r="O2022">
            <v>0</v>
          </cell>
          <cell r="P2022">
            <v>0</v>
          </cell>
          <cell r="Q2022">
            <v>0</v>
          </cell>
          <cell r="R2022">
            <v>0</v>
          </cell>
          <cell r="S2022">
            <v>0</v>
          </cell>
        </row>
        <row r="2023">
          <cell r="B2023">
            <v>10</v>
          </cell>
          <cell r="J2023">
            <v>3734635.6124619632</v>
          </cell>
          <cell r="K2023">
            <v>3775826.4656075821</v>
          </cell>
          <cell r="L2023">
            <v>3679213.7761363899</v>
          </cell>
          <cell r="M2023">
            <v>3755457.197046428</v>
          </cell>
          <cell r="N2023">
            <v>3807433.4028931893</v>
          </cell>
          <cell r="O2023">
            <v>0</v>
          </cell>
          <cell r="P2023">
            <v>0</v>
          </cell>
          <cell r="Q2023">
            <v>0</v>
          </cell>
          <cell r="R2023">
            <v>0</v>
          </cell>
          <cell r="S2023">
            <v>0</v>
          </cell>
        </row>
        <row r="2024">
          <cell r="B2024">
            <v>10</v>
          </cell>
          <cell r="J2024">
            <v>0</v>
          </cell>
          <cell r="K2024">
            <v>0</v>
          </cell>
          <cell r="L2024">
            <v>0</v>
          </cell>
          <cell r="M2024">
            <v>0</v>
          </cell>
          <cell r="N2024">
            <v>0</v>
          </cell>
          <cell r="O2024">
            <v>0</v>
          </cell>
          <cell r="P2024">
            <v>0</v>
          </cell>
          <cell r="Q2024">
            <v>0</v>
          </cell>
          <cell r="R2024">
            <v>0</v>
          </cell>
          <cell r="S2024">
            <v>0</v>
          </cell>
        </row>
        <row r="2025">
          <cell r="B2025">
            <v>10</v>
          </cell>
          <cell r="J2025">
            <v>0</v>
          </cell>
          <cell r="K2025">
            <v>0</v>
          </cell>
          <cell r="L2025">
            <v>0</v>
          </cell>
          <cell r="M2025">
            <v>0</v>
          </cell>
          <cell r="N2025">
            <v>0</v>
          </cell>
          <cell r="O2025">
            <v>0</v>
          </cell>
          <cell r="P2025">
            <v>0</v>
          </cell>
          <cell r="Q2025">
            <v>0</v>
          </cell>
          <cell r="R2025">
            <v>0</v>
          </cell>
          <cell r="S2025">
            <v>0</v>
          </cell>
        </row>
        <row r="2026">
          <cell r="B2026">
            <v>10</v>
          </cell>
          <cell r="J2026">
            <v>0</v>
          </cell>
          <cell r="K2026">
            <v>0</v>
          </cell>
          <cell r="L2026">
            <v>0</v>
          </cell>
          <cell r="M2026">
            <v>0</v>
          </cell>
          <cell r="N2026">
            <v>0</v>
          </cell>
          <cell r="O2026">
            <v>0</v>
          </cell>
          <cell r="P2026">
            <v>0</v>
          </cell>
          <cell r="Q2026">
            <v>0</v>
          </cell>
          <cell r="R2026">
            <v>0</v>
          </cell>
          <cell r="S2026">
            <v>0</v>
          </cell>
        </row>
        <row r="2027">
          <cell r="B2027">
            <v>10</v>
          </cell>
          <cell r="J2027">
            <v>0</v>
          </cell>
          <cell r="K2027">
            <v>0</v>
          </cell>
          <cell r="L2027">
            <v>0</v>
          </cell>
          <cell r="M2027">
            <v>0</v>
          </cell>
          <cell r="N2027">
            <v>0</v>
          </cell>
          <cell r="O2027">
            <v>0</v>
          </cell>
          <cell r="P2027">
            <v>0</v>
          </cell>
          <cell r="Q2027">
            <v>0</v>
          </cell>
          <cell r="R2027">
            <v>0</v>
          </cell>
          <cell r="S2027">
            <v>0</v>
          </cell>
        </row>
        <row r="2028">
          <cell r="B2028">
            <v>11</v>
          </cell>
          <cell r="J2028">
            <v>1796787.6083039774</v>
          </cell>
          <cell r="K2028">
            <v>1828877.3883990028</v>
          </cell>
          <cell r="L2028">
            <v>1834786.258446893</v>
          </cell>
          <cell r="M2028">
            <v>1896260.915376392</v>
          </cell>
          <cell r="N2028">
            <v>1952313.6847054709</v>
          </cell>
          <cell r="O2028">
            <v>0</v>
          </cell>
          <cell r="P2028">
            <v>0</v>
          </cell>
          <cell r="Q2028">
            <v>0</v>
          </cell>
          <cell r="R2028">
            <v>0</v>
          </cell>
          <cell r="S2028">
            <v>0</v>
          </cell>
        </row>
        <row r="2029">
          <cell r="B2029">
            <v>11</v>
          </cell>
          <cell r="J2029">
            <v>0</v>
          </cell>
          <cell r="K2029">
            <v>0</v>
          </cell>
          <cell r="L2029">
            <v>0</v>
          </cell>
          <cell r="M2029">
            <v>0</v>
          </cell>
          <cell r="N2029">
            <v>0</v>
          </cell>
          <cell r="O2029">
            <v>0</v>
          </cell>
          <cell r="P2029">
            <v>0</v>
          </cell>
          <cell r="Q2029">
            <v>0</v>
          </cell>
          <cell r="R2029">
            <v>0</v>
          </cell>
          <cell r="S2029">
            <v>0</v>
          </cell>
        </row>
        <row r="2030">
          <cell r="B2030">
            <v>11</v>
          </cell>
          <cell r="J2030">
            <v>0</v>
          </cell>
          <cell r="K2030">
            <v>0</v>
          </cell>
          <cell r="L2030">
            <v>0</v>
          </cell>
          <cell r="M2030">
            <v>0</v>
          </cell>
          <cell r="N2030">
            <v>0</v>
          </cell>
          <cell r="O2030">
            <v>0</v>
          </cell>
          <cell r="P2030">
            <v>0</v>
          </cell>
          <cell r="Q2030">
            <v>0</v>
          </cell>
          <cell r="R2030">
            <v>0</v>
          </cell>
          <cell r="S2030">
            <v>0</v>
          </cell>
        </row>
        <row r="2031">
          <cell r="B2031">
            <v>11</v>
          </cell>
          <cell r="J2031">
            <v>0</v>
          </cell>
          <cell r="K2031">
            <v>0</v>
          </cell>
          <cell r="L2031">
            <v>0</v>
          </cell>
          <cell r="M2031">
            <v>0</v>
          </cell>
          <cell r="N2031">
            <v>0</v>
          </cell>
          <cell r="O2031">
            <v>0</v>
          </cell>
          <cell r="P2031">
            <v>0</v>
          </cell>
          <cell r="Q2031">
            <v>0</v>
          </cell>
          <cell r="R2031">
            <v>0</v>
          </cell>
          <cell r="S2031">
            <v>0</v>
          </cell>
        </row>
        <row r="2032">
          <cell r="B2032">
            <v>11</v>
          </cell>
          <cell r="J2032">
            <v>0</v>
          </cell>
          <cell r="K2032">
            <v>0</v>
          </cell>
          <cell r="L2032">
            <v>0</v>
          </cell>
          <cell r="M2032">
            <v>0</v>
          </cell>
          <cell r="N2032">
            <v>0</v>
          </cell>
          <cell r="O2032">
            <v>0</v>
          </cell>
          <cell r="P2032">
            <v>0</v>
          </cell>
          <cell r="Q2032">
            <v>0</v>
          </cell>
          <cell r="R2032">
            <v>0</v>
          </cell>
          <cell r="S2032">
            <v>0</v>
          </cell>
        </row>
        <row r="2033">
          <cell r="B2033">
            <v>12</v>
          </cell>
          <cell r="J2033">
            <v>671949.82460424886</v>
          </cell>
          <cell r="K2033">
            <v>689459.65566473256</v>
          </cell>
          <cell r="L2033">
            <v>704005.60758336389</v>
          </cell>
          <cell r="M2033">
            <v>735032.05083874345</v>
          </cell>
          <cell r="N2033">
            <v>762674.45261573687</v>
          </cell>
          <cell r="O2033">
            <v>0</v>
          </cell>
          <cell r="P2033">
            <v>0</v>
          </cell>
          <cell r="Q2033">
            <v>0</v>
          </cell>
          <cell r="R2033">
            <v>0</v>
          </cell>
          <cell r="S2033">
            <v>0</v>
          </cell>
        </row>
        <row r="2034">
          <cell r="B2034">
            <v>12</v>
          </cell>
          <cell r="J2034">
            <v>0</v>
          </cell>
          <cell r="K2034">
            <v>0</v>
          </cell>
          <cell r="L2034">
            <v>0</v>
          </cell>
          <cell r="M2034">
            <v>0</v>
          </cell>
          <cell r="N2034">
            <v>0</v>
          </cell>
          <cell r="O2034">
            <v>0</v>
          </cell>
          <cell r="P2034">
            <v>0</v>
          </cell>
          <cell r="Q2034">
            <v>0</v>
          </cell>
          <cell r="R2034">
            <v>0</v>
          </cell>
          <cell r="S2034">
            <v>0</v>
          </cell>
        </row>
        <row r="2035">
          <cell r="B2035">
            <v>12</v>
          </cell>
          <cell r="J2035">
            <v>0</v>
          </cell>
          <cell r="K2035">
            <v>0</v>
          </cell>
          <cell r="L2035">
            <v>0</v>
          </cell>
          <cell r="M2035">
            <v>0</v>
          </cell>
          <cell r="N2035">
            <v>0</v>
          </cell>
          <cell r="O2035">
            <v>0</v>
          </cell>
          <cell r="P2035">
            <v>0</v>
          </cell>
          <cell r="Q2035">
            <v>0</v>
          </cell>
          <cell r="R2035">
            <v>0</v>
          </cell>
          <cell r="S2035">
            <v>0</v>
          </cell>
        </row>
        <row r="2036">
          <cell r="B2036">
            <v>12</v>
          </cell>
          <cell r="J2036">
            <v>0</v>
          </cell>
          <cell r="K2036">
            <v>0</v>
          </cell>
          <cell r="L2036">
            <v>0</v>
          </cell>
          <cell r="M2036">
            <v>0</v>
          </cell>
          <cell r="N2036">
            <v>0</v>
          </cell>
          <cell r="O2036">
            <v>0</v>
          </cell>
          <cell r="P2036">
            <v>0</v>
          </cell>
          <cell r="Q2036">
            <v>0</v>
          </cell>
          <cell r="R2036">
            <v>0</v>
          </cell>
          <cell r="S2036">
            <v>0</v>
          </cell>
        </row>
        <row r="2037">
          <cell r="B2037">
            <v>12</v>
          </cell>
          <cell r="J2037">
            <v>0</v>
          </cell>
          <cell r="K2037">
            <v>0</v>
          </cell>
          <cell r="L2037">
            <v>0</v>
          </cell>
          <cell r="M2037">
            <v>0</v>
          </cell>
          <cell r="N2037">
            <v>0</v>
          </cell>
          <cell r="O2037">
            <v>0</v>
          </cell>
          <cell r="P2037">
            <v>0</v>
          </cell>
          <cell r="Q2037">
            <v>0</v>
          </cell>
          <cell r="R2037">
            <v>0</v>
          </cell>
          <cell r="S2037">
            <v>0</v>
          </cell>
        </row>
        <row r="2038">
          <cell r="B2038">
            <v>13</v>
          </cell>
          <cell r="J2038">
            <v>595640.74982279842</v>
          </cell>
          <cell r="K2038">
            <v>613362.0761454741</v>
          </cell>
          <cell r="L2038">
            <v>631085.08136448497</v>
          </cell>
          <cell r="M2038">
            <v>661309.91093554092</v>
          </cell>
          <cell r="N2038">
            <v>688474.39952209417</v>
          </cell>
          <cell r="O2038">
            <v>0</v>
          </cell>
          <cell r="P2038">
            <v>0</v>
          </cell>
          <cell r="Q2038">
            <v>0</v>
          </cell>
          <cell r="R2038">
            <v>0</v>
          </cell>
          <cell r="S2038">
            <v>0</v>
          </cell>
        </row>
        <row r="2039">
          <cell r="B2039">
            <v>13</v>
          </cell>
          <cell r="J2039">
            <v>0</v>
          </cell>
          <cell r="K2039">
            <v>0</v>
          </cell>
          <cell r="L2039">
            <v>0</v>
          </cell>
          <cell r="M2039">
            <v>0</v>
          </cell>
          <cell r="N2039">
            <v>0</v>
          </cell>
          <cell r="O2039">
            <v>0</v>
          </cell>
          <cell r="P2039">
            <v>0</v>
          </cell>
          <cell r="Q2039">
            <v>0</v>
          </cell>
          <cell r="R2039">
            <v>0</v>
          </cell>
          <cell r="S2039">
            <v>0</v>
          </cell>
        </row>
        <row r="2040">
          <cell r="B2040">
            <v>13</v>
          </cell>
          <cell r="J2040">
            <v>0</v>
          </cell>
          <cell r="K2040">
            <v>0</v>
          </cell>
          <cell r="L2040">
            <v>0</v>
          </cell>
          <cell r="M2040">
            <v>0</v>
          </cell>
          <cell r="N2040">
            <v>0</v>
          </cell>
          <cell r="O2040">
            <v>0</v>
          </cell>
          <cell r="P2040">
            <v>0</v>
          </cell>
          <cell r="Q2040">
            <v>0</v>
          </cell>
          <cell r="R2040">
            <v>0</v>
          </cell>
          <cell r="S2040">
            <v>0</v>
          </cell>
        </row>
        <row r="2041">
          <cell r="B2041">
            <v>13</v>
          </cell>
          <cell r="J2041">
            <v>0</v>
          </cell>
          <cell r="K2041">
            <v>0</v>
          </cell>
          <cell r="L2041">
            <v>0</v>
          </cell>
          <cell r="M2041">
            <v>0</v>
          </cell>
          <cell r="N2041">
            <v>0</v>
          </cell>
          <cell r="O2041">
            <v>0</v>
          </cell>
          <cell r="P2041">
            <v>0</v>
          </cell>
          <cell r="Q2041">
            <v>0</v>
          </cell>
          <cell r="R2041">
            <v>0</v>
          </cell>
          <cell r="S2041">
            <v>0</v>
          </cell>
        </row>
        <row r="2042">
          <cell r="B2042">
            <v>13</v>
          </cell>
          <cell r="J2042">
            <v>0</v>
          </cell>
          <cell r="K2042">
            <v>0</v>
          </cell>
          <cell r="L2042">
            <v>0</v>
          </cell>
          <cell r="M2042">
            <v>0</v>
          </cell>
          <cell r="N2042">
            <v>0</v>
          </cell>
          <cell r="O2042">
            <v>0</v>
          </cell>
          <cell r="P2042">
            <v>0</v>
          </cell>
          <cell r="Q2042">
            <v>0</v>
          </cell>
          <cell r="R2042">
            <v>0</v>
          </cell>
          <cell r="S2042">
            <v>0</v>
          </cell>
        </row>
        <row r="2043">
          <cell r="B2043">
            <v>14</v>
          </cell>
          <cell r="J2043">
            <v>43952.094815683784</v>
          </cell>
          <cell r="K2043">
            <v>44763.428908512287</v>
          </cell>
          <cell r="L2043">
            <v>45520.759364739315</v>
          </cell>
          <cell r="M2043">
            <v>47467.300540863027</v>
          </cell>
          <cell r="N2043">
            <v>49522.951778143499</v>
          </cell>
          <cell r="O2043">
            <v>0</v>
          </cell>
          <cell r="P2043">
            <v>0</v>
          </cell>
          <cell r="Q2043">
            <v>0</v>
          </cell>
          <cell r="R2043">
            <v>0</v>
          </cell>
          <cell r="S2043">
            <v>0</v>
          </cell>
        </row>
        <row r="2044">
          <cell r="B2044">
            <v>14</v>
          </cell>
          <cell r="J2044">
            <v>0</v>
          </cell>
          <cell r="K2044">
            <v>0</v>
          </cell>
          <cell r="L2044">
            <v>0</v>
          </cell>
          <cell r="M2044">
            <v>0</v>
          </cell>
          <cell r="N2044">
            <v>0</v>
          </cell>
          <cell r="O2044">
            <v>0</v>
          </cell>
          <cell r="P2044">
            <v>0</v>
          </cell>
          <cell r="Q2044">
            <v>0</v>
          </cell>
          <cell r="R2044">
            <v>0</v>
          </cell>
          <cell r="S2044">
            <v>0</v>
          </cell>
        </row>
        <row r="2045">
          <cell r="B2045">
            <v>14</v>
          </cell>
          <cell r="J2045">
            <v>0</v>
          </cell>
          <cell r="K2045">
            <v>0</v>
          </cell>
          <cell r="L2045">
            <v>0</v>
          </cell>
          <cell r="M2045">
            <v>0</v>
          </cell>
          <cell r="N2045">
            <v>0</v>
          </cell>
          <cell r="O2045">
            <v>0</v>
          </cell>
          <cell r="P2045">
            <v>0</v>
          </cell>
          <cell r="Q2045">
            <v>0</v>
          </cell>
          <cell r="R2045">
            <v>0</v>
          </cell>
          <cell r="S2045">
            <v>0</v>
          </cell>
        </row>
        <row r="2046">
          <cell r="B2046">
            <v>14</v>
          </cell>
          <cell r="J2046">
            <v>0</v>
          </cell>
          <cell r="K2046">
            <v>0</v>
          </cell>
          <cell r="L2046">
            <v>0</v>
          </cell>
          <cell r="M2046">
            <v>0</v>
          </cell>
          <cell r="N2046">
            <v>0</v>
          </cell>
          <cell r="O2046">
            <v>0</v>
          </cell>
          <cell r="P2046">
            <v>0</v>
          </cell>
          <cell r="Q2046">
            <v>0</v>
          </cell>
          <cell r="R2046">
            <v>0</v>
          </cell>
          <cell r="S2046">
            <v>0</v>
          </cell>
        </row>
        <row r="2047">
          <cell r="B2047">
            <v>14</v>
          </cell>
          <cell r="J2047">
            <v>0</v>
          </cell>
          <cell r="K2047">
            <v>0</v>
          </cell>
          <cell r="L2047">
            <v>0</v>
          </cell>
          <cell r="M2047">
            <v>0</v>
          </cell>
          <cell r="N2047">
            <v>0</v>
          </cell>
          <cell r="O2047">
            <v>0</v>
          </cell>
          <cell r="P2047">
            <v>0</v>
          </cell>
          <cell r="Q2047">
            <v>0</v>
          </cell>
          <cell r="R2047">
            <v>0</v>
          </cell>
          <cell r="S2047">
            <v>0</v>
          </cell>
        </row>
        <row r="2048">
          <cell r="B2048">
            <v>15</v>
          </cell>
          <cell r="J2048">
            <v>41113.184200540643</v>
          </cell>
          <cell r="K2048">
            <v>41764.330988723123</v>
          </cell>
          <cell r="L2048">
            <v>40730.712770786748</v>
          </cell>
          <cell r="M2048">
            <v>40768.091254274826</v>
          </cell>
          <cell r="N2048">
            <v>41217.781914370171</v>
          </cell>
          <cell r="O2048">
            <v>0</v>
          </cell>
          <cell r="P2048">
            <v>0</v>
          </cell>
          <cell r="Q2048">
            <v>0</v>
          </cell>
          <cell r="R2048">
            <v>0</v>
          </cell>
          <cell r="S2048">
            <v>0</v>
          </cell>
        </row>
        <row r="2049">
          <cell r="B2049">
            <v>15</v>
          </cell>
          <cell r="J2049">
            <v>0</v>
          </cell>
          <cell r="K2049">
            <v>0</v>
          </cell>
          <cell r="L2049">
            <v>0</v>
          </cell>
          <cell r="M2049">
            <v>0</v>
          </cell>
          <cell r="N2049">
            <v>0</v>
          </cell>
          <cell r="O2049">
            <v>0</v>
          </cell>
          <cell r="P2049">
            <v>0</v>
          </cell>
          <cell r="Q2049">
            <v>0</v>
          </cell>
          <cell r="R2049">
            <v>0</v>
          </cell>
          <cell r="S2049">
            <v>0</v>
          </cell>
        </row>
        <row r="2050">
          <cell r="B2050">
            <v>15</v>
          </cell>
          <cell r="J2050">
            <v>0</v>
          </cell>
          <cell r="K2050">
            <v>0</v>
          </cell>
          <cell r="L2050">
            <v>0</v>
          </cell>
          <cell r="M2050">
            <v>0</v>
          </cell>
          <cell r="N2050">
            <v>0</v>
          </cell>
          <cell r="O2050">
            <v>0</v>
          </cell>
          <cell r="P2050">
            <v>0</v>
          </cell>
          <cell r="Q2050">
            <v>0</v>
          </cell>
          <cell r="R2050">
            <v>0</v>
          </cell>
          <cell r="S2050">
            <v>0</v>
          </cell>
        </row>
        <row r="2051">
          <cell r="B2051">
            <v>15</v>
          </cell>
          <cell r="J2051">
            <v>0</v>
          </cell>
          <cell r="K2051">
            <v>0</v>
          </cell>
          <cell r="L2051">
            <v>0</v>
          </cell>
          <cell r="M2051">
            <v>0</v>
          </cell>
          <cell r="N2051">
            <v>0</v>
          </cell>
          <cell r="O2051">
            <v>0</v>
          </cell>
          <cell r="P2051">
            <v>0</v>
          </cell>
          <cell r="Q2051">
            <v>0</v>
          </cell>
          <cell r="R2051">
            <v>0</v>
          </cell>
          <cell r="S2051">
            <v>0</v>
          </cell>
        </row>
        <row r="2052">
          <cell r="B2052">
            <v>15</v>
          </cell>
          <cell r="J2052">
            <v>0</v>
          </cell>
          <cell r="K2052">
            <v>0</v>
          </cell>
          <cell r="L2052">
            <v>0</v>
          </cell>
          <cell r="M2052">
            <v>0</v>
          </cell>
          <cell r="N2052">
            <v>0</v>
          </cell>
          <cell r="O2052">
            <v>0</v>
          </cell>
          <cell r="P2052">
            <v>0</v>
          </cell>
          <cell r="Q2052">
            <v>0</v>
          </cell>
          <cell r="R2052">
            <v>0</v>
          </cell>
          <cell r="S2052">
            <v>0</v>
          </cell>
        </row>
        <row r="2053">
          <cell r="B2053">
            <v>16</v>
          </cell>
          <cell r="J2053">
            <v>39781.376743451146</v>
          </cell>
          <cell r="K2053">
            <v>40303.995386512986</v>
          </cell>
          <cell r="L2053">
            <v>39190.338758046193</v>
          </cell>
          <cell r="M2053">
            <v>39069.499620441355</v>
          </cell>
          <cell r="N2053">
            <v>39574.247492061128</v>
          </cell>
          <cell r="O2053">
            <v>0</v>
          </cell>
          <cell r="P2053">
            <v>0</v>
          </cell>
          <cell r="Q2053">
            <v>0</v>
          </cell>
          <cell r="R2053">
            <v>0</v>
          </cell>
          <cell r="S2053">
            <v>0</v>
          </cell>
        </row>
        <row r="2054">
          <cell r="B2054">
            <v>16</v>
          </cell>
          <cell r="J2054">
            <v>0</v>
          </cell>
          <cell r="K2054">
            <v>0</v>
          </cell>
          <cell r="L2054">
            <v>0</v>
          </cell>
          <cell r="M2054">
            <v>0</v>
          </cell>
          <cell r="N2054">
            <v>0</v>
          </cell>
          <cell r="O2054">
            <v>0</v>
          </cell>
          <cell r="P2054">
            <v>0</v>
          </cell>
          <cell r="Q2054">
            <v>0</v>
          </cell>
          <cell r="R2054">
            <v>0</v>
          </cell>
          <cell r="S2054">
            <v>0</v>
          </cell>
        </row>
        <row r="2055">
          <cell r="B2055">
            <v>16</v>
          </cell>
          <cell r="J2055">
            <v>0</v>
          </cell>
          <cell r="K2055">
            <v>0</v>
          </cell>
          <cell r="L2055">
            <v>0</v>
          </cell>
          <cell r="M2055">
            <v>0</v>
          </cell>
          <cell r="N2055">
            <v>0</v>
          </cell>
          <cell r="O2055">
            <v>0</v>
          </cell>
          <cell r="P2055">
            <v>0</v>
          </cell>
          <cell r="Q2055">
            <v>0</v>
          </cell>
          <cell r="R2055">
            <v>0</v>
          </cell>
          <cell r="S2055">
            <v>0</v>
          </cell>
        </row>
        <row r="2056">
          <cell r="B2056">
            <v>16</v>
          </cell>
          <cell r="J2056">
            <v>0</v>
          </cell>
          <cell r="K2056">
            <v>0</v>
          </cell>
          <cell r="L2056">
            <v>0</v>
          </cell>
          <cell r="M2056">
            <v>0</v>
          </cell>
          <cell r="N2056">
            <v>0</v>
          </cell>
          <cell r="O2056">
            <v>0</v>
          </cell>
          <cell r="P2056">
            <v>0</v>
          </cell>
          <cell r="Q2056">
            <v>0</v>
          </cell>
          <cell r="R2056">
            <v>0</v>
          </cell>
          <cell r="S2056">
            <v>0</v>
          </cell>
        </row>
        <row r="2057">
          <cell r="B2057">
            <v>16</v>
          </cell>
          <cell r="J2057">
            <v>0</v>
          </cell>
          <cell r="K2057">
            <v>0</v>
          </cell>
          <cell r="L2057">
            <v>0</v>
          </cell>
          <cell r="M2057">
            <v>0</v>
          </cell>
          <cell r="N2057">
            <v>0</v>
          </cell>
          <cell r="O2057">
            <v>0</v>
          </cell>
          <cell r="P2057">
            <v>0</v>
          </cell>
          <cell r="Q2057">
            <v>0</v>
          </cell>
          <cell r="R2057">
            <v>0</v>
          </cell>
          <cell r="S2057">
            <v>0</v>
          </cell>
        </row>
        <row r="2058">
          <cell r="B2058">
            <v>17</v>
          </cell>
          <cell r="J2058">
            <v>122578.13901458353</v>
          </cell>
          <cell r="K2058">
            <v>123934.87550629702</v>
          </cell>
          <cell r="L2058">
            <v>122247.18967272232</v>
          </cell>
          <cell r="M2058">
            <v>123557.36139046249</v>
          </cell>
          <cell r="N2058">
            <v>125172.09705095153</v>
          </cell>
          <cell r="O2058">
            <v>0</v>
          </cell>
          <cell r="P2058">
            <v>0</v>
          </cell>
          <cell r="Q2058">
            <v>0</v>
          </cell>
          <cell r="R2058">
            <v>0</v>
          </cell>
          <cell r="S2058">
            <v>0</v>
          </cell>
        </row>
        <row r="2059">
          <cell r="B2059">
            <v>17</v>
          </cell>
          <cell r="J2059">
            <v>0</v>
          </cell>
          <cell r="K2059">
            <v>0</v>
          </cell>
          <cell r="L2059">
            <v>0</v>
          </cell>
          <cell r="M2059">
            <v>0</v>
          </cell>
          <cell r="N2059">
            <v>0</v>
          </cell>
          <cell r="O2059">
            <v>0</v>
          </cell>
          <cell r="P2059">
            <v>0</v>
          </cell>
          <cell r="Q2059">
            <v>0</v>
          </cell>
          <cell r="R2059">
            <v>0</v>
          </cell>
          <cell r="S2059">
            <v>0</v>
          </cell>
        </row>
        <row r="2060">
          <cell r="B2060">
            <v>17</v>
          </cell>
          <cell r="J2060">
            <v>0</v>
          </cell>
          <cell r="K2060">
            <v>0</v>
          </cell>
          <cell r="L2060">
            <v>0</v>
          </cell>
          <cell r="M2060">
            <v>0</v>
          </cell>
          <cell r="N2060">
            <v>0</v>
          </cell>
          <cell r="O2060">
            <v>0</v>
          </cell>
          <cell r="P2060">
            <v>0</v>
          </cell>
          <cell r="Q2060">
            <v>0</v>
          </cell>
          <cell r="R2060">
            <v>0</v>
          </cell>
          <cell r="S2060">
            <v>0</v>
          </cell>
        </row>
        <row r="2061">
          <cell r="B2061">
            <v>17</v>
          </cell>
          <cell r="J2061">
            <v>0</v>
          </cell>
          <cell r="K2061">
            <v>0</v>
          </cell>
          <cell r="L2061">
            <v>0</v>
          </cell>
          <cell r="M2061">
            <v>0</v>
          </cell>
          <cell r="N2061">
            <v>0</v>
          </cell>
          <cell r="O2061">
            <v>0</v>
          </cell>
          <cell r="P2061">
            <v>0</v>
          </cell>
          <cell r="Q2061">
            <v>0</v>
          </cell>
          <cell r="R2061">
            <v>0</v>
          </cell>
          <cell r="S2061">
            <v>0</v>
          </cell>
        </row>
        <row r="2062">
          <cell r="B2062">
            <v>17</v>
          </cell>
          <cell r="J2062">
            <v>0</v>
          </cell>
          <cell r="K2062">
            <v>0</v>
          </cell>
          <cell r="L2062">
            <v>0</v>
          </cell>
          <cell r="M2062">
            <v>0</v>
          </cell>
          <cell r="N2062">
            <v>0</v>
          </cell>
          <cell r="O2062">
            <v>0</v>
          </cell>
          <cell r="P2062">
            <v>0</v>
          </cell>
          <cell r="Q2062">
            <v>0</v>
          </cell>
          <cell r="R2062">
            <v>0</v>
          </cell>
          <cell r="S2062">
            <v>0</v>
          </cell>
        </row>
        <row r="2063">
          <cell r="B2063">
            <v>18</v>
          </cell>
          <cell r="J2063">
            <v>132746.12076343791</v>
          </cell>
          <cell r="K2063">
            <v>135318.08327696953</v>
          </cell>
          <cell r="L2063">
            <v>138574.68556452013</v>
          </cell>
          <cell r="M2063">
            <v>140926.63180151404</v>
          </cell>
          <cell r="N2063">
            <v>145256.15303067386</v>
          </cell>
          <cell r="O2063">
            <v>0</v>
          </cell>
          <cell r="P2063">
            <v>0</v>
          </cell>
          <cell r="Q2063">
            <v>0</v>
          </cell>
          <cell r="R2063">
            <v>0</v>
          </cell>
          <cell r="S2063">
            <v>0</v>
          </cell>
        </row>
        <row r="2064">
          <cell r="B2064">
            <v>18</v>
          </cell>
          <cell r="J2064">
            <v>0</v>
          </cell>
          <cell r="K2064">
            <v>0</v>
          </cell>
          <cell r="L2064">
            <v>0</v>
          </cell>
          <cell r="M2064">
            <v>0</v>
          </cell>
          <cell r="N2064">
            <v>0</v>
          </cell>
          <cell r="O2064">
            <v>0</v>
          </cell>
          <cell r="P2064">
            <v>0</v>
          </cell>
          <cell r="Q2064">
            <v>0</v>
          </cell>
          <cell r="R2064">
            <v>0</v>
          </cell>
          <cell r="S2064">
            <v>0</v>
          </cell>
        </row>
        <row r="2065">
          <cell r="B2065">
            <v>18</v>
          </cell>
          <cell r="J2065">
            <v>0</v>
          </cell>
          <cell r="K2065">
            <v>0</v>
          </cell>
          <cell r="L2065">
            <v>0</v>
          </cell>
          <cell r="M2065">
            <v>0</v>
          </cell>
          <cell r="N2065">
            <v>0</v>
          </cell>
          <cell r="O2065">
            <v>0</v>
          </cell>
          <cell r="P2065">
            <v>0</v>
          </cell>
          <cell r="Q2065">
            <v>0</v>
          </cell>
          <cell r="R2065">
            <v>0</v>
          </cell>
          <cell r="S2065">
            <v>0</v>
          </cell>
        </row>
        <row r="2066">
          <cell r="B2066">
            <v>18</v>
          </cell>
          <cell r="J2066">
            <v>0</v>
          </cell>
          <cell r="K2066">
            <v>0</v>
          </cell>
          <cell r="L2066">
            <v>0</v>
          </cell>
          <cell r="M2066">
            <v>0</v>
          </cell>
          <cell r="N2066">
            <v>0</v>
          </cell>
          <cell r="O2066">
            <v>0</v>
          </cell>
          <cell r="P2066">
            <v>0</v>
          </cell>
          <cell r="Q2066">
            <v>0</v>
          </cell>
          <cell r="R2066">
            <v>0</v>
          </cell>
          <cell r="S2066">
            <v>0</v>
          </cell>
        </row>
        <row r="2067">
          <cell r="B2067">
            <v>18</v>
          </cell>
          <cell r="J2067">
            <v>0</v>
          </cell>
          <cell r="K2067">
            <v>0</v>
          </cell>
          <cell r="L2067">
            <v>0</v>
          </cell>
          <cell r="M2067">
            <v>0</v>
          </cell>
          <cell r="N2067">
            <v>0</v>
          </cell>
          <cell r="O2067">
            <v>0</v>
          </cell>
          <cell r="P2067">
            <v>0</v>
          </cell>
          <cell r="Q2067">
            <v>0</v>
          </cell>
          <cell r="R2067">
            <v>0</v>
          </cell>
          <cell r="S2067">
            <v>0</v>
          </cell>
        </row>
        <row r="2068">
          <cell r="B2068">
            <v>19</v>
          </cell>
          <cell r="J2068">
            <v>92031.519423768463</v>
          </cell>
          <cell r="K2068">
            <v>95044.884345100116</v>
          </cell>
          <cell r="L2068">
            <v>99820.413244064737</v>
          </cell>
          <cell r="M2068">
            <v>102166.78473190992</v>
          </cell>
          <cell r="N2068">
            <v>106211.66788000688</v>
          </cell>
          <cell r="O2068">
            <v>0</v>
          </cell>
          <cell r="P2068">
            <v>0</v>
          </cell>
          <cell r="Q2068">
            <v>0</v>
          </cell>
          <cell r="R2068">
            <v>0</v>
          </cell>
          <cell r="S2068">
            <v>0</v>
          </cell>
        </row>
        <row r="2069">
          <cell r="B2069">
            <v>19</v>
          </cell>
          <cell r="J2069">
            <v>0</v>
          </cell>
          <cell r="K2069">
            <v>0</v>
          </cell>
          <cell r="L2069">
            <v>0</v>
          </cell>
          <cell r="M2069">
            <v>0</v>
          </cell>
          <cell r="N2069">
            <v>0</v>
          </cell>
          <cell r="O2069">
            <v>0</v>
          </cell>
          <cell r="P2069">
            <v>0</v>
          </cell>
          <cell r="Q2069">
            <v>0</v>
          </cell>
          <cell r="R2069">
            <v>0</v>
          </cell>
          <cell r="S2069">
            <v>0</v>
          </cell>
        </row>
        <row r="2070">
          <cell r="B2070">
            <v>19</v>
          </cell>
          <cell r="J2070">
            <v>0</v>
          </cell>
          <cell r="K2070">
            <v>0</v>
          </cell>
          <cell r="L2070">
            <v>0</v>
          </cell>
          <cell r="M2070">
            <v>0</v>
          </cell>
          <cell r="N2070">
            <v>0</v>
          </cell>
          <cell r="O2070">
            <v>0</v>
          </cell>
          <cell r="P2070">
            <v>0</v>
          </cell>
          <cell r="Q2070">
            <v>0</v>
          </cell>
          <cell r="R2070">
            <v>0</v>
          </cell>
          <cell r="S2070">
            <v>0</v>
          </cell>
        </row>
        <row r="2071">
          <cell r="B2071">
            <v>19</v>
          </cell>
          <cell r="J2071">
            <v>0</v>
          </cell>
          <cell r="K2071">
            <v>0</v>
          </cell>
          <cell r="L2071">
            <v>0</v>
          </cell>
          <cell r="M2071">
            <v>0</v>
          </cell>
          <cell r="N2071">
            <v>0</v>
          </cell>
          <cell r="O2071">
            <v>0</v>
          </cell>
          <cell r="P2071">
            <v>0</v>
          </cell>
          <cell r="Q2071">
            <v>0</v>
          </cell>
          <cell r="R2071">
            <v>0</v>
          </cell>
          <cell r="S2071">
            <v>0</v>
          </cell>
        </row>
        <row r="2072">
          <cell r="B2072">
            <v>19</v>
          </cell>
          <cell r="J2072">
            <v>0</v>
          </cell>
          <cell r="K2072">
            <v>0</v>
          </cell>
          <cell r="L2072">
            <v>0</v>
          </cell>
          <cell r="M2072">
            <v>0</v>
          </cell>
          <cell r="N2072">
            <v>0</v>
          </cell>
          <cell r="O2072">
            <v>0</v>
          </cell>
          <cell r="P2072">
            <v>0</v>
          </cell>
          <cell r="Q2072">
            <v>0</v>
          </cell>
          <cell r="R2072">
            <v>0</v>
          </cell>
          <cell r="S2072">
            <v>0</v>
          </cell>
        </row>
        <row r="2073">
          <cell r="B2073">
            <v>20</v>
          </cell>
          <cell r="J2073">
            <v>217742.45322295293</v>
          </cell>
          <cell r="K2073">
            <v>226298.93700982662</v>
          </cell>
          <cell r="L2073">
            <v>241237.68118866041</v>
          </cell>
          <cell r="M2073">
            <v>247614.90933265511</v>
          </cell>
          <cell r="N2073">
            <v>257653.67024777748</v>
          </cell>
          <cell r="O2073">
            <v>0</v>
          </cell>
          <cell r="P2073">
            <v>0</v>
          </cell>
          <cell r="Q2073">
            <v>0</v>
          </cell>
          <cell r="R2073">
            <v>0</v>
          </cell>
          <cell r="S2073">
            <v>0</v>
          </cell>
        </row>
        <row r="2074">
          <cell r="B2074">
            <v>20</v>
          </cell>
          <cell r="J2074">
            <v>0</v>
          </cell>
          <cell r="K2074">
            <v>0</v>
          </cell>
          <cell r="L2074">
            <v>0</v>
          </cell>
          <cell r="M2074">
            <v>0</v>
          </cell>
          <cell r="N2074">
            <v>0</v>
          </cell>
          <cell r="O2074">
            <v>0</v>
          </cell>
          <cell r="P2074">
            <v>0</v>
          </cell>
          <cell r="Q2074">
            <v>0</v>
          </cell>
          <cell r="R2074">
            <v>0</v>
          </cell>
          <cell r="S2074">
            <v>0</v>
          </cell>
        </row>
        <row r="2075">
          <cell r="B2075">
            <v>20</v>
          </cell>
          <cell r="J2075">
            <v>0</v>
          </cell>
          <cell r="K2075">
            <v>0</v>
          </cell>
          <cell r="L2075">
            <v>0</v>
          </cell>
          <cell r="M2075">
            <v>0</v>
          </cell>
          <cell r="N2075">
            <v>0</v>
          </cell>
          <cell r="O2075">
            <v>0</v>
          </cell>
          <cell r="P2075">
            <v>0</v>
          </cell>
          <cell r="Q2075">
            <v>0</v>
          </cell>
          <cell r="R2075">
            <v>0</v>
          </cell>
          <cell r="S2075">
            <v>0</v>
          </cell>
        </row>
        <row r="2076">
          <cell r="B2076">
            <v>20</v>
          </cell>
          <cell r="J2076">
            <v>0</v>
          </cell>
          <cell r="K2076">
            <v>0</v>
          </cell>
          <cell r="L2076">
            <v>0</v>
          </cell>
          <cell r="M2076">
            <v>0</v>
          </cell>
          <cell r="N2076">
            <v>0</v>
          </cell>
          <cell r="O2076">
            <v>0</v>
          </cell>
          <cell r="P2076">
            <v>0</v>
          </cell>
          <cell r="Q2076">
            <v>0</v>
          </cell>
          <cell r="R2076">
            <v>0</v>
          </cell>
          <cell r="S2076">
            <v>0</v>
          </cell>
        </row>
        <row r="2077">
          <cell r="B2077">
            <v>20</v>
          </cell>
          <cell r="J2077">
            <v>0</v>
          </cell>
          <cell r="K2077">
            <v>0</v>
          </cell>
          <cell r="L2077">
            <v>0</v>
          </cell>
          <cell r="M2077">
            <v>0</v>
          </cell>
          <cell r="N2077">
            <v>0</v>
          </cell>
          <cell r="O2077">
            <v>0</v>
          </cell>
          <cell r="P2077">
            <v>0</v>
          </cell>
          <cell r="Q2077">
            <v>0</v>
          </cell>
          <cell r="R2077">
            <v>0</v>
          </cell>
          <cell r="S2077">
            <v>0</v>
          </cell>
        </row>
        <row r="2078">
          <cell r="B2078">
            <v>21</v>
          </cell>
          <cell r="J2078">
            <v>169379.36003078026</v>
          </cell>
          <cell r="K2078">
            <v>175748.44834133581</v>
          </cell>
          <cell r="L2078">
            <v>187387.27501744326</v>
          </cell>
          <cell r="M2078">
            <v>192324.21273750771</v>
          </cell>
          <cell r="N2078">
            <v>200411.93111195214</v>
          </cell>
          <cell r="O2078">
            <v>0</v>
          </cell>
          <cell r="P2078">
            <v>0</v>
          </cell>
          <cell r="Q2078">
            <v>0</v>
          </cell>
          <cell r="R2078">
            <v>0</v>
          </cell>
          <cell r="S2078">
            <v>0</v>
          </cell>
        </row>
        <row r="2079">
          <cell r="B2079">
            <v>21</v>
          </cell>
          <cell r="J2079">
            <v>0</v>
          </cell>
          <cell r="K2079">
            <v>0</v>
          </cell>
          <cell r="L2079">
            <v>0</v>
          </cell>
          <cell r="M2079">
            <v>0</v>
          </cell>
          <cell r="N2079">
            <v>0</v>
          </cell>
          <cell r="O2079">
            <v>0</v>
          </cell>
          <cell r="P2079">
            <v>0</v>
          </cell>
          <cell r="Q2079">
            <v>0</v>
          </cell>
          <cell r="R2079">
            <v>0</v>
          </cell>
          <cell r="S2079">
            <v>0</v>
          </cell>
        </row>
        <row r="2080">
          <cell r="B2080">
            <v>21</v>
          </cell>
          <cell r="J2080">
            <v>0</v>
          </cell>
          <cell r="K2080">
            <v>0</v>
          </cell>
          <cell r="L2080">
            <v>0</v>
          </cell>
          <cell r="M2080">
            <v>0</v>
          </cell>
          <cell r="N2080">
            <v>0</v>
          </cell>
          <cell r="O2080">
            <v>0</v>
          </cell>
          <cell r="P2080">
            <v>0</v>
          </cell>
          <cell r="Q2080">
            <v>0</v>
          </cell>
          <cell r="R2080">
            <v>0</v>
          </cell>
          <cell r="S2080">
            <v>0</v>
          </cell>
        </row>
        <row r="2081">
          <cell r="B2081">
            <v>21</v>
          </cell>
          <cell r="J2081">
            <v>0</v>
          </cell>
          <cell r="K2081">
            <v>0</v>
          </cell>
          <cell r="L2081">
            <v>0</v>
          </cell>
          <cell r="M2081">
            <v>0</v>
          </cell>
          <cell r="N2081">
            <v>0</v>
          </cell>
          <cell r="O2081">
            <v>0</v>
          </cell>
          <cell r="P2081">
            <v>0</v>
          </cell>
          <cell r="Q2081">
            <v>0</v>
          </cell>
          <cell r="R2081">
            <v>0</v>
          </cell>
          <cell r="S2081">
            <v>0</v>
          </cell>
        </row>
        <row r="2082">
          <cell r="B2082">
            <v>21</v>
          </cell>
          <cell r="J2082">
            <v>0</v>
          </cell>
          <cell r="K2082">
            <v>0</v>
          </cell>
          <cell r="L2082">
            <v>0</v>
          </cell>
          <cell r="M2082">
            <v>0</v>
          </cell>
          <cell r="N2082">
            <v>0</v>
          </cell>
          <cell r="O2082">
            <v>0</v>
          </cell>
          <cell r="P2082">
            <v>0</v>
          </cell>
          <cell r="Q2082">
            <v>0</v>
          </cell>
          <cell r="R2082">
            <v>0</v>
          </cell>
          <cell r="S2082">
            <v>0</v>
          </cell>
        </row>
        <row r="2083">
          <cell r="B2083">
            <v>22</v>
          </cell>
          <cell r="J2083">
            <v>675069.2217968828</v>
          </cell>
          <cell r="K2083">
            <v>678127.64956766984</v>
          </cell>
          <cell r="L2083">
            <v>748566.08174476435</v>
          </cell>
          <cell r="M2083">
            <v>739760.07151765341</v>
          </cell>
          <cell r="N2083">
            <v>736885.45882798312</v>
          </cell>
          <cell r="O2083">
            <v>0</v>
          </cell>
          <cell r="P2083">
            <v>0</v>
          </cell>
          <cell r="Q2083">
            <v>0</v>
          </cell>
          <cell r="R2083">
            <v>0</v>
          </cell>
          <cell r="S2083">
            <v>0</v>
          </cell>
        </row>
        <row r="2084">
          <cell r="B2084">
            <v>22</v>
          </cell>
          <cell r="J2084">
            <v>0</v>
          </cell>
          <cell r="K2084">
            <v>0</v>
          </cell>
          <cell r="L2084">
            <v>0</v>
          </cell>
          <cell r="M2084">
            <v>0</v>
          </cell>
          <cell r="N2084">
            <v>0</v>
          </cell>
          <cell r="O2084">
            <v>0</v>
          </cell>
          <cell r="P2084">
            <v>0</v>
          </cell>
          <cell r="Q2084">
            <v>0</v>
          </cell>
          <cell r="R2084">
            <v>0</v>
          </cell>
          <cell r="S2084">
            <v>0</v>
          </cell>
        </row>
        <row r="2085">
          <cell r="B2085">
            <v>22</v>
          </cell>
          <cell r="J2085">
            <v>0</v>
          </cell>
          <cell r="K2085">
            <v>0</v>
          </cell>
          <cell r="L2085">
            <v>0</v>
          </cell>
          <cell r="M2085">
            <v>0</v>
          </cell>
          <cell r="N2085">
            <v>0</v>
          </cell>
          <cell r="O2085">
            <v>0</v>
          </cell>
          <cell r="P2085">
            <v>0</v>
          </cell>
          <cell r="Q2085">
            <v>0</v>
          </cell>
          <cell r="R2085">
            <v>0</v>
          </cell>
          <cell r="S2085">
            <v>0</v>
          </cell>
        </row>
        <row r="2086">
          <cell r="B2086">
            <v>22</v>
          </cell>
          <cell r="J2086">
            <v>0</v>
          </cell>
          <cell r="K2086">
            <v>0</v>
          </cell>
          <cell r="L2086">
            <v>0</v>
          </cell>
          <cell r="M2086">
            <v>0</v>
          </cell>
          <cell r="N2086">
            <v>0</v>
          </cell>
          <cell r="O2086">
            <v>0</v>
          </cell>
          <cell r="P2086">
            <v>0</v>
          </cell>
          <cell r="Q2086">
            <v>0</v>
          </cell>
          <cell r="R2086">
            <v>0</v>
          </cell>
          <cell r="S2086">
            <v>0</v>
          </cell>
        </row>
        <row r="2087">
          <cell r="B2087">
            <v>22</v>
          </cell>
          <cell r="J2087">
            <v>0</v>
          </cell>
          <cell r="K2087">
            <v>0</v>
          </cell>
          <cell r="L2087">
            <v>0</v>
          </cell>
          <cell r="M2087">
            <v>0</v>
          </cell>
          <cell r="N2087">
            <v>0</v>
          </cell>
          <cell r="O2087">
            <v>0</v>
          </cell>
          <cell r="P2087">
            <v>0</v>
          </cell>
          <cell r="Q2087">
            <v>0</v>
          </cell>
          <cell r="R2087">
            <v>0</v>
          </cell>
          <cell r="S2087">
            <v>0</v>
          </cell>
        </row>
        <row r="2088">
          <cell r="B2088">
            <v>23</v>
          </cell>
          <cell r="J2088">
            <v>55961.496488638142</v>
          </cell>
          <cell r="K2088">
            <v>54539.341840857705</v>
          </cell>
          <cell r="L2088">
            <v>66160.894640398212</v>
          </cell>
          <cell r="M2088">
            <v>66311.734029617292</v>
          </cell>
          <cell r="N2088">
            <v>63483.238357721413</v>
          </cell>
          <cell r="O2088">
            <v>0</v>
          </cell>
          <cell r="P2088">
            <v>0</v>
          </cell>
          <cell r="Q2088">
            <v>0</v>
          </cell>
          <cell r="R2088">
            <v>0</v>
          </cell>
          <cell r="S2088">
            <v>0</v>
          </cell>
        </row>
        <row r="2089">
          <cell r="B2089">
            <v>23</v>
          </cell>
          <cell r="J2089">
            <v>0</v>
          </cell>
          <cell r="K2089">
            <v>0</v>
          </cell>
          <cell r="L2089">
            <v>0</v>
          </cell>
          <cell r="M2089">
            <v>0</v>
          </cell>
          <cell r="N2089">
            <v>0</v>
          </cell>
          <cell r="O2089">
            <v>0</v>
          </cell>
          <cell r="P2089">
            <v>0</v>
          </cell>
          <cell r="Q2089">
            <v>0</v>
          </cell>
          <cell r="R2089">
            <v>0</v>
          </cell>
          <cell r="S2089">
            <v>0</v>
          </cell>
        </row>
        <row r="2090">
          <cell r="B2090">
            <v>23</v>
          </cell>
          <cell r="J2090">
            <v>0</v>
          </cell>
          <cell r="K2090">
            <v>0</v>
          </cell>
          <cell r="L2090">
            <v>0</v>
          </cell>
          <cell r="M2090">
            <v>0</v>
          </cell>
          <cell r="N2090">
            <v>0</v>
          </cell>
          <cell r="O2090">
            <v>0</v>
          </cell>
          <cell r="P2090">
            <v>0</v>
          </cell>
          <cell r="Q2090">
            <v>0</v>
          </cell>
          <cell r="R2090">
            <v>0</v>
          </cell>
          <cell r="S2090">
            <v>0</v>
          </cell>
        </row>
        <row r="2091">
          <cell r="B2091">
            <v>23</v>
          </cell>
          <cell r="J2091">
            <v>0</v>
          </cell>
          <cell r="K2091">
            <v>0</v>
          </cell>
          <cell r="L2091">
            <v>0</v>
          </cell>
          <cell r="M2091">
            <v>0</v>
          </cell>
          <cell r="N2091">
            <v>0</v>
          </cell>
          <cell r="O2091">
            <v>0</v>
          </cell>
          <cell r="P2091">
            <v>0</v>
          </cell>
          <cell r="Q2091">
            <v>0</v>
          </cell>
          <cell r="R2091">
            <v>0</v>
          </cell>
          <cell r="S2091">
            <v>0</v>
          </cell>
        </row>
        <row r="2092">
          <cell r="B2092">
            <v>23</v>
          </cell>
          <cell r="J2092">
            <v>0</v>
          </cell>
          <cell r="K2092">
            <v>0</v>
          </cell>
          <cell r="L2092">
            <v>0</v>
          </cell>
          <cell r="M2092">
            <v>0</v>
          </cell>
          <cell r="N2092">
            <v>0</v>
          </cell>
          <cell r="O2092">
            <v>0</v>
          </cell>
          <cell r="P2092">
            <v>0</v>
          </cell>
          <cell r="Q2092">
            <v>0</v>
          </cell>
          <cell r="R2092">
            <v>0</v>
          </cell>
          <cell r="S2092">
            <v>0</v>
          </cell>
        </row>
        <row r="2093">
          <cell r="B2093">
            <v>24</v>
          </cell>
          <cell r="J2093">
            <v>83591.561412867974</v>
          </cell>
          <cell r="K2093">
            <v>81447.924835959493</v>
          </cell>
          <cell r="L2093">
            <v>76061.636174628118</v>
          </cell>
          <cell r="M2093">
            <v>73950.090249469402</v>
          </cell>
          <cell r="N2093">
            <v>70406.567945104529</v>
          </cell>
          <cell r="O2093">
            <v>0</v>
          </cell>
          <cell r="P2093">
            <v>0</v>
          </cell>
          <cell r="Q2093">
            <v>0</v>
          </cell>
          <cell r="R2093">
            <v>0</v>
          </cell>
          <cell r="S2093">
            <v>0</v>
          </cell>
        </row>
        <row r="2094">
          <cell r="B2094">
            <v>24</v>
          </cell>
          <cell r="J2094">
            <v>0</v>
          </cell>
          <cell r="K2094">
            <v>0</v>
          </cell>
          <cell r="L2094">
            <v>0</v>
          </cell>
          <cell r="M2094">
            <v>0</v>
          </cell>
          <cell r="N2094">
            <v>0</v>
          </cell>
          <cell r="O2094">
            <v>0</v>
          </cell>
          <cell r="P2094">
            <v>0</v>
          </cell>
          <cell r="Q2094">
            <v>0</v>
          </cell>
          <cell r="R2094">
            <v>0</v>
          </cell>
          <cell r="S2094">
            <v>0</v>
          </cell>
        </row>
        <row r="2095">
          <cell r="B2095">
            <v>24</v>
          </cell>
          <cell r="J2095">
            <v>0</v>
          </cell>
          <cell r="K2095">
            <v>0</v>
          </cell>
          <cell r="L2095">
            <v>0</v>
          </cell>
          <cell r="M2095">
            <v>0</v>
          </cell>
          <cell r="N2095">
            <v>0</v>
          </cell>
          <cell r="O2095">
            <v>0</v>
          </cell>
          <cell r="P2095">
            <v>0</v>
          </cell>
          <cell r="Q2095">
            <v>0</v>
          </cell>
          <cell r="R2095">
            <v>0</v>
          </cell>
          <cell r="S2095">
            <v>0</v>
          </cell>
        </row>
        <row r="2096">
          <cell r="B2096">
            <v>24</v>
          </cell>
          <cell r="J2096">
            <v>0</v>
          </cell>
          <cell r="K2096">
            <v>0</v>
          </cell>
          <cell r="L2096">
            <v>0</v>
          </cell>
          <cell r="M2096">
            <v>0</v>
          </cell>
          <cell r="N2096">
            <v>0</v>
          </cell>
          <cell r="O2096">
            <v>0</v>
          </cell>
          <cell r="P2096">
            <v>0</v>
          </cell>
          <cell r="Q2096">
            <v>0</v>
          </cell>
          <cell r="R2096">
            <v>0</v>
          </cell>
          <cell r="S2096">
            <v>0</v>
          </cell>
        </row>
        <row r="2097">
          <cell r="B2097">
            <v>24</v>
          </cell>
          <cell r="J2097">
            <v>0</v>
          </cell>
          <cell r="K2097">
            <v>0</v>
          </cell>
          <cell r="L2097">
            <v>0</v>
          </cell>
          <cell r="M2097">
            <v>0</v>
          </cell>
          <cell r="N2097">
            <v>0</v>
          </cell>
          <cell r="O2097">
            <v>0</v>
          </cell>
          <cell r="P2097">
            <v>0</v>
          </cell>
          <cell r="Q2097">
            <v>0</v>
          </cell>
          <cell r="R2097">
            <v>0</v>
          </cell>
          <cell r="S2097">
            <v>0</v>
          </cell>
        </row>
        <row r="2098">
          <cell r="B2098">
            <v>25</v>
          </cell>
          <cell r="J2098">
            <v>10770.163880375094</v>
          </cell>
          <cell r="K2098">
            <v>10456.869174175254</v>
          </cell>
          <cell r="L2098">
            <v>9763.8461132161319</v>
          </cell>
          <cell r="M2098">
            <v>9171.8564754742401</v>
          </cell>
          <cell r="N2098">
            <v>8555.5587504401956</v>
          </cell>
          <cell r="O2098">
            <v>0</v>
          </cell>
          <cell r="P2098">
            <v>0</v>
          </cell>
          <cell r="Q2098">
            <v>0</v>
          </cell>
          <cell r="R2098">
            <v>0</v>
          </cell>
          <cell r="S2098">
            <v>0</v>
          </cell>
        </row>
        <row r="2099">
          <cell r="B2099">
            <v>25</v>
          </cell>
          <cell r="J2099">
            <v>0</v>
          </cell>
          <cell r="K2099">
            <v>0</v>
          </cell>
          <cell r="L2099">
            <v>0</v>
          </cell>
          <cell r="M2099">
            <v>0</v>
          </cell>
          <cell r="N2099">
            <v>0</v>
          </cell>
          <cell r="O2099">
            <v>0</v>
          </cell>
          <cell r="P2099">
            <v>0</v>
          </cell>
          <cell r="Q2099">
            <v>0</v>
          </cell>
          <cell r="R2099">
            <v>0</v>
          </cell>
          <cell r="S2099">
            <v>0</v>
          </cell>
        </row>
        <row r="2100">
          <cell r="B2100">
            <v>25</v>
          </cell>
          <cell r="J2100">
            <v>0</v>
          </cell>
          <cell r="K2100">
            <v>0</v>
          </cell>
          <cell r="L2100">
            <v>0</v>
          </cell>
          <cell r="M2100">
            <v>0</v>
          </cell>
          <cell r="N2100">
            <v>0</v>
          </cell>
          <cell r="O2100">
            <v>0</v>
          </cell>
          <cell r="P2100">
            <v>0</v>
          </cell>
          <cell r="Q2100">
            <v>0</v>
          </cell>
          <cell r="R2100">
            <v>0</v>
          </cell>
          <cell r="S2100">
            <v>0</v>
          </cell>
        </row>
        <row r="2101">
          <cell r="B2101">
            <v>25</v>
          </cell>
          <cell r="J2101">
            <v>0</v>
          </cell>
          <cell r="K2101">
            <v>0</v>
          </cell>
          <cell r="L2101">
            <v>0</v>
          </cell>
          <cell r="M2101">
            <v>0</v>
          </cell>
          <cell r="N2101">
            <v>0</v>
          </cell>
          <cell r="O2101">
            <v>0</v>
          </cell>
          <cell r="P2101">
            <v>0</v>
          </cell>
          <cell r="Q2101">
            <v>0</v>
          </cell>
          <cell r="R2101">
            <v>0</v>
          </cell>
          <cell r="S2101">
            <v>0</v>
          </cell>
        </row>
        <row r="2102">
          <cell r="B2102">
            <v>25</v>
          </cell>
          <cell r="J2102">
            <v>0</v>
          </cell>
          <cell r="K2102">
            <v>0</v>
          </cell>
          <cell r="L2102">
            <v>0</v>
          </cell>
          <cell r="M2102">
            <v>0</v>
          </cell>
          <cell r="N2102">
            <v>0</v>
          </cell>
          <cell r="O2102">
            <v>0</v>
          </cell>
          <cell r="P2102">
            <v>0</v>
          </cell>
          <cell r="Q2102">
            <v>0</v>
          </cell>
          <cell r="R2102">
            <v>0</v>
          </cell>
          <cell r="S2102">
            <v>0</v>
          </cell>
        </row>
        <row r="2103">
          <cell r="B2103">
            <v>26</v>
          </cell>
          <cell r="J2103">
            <v>1234161.6449983383</v>
          </cell>
          <cell r="K2103">
            <v>1242898.3982862164</v>
          </cell>
          <cell r="L2103">
            <v>1201781.191514893</v>
          </cell>
          <cell r="M2103">
            <v>1187905.1327956023</v>
          </cell>
          <cell r="N2103">
            <v>1192878.2361673834</v>
          </cell>
          <cell r="O2103">
            <v>0</v>
          </cell>
          <cell r="P2103">
            <v>0</v>
          </cell>
          <cell r="Q2103">
            <v>0</v>
          </cell>
          <cell r="R2103">
            <v>0</v>
          </cell>
          <cell r="S2103">
            <v>0</v>
          </cell>
        </row>
        <row r="2104">
          <cell r="B2104">
            <v>26</v>
          </cell>
          <cell r="J2104">
            <v>0</v>
          </cell>
          <cell r="K2104">
            <v>0</v>
          </cell>
          <cell r="L2104">
            <v>0</v>
          </cell>
          <cell r="M2104">
            <v>0</v>
          </cell>
          <cell r="N2104">
            <v>0</v>
          </cell>
          <cell r="O2104">
            <v>0</v>
          </cell>
          <cell r="P2104">
            <v>0</v>
          </cell>
          <cell r="Q2104">
            <v>0</v>
          </cell>
          <cell r="R2104">
            <v>0</v>
          </cell>
          <cell r="S2104">
            <v>0</v>
          </cell>
        </row>
        <row r="2105">
          <cell r="B2105">
            <v>26</v>
          </cell>
          <cell r="J2105">
            <v>0</v>
          </cell>
          <cell r="K2105">
            <v>0</v>
          </cell>
          <cell r="L2105">
            <v>0</v>
          </cell>
          <cell r="M2105">
            <v>0</v>
          </cell>
          <cell r="N2105">
            <v>0</v>
          </cell>
          <cell r="O2105">
            <v>0</v>
          </cell>
          <cell r="P2105">
            <v>0</v>
          </cell>
          <cell r="Q2105">
            <v>0</v>
          </cell>
          <cell r="R2105">
            <v>0</v>
          </cell>
          <cell r="S2105">
            <v>0</v>
          </cell>
        </row>
        <row r="2106">
          <cell r="B2106">
            <v>26</v>
          </cell>
          <cell r="J2106">
            <v>0</v>
          </cell>
          <cell r="K2106">
            <v>0</v>
          </cell>
          <cell r="L2106">
            <v>0</v>
          </cell>
          <cell r="M2106">
            <v>0</v>
          </cell>
          <cell r="N2106">
            <v>0</v>
          </cell>
          <cell r="O2106">
            <v>0</v>
          </cell>
          <cell r="P2106">
            <v>0</v>
          </cell>
          <cell r="Q2106">
            <v>0</v>
          </cell>
          <cell r="R2106">
            <v>0</v>
          </cell>
          <cell r="S2106">
            <v>0</v>
          </cell>
        </row>
        <row r="2107">
          <cell r="B2107">
            <v>26</v>
          </cell>
          <cell r="J2107">
            <v>0</v>
          </cell>
          <cell r="K2107">
            <v>0</v>
          </cell>
          <cell r="L2107">
            <v>0</v>
          </cell>
          <cell r="M2107">
            <v>0</v>
          </cell>
          <cell r="N2107">
            <v>0</v>
          </cell>
          <cell r="O2107">
            <v>0</v>
          </cell>
          <cell r="P2107">
            <v>0</v>
          </cell>
          <cell r="Q2107">
            <v>0</v>
          </cell>
          <cell r="R2107">
            <v>0</v>
          </cell>
          <cell r="S2107">
            <v>0</v>
          </cell>
        </row>
        <row r="2108">
          <cell r="B2108">
            <v>27</v>
          </cell>
          <cell r="J2108">
            <v>98178.045265275709</v>
          </cell>
          <cell r="K2108">
            <v>97234.718743620426</v>
          </cell>
          <cell r="L2108">
            <v>91844.403210190896</v>
          </cell>
          <cell r="M2108">
            <v>90791.985867173862</v>
          </cell>
          <cell r="N2108">
            <v>90025.357345788056</v>
          </cell>
          <cell r="O2108">
            <v>0</v>
          </cell>
          <cell r="P2108">
            <v>0</v>
          </cell>
          <cell r="Q2108">
            <v>0</v>
          </cell>
          <cell r="R2108">
            <v>0</v>
          </cell>
          <cell r="S2108">
            <v>0</v>
          </cell>
        </row>
        <row r="2109">
          <cell r="B2109">
            <v>27</v>
          </cell>
          <cell r="J2109">
            <v>0</v>
          </cell>
          <cell r="K2109">
            <v>0</v>
          </cell>
          <cell r="L2109">
            <v>0</v>
          </cell>
          <cell r="M2109">
            <v>0</v>
          </cell>
          <cell r="N2109">
            <v>0</v>
          </cell>
          <cell r="O2109">
            <v>0</v>
          </cell>
          <cell r="P2109">
            <v>0</v>
          </cell>
          <cell r="Q2109">
            <v>0</v>
          </cell>
          <cell r="R2109">
            <v>0</v>
          </cell>
          <cell r="S2109">
            <v>0</v>
          </cell>
        </row>
        <row r="2110">
          <cell r="B2110">
            <v>27</v>
          </cell>
          <cell r="J2110">
            <v>0</v>
          </cell>
          <cell r="K2110">
            <v>0</v>
          </cell>
          <cell r="L2110">
            <v>0</v>
          </cell>
          <cell r="M2110">
            <v>0</v>
          </cell>
          <cell r="N2110">
            <v>0</v>
          </cell>
          <cell r="O2110">
            <v>0</v>
          </cell>
          <cell r="P2110">
            <v>0</v>
          </cell>
          <cell r="Q2110">
            <v>0</v>
          </cell>
          <cell r="R2110">
            <v>0</v>
          </cell>
          <cell r="S2110">
            <v>0</v>
          </cell>
        </row>
        <row r="2111">
          <cell r="B2111">
            <v>27</v>
          </cell>
          <cell r="J2111">
            <v>0</v>
          </cell>
          <cell r="K2111">
            <v>0</v>
          </cell>
          <cell r="L2111">
            <v>0</v>
          </cell>
          <cell r="M2111">
            <v>0</v>
          </cell>
          <cell r="N2111">
            <v>0</v>
          </cell>
          <cell r="O2111">
            <v>0</v>
          </cell>
          <cell r="P2111">
            <v>0</v>
          </cell>
          <cell r="Q2111">
            <v>0</v>
          </cell>
          <cell r="R2111">
            <v>0</v>
          </cell>
          <cell r="S2111">
            <v>0</v>
          </cell>
        </row>
        <row r="2112">
          <cell r="B2112">
            <v>27</v>
          </cell>
          <cell r="J2112">
            <v>0</v>
          </cell>
          <cell r="K2112">
            <v>0</v>
          </cell>
          <cell r="L2112">
            <v>0</v>
          </cell>
          <cell r="M2112">
            <v>0</v>
          </cell>
          <cell r="N2112">
            <v>0</v>
          </cell>
          <cell r="O2112">
            <v>0</v>
          </cell>
          <cell r="P2112">
            <v>0</v>
          </cell>
          <cell r="Q2112">
            <v>0</v>
          </cell>
          <cell r="R2112">
            <v>0</v>
          </cell>
          <cell r="S2112">
            <v>0</v>
          </cell>
        </row>
        <row r="2113">
          <cell r="B2113">
            <v>28</v>
          </cell>
          <cell r="J2113">
            <v>132439.26956063759</v>
          </cell>
          <cell r="K2113">
            <v>131207.0576793747</v>
          </cell>
          <cell r="L2113">
            <v>123421.01080601063</v>
          </cell>
          <cell r="M2113">
            <v>121835.37890682064</v>
          </cell>
          <cell r="N2113">
            <v>119525.47299078072</v>
          </cell>
          <cell r="O2113">
            <v>0</v>
          </cell>
          <cell r="P2113">
            <v>0</v>
          </cell>
          <cell r="Q2113">
            <v>0</v>
          </cell>
          <cell r="R2113">
            <v>0</v>
          </cell>
          <cell r="S2113">
            <v>0</v>
          </cell>
        </row>
        <row r="2114">
          <cell r="B2114">
            <v>28</v>
          </cell>
          <cell r="J2114">
            <v>0</v>
          </cell>
          <cell r="K2114">
            <v>0</v>
          </cell>
          <cell r="L2114">
            <v>0</v>
          </cell>
          <cell r="M2114">
            <v>0</v>
          </cell>
          <cell r="N2114">
            <v>0</v>
          </cell>
          <cell r="O2114">
            <v>0</v>
          </cell>
          <cell r="P2114">
            <v>0</v>
          </cell>
          <cell r="Q2114">
            <v>0</v>
          </cell>
          <cell r="R2114">
            <v>0</v>
          </cell>
          <cell r="S2114">
            <v>0</v>
          </cell>
        </row>
        <row r="2115">
          <cell r="B2115">
            <v>28</v>
          </cell>
          <cell r="J2115">
            <v>0</v>
          </cell>
          <cell r="K2115">
            <v>0</v>
          </cell>
          <cell r="L2115">
            <v>0</v>
          </cell>
          <cell r="M2115">
            <v>0</v>
          </cell>
          <cell r="N2115">
            <v>0</v>
          </cell>
          <cell r="O2115">
            <v>0</v>
          </cell>
          <cell r="P2115">
            <v>0</v>
          </cell>
          <cell r="Q2115">
            <v>0</v>
          </cell>
          <cell r="R2115">
            <v>0</v>
          </cell>
          <cell r="S2115">
            <v>0</v>
          </cell>
        </row>
        <row r="2116">
          <cell r="B2116">
            <v>28</v>
          </cell>
          <cell r="J2116">
            <v>0</v>
          </cell>
          <cell r="K2116">
            <v>0</v>
          </cell>
          <cell r="L2116">
            <v>0</v>
          </cell>
          <cell r="M2116">
            <v>0</v>
          </cell>
          <cell r="N2116">
            <v>0</v>
          </cell>
          <cell r="O2116">
            <v>0</v>
          </cell>
          <cell r="P2116">
            <v>0</v>
          </cell>
          <cell r="Q2116">
            <v>0</v>
          </cell>
          <cell r="R2116">
            <v>0</v>
          </cell>
          <cell r="S2116">
            <v>0</v>
          </cell>
        </row>
        <row r="2117">
          <cell r="B2117">
            <v>28</v>
          </cell>
          <cell r="J2117">
            <v>0</v>
          </cell>
          <cell r="K2117">
            <v>0</v>
          </cell>
          <cell r="L2117">
            <v>0</v>
          </cell>
          <cell r="M2117">
            <v>0</v>
          </cell>
          <cell r="N2117">
            <v>0</v>
          </cell>
          <cell r="O2117">
            <v>0</v>
          </cell>
          <cell r="P2117">
            <v>0</v>
          </cell>
          <cell r="Q2117">
            <v>0</v>
          </cell>
          <cell r="R2117">
            <v>0</v>
          </cell>
          <cell r="S2117">
            <v>0</v>
          </cell>
        </row>
        <row r="2118">
          <cell r="B2118">
            <v>29</v>
          </cell>
          <cell r="J2118">
            <v>13277.253340821662</v>
          </cell>
          <cell r="K2118">
            <v>13053.625091273687</v>
          </cell>
          <cell r="L2118">
            <v>12319.302024128008</v>
          </cell>
          <cell r="M2118">
            <v>11966.956815193231</v>
          </cell>
          <cell r="N2118">
            <v>11555.492348719872</v>
          </cell>
          <cell r="O2118">
            <v>0</v>
          </cell>
          <cell r="P2118">
            <v>0</v>
          </cell>
          <cell r="Q2118">
            <v>0</v>
          </cell>
          <cell r="R2118">
            <v>0</v>
          </cell>
          <cell r="S2118">
            <v>0</v>
          </cell>
        </row>
        <row r="2119">
          <cell r="B2119">
            <v>29</v>
          </cell>
          <cell r="J2119">
            <v>0</v>
          </cell>
          <cell r="K2119">
            <v>0</v>
          </cell>
          <cell r="L2119">
            <v>0</v>
          </cell>
          <cell r="M2119">
            <v>0</v>
          </cell>
          <cell r="N2119">
            <v>0</v>
          </cell>
          <cell r="O2119">
            <v>0</v>
          </cell>
          <cell r="P2119">
            <v>0</v>
          </cell>
          <cell r="Q2119">
            <v>0</v>
          </cell>
          <cell r="R2119">
            <v>0</v>
          </cell>
          <cell r="S2119">
            <v>0</v>
          </cell>
        </row>
        <row r="2120">
          <cell r="B2120">
            <v>29</v>
          </cell>
          <cell r="J2120">
            <v>0</v>
          </cell>
          <cell r="K2120">
            <v>0</v>
          </cell>
          <cell r="L2120">
            <v>0</v>
          </cell>
          <cell r="M2120">
            <v>0</v>
          </cell>
          <cell r="N2120">
            <v>0</v>
          </cell>
          <cell r="O2120">
            <v>0</v>
          </cell>
          <cell r="P2120">
            <v>0</v>
          </cell>
          <cell r="Q2120">
            <v>0</v>
          </cell>
          <cell r="R2120">
            <v>0</v>
          </cell>
          <cell r="S2120">
            <v>0</v>
          </cell>
        </row>
        <row r="2121">
          <cell r="B2121">
            <v>29</v>
          </cell>
          <cell r="J2121">
            <v>0</v>
          </cell>
          <cell r="K2121">
            <v>0</v>
          </cell>
          <cell r="L2121">
            <v>0</v>
          </cell>
          <cell r="M2121">
            <v>0</v>
          </cell>
          <cell r="N2121">
            <v>0</v>
          </cell>
          <cell r="O2121">
            <v>0</v>
          </cell>
          <cell r="P2121">
            <v>0</v>
          </cell>
          <cell r="Q2121">
            <v>0</v>
          </cell>
          <cell r="R2121">
            <v>0</v>
          </cell>
          <cell r="S2121">
            <v>0</v>
          </cell>
        </row>
        <row r="2122">
          <cell r="B2122">
            <v>29</v>
          </cell>
          <cell r="J2122">
            <v>0</v>
          </cell>
          <cell r="K2122">
            <v>0</v>
          </cell>
          <cell r="L2122">
            <v>0</v>
          </cell>
          <cell r="M2122">
            <v>0</v>
          </cell>
          <cell r="N2122">
            <v>0</v>
          </cell>
          <cell r="O2122">
            <v>0</v>
          </cell>
          <cell r="P2122">
            <v>0</v>
          </cell>
          <cell r="Q2122">
            <v>0</v>
          </cell>
          <cell r="R2122">
            <v>0</v>
          </cell>
          <cell r="S2122">
            <v>0</v>
          </cell>
        </row>
        <row r="2123">
          <cell r="B2123">
            <v>30</v>
          </cell>
          <cell r="J2123">
            <v>234145.32515195457</v>
          </cell>
          <cell r="K2123">
            <v>234573.80167367702</v>
          </cell>
          <cell r="L2123">
            <v>255729.41880794807</v>
          </cell>
          <cell r="M2123">
            <v>252980.91402313186</v>
          </cell>
          <cell r="N2123">
            <v>251831.07789368564</v>
          </cell>
          <cell r="O2123">
            <v>0</v>
          </cell>
          <cell r="P2123">
            <v>0</v>
          </cell>
          <cell r="Q2123">
            <v>0</v>
          </cell>
          <cell r="R2123">
            <v>0</v>
          </cell>
          <cell r="S2123">
            <v>0</v>
          </cell>
        </row>
        <row r="2124">
          <cell r="B2124">
            <v>30</v>
          </cell>
          <cell r="J2124">
            <v>0</v>
          </cell>
          <cell r="K2124">
            <v>0</v>
          </cell>
          <cell r="L2124">
            <v>0</v>
          </cell>
          <cell r="M2124">
            <v>0</v>
          </cell>
          <cell r="N2124">
            <v>0</v>
          </cell>
          <cell r="O2124">
            <v>0</v>
          </cell>
          <cell r="P2124">
            <v>0</v>
          </cell>
          <cell r="Q2124">
            <v>0</v>
          </cell>
          <cell r="R2124">
            <v>0</v>
          </cell>
          <cell r="S2124">
            <v>0</v>
          </cell>
        </row>
        <row r="2125">
          <cell r="B2125">
            <v>30</v>
          </cell>
          <cell r="J2125">
            <v>0</v>
          </cell>
          <cell r="K2125">
            <v>0</v>
          </cell>
          <cell r="L2125">
            <v>0</v>
          </cell>
          <cell r="M2125">
            <v>0</v>
          </cell>
          <cell r="N2125">
            <v>0</v>
          </cell>
          <cell r="O2125">
            <v>0</v>
          </cell>
          <cell r="P2125">
            <v>0</v>
          </cell>
          <cell r="Q2125">
            <v>0</v>
          </cell>
          <cell r="R2125">
            <v>0</v>
          </cell>
          <cell r="S2125">
            <v>0</v>
          </cell>
        </row>
        <row r="2126">
          <cell r="B2126">
            <v>30</v>
          </cell>
          <cell r="J2126">
            <v>0</v>
          </cell>
          <cell r="K2126">
            <v>0</v>
          </cell>
          <cell r="L2126">
            <v>0</v>
          </cell>
          <cell r="M2126">
            <v>0</v>
          </cell>
          <cell r="N2126">
            <v>0</v>
          </cell>
          <cell r="O2126">
            <v>0</v>
          </cell>
          <cell r="P2126">
            <v>0</v>
          </cell>
          <cell r="Q2126">
            <v>0</v>
          </cell>
          <cell r="R2126">
            <v>0</v>
          </cell>
          <cell r="S2126">
            <v>0</v>
          </cell>
        </row>
        <row r="2127">
          <cell r="B2127">
            <v>30</v>
          </cell>
          <cell r="J2127">
            <v>0</v>
          </cell>
          <cell r="K2127">
            <v>0</v>
          </cell>
          <cell r="L2127">
            <v>0</v>
          </cell>
          <cell r="M2127">
            <v>0</v>
          </cell>
          <cell r="N2127">
            <v>0</v>
          </cell>
          <cell r="O2127">
            <v>0</v>
          </cell>
          <cell r="P2127">
            <v>0</v>
          </cell>
          <cell r="Q2127">
            <v>0</v>
          </cell>
          <cell r="R2127">
            <v>0</v>
          </cell>
          <cell r="S2127">
            <v>0</v>
          </cell>
        </row>
        <row r="2128">
          <cell r="B2128">
            <v>31</v>
          </cell>
          <cell r="J2128">
            <v>684711.83979099104</v>
          </cell>
          <cell r="K2128">
            <v>684049.31557308126</v>
          </cell>
          <cell r="L2128">
            <v>664584.25981766207</v>
          </cell>
          <cell r="M2128">
            <v>656630.20188908116</v>
          </cell>
          <cell r="N2128">
            <v>666711.70417930826</v>
          </cell>
          <cell r="O2128">
            <v>0</v>
          </cell>
          <cell r="P2128">
            <v>0</v>
          </cell>
          <cell r="Q2128">
            <v>0</v>
          </cell>
          <cell r="R2128">
            <v>0</v>
          </cell>
          <cell r="S2128">
            <v>0</v>
          </cell>
        </row>
        <row r="2129">
          <cell r="B2129">
            <v>31</v>
          </cell>
          <cell r="J2129">
            <v>0</v>
          </cell>
          <cell r="K2129">
            <v>0</v>
          </cell>
          <cell r="L2129">
            <v>0</v>
          </cell>
          <cell r="M2129">
            <v>0</v>
          </cell>
          <cell r="N2129">
            <v>0</v>
          </cell>
          <cell r="O2129">
            <v>0</v>
          </cell>
          <cell r="P2129">
            <v>0</v>
          </cell>
          <cell r="Q2129">
            <v>0</v>
          </cell>
          <cell r="R2129">
            <v>0</v>
          </cell>
          <cell r="S2129">
            <v>0</v>
          </cell>
        </row>
        <row r="2130">
          <cell r="B2130">
            <v>31</v>
          </cell>
          <cell r="J2130">
            <v>0</v>
          </cell>
          <cell r="K2130">
            <v>0</v>
          </cell>
          <cell r="L2130">
            <v>0</v>
          </cell>
          <cell r="M2130">
            <v>0</v>
          </cell>
          <cell r="N2130">
            <v>0</v>
          </cell>
          <cell r="O2130">
            <v>0</v>
          </cell>
          <cell r="P2130">
            <v>0</v>
          </cell>
          <cell r="Q2130">
            <v>0</v>
          </cell>
          <cell r="R2130">
            <v>0</v>
          </cell>
          <cell r="S2130">
            <v>0</v>
          </cell>
        </row>
        <row r="2131">
          <cell r="B2131">
            <v>31</v>
          </cell>
          <cell r="J2131">
            <v>0</v>
          </cell>
          <cell r="K2131">
            <v>0</v>
          </cell>
          <cell r="L2131">
            <v>0</v>
          </cell>
          <cell r="M2131">
            <v>0</v>
          </cell>
          <cell r="N2131">
            <v>0</v>
          </cell>
          <cell r="O2131">
            <v>0</v>
          </cell>
          <cell r="P2131">
            <v>0</v>
          </cell>
          <cell r="Q2131">
            <v>0</v>
          </cell>
          <cell r="R2131">
            <v>0</v>
          </cell>
          <cell r="S2131">
            <v>0</v>
          </cell>
        </row>
        <row r="2132">
          <cell r="B2132">
            <v>31</v>
          </cell>
          <cell r="J2132">
            <v>0</v>
          </cell>
          <cell r="K2132">
            <v>0</v>
          </cell>
          <cell r="L2132">
            <v>0</v>
          </cell>
          <cell r="M2132">
            <v>0</v>
          </cell>
          <cell r="N2132">
            <v>0</v>
          </cell>
          <cell r="O2132">
            <v>0</v>
          </cell>
          <cell r="P2132">
            <v>0</v>
          </cell>
          <cell r="Q2132">
            <v>0</v>
          </cell>
          <cell r="R2132">
            <v>0</v>
          </cell>
          <cell r="S2132">
            <v>0</v>
          </cell>
        </row>
        <row r="2133">
          <cell r="B2133">
            <v>32</v>
          </cell>
          <cell r="J2133">
            <v>0</v>
          </cell>
          <cell r="K2133">
            <v>0</v>
          </cell>
          <cell r="L2133">
            <v>0</v>
          </cell>
          <cell r="M2133">
            <v>0</v>
          </cell>
          <cell r="N2133">
            <v>0</v>
          </cell>
          <cell r="O2133">
            <v>0</v>
          </cell>
          <cell r="P2133">
            <v>0</v>
          </cell>
          <cell r="Q2133">
            <v>0</v>
          </cell>
          <cell r="R2133">
            <v>0</v>
          </cell>
          <cell r="S2133">
            <v>0</v>
          </cell>
        </row>
        <row r="2134">
          <cell r="B2134">
            <v>32</v>
          </cell>
          <cell r="J2134">
            <v>0</v>
          </cell>
          <cell r="K2134">
            <v>0</v>
          </cell>
          <cell r="L2134">
            <v>0</v>
          </cell>
          <cell r="M2134">
            <v>0</v>
          </cell>
          <cell r="N2134">
            <v>0</v>
          </cell>
          <cell r="O2134">
            <v>0</v>
          </cell>
          <cell r="P2134">
            <v>0</v>
          </cell>
          <cell r="Q2134">
            <v>0</v>
          </cell>
          <cell r="R2134">
            <v>0</v>
          </cell>
          <cell r="S2134">
            <v>0</v>
          </cell>
        </row>
        <row r="2135">
          <cell r="B2135">
            <v>32</v>
          </cell>
          <cell r="J2135">
            <v>0</v>
          </cell>
          <cell r="K2135">
            <v>0</v>
          </cell>
          <cell r="L2135">
            <v>0</v>
          </cell>
          <cell r="M2135">
            <v>0</v>
          </cell>
          <cell r="N2135">
            <v>0</v>
          </cell>
          <cell r="O2135">
            <v>0</v>
          </cell>
          <cell r="P2135">
            <v>0</v>
          </cell>
          <cell r="Q2135">
            <v>0</v>
          </cell>
          <cell r="R2135">
            <v>0</v>
          </cell>
          <cell r="S2135">
            <v>0</v>
          </cell>
        </row>
        <row r="2136">
          <cell r="B2136">
            <v>32</v>
          </cell>
          <cell r="J2136">
            <v>0</v>
          </cell>
          <cell r="K2136">
            <v>0</v>
          </cell>
          <cell r="L2136">
            <v>0</v>
          </cell>
          <cell r="M2136">
            <v>0</v>
          </cell>
          <cell r="N2136">
            <v>0</v>
          </cell>
          <cell r="O2136">
            <v>0</v>
          </cell>
          <cell r="P2136">
            <v>0</v>
          </cell>
          <cell r="Q2136">
            <v>0</v>
          </cell>
          <cell r="R2136">
            <v>0</v>
          </cell>
          <cell r="S2136">
            <v>0</v>
          </cell>
        </row>
        <row r="2137">
          <cell r="B2137">
            <v>32</v>
          </cell>
          <cell r="J2137">
            <v>0</v>
          </cell>
          <cell r="K2137">
            <v>0</v>
          </cell>
          <cell r="L2137">
            <v>0</v>
          </cell>
          <cell r="M2137">
            <v>0</v>
          </cell>
          <cell r="N2137">
            <v>0</v>
          </cell>
          <cell r="O2137">
            <v>0</v>
          </cell>
          <cell r="P2137">
            <v>0</v>
          </cell>
          <cell r="Q2137">
            <v>0</v>
          </cell>
          <cell r="R2137">
            <v>0</v>
          </cell>
          <cell r="S2137">
            <v>0</v>
          </cell>
        </row>
        <row r="2138">
          <cell r="B2138">
            <v>33</v>
          </cell>
          <cell r="J2138">
            <v>0</v>
          </cell>
          <cell r="K2138">
            <v>0</v>
          </cell>
          <cell r="L2138">
            <v>0</v>
          </cell>
          <cell r="M2138">
            <v>0</v>
          </cell>
          <cell r="N2138">
            <v>0</v>
          </cell>
          <cell r="O2138">
            <v>0</v>
          </cell>
          <cell r="P2138">
            <v>0</v>
          </cell>
          <cell r="Q2138">
            <v>0</v>
          </cell>
          <cell r="R2138">
            <v>0</v>
          </cell>
          <cell r="S2138">
            <v>0</v>
          </cell>
        </row>
        <row r="2139">
          <cell r="B2139">
            <v>33</v>
          </cell>
          <cell r="J2139">
            <v>0</v>
          </cell>
          <cell r="K2139">
            <v>0</v>
          </cell>
          <cell r="L2139">
            <v>0</v>
          </cell>
          <cell r="M2139">
            <v>0</v>
          </cell>
          <cell r="N2139">
            <v>0</v>
          </cell>
          <cell r="O2139">
            <v>0</v>
          </cell>
          <cell r="P2139">
            <v>0</v>
          </cell>
          <cell r="Q2139">
            <v>0</v>
          </cell>
          <cell r="R2139">
            <v>0</v>
          </cell>
          <cell r="S2139">
            <v>0</v>
          </cell>
        </row>
        <row r="2140">
          <cell r="B2140">
            <v>33</v>
          </cell>
          <cell r="J2140">
            <v>0</v>
          </cell>
          <cell r="K2140">
            <v>0</v>
          </cell>
          <cell r="L2140">
            <v>0</v>
          </cell>
          <cell r="M2140">
            <v>0</v>
          </cell>
          <cell r="N2140">
            <v>0</v>
          </cell>
          <cell r="O2140">
            <v>0</v>
          </cell>
          <cell r="P2140">
            <v>0</v>
          </cell>
          <cell r="Q2140">
            <v>0</v>
          </cell>
          <cell r="R2140">
            <v>0</v>
          </cell>
          <cell r="S2140">
            <v>0</v>
          </cell>
        </row>
        <row r="2141">
          <cell r="B2141">
            <v>33</v>
          </cell>
          <cell r="J2141">
            <v>0</v>
          </cell>
          <cell r="K2141">
            <v>0</v>
          </cell>
          <cell r="L2141">
            <v>0</v>
          </cell>
          <cell r="M2141">
            <v>0</v>
          </cell>
          <cell r="N2141">
            <v>0</v>
          </cell>
          <cell r="O2141">
            <v>0</v>
          </cell>
          <cell r="P2141">
            <v>0</v>
          </cell>
          <cell r="Q2141">
            <v>0</v>
          </cell>
          <cell r="R2141">
            <v>0</v>
          </cell>
          <cell r="S2141">
            <v>0</v>
          </cell>
        </row>
        <row r="2142">
          <cell r="B2142">
            <v>33</v>
          </cell>
          <cell r="J2142">
            <v>0</v>
          </cell>
          <cell r="K2142">
            <v>0</v>
          </cell>
          <cell r="L2142">
            <v>0</v>
          </cell>
          <cell r="M2142">
            <v>0</v>
          </cell>
          <cell r="N2142">
            <v>0</v>
          </cell>
          <cell r="O2142">
            <v>0</v>
          </cell>
          <cell r="P2142">
            <v>0</v>
          </cell>
          <cell r="Q2142">
            <v>0</v>
          </cell>
          <cell r="R2142">
            <v>0</v>
          </cell>
          <cell r="S2142">
            <v>0</v>
          </cell>
        </row>
        <row r="2143">
          <cell r="B2143">
            <v>34</v>
          </cell>
          <cell r="J2143">
            <v>0</v>
          </cell>
          <cell r="K2143">
            <v>0</v>
          </cell>
          <cell r="L2143">
            <v>0</v>
          </cell>
          <cell r="M2143">
            <v>0</v>
          </cell>
          <cell r="N2143">
            <v>0</v>
          </cell>
          <cell r="O2143">
            <v>0</v>
          </cell>
          <cell r="P2143">
            <v>0</v>
          </cell>
          <cell r="Q2143">
            <v>0</v>
          </cell>
          <cell r="R2143">
            <v>0</v>
          </cell>
          <cell r="S2143">
            <v>0</v>
          </cell>
        </row>
        <row r="2144">
          <cell r="B2144">
            <v>34</v>
          </cell>
          <cell r="J2144">
            <v>0</v>
          </cell>
          <cell r="K2144">
            <v>0</v>
          </cell>
          <cell r="L2144">
            <v>0</v>
          </cell>
          <cell r="M2144">
            <v>0</v>
          </cell>
          <cell r="N2144">
            <v>0</v>
          </cell>
          <cell r="O2144">
            <v>0</v>
          </cell>
          <cell r="P2144">
            <v>0</v>
          </cell>
          <cell r="Q2144">
            <v>0</v>
          </cell>
          <cell r="R2144">
            <v>0</v>
          </cell>
          <cell r="S2144">
            <v>0</v>
          </cell>
        </row>
        <row r="2145">
          <cell r="B2145">
            <v>34</v>
          </cell>
          <cell r="J2145">
            <v>0</v>
          </cell>
          <cell r="K2145">
            <v>0</v>
          </cell>
          <cell r="L2145">
            <v>0</v>
          </cell>
          <cell r="M2145">
            <v>0</v>
          </cell>
          <cell r="N2145">
            <v>0</v>
          </cell>
          <cell r="O2145">
            <v>0</v>
          </cell>
          <cell r="P2145">
            <v>0</v>
          </cell>
          <cell r="Q2145">
            <v>0</v>
          </cell>
          <cell r="R2145">
            <v>0</v>
          </cell>
          <cell r="S2145">
            <v>0</v>
          </cell>
        </row>
        <row r="2146">
          <cell r="B2146">
            <v>34</v>
          </cell>
          <cell r="J2146">
            <v>0</v>
          </cell>
          <cell r="K2146">
            <v>0</v>
          </cell>
          <cell r="L2146">
            <v>0</v>
          </cell>
          <cell r="M2146">
            <v>0</v>
          </cell>
          <cell r="N2146">
            <v>0</v>
          </cell>
          <cell r="O2146">
            <v>0</v>
          </cell>
          <cell r="P2146">
            <v>0</v>
          </cell>
          <cell r="Q2146">
            <v>0</v>
          </cell>
          <cell r="R2146">
            <v>0</v>
          </cell>
          <cell r="S2146">
            <v>0</v>
          </cell>
        </row>
        <row r="2147">
          <cell r="B2147">
            <v>34</v>
          </cell>
          <cell r="J2147">
            <v>0</v>
          </cell>
          <cell r="K2147">
            <v>0</v>
          </cell>
          <cell r="L2147">
            <v>0</v>
          </cell>
          <cell r="M2147">
            <v>0</v>
          </cell>
          <cell r="N2147">
            <v>0</v>
          </cell>
          <cell r="O2147">
            <v>0</v>
          </cell>
          <cell r="P2147">
            <v>0</v>
          </cell>
          <cell r="Q2147">
            <v>0</v>
          </cell>
          <cell r="R2147">
            <v>0</v>
          </cell>
          <cell r="S2147">
            <v>0</v>
          </cell>
        </row>
        <row r="2148">
          <cell r="B2148">
            <v>35</v>
          </cell>
          <cell r="J2148">
            <v>0</v>
          </cell>
          <cell r="K2148">
            <v>0</v>
          </cell>
          <cell r="L2148">
            <v>0</v>
          </cell>
          <cell r="M2148">
            <v>0</v>
          </cell>
          <cell r="N2148">
            <v>0</v>
          </cell>
          <cell r="O2148">
            <v>0</v>
          </cell>
          <cell r="P2148">
            <v>0</v>
          </cell>
          <cell r="Q2148">
            <v>0</v>
          </cell>
          <cell r="R2148">
            <v>0</v>
          </cell>
          <cell r="S2148">
            <v>0</v>
          </cell>
        </row>
        <row r="2149">
          <cell r="B2149">
            <v>35</v>
          </cell>
          <cell r="J2149">
            <v>0</v>
          </cell>
          <cell r="K2149">
            <v>0</v>
          </cell>
          <cell r="L2149">
            <v>0</v>
          </cell>
          <cell r="M2149">
            <v>0</v>
          </cell>
          <cell r="N2149">
            <v>0</v>
          </cell>
          <cell r="O2149">
            <v>0</v>
          </cell>
          <cell r="P2149">
            <v>0</v>
          </cell>
          <cell r="Q2149">
            <v>0</v>
          </cell>
          <cell r="R2149">
            <v>0</v>
          </cell>
          <cell r="S2149">
            <v>0</v>
          </cell>
        </row>
        <row r="2150">
          <cell r="B2150">
            <v>35</v>
          </cell>
          <cell r="J2150">
            <v>0</v>
          </cell>
          <cell r="K2150">
            <v>0</v>
          </cell>
          <cell r="L2150">
            <v>0</v>
          </cell>
          <cell r="M2150">
            <v>0</v>
          </cell>
          <cell r="N2150">
            <v>0</v>
          </cell>
          <cell r="O2150">
            <v>0</v>
          </cell>
          <cell r="P2150">
            <v>0</v>
          </cell>
          <cell r="Q2150">
            <v>0</v>
          </cell>
          <cell r="R2150">
            <v>0</v>
          </cell>
          <cell r="S2150">
            <v>0</v>
          </cell>
        </row>
        <row r="2151">
          <cell r="B2151">
            <v>35</v>
          </cell>
          <cell r="J2151">
            <v>0</v>
          </cell>
          <cell r="K2151">
            <v>0</v>
          </cell>
          <cell r="L2151">
            <v>0</v>
          </cell>
          <cell r="M2151">
            <v>0</v>
          </cell>
          <cell r="N2151">
            <v>0</v>
          </cell>
          <cell r="O2151">
            <v>0</v>
          </cell>
          <cell r="P2151">
            <v>0</v>
          </cell>
          <cell r="Q2151">
            <v>0</v>
          </cell>
          <cell r="R2151">
            <v>0</v>
          </cell>
          <cell r="S2151">
            <v>0</v>
          </cell>
        </row>
        <row r="2152">
          <cell r="B2152">
            <v>35</v>
          </cell>
          <cell r="J2152">
            <v>0</v>
          </cell>
          <cell r="K2152">
            <v>0</v>
          </cell>
          <cell r="L2152">
            <v>0</v>
          </cell>
          <cell r="M2152">
            <v>0</v>
          </cell>
          <cell r="N2152">
            <v>0</v>
          </cell>
          <cell r="O2152">
            <v>0</v>
          </cell>
          <cell r="P2152">
            <v>0</v>
          </cell>
          <cell r="Q2152">
            <v>0</v>
          </cell>
          <cell r="R2152">
            <v>0</v>
          </cell>
          <cell r="S2152">
            <v>0</v>
          </cell>
        </row>
        <row r="2153">
          <cell r="B2153">
            <v>36</v>
          </cell>
          <cell r="J2153">
            <v>0</v>
          </cell>
          <cell r="K2153">
            <v>0</v>
          </cell>
          <cell r="L2153">
            <v>0</v>
          </cell>
          <cell r="M2153">
            <v>0</v>
          </cell>
          <cell r="N2153">
            <v>0</v>
          </cell>
          <cell r="O2153">
            <v>0</v>
          </cell>
          <cell r="P2153">
            <v>0</v>
          </cell>
          <cell r="Q2153">
            <v>0</v>
          </cell>
          <cell r="R2153">
            <v>0</v>
          </cell>
          <cell r="S2153">
            <v>0</v>
          </cell>
        </row>
        <row r="2154">
          <cell r="B2154">
            <v>36</v>
          </cell>
          <cell r="J2154">
            <v>0</v>
          </cell>
          <cell r="K2154">
            <v>0</v>
          </cell>
          <cell r="L2154">
            <v>0</v>
          </cell>
          <cell r="M2154">
            <v>0</v>
          </cell>
          <cell r="N2154">
            <v>0</v>
          </cell>
          <cell r="O2154">
            <v>0</v>
          </cell>
          <cell r="P2154">
            <v>0</v>
          </cell>
          <cell r="Q2154">
            <v>0</v>
          </cell>
          <cell r="R2154">
            <v>0</v>
          </cell>
          <cell r="S2154">
            <v>0</v>
          </cell>
        </row>
        <row r="2155">
          <cell r="B2155">
            <v>36</v>
          </cell>
          <cell r="J2155">
            <v>0</v>
          </cell>
          <cell r="K2155">
            <v>0</v>
          </cell>
          <cell r="L2155">
            <v>0</v>
          </cell>
          <cell r="M2155">
            <v>0</v>
          </cell>
          <cell r="N2155">
            <v>0</v>
          </cell>
          <cell r="O2155">
            <v>0</v>
          </cell>
          <cell r="P2155">
            <v>0</v>
          </cell>
          <cell r="Q2155">
            <v>0</v>
          </cell>
          <cell r="R2155">
            <v>0</v>
          </cell>
          <cell r="S2155">
            <v>0</v>
          </cell>
        </row>
        <row r="2156">
          <cell r="B2156">
            <v>36</v>
          </cell>
          <cell r="J2156">
            <v>0</v>
          </cell>
          <cell r="K2156">
            <v>0</v>
          </cell>
          <cell r="L2156">
            <v>0</v>
          </cell>
          <cell r="M2156">
            <v>0</v>
          </cell>
          <cell r="N2156">
            <v>0</v>
          </cell>
          <cell r="O2156">
            <v>0</v>
          </cell>
          <cell r="P2156">
            <v>0</v>
          </cell>
          <cell r="Q2156">
            <v>0</v>
          </cell>
          <cell r="R2156">
            <v>0</v>
          </cell>
          <cell r="S2156">
            <v>0</v>
          </cell>
        </row>
        <row r="2157">
          <cell r="B2157">
            <v>36</v>
          </cell>
          <cell r="J2157">
            <v>0</v>
          </cell>
          <cell r="K2157">
            <v>0</v>
          </cell>
          <cell r="L2157">
            <v>0</v>
          </cell>
          <cell r="M2157">
            <v>0</v>
          </cell>
          <cell r="N2157">
            <v>0</v>
          </cell>
          <cell r="O2157">
            <v>0</v>
          </cell>
          <cell r="P2157">
            <v>0</v>
          </cell>
          <cell r="Q2157">
            <v>0</v>
          </cell>
          <cell r="R2157">
            <v>0</v>
          </cell>
          <cell r="S2157">
            <v>0</v>
          </cell>
        </row>
        <row r="2158">
          <cell r="B2158">
            <v>37</v>
          </cell>
          <cell r="J2158">
            <v>0</v>
          </cell>
          <cell r="K2158">
            <v>0</v>
          </cell>
          <cell r="L2158">
            <v>0</v>
          </cell>
          <cell r="M2158">
            <v>0</v>
          </cell>
          <cell r="N2158">
            <v>0</v>
          </cell>
          <cell r="O2158">
            <v>0</v>
          </cell>
          <cell r="P2158">
            <v>0</v>
          </cell>
          <cell r="Q2158">
            <v>0</v>
          </cell>
          <cell r="R2158">
            <v>0</v>
          </cell>
          <cell r="S2158">
            <v>0</v>
          </cell>
        </row>
        <row r="2159">
          <cell r="B2159">
            <v>37</v>
          </cell>
          <cell r="J2159">
            <v>0</v>
          </cell>
          <cell r="K2159">
            <v>0</v>
          </cell>
          <cell r="L2159">
            <v>0</v>
          </cell>
          <cell r="M2159">
            <v>0</v>
          </cell>
          <cell r="N2159">
            <v>0</v>
          </cell>
          <cell r="O2159">
            <v>0</v>
          </cell>
          <cell r="P2159">
            <v>0</v>
          </cell>
          <cell r="Q2159">
            <v>0</v>
          </cell>
          <cell r="R2159">
            <v>0</v>
          </cell>
          <cell r="S2159">
            <v>0</v>
          </cell>
        </row>
        <row r="2160">
          <cell r="B2160">
            <v>37</v>
          </cell>
          <cell r="J2160">
            <v>0</v>
          </cell>
          <cell r="K2160">
            <v>0</v>
          </cell>
          <cell r="L2160">
            <v>0</v>
          </cell>
          <cell r="M2160">
            <v>0</v>
          </cell>
          <cell r="N2160">
            <v>0</v>
          </cell>
          <cell r="O2160">
            <v>0</v>
          </cell>
          <cell r="P2160">
            <v>0</v>
          </cell>
          <cell r="Q2160">
            <v>0</v>
          </cell>
          <cell r="R2160">
            <v>0</v>
          </cell>
          <cell r="S2160">
            <v>0</v>
          </cell>
        </row>
        <row r="2161">
          <cell r="B2161">
            <v>37</v>
          </cell>
          <cell r="J2161">
            <v>0</v>
          </cell>
          <cell r="K2161">
            <v>0</v>
          </cell>
          <cell r="L2161">
            <v>0</v>
          </cell>
          <cell r="M2161">
            <v>0</v>
          </cell>
          <cell r="N2161">
            <v>0</v>
          </cell>
          <cell r="O2161">
            <v>0</v>
          </cell>
          <cell r="P2161">
            <v>0</v>
          </cell>
          <cell r="Q2161">
            <v>0</v>
          </cell>
          <cell r="R2161">
            <v>0</v>
          </cell>
          <cell r="S2161">
            <v>0</v>
          </cell>
        </row>
        <row r="2162">
          <cell r="B2162">
            <v>37</v>
          </cell>
          <cell r="J2162">
            <v>0</v>
          </cell>
          <cell r="K2162">
            <v>0</v>
          </cell>
          <cell r="L2162">
            <v>0</v>
          </cell>
          <cell r="M2162">
            <v>0</v>
          </cell>
          <cell r="N2162">
            <v>0</v>
          </cell>
          <cell r="O2162">
            <v>0</v>
          </cell>
          <cell r="P2162">
            <v>0</v>
          </cell>
          <cell r="Q2162">
            <v>0</v>
          </cell>
          <cell r="R2162">
            <v>0</v>
          </cell>
          <cell r="S2162">
            <v>0</v>
          </cell>
        </row>
        <row r="2163">
          <cell r="B2163">
            <v>38</v>
          </cell>
          <cell r="J2163">
            <v>0</v>
          </cell>
          <cell r="K2163">
            <v>0</v>
          </cell>
          <cell r="L2163">
            <v>0</v>
          </cell>
          <cell r="M2163">
            <v>0</v>
          </cell>
          <cell r="N2163">
            <v>0</v>
          </cell>
          <cell r="O2163">
            <v>0</v>
          </cell>
          <cell r="P2163">
            <v>0</v>
          </cell>
          <cell r="Q2163">
            <v>0</v>
          </cell>
          <cell r="R2163">
            <v>0</v>
          </cell>
          <cell r="S2163">
            <v>0</v>
          </cell>
        </row>
        <row r="2164">
          <cell r="B2164">
            <v>38</v>
          </cell>
          <cell r="J2164">
            <v>0</v>
          </cell>
          <cell r="K2164">
            <v>0</v>
          </cell>
          <cell r="L2164">
            <v>0</v>
          </cell>
          <cell r="M2164">
            <v>0</v>
          </cell>
          <cell r="N2164">
            <v>0</v>
          </cell>
          <cell r="O2164">
            <v>0</v>
          </cell>
          <cell r="P2164">
            <v>0</v>
          </cell>
          <cell r="Q2164">
            <v>0</v>
          </cell>
          <cell r="R2164">
            <v>0</v>
          </cell>
          <cell r="S2164">
            <v>0</v>
          </cell>
        </row>
        <row r="2165">
          <cell r="B2165">
            <v>38</v>
          </cell>
          <cell r="J2165">
            <v>0</v>
          </cell>
          <cell r="K2165">
            <v>0</v>
          </cell>
          <cell r="L2165">
            <v>0</v>
          </cell>
          <cell r="M2165">
            <v>0</v>
          </cell>
          <cell r="N2165">
            <v>0</v>
          </cell>
          <cell r="O2165">
            <v>0</v>
          </cell>
          <cell r="P2165">
            <v>0</v>
          </cell>
          <cell r="Q2165">
            <v>0</v>
          </cell>
          <cell r="R2165">
            <v>0</v>
          </cell>
          <cell r="S2165">
            <v>0</v>
          </cell>
        </row>
        <row r="2166">
          <cell r="B2166">
            <v>38</v>
          </cell>
          <cell r="J2166">
            <v>0</v>
          </cell>
          <cell r="K2166">
            <v>0</v>
          </cell>
          <cell r="L2166">
            <v>0</v>
          </cell>
          <cell r="M2166">
            <v>0</v>
          </cell>
          <cell r="N2166">
            <v>0</v>
          </cell>
          <cell r="O2166">
            <v>0</v>
          </cell>
          <cell r="P2166">
            <v>0</v>
          </cell>
          <cell r="Q2166">
            <v>0</v>
          </cell>
          <cell r="R2166">
            <v>0</v>
          </cell>
          <cell r="S2166">
            <v>0</v>
          </cell>
        </row>
        <row r="2167">
          <cell r="B2167">
            <v>38</v>
          </cell>
          <cell r="J2167">
            <v>0</v>
          </cell>
          <cell r="K2167">
            <v>0</v>
          </cell>
          <cell r="L2167">
            <v>0</v>
          </cell>
          <cell r="M2167">
            <v>0</v>
          </cell>
          <cell r="N2167">
            <v>0</v>
          </cell>
          <cell r="O2167">
            <v>0</v>
          </cell>
          <cell r="P2167">
            <v>0</v>
          </cell>
          <cell r="Q2167">
            <v>0</v>
          </cell>
          <cell r="R2167">
            <v>0</v>
          </cell>
          <cell r="S2167">
            <v>0</v>
          </cell>
        </row>
        <row r="2168">
          <cell r="B2168">
            <v>39</v>
          </cell>
          <cell r="J2168">
            <v>0</v>
          </cell>
          <cell r="K2168">
            <v>0</v>
          </cell>
          <cell r="L2168">
            <v>0</v>
          </cell>
          <cell r="M2168">
            <v>0</v>
          </cell>
          <cell r="N2168">
            <v>0</v>
          </cell>
          <cell r="O2168">
            <v>0</v>
          </cell>
          <cell r="P2168">
            <v>0</v>
          </cell>
          <cell r="Q2168">
            <v>0</v>
          </cell>
          <cell r="R2168">
            <v>0</v>
          </cell>
          <cell r="S2168">
            <v>0</v>
          </cell>
        </row>
        <row r="2169">
          <cell r="B2169">
            <v>39</v>
          </cell>
          <cell r="J2169">
            <v>0</v>
          </cell>
          <cell r="K2169">
            <v>0</v>
          </cell>
          <cell r="L2169">
            <v>0</v>
          </cell>
          <cell r="M2169">
            <v>0</v>
          </cell>
          <cell r="N2169">
            <v>0</v>
          </cell>
          <cell r="O2169">
            <v>0</v>
          </cell>
          <cell r="P2169">
            <v>0</v>
          </cell>
          <cell r="Q2169">
            <v>0</v>
          </cell>
          <cell r="R2169">
            <v>0</v>
          </cell>
          <cell r="S2169">
            <v>0</v>
          </cell>
        </row>
        <row r="2170">
          <cell r="B2170">
            <v>39</v>
          </cell>
          <cell r="J2170">
            <v>0</v>
          </cell>
          <cell r="K2170">
            <v>0</v>
          </cell>
          <cell r="L2170">
            <v>0</v>
          </cell>
          <cell r="M2170">
            <v>0</v>
          </cell>
          <cell r="N2170">
            <v>0</v>
          </cell>
          <cell r="O2170">
            <v>0</v>
          </cell>
          <cell r="P2170">
            <v>0</v>
          </cell>
          <cell r="Q2170">
            <v>0</v>
          </cell>
          <cell r="R2170">
            <v>0</v>
          </cell>
          <cell r="S2170">
            <v>0</v>
          </cell>
        </row>
        <row r="2171">
          <cell r="B2171">
            <v>39</v>
          </cell>
          <cell r="J2171">
            <v>0</v>
          </cell>
          <cell r="K2171">
            <v>0</v>
          </cell>
          <cell r="L2171">
            <v>0</v>
          </cell>
          <cell r="M2171">
            <v>0</v>
          </cell>
          <cell r="N2171">
            <v>0</v>
          </cell>
          <cell r="O2171">
            <v>0</v>
          </cell>
          <cell r="P2171">
            <v>0</v>
          </cell>
          <cell r="Q2171">
            <v>0</v>
          </cell>
          <cell r="R2171">
            <v>0</v>
          </cell>
          <cell r="S2171">
            <v>0</v>
          </cell>
        </row>
        <row r="2172">
          <cell r="B2172">
            <v>39</v>
          </cell>
          <cell r="J2172">
            <v>0</v>
          </cell>
          <cell r="K2172">
            <v>0</v>
          </cell>
          <cell r="L2172">
            <v>0</v>
          </cell>
          <cell r="M2172">
            <v>0</v>
          </cell>
          <cell r="N2172">
            <v>0</v>
          </cell>
          <cell r="O2172">
            <v>0</v>
          </cell>
          <cell r="P2172">
            <v>0</v>
          </cell>
          <cell r="Q2172">
            <v>0</v>
          </cell>
          <cell r="R2172">
            <v>0</v>
          </cell>
          <cell r="S2172">
            <v>0</v>
          </cell>
        </row>
        <row r="2173">
          <cell r="B2173">
            <v>40</v>
          </cell>
          <cell r="J2173">
            <v>0</v>
          </cell>
          <cell r="K2173">
            <v>0</v>
          </cell>
          <cell r="L2173">
            <v>0</v>
          </cell>
          <cell r="M2173">
            <v>0</v>
          </cell>
          <cell r="N2173">
            <v>0</v>
          </cell>
          <cell r="O2173">
            <v>0</v>
          </cell>
          <cell r="P2173">
            <v>0</v>
          </cell>
          <cell r="Q2173">
            <v>0</v>
          </cell>
          <cell r="R2173">
            <v>0</v>
          </cell>
          <cell r="S2173">
            <v>0</v>
          </cell>
        </row>
        <row r="2174">
          <cell r="B2174">
            <v>40</v>
          </cell>
          <cell r="J2174">
            <v>0</v>
          </cell>
          <cell r="K2174">
            <v>0</v>
          </cell>
          <cell r="L2174">
            <v>0</v>
          </cell>
          <cell r="M2174">
            <v>0</v>
          </cell>
          <cell r="N2174">
            <v>0</v>
          </cell>
          <cell r="O2174">
            <v>0</v>
          </cell>
          <cell r="P2174">
            <v>0</v>
          </cell>
          <cell r="Q2174">
            <v>0</v>
          </cell>
          <cell r="R2174">
            <v>0</v>
          </cell>
          <cell r="S2174">
            <v>0</v>
          </cell>
        </row>
        <row r="2175">
          <cell r="B2175">
            <v>40</v>
          </cell>
          <cell r="J2175">
            <v>0</v>
          </cell>
          <cell r="K2175">
            <v>0</v>
          </cell>
          <cell r="L2175">
            <v>0</v>
          </cell>
          <cell r="M2175">
            <v>0</v>
          </cell>
          <cell r="N2175">
            <v>0</v>
          </cell>
          <cell r="O2175">
            <v>0</v>
          </cell>
          <cell r="P2175">
            <v>0</v>
          </cell>
          <cell r="Q2175">
            <v>0</v>
          </cell>
          <cell r="R2175">
            <v>0</v>
          </cell>
          <cell r="S2175">
            <v>0</v>
          </cell>
        </row>
        <row r="2176">
          <cell r="B2176">
            <v>40</v>
          </cell>
          <cell r="J2176">
            <v>0</v>
          </cell>
          <cell r="K2176">
            <v>0</v>
          </cell>
          <cell r="L2176">
            <v>0</v>
          </cell>
          <cell r="M2176">
            <v>0</v>
          </cell>
          <cell r="N2176">
            <v>0</v>
          </cell>
          <cell r="O2176">
            <v>0</v>
          </cell>
          <cell r="P2176">
            <v>0</v>
          </cell>
          <cell r="Q2176">
            <v>0</v>
          </cell>
          <cell r="R2176">
            <v>0</v>
          </cell>
          <cell r="S2176">
            <v>0</v>
          </cell>
        </row>
        <row r="2177">
          <cell r="B2177">
            <v>40</v>
          </cell>
          <cell r="J2177">
            <v>0</v>
          </cell>
          <cell r="K2177">
            <v>0</v>
          </cell>
          <cell r="L2177">
            <v>0</v>
          </cell>
          <cell r="M2177">
            <v>0</v>
          </cell>
          <cell r="N2177">
            <v>0</v>
          </cell>
          <cell r="O2177">
            <v>0</v>
          </cell>
          <cell r="P2177">
            <v>0</v>
          </cell>
          <cell r="Q2177">
            <v>0</v>
          </cell>
          <cell r="R2177">
            <v>0</v>
          </cell>
          <cell r="S2177">
            <v>0</v>
          </cell>
        </row>
        <row r="2178">
          <cell r="B2178">
            <v>41</v>
          </cell>
          <cell r="J2178">
            <v>0</v>
          </cell>
          <cell r="K2178">
            <v>0</v>
          </cell>
          <cell r="L2178">
            <v>0</v>
          </cell>
          <cell r="M2178">
            <v>0</v>
          </cell>
          <cell r="N2178">
            <v>0</v>
          </cell>
          <cell r="O2178">
            <v>0</v>
          </cell>
          <cell r="P2178">
            <v>0</v>
          </cell>
          <cell r="Q2178">
            <v>0</v>
          </cell>
          <cell r="R2178">
            <v>0</v>
          </cell>
          <cell r="S2178">
            <v>0</v>
          </cell>
        </row>
        <row r="2179">
          <cell r="B2179">
            <v>41</v>
          </cell>
          <cell r="J2179">
            <v>0</v>
          </cell>
          <cell r="K2179">
            <v>0</v>
          </cell>
          <cell r="L2179">
            <v>0</v>
          </cell>
          <cell r="M2179">
            <v>0</v>
          </cell>
          <cell r="N2179">
            <v>0</v>
          </cell>
          <cell r="O2179">
            <v>0</v>
          </cell>
          <cell r="P2179">
            <v>0</v>
          </cell>
          <cell r="Q2179">
            <v>0</v>
          </cell>
          <cell r="R2179">
            <v>0</v>
          </cell>
          <cell r="S2179">
            <v>0</v>
          </cell>
        </row>
        <row r="2180">
          <cell r="B2180">
            <v>41</v>
          </cell>
          <cell r="J2180">
            <v>0</v>
          </cell>
          <cell r="K2180">
            <v>0</v>
          </cell>
          <cell r="L2180">
            <v>0</v>
          </cell>
          <cell r="M2180">
            <v>0</v>
          </cell>
          <cell r="N2180">
            <v>0</v>
          </cell>
          <cell r="O2180">
            <v>0</v>
          </cell>
          <cell r="P2180">
            <v>0</v>
          </cell>
          <cell r="Q2180">
            <v>0</v>
          </cell>
          <cell r="R2180">
            <v>0</v>
          </cell>
          <cell r="S2180">
            <v>0</v>
          </cell>
        </row>
        <row r="2181">
          <cell r="B2181">
            <v>41</v>
          </cell>
          <cell r="J2181">
            <v>0</v>
          </cell>
          <cell r="K2181">
            <v>0</v>
          </cell>
          <cell r="L2181">
            <v>0</v>
          </cell>
          <cell r="M2181">
            <v>0</v>
          </cell>
          <cell r="N2181">
            <v>0</v>
          </cell>
          <cell r="O2181">
            <v>0</v>
          </cell>
          <cell r="P2181">
            <v>0</v>
          </cell>
          <cell r="Q2181">
            <v>0</v>
          </cell>
          <cell r="R2181">
            <v>0</v>
          </cell>
          <cell r="S2181">
            <v>0</v>
          </cell>
        </row>
        <row r="2182">
          <cell r="B2182">
            <v>41</v>
          </cell>
          <cell r="J2182">
            <v>0</v>
          </cell>
          <cell r="K2182">
            <v>0</v>
          </cell>
          <cell r="L2182">
            <v>0</v>
          </cell>
          <cell r="M2182">
            <v>0</v>
          </cell>
          <cell r="N2182">
            <v>0</v>
          </cell>
          <cell r="O2182">
            <v>0</v>
          </cell>
          <cell r="P2182">
            <v>0</v>
          </cell>
          <cell r="Q2182">
            <v>0</v>
          </cell>
          <cell r="R2182">
            <v>0</v>
          </cell>
          <cell r="S2182">
            <v>0</v>
          </cell>
        </row>
        <row r="2183">
          <cell r="B2183">
            <v>42</v>
          </cell>
          <cell r="J2183">
            <v>0</v>
          </cell>
          <cell r="K2183">
            <v>0</v>
          </cell>
          <cell r="L2183">
            <v>0</v>
          </cell>
          <cell r="M2183">
            <v>0</v>
          </cell>
          <cell r="N2183">
            <v>0</v>
          </cell>
          <cell r="O2183">
            <v>0</v>
          </cell>
          <cell r="P2183">
            <v>0</v>
          </cell>
          <cell r="Q2183">
            <v>0</v>
          </cell>
          <cell r="R2183">
            <v>0</v>
          </cell>
          <cell r="S2183">
            <v>0</v>
          </cell>
        </row>
        <row r="2184">
          <cell r="B2184">
            <v>42</v>
          </cell>
          <cell r="J2184">
            <v>0</v>
          </cell>
          <cell r="K2184">
            <v>0</v>
          </cell>
          <cell r="L2184">
            <v>0</v>
          </cell>
          <cell r="M2184">
            <v>0</v>
          </cell>
          <cell r="N2184">
            <v>0</v>
          </cell>
          <cell r="O2184">
            <v>0</v>
          </cell>
          <cell r="P2184">
            <v>0</v>
          </cell>
          <cell r="Q2184">
            <v>0</v>
          </cell>
          <cell r="R2184">
            <v>0</v>
          </cell>
          <cell r="S2184">
            <v>0</v>
          </cell>
        </row>
        <row r="2185">
          <cell r="B2185">
            <v>42</v>
          </cell>
          <cell r="J2185">
            <v>0</v>
          </cell>
          <cell r="K2185">
            <v>0</v>
          </cell>
          <cell r="L2185">
            <v>0</v>
          </cell>
          <cell r="M2185">
            <v>0</v>
          </cell>
          <cell r="N2185">
            <v>0</v>
          </cell>
          <cell r="O2185">
            <v>0</v>
          </cell>
          <cell r="P2185">
            <v>0</v>
          </cell>
          <cell r="Q2185">
            <v>0</v>
          </cell>
          <cell r="R2185">
            <v>0</v>
          </cell>
          <cell r="S2185">
            <v>0</v>
          </cell>
        </row>
        <row r="2186">
          <cell r="B2186">
            <v>42</v>
          </cell>
          <cell r="J2186">
            <v>0</v>
          </cell>
          <cell r="K2186">
            <v>0</v>
          </cell>
          <cell r="L2186">
            <v>0</v>
          </cell>
          <cell r="M2186">
            <v>0</v>
          </cell>
          <cell r="N2186">
            <v>0</v>
          </cell>
          <cell r="O2186">
            <v>0</v>
          </cell>
          <cell r="P2186">
            <v>0</v>
          </cell>
          <cell r="Q2186">
            <v>0</v>
          </cell>
          <cell r="R2186">
            <v>0</v>
          </cell>
          <cell r="S2186">
            <v>0</v>
          </cell>
        </row>
        <row r="2187">
          <cell r="B2187">
            <v>42</v>
          </cell>
          <cell r="J2187">
            <v>0</v>
          </cell>
          <cell r="K2187">
            <v>0</v>
          </cell>
          <cell r="L2187">
            <v>0</v>
          </cell>
          <cell r="M2187">
            <v>0</v>
          </cell>
          <cell r="N2187">
            <v>0</v>
          </cell>
          <cell r="O2187">
            <v>0</v>
          </cell>
          <cell r="P2187">
            <v>0</v>
          </cell>
          <cell r="Q2187">
            <v>0</v>
          </cell>
          <cell r="R2187">
            <v>0</v>
          </cell>
          <cell r="S2187">
            <v>0</v>
          </cell>
        </row>
        <row r="2188">
          <cell r="B2188">
            <v>43</v>
          </cell>
          <cell r="J2188">
            <v>0</v>
          </cell>
          <cell r="K2188">
            <v>0</v>
          </cell>
          <cell r="L2188">
            <v>0</v>
          </cell>
          <cell r="M2188">
            <v>0</v>
          </cell>
          <cell r="N2188">
            <v>0</v>
          </cell>
          <cell r="O2188">
            <v>0</v>
          </cell>
          <cell r="P2188">
            <v>0</v>
          </cell>
          <cell r="Q2188">
            <v>0</v>
          </cell>
          <cell r="R2188">
            <v>0</v>
          </cell>
          <cell r="S2188">
            <v>0</v>
          </cell>
        </row>
        <row r="2189">
          <cell r="B2189">
            <v>43</v>
          </cell>
          <cell r="J2189">
            <v>0</v>
          </cell>
          <cell r="K2189">
            <v>0</v>
          </cell>
          <cell r="L2189">
            <v>0</v>
          </cell>
          <cell r="M2189">
            <v>0</v>
          </cell>
          <cell r="N2189">
            <v>0</v>
          </cell>
          <cell r="O2189">
            <v>0</v>
          </cell>
          <cell r="P2189">
            <v>0</v>
          </cell>
          <cell r="Q2189">
            <v>0</v>
          </cell>
          <cell r="R2189">
            <v>0</v>
          </cell>
          <cell r="S2189">
            <v>0</v>
          </cell>
        </row>
        <row r="2190">
          <cell r="B2190">
            <v>43</v>
          </cell>
          <cell r="J2190">
            <v>0</v>
          </cell>
          <cell r="K2190">
            <v>0</v>
          </cell>
          <cell r="L2190">
            <v>0</v>
          </cell>
          <cell r="M2190">
            <v>0</v>
          </cell>
          <cell r="N2190">
            <v>0</v>
          </cell>
          <cell r="O2190">
            <v>0</v>
          </cell>
          <cell r="P2190">
            <v>0</v>
          </cell>
          <cell r="Q2190">
            <v>0</v>
          </cell>
          <cell r="R2190">
            <v>0</v>
          </cell>
          <cell r="S2190">
            <v>0</v>
          </cell>
        </row>
        <row r="2191">
          <cell r="B2191">
            <v>43</v>
          </cell>
          <cell r="J2191">
            <v>0</v>
          </cell>
          <cell r="K2191">
            <v>0</v>
          </cell>
          <cell r="L2191">
            <v>0</v>
          </cell>
          <cell r="M2191">
            <v>0</v>
          </cell>
          <cell r="N2191">
            <v>0</v>
          </cell>
          <cell r="O2191">
            <v>0</v>
          </cell>
          <cell r="P2191">
            <v>0</v>
          </cell>
          <cell r="Q2191">
            <v>0</v>
          </cell>
          <cell r="R2191">
            <v>0</v>
          </cell>
          <cell r="S2191">
            <v>0</v>
          </cell>
        </row>
        <row r="2192">
          <cell r="B2192">
            <v>43</v>
          </cell>
          <cell r="J2192">
            <v>0</v>
          </cell>
          <cell r="K2192">
            <v>0</v>
          </cell>
          <cell r="L2192">
            <v>0</v>
          </cell>
          <cell r="M2192">
            <v>0</v>
          </cell>
          <cell r="N2192">
            <v>0</v>
          </cell>
          <cell r="O2192">
            <v>0</v>
          </cell>
          <cell r="P2192">
            <v>0</v>
          </cell>
          <cell r="Q2192">
            <v>0</v>
          </cell>
          <cell r="R2192">
            <v>0</v>
          </cell>
          <cell r="S2192">
            <v>0</v>
          </cell>
        </row>
        <row r="2193">
          <cell r="B2193">
            <v>44</v>
          </cell>
          <cell r="J2193">
            <v>0</v>
          </cell>
          <cell r="K2193">
            <v>0</v>
          </cell>
          <cell r="L2193">
            <v>0</v>
          </cell>
          <cell r="M2193">
            <v>0</v>
          </cell>
          <cell r="N2193">
            <v>0</v>
          </cell>
          <cell r="O2193">
            <v>0</v>
          </cell>
          <cell r="P2193">
            <v>0</v>
          </cell>
          <cell r="Q2193">
            <v>0</v>
          </cell>
          <cell r="R2193">
            <v>0</v>
          </cell>
          <cell r="S2193">
            <v>0</v>
          </cell>
        </row>
        <row r="2194">
          <cell r="B2194">
            <v>44</v>
          </cell>
          <cell r="J2194">
            <v>0</v>
          </cell>
          <cell r="K2194">
            <v>0</v>
          </cell>
          <cell r="L2194">
            <v>0</v>
          </cell>
          <cell r="M2194">
            <v>0</v>
          </cell>
          <cell r="N2194">
            <v>0</v>
          </cell>
          <cell r="O2194">
            <v>0</v>
          </cell>
          <cell r="P2194">
            <v>0</v>
          </cell>
          <cell r="Q2194">
            <v>0</v>
          </cell>
          <cell r="R2194">
            <v>0</v>
          </cell>
          <cell r="S2194">
            <v>0</v>
          </cell>
        </row>
        <row r="2195">
          <cell r="B2195">
            <v>44</v>
          </cell>
          <cell r="J2195">
            <v>0</v>
          </cell>
          <cell r="K2195">
            <v>0</v>
          </cell>
          <cell r="L2195">
            <v>0</v>
          </cell>
          <cell r="M2195">
            <v>0</v>
          </cell>
          <cell r="N2195">
            <v>0</v>
          </cell>
          <cell r="O2195">
            <v>0</v>
          </cell>
          <cell r="P2195">
            <v>0</v>
          </cell>
          <cell r="Q2195">
            <v>0</v>
          </cell>
          <cell r="R2195">
            <v>0</v>
          </cell>
          <cell r="S2195">
            <v>0</v>
          </cell>
        </row>
        <row r="2196">
          <cell r="B2196">
            <v>44</v>
          </cell>
          <cell r="J2196">
            <v>0</v>
          </cell>
          <cell r="K2196">
            <v>0</v>
          </cell>
          <cell r="L2196">
            <v>0</v>
          </cell>
          <cell r="M2196">
            <v>0</v>
          </cell>
          <cell r="N2196">
            <v>0</v>
          </cell>
          <cell r="O2196">
            <v>0</v>
          </cell>
          <cell r="P2196">
            <v>0</v>
          </cell>
          <cell r="Q2196">
            <v>0</v>
          </cell>
          <cell r="R2196">
            <v>0</v>
          </cell>
          <cell r="S2196">
            <v>0</v>
          </cell>
        </row>
        <row r="2197">
          <cell r="B2197">
            <v>44</v>
          </cell>
          <cell r="J2197">
            <v>0</v>
          </cell>
          <cell r="K2197">
            <v>0</v>
          </cell>
          <cell r="L2197">
            <v>0</v>
          </cell>
          <cell r="M2197">
            <v>0</v>
          </cell>
          <cell r="N2197">
            <v>0</v>
          </cell>
          <cell r="O2197">
            <v>0</v>
          </cell>
          <cell r="P2197">
            <v>0</v>
          </cell>
          <cell r="Q2197">
            <v>0</v>
          </cell>
          <cell r="R2197">
            <v>0</v>
          </cell>
          <cell r="S2197">
            <v>0</v>
          </cell>
        </row>
        <row r="2198">
          <cell r="B2198">
            <v>45</v>
          </cell>
          <cell r="J2198">
            <v>0</v>
          </cell>
          <cell r="K2198">
            <v>0</v>
          </cell>
          <cell r="L2198">
            <v>0</v>
          </cell>
          <cell r="M2198">
            <v>0</v>
          </cell>
          <cell r="N2198">
            <v>0</v>
          </cell>
          <cell r="O2198">
            <v>0</v>
          </cell>
          <cell r="P2198">
            <v>0</v>
          </cell>
          <cell r="Q2198">
            <v>0</v>
          </cell>
          <cell r="R2198">
            <v>0</v>
          </cell>
          <cell r="S2198">
            <v>0</v>
          </cell>
        </row>
        <row r="2199">
          <cell r="B2199">
            <v>45</v>
          </cell>
          <cell r="J2199">
            <v>0</v>
          </cell>
          <cell r="K2199">
            <v>0</v>
          </cell>
          <cell r="L2199">
            <v>0</v>
          </cell>
          <cell r="M2199">
            <v>0</v>
          </cell>
          <cell r="N2199">
            <v>0</v>
          </cell>
          <cell r="O2199">
            <v>0</v>
          </cell>
          <cell r="P2199">
            <v>0</v>
          </cell>
          <cell r="Q2199">
            <v>0</v>
          </cell>
          <cell r="R2199">
            <v>0</v>
          </cell>
          <cell r="S2199">
            <v>0</v>
          </cell>
        </row>
        <row r="2200">
          <cell r="B2200">
            <v>45</v>
          </cell>
          <cell r="J2200">
            <v>0</v>
          </cell>
          <cell r="K2200">
            <v>0</v>
          </cell>
          <cell r="L2200">
            <v>0</v>
          </cell>
          <cell r="M2200">
            <v>0</v>
          </cell>
          <cell r="N2200">
            <v>0</v>
          </cell>
          <cell r="O2200">
            <v>0</v>
          </cell>
          <cell r="P2200">
            <v>0</v>
          </cell>
          <cell r="Q2200">
            <v>0</v>
          </cell>
          <cell r="R2200">
            <v>0</v>
          </cell>
          <cell r="S2200">
            <v>0</v>
          </cell>
        </row>
        <row r="2201">
          <cell r="B2201">
            <v>45</v>
          </cell>
          <cell r="J2201">
            <v>0</v>
          </cell>
          <cell r="K2201">
            <v>0</v>
          </cell>
          <cell r="L2201">
            <v>0</v>
          </cell>
          <cell r="M2201">
            <v>0</v>
          </cell>
          <cell r="N2201">
            <v>0</v>
          </cell>
          <cell r="O2201">
            <v>0</v>
          </cell>
          <cell r="P2201">
            <v>0</v>
          </cell>
          <cell r="Q2201">
            <v>0</v>
          </cell>
          <cell r="R2201">
            <v>0</v>
          </cell>
          <cell r="S2201">
            <v>0</v>
          </cell>
        </row>
        <row r="2202">
          <cell r="B2202">
            <v>45</v>
          </cell>
          <cell r="J2202">
            <v>0</v>
          </cell>
          <cell r="K2202">
            <v>0</v>
          </cell>
          <cell r="L2202">
            <v>0</v>
          </cell>
          <cell r="M2202">
            <v>0</v>
          </cell>
          <cell r="N2202">
            <v>0</v>
          </cell>
          <cell r="O2202">
            <v>0</v>
          </cell>
          <cell r="P2202">
            <v>0</v>
          </cell>
          <cell r="Q2202">
            <v>0</v>
          </cell>
          <cell r="R2202">
            <v>0</v>
          </cell>
          <cell r="S2202">
            <v>0</v>
          </cell>
        </row>
        <row r="2203">
          <cell r="B2203">
            <v>46</v>
          </cell>
          <cell r="J2203">
            <v>0</v>
          </cell>
          <cell r="K2203">
            <v>0</v>
          </cell>
          <cell r="L2203">
            <v>0</v>
          </cell>
          <cell r="M2203">
            <v>0</v>
          </cell>
          <cell r="N2203">
            <v>0</v>
          </cell>
          <cell r="O2203">
            <v>0</v>
          </cell>
          <cell r="P2203">
            <v>0</v>
          </cell>
          <cell r="Q2203">
            <v>0</v>
          </cell>
          <cell r="R2203">
            <v>0</v>
          </cell>
          <cell r="S2203">
            <v>0</v>
          </cell>
        </row>
        <row r="2204">
          <cell r="B2204">
            <v>46</v>
          </cell>
          <cell r="J2204">
            <v>0</v>
          </cell>
          <cell r="K2204">
            <v>0</v>
          </cell>
          <cell r="L2204">
            <v>0</v>
          </cell>
          <cell r="M2204">
            <v>0</v>
          </cell>
          <cell r="N2204">
            <v>0</v>
          </cell>
          <cell r="O2204">
            <v>0</v>
          </cell>
          <cell r="P2204">
            <v>0</v>
          </cell>
          <cell r="Q2204">
            <v>0</v>
          </cell>
          <cell r="R2204">
            <v>0</v>
          </cell>
          <cell r="S2204">
            <v>0</v>
          </cell>
        </row>
        <row r="2205">
          <cell r="B2205">
            <v>46</v>
          </cell>
          <cell r="J2205">
            <v>0</v>
          </cell>
          <cell r="K2205">
            <v>0</v>
          </cell>
          <cell r="L2205">
            <v>0</v>
          </cell>
          <cell r="M2205">
            <v>0</v>
          </cell>
          <cell r="N2205">
            <v>0</v>
          </cell>
          <cell r="O2205">
            <v>0</v>
          </cell>
          <cell r="P2205">
            <v>0</v>
          </cell>
          <cell r="Q2205">
            <v>0</v>
          </cell>
          <cell r="R2205">
            <v>0</v>
          </cell>
          <cell r="S2205">
            <v>0</v>
          </cell>
        </row>
        <row r="2206">
          <cell r="B2206">
            <v>46</v>
          </cell>
          <cell r="J2206">
            <v>0</v>
          </cell>
          <cell r="K2206">
            <v>0</v>
          </cell>
          <cell r="L2206">
            <v>0</v>
          </cell>
          <cell r="M2206">
            <v>0</v>
          </cell>
          <cell r="N2206">
            <v>0</v>
          </cell>
          <cell r="O2206">
            <v>0</v>
          </cell>
          <cell r="P2206">
            <v>0</v>
          </cell>
          <cell r="Q2206">
            <v>0</v>
          </cell>
          <cell r="R2206">
            <v>0</v>
          </cell>
          <cell r="S2206">
            <v>0</v>
          </cell>
        </row>
        <row r="2207">
          <cell r="B2207">
            <v>46</v>
          </cell>
          <cell r="J2207">
            <v>0</v>
          </cell>
          <cell r="K2207">
            <v>0</v>
          </cell>
          <cell r="L2207">
            <v>0</v>
          </cell>
          <cell r="M2207">
            <v>0</v>
          </cell>
          <cell r="N2207">
            <v>0</v>
          </cell>
          <cell r="O2207">
            <v>0</v>
          </cell>
          <cell r="P2207">
            <v>0</v>
          </cell>
          <cell r="Q2207">
            <v>0</v>
          </cell>
          <cell r="R2207">
            <v>0</v>
          </cell>
          <cell r="S2207">
            <v>0</v>
          </cell>
        </row>
        <row r="2208">
          <cell r="B2208">
            <v>47</v>
          </cell>
          <cell r="J2208">
            <v>0</v>
          </cell>
          <cell r="K2208">
            <v>0</v>
          </cell>
          <cell r="L2208">
            <v>0</v>
          </cell>
          <cell r="M2208">
            <v>0</v>
          </cell>
          <cell r="N2208">
            <v>0</v>
          </cell>
          <cell r="O2208">
            <v>0</v>
          </cell>
          <cell r="P2208">
            <v>0</v>
          </cell>
          <cell r="Q2208">
            <v>0</v>
          </cell>
          <cell r="R2208">
            <v>0</v>
          </cell>
          <cell r="S2208">
            <v>0</v>
          </cell>
        </row>
        <row r="2209">
          <cell r="B2209">
            <v>47</v>
          </cell>
          <cell r="J2209">
            <v>0</v>
          </cell>
          <cell r="K2209">
            <v>0</v>
          </cell>
          <cell r="L2209">
            <v>0</v>
          </cell>
          <cell r="M2209">
            <v>0</v>
          </cell>
          <cell r="N2209">
            <v>0</v>
          </cell>
          <cell r="O2209">
            <v>0</v>
          </cell>
          <cell r="P2209">
            <v>0</v>
          </cell>
          <cell r="Q2209">
            <v>0</v>
          </cell>
          <cell r="R2209">
            <v>0</v>
          </cell>
          <cell r="S2209">
            <v>0</v>
          </cell>
        </row>
        <row r="2210">
          <cell r="B2210">
            <v>47</v>
          </cell>
          <cell r="J2210">
            <v>0</v>
          </cell>
          <cell r="K2210">
            <v>0</v>
          </cell>
          <cell r="L2210">
            <v>0</v>
          </cell>
          <cell r="M2210">
            <v>0</v>
          </cell>
          <cell r="N2210">
            <v>0</v>
          </cell>
          <cell r="O2210">
            <v>0</v>
          </cell>
          <cell r="P2210">
            <v>0</v>
          </cell>
          <cell r="Q2210">
            <v>0</v>
          </cell>
          <cell r="R2210">
            <v>0</v>
          </cell>
          <cell r="S2210">
            <v>0</v>
          </cell>
        </row>
        <row r="2211">
          <cell r="B2211">
            <v>47</v>
          </cell>
          <cell r="J2211">
            <v>0</v>
          </cell>
          <cell r="K2211">
            <v>0</v>
          </cell>
          <cell r="L2211">
            <v>0</v>
          </cell>
          <cell r="M2211">
            <v>0</v>
          </cell>
          <cell r="N2211">
            <v>0</v>
          </cell>
          <cell r="O2211">
            <v>0</v>
          </cell>
          <cell r="P2211">
            <v>0</v>
          </cell>
          <cell r="Q2211">
            <v>0</v>
          </cell>
          <cell r="R2211">
            <v>0</v>
          </cell>
          <cell r="S2211">
            <v>0</v>
          </cell>
        </row>
        <row r="2212">
          <cell r="B2212">
            <v>47</v>
          </cell>
          <cell r="J2212">
            <v>0</v>
          </cell>
          <cell r="K2212">
            <v>0</v>
          </cell>
          <cell r="L2212">
            <v>0</v>
          </cell>
          <cell r="M2212">
            <v>0</v>
          </cell>
          <cell r="N2212">
            <v>0</v>
          </cell>
          <cell r="O2212">
            <v>0</v>
          </cell>
          <cell r="P2212">
            <v>0</v>
          </cell>
          <cell r="Q2212">
            <v>0</v>
          </cell>
          <cell r="R2212">
            <v>0</v>
          </cell>
          <cell r="S2212">
            <v>0</v>
          </cell>
        </row>
        <row r="2213">
          <cell r="B2213">
            <v>48</v>
          </cell>
          <cell r="J2213">
            <v>0</v>
          </cell>
          <cell r="K2213">
            <v>0</v>
          </cell>
          <cell r="L2213">
            <v>0</v>
          </cell>
          <cell r="M2213">
            <v>0</v>
          </cell>
          <cell r="N2213">
            <v>0</v>
          </cell>
          <cell r="O2213">
            <v>0</v>
          </cell>
          <cell r="P2213">
            <v>0</v>
          </cell>
          <cell r="Q2213">
            <v>0</v>
          </cell>
          <cell r="R2213">
            <v>0</v>
          </cell>
          <cell r="S2213">
            <v>0</v>
          </cell>
        </row>
        <row r="2214">
          <cell r="B2214">
            <v>48</v>
          </cell>
          <cell r="J2214">
            <v>0</v>
          </cell>
          <cell r="K2214">
            <v>0</v>
          </cell>
          <cell r="L2214">
            <v>0</v>
          </cell>
          <cell r="M2214">
            <v>0</v>
          </cell>
          <cell r="N2214">
            <v>0</v>
          </cell>
          <cell r="O2214">
            <v>0</v>
          </cell>
          <cell r="P2214">
            <v>0</v>
          </cell>
          <cell r="Q2214">
            <v>0</v>
          </cell>
          <cell r="R2214">
            <v>0</v>
          </cell>
          <cell r="S2214">
            <v>0</v>
          </cell>
        </row>
        <row r="2215">
          <cell r="B2215">
            <v>48</v>
          </cell>
          <cell r="J2215">
            <v>0</v>
          </cell>
          <cell r="K2215">
            <v>0</v>
          </cell>
          <cell r="L2215">
            <v>0</v>
          </cell>
          <cell r="M2215">
            <v>0</v>
          </cell>
          <cell r="N2215">
            <v>0</v>
          </cell>
          <cell r="O2215">
            <v>0</v>
          </cell>
          <cell r="P2215">
            <v>0</v>
          </cell>
          <cell r="Q2215">
            <v>0</v>
          </cell>
          <cell r="R2215">
            <v>0</v>
          </cell>
          <cell r="S2215">
            <v>0</v>
          </cell>
        </row>
        <row r="2216">
          <cell r="B2216">
            <v>48</v>
          </cell>
          <cell r="J2216">
            <v>0</v>
          </cell>
          <cell r="K2216">
            <v>0</v>
          </cell>
          <cell r="L2216">
            <v>0</v>
          </cell>
          <cell r="M2216">
            <v>0</v>
          </cell>
          <cell r="N2216">
            <v>0</v>
          </cell>
          <cell r="O2216">
            <v>0</v>
          </cell>
          <cell r="P2216">
            <v>0</v>
          </cell>
          <cell r="Q2216">
            <v>0</v>
          </cell>
          <cell r="R2216">
            <v>0</v>
          </cell>
          <cell r="S2216">
            <v>0</v>
          </cell>
        </row>
        <row r="2217">
          <cell r="B2217">
            <v>48</v>
          </cell>
          <cell r="J2217">
            <v>0</v>
          </cell>
          <cell r="K2217">
            <v>0</v>
          </cell>
          <cell r="L2217">
            <v>0</v>
          </cell>
          <cell r="M2217">
            <v>0</v>
          </cell>
          <cell r="N2217">
            <v>0</v>
          </cell>
          <cell r="O2217">
            <v>0</v>
          </cell>
          <cell r="P2217">
            <v>0</v>
          </cell>
          <cell r="Q2217">
            <v>0</v>
          </cell>
          <cell r="R2217">
            <v>0</v>
          </cell>
          <cell r="S2217">
            <v>0</v>
          </cell>
        </row>
        <row r="2218">
          <cell r="B2218">
            <v>49</v>
          </cell>
          <cell r="J2218">
            <v>0</v>
          </cell>
          <cell r="K2218">
            <v>0</v>
          </cell>
          <cell r="L2218">
            <v>0</v>
          </cell>
          <cell r="M2218">
            <v>0</v>
          </cell>
          <cell r="N2218">
            <v>0</v>
          </cell>
          <cell r="O2218">
            <v>0</v>
          </cell>
          <cell r="P2218">
            <v>0</v>
          </cell>
          <cell r="Q2218">
            <v>0</v>
          </cell>
          <cell r="R2218">
            <v>0</v>
          </cell>
          <cell r="S2218">
            <v>0</v>
          </cell>
        </row>
        <row r="2219">
          <cell r="B2219">
            <v>49</v>
          </cell>
          <cell r="J2219">
            <v>0</v>
          </cell>
          <cell r="K2219">
            <v>0</v>
          </cell>
          <cell r="L2219">
            <v>0</v>
          </cell>
          <cell r="M2219">
            <v>0</v>
          </cell>
          <cell r="N2219">
            <v>0</v>
          </cell>
          <cell r="O2219">
            <v>0</v>
          </cell>
          <cell r="P2219">
            <v>0</v>
          </cell>
          <cell r="Q2219">
            <v>0</v>
          </cell>
          <cell r="R2219">
            <v>0</v>
          </cell>
          <cell r="S2219">
            <v>0</v>
          </cell>
        </row>
        <row r="2220">
          <cell r="B2220">
            <v>49</v>
          </cell>
          <cell r="J2220">
            <v>0</v>
          </cell>
          <cell r="K2220">
            <v>0</v>
          </cell>
          <cell r="L2220">
            <v>0</v>
          </cell>
          <cell r="M2220">
            <v>0</v>
          </cell>
          <cell r="N2220">
            <v>0</v>
          </cell>
          <cell r="O2220">
            <v>0</v>
          </cell>
          <cell r="P2220">
            <v>0</v>
          </cell>
          <cell r="Q2220">
            <v>0</v>
          </cell>
          <cell r="R2220">
            <v>0</v>
          </cell>
          <cell r="S2220">
            <v>0</v>
          </cell>
        </row>
        <row r="2221">
          <cell r="B2221">
            <v>49</v>
          </cell>
          <cell r="J2221">
            <v>0</v>
          </cell>
          <cell r="K2221">
            <v>0</v>
          </cell>
          <cell r="L2221">
            <v>0</v>
          </cell>
          <cell r="M2221">
            <v>0</v>
          </cell>
          <cell r="N2221">
            <v>0</v>
          </cell>
          <cell r="O2221">
            <v>0</v>
          </cell>
          <cell r="P2221">
            <v>0</v>
          </cell>
          <cell r="Q2221">
            <v>0</v>
          </cell>
          <cell r="R2221">
            <v>0</v>
          </cell>
          <cell r="S2221">
            <v>0</v>
          </cell>
        </row>
        <row r="2222">
          <cell r="B2222">
            <v>49</v>
          </cell>
          <cell r="J2222">
            <v>0</v>
          </cell>
          <cell r="K2222">
            <v>0</v>
          </cell>
          <cell r="L2222">
            <v>0</v>
          </cell>
          <cell r="M2222">
            <v>0</v>
          </cell>
          <cell r="N2222">
            <v>0</v>
          </cell>
          <cell r="O2222">
            <v>0</v>
          </cell>
          <cell r="P2222">
            <v>0</v>
          </cell>
          <cell r="Q2222">
            <v>0</v>
          </cell>
          <cell r="R2222">
            <v>0</v>
          </cell>
          <cell r="S2222">
            <v>0</v>
          </cell>
        </row>
        <row r="2223">
          <cell r="B2223">
            <v>50</v>
          </cell>
          <cell r="J2223">
            <v>0</v>
          </cell>
          <cell r="K2223">
            <v>0</v>
          </cell>
          <cell r="L2223">
            <v>0</v>
          </cell>
          <cell r="M2223">
            <v>0</v>
          </cell>
          <cell r="N2223">
            <v>0</v>
          </cell>
          <cell r="O2223">
            <v>0</v>
          </cell>
          <cell r="P2223">
            <v>0</v>
          </cell>
          <cell r="Q2223">
            <v>0</v>
          </cell>
          <cell r="R2223">
            <v>0</v>
          </cell>
          <cell r="S2223">
            <v>0</v>
          </cell>
        </row>
        <row r="2224">
          <cell r="B2224">
            <v>50</v>
          </cell>
          <cell r="J2224">
            <v>0</v>
          </cell>
          <cell r="K2224">
            <v>0</v>
          </cell>
          <cell r="L2224">
            <v>0</v>
          </cell>
          <cell r="M2224">
            <v>0</v>
          </cell>
          <cell r="N2224">
            <v>0</v>
          </cell>
          <cell r="O2224">
            <v>0</v>
          </cell>
          <cell r="P2224">
            <v>0</v>
          </cell>
          <cell r="Q2224">
            <v>0</v>
          </cell>
          <cell r="R2224">
            <v>0</v>
          </cell>
          <cell r="S2224">
            <v>0</v>
          </cell>
        </row>
        <row r="2225">
          <cell r="B2225">
            <v>50</v>
          </cell>
          <cell r="J2225">
            <v>0</v>
          </cell>
          <cell r="K2225">
            <v>0</v>
          </cell>
          <cell r="L2225">
            <v>0</v>
          </cell>
          <cell r="M2225">
            <v>0</v>
          </cell>
          <cell r="N2225">
            <v>0</v>
          </cell>
          <cell r="O2225">
            <v>0</v>
          </cell>
          <cell r="P2225">
            <v>0</v>
          </cell>
          <cell r="Q2225">
            <v>0</v>
          </cell>
          <cell r="R2225">
            <v>0</v>
          </cell>
          <cell r="S2225">
            <v>0</v>
          </cell>
        </row>
        <row r="2226">
          <cell r="B2226">
            <v>50</v>
          </cell>
          <cell r="J2226">
            <v>0</v>
          </cell>
          <cell r="K2226">
            <v>0</v>
          </cell>
          <cell r="L2226">
            <v>0</v>
          </cell>
          <cell r="M2226">
            <v>0</v>
          </cell>
          <cell r="N2226">
            <v>0</v>
          </cell>
          <cell r="O2226">
            <v>0</v>
          </cell>
          <cell r="P2226">
            <v>0</v>
          </cell>
          <cell r="Q2226">
            <v>0</v>
          </cell>
          <cell r="R2226">
            <v>0</v>
          </cell>
          <cell r="S2226">
            <v>0</v>
          </cell>
        </row>
        <row r="2227">
          <cell r="B2227">
            <v>50</v>
          </cell>
          <cell r="J2227">
            <v>0</v>
          </cell>
          <cell r="K2227">
            <v>0</v>
          </cell>
          <cell r="L2227">
            <v>0</v>
          </cell>
          <cell r="M2227">
            <v>0</v>
          </cell>
          <cell r="N2227">
            <v>0</v>
          </cell>
          <cell r="O2227">
            <v>0</v>
          </cell>
          <cell r="P2227">
            <v>0</v>
          </cell>
          <cell r="Q2227">
            <v>0</v>
          </cell>
          <cell r="R2227">
            <v>0</v>
          </cell>
          <cell r="S2227">
            <v>0</v>
          </cell>
        </row>
        <row r="2228">
          <cell r="B2228">
            <v>51</v>
          </cell>
          <cell r="J2228">
            <v>0</v>
          </cell>
          <cell r="K2228">
            <v>0</v>
          </cell>
          <cell r="L2228">
            <v>0</v>
          </cell>
          <cell r="M2228">
            <v>0</v>
          </cell>
          <cell r="N2228">
            <v>0</v>
          </cell>
          <cell r="O2228">
            <v>0</v>
          </cell>
          <cell r="P2228">
            <v>0</v>
          </cell>
          <cell r="Q2228">
            <v>0</v>
          </cell>
          <cell r="R2228">
            <v>0</v>
          </cell>
          <cell r="S2228">
            <v>0</v>
          </cell>
        </row>
        <row r="2229">
          <cell r="B2229">
            <v>51</v>
          </cell>
          <cell r="J2229">
            <v>0</v>
          </cell>
          <cell r="K2229">
            <v>0</v>
          </cell>
          <cell r="L2229">
            <v>0</v>
          </cell>
          <cell r="M2229">
            <v>0</v>
          </cell>
          <cell r="N2229">
            <v>0</v>
          </cell>
          <cell r="O2229">
            <v>0</v>
          </cell>
          <cell r="P2229">
            <v>0</v>
          </cell>
          <cell r="Q2229">
            <v>0</v>
          </cell>
          <cell r="R2229">
            <v>0</v>
          </cell>
          <cell r="S2229">
            <v>0</v>
          </cell>
        </row>
        <row r="2230">
          <cell r="B2230">
            <v>51</v>
          </cell>
          <cell r="J2230">
            <v>0</v>
          </cell>
          <cell r="K2230">
            <v>0</v>
          </cell>
          <cell r="L2230">
            <v>0</v>
          </cell>
          <cell r="M2230">
            <v>0</v>
          </cell>
          <cell r="N2230">
            <v>0</v>
          </cell>
          <cell r="O2230">
            <v>0</v>
          </cell>
          <cell r="P2230">
            <v>0</v>
          </cell>
          <cell r="Q2230">
            <v>0</v>
          </cell>
          <cell r="R2230">
            <v>0</v>
          </cell>
          <cell r="S2230">
            <v>0</v>
          </cell>
        </row>
        <row r="2231">
          <cell r="B2231">
            <v>51</v>
          </cell>
          <cell r="J2231">
            <v>0</v>
          </cell>
          <cell r="K2231">
            <v>0</v>
          </cell>
          <cell r="L2231">
            <v>0</v>
          </cell>
          <cell r="M2231">
            <v>0</v>
          </cell>
          <cell r="N2231">
            <v>0</v>
          </cell>
          <cell r="O2231">
            <v>0</v>
          </cell>
          <cell r="P2231">
            <v>0</v>
          </cell>
          <cell r="Q2231">
            <v>0</v>
          </cell>
          <cell r="R2231">
            <v>0</v>
          </cell>
          <cell r="S2231">
            <v>0</v>
          </cell>
        </row>
        <row r="2232">
          <cell r="B2232">
            <v>51</v>
          </cell>
          <cell r="J2232">
            <v>0</v>
          </cell>
          <cell r="K2232">
            <v>0</v>
          </cell>
          <cell r="L2232">
            <v>0</v>
          </cell>
          <cell r="M2232">
            <v>0</v>
          </cell>
          <cell r="N2232">
            <v>0</v>
          </cell>
          <cell r="O2232">
            <v>0</v>
          </cell>
          <cell r="P2232">
            <v>0</v>
          </cell>
          <cell r="Q2232">
            <v>0</v>
          </cell>
          <cell r="R2232">
            <v>0</v>
          </cell>
          <cell r="S2232">
            <v>0</v>
          </cell>
        </row>
        <row r="2233">
          <cell r="B2233">
            <v>52</v>
          </cell>
          <cell r="J2233">
            <v>0</v>
          </cell>
          <cell r="K2233">
            <v>0</v>
          </cell>
          <cell r="L2233">
            <v>0</v>
          </cell>
          <cell r="M2233">
            <v>0</v>
          </cell>
          <cell r="N2233">
            <v>0</v>
          </cell>
          <cell r="O2233">
            <v>0</v>
          </cell>
          <cell r="P2233">
            <v>0</v>
          </cell>
          <cell r="Q2233">
            <v>0</v>
          </cell>
          <cell r="R2233">
            <v>0</v>
          </cell>
          <cell r="S2233">
            <v>0</v>
          </cell>
        </row>
        <row r="2234">
          <cell r="B2234">
            <v>52</v>
          </cell>
          <cell r="J2234">
            <v>0</v>
          </cell>
          <cell r="K2234">
            <v>0</v>
          </cell>
          <cell r="L2234">
            <v>0</v>
          </cell>
          <cell r="M2234">
            <v>0</v>
          </cell>
          <cell r="N2234">
            <v>0</v>
          </cell>
          <cell r="O2234">
            <v>0</v>
          </cell>
          <cell r="P2234">
            <v>0</v>
          </cell>
          <cell r="Q2234">
            <v>0</v>
          </cell>
          <cell r="R2234">
            <v>0</v>
          </cell>
          <cell r="S2234">
            <v>0</v>
          </cell>
        </row>
        <row r="2235">
          <cell r="B2235">
            <v>52</v>
          </cell>
          <cell r="J2235">
            <v>0</v>
          </cell>
          <cell r="K2235">
            <v>0</v>
          </cell>
          <cell r="L2235">
            <v>0</v>
          </cell>
          <cell r="M2235">
            <v>0</v>
          </cell>
          <cell r="N2235">
            <v>0</v>
          </cell>
          <cell r="O2235">
            <v>0</v>
          </cell>
          <cell r="P2235">
            <v>0</v>
          </cell>
          <cell r="Q2235">
            <v>0</v>
          </cell>
          <cell r="R2235">
            <v>0</v>
          </cell>
          <cell r="S2235">
            <v>0</v>
          </cell>
        </row>
        <row r="2236">
          <cell r="B2236">
            <v>52</v>
          </cell>
          <cell r="J2236">
            <v>0</v>
          </cell>
          <cell r="K2236">
            <v>0</v>
          </cell>
          <cell r="L2236">
            <v>0</v>
          </cell>
          <cell r="M2236">
            <v>0</v>
          </cell>
          <cell r="N2236">
            <v>0</v>
          </cell>
          <cell r="O2236">
            <v>0</v>
          </cell>
          <cell r="P2236">
            <v>0</v>
          </cell>
          <cell r="Q2236">
            <v>0</v>
          </cell>
          <cell r="R2236">
            <v>0</v>
          </cell>
          <cell r="S2236">
            <v>0</v>
          </cell>
        </row>
        <row r="2237">
          <cell r="B2237">
            <v>52</v>
          </cell>
          <cell r="J2237">
            <v>0</v>
          </cell>
          <cell r="K2237">
            <v>0</v>
          </cell>
          <cell r="L2237">
            <v>0</v>
          </cell>
          <cell r="M2237">
            <v>0</v>
          </cell>
          <cell r="N2237">
            <v>0</v>
          </cell>
          <cell r="O2237">
            <v>0</v>
          </cell>
          <cell r="P2237">
            <v>0</v>
          </cell>
          <cell r="Q2237">
            <v>0</v>
          </cell>
          <cell r="R2237">
            <v>0</v>
          </cell>
          <cell r="S2237">
            <v>0</v>
          </cell>
        </row>
        <row r="2238">
          <cell r="B2238">
            <v>53</v>
          </cell>
          <cell r="J2238">
            <v>0</v>
          </cell>
          <cell r="K2238">
            <v>0</v>
          </cell>
          <cell r="L2238">
            <v>0</v>
          </cell>
          <cell r="M2238">
            <v>0</v>
          </cell>
          <cell r="N2238">
            <v>0</v>
          </cell>
          <cell r="O2238">
            <v>0</v>
          </cell>
          <cell r="P2238">
            <v>0</v>
          </cell>
          <cell r="Q2238">
            <v>0</v>
          </cell>
          <cell r="R2238">
            <v>0</v>
          </cell>
          <cell r="S2238">
            <v>0</v>
          </cell>
        </row>
        <row r="2239">
          <cell r="B2239">
            <v>53</v>
          </cell>
          <cell r="J2239">
            <v>0</v>
          </cell>
          <cell r="K2239">
            <v>0</v>
          </cell>
          <cell r="L2239">
            <v>0</v>
          </cell>
          <cell r="M2239">
            <v>0</v>
          </cell>
          <cell r="N2239">
            <v>0</v>
          </cell>
          <cell r="O2239">
            <v>0</v>
          </cell>
          <cell r="P2239">
            <v>0</v>
          </cell>
          <cell r="Q2239">
            <v>0</v>
          </cell>
          <cell r="R2239">
            <v>0</v>
          </cell>
          <cell r="S2239">
            <v>0</v>
          </cell>
        </row>
        <row r="2240">
          <cell r="B2240">
            <v>53</v>
          </cell>
          <cell r="J2240">
            <v>0</v>
          </cell>
          <cell r="K2240">
            <v>0</v>
          </cell>
          <cell r="L2240">
            <v>0</v>
          </cell>
          <cell r="M2240">
            <v>0</v>
          </cell>
          <cell r="N2240">
            <v>0</v>
          </cell>
          <cell r="O2240">
            <v>0</v>
          </cell>
          <cell r="P2240">
            <v>0</v>
          </cell>
          <cell r="Q2240">
            <v>0</v>
          </cell>
          <cell r="R2240">
            <v>0</v>
          </cell>
          <cell r="S2240">
            <v>0</v>
          </cell>
        </row>
        <row r="2241">
          <cell r="B2241">
            <v>53</v>
          </cell>
          <cell r="J2241">
            <v>0</v>
          </cell>
          <cell r="K2241">
            <v>0</v>
          </cell>
          <cell r="L2241">
            <v>0</v>
          </cell>
          <cell r="M2241">
            <v>0</v>
          </cell>
          <cell r="N2241">
            <v>0</v>
          </cell>
          <cell r="O2241">
            <v>0</v>
          </cell>
          <cell r="P2241">
            <v>0</v>
          </cell>
          <cell r="Q2241">
            <v>0</v>
          </cell>
          <cell r="R2241">
            <v>0</v>
          </cell>
          <cell r="S2241">
            <v>0</v>
          </cell>
        </row>
        <row r="2242">
          <cell r="B2242">
            <v>53</v>
          </cell>
          <cell r="J2242">
            <v>0</v>
          </cell>
          <cell r="K2242">
            <v>0</v>
          </cell>
          <cell r="L2242">
            <v>0</v>
          </cell>
          <cell r="M2242">
            <v>0</v>
          </cell>
          <cell r="N2242">
            <v>0</v>
          </cell>
          <cell r="O2242">
            <v>0</v>
          </cell>
          <cell r="P2242">
            <v>0</v>
          </cell>
          <cell r="Q2242">
            <v>0</v>
          </cell>
          <cell r="R2242">
            <v>0</v>
          </cell>
          <cell r="S2242">
            <v>0</v>
          </cell>
        </row>
        <row r="2243">
          <cell r="B2243">
            <v>54</v>
          </cell>
          <cell r="J2243">
            <v>0</v>
          </cell>
          <cell r="K2243">
            <v>0</v>
          </cell>
          <cell r="L2243">
            <v>0</v>
          </cell>
          <cell r="M2243">
            <v>0</v>
          </cell>
          <cell r="N2243">
            <v>0</v>
          </cell>
          <cell r="O2243">
            <v>0</v>
          </cell>
          <cell r="P2243">
            <v>0</v>
          </cell>
          <cell r="Q2243">
            <v>0</v>
          </cell>
          <cell r="R2243">
            <v>0</v>
          </cell>
          <cell r="S2243">
            <v>0</v>
          </cell>
        </row>
        <row r="2244">
          <cell r="B2244">
            <v>54</v>
          </cell>
          <cell r="J2244">
            <v>0</v>
          </cell>
          <cell r="K2244">
            <v>0</v>
          </cell>
          <cell r="L2244">
            <v>0</v>
          </cell>
          <cell r="M2244">
            <v>0</v>
          </cell>
          <cell r="N2244">
            <v>0</v>
          </cell>
          <cell r="O2244">
            <v>0</v>
          </cell>
          <cell r="P2244">
            <v>0</v>
          </cell>
          <cell r="Q2244">
            <v>0</v>
          </cell>
          <cell r="R2244">
            <v>0</v>
          </cell>
          <cell r="S2244">
            <v>0</v>
          </cell>
        </row>
        <row r="2245">
          <cell r="B2245">
            <v>54</v>
          </cell>
          <cell r="J2245">
            <v>0</v>
          </cell>
          <cell r="K2245">
            <v>0</v>
          </cell>
          <cell r="L2245">
            <v>0</v>
          </cell>
          <cell r="M2245">
            <v>0</v>
          </cell>
          <cell r="N2245">
            <v>0</v>
          </cell>
          <cell r="O2245">
            <v>0</v>
          </cell>
          <cell r="P2245">
            <v>0</v>
          </cell>
          <cell r="Q2245">
            <v>0</v>
          </cell>
          <cell r="R2245">
            <v>0</v>
          </cell>
          <cell r="S2245">
            <v>0</v>
          </cell>
        </row>
        <row r="2246">
          <cell r="B2246">
            <v>54</v>
          </cell>
          <cell r="J2246">
            <v>0</v>
          </cell>
          <cell r="K2246">
            <v>0</v>
          </cell>
          <cell r="L2246">
            <v>0</v>
          </cell>
          <cell r="M2246">
            <v>0</v>
          </cell>
          <cell r="N2246">
            <v>0</v>
          </cell>
          <cell r="O2246">
            <v>0</v>
          </cell>
          <cell r="P2246">
            <v>0</v>
          </cell>
          <cell r="Q2246">
            <v>0</v>
          </cell>
          <cell r="R2246">
            <v>0</v>
          </cell>
          <cell r="S2246">
            <v>0</v>
          </cell>
        </row>
        <row r="2247">
          <cell r="B2247">
            <v>54</v>
          </cell>
          <cell r="J2247">
            <v>0</v>
          </cell>
          <cell r="K2247">
            <v>0</v>
          </cell>
          <cell r="L2247">
            <v>0</v>
          </cell>
          <cell r="M2247">
            <v>0</v>
          </cell>
          <cell r="N2247">
            <v>0</v>
          </cell>
          <cell r="O2247">
            <v>0</v>
          </cell>
          <cell r="P2247">
            <v>0</v>
          </cell>
          <cell r="Q2247">
            <v>0</v>
          </cell>
          <cell r="R2247">
            <v>0</v>
          </cell>
          <cell r="S2247">
            <v>0</v>
          </cell>
        </row>
        <row r="2248">
          <cell r="B2248">
            <v>55</v>
          </cell>
          <cell r="J2248">
            <v>0</v>
          </cell>
          <cell r="K2248">
            <v>0</v>
          </cell>
          <cell r="L2248">
            <v>0</v>
          </cell>
          <cell r="M2248">
            <v>0</v>
          </cell>
          <cell r="N2248">
            <v>0</v>
          </cell>
          <cell r="O2248">
            <v>0</v>
          </cell>
          <cell r="P2248">
            <v>0</v>
          </cell>
          <cell r="Q2248">
            <v>0</v>
          </cell>
          <cell r="R2248">
            <v>0</v>
          </cell>
          <cell r="S2248">
            <v>0</v>
          </cell>
        </row>
        <row r="2249">
          <cell r="B2249">
            <v>55</v>
          </cell>
          <cell r="J2249">
            <v>0</v>
          </cell>
          <cell r="K2249">
            <v>0</v>
          </cell>
          <cell r="L2249">
            <v>0</v>
          </cell>
          <cell r="M2249">
            <v>0</v>
          </cell>
          <cell r="N2249">
            <v>0</v>
          </cell>
          <cell r="O2249">
            <v>0</v>
          </cell>
          <cell r="P2249">
            <v>0</v>
          </cell>
          <cell r="Q2249">
            <v>0</v>
          </cell>
          <cell r="R2249">
            <v>0</v>
          </cell>
          <cell r="S2249">
            <v>0</v>
          </cell>
        </row>
        <row r="2250">
          <cell r="B2250">
            <v>55</v>
          </cell>
          <cell r="J2250">
            <v>0</v>
          </cell>
          <cell r="K2250">
            <v>0</v>
          </cell>
          <cell r="L2250">
            <v>0</v>
          </cell>
          <cell r="M2250">
            <v>0</v>
          </cell>
          <cell r="N2250">
            <v>0</v>
          </cell>
          <cell r="O2250">
            <v>0</v>
          </cell>
          <cell r="P2250">
            <v>0</v>
          </cell>
          <cell r="Q2250">
            <v>0</v>
          </cell>
          <cell r="R2250">
            <v>0</v>
          </cell>
          <cell r="S2250">
            <v>0</v>
          </cell>
        </row>
        <row r="2251">
          <cell r="B2251">
            <v>55</v>
          </cell>
          <cell r="J2251">
            <v>0</v>
          </cell>
          <cell r="K2251">
            <v>0</v>
          </cell>
          <cell r="L2251">
            <v>0</v>
          </cell>
          <cell r="M2251">
            <v>0</v>
          </cell>
          <cell r="N2251">
            <v>0</v>
          </cell>
          <cell r="O2251">
            <v>0</v>
          </cell>
          <cell r="P2251">
            <v>0</v>
          </cell>
          <cell r="Q2251">
            <v>0</v>
          </cell>
          <cell r="R2251">
            <v>0</v>
          </cell>
          <cell r="S2251">
            <v>0</v>
          </cell>
        </row>
        <row r="2252">
          <cell r="B2252">
            <v>55</v>
          </cell>
          <cell r="J2252">
            <v>0</v>
          </cell>
          <cell r="K2252">
            <v>0</v>
          </cell>
          <cell r="L2252">
            <v>0</v>
          </cell>
          <cell r="M2252">
            <v>0</v>
          </cell>
          <cell r="N2252">
            <v>0</v>
          </cell>
          <cell r="O2252">
            <v>0</v>
          </cell>
          <cell r="P2252">
            <v>0</v>
          </cell>
          <cell r="Q2252">
            <v>0</v>
          </cell>
          <cell r="R2252">
            <v>0</v>
          </cell>
          <cell r="S2252">
            <v>0</v>
          </cell>
        </row>
        <row r="2253">
          <cell r="B2253">
            <v>56</v>
          </cell>
          <cell r="J2253">
            <v>0</v>
          </cell>
          <cell r="K2253">
            <v>0</v>
          </cell>
          <cell r="L2253">
            <v>0</v>
          </cell>
          <cell r="M2253">
            <v>0</v>
          </cell>
          <cell r="N2253">
            <v>0</v>
          </cell>
          <cell r="O2253">
            <v>0</v>
          </cell>
          <cell r="P2253">
            <v>0</v>
          </cell>
          <cell r="Q2253">
            <v>0</v>
          </cell>
          <cell r="R2253">
            <v>0</v>
          </cell>
          <cell r="S2253">
            <v>0</v>
          </cell>
        </row>
        <row r="2254">
          <cell r="B2254">
            <v>56</v>
          </cell>
          <cell r="J2254">
            <v>0</v>
          </cell>
          <cell r="K2254">
            <v>0</v>
          </cell>
          <cell r="L2254">
            <v>0</v>
          </cell>
          <cell r="M2254">
            <v>0</v>
          </cell>
          <cell r="N2254">
            <v>0</v>
          </cell>
          <cell r="O2254">
            <v>0</v>
          </cell>
          <cell r="P2254">
            <v>0</v>
          </cell>
          <cell r="Q2254">
            <v>0</v>
          </cell>
          <cell r="R2254">
            <v>0</v>
          </cell>
          <cell r="S2254">
            <v>0</v>
          </cell>
        </row>
        <row r="2255">
          <cell r="B2255">
            <v>56</v>
          </cell>
          <cell r="J2255">
            <v>0</v>
          </cell>
          <cell r="K2255">
            <v>0</v>
          </cell>
          <cell r="L2255">
            <v>0</v>
          </cell>
          <cell r="M2255">
            <v>0</v>
          </cell>
          <cell r="N2255">
            <v>0</v>
          </cell>
          <cell r="O2255">
            <v>0</v>
          </cell>
          <cell r="P2255">
            <v>0</v>
          </cell>
          <cell r="Q2255">
            <v>0</v>
          </cell>
          <cell r="R2255">
            <v>0</v>
          </cell>
          <cell r="S2255">
            <v>0</v>
          </cell>
        </row>
        <row r="2256">
          <cell r="B2256">
            <v>56</v>
          </cell>
          <cell r="J2256">
            <v>0</v>
          </cell>
          <cell r="K2256">
            <v>0</v>
          </cell>
          <cell r="L2256">
            <v>0</v>
          </cell>
          <cell r="M2256">
            <v>0</v>
          </cell>
          <cell r="N2256">
            <v>0</v>
          </cell>
          <cell r="O2256">
            <v>0</v>
          </cell>
          <cell r="P2256">
            <v>0</v>
          </cell>
          <cell r="Q2256">
            <v>0</v>
          </cell>
          <cell r="R2256">
            <v>0</v>
          </cell>
          <cell r="S2256">
            <v>0</v>
          </cell>
        </row>
        <row r="2257">
          <cell r="B2257">
            <v>56</v>
          </cell>
          <cell r="J2257">
            <v>0</v>
          </cell>
          <cell r="K2257">
            <v>0</v>
          </cell>
          <cell r="L2257">
            <v>0</v>
          </cell>
          <cell r="M2257">
            <v>0</v>
          </cell>
          <cell r="N2257">
            <v>0</v>
          </cell>
          <cell r="O2257">
            <v>0</v>
          </cell>
          <cell r="P2257">
            <v>0</v>
          </cell>
          <cell r="Q2257">
            <v>0</v>
          </cell>
          <cell r="R2257">
            <v>0</v>
          </cell>
          <cell r="S2257">
            <v>0</v>
          </cell>
        </row>
        <row r="2258">
          <cell r="B2258">
            <v>57</v>
          </cell>
          <cell r="J2258">
            <v>0</v>
          </cell>
          <cell r="K2258">
            <v>0</v>
          </cell>
          <cell r="L2258">
            <v>0</v>
          </cell>
          <cell r="M2258">
            <v>0</v>
          </cell>
          <cell r="N2258">
            <v>0</v>
          </cell>
          <cell r="O2258">
            <v>0</v>
          </cell>
          <cell r="P2258">
            <v>0</v>
          </cell>
          <cell r="Q2258">
            <v>0</v>
          </cell>
          <cell r="R2258">
            <v>0</v>
          </cell>
          <cell r="S2258">
            <v>0</v>
          </cell>
        </row>
        <row r="2259">
          <cell r="B2259">
            <v>57</v>
          </cell>
          <cell r="J2259">
            <v>0</v>
          </cell>
          <cell r="K2259">
            <v>0</v>
          </cell>
          <cell r="L2259">
            <v>0</v>
          </cell>
          <cell r="M2259">
            <v>0</v>
          </cell>
          <cell r="N2259">
            <v>0</v>
          </cell>
          <cell r="O2259">
            <v>0</v>
          </cell>
          <cell r="P2259">
            <v>0</v>
          </cell>
          <cell r="Q2259">
            <v>0</v>
          </cell>
          <cell r="R2259">
            <v>0</v>
          </cell>
          <cell r="S2259">
            <v>0</v>
          </cell>
        </row>
        <row r="2260">
          <cell r="B2260">
            <v>57</v>
          </cell>
          <cell r="J2260">
            <v>0</v>
          </cell>
          <cell r="K2260">
            <v>0</v>
          </cell>
          <cell r="L2260">
            <v>0</v>
          </cell>
          <cell r="M2260">
            <v>0</v>
          </cell>
          <cell r="N2260">
            <v>0</v>
          </cell>
          <cell r="O2260">
            <v>0</v>
          </cell>
          <cell r="P2260">
            <v>0</v>
          </cell>
          <cell r="Q2260">
            <v>0</v>
          </cell>
          <cell r="R2260">
            <v>0</v>
          </cell>
          <cell r="S2260">
            <v>0</v>
          </cell>
        </row>
        <row r="2261">
          <cell r="B2261">
            <v>57</v>
          </cell>
          <cell r="J2261">
            <v>0</v>
          </cell>
          <cell r="K2261">
            <v>0</v>
          </cell>
          <cell r="L2261">
            <v>0</v>
          </cell>
          <cell r="M2261">
            <v>0</v>
          </cell>
          <cell r="N2261">
            <v>0</v>
          </cell>
          <cell r="O2261">
            <v>0</v>
          </cell>
          <cell r="P2261">
            <v>0</v>
          </cell>
          <cell r="Q2261">
            <v>0</v>
          </cell>
          <cell r="R2261">
            <v>0</v>
          </cell>
          <cell r="S2261">
            <v>0</v>
          </cell>
        </row>
        <row r="2262">
          <cell r="B2262">
            <v>57</v>
          </cell>
          <cell r="J2262">
            <v>0</v>
          </cell>
          <cell r="K2262">
            <v>0</v>
          </cell>
          <cell r="L2262">
            <v>0</v>
          </cell>
          <cell r="M2262">
            <v>0</v>
          </cell>
          <cell r="N2262">
            <v>0</v>
          </cell>
          <cell r="O2262">
            <v>0</v>
          </cell>
          <cell r="P2262">
            <v>0</v>
          </cell>
          <cell r="Q2262">
            <v>0</v>
          </cell>
          <cell r="R2262">
            <v>0</v>
          </cell>
          <cell r="S2262">
            <v>0</v>
          </cell>
        </row>
        <row r="2263">
          <cell r="B2263">
            <v>58</v>
          </cell>
          <cell r="J2263">
            <v>0</v>
          </cell>
          <cell r="K2263">
            <v>0</v>
          </cell>
          <cell r="L2263">
            <v>0</v>
          </cell>
          <cell r="M2263">
            <v>0</v>
          </cell>
          <cell r="N2263">
            <v>0</v>
          </cell>
          <cell r="O2263">
            <v>0</v>
          </cell>
          <cell r="P2263">
            <v>0</v>
          </cell>
          <cell r="Q2263">
            <v>0</v>
          </cell>
          <cell r="R2263">
            <v>0</v>
          </cell>
          <cell r="S2263">
            <v>0</v>
          </cell>
        </row>
        <row r="2264">
          <cell r="B2264">
            <v>58</v>
          </cell>
          <cell r="J2264">
            <v>0</v>
          </cell>
          <cell r="K2264">
            <v>0</v>
          </cell>
          <cell r="L2264">
            <v>0</v>
          </cell>
          <cell r="M2264">
            <v>0</v>
          </cell>
          <cell r="N2264">
            <v>0</v>
          </cell>
          <cell r="O2264">
            <v>0</v>
          </cell>
          <cell r="P2264">
            <v>0</v>
          </cell>
          <cell r="Q2264">
            <v>0</v>
          </cell>
          <cell r="R2264">
            <v>0</v>
          </cell>
          <cell r="S2264">
            <v>0</v>
          </cell>
        </row>
        <row r="2265">
          <cell r="B2265">
            <v>58</v>
          </cell>
          <cell r="J2265">
            <v>0</v>
          </cell>
          <cell r="K2265">
            <v>0</v>
          </cell>
          <cell r="L2265">
            <v>0</v>
          </cell>
          <cell r="M2265">
            <v>0</v>
          </cell>
          <cell r="N2265">
            <v>0</v>
          </cell>
          <cell r="O2265">
            <v>0</v>
          </cell>
          <cell r="P2265">
            <v>0</v>
          </cell>
          <cell r="Q2265">
            <v>0</v>
          </cell>
          <cell r="R2265">
            <v>0</v>
          </cell>
          <cell r="S2265">
            <v>0</v>
          </cell>
        </row>
        <row r="2266">
          <cell r="B2266">
            <v>58</v>
          </cell>
          <cell r="J2266">
            <v>0</v>
          </cell>
          <cell r="K2266">
            <v>0</v>
          </cell>
          <cell r="L2266">
            <v>0</v>
          </cell>
          <cell r="M2266">
            <v>0</v>
          </cell>
          <cell r="N2266">
            <v>0</v>
          </cell>
          <cell r="O2266">
            <v>0</v>
          </cell>
          <cell r="P2266">
            <v>0</v>
          </cell>
          <cell r="Q2266">
            <v>0</v>
          </cell>
          <cell r="R2266">
            <v>0</v>
          </cell>
          <cell r="S2266">
            <v>0</v>
          </cell>
        </row>
        <row r="2267">
          <cell r="B2267">
            <v>58</v>
          </cell>
          <cell r="J2267">
            <v>0</v>
          </cell>
          <cell r="K2267">
            <v>0</v>
          </cell>
          <cell r="L2267">
            <v>0</v>
          </cell>
          <cell r="M2267">
            <v>0</v>
          </cell>
          <cell r="N2267">
            <v>0</v>
          </cell>
          <cell r="O2267">
            <v>0</v>
          </cell>
          <cell r="P2267">
            <v>0</v>
          </cell>
          <cell r="Q2267">
            <v>0</v>
          </cell>
          <cell r="R2267">
            <v>0</v>
          </cell>
          <cell r="S2267">
            <v>0</v>
          </cell>
        </row>
        <row r="2268">
          <cell r="B2268">
            <v>59</v>
          </cell>
          <cell r="J2268">
            <v>0</v>
          </cell>
          <cell r="K2268">
            <v>0</v>
          </cell>
          <cell r="L2268">
            <v>0</v>
          </cell>
          <cell r="M2268">
            <v>0</v>
          </cell>
          <cell r="N2268">
            <v>0</v>
          </cell>
          <cell r="O2268">
            <v>0</v>
          </cell>
          <cell r="P2268">
            <v>0</v>
          </cell>
          <cell r="Q2268">
            <v>0</v>
          </cell>
          <cell r="R2268">
            <v>0</v>
          </cell>
          <cell r="S2268">
            <v>0</v>
          </cell>
        </row>
        <row r="2269">
          <cell r="B2269">
            <v>59</v>
          </cell>
          <cell r="J2269">
            <v>0</v>
          </cell>
          <cell r="K2269">
            <v>0</v>
          </cell>
          <cell r="L2269">
            <v>0</v>
          </cell>
          <cell r="M2269">
            <v>0</v>
          </cell>
          <cell r="N2269">
            <v>0</v>
          </cell>
          <cell r="O2269">
            <v>0</v>
          </cell>
          <cell r="P2269">
            <v>0</v>
          </cell>
          <cell r="Q2269">
            <v>0</v>
          </cell>
          <cell r="R2269">
            <v>0</v>
          </cell>
          <cell r="S2269">
            <v>0</v>
          </cell>
        </row>
        <row r="2270">
          <cell r="B2270">
            <v>59</v>
          </cell>
          <cell r="J2270">
            <v>0</v>
          </cell>
          <cell r="K2270">
            <v>0</v>
          </cell>
          <cell r="L2270">
            <v>0</v>
          </cell>
          <cell r="M2270">
            <v>0</v>
          </cell>
          <cell r="N2270">
            <v>0</v>
          </cell>
          <cell r="O2270">
            <v>0</v>
          </cell>
          <cell r="P2270">
            <v>0</v>
          </cell>
          <cell r="Q2270">
            <v>0</v>
          </cell>
          <cell r="R2270">
            <v>0</v>
          </cell>
          <cell r="S2270">
            <v>0</v>
          </cell>
        </row>
        <row r="2271">
          <cell r="B2271">
            <v>59</v>
          </cell>
          <cell r="J2271">
            <v>0</v>
          </cell>
          <cell r="K2271">
            <v>0</v>
          </cell>
          <cell r="L2271">
            <v>0</v>
          </cell>
          <cell r="M2271">
            <v>0</v>
          </cell>
          <cell r="N2271">
            <v>0</v>
          </cell>
          <cell r="O2271">
            <v>0</v>
          </cell>
          <cell r="P2271">
            <v>0</v>
          </cell>
          <cell r="Q2271">
            <v>0</v>
          </cell>
          <cell r="R2271">
            <v>0</v>
          </cell>
          <cell r="S2271">
            <v>0</v>
          </cell>
        </row>
        <row r="2272">
          <cell r="B2272">
            <v>59</v>
          </cell>
          <cell r="J2272">
            <v>0</v>
          </cell>
          <cell r="K2272">
            <v>0</v>
          </cell>
          <cell r="L2272">
            <v>0</v>
          </cell>
          <cell r="M2272">
            <v>0</v>
          </cell>
          <cell r="N2272">
            <v>0</v>
          </cell>
          <cell r="O2272">
            <v>0</v>
          </cell>
          <cell r="P2272">
            <v>0</v>
          </cell>
          <cell r="Q2272">
            <v>0</v>
          </cell>
          <cell r="R2272">
            <v>0</v>
          </cell>
          <cell r="S2272">
            <v>0</v>
          </cell>
        </row>
        <row r="2273">
          <cell r="B2273">
            <v>60</v>
          </cell>
          <cell r="J2273">
            <v>0</v>
          </cell>
          <cell r="K2273">
            <v>0</v>
          </cell>
          <cell r="L2273">
            <v>0</v>
          </cell>
          <cell r="M2273">
            <v>0</v>
          </cell>
          <cell r="N2273">
            <v>0</v>
          </cell>
          <cell r="O2273">
            <v>0</v>
          </cell>
          <cell r="P2273">
            <v>0</v>
          </cell>
          <cell r="Q2273">
            <v>0</v>
          </cell>
          <cell r="R2273">
            <v>0</v>
          </cell>
          <cell r="S2273">
            <v>0</v>
          </cell>
        </row>
        <row r="2274">
          <cell r="B2274">
            <v>60</v>
          </cell>
          <cell r="J2274">
            <v>0</v>
          </cell>
          <cell r="K2274">
            <v>0</v>
          </cell>
          <cell r="L2274">
            <v>0</v>
          </cell>
          <cell r="M2274">
            <v>0</v>
          </cell>
          <cell r="N2274">
            <v>0</v>
          </cell>
          <cell r="O2274">
            <v>0</v>
          </cell>
          <cell r="P2274">
            <v>0</v>
          </cell>
          <cell r="Q2274">
            <v>0</v>
          </cell>
          <cell r="R2274">
            <v>0</v>
          </cell>
          <cell r="S2274">
            <v>0</v>
          </cell>
        </row>
        <row r="2275">
          <cell r="B2275">
            <v>60</v>
          </cell>
          <cell r="J2275">
            <v>0</v>
          </cell>
          <cell r="K2275">
            <v>0</v>
          </cell>
          <cell r="L2275">
            <v>0</v>
          </cell>
          <cell r="M2275">
            <v>0</v>
          </cell>
          <cell r="N2275">
            <v>0</v>
          </cell>
          <cell r="O2275">
            <v>0</v>
          </cell>
          <cell r="P2275">
            <v>0</v>
          </cell>
          <cell r="Q2275">
            <v>0</v>
          </cell>
          <cell r="R2275">
            <v>0</v>
          </cell>
          <cell r="S2275">
            <v>0</v>
          </cell>
        </row>
        <row r="2276">
          <cell r="B2276">
            <v>60</v>
          </cell>
          <cell r="J2276">
            <v>0</v>
          </cell>
          <cell r="K2276">
            <v>0</v>
          </cell>
          <cell r="L2276">
            <v>0</v>
          </cell>
          <cell r="M2276">
            <v>0</v>
          </cell>
          <cell r="N2276">
            <v>0</v>
          </cell>
          <cell r="O2276">
            <v>0</v>
          </cell>
          <cell r="P2276">
            <v>0</v>
          </cell>
          <cell r="Q2276">
            <v>0</v>
          </cell>
          <cell r="R2276">
            <v>0</v>
          </cell>
          <cell r="S2276">
            <v>0</v>
          </cell>
        </row>
        <row r="2277">
          <cell r="B2277">
            <v>60</v>
          </cell>
          <cell r="J2277">
            <v>0</v>
          </cell>
          <cell r="K2277">
            <v>0</v>
          </cell>
          <cell r="L2277">
            <v>0</v>
          </cell>
          <cell r="M2277">
            <v>0</v>
          </cell>
          <cell r="N2277">
            <v>0</v>
          </cell>
          <cell r="O2277">
            <v>0</v>
          </cell>
          <cell r="P2277">
            <v>0</v>
          </cell>
          <cell r="Q2277">
            <v>0</v>
          </cell>
          <cell r="R2277">
            <v>0</v>
          </cell>
          <cell r="S2277">
            <v>0</v>
          </cell>
        </row>
        <row r="2279">
          <cell r="J2279">
            <v>29.28781217936897</v>
          </cell>
          <cell r="K2279">
            <v>29.541921197150682</v>
          </cell>
          <cell r="L2279">
            <v>29.765680453349756</v>
          </cell>
          <cell r="M2279">
            <v>29.946645710542008</v>
          </cell>
          <cell r="N2279">
            <v>30.107716289897898</v>
          </cell>
          <cell r="O2279">
            <v>0</v>
          </cell>
          <cell r="P2279">
            <v>0</v>
          </cell>
          <cell r="Q2279">
            <v>0</v>
          </cell>
          <cell r="R2279">
            <v>0</v>
          </cell>
          <cell r="S2279">
            <v>0</v>
          </cell>
        </row>
        <row r="2283">
          <cell r="J2283">
            <v>3665848.9609596045</v>
          </cell>
          <cell r="K2283">
            <v>3699629.1663388284</v>
          </cell>
          <cell r="L2283">
            <v>4036681.235616527</v>
          </cell>
          <cell r="M2283">
            <v>4047793.7699377793</v>
          </cell>
          <cell r="N2283">
            <v>4001099.9710134207</v>
          </cell>
          <cell r="O2283">
            <v>0</v>
          </cell>
          <cell r="P2283">
            <v>0</v>
          </cell>
          <cell r="Q2283">
            <v>0</v>
          </cell>
          <cell r="R2283">
            <v>0</v>
          </cell>
          <cell r="S2283">
            <v>0</v>
          </cell>
        </row>
        <row r="2284">
          <cell r="J2284">
            <v>1123203.7368197772</v>
          </cell>
          <cell r="K2284">
            <v>1117738.4803789018</v>
          </cell>
          <cell r="L2284">
            <v>1378067.3860041327</v>
          </cell>
          <cell r="M2284">
            <v>1394789.0897274544</v>
          </cell>
          <cell r="N2284">
            <v>1367540.6827000659</v>
          </cell>
          <cell r="O2284">
            <v>0</v>
          </cell>
          <cell r="P2284">
            <v>0</v>
          </cell>
          <cell r="Q2284">
            <v>0</v>
          </cell>
          <cell r="R2284">
            <v>0</v>
          </cell>
          <cell r="S2284">
            <v>0</v>
          </cell>
        </row>
        <row r="2285">
          <cell r="J2285">
            <v>2688361.8662797073</v>
          </cell>
          <cell r="K2285">
            <v>2677592.4918439458</v>
          </cell>
          <cell r="L2285">
            <v>2583697.6127780383</v>
          </cell>
          <cell r="M2285">
            <v>2594815.1524760225</v>
          </cell>
          <cell r="N2285">
            <v>2554288.7427412709</v>
          </cell>
          <cell r="O2285">
            <v>0</v>
          </cell>
          <cell r="P2285">
            <v>0</v>
          </cell>
          <cell r="Q2285">
            <v>0</v>
          </cell>
          <cell r="R2285">
            <v>0</v>
          </cell>
          <cell r="S2285">
            <v>0</v>
          </cell>
        </row>
        <row r="2286">
          <cell r="J2286">
            <v>1565841.5937324069</v>
          </cell>
          <cell r="K2286">
            <v>1568540.4021825525</v>
          </cell>
          <cell r="L2286">
            <v>1541841.3403799238</v>
          </cell>
          <cell r="M2286">
            <v>1532142.3544034443</v>
          </cell>
          <cell r="N2286">
            <v>1516812.1827922261</v>
          </cell>
          <cell r="O2286">
            <v>0</v>
          </cell>
          <cell r="P2286">
            <v>0</v>
          </cell>
          <cell r="Q2286">
            <v>0</v>
          </cell>
          <cell r="R2286">
            <v>0</v>
          </cell>
          <cell r="S2286">
            <v>0</v>
          </cell>
        </row>
        <row r="2287">
          <cell r="J2287">
            <v>671816.81435588258</v>
          </cell>
          <cell r="K2287">
            <v>673899.47213294206</v>
          </cell>
          <cell r="L2287">
            <v>666695.18448769196</v>
          </cell>
          <cell r="M2287">
            <v>659868.83090561163</v>
          </cell>
          <cell r="N2287">
            <v>654523.3180462257</v>
          </cell>
          <cell r="O2287">
            <v>0</v>
          </cell>
          <cell r="P2287">
            <v>0</v>
          </cell>
          <cell r="Q2287">
            <v>0</v>
          </cell>
          <cell r="R2287">
            <v>0</v>
          </cell>
          <cell r="S2287">
            <v>0</v>
          </cell>
        </row>
        <row r="2288">
          <cell r="J2288">
            <v>669926.12655224907</v>
          </cell>
          <cell r="K2288">
            <v>672681.26599090081</v>
          </cell>
          <cell r="L2288">
            <v>666877.11122856184</v>
          </cell>
          <cell r="M2288">
            <v>659210.87605179683</v>
          </cell>
          <cell r="N2288">
            <v>654196.39488754922</v>
          </cell>
          <cell r="O2288">
            <v>0</v>
          </cell>
          <cell r="P2288">
            <v>0</v>
          </cell>
          <cell r="Q2288">
            <v>0</v>
          </cell>
          <cell r="R2288">
            <v>0</v>
          </cell>
          <cell r="S2288">
            <v>0</v>
          </cell>
        </row>
        <row r="2289">
          <cell r="J2289">
            <v>164625.40413787516</v>
          </cell>
          <cell r="K2289">
            <v>164888.79487003482</v>
          </cell>
          <cell r="L2289">
            <v>163907.38416928457</v>
          </cell>
          <cell r="M2289">
            <v>161889.81966481922</v>
          </cell>
          <cell r="N2289">
            <v>160589.19655158155</v>
          </cell>
          <cell r="O2289">
            <v>0</v>
          </cell>
          <cell r="P2289">
            <v>0</v>
          </cell>
          <cell r="Q2289">
            <v>0</v>
          </cell>
          <cell r="R2289">
            <v>0</v>
          </cell>
          <cell r="S2289">
            <v>0</v>
          </cell>
        </row>
        <row r="2290">
          <cell r="J2290">
            <v>6094855.9452429106</v>
          </cell>
          <cell r="K2290">
            <v>6170267.5775126414</v>
          </cell>
          <cell r="L2290">
            <v>5988220.0701704705</v>
          </cell>
          <cell r="M2290">
            <v>5973845.2506159227</v>
          </cell>
          <cell r="N2290">
            <v>6059751.8348153541</v>
          </cell>
          <cell r="O2290">
            <v>0</v>
          </cell>
          <cell r="P2290">
            <v>0</v>
          </cell>
          <cell r="Q2290">
            <v>0</v>
          </cell>
          <cell r="R2290">
            <v>0</v>
          </cell>
          <cell r="S2290">
            <v>0</v>
          </cell>
        </row>
        <row r="2291">
          <cell r="J2291">
            <v>1762687.866193586</v>
          </cell>
          <cell r="K2291">
            <v>1778392.2738539588</v>
          </cell>
          <cell r="L2291">
            <v>1725661.3045491602</v>
          </cell>
          <cell r="M2291">
            <v>1729031.3785832108</v>
          </cell>
          <cell r="N2291">
            <v>1751139.3613008545</v>
          </cell>
          <cell r="O2291">
            <v>0</v>
          </cell>
          <cell r="P2291">
            <v>0</v>
          </cell>
          <cell r="Q2291">
            <v>0</v>
          </cell>
          <cell r="R2291">
            <v>0</v>
          </cell>
          <cell r="S2291">
            <v>0</v>
          </cell>
        </row>
        <row r="2292">
          <cell r="J2292">
            <v>3734635.6124619632</v>
          </cell>
          <cell r="K2292">
            <v>3775826.4656075821</v>
          </cell>
          <cell r="L2292">
            <v>3679213.7761363899</v>
          </cell>
          <cell r="M2292">
            <v>3755457.197046428</v>
          </cell>
          <cell r="N2292">
            <v>3807433.4028931893</v>
          </cell>
          <cell r="O2292">
            <v>0</v>
          </cell>
          <cell r="P2292">
            <v>0</v>
          </cell>
          <cell r="Q2292">
            <v>0</v>
          </cell>
          <cell r="R2292">
            <v>0</v>
          </cell>
          <cell r="S2292">
            <v>0</v>
          </cell>
        </row>
        <row r="2293">
          <cell r="J2293">
            <v>1796787.6083039774</v>
          </cell>
          <cell r="K2293">
            <v>1828877.3883990028</v>
          </cell>
          <cell r="L2293">
            <v>1834786.258446893</v>
          </cell>
          <cell r="M2293">
            <v>1896260.915376392</v>
          </cell>
          <cell r="N2293">
            <v>1952313.6847054709</v>
          </cell>
          <cell r="O2293">
            <v>0</v>
          </cell>
          <cell r="P2293">
            <v>0</v>
          </cell>
          <cell r="Q2293">
            <v>0</v>
          </cell>
          <cell r="R2293">
            <v>0</v>
          </cell>
          <cell r="S2293">
            <v>0</v>
          </cell>
        </row>
        <row r="2294">
          <cell r="J2294">
            <v>671949.82460424886</v>
          </cell>
          <cell r="K2294">
            <v>689459.65566473256</v>
          </cell>
          <cell r="L2294">
            <v>704005.60758336389</v>
          </cell>
          <cell r="M2294">
            <v>735032.05083874345</v>
          </cell>
          <cell r="N2294">
            <v>762674.45261573687</v>
          </cell>
          <cell r="O2294">
            <v>0</v>
          </cell>
          <cell r="P2294">
            <v>0</v>
          </cell>
          <cell r="Q2294">
            <v>0</v>
          </cell>
          <cell r="R2294">
            <v>0</v>
          </cell>
          <cell r="S2294">
            <v>0</v>
          </cell>
        </row>
        <row r="2295">
          <cell r="J2295">
            <v>595640.74982279842</v>
          </cell>
          <cell r="K2295">
            <v>613362.0761454741</v>
          </cell>
          <cell r="L2295">
            <v>631085.08136448497</v>
          </cell>
          <cell r="M2295">
            <v>661309.91093554092</v>
          </cell>
          <cell r="N2295">
            <v>688474.39952209417</v>
          </cell>
          <cell r="O2295">
            <v>0</v>
          </cell>
          <cell r="P2295">
            <v>0</v>
          </cell>
          <cell r="Q2295">
            <v>0</v>
          </cell>
          <cell r="R2295">
            <v>0</v>
          </cell>
          <cell r="S2295">
            <v>0</v>
          </cell>
        </row>
        <row r="2296">
          <cell r="J2296">
            <v>43952.094815683784</v>
          </cell>
          <cell r="K2296">
            <v>44763.428908512287</v>
          </cell>
          <cell r="L2296">
            <v>45520.759364739315</v>
          </cell>
          <cell r="M2296">
            <v>47467.300540863027</v>
          </cell>
          <cell r="N2296">
            <v>49522.951778143499</v>
          </cell>
          <cell r="O2296">
            <v>0</v>
          </cell>
          <cell r="P2296">
            <v>0</v>
          </cell>
          <cell r="Q2296">
            <v>0</v>
          </cell>
          <cell r="R2296">
            <v>0</v>
          </cell>
          <cell r="S2296">
            <v>0</v>
          </cell>
        </row>
        <row r="2297">
          <cell r="J2297">
            <v>41113.184200540643</v>
          </cell>
          <cell r="K2297">
            <v>41764.330988723123</v>
          </cell>
          <cell r="L2297">
            <v>40730.712770786748</v>
          </cell>
          <cell r="M2297">
            <v>40768.091254274826</v>
          </cell>
          <cell r="N2297">
            <v>41217.781914370171</v>
          </cell>
          <cell r="O2297">
            <v>0</v>
          </cell>
          <cell r="P2297">
            <v>0</v>
          </cell>
          <cell r="Q2297">
            <v>0</v>
          </cell>
          <cell r="R2297">
            <v>0</v>
          </cell>
          <cell r="S2297">
            <v>0</v>
          </cell>
        </row>
        <row r="2298">
          <cell r="J2298">
            <v>39781.376743451146</v>
          </cell>
          <cell r="K2298">
            <v>40303.995386512986</v>
          </cell>
          <cell r="L2298">
            <v>39190.338758046193</v>
          </cell>
          <cell r="M2298">
            <v>39069.499620441355</v>
          </cell>
          <cell r="N2298">
            <v>39574.247492061128</v>
          </cell>
          <cell r="O2298">
            <v>0</v>
          </cell>
          <cell r="P2298">
            <v>0</v>
          </cell>
          <cell r="Q2298">
            <v>0</v>
          </cell>
          <cell r="R2298">
            <v>0</v>
          </cell>
          <cell r="S2298">
            <v>0</v>
          </cell>
        </row>
        <row r="2299">
          <cell r="J2299">
            <v>122578.13901458353</v>
          </cell>
          <cell r="K2299">
            <v>123934.87550629702</v>
          </cell>
          <cell r="L2299">
            <v>122247.18967272232</v>
          </cell>
          <cell r="M2299">
            <v>123557.36139046249</v>
          </cell>
          <cell r="N2299">
            <v>125172.09705095153</v>
          </cell>
          <cell r="O2299">
            <v>0</v>
          </cell>
          <cell r="P2299">
            <v>0</v>
          </cell>
          <cell r="Q2299">
            <v>0</v>
          </cell>
          <cell r="R2299">
            <v>0</v>
          </cell>
          <cell r="S2299">
            <v>0</v>
          </cell>
        </row>
        <row r="2300">
          <cell r="J2300">
            <v>132746.12076343791</v>
          </cell>
          <cell r="K2300">
            <v>135318.08327696953</v>
          </cell>
          <cell r="L2300">
            <v>138574.68556452013</v>
          </cell>
          <cell r="M2300">
            <v>140926.63180151404</v>
          </cell>
          <cell r="N2300">
            <v>145256.15303067386</v>
          </cell>
          <cell r="O2300">
            <v>0</v>
          </cell>
          <cell r="P2300">
            <v>0</v>
          </cell>
          <cell r="Q2300">
            <v>0</v>
          </cell>
          <cell r="R2300">
            <v>0</v>
          </cell>
          <cell r="S2300">
            <v>0</v>
          </cell>
        </row>
        <row r="2301">
          <cell r="J2301">
            <v>92031.519423768463</v>
          </cell>
          <cell r="K2301">
            <v>95044.884345100116</v>
          </cell>
          <cell r="L2301">
            <v>99820.413244064737</v>
          </cell>
          <cell r="M2301">
            <v>102166.78473190992</v>
          </cell>
          <cell r="N2301">
            <v>106211.66788000688</v>
          </cell>
          <cell r="O2301">
            <v>0</v>
          </cell>
          <cell r="P2301">
            <v>0</v>
          </cell>
          <cell r="Q2301">
            <v>0</v>
          </cell>
          <cell r="R2301">
            <v>0</v>
          </cell>
          <cell r="S2301">
            <v>0</v>
          </cell>
        </row>
        <row r="2302">
          <cell r="J2302">
            <v>217742.45322295293</v>
          </cell>
          <cell r="K2302">
            <v>226298.93700982662</v>
          </cell>
          <cell r="L2302">
            <v>241237.68118866041</v>
          </cell>
          <cell r="M2302">
            <v>247614.90933265511</v>
          </cell>
          <cell r="N2302">
            <v>257653.67024777748</v>
          </cell>
          <cell r="O2302">
            <v>0</v>
          </cell>
          <cell r="P2302">
            <v>0</v>
          </cell>
          <cell r="Q2302">
            <v>0</v>
          </cell>
          <cell r="R2302">
            <v>0</v>
          </cell>
          <cell r="S2302">
            <v>0</v>
          </cell>
        </row>
        <row r="2303">
          <cell r="J2303">
            <v>169379.36003078026</v>
          </cell>
          <cell r="K2303">
            <v>175748.44834133581</v>
          </cell>
          <cell r="L2303">
            <v>187387.27501744326</v>
          </cell>
          <cell r="M2303">
            <v>192324.21273750771</v>
          </cell>
          <cell r="N2303">
            <v>200411.93111195214</v>
          </cell>
          <cell r="O2303">
            <v>0</v>
          </cell>
          <cell r="P2303">
            <v>0</v>
          </cell>
          <cell r="Q2303">
            <v>0</v>
          </cell>
          <cell r="R2303">
            <v>0</v>
          </cell>
          <cell r="S2303">
            <v>0</v>
          </cell>
        </row>
        <row r="2304">
          <cell r="J2304">
            <v>675069.2217968828</v>
          </cell>
          <cell r="K2304">
            <v>678127.64956766984</v>
          </cell>
          <cell r="L2304">
            <v>748566.08174476435</v>
          </cell>
          <cell r="M2304">
            <v>739760.07151765341</v>
          </cell>
          <cell r="N2304">
            <v>736885.45882798312</v>
          </cell>
          <cell r="O2304">
            <v>0</v>
          </cell>
          <cell r="P2304">
            <v>0</v>
          </cell>
          <cell r="Q2304">
            <v>0</v>
          </cell>
          <cell r="R2304">
            <v>0</v>
          </cell>
          <cell r="S2304">
            <v>0</v>
          </cell>
        </row>
        <row r="2305">
          <cell r="J2305">
            <v>55961.496488638142</v>
          </cell>
          <cell r="K2305">
            <v>54539.341840857705</v>
          </cell>
          <cell r="L2305">
            <v>66160.894640398212</v>
          </cell>
          <cell r="M2305">
            <v>66311.734029617292</v>
          </cell>
          <cell r="N2305">
            <v>63483.238357721413</v>
          </cell>
          <cell r="O2305">
            <v>0</v>
          </cell>
          <cell r="P2305">
            <v>0</v>
          </cell>
          <cell r="Q2305">
            <v>0</v>
          </cell>
          <cell r="R2305">
            <v>0</v>
          </cell>
          <cell r="S2305">
            <v>0</v>
          </cell>
        </row>
        <row r="2306">
          <cell r="J2306">
            <v>83591.561412867974</v>
          </cell>
          <cell r="K2306">
            <v>81447.924835959493</v>
          </cell>
          <cell r="L2306">
            <v>76061.636174628118</v>
          </cell>
          <cell r="M2306">
            <v>73950.090249469402</v>
          </cell>
          <cell r="N2306">
            <v>70406.567945104529</v>
          </cell>
          <cell r="O2306">
            <v>0</v>
          </cell>
          <cell r="P2306">
            <v>0</v>
          </cell>
          <cell r="Q2306">
            <v>0</v>
          </cell>
          <cell r="R2306">
            <v>0</v>
          </cell>
          <cell r="S2306">
            <v>0</v>
          </cell>
        </row>
        <row r="2307">
          <cell r="J2307">
            <v>10770.163880375094</v>
          </cell>
          <cell r="K2307">
            <v>10456.869174175254</v>
          </cell>
          <cell r="L2307">
            <v>9763.8461132161319</v>
          </cell>
          <cell r="M2307">
            <v>9171.8564754742401</v>
          </cell>
          <cell r="N2307">
            <v>8555.5587504401956</v>
          </cell>
          <cell r="O2307">
            <v>0</v>
          </cell>
          <cell r="P2307">
            <v>0</v>
          </cell>
          <cell r="Q2307">
            <v>0</v>
          </cell>
          <cell r="R2307">
            <v>0</v>
          </cell>
          <cell r="S2307">
            <v>0</v>
          </cell>
        </row>
        <row r="2308">
          <cell r="J2308">
            <v>1234161.6449983383</v>
          </cell>
          <cell r="K2308">
            <v>1242898.3982862164</v>
          </cell>
          <cell r="L2308">
            <v>1201781.191514893</v>
          </cell>
          <cell r="M2308">
            <v>1187905.1327956023</v>
          </cell>
          <cell r="N2308">
            <v>1192878.2361673834</v>
          </cell>
          <cell r="O2308">
            <v>0</v>
          </cell>
          <cell r="P2308">
            <v>0</v>
          </cell>
          <cell r="Q2308">
            <v>0</v>
          </cell>
          <cell r="R2308">
            <v>0</v>
          </cell>
          <cell r="S2308">
            <v>0</v>
          </cell>
        </row>
        <row r="2309">
          <cell r="J2309">
            <v>98178.045265275709</v>
          </cell>
          <cell r="K2309">
            <v>97234.718743620426</v>
          </cell>
          <cell r="L2309">
            <v>91844.403210190896</v>
          </cell>
          <cell r="M2309">
            <v>90791.985867173862</v>
          </cell>
          <cell r="N2309">
            <v>90025.357345788056</v>
          </cell>
          <cell r="O2309">
            <v>0</v>
          </cell>
          <cell r="P2309">
            <v>0</v>
          </cell>
          <cell r="Q2309">
            <v>0</v>
          </cell>
          <cell r="R2309">
            <v>0</v>
          </cell>
          <cell r="S2309">
            <v>0</v>
          </cell>
        </row>
        <row r="2310">
          <cell r="J2310">
            <v>132439.26956063759</v>
          </cell>
          <cell r="K2310">
            <v>131207.0576793747</v>
          </cell>
          <cell r="L2310">
            <v>123421.01080601063</v>
          </cell>
          <cell r="M2310">
            <v>121835.37890682064</v>
          </cell>
          <cell r="N2310">
            <v>119525.47299078072</v>
          </cell>
          <cell r="O2310">
            <v>0</v>
          </cell>
          <cell r="P2310">
            <v>0</v>
          </cell>
          <cell r="Q2310">
            <v>0</v>
          </cell>
          <cell r="R2310">
            <v>0</v>
          </cell>
          <cell r="S2310">
            <v>0</v>
          </cell>
        </row>
        <row r="2311">
          <cell r="J2311">
            <v>13277.253340821662</v>
          </cell>
          <cell r="K2311">
            <v>13053.625091273687</v>
          </cell>
          <cell r="L2311">
            <v>12319.302024128008</v>
          </cell>
          <cell r="M2311">
            <v>11966.956815193231</v>
          </cell>
          <cell r="N2311">
            <v>11555.492348719872</v>
          </cell>
          <cell r="O2311">
            <v>0</v>
          </cell>
          <cell r="P2311">
            <v>0</v>
          </cell>
          <cell r="Q2311">
            <v>0</v>
          </cell>
          <cell r="R2311">
            <v>0</v>
          </cell>
          <cell r="S2311">
            <v>0</v>
          </cell>
        </row>
        <row r="2312">
          <cell r="J2312">
            <v>234145.32515195457</v>
          </cell>
          <cell r="K2312">
            <v>234573.80167367702</v>
          </cell>
          <cell r="L2312">
            <v>255729.41880794807</v>
          </cell>
          <cell r="M2312">
            <v>252980.91402313186</v>
          </cell>
          <cell r="N2312">
            <v>251831.07789368564</v>
          </cell>
          <cell r="O2312">
            <v>0</v>
          </cell>
          <cell r="P2312">
            <v>0</v>
          </cell>
          <cell r="Q2312">
            <v>0</v>
          </cell>
          <cell r="R2312">
            <v>0</v>
          </cell>
          <cell r="S2312">
            <v>0</v>
          </cell>
        </row>
        <row r="2313">
          <cell r="J2313">
            <v>684711.83979099104</v>
          </cell>
          <cell r="K2313">
            <v>684049.31557308126</v>
          </cell>
          <cell r="L2313">
            <v>664584.25981766207</v>
          </cell>
          <cell r="M2313">
            <v>656630.20188908116</v>
          </cell>
          <cell r="N2313">
            <v>666711.70417930826</v>
          </cell>
          <cell r="O2313">
            <v>0</v>
          </cell>
          <cell r="P2313">
            <v>0</v>
          </cell>
          <cell r="Q2313">
            <v>0</v>
          </cell>
          <cell r="R2313">
            <v>0</v>
          </cell>
          <cell r="S2313">
            <v>0</v>
          </cell>
        </row>
        <row r="2314">
          <cell r="J2314">
            <v>0</v>
          </cell>
          <cell r="K2314">
            <v>0</v>
          </cell>
          <cell r="L2314">
            <v>0</v>
          </cell>
          <cell r="M2314">
            <v>0</v>
          </cell>
          <cell r="N2314">
            <v>0</v>
          </cell>
          <cell r="O2314">
            <v>0</v>
          </cell>
          <cell r="P2314">
            <v>0</v>
          </cell>
          <cell r="Q2314">
            <v>0</v>
          </cell>
          <cell r="R2314">
            <v>0</v>
          </cell>
          <cell r="S2314">
            <v>0</v>
          </cell>
        </row>
        <row r="2315">
          <cell r="J2315">
            <v>0</v>
          </cell>
          <cell r="K2315">
            <v>0</v>
          </cell>
          <cell r="L2315">
            <v>0</v>
          </cell>
          <cell r="M2315">
            <v>0</v>
          </cell>
          <cell r="N2315">
            <v>0</v>
          </cell>
          <cell r="O2315">
            <v>0</v>
          </cell>
          <cell r="P2315">
            <v>0</v>
          </cell>
          <cell r="Q2315">
            <v>0</v>
          </cell>
          <cell r="R2315">
            <v>0</v>
          </cell>
          <cell r="S2315">
            <v>0</v>
          </cell>
        </row>
        <row r="2316">
          <cell r="J2316">
            <v>0</v>
          </cell>
          <cell r="K2316">
            <v>0</v>
          </cell>
          <cell r="L2316">
            <v>0</v>
          </cell>
          <cell r="M2316">
            <v>0</v>
          </cell>
          <cell r="N2316">
            <v>0</v>
          </cell>
          <cell r="O2316">
            <v>0</v>
          </cell>
          <cell r="P2316">
            <v>0</v>
          </cell>
          <cell r="Q2316">
            <v>0</v>
          </cell>
          <cell r="R2316">
            <v>0</v>
          </cell>
          <cell r="S2316">
            <v>0</v>
          </cell>
        </row>
        <row r="2317">
          <cell r="J2317">
            <v>0</v>
          </cell>
          <cell r="K2317">
            <v>0</v>
          </cell>
          <cell r="L2317">
            <v>0</v>
          </cell>
          <cell r="M2317">
            <v>0</v>
          </cell>
          <cell r="N2317">
            <v>0</v>
          </cell>
          <cell r="O2317">
            <v>0</v>
          </cell>
          <cell r="P2317">
            <v>0</v>
          </cell>
          <cell r="Q2317">
            <v>0</v>
          </cell>
          <cell r="R2317">
            <v>0</v>
          </cell>
          <cell r="S2317">
            <v>0</v>
          </cell>
        </row>
        <row r="2318">
          <cell r="J2318">
            <v>0</v>
          </cell>
          <cell r="K2318">
            <v>0</v>
          </cell>
          <cell r="L2318">
            <v>0</v>
          </cell>
          <cell r="M2318">
            <v>0</v>
          </cell>
          <cell r="N2318">
            <v>0</v>
          </cell>
          <cell r="O2318">
            <v>0</v>
          </cell>
          <cell r="P2318">
            <v>0</v>
          </cell>
          <cell r="Q2318">
            <v>0</v>
          </cell>
          <cell r="R2318">
            <v>0</v>
          </cell>
          <cell r="S2318">
            <v>0</v>
          </cell>
        </row>
        <row r="2319">
          <cell r="J2319">
            <v>0</v>
          </cell>
          <cell r="K2319">
            <v>0</v>
          </cell>
          <cell r="L2319">
            <v>0</v>
          </cell>
          <cell r="M2319">
            <v>0</v>
          </cell>
          <cell r="N2319">
            <v>0</v>
          </cell>
          <cell r="O2319">
            <v>0</v>
          </cell>
          <cell r="P2319">
            <v>0</v>
          </cell>
          <cell r="Q2319">
            <v>0</v>
          </cell>
          <cell r="R2319">
            <v>0</v>
          </cell>
          <cell r="S2319">
            <v>0</v>
          </cell>
        </row>
        <row r="2320">
          <cell r="J2320">
            <v>0</v>
          </cell>
          <cell r="K2320">
            <v>0</v>
          </cell>
          <cell r="L2320">
            <v>0</v>
          </cell>
          <cell r="M2320">
            <v>0</v>
          </cell>
          <cell r="N2320">
            <v>0</v>
          </cell>
          <cell r="O2320">
            <v>0</v>
          </cell>
          <cell r="P2320">
            <v>0</v>
          </cell>
          <cell r="Q2320">
            <v>0</v>
          </cell>
          <cell r="R2320">
            <v>0</v>
          </cell>
          <cell r="S2320">
            <v>0</v>
          </cell>
        </row>
        <row r="2321">
          <cell r="J2321">
            <v>0</v>
          </cell>
          <cell r="K2321">
            <v>0</v>
          </cell>
          <cell r="L2321">
            <v>0</v>
          </cell>
          <cell r="M2321">
            <v>0</v>
          </cell>
          <cell r="N2321">
            <v>0</v>
          </cell>
          <cell r="O2321">
            <v>0</v>
          </cell>
          <cell r="P2321">
            <v>0</v>
          </cell>
          <cell r="Q2321">
            <v>0</v>
          </cell>
          <cell r="R2321">
            <v>0</v>
          </cell>
          <cell r="S2321">
            <v>0</v>
          </cell>
        </row>
        <row r="2322">
          <cell r="J2322">
            <v>0</v>
          </cell>
          <cell r="K2322">
            <v>0</v>
          </cell>
          <cell r="L2322">
            <v>0</v>
          </cell>
          <cell r="M2322">
            <v>0</v>
          </cell>
          <cell r="N2322">
            <v>0</v>
          </cell>
          <cell r="O2322">
            <v>0</v>
          </cell>
          <cell r="P2322">
            <v>0</v>
          </cell>
          <cell r="Q2322">
            <v>0</v>
          </cell>
          <cell r="R2322">
            <v>0</v>
          </cell>
          <cell r="S2322">
            <v>0</v>
          </cell>
        </row>
        <row r="2323">
          <cell r="J2323">
            <v>0</v>
          </cell>
          <cell r="K2323">
            <v>0</v>
          </cell>
          <cell r="L2323">
            <v>0</v>
          </cell>
          <cell r="M2323">
            <v>0</v>
          </cell>
          <cell r="N2323">
            <v>0</v>
          </cell>
          <cell r="O2323">
            <v>0</v>
          </cell>
          <cell r="P2323">
            <v>0</v>
          </cell>
          <cell r="Q2323">
            <v>0</v>
          </cell>
          <cell r="R2323">
            <v>0</v>
          </cell>
          <cell r="S2323">
            <v>0</v>
          </cell>
        </row>
        <row r="2324">
          <cell r="J2324">
            <v>0</v>
          </cell>
          <cell r="K2324">
            <v>0</v>
          </cell>
          <cell r="L2324">
            <v>0</v>
          </cell>
          <cell r="M2324">
            <v>0</v>
          </cell>
          <cell r="N2324">
            <v>0</v>
          </cell>
          <cell r="O2324">
            <v>0</v>
          </cell>
          <cell r="P2324">
            <v>0</v>
          </cell>
          <cell r="Q2324">
            <v>0</v>
          </cell>
          <cell r="R2324">
            <v>0</v>
          </cell>
          <cell r="S2324">
            <v>0</v>
          </cell>
        </row>
        <row r="2325">
          <cell r="J2325">
            <v>0</v>
          </cell>
          <cell r="K2325">
            <v>0</v>
          </cell>
          <cell r="L2325">
            <v>0</v>
          </cell>
          <cell r="M2325">
            <v>0</v>
          </cell>
          <cell r="N2325">
            <v>0</v>
          </cell>
          <cell r="O2325">
            <v>0</v>
          </cell>
          <cell r="P2325">
            <v>0</v>
          </cell>
          <cell r="Q2325">
            <v>0</v>
          </cell>
          <cell r="R2325">
            <v>0</v>
          </cell>
          <cell r="S2325">
            <v>0</v>
          </cell>
        </row>
        <row r="2326">
          <cell r="J2326">
            <v>0</v>
          </cell>
          <cell r="K2326">
            <v>0</v>
          </cell>
          <cell r="L2326">
            <v>0</v>
          </cell>
          <cell r="M2326">
            <v>0</v>
          </cell>
          <cell r="N2326">
            <v>0</v>
          </cell>
          <cell r="O2326">
            <v>0</v>
          </cell>
          <cell r="P2326">
            <v>0</v>
          </cell>
          <cell r="Q2326">
            <v>0</v>
          </cell>
          <cell r="R2326">
            <v>0</v>
          </cell>
          <cell r="S2326">
            <v>0</v>
          </cell>
        </row>
        <row r="2327">
          <cell r="J2327">
            <v>0</v>
          </cell>
          <cell r="K2327">
            <v>0</v>
          </cell>
          <cell r="L2327">
            <v>0</v>
          </cell>
          <cell r="M2327">
            <v>0</v>
          </cell>
          <cell r="N2327">
            <v>0</v>
          </cell>
          <cell r="O2327">
            <v>0</v>
          </cell>
          <cell r="P2327">
            <v>0</v>
          </cell>
          <cell r="Q2327">
            <v>0</v>
          </cell>
          <cell r="R2327">
            <v>0</v>
          </cell>
          <cell r="S2327">
            <v>0</v>
          </cell>
        </row>
        <row r="2328">
          <cell r="J2328">
            <v>0</v>
          </cell>
          <cell r="K2328">
            <v>0</v>
          </cell>
          <cell r="L2328">
            <v>0</v>
          </cell>
          <cell r="M2328">
            <v>0</v>
          </cell>
          <cell r="N2328">
            <v>0</v>
          </cell>
          <cell r="O2328">
            <v>0</v>
          </cell>
          <cell r="P2328">
            <v>0</v>
          </cell>
          <cell r="Q2328">
            <v>0</v>
          </cell>
          <cell r="R2328">
            <v>0</v>
          </cell>
          <cell r="S2328">
            <v>0</v>
          </cell>
        </row>
        <row r="2329">
          <cell r="J2329">
            <v>0</v>
          </cell>
          <cell r="K2329">
            <v>0</v>
          </cell>
          <cell r="L2329">
            <v>0</v>
          </cell>
          <cell r="M2329">
            <v>0</v>
          </cell>
          <cell r="N2329">
            <v>0</v>
          </cell>
          <cell r="O2329">
            <v>0</v>
          </cell>
          <cell r="P2329">
            <v>0</v>
          </cell>
          <cell r="Q2329">
            <v>0</v>
          </cell>
          <cell r="R2329">
            <v>0</v>
          </cell>
          <cell r="S2329">
            <v>0</v>
          </cell>
        </row>
        <row r="2330">
          <cell r="J2330">
            <v>0</v>
          </cell>
          <cell r="K2330">
            <v>0</v>
          </cell>
          <cell r="L2330">
            <v>0</v>
          </cell>
          <cell r="M2330">
            <v>0</v>
          </cell>
          <cell r="N2330">
            <v>0</v>
          </cell>
          <cell r="O2330">
            <v>0</v>
          </cell>
          <cell r="P2330">
            <v>0</v>
          </cell>
          <cell r="Q2330">
            <v>0</v>
          </cell>
          <cell r="R2330">
            <v>0</v>
          </cell>
          <cell r="S2330">
            <v>0</v>
          </cell>
        </row>
        <row r="2331">
          <cell r="J2331">
            <v>0</v>
          </cell>
          <cell r="K2331">
            <v>0</v>
          </cell>
          <cell r="L2331">
            <v>0</v>
          </cell>
          <cell r="M2331">
            <v>0</v>
          </cell>
          <cell r="N2331">
            <v>0</v>
          </cell>
          <cell r="O2331">
            <v>0</v>
          </cell>
          <cell r="P2331">
            <v>0</v>
          </cell>
          <cell r="Q2331">
            <v>0</v>
          </cell>
          <cell r="R2331">
            <v>0</v>
          </cell>
          <cell r="S2331">
            <v>0</v>
          </cell>
        </row>
        <row r="2332">
          <cell r="J2332">
            <v>0</v>
          </cell>
          <cell r="K2332">
            <v>0</v>
          </cell>
          <cell r="L2332">
            <v>0</v>
          </cell>
          <cell r="M2332">
            <v>0</v>
          </cell>
          <cell r="N2332">
            <v>0</v>
          </cell>
          <cell r="O2332">
            <v>0</v>
          </cell>
          <cell r="P2332">
            <v>0</v>
          </cell>
          <cell r="Q2332">
            <v>0</v>
          </cell>
          <cell r="R2332">
            <v>0</v>
          </cell>
          <cell r="S2332">
            <v>0</v>
          </cell>
        </row>
        <row r="2333">
          <cell r="J2333">
            <v>0</v>
          </cell>
          <cell r="K2333">
            <v>0</v>
          </cell>
          <cell r="L2333">
            <v>0</v>
          </cell>
          <cell r="M2333">
            <v>0</v>
          </cell>
          <cell r="N2333">
            <v>0</v>
          </cell>
          <cell r="O2333">
            <v>0</v>
          </cell>
          <cell r="P2333">
            <v>0</v>
          </cell>
          <cell r="Q2333">
            <v>0</v>
          </cell>
          <cell r="R2333">
            <v>0</v>
          </cell>
          <cell r="S2333">
            <v>0</v>
          </cell>
        </row>
        <row r="2334">
          <cell r="J2334">
            <v>0</v>
          </cell>
          <cell r="K2334">
            <v>0</v>
          </cell>
          <cell r="L2334">
            <v>0</v>
          </cell>
          <cell r="M2334">
            <v>0</v>
          </cell>
          <cell r="N2334">
            <v>0</v>
          </cell>
          <cell r="O2334">
            <v>0</v>
          </cell>
          <cell r="P2334">
            <v>0</v>
          </cell>
          <cell r="Q2334">
            <v>0</v>
          </cell>
          <cell r="R2334">
            <v>0</v>
          </cell>
          <cell r="S2334">
            <v>0</v>
          </cell>
        </row>
        <row r="2335">
          <cell r="J2335">
            <v>0</v>
          </cell>
          <cell r="K2335">
            <v>0</v>
          </cell>
          <cell r="L2335">
            <v>0</v>
          </cell>
          <cell r="M2335">
            <v>0</v>
          </cell>
          <cell r="N2335">
            <v>0</v>
          </cell>
          <cell r="O2335">
            <v>0</v>
          </cell>
          <cell r="P2335">
            <v>0</v>
          </cell>
          <cell r="Q2335">
            <v>0</v>
          </cell>
          <cell r="R2335">
            <v>0</v>
          </cell>
          <cell r="S2335">
            <v>0</v>
          </cell>
        </row>
        <row r="2336">
          <cell r="J2336">
            <v>0</v>
          </cell>
          <cell r="K2336">
            <v>0</v>
          </cell>
          <cell r="L2336">
            <v>0</v>
          </cell>
          <cell r="M2336">
            <v>0</v>
          </cell>
          <cell r="N2336">
            <v>0</v>
          </cell>
          <cell r="O2336">
            <v>0</v>
          </cell>
          <cell r="P2336">
            <v>0</v>
          </cell>
          <cell r="Q2336">
            <v>0</v>
          </cell>
          <cell r="R2336">
            <v>0</v>
          </cell>
          <cell r="S2336">
            <v>0</v>
          </cell>
        </row>
        <row r="2337">
          <cell r="J2337">
            <v>0</v>
          </cell>
          <cell r="K2337">
            <v>0</v>
          </cell>
          <cell r="L2337">
            <v>0</v>
          </cell>
          <cell r="M2337">
            <v>0</v>
          </cell>
          <cell r="N2337">
            <v>0</v>
          </cell>
          <cell r="O2337">
            <v>0</v>
          </cell>
          <cell r="P2337">
            <v>0</v>
          </cell>
          <cell r="Q2337">
            <v>0</v>
          </cell>
          <cell r="R2337">
            <v>0</v>
          </cell>
          <cell r="S2337">
            <v>0</v>
          </cell>
        </row>
        <row r="2338">
          <cell r="J2338">
            <v>0</v>
          </cell>
          <cell r="K2338">
            <v>0</v>
          </cell>
          <cell r="L2338">
            <v>0</v>
          </cell>
          <cell r="M2338">
            <v>0</v>
          </cell>
          <cell r="N2338">
            <v>0</v>
          </cell>
          <cell r="O2338">
            <v>0</v>
          </cell>
          <cell r="P2338">
            <v>0</v>
          </cell>
          <cell r="Q2338">
            <v>0</v>
          </cell>
          <cell r="R2338">
            <v>0</v>
          </cell>
          <cell r="S2338">
            <v>0</v>
          </cell>
        </row>
        <row r="2339">
          <cell r="J2339">
            <v>0</v>
          </cell>
          <cell r="K2339">
            <v>0</v>
          </cell>
          <cell r="L2339">
            <v>0</v>
          </cell>
          <cell r="M2339">
            <v>0</v>
          </cell>
          <cell r="N2339">
            <v>0</v>
          </cell>
          <cell r="O2339">
            <v>0</v>
          </cell>
          <cell r="P2339">
            <v>0</v>
          </cell>
          <cell r="Q2339">
            <v>0</v>
          </cell>
          <cell r="R2339">
            <v>0</v>
          </cell>
          <cell r="S2339">
            <v>0</v>
          </cell>
        </row>
        <row r="2340">
          <cell r="J2340">
            <v>0</v>
          </cell>
          <cell r="K2340">
            <v>0</v>
          </cell>
          <cell r="L2340">
            <v>0</v>
          </cell>
          <cell r="M2340">
            <v>0</v>
          </cell>
          <cell r="N2340">
            <v>0</v>
          </cell>
          <cell r="O2340">
            <v>0</v>
          </cell>
          <cell r="P2340">
            <v>0</v>
          </cell>
          <cell r="Q2340">
            <v>0</v>
          </cell>
          <cell r="R2340">
            <v>0</v>
          </cell>
          <cell r="S2340">
            <v>0</v>
          </cell>
        </row>
        <row r="2341">
          <cell r="J2341">
            <v>0</v>
          </cell>
          <cell r="K2341">
            <v>0</v>
          </cell>
          <cell r="L2341">
            <v>0</v>
          </cell>
          <cell r="M2341">
            <v>0</v>
          </cell>
          <cell r="N2341">
            <v>0</v>
          </cell>
          <cell r="O2341">
            <v>0</v>
          </cell>
          <cell r="P2341">
            <v>0</v>
          </cell>
          <cell r="Q2341">
            <v>0</v>
          </cell>
          <cell r="R2341">
            <v>0</v>
          </cell>
          <cell r="S2341">
            <v>0</v>
          </cell>
        </row>
        <row r="2342">
          <cell r="J2342">
            <v>0</v>
          </cell>
          <cell r="K2342">
            <v>0</v>
          </cell>
          <cell r="L2342">
            <v>0</v>
          </cell>
          <cell r="M2342">
            <v>0</v>
          </cell>
          <cell r="N2342">
            <v>0</v>
          </cell>
          <cell r="O2342">
            <v>0</v>
          </cell>
          <cell r="P2342">
            <v>0</v>
          </cell>
          <cell r="Q2342">
            <v>0</v>
          </cell>
          <cell r="R2342">
            <v>0</v>
          </cell>
          <cell r="S2342">
            <v>0</v>
          </cell>
        </row>
        <row r="2348">
          <cell r="J2348">
            <v>5.2260248303103482E-2</v>
          </cell>
          <cell r="K2348">
            <v>5.1275733924637974E-2</v>
          </cell>
          <cell r="L2348">
            <v>4.9936476364033554E-2</v>
          </cell>
          <cell r="M2348">
            <v>4.8317793988976628E-2</v>
          </cell>
          <cell r="N2348">
            <v>4.7089965706985544E-2</v>
          </cell>
          <cell r="O2348">
            <v>0</v>
          </cell>
          <cell r="P2348">
            <v>0</v>
          </cell>
          <cell r="Q2348">
            <v>0</v>
          </cell>
          <cell r="R2348">
            <v>0</v>
          </cell>
          <cell r="S2348">
            <v>0</v>
          </cell>
        </row>
        <row r="2349">
          <cell r="J2349">
            <v>3.4627991505107043E-2</v>
          </cell>
          <cell r="K2349">
            <v>3.397362006916152E-2</v>
          </cell>
          <cell r="L2349">
            <v>3.3086903783249307E-2</v>
          </cell>
          <cell r="M2349">
            <v>3.2014021634334054E-2</v>
          </cell>
          <cell r="N2349">
            <v>3.1202041882407716E-2</v>
          </cell>
          <cell r="O2349">
            <v>0</v>
          </cell>
          <cell r="P2349">
            <v>0</v>
          </cell>
          <cell r="Q2349">
            <v>0</v>
          </cell>
          <cell r="R2349">
            <v>0</v>
          </cell>
          <cell r="S2349">
            <v>0</v>
          </cell>
        </row>
        <row r="2350">
          <cell r="J2350">
            <v>0.13348522614380637</v>
          </cell>
          <cell r="K2350">
            <v>0.13096400843547709</v>
          </cell>
          <cell r="L2350">
            <v>0.12754741277716139</v>
          </cell>
          <cell r="M2350">
            <v>0.12341100219018374</v>
          </cell>
          <cell r="N2350">
            <v>0.1202772672771022</v>
          </cell>
          <cell r="O2350">
            <v>0</v>
          </cell>
          <cell r="P2350">
            <v>0</v>
          </cell>
          <cell r="Q2350">
            <v>0</v>
          </cell>
          <cell r="R2350">
            <v>0</v>
          </cell>
          <cell r="S2350">
            <v>0</v>
          </cell>
        </row>
        <row r="2351">
          <cell r="J2351">
            <v>0.1171557575505202</v>
          </cell>
          <cell r="K2351">
            <v>0.11494364127517662</v>
          </cell>
          <cell r="L2351">
            <v>0.11194244356169267</v>
          </cell>
          <cell r="M2351">
            <v>0.10831378143861077</v>
          </cell>
          <cell r="N2351">
            <v>0.10556131466479729</v>
          </cell>
          <cell r="O2351">
            <v>0</v>
          </cell>
          <cell r="P2351">
            <v>0</v>
          </cell>
          <cell r="Q2351">
            <v>0</v>
          </cell>
          <cell r="R2351">
            <v>0</v>
          </cell>
          <cell r="S2351">
            <v>0</v>
          </cell>
        </row>
        <row r="2352">
          <cell r="J2352">
            <v>5.9440455440479233E-2</v>
          </cell>
          <cell r="K2352">
            <v>5.8318008101108383E-2</v>
          </cell>
          <cell r="L2352">
            <v>5.6794729550275654E-2</v>
          </cell>
          <cell r="M2352">
            <v>5.4955221052514255E-2</v>
          </cell>
          <cell r="N2352">
            <v>5.3558813737776184E-2</v>
          </cell>
          <cell r="O2352">
            <v>0</v>
          </cell>
          <cell r="P2352">
            <v>0</v>
          </cell>
          <cell r="Q2352">
            <v>0</v>
          </cell>
          <cell r="R2352">
            <v>0</v>
          </cell>
          <cell r="S2352">
            <v>0</v>
          </cell>
        </row>
        <row r="2353">
          <cell r="J2353">
            <v>6.3238767169737226E-2</v>
          </cell>
          <cell r="K2353">
            <v>6.2045925834675192E-2</v>
          </cell>
          <cell r="L2353">
            <v>6.0425062230168261E-2</v>
          </cell>
          <cell r="M2353">
            <v>5.8466202622647498E-2</v>
          </cell>
          <cell r="N2353">
            <v>5.698270192143734E-2</v>
          </cell>
          <cell r="O2353">
            <v>0</v>
          </cell>
          <cell r="P2353">
            <v>0</v>
          </cell>
          <cell r="Q2353">
            <v>0</v>
          </cell>
          <cell r="R2353">
            <v>0</v>
          </cell>
          <cell r="S2353">
            <v>0</v>
          </cell>
        </row>
        <row r="2354">
          <cell r="J2354">
            <v>1.5746485743689802E-2</v>
          </cell>
          <cell r="K2354">
            <v>1.5448420694489659E-2</v>
          </cell>
          <cell r="L2354">
            <v>1.5047340917844682E-2</v>
          </cell>
          <cell r="M2354">
            <v>1.4559427542814469E-2</v>
          </cell>
          <cell r="N2354">
            <v>1.4188159572135777E-2</v>
          </cell>
          <cell r="O2354">
            <v>0</v>
          </cell>
          <cell r="P2354">
            <v>0</v>
          </cell>
          <cell r="Q2354">
            <v>0</v>
          </cell>
          <cell r="R2354">
            <v>0</v>
          </cell>
          <cell r="S2354">
            <v>0</v>
          </cell>
        </row>
        <row r="2355">
          <cell r="J2355">
            <v>5.9398813808365196E-2</v>
          </cell>
          <cell r="K2355">
            <v>6.0755379963102103E-2</v>
          </cell>
          <cell r="L2355">
            <v>6.2365263781179757E-2</v>
          </cell>
          <cell r="M2355">
            <v>6.4749745035862158E-2</v>
          </cell>
          <cell r="N2355">
            <v>6.6458616965704279E-2</v>
          </cell>
          <cell r="O2355">
            <v>0</v>
          </cell>
          <cell r="P2355">
            <v>0</v>
          </cell>
          <cell r="Q2355">
            <v>0</v>
          </cell>
          <cell r="R2355">
            <v>0</v>
          </cell>
          <cell r="S2355">
            <v>0</v>
          </cell>
        </row>
        <row r="2356">
          <cell r="J2356">
            <v>3.9357291152342926E-2</v>
          </cell>
          <cell r="K2356">
            <v>4.0256232016683227E-2</v>
          </cell>
          <cell r="L2356">
            <v>4.1324855850210694E-2</v>
          </cell>
          <cell r="M2356">
            <v>4.290363748836639E-2</v>
          </cell>
          <cell r="N2356">
            <v>4.4034179335955159E-2</v>
          </cell>
          <cell r="O2356">
            <v>0</v>
          </cell>
          <cell r="P2356">
            <v>0</v>
          </cell>
          <cell r="Q2356">
            <v>0</v>
          </cell>
          <cell r="R2356">
            <v>0</v>
          </cell>
          <cell r="S2356">
            <v>0</v>
          </cell>
        </row>
        <row r="2357">
          <cell r="J2357">
            <v>0.12408908929750564</v>
          </cell>
          <cell r="K2357">
            <v>0.1269222534104141</v>
          </cell>
          <cell r="L2357">
            <v>0.13028668992992279</v>
          </cell>
          <cell r="M2357">
            <v>0.13526195823603826</v>
          </cell>
          <cell r="N2357">
            <v>0.13883392924325305</v>
          </cell>
          <cell r="O2357">
            <v>0</v>
          </cell>
          <cell r="P2357">
            <v>0</v>
          </cell>
          <cell r="Q2357">
            <v>0</v>
          </cell>
          <cell r="R2357">
            <v>0</v>
          </cell>
          <cell r="S2357">
            <v>0</v>
          </cell>
        </row>
        <row r="2358">
          <cell r="J2358">
            <v>0.10271206001154065</v>
          </cell>
          <cell r="K2358">
            <v>0.10505630006364734</v>
          </cell>
          <cell r="L2358">
            <v>0.10784071376422097</v>
          </cell>
          <cell r="M2358">
            <v>0.11196130118091585</v>
          </cell>
          <cell r="N2358">
            <v>0.11491813794615428</v>
          </cell>
          <cell r="O2358">
            <v>0</v>
          </cell>
          <cell r="P2358">
            <v>0</v>
          </cell>
          <cell r="Q2358">
            <v>0</v>
          </cell>
          <cell r="R2358">
            <v>0</v>
          </cell>
          <cell r="S2358">
            <v>0</v>
          </cell>
        </row>
        <row r="2359">
          <cell r="J2359">
            <v>5.0927716075454627E-2</v>
          </cell>
          <cell r="K2359">
            <v>5.2088191211969212E-2</v>
          </cell>
          <cell r="L2359">
            <v>5.346908037320855E-2</v>
          </cell>
          <cell r="M2359">
            <v>5.5512519714440163E-2</v>
          </cell>
          <cell r="N2359">
            <v>5.6977288659486876E-2</v>
          </cell>
          <cell r="O2359">
            <v>0</v>
          </cell>
          <cell r="P2359">
            <v>0</v>
          </cell>
          <cell r="Q2359">
            <v>0</v>
          </cell>
          <cell r="R2359">
            <v>0</v>
          </cell>
          <cell r="S2359">
            <v>0</v>
          </cell>
        </row>
        <row r="2360">
          <cell r="J2360">
            <v>4.9815289617551349E-2</v>
          </cell>
          <cell r="K2360">
            <v>5.0950164397945669E-2</v>
          </cell>
          <cell r="L2360">
            <v>5.2302085069933495E-2</v>
          </cell>
          <cell r="M2360">
            <v>5.4300395124751294E-2</v>
          </cell>
          <cell r="N2360">
            <v>5.5734945041858053E-2</v>
          </cell>
          <cell r="O2360">
            <v>0</v>
          </cell>
          <cell r="P2360">
            <v>0</v>
          </cell>
          <cell r="Q2360">
            <v>0</v>
          </cell>
          <cell r="R2360">
            <v>0</v>
          </cell>
          <cell r="S2360">
            <v>0</v>
          </cell>
        </row>
        <row r="2361">
          <cell r="J2361">
            <v>3.256970511775658E-3</v>
          </cell>
          <cell r="K2361">
            <v>3.3319547956977883E-3</v>
          </cell>
          <cell r="L2361">
            <v>3.420503475116556E-3</v>
          </cell>
          <cell r="M2361">
            <v>3.552778969777693E-3</v>
          </cell>
          <cell r="N2361">
            <v>3.6458319236297005E-3</v>
          </cell>
          <cell r="O2361">
            <v>0</v>
          </cell>
          <cell r="P2361">
            <v>0</v>
          </cell>
          <cell r="Q2361">
            <v>0</v>
          </cell>
          <cell r="R2361">
            <v>0</v>
          </cell>
          <cell r="S2361">
            <v>0</v>
          </cell>
        </row>
        <row r="2362">
          <cell r="J2362">
            <v>6.9898453905687633E-4</v>
          </cell>
          <cell r="K2362">
            <v>7.1566634696325739E-4</v>
          </cell>
          <cell r="L2362">
            <v>7.559600117274406E-4</v>
          </cell>
          <cell r="M2362">
            <v>7.6071267352887089E-4</v>
          </cell>
          <cell r="N2362">
            <v>7.8221635184037375E-4</v>
          </cell>
          <cell r="O2362">
            <v>0</v>
          </cell>
          <cell r="P2362">
            <v>0</v>
          </cell>
          <cell r="Q2362">
            <v>0</v>
          </cell>
          <cell r="R2362">
            <v>0</v>
          </cell>
          <cell r="S2362">
            <v>0</v>
          </cell>
        </row>
        <row r="2363">
          <cell r="J2363">
            <v>8.8934628586385543E-4</v>
          </cell>
          <cell r="K2363">
            <v>9.0924822769922046E-4</v>
          </cell>
          <cell r="L2363">
            <v>9.6004047116716789E-4</v>
          </cell>
          <cell r="M2363">
            <v>9.6691317844145846E-4</v>
          </cell>
          <cell r="N2363">
            <v>9.9333356790801803E-4</v>
          </cell>
          <cell r="O2363">
            <v>0</v>
          </cell>
          <cell r="P2363">
            <v>0</v>
          </cell>
          <cell r="Q2363">
            <v>0</v>
          </cell>
          <cell r="R2363">
            <v>0</v>
          </cell>
          <cell r="S2363">
            <v>0</v>
          </cell>
        </row>
        <row r="2364">
          <cell r="J2364">
            <v>4.1254959815825E-3</v>
          </cell>
          <cell r="K2364">
            <v>4.2206716118038008E-3</v>
          </cell>
          <cell r="L2364">
            <v>4.4552776356560179E-3</v>
          </cell>
          <cell r="M2364">
            <v>4.4974002017421156E-3</v>
          </cell>
          <cell r="N2364">
            <v>4.614805812760683E-3</v>
          </cell>
          <cell r="O2364">
            <v>0</v>
          </cell>
          <cell r="P2364">
            <v>0</v>
          </cell>
          <cell r="Q2364">
            <v>0</v>
          </cell>
          <cell r="R2364">
            <v>0</v>
          </cell>
          <cell r="S2364">
            <v>0</v>
          </cell>
        </row>
        <row r="2365">
          <cell r="J2365">
            <v>7.9654493429545323E-3</v>
          </cell>
          <cell r="K2365">
            <v>8.1480373437046276E-3</v>
          </cell>
          <cell r="L2365">
            <v>8.6058717684865289E-3</v>
          </cell>
          <cell r="M2365">
            <v>8.6827131528057194E-3</v>
          </cell>
          <cell r="N2365">
            <v>8.9129358014198995E-3</v>
          </cell>
          <cell r="O2365">
            <v>0</v>
          </cell>
          <cell r="P2365">
            <v>0</v>
          </cell>
          <cell r="Q2365">
            <v>0</v>
          </cell>
          <cell r="R2365">
            <v>0</v>
          </cell>
          <cell r="S2365">
            <v>0</v>
          </cell>
        </row>
        <row r="2366">
          <cell r="J2366">
            <v>7.6233930791607422E-3</v>
          </cell>
          <cell r="K2366">
            <v>7.7990033466200873E-3</v>
          </cell>
          <cell r="L2366">
            <v>8.2379520669613859E-3</v>
          </cell>
          <cell r="M2366">
            <v>8.3121095426249882E-3</v>
          </cell>
          <cell r="N2366">
            <v>8.531300833913005E-3</v>
          </cell>
          <cell r="O2366">
            <v>0</v>
          </cell>
          <cell r="P2366">
            <v>0</v>
          </cell>
          <cell r="Q2366">
            <v>0</v>
          </cell>
          <cell r="R2366">
            <v>0</v>
          </cell>
          <cell r="S2366">
            <v>0</v>
          </cell>
        </row>
        <row r="2367">
          <cell r="J2367">
            <v>2.044306696569324E-2</v>
          </cell>
          <cell r="K2367">
            <v>2.0909776178283039E-2</v>
          </cell>
          <cell r="L2367">
            <v>2.2080930836844859E-2</v>
          </cell>
          <cell r="M2367">
            <v>2.228358699710762E-2</v>
          </cell>
          <cell r="N2367">
            <v>2.2871031740661445E-2</v>
          </cell>
          <cell r="O2367">
            <v>0</v>
          </cell>
          <cell r="P2367">
            <v>0</v>
          </cell>
          <cell r="Q2367">
            <v>0</v>
          </cell>
          <cell r="R2367">
            <v>0</v>
          </cell>
          <cell r="S2367">
            <v>0</v>
          </cell>
        </row>
        <row r="2368">
          <cell r="J2368">
            <v>1.5865461835444163E-2</v>
          </cell>
          <cell r="K2368">
            <v>1.6225681276232539E-2</v>
          </cell>
          <cell r="L2368">
            <v>1.7137009847600762E-2</v>
          </cell>
          <cell r="M2368">
            <v>1.7292977479561072E-2</v>
          </cell>
          <cell r="N2368">
            <v>1.7750085935533465E-2</v>
          </cell>
          <cell r="O2368">
            <v>0</v>
          </cell>
          <cell r="P2368">
            <v>0</v>
          </cell>
          <cell r="Q2368">
            <v>0</v>
          </cell>
          <cell r="R2368">
            <v>0</v>
          </cell>
          <cell r="S2368">
            <v>0</v>
          </cell>
        </row>
        <row r="2369">
          <cell r="J2369">
            <v>8.59602262925265E-3</v>
          </cell>
          <cell r="K2369">
            <v>8.0365811093414969E-3</v>
          </cell>
          <cell r="L2369">
            <v>7.3066553224758694E-3</v>
          </cell>
          <cell r="M2369">
            <v>6.4758104515791051E-3</v>
          </cell>
          <cell r="N2369">
            <v>5.7948969179593092E-3</v>
          </cell>
          <cell r="O2369">
            <v>0</v>
          </cell>
          <cell r="P2369">
            <v>0</v>
          </cell>
          <cell r="Q2369">
            <v>0</v>
          </cell>
          <cell r="R2369">
            <v>0</v>
          </cell>
          <cell r="S2369">
            <v>0</v>
          </cell>
        </row>
        <row r="2370">
          <cell r="J2370">
            <v>1.7667949625522748E-3</v>
          </cell>
          <cell r="K2370">
            <v>1.6513121038537453E-3</v>
          </cell>
          <cell r="L2370">
            <v>1.5032969054503856E-3</v>
          </cell>
          <cell r="M2370">
            <v>1.3319438020029312E-3</v>
          </cell>
          <cell r="N2370">
            <v>1.190917629099531E-3</v>
          </cell>
          <cell r="O2370">
            <v>0</v>
          </cell>
          <cell r="P2370">
            <v>0</v>
          </cell>
          <cell r="Q2370">
            <v>0</v>
          </cell>
          <cell r="R2370">
            <v>0</v>
          </cell>
          <cell r="S2370">
            <v>0</v>
          </cell>
        </row>
        <row r="2371">
          <cell r="J2371">
            <v>3.7864141200825686E-3</v>
          </cell>
          <cell r="K2371">
            <v>3.5402019704289006E-3</v>
          </cell>
          <cell r="L2371">
            <v>3.2192973883449941E-3</v>
          </cell>
          <cell r="M2371">
            <v>2.8533691490606728E-3</v>
          </cell>
          <cell r="N2371">
            <v>2.552353009638313E-3</v>
          </cell>
          <cell r="O2371">
            <v>0</v>
          </cell>
          <cell r="P2371">
            <v>0</v>
          </cell>
          <cell r="Q2371">
            <v>0</v>
          </cell>
          <cell r="R2371">
            <v>0</v>
          </cell>
          <cell r="S2371">
            <v>0</v>
          </cell>
        </row>
        <row r="2372">
          <cell r="J2372">
            <v>7.8821660787264795E-4</v>
          </cell>
          <cell r="K2372">
            <v>7.3619775855646565E-4</v>
          </cell>
          <cell r="L2372">
            <v>6.6972883168248533E-4</v>
          </cell>
          <cell r="M2372">
            <v>5.9352307495109697E-4</v>
          </cell>
          <cell r="N2372">
            <v>5.3049967114433653E-4</v>
          </cell>
          <cell r="O2372">
            <v>0</v>
          </cell>
          <cell r="P2372">
            <v>0</v>
          </cell>
          <cell r="Q2372">
            <v>0</v>
          </cell>
          <cell r="R2372">
            <v>0</v>
          </cell>
          <cell r="S2372">
            <v>0</v>
          </cell>
        </row>
        <row r="2373">
          <cell r="J2373">
            <v>9.4020856508884518E-3</v>
          </cell>
          <cell r="K2373">
            <v>8.922364866648479E-3</v>
          </cell>
          <cell r="L2373">
            <v>8.3011882656610202E-3</v>
          </cell>
          <cell r="M2373">
            <v>7.643351148313892E-3</v>
          </cell>
          <cell r="N2373">
            <v>6.9370951895047685E-3</v>
          </cell>
          <cell r="O2373">
            <v>0</v>
          </cell>
          <cell r="P2373">
            <v>0</v>
          </cell>
          <cell r="Q2373">
            <v>0</v>
          </cell>
          <cell r="R2373">
            <v>0</v>
          </cell>
          <cell r="S2373">
            <v>0</v>
          </cell>
        </row>
        <row r="2374">
          <cell r="J2374">
            <v>1.5585868019821415E-3</v>
          </cell>
          <cell r="K2374">
            <v>1.4782616347109906E-3</v>
          </cell>
          <cell r="L2374">
            <v>1.3739501353829528E-3</v>
          </cell>
          <cell r="M2374">
            <v>1.2650679625718219E-3</v>
          </cell>
          <cell r="N2374">
            <v>1.1503181644711379E-3</v>
          </cell>
          <cell r="O2374">
            <v>0</v>
          </cell>
          <cell r="P2374">
            <v>0</v>
          </cell>
          <cell r="Q2374">
            <v>0</v>
          </cell>
          <cell r="R2374">
            <v>0</v>
          </cell>
          <cell r="S2374">
            <v>0</v>
          </cell>
        </row>
        <row r="2375">
          <cell r="J2375">
            <v>2.9862999030344848E-3</v>
          </cell>
          <cell r="K2375">
            <v>2.8333347998627319E-3</v>
          </cell>
          <cell r="L2375">
            <v>2.635799736707464E-3</v>
          </cell>
          <cell r="M2375">
            <v>2.4270356726873495E-3</v>
          </cell>
          <cell r="N2375">
            <v>2.2031976138341324E-3</v>
          </cell>
          <cell r="O2375">
            <v>0</v>
          </cell>
          <cell r="P2375">
            <v>0</v>
          </cell>
          <cell r="Q2375">
            <v>0</v>
          </cell>
          <cell r="R2375">
            <v>0</v>
          </cell>
          <cell r="S2375">
            <v>0</v>
          </cell>
        </row>
        <row r="2376">
          <cell r="J2376">
            <v>6.1570127482882297E-4</v>
          </cell>
          <cell r="K2376">
            <v>5.8367870100691898E-4</v>
          </cell>
          <cell r="L2376">
            <v>5.4325643428321767E-4</v>
          </cell>
          <cell r="M2376">
            <v>5.0156879573332144E-4</v>
          </cell>
          <cell r="N2376">
            <v>4.5471400383800278E-4</v>
          </cell>
          <cell r="O2376">
            <v>0</v>
          </cell>
          <cell r="P2376">
            <v>0</v>
          </cell>
          <cell r="Q2376">
            <v>0</v>
          </cell>
          <cell r="R2376">
            <v>0</v>
          </cell>
          <cell r="S2376">
            <v>0</v>
          </cell>
        </row>
        <row r="2377">
          <cell r="J2377">
            <v>2.7423989149380429E-3</v>
          </cell>
          <cell r="K2377">
            <v>2.5634933903519955E-3</v>
          </cell>
          <cell r="L2377">
            <v>2.3311162338819553E-3</v>
          </cell>
          <cell r="M2377">
            <v>2.0647915424355065E-3</v>
          </cell>
          <cell r="N2377">
            <v>1.8486289560794994E-3</v>
          </cell>
          <cell r="O2377">
            <v>0</v>
          </cell>
          <cell r="P2377">
            <v>0</v>
          </cell>
          <cell r="Q2377">
            <v>0</v>
          </cell>
          <cell r="R2377">
            <v>0</v>
          </cell>
          <cell r="S2377">
            <v>0</v>
          </cell>
        </row>
        <row r="2378">
          <cell r="J2378">
            <v>4.6341187738323979E-3</v>
          </cell>
          <cell r="K2378">
            <v>4.3966551397455859E-3</v>
          </cell>
          <cell r="L2378">
            <v>4.0931066794672065E-3</v>
          </cell>
          <cell r="M2378">
            <v>3.76733895461917E-3</v>
          </cell>
          <cell r="N2378">
            <v>3.418474921710699E-3</v>
          </cell>
          <cell r="O2378">
            <v>0</v>
          </cell>
          <cell r="P2378">
            <v>0</v>
          </cell>
          <cell r="Q2378">
            <v>0</v>
          </cell>
          <cell r="R2378">
            <v>0</v>
          </cell>
          <cell r="S2378">
            <v>0</v>
          </cell>
        </row>
        <row r="2379">
          <cell r="J2379">
            <v>0</v>
          </cell>
          <cell r="K2379">
            <v>0</v>
          </cell>
          <cell r="L2379">
            <v>0</v>
          </cell>
          <cell r="M2379">
            <v>0</v>
          </cell>
          <cell r="N2379">
            <v>0</v>
          </cell>
          <cell r="O2379">
            <v>0</v>
          </cell>
          <cell r="P2379">
            <v>0</v>
          </cell>
          <cell r="Q2379">
            <v>0</v>
          </cell>
          <cell r="R2379">
            <v>0</v>
          </cell>
          <cell r="S2379">
            <v>0</v>
          </cell>
        </row>
        <row r="2380">
          <cell r="J2380">
            <v>0</v>
          </cell>
          <cell r="K2380">
            <v>0</v>
          </cell>
          <cell r="L2380">
            <v>0</v>
          </cell>
          <cell r="M2380">
            <v>0</v>
          </cell>
          <cell r="N2380">
            <v>0</v>
          </cell>
          <cell r="O2380">
            <v>0</v>
          </cell>
          <cell r="P2380">
            <v>0</v>
          </cell>
          <cell r="Q2380">
            <v>0</v>
          </cell>
          <cell r="R2380">
            <v>0</v>
          </cell>
          <cell r="S2380">
            <v>0</v>
          </cell>
        </row>
        <row r="2381">
          <cell r="J2381">
            <v>0</v>
          </cell>
          <cell r="K2381">
            <v>0</v>
          </cell>
          <cell r="L2381">
            <v>0</v>
          </cell>
          <cell r="M2381">
            <v>0</v>
          </cell>
          <cell r="N2381">
            <v>0</v>
          </cell>
          <cell r="O2381">
            <v>0</v>
          </cell>
          <cell r="P2381">
            <v>0</v>
          </cell>
          <cell r="Q2381">
            <v>0</v>
          </cell>
          <cell r="R2381">
            <v>0</v>
          </cell>
          <cell r="S2381">
            <v>0</v>
          </cell>
        </row>
        <row r="2382">
          <cell r="J2382">
            <v>0</v>
          </cell>
          <cell r="K2382">
            <v>0</v>
          </cell>
          <cell r="L2382">
            <v>0</v>
          </cell>
          <cell r="M2382">
            <v>0</v>
          </cell>
          <cell r="N2382">
            <v>0</v>
          </cell>
          <cell r="O2382">
            <v>0</v>
          </cell>
          <cell r="P2382">
            <v>0</v>
          </cell>
          <cell r="Q2382">
            <v>0</v>
          </cell>
          <cell r="R2382">
            <v>0</v>
          </cell>
          <cell r="S2382">
            <v>0</v>
          </cell>
        </row>
        <row r="2383">
          <cell r="J2383">
            <v>0</v>
          </cell>
          <cell r="K2383">
            <v>0</v>
          </cell>
          <cell r="L2383">
            <v>0</v>
          </cell>
          <cell r="M2383">
            <v>0</v>
          </cell>
          <cell r="N2383">
            <v>0</v>
          </cell>
          <cell r="O2383">
            <v>0</v>
          </cell>
          <cell r="P2383">
            <v>0</v>
          </cell>
          <cell r="Q2383">
            <v>0</v>
          </cell>
          <cell r="R2383">
            <v>0</v>
          </cell>
          <cell r="S2383">
            <v>0</v>
          </cell>
        </row>
        <row r="2384">
          <cell r="J2384">
            <v>0</v>
          </cell>
          <cell r="K2384">
            <v>0</v>
          </cell>
          <cell r="L2384">
            <v>0</v>
          </cell>
          <cell r="M2384">
            <v>0</v>
          </cell>
          <cell r="N2384">
            <v>0</v>
          </cell>
          <cell r="O2384">
            <v>0</v>
          </cell>
          <cell r="P2384">
            <v>0</v>
          </cell>
          <cell r="Q2384">
            <v>0</v>
          </cell>
          <cell r="R2384">
            <v>0</v>
          </cell>
          <cell r="S2384">
            <v>0</v>
          </cell>
        </row>
        <row r="2385">
          <cell r="J2385">
            <v>0</v>
          </cell>
          <cell r="K2385">
            <v>0</v>
          </cell>
          <cell r="L2385">
            <v>0</v>
          </cell>
          <cell r="M2385">
            <v>0</v>
          </cell>
          <cell r="N2385">
            <v>0</v>
          </cell>
          <cell r="O2385">
            <v>0</v>
          </cell>
          <cell r="P2385">
            <v>0</v>
          </cell>
          <cell r="Q2385">
            <v>0</v>
          </cell>
          <cell r="R2385">
            <v>0</v>
          </cell>
          <cell r="S2385">
            <v>0</v>
          </cell>
        </row>
        <row r="2386">
          <cell r="J2386">
            <v>0</v>
          </cell>
          <cell r="K2386">
            <v>0</v>
          </cell>
          <cell r="L2386">
            <v>0</v>
          </cell>
          <cell r="M2386">
            <v>0</v>
          </cell>
          <cell r="N2386">
            <v>0</v>
          </cell>
          <cell r="O2386">
            <v>0</v>
          </cell>
          <cell r="P2386">
            <v>0</v>
          </cell>
          <cell r="Q2386">
            <v>0</v>
          </cell>
          <cell r="R2386">
            <v>0</v>
          </cell>
          <cell r="S2386">
            <v>0</v>
          </cell>
        </row>
        <row r="2387">
          <cell r="J2387">
            <v>0</v>
          </cell>
          <cell r="K2387">
            <v>0</v>
          </cell>
          <cell r="L2387">
            <v>0</v>
          </cell>
          <cell r="M2387">
            <v>0</v>
          </cell>
          <cell r="N2387">
            <v>0</v>
          </cell>
          <cell r="O2387">
            <v>0</v>
          </cell>
          <cell r="P2387">
            <v>0</v>
          </cell>
          <cell r="Q2387">
            <v>0</v>
          </cell>
          <cell r="R2387">
            <v>0</v>
          </cell>
          <cell r="S2387">
            <v>0</v>
          </cell>
        </row>
        <row r="2388">
          <cell r="J2388">
            <v>0</v>
          </cell>
          <cell r="K2388">
            <v>0</v>
          </cell>
          <cell r="L2388">
            <v>0</v>
          </cell>
          <cell r="M2388">
            <v>0</v>
          </cell>
          <cell r="N2388">
            <v>0</v>
          </cell>
          <cell r="O2388">
            <v>0</v>
          </cell>
          <cell r="P2388">
            <v>0</v>
          </cell>
          <cell r="Q2388">
            <v>0</v>
          </cell>
          <cell r="R2388">
            <v>0</v>
          </cell>
          <cell r="S2388">
            <v>0</v>
          </cell>
        </row>
        <row r="2389">
          <cell r="J2389">
            <v>0</v>
          </cell>
          <cell r="K2389">
            <v>0</v>
          </cell>
          <cell r="L2389">
            <v>0</v>
          </cell>
          <cell r="M2389">
            <v>0</v>
          </cell>
          <cell r="N2389">
            <v>0</v>
          </cell>
          <cell r="O2389">
            <v>0</v>
          </cell>
          <cell r="P2389">
            <v>0</v>
          </cell>
          <cell r="Q2389">
            <v>0</v>
          </cell>
          <cell r="R2389">
            <v>0</v>
          </cell>
          <cell r="S2389">
            <v>0</v>
          </cell>
        </row>
        <row r="2390">
          <cell r="J2390">
            <v>0</v>
          </cell>
          <cell r="K2390">
            <v>0</v>
          </cell>
          <cell r="L2390">
            <v>0</v>
          </cell>
          <cell r="M2390">
            <v>0</v>
          </cell>
          <cell r="N2390">
            <v>0</v>
          </cell>
          <cell r="O2390">
            <v>0</v>
          </cell>
          <cell r="P2390">
            <v>0</v>
          </cell>
          <cell r="Q2390">
            <v>0</v>
          </cell>
          <cell r="R2390">
            <v>0</v>
          </cell>
          <cell r="S2390">
            <v>0</v>
          </cell>
        </row>
        <row r="2391">
          <cell r="J2391">
            <v>0</v>
          </cell>
          <cell r="K2391">
            <v>0</v>
          </cell>
          <cell r="L2391">
            <v>0</v>
          </cell>
          <cell r="M2391">
            <v>0</v>
          </cell>
          <cell r="N2391">
            <v>0</v>
          </cell>
          <cell r="O2391">
            <v>0</v>
          </cell>
          <cell r="P2391">
            <v>0</v>
          </cell>
          <cell r="Q2391">
            <v>0</v>
          </cell>
          <cell r="R2391">
            <v>0</v>
          </cell>
          <cell r="S2391">
            <v>0</v>
          </cell>
        </row>
        <row r="2392">
          <cell r="J2392">
            <v>0</v>
          </cell>
          <cell r="K2392">
            <v>0</v>
          </cell>
          <cell r="L2392">
            <v>0</v>
          </cell>
          <cell r="M2392">
            <v>0</v>
          </cell>
          <cell r="N2392">
            <v>0</v>
          </cell>
          <cell r="O2392">
            <v>0</v>
          </cell>
          <cell r="P2392">
            <v>0</v>
          </cell>
          <cell r="Q2392">
            <v>0</v>
          </cell>
          <cell r="R2392">
            <v>0</v>
          </cell>
          <cell r="S2392">
            <v>0</v>
          </cell>
        </row>
        <row r="2393">
          <cell r="J2393">
            <v>0</v>
          </cell>
          <cell r="K2393">
            <v>0</v>
          </cell>
          <cell r="L2393">
            <v>0</v>
          </cell>
          <cell r="M2393">
            <v>0</v>
          </cell>
          <cell r="N2393">
            <v>0</v>
          </cell>
          <cell r="O2393">
            <v>0</v>
          </cell>
          <cell r="P2393">
            <v>0</v>
          </cell>
          <cell r="Q2393">
            <v>0</v>
          </cell>
          <cell r="R2393">
            <v>0</v>
          </cell>
          <cell r="S2393">
            <v>0</v>
          </cell>
        </row>
        <row r="2394">
          <cell r="J2394">
            <v>0</v>
          </cell>
          <cell r="K2394">
            <v>0</v>
          </cell>
          <cell r="L2394">
            <v>0</v>
          </cell>
          <cell r="M2394">
            <v>0</v>
          </cell>
          <cell r="N2394">
            <v>0</v>
          </cell>
          <cell r="O2394">
            <v>0</v>
          </cell>
          <cell r="P2394">
            <v>0</v>
          </cell>
          <cell r="Q2394">
            <v>0</v>
          </cell>
          <cell r="R2394">
            <v>0</v>
          </cell>
          <cell r="S2394">
            <v>0</v>
          </cell>
        </row>
        <row r="2395">
          <cell r="J2395">
            <v>0</v>
          </cell>
          <cell r="K2395">
            <v>0</v>
          </cell>
          <cell r="L2395">
            <v>0</v>
          </cell>
          <cell r="M2395">
            <v>0</v>
          </cell>
          <cell r="N2395">
            <v>0</v>
          </cell>
          <cell r="O2395">
            <v>0</v>
          </cell>
          <cell r="P2395">
            <v>0</v>
          </cell>
          <cell r="Q2395">
            <v>0</v>
          </cell>
          <cell r="R2395">
            <v>0</v>
          </cell>
          <cell r="S2395">
            <v>0</v>
          </cell>
        </row>
        <row r="2396">
          <cell r="J2396">
            <v>0</v>
          </cell>
          <cell r="K2396">
            <v>0</v>
          </cell>
          <cell r="L2396">
            <v>0</v>
          </cell>
          <cell r="M2396">
            <v>0</v>
          </cell>
          <cell r="N2396">
            <v>0</v>
          </cell>
          <cell r="O2396">
            <v>0</v>
          </cell>
          <cell r="P2396">
            <v>0</v>
          </cell>
          <cell r="Q2396">
            <v>0</v>
          </cell>
          <cell r="R2396">
            <v>0</v>
          </cell>
          <cell r="S2396">
            <v>0</v>
          </cell>
        </row>
        <row r="2397">
          <cell r="J2397">
            <v>0</v>
          </cell>
          <cell r="K2397">
            <v>0</v>
          </cell>
          <cell r="L2397">
            <v>0</v>
          </cell>
          <cell r="M2397">
            <v>0</v>
          </cell>
          <cell r="N2397">
            <v>0</v>
          </cell>
          <cell r="O2397">
            <v>0</v>
          </cell>
          <cell r="P2397">
            <v>0</v>
          </cell>
          <cell r="Q2397">
            <v>0</v>
          </cell>
          <cell r="R2397">
            <v>0</v>
          </cell>
          <cell r="S2397">
            <v>0</v>
          </cell>
        </row>
        <row r="2398">
          <cell r="J2398">
            <v>0</v>
          </cell>
          <cell r="K2398">
            <v>0</v>
          </cell>
          <cell r="L2398">
            <v>0</v>
          </cell>
          <cell r="M2398">
            <v>0</v>
          </cell>
          <cell r="N2398">
            <v>0</v>
          </cell>
          <cell r="O2398">
            <v>0</v>
          </cell>
          <cell r="P2398">
            <v>0</v>
          </cell>
          <cell r="Q2398">
            <v>0</v>
          </cell>
          <cell r="R2398">
            <v>0</v>
          </cell>
          <cell r="S2398">
            <v>0</v>
          </cell>
        </row>
        <row r="2399">
          <cell r="J2399">
            <v>0</v>
          </cell>
          <cell r="K2399">
            <v>0</v>
          </cell>
          <cell r="L2399">
            <v>0</v>
          </cell>
          <cell r="M2399">
            <v>0</v>
          </cell>
          <cell r="N2399">
            <v>0</v>
          </cell>
          <cell r="O2399">
            <v>0</v>
          </cell>
          <cell r="P2399">
            <v>0</v>
          </cell>
          <cell r="Q2399">
            <v>0</v>
          </cell>
          <cell r="R2399">
            <v>0</v>
          </cell>
          <cell r="S2399">
            <v>0</v>
          </cell>
        </row>
        <row r="2400">
          <cell r="J2400">
            <v>0</v>
          </cell>
          <cell r="K2400">
            <v>0</v>
          </cell>
          <cell r="L2400">
            <v>0</v>
          </cell>
          <cell r="M2400">
            <v>0</v>
          </cell>
          <cell r="N2400">
            <v>0</v>
          </cell>
          <cell r="O2400">
            <v>0</v>
          </cell>
          <cell r="P2400">
            <v>0</v>
          </cell>
          <cell r="Q2400">
            <v>0</v>
          </cell>
          <cell r="R2400">
            <v>0</v>
          </cell>
          <cell r="S2400">
            <v>0</v>
          </cell>
        </row>
        <row r="2401">
          <cell r="J2401">
            <v>0</v>
          </cell>
          <cell r="K2401">
            <v>0</v>
          </cell>
          <cell r="L2401">
            <v>0</v>
          </cell>
          <cell r="M2401">
            <v>0</v>
          </cell>
          <cell r="N2401">
            <v>0</v>
          </cell>
          <cell r="O2401">
            <v>0</v>
          </cell>
          <cell r="P2401">
            <v>0</v>
          </cell>
          <cell r="Q2401">
            <v>0</v>
          </cell>
          <cell r="R2401">
            <v>0</v>
          </cell>
          <cell r="S2401">
            <v>0</v>
          </cell>
        </row>
        <row r="2402">
          <cell r="J2402">
            <v>0</v>
          </cell>
          <cell r="K2402">
            <v>0</v>
          </cell>
          <cell r="L2402">
            <v>0</v>
          </cell>
          <cell r="M2402">
            <v>0</v>
          </cell>
          <cell r="N2402">
            <v>0</v>
          </cell>
          <cell r="O2402">
            <v>0</v>
          </cell>
          <cell r="P2402">
            <v>0</v>
          </cell>
          <cell r="Q2402">
            <v>0</v>
          </cell>
          <cell r="R2402">
            <v>0</v>
          </cell>
          <cell r="S2402">
            <v>0</v>
          </cell>
        </row>
        <row r="2403">
          <cell r="J2403">
            <v>0</v>
          </cell>
          <cell r="K2403">
            <v>0</v>
          </cell>
          <cell r="L2403">
            <v>0</v>
          </cell>
          <cell r="M2403">
            <v>0</v>
          </cell>
          <cell r="N2403">
            <v>0</v>
          </cell>
          <cell r="O2403">
            <v>0</v>
          </cell>
          <cell r="P2403">
            <v>0</v>
          </cell>
          <cell r="Q2403">
            <v>0</v>
          </cell>
          <cell r="R2403">
            <v>0</v>
          </cell>
          <cell r="S2403">
            <v>0</v>
          </cell>
        </row>
        <row r="2404">
          <cell r="J2404">
            <v>0</v>
          </cell>
          <cell r="K2404">
            <v>0</v>
          </cell>
          <cell r="L2404">
            <v>0</v>
          </cell>
          <cell r="M2404">
            <v>0</v>
          </cell>
          <cell r="N2404">
            <v>0</v>
          </cell>
          <cell r="O2404">
            <v>0</v>
          </cell>
          <cell r="P2404">
            <v>0</v>
          </cell>
          <cell r="Q2404">
            <v>0</v>
          </cell>
          <cell r="R2404">
            <v>0</v>
          </cell>
          <cell r="S2404">
            <v>0</v>
          </cell>
        </row>
        <row r="2405">
          <cell r="J2405">
            <v>0</v>
          </cell>
          <cell r="K2405">
            <v>0</v>
          </cell>
          <cell r="L2405">
            <v>0</v>
          </cell>
          <cell r="M2405">
            <v>0</v>
          </cell>
          <cell r="N2405">
            <v>0</v>
          </cell>
          <cell r="O2405">
            <v>0</v>
          </cell>
          <cell r="P2405">
            <v>0</v>
          </cell>
          <cell r="Q2405">
            <v>0</v>
          </cell>
          <cell r="R2405">
            <v>0</v>
          </cell>
          <cell r="S2405">
            <v>0</v>
          </cell>
        </row>
        <row r="2406">
          <cell r="J2406">
            <v>0</v>
          </cell>
          <cell r="K2406">
            <v>0</v>
          </cell>
          <cell r="L2406">
            <v>0</v>
          </cell>
          <cell r="M2406">
            <v>0</v>
          </cell>
          <cell r="N2406">
            <v>0</v>
          </cell>
          <cell r="O2406">
            <v>0</v>
          </cell>
          <cell r="P2406">
            <v>0</v>
          </cell>
          <cell r="Q2406">
            <v>0</v>
          </cell>
          <cell r="R2406">
            <v>0</v>
          </cell>
          <cell r="S2406">
            <v>0</v>
          </cell>
        </row>
        <row r="2407">
          <cell r="J2407">
            <v>0</v>
          </cell>
          <cell r="K2407">
            <v>0</v>
          </cell>
          <cell r="L2407">
            <v>0</v>
          </cell>
          <cell r="M2407">
            <v>0</v>
          </cell>
          <cell r="N2407">
            <v>0</v>
          </cell>
          <cell r="O2407">
            <v>0</v>
          </cell>
          <cell r="P2407">
            <v>0</v>
          </cell>
          <cell r="Q2407">
            <v>0</v>
          </cell>
          <cell r="R2407">
            <v>0</v>
          </cell>
          <cell r="S2407">
            <v>0</v>
          </cell>
        </row>
        <row r="2469">
          <cell r="J2469">
            <v>397630187.19047451</v>
          </cell>
          <cell r="K2469">
            <v>407759696.91033226</v>
          </cell>
          <cell r="L2469">
            <v>416696216.35037482</v>
          </cell>
          <cell r="M2469">
            <v>424753555.26800996</v>
          </cell>
          <cell r="N2469">
            <v>430650309.67533731</v>
          </cell>
          <cell r="O2469">
            <v>0</v>
          </cell>
          <cell r="P2469">
            <v>0</v>
          </cell>
          <cell r="Q2469">
            <v>0</v>
          </cell>
          <cell r="R2469">
            <v>0</v>
          </cell>
          <cell r="S2469">
            <v>0</v>
          </cell>
        </row>
        <row r="2473">
          <cell r="J2473">
            <v>27.775581037873668</v>
          </cell>
          <cell r="K2473">
            <v>28.031528525612234</v>
          </cell>
          <cell r="L2473">
            <v>30.585320884191869</v>
          </cell>
          <cell r="M2473">
            <v>30.669518869668963</v>
          </cell>
          <cell r="N2473">
            <v>30.315727044145905</v>
          </cell>
          <cell r="O2473">
            <v>0</v>
          </cell>
          <cell r="P2473">
            <v>0</v>
          </cell>
          <cell r="Q2473">
            <v>0</v>
          </cell>
          <cell r="R2473">
            <v>0</v>
          </cell>
          <cell r="S2473">
            <v>0</v>
          </cell>
        </row>
        <row r="2474">
          <cell r="J2474">
            <v>64.64481938531091</v>
          </cell>
          <cell r="K2474">
            <v>64.330272252023121</v>
          </cell>
          <cell r="L2474">
            <v>79.313230849158714</v>
          </cell>
          <cell r="M2474">
            <v>80.275631063450604</v>
          </cell>
          <cell r="N2474">
            <v>78.707377421586528</v>
          </cell>
          <cell r="O2474">
            <v>0</v>
          </cell>
          <cell r="P2474">
            <v>0</v>
          </cell>
          <cell r="Q2474">
            <v>0</v>
          </cell>
          <cell r="R2474">
            <v>0</v>
          </cell>
          <cell r="S2474">
            <v>0</v>
          </cell>
        </row>
        <row r="2475">
          <cell r="J2475">
            <v>116.51043886104304</v>
          </cell>
          <cell r="K2475">
            <v>116.04370684943858</v>
          </cell>
          <cell r="L2475">
            <v>111.9744133127346</v>
          </cell>
          <cell r="M2475">
            <v>112.4562343969846</v>
          </cell>
          <cell r="N2475">
            <v>110.69986750200533</v>
          </cell>
          <cell r="O2475">
            <v>0</v>
          </cell>
          <cell r="P2475">
            <v>0</v>
          </cell>
          <cell r="Q2475">
            <v>0</v>
          </cell>
          <cell r="R2475">
            <v>0</v>
          </cell>
          <cell r="S2475">
            <v>0</v>
          </cell>
        </row>
        <row r="2476">
          <cell r="J2476">
            <v>311.73434077889846</v>
          </cell>
          <cell r="K2476">
            <v>312.27163093421314</v>
          </cell>
          <cell r="L2476">
            <v>306.95626923749228</v>
          </cell>
          <cell r="M2476">
            <v>305.02535425113365</v>
          </cell>
          <cell r="N2476">
            <v>301.97335910655505</v>
          </cell>
          <cell r="O2476">
            <v>0</v>
          </cell>
          <cell r="P2476">
            <v>0</v>
          </cell>
          <cell r="Q2476">
            <v>0</v>
          </cell>
          <cell r="R2476">
            <v>0</v>
          </cell>
          <cell r="S2476">
            <v>0</v>
          </cell>
        </row>
        <row r="2477">
          <cell r="J2477">
            <v>817.29539459353111</v>
          </cell>
          <cell r="K2477">
            <v>819.82904152426045</v>
          </cell>
          <cell r="L2477">
            <v>811.06470132322625</v>
          </cell>
          <cell r="M2477">
            <v>802.76013492166862</v>
          </cell>
          <cell r="N2477">
            <v>796.25707791511638</v>
          </cell>
          <cell r="O2477">
            <v>0</v>
          </cell>
          <cell r="P2477">
            <v>0</v>
          </cell>
          <cell r="Q2477">
            <v>0</v>
          </cell>
          <cell r="R2477">
            <v>0</v>
          </cell>
          <cell r="S2477">
            <v>0</v>
          </cell>
        </row>
        <row r="2478">
          <cell r="J2478">
            <v>2189.3010671642128</v>
          </cell>
          <cell r="K2478">
            <v>2198.3047908199374</v>
          </cell>
          <cell r="L2478">
            <v>2179.3369647992217</v>
          </cell>
          <cell r="M2478">
            <v>2154.2839086660028</v>
          </cell>
          <cell r="N2478">
            <v>2137.8967153187882</v>
          </cell>
          <cell r="O2478">
            <v>0</v>
          </cell>
          <cell r="P2478">
            <v>0</v>
          </cell>
          <cell r="Q2478">
            <v>0</v>
          </cell>
          <cell r="R2478">
            <v>0</v>
          </cell>
          <cell r="S2478">
            <v>0</v>
          </cell>
        </row>
        <row r="2479">
          <cell r="J2479">
            <v>7839.3049589464363</v>
          </cell>
          <cell r="K2479">
            <v>7851.8473747635626</v>
          </cell>
          <cell r="L2479">
            <v>7805.1135318706938</v>
          </cell>
          <cell r="M2479">
            <v>7709.0390316580579</v>
          </cell>
          <cell r="N2479">
            <v>7647.1045976943597</v>
          </cell>
          <cell r="O2479">
            <v>0</v>
          </cell>
          <cell r="P2479">
            <v>0</v>
          </cell>
          <cell r="Q2479">
            <v>0</v>
          </cell>
          <cell r="R2479">
            <v>0</v>
          </cell>
          <cell r="S2479">
            <v>0</v>
          </cell>
        </row>
        <row r="2480">
          <cell r="J2480">
            <v>35.151949668617483</v>
          </cell>
          <cell r="K2480">
            <v>35.586884624552397</v>
          </cell>
          <cell r="L2480">
            <v>34.536929568537658</v>
          </cell>
          <cell r="M2480">
            <v>34.454023108070565</v>
          </cell>
          <cell r="N2480">
            <v>34.949487471972098</v>
          </cell>
          <cell r="O2480">
            <v>0</v>
          </cell>
          <cell r="P2480">
            <v>0</v>
          </cell>
          <cell r="Q2480">
            <v>0</v>
          </cell>
          <cell r="R2480">
            <v>0</v>
          </cell>
          <cell r="S2480">
            <v>0</v>
          </cell>
        </row>
        <row r="2481">
          <cell r="J2481">
            <v>78.821619022205695</v>
          </cell>
          <cell r="K2481">
            <v>79.523868615747389</v>
          </cell>
          <cell r="L2481">
            <v>77.165912648086575</v>
          </cell>
          <cell r="M2481">
            <v>77.316611303635952</v>
          </cell>
          <cell r="N2481">
            <v>78.305207767332405</v>
          </cell>
          <cell r="O2481">
            <v>0</v>
          </cell>
          <cell r="P2481">
            <v>0</v>
          </cell>
          <cell r="Q2481">
            <v>0</v>
          </cell>
          <cell r="R2481">
            <v>0</v>
          </cell>
          <cell r="S2481">
            <v>0</v>
          </cell>
        </row>
        <row r="2482">
          <cell r="J2482">
            <v>126.38788495251829</v>
          </cell>
          <cell r="K2482">
            <v>127.78186962697831</v>
          </cell>
          <cell r="L2482">
            <v>124.51229402471792</v>
          </cell>
          <cell r="M2482">
            <v>127.09253095016508</v>
          </cell>
          <cell r="N2482">
            <v>128.85151453156416</v>
          </cell>
          <cell r="O2482">
            <v>0</v>
          </cell>
          <cell r="P2482">
            <v>0</v>
          </cell>
          <cell r="Q2482">
            <v>0</v>
          </cell>
          <cell r="R2482">
            <v>0</v>
          </cell>
          <cell r="S2482">
            <v>0</v>
          </cell>
        </row>
        <row r="2483">
          <cell r="J2483">
            <v>287.62407688554146</v>
          </cell>
          <cell r="K2483">
            <v>292.76090737938256</v>
          </cell>
          <cell r="L2483">
            <v>293.70678060619383</v>
          </cell>
          <cell r="M2483">
            <v>303.54744923585594</v>
          </cell>
          <cell r="N2483">
            <v>312.52019924851464</v>
          </cell>
          <cell r="O2483">
            <v>0</v>
          </cell>
          <cell r="P2483">
            <v>0</v>
          </cell>
          <cell r="Q2483">
            <v>0</v>
          </cell>
          <cell r="R2483">
            <v>0</v>
          </cell>
          <cell r="S2483">
            <v>0</v>
          </cell>
        </row>
        <row r="2484">
          <cell r="J2484">
            <v>703.6123817845538</v>
          </cell>
          <cell r="K2484">
            <v>721.94728341856808</v>
          </cell>
          <cell r="L2484">
            <v>737.17864668415064</v>
          </cell>
          <cell r="M2484">
            <v>769.66706894109257</v>
          </cell>
          <cell r="N2484">
            <v>798.61199226778729</v>
          </cell>
          <cell r="O2484">
            <v>0</v>
          </cell>
          <cell r="P2484">
            <v>0</v>
          </cell>
          <cell r="Q2484">
            <v>0</v>
          </cell>
          <cell r="R2484">
            <v>0</v>
          </cell>
          <cell r="S2484">
            <v>0</v>
          </cell>
        </row>
        <row r="2485">
          <cell r="J2485">
            <v>1696.982193227346</v>
          </cell>
          <cell r="K2485">
            <v>1747.470302408758</v>
          </cell>
          <cell r="L2485">
            <v>1797.9631947706125</v>
          </cell>
          <cell r="M2485">
            <v>1884.0738203291764</v>
          </cell>
          <cell r="N2485">
            <v>1961.4655257039719</v>
          </cell>
          <cell r="O2485">
            <v>0</v>
          </cell>
          <cell r="P2485">
            <v>0</v>
          </cell>
          <cell r="Q2485">
            <v>0</v>
          </cell>
          <cell r="R2485">
            <v>0</v>
          </cell>
          <cell r="S2485">
            <v>0</v>
          </cell>
        </row>
        <row r="2486">
          <cell r="J2486">
            <v>4395.2094815683786</v>
          </cell>
          <cell r="K2486">
            <v>4476.3428908512287</v>
          </cell>
          <cell r="L2486">
            <v>4552.0759364739315</v>
          </cell>
          <cell r="M2486">
            <v>4746.7300540863025</v>
          </cell>
          <cell r="N2486">
            <v>4952.2951778143497</v>
          </cell>
          <cell r="O2486">
            <v>0</v>
          </cell>
          <cell r="P2486">
            <v>0</v>
          </cell>
          <cell r="Q2486">
            <v>0</v>
          </cell>
          <cell r="R2486">
            <v>0</v>
          </cell>
          <cell r="S2486">
            <v>0</v>
          </cell>
        </row>
        <row r="2487">
          <cell r="J2487">
            <v>40.425943166706638</v>
          </cell>
          <cell r="K2487">
            <v>41.066205495302974</v>
          </cell>
          <cell r="L2487">
            <v>40.049865064687069</v>
          </cell>
          <cell r="M2487">
            <v>40.086618735766798</v>
          </cell>
          <cell r="N2487">
            <v>40.528792442841862</v>
          </cell>
          <cell r="O2487">
            <v>0</v>
          </cell>
          <cell r="P2487">
            <v>0</v>
          </cell>
          <cell r="Q2487">
            <v>0</v>
          </cell>
          <cell r="R2487">
            <v>0</v>
          </cell>
          <cell r="S2487">
            <v>0</v>
          </cell>
        </row>
        <row r="2488">
          <cell r="J2488">
            <v>81.686605222692293</v>
          </cell>
          <cell r="K2488">
            <v>82.759744120149875</v>
          </cell>
          <cell r="L2488">
            <v>80.472974862517844</v>
          </cell>
          <cell r="M2488">
            <v>80.224845216512023</v>
          </cell>
          <cell r="N2488">
            <v>81.261288484725114</v>
          </cell>
          <cell r="O2488">
            <v>0</v>
          </cell>
          <cell r="P2488">
            <v>0</v>
          </cell>
          <cell r="Q2488">
            <v>0</v>
          </cell>
          <cell r="R2488">
            <v>0</v>
          </cell>
          <cell r="S2488">
            <v>0</v>
          </cell>
        </row>
        <row r="2489">
          <cell r="J2489">
            <v>127.02397825345443</v>
          </cell>
          <cell r="K2489">
            <v>128.42992280445287</v>
          </cell>
          <cell r="L2489">
            <v>126.68102556758789</v>
          </cell>
          <cell r="M2489">
            <v>128.03871646680051</v>
          </cell>
          <cell r="N2489">
            <v>129.71201766937983</v>
          </cell>
          <cell r="O2489">
            <v>0</v>
          </cell>
          <cell r="P2489">
            <v>0</v>
          </cell>
          <cell r="Q2489">
            <v>0</v>
          </cell>
          <cell r="R2489">
            <v>0</v>
          </cell>
          <cell r="S2489">
            <v>0</v>
          </cell>
        </row>
        <row r="2490">
          <cell r="J2490">
            <v>305.16349600790323</v>
          </cell>
          <cell r="K2490">
            <v>311.07605351027479</v>
          </cell>
          <cell r="L2490">
            <v>318.56249555062101</v>
          </cell>
          <cell r="M2490">
            <v>323.96926850922767</v>
          </cell>
          <cell r="N2490">
            <v>333.92219087511234</v>
          </cell>
          <cell r="O2490">
            <v>0</v>
          </cell>
          <cell r="P2490">
            <v>0</v>
          </cell>
          <cell r="Q2490">
            <v>0</v>
          </cell>
          <cell r="R2490">
            <v>0</v>
          </cell>
          <cell r="S2490">
            <v>0</v>
          </cell>
        </row>
        <row r="2491">
          <cell r="J2491">
            <v>920.31519423768464</v>
          </cell>
          <cell r="K2491">
            <v>950.44884345100115</v>
          </cell>
          <cell r="L2491">
            <v>998.20413244064741</v>
          </cell>
          <cell r="M2491">
            <v>1021.6678473190992</v>
          </cell>
          <cell r="N2491">
            <v>1062.1166788000687</v>
          </cell>
          <cell r="O2491">
            <v>0</v>
          </cell>
          <cell r="P2491">
            <v>0</v>
          </cell>
          <cell r="Q2491">
            <v>0</v>
          </cell>
          <cell r="R2491">
            <v>0</v>
          </cell>
          <cell r="S2491">
            <v>0</v>
          </cell>
        </row>
        <row r="2492">
          <cell r="J2492">
            <v>3155.687727868883</v>
          </cell>
          <cell r="K2492">
            <v>3279.6947392728498</v>
          </cell>
          <cell r="L2492">
            <v>3496.1982780965277</v>
          </cell>
          <cell r="M2492">
            <v>3588.621874386306</v>
          </cell>
          <cell r="N2492">
            <v>3734.1111630112678</v>
          </cell>
          <cell r="O2492">
            <v>0</v>
          </cell>
          <cell r="P2492">
            <v>0</v>
          </cell>
          <cell r="Q2492">
            <v>0</v>
          </cell>
          <cell r="R2492">
            <v>0</v>
          </cell>
          <cell r="S2492">
            <v>0</v>
          </cell>
        </row>
        <row r="2493">
          <cell r="J2493">
            <v>11291.95733538535</v>
          </cell>
          <cell r="K2493">
            <v>11716.56322275572</v>
          </cell>
          <cell r="L2493">
            <v>12492.485001162884</v>
          </cell>
          <cell r="M2493">
            <v>12821.614182500514</v>
          </cell>
          <cell r="N2493">
            <v>13360.795407463476</v>
          </cell>
          <cell r="O2493">
            <v>0</v>
          </cell>
          <cell r="P2493">
            <v>0</v>
          </cell>
          <cell r="Q2493">
            <v>0</v>
          </cell>
          <cell r="R2493">
            <v>0</v>
          </cell>
          <cell r="S2493">
            <v>0</v>
          </cell>
        </row>
        <row r="2494">
          <cell r="J2494">
            <v>27.001688804323138</v>
          </cell>
          <cell r="K2494">
            <v>27.124021021865918</v>
          </cell>
          <cell r="L2494">
            <v>29.941445611966095</v>
          </cell>
          <cell r="M2494">
            <v>29.589219291934459</v>
          </cell>
          <cell r="N2494">
            <v>29.474239383543985</v>
          </cell>
          <cell r="O2494">
            <v>0</v>
          </cell>
          <cell r="P2494">
            <v>0</v>
          </cell>
          <cell r="Q2494">
            <v>0</v>
          </cell>
          <cell r="R2494">
            <v>0</v>
          </cell>
          <cell r="S2494">
            <v>0</v>
          </cell>
        </row>
        <row r="2495">
          <cell r="J2495">
            <v>66.226623063477092</v>
          </cell>
          <cell r="K2495">
            <v>64.543599811665928</v>
          </cell>
          <cell r="L2495">
            <v>78.296916734199073</v>
          </cell>
          <cell r="M2495">
            <v>78.475424887121051</v>
          </cell>
          <cell r="N2495">
            <v>75.128092731031259</v>
          </cell>
          <cell r="O2495">
            <v>0</v>
          </cell>
          <cell r="P2495">
            <v>0</v>
          </cell>
          <cell r="Q2495">
            <v>0</v>
          </cell>
          <cell r="R2495">
            <v>0</v>
          </cell>
          <cell r="S2495">
            <v>0</v>
          </cell>
        </row>
        <row r="2496">
          <cell r="J2496">
            <v>108.13914801147216</v>
          </cell>
          <cell r="K2496">
            <v>105.3660088434146</v>
          </cell>
          <cell r="L2496">
            <v>98.397976940010508</v>
          </cell>
          <cell r="M2496">
            <v>95.666352198537396</v>
          </cell>
          <cell r="N2496">
            <v>91.082235375296932</v>
          </cell>
          <cell r="O2496">
            <v>0</v>
          </cell>
          <cell r="P2496">
            <v>0</v>
          </cell>
          <cell r="Q2496">
            <v>0</v>
          </cell>
          <cell r="R2496">
            <v>0</v>
          </cell>
          <cell r="S2496">
            <v>0</v>
          </cell>
        </row>
        <row r="2497">
          <cell r="J2497">
            <v>291.08551028040796</v>
          </cell>
          <cell r="K2497">
            <v>282.61808578852037</v>
          </cell>
          <cell r="L2497">
            <v>263.8877327896252</v>
          </cell>
          <cell r="M2497">
            <v>247.88801285065514</v>
          </cell>
          <cell r="N2497">
            <v>231.23131757946476</v>
          </cell>
          <cell r="O2497">
            <v>0</v>
          </cell>
          <cell r="P2497">
            <v>0</v>
          </cell>
          <cell r="Q2497">
            <v>0</v>
          </cell>
          <cell r="R2497">
            <v>0</v>
          </cell>
          <cell r="S2497">
            <v>0</v>
          </cell>
        </row>
        <row r="2498">
          <cell r="J2498">
            <v>31.910271098312606</v>
          </cell>
          <cell r="K2498">
            <v>32.136167087760278</v>
          </cell>
          <cell r="L2498">
            <v>31.073047665603809</v>
          </cell>
          <cell r="M2498">
            <v>30.714270679377453</v>
          </cell>
          <cell r="N2498">
            <v>30.842854384305081</v>
          </cell>
          <cell r="O2498">
            <v>0</v>
          </cell>
          <cell r="P2498">
            <v>0</v>
          </cell>
          <cell r="Q2498">
            <v>0</v>
          </cell>
          <cell r="R2498">
            <v>0</v>
          </cell>
          <cell r="S2498">
            <v>0</v>
          </cell>
        </row>
        <row r="2499">
          <cell r="J2499">
            <v>74.716929425628393</v>
          </cell>
          <cell r="K2499">
            <v>73.999024919041418</v>
          </cell>
          <cell r="L2499">
            <v>69.896806096035689</v>
          </cell>
          <cell r="M2499">
            <v>69.095879655383456</v>
          </cell>
          <cell r="N2499">
            <v>68.512448512776302</v>
          </cell>
          <cell r="O2499">
            <v>0</v>
          </cell>
          <cell r="P2499">
            <v>0</v>
          </cell>
          <cell r="Q2499">
            <v>0</v>
          </cell>
          <cell r="R2499">
            <v>0</v>
          </cell>
          <cell r="S2499">
            <v>0</v>
          </cell>
        </row>
        <row r="2500">
          <cell r="J2500">
            <v>110.09083088997306</v>
          </cell>
          <cell r="K2500">
            <v>109.06654836190748</v>
          </cell>
          <cell r="L2500">
            <v>102.59435644722413</v>
          </cell>
          <cell r="M2500">
            <v>101.27629169311774</v>
          </cell>
          <cell r="N2500">
            <v>99.356170399651475</v>
          </cell>
          <cell r="O2500">
            <v>0</v>
          </cell>
          <cell r="P2500">
            <v>0</v>
          </cell>
          <cell r="Q2500">
            <v>0</v>
          </cell>
          <cell r="R2500">
            <v>0</v>
          </cell>
          <cell r="S2500">
            <v>0</v>
          </cell>
        </row>
        <row r="2501">
          <cell r="J2501">
            <v>237.09380965752968</v>
          </cell>
          <cell r="K2501">
            <v>233.10044805845868</v>
          </cell>
          <cell r="L2501">
            <v>219.987536145143</v>
          </cell>
          <cell r="M2501">
            <v>213.69565741416483</v>
          </cell>
          <cell r="N2501">
            <v>206.34807765571199</v>
          </cell>
          <cell r="O2501">
            <v>0</v>
          </cell>
          <cell r="P2501">
            <v>0</v>
          </cell>
          <cell r="Q2501">
            <v>0</v>
          </cell>
          <cell r="R2501">
            <v>0</v>
          </cell>
          <cell r="S2501">
            <v>0</v>
          </cell>
        </row>
        <row r="2502">
          <cell r="J2502">
            <v>27.475396051625744</v>
          </cell>
          <cell r="K2502">
            <v>27.525674920638</v>
          </cell>
          <cell r="L2502">
            <v>30.008145835243848</v>
          </cell>
          <cell r="M2502">
            <v>29.685627085558771</v>
          </cell>
          <cell r="N2502">
            <v>29.550701466050885</v>
          </cell>
          <cell r="O2502">
            <v>0</v>
          </cell>
          <cell r="P2502">
            <v>0</v>
          </cell>
          <cell r="Q2502">
            <v>0</v>
          </cell>
          <cell r="R2502">
            <v>0</v>
          </cell>
          <cell r="S2502">
            <v>0</v>
          </cell>
        </row>
        <row r="2503">
          <cell r="J2503">
            <v>30.642731697963349</v>
          </cell>
          <cell r="K2503">
            <v>30.613081923163179</v>
          </cell>
          <cell r="L2503">
            <v>29.741967322338869</v>
          </cell>
          <cell r="M2503">
            <v>29.386001427123794</v>
          </cell>
          <cell r="N2503">
            <v>29.837176289071749</v>
          </cell>
          <cell r="O2503">
            <v>0</v>
          </cell>
          <cell r="P2503">
            <v>0</v>
          </cell>
          <cell r="Q2503">
            <v>0</v>
          </cell>
          <cell r="R2503">
            <v>0</v>
          </cell>
          <cell r="S2503">
            <v>0</v>
          </cell>
        </row>
        <row r="2504">
          <cell r="J2504">
            <v>0</v>
          </cell>
          <cell r="K2504">
            <v>0</v>
          </cell>
          <cell r="L2504">
            <v>0</v>
          </cell>
          <cell r="M2504">
            <v>0</v>
          </cell>
          <cell r="N2504">
            <v>0</v>
          </cell>
          <cell r="O2504">
            <v>0</v>
          </cell>
          <cell r="P2504">
            <v>0</v>
          </cell>
          <cell r="Q2504">
            <v>0</v>
          </cell>
          <cell r="R2504">
            <v>0</v>
          </cell>
          <cell r="S2504">
            <v>0</v>
          </cell>
        </row>
        <row r="2505">
          <cell r="J2505">
            <v>0</v>
          </cell>
          <cell r="K2505">
            <v>0</v>
          </cell>
          <cell r="L2505">
            <v>0</v>
          </cell>
          <cell r="M2505">
            <v>0</v>
          </cell>
          <cell r="N2505">
            <v>0</v>
          </cell>
          <cell r="O2505">
            <v>0</v>
          </cell>
          <cell r="P2505">
            <v>0</v>
          </cell>
          <cell r="Q2505">
            <v>0</v>
          </cell>
          <cell r="R2505">
            <v>0</v>
          </cell>
          <cell r="S2505">
            <v>0</v>
          </cell>
        </row>
        <row r="2506">
          <cell r="J2506">
            <v>0</v>
          </cell>
          <cell r="K2506">
            <v>0</v>
          </cell>
          <cell r="L2506">
            <v>0</v>
          </cell>
          <cell r="M2506">
            <v>0</v>
          </cell>
          <cell r="N2506">
            <v>0</v>
          </cell>
          <cell r="O2506">
            <v>0</v>
          </cell>
          <cell r="P2506">
            <v>0</v>
          </cell>
          <cell r="Q2506">
            <v>0</v>
          </cell>
          <cell r="R2506">
            <v>0</v>
          </cell>
          <cell r="S2506">
            <v>0</v>
          </cell>
        </row>
        <row r="2507">
          <cell r="J2507">
            <v>0</v>
          </cell>
          <cell r="K2507">
            <v>0</v>
          </cell>
          <cell r="L2507">
            <v>0</v>
          </cell>
          <cell r="M2507">
            <v>0</v>
          </cell>
          <cell r="N2507">
            <v>0</v>
          </cell>
          <cell r="O2507">
            <v>0</v>
          </cell>
          <cell r="P2507">
            <v>0</v>
          </cell>
          <cell r="Q2507">
            <v>0</v>
          </cell>
          <cell r="R2507">
            <v>0</v>
          </cell>
          <cell r="S2507">
            <v>0</v>
          </cell>
        </row>
        <row r="2508">
          <cell r="J2508">
            <v>0</v>
          </cell>
          <cell r="K2508">
            <v>0</v>
          </cell>
          <cell r="L2508">
            <v>0</v>
          </cell>
          <cell r="M2508">
            <v>0</v>
          </cell>
          <cell r="N2508">
            <v>0</v>
          </cell>
          <cell r="O2508">
            <v>0</v>
          </cell>
          <cell r="P2508">
            <v>0</v>
          </cell>
          <cell r="Q2508">
            <v>0</v>
          </cell>
          <cell r="R2508">
            <v>0</v>
          </cell>
          <cell r="S2508">
            <v>0</v>
          </cell>
        </row>
        <row r="2509">
          <cell r="J2509">
            <v>0</v>
          </cell>
          <cell r="K2509">
            <v>0</v>
          </cell>
          <cell r="L2509">
            <v>0</v>
          </cell>
          <cell r="M2509">
            <v>0</v>
          </cell>
          <cell r="N2509">
            <v>0</v>
          </cell>
          <cell r="O2509">
            <v>0</v>
          </cell>
          <cell r="P2509">
            <v>0</v>
          </cell>
          <cell r="Q2509">
            <v>0</v>
          </cell>
          <cell r="R2509">
            <v>0</v>
          </cell>
          <cell r="S2509">
            <v>0</v>
          </cell>
        </row>
        <row r="2510">
          <cell r="J2510">
            <v>0</v>
          </cell>
          <cell r="K2510">
            <v>0</v>
          </cell>
          <cell r="L2510">
            <v>0</v>
          </cell>
          <cell r="M2510">
            <v>0</v>
          </cell>
          <cell r="N2510">
            <v>0</v>
          </cell>
          <cell r="O2510">
            <v>0</v>
          </cell>
          <cell r="P2510">
            <v>0</v>
          </cell>
          <cell r="Q2510">
            <v>0</v>
          </cell>
          <cell r="R2510">
            <v>0</v>
          </cell>
          <cell r="S2510">
            <v>0</v>
          </cell>
        </row>
        <row r="2511">
          <cell r="J2511">
            <v>0</v>
          </cell>
          <cell r="K2511">
            <v>0</v>
          </cell>
          <cell r="L2511">
            <v>0</v>
          </cell>
          <cell r="M2511">
            <v>0</v>
          </cell>
          <cell r="N2511">
            <v>0</v>
          </cell>
          <cell r="O2511">
            <v>0</v>
          </cell>
          <cell r="P2511">
            <v>0</v>
          </cell>
          <cell r="Q2511">
            <v>0</v>
          </cell>
          <cell r="R2511">
            <v>0</v>
          </cell>
          <cell r="S2511">
            <v>0</v>
          </cell>
        </row>
        <row r="2512">
          <cell r="J2512">
            <v>0</v>
          </cell>
          <cell r="K2512">
            <v>0</v>
          </cell>
          <cell r="L2512">
            <v>0</v>
          </cell>
          <cell r="M2512">
            <v>0</v>
          </cell>
          <cell r="N2512">
            <v>0</v>
          </cell>
          <cell r="O2512">
            <v>0</v>
          </cell>
          <cell r="P2512">
            <v>0</v>
          </cell>
          <cell r="Q2512">
            <v>0</v>
          </cell>
          <cell r="R2512">
            <v>0</v>
          </cell>
          <cell r="S2512">
            <v>0</v>
          </cell>
        </row>
        <row r="2513">
          <cell r="J2513">
            <v>0</v>
          </cell>
          <cell r="K2513">
            <v>0</v>
          </cell>
          <cell r="L2513">
            <v>0</v>
          </cell>
          <cell r="M2513">
            <v>0</v>
          </cell>
          <cell r="N2513">
            <v>0</v>
          </cell>
          <cell r="O2513">
            <v>0</v>
          </cell>
          <cell r="P2513">
            <v>0</v>
          </cell>
          <cell r="Q2513">
            <v>0</v>
          </cell>
          <cell r="R2513">
            <v>0</v>
          </cell>
          <cell r="S2513">
            <v>0</v>
          </cell>
        </row>
        <row r="2514">
          <cell r="J2514">
            <v>0</v>
          </cell>
          <cell r="K2514">
            <v>0</v>
          </cell>
          <cell r="L2514">
            <v>0</v>
          </cell>
          <cell r="M2514">
            <v>0</v>
          </cell>
          <cell r="N2514">
            <v>0</v>
          </cell>
          <cell r="O2514">
            <v>0</v>
          </cell>
          <cell r="P2514">
            <v>0</v>
          </cell>
          <cell r="Q2514">
            <v>0</v>
          </cell>
          <cell r="R2514">
            <v>0</v>
          </cell>
          <cell r="S2514">
            <v>0</v>
          </cell>
        </row>
        <row r="2515">
          <cell r="J2515">
            <v>0</v>
          </cell>
          <cell r="K2515">
            <v>0</v>
          </cell>
          <cell r="L2515">
            <v>0</v>
          </cell>
          <cell r="M2515">
            <v>0</v>
          </cell>
          <cell r="N2515">
            <v>0</v>
          </cell>
          <cell r="O2515">
            <v>0</v>
          </cell>
          <cell r="P2515">
            <v>0</v>
          </cell>
          <cell r="Q2515">
            <v>0</v>
          </cell>
          <cell r="R2515">
            <v>0</v>
          </cell>
          <cell r="S2515">
            <v>0</v>
          </cell>
        </row>
        <row r="2516">
          <cell r="J2516">
            <v>0</v>
          </cell>
          <cell r="K2516">
            <v>0</v>
          </cell>
          <cell r="L2516">
            <v>0</v>
          </cell>
          <cell r="M2516">
            <v>0</v>
          </cell>
          <cell r="N2516">
            <v>0</v>
          </cell>
          <cell r="O2516">
            <v>0</v>
          </cell>
          <cell r="P2516">
            <v>0</v>
          </cell>
          <cell r="Q2516">
            <v>0</v>
          </cell>
          <cell r="R2516">
            <v>0</v>
          </cell>
          <cell r="S2516">
            <v>0</v>
          </cell>
        </row>
        <row r="2517">
          <cell r="J2517">
            <v>0</v>
          </cell>
          <cell r="K2517">
            <v>0</v>
          </cell>
          <cell r="L2517">
            <v>0</v>
          </cell>
          <cell r="M2517">
            <v>0</v>
          </cell>
          <cell r="N2517">
            <v>0</v>
          </cell>
          <cell r="O2517">
            <v>0</v>
          </cell>
          <cell r="P2517">
            <v>0</v>
          </cell>
          <cell r="Q2517">
            <v>0</v>
          </cell>
          <cell r="R2517">
            <v>0</v>
          </cell>
          <cell r="S2517">
            <v>0</v>
          </cell>
        </row>
        <row r="2518">
          <cell r="J2518">
            <v>0</v>
          </cell>
          <cell r="K2518">
            <v>0</v>
          </cell>
          <cell r="L2518">
            <v>0</v>
          </cell>
          <cell r="M2518">
            <v>0</v>
          </cell>
          <cell r="N2518">
            <v>0</v>
          </cell>
          <cell r="O2518">
            <v>0</v>
          </cell>
          <cell r="P2518">
            <v>0</v>
          </cell>
          <cell r="Q2518">
            <v>0</v>
          </cell>
          <cell r="R2518">
            <v>0</v>
          </cell>
          <cell r="S2518">
            <v>0</v>
          </cell>
        </row>
        <row r="2519">
          <cell r="J2519">
            <v>0</v>
          </cell>
          <cell r="K2519">
            <v>0</v>
          </cell>
          <cell r="L2519">
            <v>0</v>
          </cell>
          <cell r="M2519">
            <v>0</v>
          </cell>
          <cell r="N2519">
            <v>0</v>
          </cell>
          <cell r="O2519">
            <v>0</v>
          </cell>
          <cell r="P2519">
            <v>0</v>
          </cell>
          <cell r="Q2519">
            <v>0</v>
          </cell>
          <cell r="R2519">
            <v>0</v>
          </cell>
          <cell r="S2519">
            <v>0</v>
          </cell>
        </row>
        <row r="2520">
          <cell r="J2520">
            <v>0</v>
          </cell>
          <cell r="K2520">
            <v>0</v>
          </cell>
          <cell r="L2520">
            <v>0</v>
          </cell>
          <cell r="M2520">
            <v>0</v>
          </cell>
          <cell r="N2520">
            <v>0</v>
          </cell>
          <cell r="O2520">
            <v>0</v>
          </cell>
          <cell r="P2520">
            <v>0</v>
          </cell>
          <cell r="Q2520">
            <v>0</v>
          </cell>
          <cell r="R2520">
            <v>0</v>
          </cell>
          <cell r="S2520">
            <v>0</v>
          </cell>
        </row>
        <row r="2521">
          <cell r="J2521">
            <v>0</v>
          </cell>
          <cell r="K2521">
            <v>0</v>
          </cell>
          <cell r="L2521">
            <v>0</v>
          </cell>
          <cell r="M2521">
            <v>0</v>
          </cell>
          <cell r="N2521">
            <v>0</v>
          </cell>
          <cell r="O2521">
            <v>0</v>
          </cell>
          <cell r="P2521">
            <v>0</v>
          </cell>
          <cell r="Q2521">
            <v>0</v>
          </cell>
          <cell r="R2521">
            <v>0</v>
          </cell>
          <cell r="S2521">
            <v>0</v>
          </cell>
        </row>
        <row r="2522">
          <cell r="J2522">
            <v>0</v>
          </cell>
          <cell r="K2522">
            <v>0</v>
          </cell>
          <cell r="L2522">
            <v>0</v>
          </cell>
          <cell r="M2522">
            <v>0</v>
          </cell>
          <cell r="N2522">
            <v>0</v>
          </cell>
          <cell r="O2522">
            <v>0</v>
          </cell>
          <cell r="P2522">
            <v>0</v>
          </cell>
          <cell r="Q2522">
            <v>0</v>
          </cell>
          <cell r="R2522">
            <v>0</v>
          </cell>
          <cell r="S2522">
            <v>0</v>
          </cell>
        </row>
        <row r="2523">
          <cell r="J2523">
            <v>0</v>
          </cell>
          <cell r="K2523">
            <v>0</v>
          </cell>
          <cell r="L2523">
            <v>0</v>
          </cell>
          <cell r="M2523">
            <v>0</v>
          </cell>
          <cell r="N2523">
            <v>0</v>
          </cell>
          <cell r="O2523">
            <v>0</v>
          </cell>
          <cell r="P2523">
            <v>0</v>
          </cell>
          <cell r="Q2523">
            <v>0</v>
          </cell>
          <cell r="R2523">
            <v>0</v>
          </cell>
          <cell r="S2523">
            <v>0</v>
          </cell>
        </row>
        <row r="2524">
          <cell r="J2524">
            <v>0</v>
          </cell>
          <cell r="K2524">
            <v>0</v>
          </cell>
          <cell r="L2524">
            <v>0</v>
          </cell>
          <cell r="M2524">
            <v>0</v>
          </cell>
          <cell r="N2524">
            <v>0</v>
          </cell>
          <cell r="O2524">
            <v>0</v>
          </cell>
          <cell r="P2524">
            <v>0</v>
          </cell>
          <cell r="Q2524">
            <v>0</v>
          </cell>
          <cell r="R2524">
            <v>0</v>
          </cell>
          <cell r="S2524">
            <v>0</v>
          </cell>
        </row>
        <row r="2525">
          <cell r="J2525">
            <v>0</v>
          </cell>
          <cell r="K2525">
            <v>0</v>
          </cell>
          <cell r="L2525">
            <v>0</v>
          </cell>
          <cell r="M2525">
            <v>0</v>
          </cell>
          <cell r="N2525">
            <v>0</v>
          </cell>
          <cell r="O2525">
            <v>0</v>
          </cell>
          <cell r="P2525">
            <v>0</v>
          </cell>
          <cell r="Q2525">
            <v>0</v>
          </cell>
          <cell r="R2525">
            <v>0</v>
          </cell>
          <cell r="S2525">
            <v>0</v>
          </cell>
        </row>
        <row r="2526">
          <cell r="J2526">
            <v>0</v>
          </cell>
          <cell r="K2526">
            <v>0</v>
          </cell>
          <cell r="L2526">
            <v>0</v>
          </cell>
          <cell r="M2526">
            <v>0</v>
          </cell>
          <cell r="N2526">
            <v>0</v>
          </cell>
          <cell r="O2526">
            <v>0</v>
          </cell>
          <cell r="P2526">
            <v>0</v>
          </cell>
          <cell r="Q2526">
            <v>0</v>
          </cell>
          <cell r="R2526">
            <v>0</v>
          </cell>
          <cell r="S2526">
            <v>0</v>
          </cell>
        </row>
        <row r="2527">
          <cell r="J2527">
            <v>0</v>
          </cell>
          <cell r="K2527">
            <v>0</v>
          </cell>
          <cell r="L2527">
            <v>0</v>
          </cell>
          <cell r="M2527">
            <v>0</v>
          </cell>
          <cell r="N2527">
            <v>0</v>
          </cell>
          <cell r="O2527">
            <v>0</v>
          </cell>
          <cell r="P2527">
            <v>0</v>
          </cell>
          <cell r="Q2527">
            <v>0</v>
          </cell>
          <cell r="R2527">
            <v>0</v>
          </cell>
          <cell r="S2527">
            <v>0</v>
          </cell>
        </row>
        <row r="2528">
          <cell r="J2528">
            <v>0</v>
          </cell>
          <cell r="K2528">
            <v>0</v>
          </cell>
          <cell r="L2528">
            <v>0</v>
          </cell>
          <cell r="M2528">
            <v>0</v>
          </cell>
          <cell r="N2528">
            <v>0</v>
          </cell>
          <cell r="O2528">
            <v>0</v>
          </cell>
          <cell r="P2528">
            <v>0</v>
          </cell>
          <cell r="Q2528">
            <v>0</v>
          </cell>
          <cell r="R2528">
            <v>0</v>
          </cell>
          <cell r="S2528">
            <v>0</v>
          </cell>
        </row>
        <row r="2529">
          <cell r="J2529">
            <v>0</v>
          </cell>
          <cell r="K2529">
            <v>0</v>
          </cell>
          <cell r="L2529">
            <v>0</v>
          </cell>
          <cell r="M2529">
            <v>0</v>
          </cell>
          <cell r="N2529">
            <v>0</v>
          </cell>
          <cell r="O2529">
            <v>0</v>
          </cell>
          <cell r="P2529">
            <v>0</v>
          </cell>
          <cell r="Q2529">
            <v>0</v>
          </cell>
          <cell r="R2529">
            <v>0</v>
          </cell>
          <cell r="S2529">
            <v>0</v>
          </cell>
        </row>
        <row r="2530">
          <cell r="J2530">
            <v>0</v>
          </cell>
          <cell r="K2530">
            <v>0</v>
          </cell>
          <cell r="L2530">
            <v>0</v>
          </cell>
          <cell r="M2530">
            <v>0</v>
          </cell>
          <cell r="N2530">
            <v>0</v>
          </cell>
          <cell r="O2530">
            <v>0</v>
          </cell>
          <cell r="P2530">
            <v>0</v>
          </cell>
          <cell r="Q2530">
            <v>0</v>
          </cell>
          <cell r="R2530">
            <v>0</v>
          </cell>
          <cell r="S2530">
            <v>0</v>
          </cell>
        </row>
        <row r="2531">
          <cell r="J2531">
            <v>0</v>
          </cell>
          <cell r="K2531">
            <v>0</v>
          </cell>
          <cell r="L2531">
            <v>0</v>
          </cell>
          <cell r="M2531">
            <v>0</v>
          </cell>
          <cell r="N2531">
            <v>0</v>
          </cell>
          <cell r="O2531">
            <v>0</v>
          </cell>
          <cell r="P2531">
            <v>0</v>
          </cell>
          <cell r="Q2531">
            <v>0</v>
          </cell>
          <cell r="R2531">
            <v>0</v>
          </cell>
          <cell r="S2531">
            <v>0</v>
          </cell>
        </row>
        <row r="2532">
          <cell r="J2532">
            <v>0</v>
          </cell>
          <cell r="K2532">
            <v>0</v>
          </cell>
          <cell r="L2532">
            <v>0</v>
          </cell>
          <cell r="M2532">
            <v>0</v>
          </cell>
          <cell r="N2532">
            <v>0</v>
          </cell>
          <cell r="O2532">
            <v>0</v>
          </cell>
          <cell r="P2532">
            <v>0</v>
          </cell>
          <cell r="Q2532">
            <v>0</v>
          </cell>
          <cell r="R2532">
            <v>0</v>
          </cell>
          <cell r="S2532">
            <v>0</v>
          </cell>
        </row>
        <row r="2538">
          <cell r="J2538">
            <v>368.34237501110556</v>
          </cell>
          <cell r="K2538">
            <v>378.21777571318165</v>
          </cell>
          <cell r="L2538">
            <v>386.93053589702521</v>
          </cell>
          <cell r="M2538">
            <v>394.80690955746797</v>
          </cell>
          <cell r="N2538">
            <v>400.54259338543937</v>
          </cell>
          <cell r="O2538">
            <v>0</v>
          </cell>
          <cell r="P2538">
            <v>0</v>
          </cell>
          <cell r="Q2538">
            <v>0</v>
          </cell>
          <cell r="R2538">
            <v>0</v>
          </cell>
          <cell r="S2538">
            <v>0</v>
          </cell>
        </row>
        <row r="2539">
          <cell r="J2539">
            <v>18.934272402595308</v>
          </cell>
          <cell r="K2539">
            <v>18.125521040263735</v>
          </cell>
          <cell r="L2539">
            <v>17.685478608596856</v>
          </cell>
          <cell r="M2539">
            <v>17.626710118512335</v>
          </cell>
          <cell r="N2539">
            <v>17.566061990685149</v>
          </cell>
          <cell r="O2539">
            <v>0</v>
          </cell>
          <cell r="P2539">
            <v>0</v>
          </cell>
          <cell r="Q2539">
            <v>0</v>
          </cell>
          <cell r="R2539">
            <v>0</v>
          </cell>
          <cell r="S2539">
            <v>0</v>
          </cell>
        </row>
        <row r="2541">
          <cell r="J2541">
            <v>397.63018719047454</v>
          </cell>
          <cell r="K2541">
            <v>407.75969691033231</v>
          </cell>
          <cell r="L2541">
            <v>416.69621635037498</v>
          </cell>
          <cell r="M2541">
            <v>424.75355526800996</v>
          </cell>
          <cell r="N2541">
            <v>430.65030967533727</v>
          </cell>
          <cell r="O2541">
            <v>0</v>
          </cell>
          <cell r="P2541">
            <v>0</v>
          </cell>
          <cell r="Q2541">
            <v>0</v>
          </cell>
          <cell r="R2541">
            <v>0</v>
          </cell>
          <cell r="S2541">
            <v>0</v>
          </cell>
        </row>
        <row r="2542">
          <cell r="J2542">
            <v>-387.27664741370086</v>
          </cell>
          <cell r="K2542">
            <v>-396.34329675344537</v>
          </cell>
          <cell r="L2542">
            <v>-404.61601450562205</v>
          </cell>
          <cell r="M2542">
            <v>-412.43361967598031</v>
          </cell>
          <cell r="N2542">
            <v>-418.10865537612455</v>
          </cell>
          <cell r="O2542">
            <v>0</v>
          </cell>
          <cell r="P2542">
            <v>0</v>
          </cell>
          <cell r="Q2542">
            <v>0</v>
          </cell>
          <cell r="R2542">
            <v>0</v>
          </cell>
          <cell r="S2542">
            <v>0</v>
          </cell>
        </row>
        <row r="2547">
          <cell r="I2547">
            <v>0</v>
          </cell>
          <cell r="J2547">
            <v>-1.8682663759677602</v>
          </cell>
          <cell r="K2547">
            <v>-1.7858053063369295</v>
          </cell>
          <cell r="L2547">
            <v>-1.8326948330959354</v>
          </cell>
          <cell r="M2547">
            <v>-1.9133310572723059</v>
          </cell>
          <cell r="N2547">
            <v>-2.0271770310994306</v>
          </cell>
          <cell r="O2547">
            <v>0</v>
          </cell>
          <cell r="P2547">
            <v>0</v>
          </cell>
          <cell r="Q2547">
            <v>0</v>
          </cell>
          <cell r="R2547">
            <v>0</v>
          </cell>
          <cell r="S2547">
            <v>0</v>
          </cell>
        </row>
        <row r="2549">
          <cell r="J2549">
            <v>31.383322468101628</v>
          </cell>
          <cell r="K2549">
            <v>31.599146286308891</v>
          </cell>
          <cell r="L2549">
            <v>31.299836132524618</v>
          </cell>
          <cell r="M2549">
            <v>32.130014009683649</v>
          </cell>
          <cell r="N2549">
            <v>31.407073801563598</v>
          </cell>
          <cell r="O2549">
            <v>0</v>
          </cell>
          <cell r="P2549">
            <v>0</v>
          </cell>
          <cell r="Q2549">
            <v>0</v>
          </cell>
          <cell r="R2549">
            <v>0</v>
          </cell>
          <cell r="S2549">
            <v>0</v>
          </cell>
        </row>
        <row r="2614">
          <cell r="J2614">
            <v>-34422.137893263745</v>
          </cell>
          <cell r="K2614">
            <v>-70484.026112562366</v>
          </cell>
          <cell r="L2614">
            <v>-69162.6540051302</v>
          </cell>
          <cell r="M2614">
            <v>-55408.061122249695</v>
          </cell>
          <cell r="N2614">
            <v>-32992.474666334921</v>
          </cell>
          <cell r="O2614">
            <v>0</v>
          </cell>
          <cell r="P2614">
            <v>0</v>
          </cell>
          <cell r="Q2614">
            <v>0</v>
          </cell>
          <cell r="R2614">
            <v>0</v>
          </cell>
          <cell r="S2614">
            <v>0</v>
          </cell>
        </row>
        <row r="2615">
          <cell r="J2615">
            <v>-20846.836429498551</v>
          </cell>
          <cell r="K2615">
            <v>-42630.280540981577</v>
          </cell>
          <cell r="L2615">
            <v>-41986.803361411585</v>
          </cell>
          <cell r="M2615">
            <v>-33627.619226999966</v>
          </cell>
          <cell r="N2615">
            <v>-20008.634437886401</v>
          </cell>
          <cell r="O2615">
            <v>0</v>
          </cell>
          <cell r="P2615">
            <v>0</v>
          </cell>
          <cell r="Q2615">
            <v>0</v>
          </cell>
          <cell r="R2615">
            <v>0</v>
          </cell>
          <cell r="S2615">
            <v>0</v>
          </cell>
        </row>
        <row r="2616">
          <cell r="J2616">
            <v>-77895.527504862723</v>
          </cell>
          <cell r="K2616">
            <v>-159355.78507538323</v>
          </cell>
          <cell r="L2616">
            <v>-153776.57394836107</v>
          </cell>
          <cell r="M2616">
            <v>-122965.32386083389</v>
          </cell>
          <cell r="N2616">
            <v>-73207.798841551674</v>
          </cell>
          <cell r="O2616">
            <v>0</v>
          </cell>
          <cell r="P2616">
            <v>0</v>
          </cell>
          <cell r="Q2616">
            <v>0</v>
          </cell>
          <cell r="R2616">
            <v>0</v>
          </cell>
          <cell r="S2616">
            <v>0</v>
          </cell>
        </row>
        <row r="2617">
          <cell r="J2617">
            <v>-67174.273459950797</v>
          </cell>
          <cell r="K2617">
            <v>-137477.03877765019</v>
          </cell>
          <cell r="L2617">
            <v>-132813.68445712479</v>
          </cell>
          <cell r="M2617">
            <v>-106136.9293739702</v>
          </cell>
          <cell r="N2617">
            <v>-63204.638022924322</v>
          </cell>
          <cell r="O2617">
            <v>0</v>
          </cell>
          <cell r="P2617">
            <v>0</v>
          </cell>
          <cell r="Q2617">
            <v>0</v>
          </cell>
          <cell r="R2617">
            <v>0</v>
          </cell>
          <cell r="S2617">
            <v>0</v>
          </cell>
        </row>
        <row r="2618">
          <cell r="J2618">
            <v>-33897.50668904675</v>
          </cell>
          <cell r="K2618">
            <v>-69378.476989340124</v>
          </cell>
          <cell r="L2618">
            <v>-67041.703885901239</v>
          </cell>
          <cell r="M2618">
            <v>-53569.217199285878</v>
          </cell>
          <cell r="N2618">
            <v>-31902.19267025101</v>
          </cell>
          <cell r="O2618">
            <v>0</v>
          </cell>
          <cell r="P2618">
            <v>0</v>
          </cell>
          <cell r="Q2618">
            <v>0</v>
          </cell>
          <cell r="R2618">
            <v>0</v>
          </cell>
          <cell r="S2618">
            <v>0</v>
          </cell>
        </row>
        <row r="2619">
          <cell r="J2619">
            <v>-35996.268977117732</v>
          </cell>
          <cell r="K2619">
            <v>-73678.222741715566</v>
          </cell>
          <cell r="L2619">
            <v>-71201.384428975012</v>
          </cell>
          <cell r="M2619">
            <v>-56889.057808803504</v>
          </cell>
          <cell r="N2619">
            <v>-33880.771277469743</v>
          </cell>
          <cell r="O2619">
            <v>0</v>
          </cell>
          <cell r="P2619">
            <v>0</v>
          </cell>
          <cell r="Q2619">
            <v>0</v>
          </cell>
          <cell r="R2619">
            <v>0</v>
          </cell>
          <cell r="S2619">
            <v>0</v>
          </cell>
        </row>
        <row r="2620">
          <cell r="J2620">
            <v>-8959.8051141317701</v>
          </cell>
          <cell r="K2620">
            <v>-18336.743299215112</v>
          </cell>
          <cell r="L2620">
            <v>-17724.512515368697</v>
          </cell>
          <cell r="M2620">
            <v>-14161.245840765727</v>
          </cell>
          <cell r="N2620">
            <v>-8432.6765443248096</v>
          </cell>
          <cell r="O2620">
            <v>0</v>
          </cell>
          <cell r="P2620">
            <v>0</v>
          </cell>
          <cell r="Q2620">
            <v>0</v>
          </cell>
          <cell r="R2620">
            <v>0</v>
          </cell>
          <cell r="S2620">
            <v>0</v>
          </cell>
        </row>
        <row r="2621">
          <cell r="J2621">
            <v>-42020.590012703629</v>
          </cell>
          <cell r="K2621">
            <v>-88968.045998582747</v>
          </cell>
          <cell r="L2621">
            <v>-89180.188591905113</v>
          </cell>
          <cell r="M2621">
            <v>-75567.887723887558</v>
          </cell>
          <cell r="N2621">
            <v>-47158.585178165493</v>
          </cell>
          <cell r="O2621">
            <v>0</v>
          </cell>
          <cell r="P2621">
            <v>0</v>
          </cell>
          <cell r="Q2621">
            <v>0</v>
          </cell>
          <cell r="R2621">
            <v>0</v>
          </cell>
          <cell r="S2621">
            <v>0</v>
          </cell>
        </row>
        <row r="2622">
          <cell r="J2622">
            <v>-24424.143457666632</v>
          </cell>
          <cell r="K2622">
            <v>-51899.286344743603</v>
          </cell>
          <cell r="L2622">
            <v>-52453.921595224769</v>
          </cell>
          <cell r="M2622">
            <v>-44730.17201557244</v>
          </cell>
          <cell r="N2622">
            <v>-27979.332326011987</v>
          </cell>
          <cell r="O2622">
            <v>0</v>
          </cell>
          <cell r="P2622">
            <v>0</v>
          </cell>
          <cell r="Q2622">
            <v>0</v>
          </cell>
          <cell r="R2622">
            <v>0</v>
          </cell>
          <cell r="S2622">
            <v>0</v>
          </cell>
        </row>
        <row r="2623">
          <cell r="J2623">
            <v>-74268.295565999346</v>
          </cell>
          <cell r="K2623">
            <v>-158042.03709010791</v>
          </cell>
          <cell r="L2623">
            <v>-160158.58351150141</v>
          </cell>
          <cell r="M2623">
            <v>-136957.47242015839</v>
          </cell>
          <cell r="N2623">
            <v>-85742.162920552248</v>
          </cell>
          <cell r="O2623">
            <v>0</v>
          </cell>
          <cell r="P2623">
            <v>0</v>
          </cell>
          <cell r="Q2623">
            <v>0</v>
          </cell>
          <cell r="R2623">
            <v>0</v>
          </cell>
          <cell r="S2623">
            <v>0</v>
          </cell>
        </row>
        <row r="2624">
          <cell r="J2624">
            <v>-59529.500553409227</v>
          </cell>
          <cell r="K2624">
            <v>-126857.80448948323</v>
          </cell>
          <cell r="L2624">
            <v>-128981.86155694432</v>
          </cell>
          <cell r="M2624">
            <v>-110459.98766233628</v>
          </cell>
          <cell r="N2624">
            <v>-69241.460271793796</v>
          </cell>
          <cell r="O2624">
            <v>0</v>
          </cell>
          <cell r="P2624">
            <v>0</v>
          </cell>
          <cell r="Q2624">
            <v>0</v>
          </cell>
          <cell r="R2624">
            <v>0</v>
          </cell>
          <cell r="S2624">
            <v>0</v>
          </cell>
        </row>
        <row r="2625">
          <cell r="J2625">
            <v>-29187.615704400407</v>
          </cell>
          <cell r="K2625">
            <v>-62234.342853770082</v>
          </cell>
          <cell r="L2625">
            <v>-63342.099541424228</v>
          </cell>
          <cell r="M2625">
            <v>-54276.5270151843</v>
          </cell>
          <cell r="N2625">
            <v>-34034.184197831055</v>
          </cell>
          <cell r="O2625">
            <v>0</v>
          </cell>
          <cell r="P2625">
            <v>0</v>
          </cell>
          <cell r="Q2625">
            <v>0</v>
          </cell>
          <cell r="R2625">
            <v>0</v>
          </cell>
          <cell r="S2625">
            <v>0</v>
          </cell>
        </row>
        <row r="2626">
          <cell r="J2626">
            <v>-28457.48483339994</v>
          </cell>
          <cell r="K2626">
            <v>-60688.354835315877</v>
          </cell>
          <cell r="L2626">
            <v>-61789.204233480079</v>
          </cell>
          <cell r="M2626">
            <v>-52953.199552743907</v>
          </cell>
          <cell r="N2626">
            <v>-33209.017820397989</v>
          </cell>
          <cell r="O2626">
            <v>0</v>
          </cell>
          <cell r="P2626">
            <v>0</v>
          </cell>
          <cell r="Q2626">
            <v>0</v>
          </cell>
          <cell r="R2626">
            <v>0</v>
          </cell>
          <cell r="S2626">
            <v>0</v>
          </cell>
        </row>
        <row r="2627">
          <cell r="J2627">
            <v>-1868.1006312275572</v>
          </cell>
          <cell r="K2627">
            <v>-3982.9949942380899</v>
          </cell>
          <cell r="L2627">
            <v>-4053.5306771737173</v>
          </cell>
          <cell r="M2627">
            <v>-3474.6955926043979</v>
          </cell>
          <cell r="N2627">
            <v>-2178.8019304196841</v>
          </cell>
          <cell r="O2627">
            <v>0</v>
          </cell>
          <cell r="P2627">
            <v>0</v>
          </cell>
          <cell r="Q2627">
            <v>0</v>
          </cell>
          <cell r="R2627">
            <v>0</v>
          </cell>
          <cell r="S2627">
            <v>0</v>
          </cell>
        </row>
        <row r="2628">
          <cell r="J2628">
            <v>-448.50494844718082</v>
          </cell>
          <cell r="K2628">
            <v>-953.62891511582177</v>
          </cell>
          <cell r="L2628">
            <v>-986.67598190655065</v>
          </cell>
          <cell r="M2628">
            <v>-817.32597435140656</v>
          </cell>
          <cell r="N2628">
            <v>-511.61118294380378</v>
          </cell>
          <cell r="O2628">
            <v>0</v>
          </cell>
          <cell r="P2628">
            <v>0</v>
          </cell>
          <cell r="Q2628">
            <v>0</v>
          </cell>
          <cell r="R2628">
            <v>0</v>
          </cell>
          <cell r="S2628">
            <v>0</v>
          </cell>
        </row>
        <row r="2629">
          <cell r="J2629">
            <v>-551.83137480729135</v>
          </cell>
          <cell r="K2629">
            <v>-1172.6403332588643</v>
          </cell>
          <cell r="L2629">
            <v>-1215.9227414322982</v>
          </cell>
          <cell r="M2629">
            <v>-1008.3232869552553</v>
          </cell>
          <cell r="N2629">
            <v>-631.26784428584119</v>
          </cell>
          <cell r="O2629">
            <v>0</v>
          </cell>
          <cell r="P2629">
            <v>0</v>
          </cell>
          <cell r="Q2629">
            <v>0</v>
          </cell>
          <cell r="R2629">
            <v>0</v>
          </cell>
          <cell r="S2629">
            <v>0</v>
          </cell>
        </row>
        <row r="2630">
          <cell r="J2630">
            <v>-2466.7617072399721</v>
          </cell>
          <cell r="K2630">
            <v>-5250.5645041472608</v>
          </cell>
          <cell r="L2630">
            <v>-5466.2138827736007</v>
          </cell>
          <cell r="M2630">
            <v>-4550.6365436485594</v>
          </cell>
          <cell r="N2630">
            <v>-2848.0483177756619</v>
          </cell>
          <cell r="O2630">
            <v>0</v>
          </cell>
          <cell r="P2630">
            <v>0</v>
          </cell>
          <cell r="Q2630">
            <v>0</v>
          </cell>
          <cell r="R2630">
            <v>0</v>
          </cell>
          <cell r="S2630">
            <v>0</v>
          </cell>
        </row>
        <row r="2631">
          <cell r="J2631">
            <v>-4606.6779917291587</v>
          </cell>
          <cell r="K2631">
            <v>-9819.0124189560265</v>
          </cell>
          <cell r="L2631">
            <v>-10269.744780607976</v>
          </cell>
          <cell r="M2631">
            <v>-8551.5956810885327</v>
          </cell>
          <cell r="N2631">
            <v>-5361.4042218823033</v>
          </cell>
          <cell r="O2631">
            <v>0</v>
          </cell>
          <cell r="P2631">
            <v>0</v>
          </cell>
          <cell r="Q2631">
            <v>0</v>
          </cell>
          <cell r="R2631">
            <v>0</v>
          </cell>
          <cell r="S2631">
            <v>0</v>
          </cell>
        </row>
        <row r="2632">
          <cell r="J2632">
            <v>-4356.2598507440252</v>
          </cell>
          <cell r="K2632">
            <v>-9293.1707330726349</v>
          </cell>
          <cell r="L2632">
            <v>-9733.4847072710818</v>
          </cell>
          <cell r="M2632">
            <v>-8108.1280685837946</v>
          </cell>
          <cell r="N2632">
            <v>-5084.4703390754885</v>
          </cell>
          <cell r="O2632">
            <v>0</v>
          </cell>
          <cell r="P2632">
            <v>0</v>
          </cell>
          <cell r="Q2632">
            <v>0</v>
          </cell>
          <cell r="R2632">
            <v>0</v>
          </cell>
          <cell r="S2632">
            <v>0</v>
          </cell>
        </row>
        <row r="2633">
          <cell r="J2633">
            <v>-11638.207990286079</v>
          </cell>
          <cell r="K2633">
            <v>-24828.701883491958</v>
          </cell>
          <cell r="L2633">
            <v>-26011.611656927395</v>
          </cell>
          <cell r="M2633">
            <v>-21673.771921917847</v>
          </cell>
          <cell r="N2633">
            <v>-13591.55694168586</v>
          </cell>
          <cell r="O2633">
            <v>0</v>
          </cell>
          <cell r="P2633">
            <v>0</v>
          </cell>
          <cell r="Q2633">
            <v>0</v>
          </cell>
          <cell r="R2633">
            <v>0</v>
          </cell>
          <cell r="S2633">
            <v>0</v>
          </cell>
        </row>
        <row r="2634">
          <cell r="J2634">
            <v>-9032.7755470787488</v>
          </cell>
          <cell r="K2634">
            <v>-19267.14927854441</v>
          </cell>
          <cell r="L2634">
            <v>-20188.092918909653</v>
          </cell>
          <cell r="M2634">
            <v>-16820.131060060194</v>
          </cell>
          <cell r="N2634">
            <v>-10548.981876611568</v>
          </cell>
          <cell r="O2634">
            <v>0</v>
          </cell>
          <cell r="P2634">
            <v>0</v>
          </cell>
          <cell r="Q2634">
            <v>0</v>
          </cell>
          <cell r="R2634">
            <v>0</v>
          </cell>
          <cell r="S2634">
            <v>0</v>
          </cell>
        </row>
        <row r="2635">
          <cell r="J2635">
            <v>-9724.2308233479798</v>
          </cell>
          <cell r="K2635">
            <v>-19626.417762798555</v>
          </cell>
          <cell r="L2635">
            <v>-18945.882625491369</v>
          </cell>
          <cell r="M2635">
            <v>-14734.168882619222</v>
          </cell>
          <cell r="N2635">
            <v>-8550.904596508115</v>
          </cell>
          <cell r="O2635">
            <v>0</v>
          </cell>
          <cell r="P2635">
            <v>0</v>
          </cell>
          <cell r="Q2635">
            <v>0</v>
          </cell>
          <cell r="R2635">
            <v>0</v>
          </cell>
          <cell r="S2635">
            <v>0</v>
          </cell>
        </row>
        <row r="2636">
          <cell r="J2636">
            <v>-1789.1035571539185</v>
          </cell>
          <cell r="K2636">
            <v>-3585.0609788596798</v>
          </cell>
          <cell r="L2636">
            <v>-3432.513602422132</v>
          </cell>
          <cell r="M2636">
            <v>-2646.8336411185423</v>
          </cell>
          <cell r="N2636">
            <v>-1511.3640178940664</v>
          </cell>
          <cell r="O2636">
            <v>0</v>
          </cell>
          <cell r="P2636">
            <v>0</v>
          </cell>
          <cell r="Q2636">
            <v>0</v>
          </cell>
          <cell r="R2636">
            <v>0</v>
          </cell>
          <cell r="S2636">
            <v>0</v>
          </cell>
        </row>
        <row r="2637">
          <cell r="J2637">
            <v>-3742.2318058579381</v>
          </cell>
          <cell r="K2637">
            <v>-7498.6205960137822</v>
          </cell>
          <cell r="L2637">
            <v>-7003.0062761661184</v>
          </cell>
          <cell r="M2637">
            <v>-5365.7870128328232</v>
          </cell>
          <cell r="N2637">
            <v>-3055.5552263107015</v>
          </cell>
          <cell r="O2637">
            <v>0</v>
          </cell>
          <cell r="P2637">
            <v>0</v>
          </cell>
          <cell r="Q2637">
            <v>0</v>
          </cell>
          <cell r="R2637">
            <v>0</v>
          </cell>
          <cell r="S2637">
            <v>0</v>
          </cell>
        </row>
        <row r="2638">
          <cell r="J2638">
            <v>-762.23289705574325</v>
          </cell>
          <cell r="K2638">
            <v>-1525.1533769951382</v>
          </cell>
          <cell r="L2638">
            <v>-1424.7683869018772</v>
          </cell>
          <cell r="M2638">
            <v>-1088.3672527347956</v>
          </cell>
          <cell r="N2638">
            <v>-618.09255932887777</v>
          </cell>
          <cell r="O2638">
            <v>0</v>
          </cell>
          <cell r="P2638">
            <v>0</v>
          </cell>
          <cell r="Q2638">
            <v>0</v>
          </cell>
          <cell r="R2638">
            <v>0</v>
          </cell>
          <cell r="S2638">
            <v>0</v>
          </cell>
        </row>
        <row r="2639">
          <cell r="J2639">
            <v>-11891.161879810519</v>
          </cell>
          <cell r="K2639">
            <v>-24376.566150087758</v>
          </cell>
          <cell r="L2639">
            <v>-23386.152116700741</v>
          </cell>
          <cell r="M2639">
            <v>-18797.566449573904</v>
          </cell>
          <cell r="N2639">
            <v>-11105.257412272065</v>
          </cell>
          <cell r="O2639">
            <v>0</v>
          </cell>
          <cell r="P2639">
            <v>0</v>
          </cell>
          <cell r="Q2639">
            <v>0</v>
          </cell>
          <cell r="R2639">
            <v>0</v>
          </cell>
          <cell r="S2639">
            <v>0</v>
          </cell>
        </row>
        <row r="2640">
          <cell r="J2640">
            <v>-1701.8305200950645</v>
          </cell>
          <cell r="K2640">
            <v>-3464.9313111168995</v>
          </cell>
          <cell r="L2640">
            <v>-3303.4181912128834</v>
          </cell>
          <cell r="M2640">
            <v>-2638.2393363887941</v>
          </cell>
          <cell r="N2640">
            <v>-1540.1103326443847</v>
          </cell>
          <cell r="O2640">
            <v>0</v>
          </cell>
          <cell r="P2640">
            <v>0</v>
          </cell>
          <cell r="Q2640">
            <v>0</v>
          </cell>
          <cell r="R2640">
            <v>0</v>
          </cell>
          <cell r="S2640">
            <v>0</v>
          </cell>
        </row>
        <row r="2641">
          <cell r="J2641">
            <v>-3119.8254634388109</v>
          </cell>
          <cell r="K2641">
            <v>-6349.9217647883579</v>
          </cell>
          <cell r="L2641">
            <v>-6057.6885903203283</v>
          </cell>
          <cell r="M2641">
            <v>-4827.4824748371939</v>
          </cell>
          <cell r="N2641">
            <v>-2801.8437801251362</v>
          </cell>
          <cell r="O2641">
            <v>0</v>
          </cell>
          <cell r="P2641">
            <v>0</v>
          </cell>
          <cell r="Q2641">
            <v>0</v>
          </cell>
          <cell r="R2641">
            <v>0</v>
          </cell>
          <cell r="S2641">
            <v>0</v>
          </cell>
        </row>
        <row r="2642">
          <cell r="J2642">
            <v>-607.71844222260881</v>
          </cell>
          <cell r="K2642">
            <v>-1234.3306866883802</v>
          </cell>
          <cell r="L2642">
            <v>-1179.0227790141314</v>
          </cell>
          <cell r="M2642">
            <v>-938.59164771308031</v>
          </cell>
          <cell r="N2642">
            <v>-541.5998326486814</v>
          </cell>
          <cell r="O2642">
            <v>0</v>
          </cell>
          <cell r="P2642">
            <v>0</v>
          </cell>
          <cell r="Q2642">
            <v>0</v>
          </cell>
          <cell r="R2642">
            <v>0</v>
          </cell>
          <cell r="S2642">
            <v>0</v>
          </cell>
        </row>
        <row r="2643">
          <cell r="J2643">
            <v>-3149.8662970776481</v>
          </cell>
          <cell r="K2643">
            <v>-6356.8265365559209</v>
          </cell>
          <cell r="L2643">
            <v>-6134.0767831933999</v>
          </cell>
          <cell r="M2643">
            <v>-4774.4228698044853</v>
          </cell>
          <cell r="N2643">
            <v>-2774.6803095598962</v>
          </cell>
          <cell r="O2643">
            <v>0</v>
          </cell>
          <cell r="P2643">
            <v>0</v>
          </cell>
          <cell r="Q2643">
            <v>0</v>
          </cell>
          <cell r="R2643">
            <v>0</v>
          </cell>
          <cell r="S2643">
            <v>0</v>
          </cell>
        </row>
        <row r="2644">
          <cell r="J2644">
            <v>-6054.383342399653</v>
          </cell>
          <cell r="K2644">
            <v>-12389.919827709165</v>
          </cell>
          <cell r="L2644">
            <v>-11912.697274200033</v>
          </cell>
          <cell r="M2644">
            <v>-9583.047396088672</v>
          </cell>
          <cell r="N2644">
            <v>-5693.0462385134088</v>
          </cell>
          <cell r="O2644">
            <v>0</v>
          </cell>
          <cell r="P2644">
            <v>0</v>
          </cell>
          <cell r="Q2644">
            <v>0</v>
          </cell>
          <cell r="R2644">
            <v>0</v>
          </cell>
          <cell r="S2644">
            <v>0</v>
          </cell>
        </row>
        <row r="2645">
          <cell r="J2645">
            <v>0</v>
          </cell>
          <cell r="K2645">
            <v>0</v>
          </cell>
          <cell r="L2645">
            <v>0</v>
          </cell>
          <cell r="M2645">
            <v>0</v>
          </cell>
          <cell r="N2645">
            <v>0</v>
          </cell>
          <cell r="O2645">
            <v>0</v>
          </cell>
          <cell r="P2645">
            <v>0</v>
          </cell>
          <cell r="Q2645">
            <v>0</v>
          </cell>
          <cell r="R2645">
            <v>0</v>
          </cell>
          <cell r="S2645">
            <v>0</v>
          </cell>
        </row>
        <row r="2646">
          <cell r="J2646">
            <v>0</v>
          </cell>
          <cell r="K2646">
            <v>0</v>
          </cell>
          <cell r="L2646">
            <v>0</v>
          </cell>
          <cell r="M2646">
            <v>0</v>
          </cell>
          <cell r="N2646">
            <v>0</v>
          </cell>
          <cell r="O2646">
            <v>0</v>
          </cell>
          <cell r="P2646">
            <v>0</v>
          </cell>
          <cell r="Q2646">
            <v>0</v>
          </cell>
          <cell r="R2646">
            <v>0</v>
          </cell>
          <cell r="S2646">
            <v>0</v>
          </cell>
        </row>
        <row r="2647">
          <cell r="J2647">
            <v>0</v>
          </cell>
          <cell r="K2647">
            <v>0</v>
          </cell>
          <cell r="L2647">
            <v>0</v>
          </cell>
          <cell r="M2647">
            <v>0</v>
          </cell>
          <cell r="N2647">
            <v>0</v>
          </cell>
          <cell r="O2647">
            <v>0</v>
          </cell>
          <cell r="P2647">
            <v>0</v>
          </cell>
          <cell r="Q2647">
            <v>0</v>
          </cell>
          <cell r="R2647">
            <v>0</v>
          </cell>
          <cell r="S2647">
            <v>0</v>
          </cell>
        </row>
        <row r="2648">
          <cell r="J2648">
            <v>0</v>
          </cell>
          <cell r="K2648">
            <v>0</v>
          </cell>
          <cell r="L2648">
            <v>0</v>
          </cell>
          <cell r="M2648">
            <v>0</v>
          </cell>
          <cell r="N2648">
            <v>0</v>
          </cell>
          <cell r="O2648">
            <v>0</v>
          </cell>
          <cell r="P2648">
            <v>0</v>
          </cell>
          <cell r="Q2648">
            <v>0</v>
          </cell>
          <cell r="R2648">
            <v>0</v>
          </cell>
          <cell r="S2648">
            <v>0</v>
          </cell>
        </row>
        <row r="2649">
          <cell r="J2649">
            <v>0</v>
          </cell>
          <cell r="K2649">
            <v>0</v>
          </cell>
          <cell r="L2649">
            <v>0</v>
          </cell>
          <cell r="M2649">
            <v>0</v>
          </cell>
          <cell r="N2649">
            <v>0</v>
          </cell>
          <cell r="O2649">
            <v>0</v>
          </cell>
          <cell r="P2649">
            <v>0</v>
          </cell>
          <cell r="Q2649">
            <v>0</v>
          </cell>
          <cell r="R2649">
            <v>0</v>
          </cell>
          <cell r="S2649">
            <v>0</v>
          </cell>
        </row>
        <row r="2650">
          <cell r="J2650">
            <v>0</v>
          </cell>
          <cell r="K2650">
            <v>0</v>
          </cell>
          <cell r="L2650">
            <v>0</v>
          </cell>
          <cell r="M2650">
            <v>0</v>
          </cell>
          <cell r="N2650">
            <v>0</v>
          </cell>
          <cell r="O2650">
            <v>0</v>
          </cell>
          <cell r="P2650">
            <v>0</v>
          </cell>
          <cell r="Q2650">
            <v>0</v>
          </cell>
          <cell r="R2650">
            <v>0</v>
          </cell>
          <cell r="S2650">
            <v>0</v>
          </cell>
        </row>
        <row r="2651">
          <cell r="J2651">
            <v>0</v>
          </cell>
          <cell r="K2651">
            <v>0</v>
          </cell>
          <cell r="L2651">
            <v>0</v>
          </cell>
          <cell r="M2651">
            <v>0</v>
          </cell>
          <cell r="N2651">
            <v>0</v>
          </cell>
          <cell r="O2651">
            <v>0</v>
          </cell>
          <cell r="P2651">
            <v>0</v>
          </cell>
          <cell r="Q2651">
            <v>0</v>
          </cell>
          <cell r="R2651">
            <v>0</v>
          </cell>
          <cell r="S2651">
            <v>0</v>
          </cell>
        </row>
        <row r="2652">
          <cell r="J2652">
            <v>0</v>
          </cell>
          <cell r="K2652">
            <v>0</v>
          </cell>
          <cell r="L2652">
            <v>0</v>
          </cell>
          <cell r="M2652">
            <v>0</v>
          </cell>
          <cell r="N2652">
            <v>0</v>
          </cell>
          <cell r="O2652">
            <v>0</v>
          </cell>
          <cell r="P2652">
            <v>0</v>
          </cell>
          <cell r="Q2652">
            <v>0</v>
          </cell>
          <cell r="R2652">
            <v>0</v>
          </cell>
          <cell r="S2652">
            <v>0</v>
          </cell>
        </row>
        <row r="2653">
          <cell r="J2653">
            <v>0</v>
          </cell>
          <cell r="K2653">
            <v>0</v>
          </cell>
          <cell r="L2653">
            <v>0</v>
          </cell>
          <cell r="M2653">
            <v>0</v>
          </cell>
          <cell r="N2653">
            <v>0</v>
          </cell>
          <cell r="O2653">
            <v>0</v>
          </cell>
          <cell r="P2653">
            <v>0</v>
          </cell>
          <cell r="Q2653">
            <v>0</v>
          </cell>
          <cell r="R2653">
            <v>0</v>
          </cell>
          <cell r="S2653">
            <v>0</v>
          </cell>
        </row>
        <row r="2654">
          <cell r="J2654">
            <v>0</v>
          </cell>
          <cell r="K2654">
            <v>0</v>
          </cell>
          <cell r="L2654">
            <v>0</v>
          </cell>
          <cell r="M2654">
            <v>0</v>
          </cell>
          <cell r="N2654">
            <v>0</v>
          </cell>
          <cell r="O2654">
            <v>0</v>
          </cell>
          <cell r="P2654">
            <v>0</v>
          </cell>
          <cell r="Q2654">
            <v>0</v>
          </cell>
          <cell r="R2654">
            <v>0</v>
          </cell>
          <cell r="S2654">
            <v>0</v>
          </cell>
        </row>
        <row r="2655">
          <cell r="J2655">
            <v>0</v>
          </cell>
          <cell r="K2655">
            <v>0</v>
          </cell>
          <cell r="L2655">
            <v>0</v>
          </cell>
          <cell r="M2655">
            <v>0</v>
          </cell>
          <cell r="N2655">
            <v>0</v>
          </cell>
          <cell r="O2655">
            <v>0</v>
          </cell>
          <cell r="P2655">
            <v>0</v>
          </cell>
          <cell r="Q2655">
            <v>0</v>
          </cell>
          <cell r="R2655">
            <v>0</v>
          </cell>
          <cell r="S2655">
            <v>0</v>
          </cell>
        </row>
        <row r="2656">
          <cell r="J2656">
            <v>0</v>
          </cell>
          <cell r="K2656">
            <v>0</v>
          </cell>
          <cell r="L2656">
            <v>0</v>
          </cell>
          <cell r="M2656">
            <v>0</v>
          </cell>
          <cell r="N2656">
            <v>0</v>
          </cell>
          <cell r="O2656">
            <v>0</v>
          </cell>
          <cell r="P2656">
            <v>0</v>
          </cell>
          <cell r="Q2656">
            <v>0</v>
          </cell>
          <cell r="R2656">
            <v>0</v>
          </cell>
          <cell r="S2656">
            <v>0</v>
          </cell>
        </row>
        <row r="2657">
          <cell r="J2657">
            <v>0</v>
          </cell>
          <cell r="K2657">
            <v>0</v>
          </cell>
          <cell r="L2657">
            <v>0</v>
          </cell>
          <cell r="M2657">
            <v>0</v>
          </cell>
          <cell r="N2657">
            <v>0</v>
          </cell>
          <cell r="O2657">
            <v>0</v>
          </cell>
          <cell r="P2657">
            <v>0</v>
          </cell>
          <cell r="Q2657">
            <v>0</v>
          </cell>
          <cell r="R2657">
            <v>0</v>
          </cell>
          <cell r="S2657">
            <v>0</v>
          </cell>
        </row>
        <row r="2658">
          <cell r="J2658">
            <v>0</v>
          </cell>
          <cell r="K2658">
            <v>0</v>
          </cell>
          <cell r="L2658">
            <v>0</v>
          </cell>
          <cell r="M2658">
            <v>0</v>
          </cell>
          <cell r="N2658">
            <v>0</v>
          </cell>
          <cell r="O2658">
            <v>0</v>
          </cell>
          <cell r="P2658">
            <v>0</v>
          </cell>
          <cell r="Q2658">
            <v>0</v>
          </cell>
          <cell r="R2658">
            <v>0</v>
          </cell>
          <cell r="S2658">
            <v>0</v>
          </cell>
        </row>
        <row r="2659">
          <cell r="J2659">
            <v>0</v>
          </cell>
          <cell r="K2659">
            <v>0</v>
          </cell>
          <cell r="L2659">
            <v>0</v>
          </cell>
          <cell r="M2659">
            <v>0</v>
          </cell>
          <cell r="N2659">
            <v>0</v>
          </cell>
          <cell r="O2659">
            <v>0</v>
          </cell>
          <cell r="P2659">
            <v>0</v>
          </cell>
          <cell r="Q2659">
            <v>0</v>
          </cell>
          <cell r="R2659">
            <v>0</v>
          </cell>
          <cell r="S2659">
            <v>0</v>
          </cell>
        </row>
        <row r="2660">
          <cell r="J2660">
            <v>0</v>
          </cell>
          <cell r="K2660">
            <v>0</v>
          </cell>
          <cell r="L2660">
            <v>0</v>
          </cell>
          <cell r="M2660">
            <v>0</v>
          </cell>
          <cell r="N2660">
            <v>0</v>
          </cell>
          <cell r="O2660">
            <v>0</v>
          </cell>
          <cell r="P2660">
            <v>0</v>
          </cell>
          <cell r="Q2660">
            <v>0</v>
          </cell>
          <cell r="R2660">
            <v>0</v>
          </cell>
          <cell r="S2660">
            <v>0</v>
          </cell>
        </row>
        <row r="2661">
          <cell r="J2661">
            <v>0</v>
          </cell>
          <cell r="K2661">
            <v>0</v>
          </cell>
          <cell r="L2661">
            <v>0</v>
          </cell>
          <cell r="M2661">
            <v>0</v>
          </cell>
          <cell r="N2661">
            <v>0</v>
          </cell>
          <cell r="O2661">
            <v>0</v>
          </cell>
          <cell r="P2661">
            <v>0</v>
          </cell>
          <cell r="Q2661">
            <v>0</v>
          </cell>
          <cell r="R2661">
            <v>0</v>
          </cell>
          <cell r="S2661">
            <v>0</v>
          </cell>
        </row>
        <row r="2662">
          <cell r="J2662">
            <v>0</v>
          </cell>
          <cell r="K2662">
            <v>0</v>
          </cell>
          <cell r="L2662">
            <v>0</v>
          </cell>
          <cell r="M2662">
            <v>0</v>
          </cell>
          <cell r="N2662">
            <v>0</v>
          </cell>
          <cell r="O2662">
            <v>0</v>
          </cell>
          <cell r="P2662">
            <v>0</v>
          </cell>
          <cell r="Q2662">
            <v>0</v>
          </cell>
          <cell r="R2662">
            <v>0</v>
          </cell>
          <cell r="S2662">
            <v>0</v>
          </cell>
        </row>
        <row r="2663">
          <cell r="J2663">
            <v>0</v>
          </cell>
          <cell r="K2663">
            <v>0</v>
          </cell>
          <cell r="L2663">
            <v>0</v>
          </cell>
          <cell r="M2663">
            <v>0</v>
          </cell>
          <cell r="N2663">
            <v>0</v>
          </cell>
          <cell r="O2663">
            <v>0</v>
          </cell>
          <cell r="P2663">
            <v>0</v>
          </cell>
          <cell r="Q2663">
            <v>0</v>
          </cell>
          <cell r="R2663">
            <v>0</v>
          </cell>
          <cell r="S2663">
            <v>0</v>
          </cell>
        </row>
        <row r="2664">
          <cell r="J2664">
            <v>0</v>
          </cell>
          <cell r="K2664">
            <v>0</v>
          </cell>
          <cell r="L2664">
            <v>0</v>
          </cell>
          <cell r="M2664">
            <v>0</v>
          </cell>
          <cell r="N2664">
            <v>0</v>
          </cell>
          <cell r="O2664">
            <v>0</v>
          </cell>
          <cell r="P2664">
            <v>0</v>
          </cell>
          <cell r="Q2664">
            <v>0</v>
          </cell>
          <cell r="R2664">
            <v>0</v>
          </cell>
          <cell r="S2664">
            <v>0</v>
          </cell>
        </row>
        <row r="2665">
          <cell r="J2665">
            <v>0</v>
          </cell>
          <cell r="K2665">
            <v>0</v>
          </cell>
          <cell r="L2665">
            <v>0</v>
          </cell>
          <cell r="M2665">
            <v>0</v>
          </cell>
          <cell r="N2665">
            <v>0</v>
          </cell>
          <cell r="O2665">
            <v>0</v>
          </cell>
          <cell r="P2665">
            <v>0</v>
          </cell>
          <cell r="Q2665">
            <v>0</v>
          </cell>
          <cell r="R2665">
            <v>0</v>
          </cell>
          <cell r="S2665">
            <v>0</v>
          </cell>
        </row>
        <row r="2666">
          <cell r="J2666">
            <v>0</v>
          </cell>
          <cell r="K2666">
            <v>0</v>
          </cell>
          <cell r="L2666">
            <v>0</v>
          </cell>
          <cell r="M2666">
            <v>0</v>
          </cell>
          <cell r="N2666">
            <v>0</v>
          </cell>
          <cell r="O2666">
            <v>0</v>
          </cell>
          <cell r="P2666">
            <v>0</v>
          </cell>
          <cell r="Q2666">
            <v>0</v>
          </cell>
          <cell r="R2666">
            <v>0</v>
          </cell>
          <cell r="S2666">
            <v>0</v>
          </cell>
        </row>
        <row r="2667">
          <cell r="J2667">
            <v>0</v>
          </cell>
          <cell r="K2667">
            <v>0</v>
          </cell>
          <cell r="L2667">
            <v>0</v>
          </cell>
          <cell r="M2667">
            <v>0</v>
          </cell>
          <cell r="N2667">
            <v>0</v>
          </cell>
          <cell r="O2667">
            <v>0</v>
          </cell>
          <cell r="P2667">
            <v>0</v>
          </cell>
          <cell r="Q2667">
            <v>0</v>
          </cell>
          <cell r="R2667">
            <v>0</v>
          </cell>
          <cell r="S2667">
            <v>0</v>
          </cell>
        </row>
        <row r="2668">
          <cell r="J2668">
            <v>0</v>
          </cell>
          <cell r="K2668">
            <v>0</v>
          </cell>
          <cell r="L2668">
            <v>0</v>
          </cell>
          <cell r="M2668">
            <v>0</v>
          </cell>
          <cell r="N2668">
            <v>0</v>
          </cell>
          <cell r="O2668">
            <v>0</v>
          </cell>
          <cell r="P2668">
            <v>0</v>
          </cell>
          <cell r="Q2668">
            <v>0</v>
          </cell>
          <cell r="R2668">
            <v>0</v>
          </cell>
          <cell r="S2668">
            <v>0</v>
          </cell>
        </row>
        <row r="2669">
          <cell r="J2669">
            <v>0</v>
          </cell>
          <cell r="K2669">
            <v>0</v>
          </cell>
          <cell r="L2669">
            <v>0</v>
          </cell>
          <cell r="M2669">
            <v>0</v>
          </cell>
          <cell r="N2669">
            <v>0</v>
          </cell>
          <cell r="O2669">
            <v>0</v>
          </cell>
          <cell r="P2669">
            <v>0</v>
          </cell>
          <cell r="Q2669">
            <v>0</v>
          </cell>
          <cell r="R2669">
            <v>0</v>
          </cell>
          <cell r="S2669">
            <v>0</v>
          </cell>
        </row>
        <row r="2670">
          <cell r="J2670">
            <v>0</v>
          </cell>
          <cell r="K2670">
            <v>0</v>
          </cell>
          <cell r="L2670">
            <v>0</v>
          </cell>
          <cell r="M2670">
            <v>0</v>
          </cell>
          <cell r="N2670">
            <v>0</v>
          </cell>
          <cell r="O2670">
            <v>0</v>
          </cell>
          <cell r="P2670">
            <v>0</v>
          </cell>
          <cell r="Q2670">
            <v>0</v>
          </cell>
          <cell r="R2670">
            <v>0</v>
          </cell>
          <cell r="S2670">
            <v>0</v>
          </cell>
        </row>
        <row r="2671">
          <cell r="J2671">
            <v>0</v>
          </cell>
          <cell r="K2671">
            <v>0</v>
          </cell>
          <cell r="L2671">
            <v>0</v>
          </cell>
          <cell r="M2671">
            <v>0</v>
          </cell>
          <cell r="N2671">
            <v>0</v>
          </cell>
          <cell r="O2671">
            <v>0</v>
          </cell>
          <cell r="P2671">
            <v>0</v>
          </cell>
          <cell r="Q2671">
            <v>0</v>
          </cell>
          <cell r="R2671">
            <v>0</v>
          </cell>
          <cell r="S2671">
            <v>0</v>
          </cell>
        </row>
        <row r="2672">
          <cell r="J2672">
            <v>0</v>
          </cell>
          <cell r="K2672">
            <v>0</v>
          </cell>
          <cell r="L2672">
            <v>0</v>
          </cell>
          <cell r="M2672">
            <v>0</v>
          </cell>
          <cell r="N2672">
            <v>0</v>
          </cell>
          <cell r="O2672">
            <v>0</v>
          </cell>
          <cell r="P2672">
            <v>0</v>
          </cell>
          <cell r="Q2672">
            <v>0</v>
          </cell>
          <cell r="R2672">
            <v>0</v>
          </cell>
          <cell r="S2672">
            <v>0</v>
          </cell>
        </row>
        <row r="2673">
          <cell r="J2673">
            <v>0</v>
          </cell>
          <cell r="K2673">
            <v>0</v>
          </cell>
          <cell r="L2673">
            <v>0</v>
          </cell>
          <cell r="M2673">
            <v>0</v>
          </cell>
          <cell r="N2673">
            <v>0</v>
          </cell>
          <cell r="O2673">
            <v>0</v>
          </cell>
          <cell r="P2673">
            <v>0</v>
          </cell>
          <cell r="Q2673">
            <v>0</v>
          </cell>
          <cell r="R2673">
            <v>0</v>
          </cell>
          <cell r="S2673">
            <v>0</v>
          </cell>
        </row>
        <row r="2736">
          <cell r="J2736">
            <v>-108628.55279245767</v>
          </cell>
          <cell r="K2736">
            <v>-101284.49930386753</v>
          </cell>
          <cell r="L2736">
            <v>-102496.62971820257</v>
          </cell>
          <cell r="M2736">
            <v>-105456.43046218644</v>
          </cell>
          <cell r="N2736">
            <v>-108670.27010292202</v>
          </cell>
          <cell r="O2736">
            <v>0</v>
          </cell>
          <cell r="P2736">
            <v>0</v>
          </cell>
          <cell r="Q2736">
            <v>0</v>
          </cell>
          <cell r="R2736">
            <v>0</v>
          </cell>
          <cell r="S2736">
            <v>0</v>
          </cell>
        </row>
        <row r="2737">
          <cell r="J2737">
            <v>-66169.294935896542</v>
          </cell>
          <cell r="K2737">
            <v>-61755.529966035145</v>
          </cell>
          <cell r="L2737">
            <v>-62839.968365645618</v>
          </cell>
          <cell r="M2737">
            <v>-62701.562041609381</v>
          </cell>
          <cell r="N2737">
            <v>-65942.807021441316</v>
          </cell>
          <cell r="O2737">
            <v>0</v>
          </cell>
          <cell r="P2737">
            <v>0</v>
          </cell>
          <cell r="Q2737">
            <v>0</v>
          </cell>
          <cell r="R2737">
            <v>0</v>
          </cell>
          <cell r="S2737">
            <v>0</v>
          </cell>
        </row>
        <row r="2738">
          <cell r="J2738">
            <v>-243202.23656240763</v>
          </cell>
          <cell r="K2738">
            <v>-228263.64499547586</v>
          </cell>
          <cell r="L2738">
            <v>-228123.85676080821</v>
          </cell>
          <cell r="M2738">
            <v>-231354.11313214098</v>
          </cell>
          <cell r="N2738">
            <v>-238609.99481501384</v>
          </cell>
          <cell r="O2738">
            <v>0</v>
          </cell>
          <cell r="P2738">
            <v>0</v>
          </cell>
          <cell r="Q2738">
            <v>0</v>
          </cell>
          <cell r="R2738">
            <v>0</v>
          </cell>
          <cell r="S2738">
            <v>0</v>
          </cell>
        </row>
        <row r="2739">
          <cell r="J2739">
            <v>-209883.03749929561</v>
          </cell>
          <cell r="K2739">
            <v>-196917.44456652342</v>
          </cell>
          <cell r="L2739">
            <v>-196877.45219787429</v>
          </cell>
          <cell r="M2739">
            <v>-199631.19529209723</v>
          </cell>
          <cell r="N2739">
            <v>-205899.19931297362</v>
          </cell>
          <cell r="O2739">
            <v>0</v>
          </cell>
          <cell r="P2739">
            <v>0</v>
          </cell>
          <cell r="Q2739">
            <v>0</v>
          </cell>
          <cell r="R2739">
            <v>0</v>
          </cell>
          <cell r="S2739">
            <v>0</v>
          </cell>
        </row>
        <row r="2740">
          <cell r="J2740">
            <v>-105907.0008066536</v>
          </cell>
          <cell r="K2740">
            <v>-99391.797325923384</v>
          </cell>
          <cell r="L2740">
            <v>-99512.187270321811</v>
          </cell>
          <cell r="M2740">
            <v>-100760.63138468661</v>
          </cell>
          <cell r="N2740">
            <v>-103998.39308832695</v>
          </cell>
          <cell r="O2740">
            <v>0</v>
          </cell>
          <cell r="P2740">
            <v>0</v>
          </cell>
          <cell r="Q2740">
            <v>0</v>
          </cell>
          <cell r="R2740">
            <v>0</v>
          </cell>
          <cell r="S2740">
            <v>0</v>
          </cell>
        </row>
        <row r="2741">
          <cell r="J2741">
            <v>-112493.20278013845</v>
          </cell>
          <cell r="K2741">
            <v>-105631.31788662197</v>
          </cell>
          <cell r="L2741">
            <v>-105551.43235281121</v>
          </cell>
          <cell r="M2741">
            <v>-106947.09473342952</v>
          </cell>
          <cell r="N2741">
            <v>-110422.40131603082</v>
          </cell>
          <cell r="O2741">
            <v>0</v>
          </cell>
          <cell r="P2741">
            <v>0</v>
          </cell>
          <cell r="Q2741">
            <v>0</v>
          </cell>
          <cell r="R2741">
            <v>0</v>
          </cell>
          <cell r="S2741">
            <v>0</v>
          </cell>
        </row>
        <row r="2742">
          <cell r="J2742">
            <v>-28083.123137320767</v>
          </cell>
          <cell r="K2742">
            <v>-26200.493261782874</v>
          </cell>
          <cell r="L2742">
            <v>-26358.798955904473</v>
          </cell>
          <cell r="M2742">
            <v>-26688.263097985764</v>
          </cell>
          <cell r="N2742">
            <v>-27454.12011868531</v>
          </cell>
          <cell r="O2742">
            <v>0</v>
          </cell>
          <cell r="P2742">
            <v>0</v>
          </cell>
          <cell r="Q2742">
            <v>0</v>
          </cell>
          <cell r="R2742">
            <v>0</v>
          </cell>
          <cell r="S2742">
            <v>0</v>
          </cell>
        </row>
        <row r="2743">
          <cell r="J2743">
            <v>-131163.36513321349</v>
          </cell>
          <cell r="K2743">
            <v>-128638.16519357258</v>
          </cell>
          <cell r="L2743">
            <v>-131141.79483080495</v>
          </cell>
          <cell r="M2743">
            <v>-139689.45284235638</v>
          </cell>
          <cell r="N2743">
            <v>-152233.29165182493</v>
          </cell>
          <cell r="O2743">
            <v>0</v>
          </cell>
          <cell r="P2743">
            <v>0</v>
          </cell>
          <cell r="Q2743">
            <v>0</v>
          </cell>
          <cell r="R2743">
            <v>0</v>
          </cell>
          <cell r="S2743">
            <v>0</v>
          </cell>
        </row>
        <row r="2744">
          <cell r="J2744">
            <v>-76932.822836703432</v>
          </cell>
          <cell r="K2744">
            <v>-74653.554691381913</v>
          </cell>
          <cell r="L2744">
            <v>-79269.236336639122</v>
          </cell>
          <cell r="M2744">
            <v>-83359.480663958399</v>
          </cell>
          <cell r="N2744">
            <v>-89951.488051202294</v>
          </cell>
          <cell r="O2744">
            <v>0</v>
          </cell>
          <cell r="P2744">
            <v>0</v>
          </cell>
          <cell r="Q2744">
            <v>0</v>
          </cell>
          <cell r="R2744">
            <v>0</v>
          </cell>
          <cell r="S2744">
            <v>0</v>
          </cell>
        </row>
        <row r="2745">
          <cell r="J2745">
            <v>-231970.57528425372</v>
          </cell>
          <cell r="K2745">
            <v>-226481.26486999434</v>
          </cell>
          <cell r="L2745">
            <v>-237471.8928777753</v>
          </cell>
          <cell r="M2745">
            <v>-257568.74879105322</v>
          </cell>
          <cell r="N2745">
            <v>-279465.29091954872</v>
          </cell>
          <cell r="O2745">
            <v>0</v>
          </cell>
          <cell r="P2745">
            <v>0</v>
          </cell>
          <cell r="Q2745">
            <v>0</v>
          </cell>
          <cell r="R2745">
            <v>0</v>
          </cell>
          <cell r="S2745">
            <v>0</v>
          </cell>
        </row>
        <row r="2746">
          <cell r="J2746">
            <v>-185959.36024068613</v>
          </cell>
          <cell r="K2746">
            <v>-181739.14740397068</v>
          </cell>
          <cell r="L2746">
            <v>-191263.95548057061</v>
          </cell>
          <cell r="M2746">
            <v>-207785.59354919876</v>
          </cell>
          <cell r="N2746">
            <v>-225728.12968283775</v>
          </cell>
          <cell r="O2746">
            <v>0</v>
          </cell>
          <cell r="P2746">
            <v>0</v>
          </cell>
          <cell r="Q2746">
            <v>0</v>
          </cell>
          <cell r="R2746">
            <v>0</v>
          </cell>
          <cell r="S2746">
            <v>0</v>
          </cell>
        </row>
        <row r="2747">
          <cell r="J2747">
            <v>-91223.658302667696</v>
          </cell>
          <cell r="K2747">
            <v>-89208.194551982524</v>
          </cell>
          <cell r="L2747">
            <v>-93908.150536129295</v>
          </cell>
          <cell r="M2747">
            <v>-102138.71705451378</v>
          </cell>
          <cell r="N2747">
            <v>-110886.63584875103</v>
          </cell>
          <cell r="O2747">
            <v>0</v>
          </cell>
          <cell r="P2747">
            <v>0</v>
          </cell>
          <cell r="Q2747">
            <v>0</v>
          </cell>
          <cell r="R2747">
            <v>0</v>
          </cell>
          <cell r="S2747">
            <v>0</v>
          </cell>
        </row>
        <row r="2748">
          <cell r="J2748">
            <v>-88802.825750230782</v>
          </cell>
          <cell r="K2748">
            <v>-86896.940124393688</v>
          </cell>
          <cell r="L2748">
            <v>-91683.937292324248</v>
          </cell>
          <cell r="M2748">
            <v>-99554.09566315636</v>
          </cell>
          <cell r="N2748">
            <v>-108277.56907828151</v>
          </cell>
          <cell r="O2748">
            <v>0</v>
          </cell>
          <cell r="P2748">
            <v>0</v>
          </cell>
          <cell r="Q2748">
            <v>0</v>
          </cell>
          <cell r="R2748">
            <v>0</v>
          </cell>
          <cell r="S2748">
            <v>0</v>
          </cell>
        </row>
        <row r="2749">
          <cell r="J2749">
            <v>-5934.1097958347236</v>
          </cell>
          <cell r="K2749">
            <v>-5776.3354245929668</v>
          </cell>
          <cell r="L2749">
            <v>-5993.288421259198</v>
          </cell>
          <cell r="M2749">
            <v>-6503.2646672378487</v>
          </cell>
          <cell r="N2749">
            <v>-7046.4594199526118</v>
          </cell>
          <cell r="O2749">
            <v>0</v>
          </cell>
          <cell r="P2749">
            <v>0</v>
          </cell>
          <cell r="Q2749">
            <v>0</v>
          </cell>
          <cell r="R2749">
            <v>0</v>
          </cell>
          <cell r="S2749">
            <v>0</v>
          </cell>
        </row>
        <row r="2750">
          <cell r="J2750">
            <v>-1435.0937911034052</v>
          </cell>
          <cell r="K2750">
            <v>-1438.8764533750953</v>
          </cell>
          <cell r="L2750">
            <v>-1433.1186978088333</v>
          </cell>
          <cell r="M2750">
            <v>-1483.356406993664</v>
          </cell>
          <cell r="N2750">
            <v>-1592.7631094048581</v>
          </cell>
          <cell r="O2750">
            <v>0</v>
          </cell>
          <cell r="P2750">
            <v>0</v>
          </cell>
          <cell r="Q2750">
            <v>0</v>
          </cell>
          <cell r="R2750">
            <v>0</v>
          </cell>
          <cell r="S2750">
            <v>0</v>
          </cell>
        </row>
        <row r="2751">
          <cell r="J2751">
            <v>-1680.9606030950927</v>
          </cell>
          <cell r="K2751">
            <v>-1770.0530431260947</v>
          </cell>
          <cell r="L2751">
            <v>-1877.705637756038</v>
          </cell>
          <cell r="M2751">
            <v>-1910.3285202474372</v>
          </cell>
          <cell r="N2751">
            <v>-2094.2658273029533</v>
          </cell>
          <cell r="O2751">
            <v>0</v>
          </cell>
          <cell r="P2751">
            <v>0</v>
          </cell>
          <cell r="Q2751">
            <v>0</v>
          </cell>
          <cell r="R2751">
            <v>0</v>
          </cell>
          <cell r="S2751">
            <v>0</v>
          </cell>
        </row>
        <row r="2752">
          <cell r="J2752">
            <v>-7632.8975730479515</v>
          </cell>
          <cell r="K2752">
            <v>-7452.0316904728743</v>
          </cell>
          <cell r="L2752">
            <v>-8170.8549300609011</v>
          </cell>
          <cell r="M2752">
            <v>-8634.9325577575546</v>
          </cell>
          <cell r="N2752">
            <v>-9279.5822333850429</v>
          </cell>
          <cell r="O2752">
            <v>0</v>
          </cell>
          <cell r="P2752">
            <v>0</v>
          </cell>
          <cell r="Q2752">
            <v>0</v>
          </cell>
          <cell r="R2752">
            <v>0</v>
          </cell>
          <cell r="S2752">
            <v>0</v>
          </cell>
        </row>
        <row r="2753">
          <cell r="J2753">
            <v>-14333.550369850727</v>
          </cell>
          <cell r="K2753">
            <v>-13989.178685892837</v>
          </cell>
          <cell r="L2753">
            <v>-15186.668962432328</v>
          </cell>
          <cell r="M2753">
            <v>-16018.028513178602</v>
          </cell>
          <cell r="N2753">
            <v>-17435.566804928338</v>
          </cell>
          <cell r="O2753">
            <v>0</v>
          </cell>
          <cell r="P2753">
            <v>0</v>
          </cell>
          <cell r="Q2753">
            <v>0</v>
          </cell>
          <cell r="R2753">
            <v>0</v>
          </cell>
          <cell r="S2753">
            <v>0</v>
          </cell>
        </row>
        <row r="2754">
          <cell r="J2754">
            <v>-13634.299444382688</v>
          </cell>
          <cell r="K2754">
            <v>-13397.710926442012</v>
          </cell>
          <cell r="L2754">
            <v>-14386.773308785629</v>
          </cell>
          <cell r="M2754">
            <v>-15189.920762504456</v>
          </cell>
          <cell r="N2754">
            <v>-16575.925489487738</v>
          </cell>
          <cell r="O2754">
            <v>0</v>
          </cell>
          <cell r="P2754">
            <v>0</v>
          </cell>
          <cell r="Q2754">
            <v>0</v>
          </cell>
          <cell r="R2754">
            <v>0</v>
          </cell>
          <cell r="S2754">
            <v>0</v>
          </cell>
        </row>
        <row r="2755">
          <cell r="J2755">
            <v>-36398.118252644425</v>
          </cell>
          <cell r="K2755">
            <v>-35621.70318108255</v>
          </cell>
          <cell r="L2755">
            <v>-38654.584049688041</v>
          </cell>
          <cell r="M2755">
            <v>-40820.716896655511</v>
          </cell>
          <cell r="N2755">
            <v>-44254.904353576188</v>
          </cell>
          <cell r="O2755">
            <v>0</v>
          </cell>
          <cell r="P2755">
            <v>0</v>
          </cell>
          <cell r="Q2755">
            <v>0</v>
          </cell>
          <cell r="R2755">
            <v>0</v>
          </cell>
          <cell r="S2755">
            <v>0</v>
          </cell>
        </row>
        <row r="2756">
          <cell r="J2756">
            <v>-28148.911657678964</v>
          </cell>
          <cell r="K2756">
            <v>-27513.32236745362</v>
          </cell>
          <cell r="L2756">
            <v>-29910.917372990378</v>
          </cell>
          <cell r="M2756">
            <v>-31587.605612892075</v>
          </cell>
          <cell r="N2756">
            <v>-34297.126643511576</v>
          </cell>
          <cell r="O2756">
            <v>0</v>
          </cell>
          <cell r="P2756">
            <v>0</v>
          </cell>
          <cell r="Q2756">
            <v>0</v>
          </cell>
          <cell r="R2756">
            <v>0</v>
          </cell>
          <cell r="S2756">
            <v>0</v>
          </cell>
        </row>
        <row r="2757">
          <cell r="J2757">
            <v>-17936.989351155687</v>
          </cell>
          <cell r="K2757">
            <v>-16100.972841137029</v>
          </cell>
          <cell r="L2757">
            <v>-17490.108829233362</v>
          </cell>
          <cell r="M2757">
            <v>-16039.761852370719</v>
          </cell>
          <cell r="N2757">
            <v>-17345.795047008942</v>
          </cell>
          <cell r="O2757">
            <v>0</v>
          </cell>
          <cell r="P2757">
            <v>0</v>
          </cell>
          <cell r="Q2757">
            <v>0</v>
          </cell>
          <cell r="R2757">
            <v>0</v>
          </cell>
          <cell r="S2757">
            <v>0</v>
          </cell>
        </row>
        <row r="2758">
          <cell r="J2758">
            <v>-3395.1261257581073</v>
          </cell>
          <cell r="K2758">
            <v>-2940.0649640828433</v>
          </cell>
          <cell r="L2758">
            <v>-2753.2528885259667</v>
          </cell>
          <cell r="M2758">
            <v>-2715.1742696067008</v>
          </cell>
          <cell r="N2758">
            <v>-2538.6443713715821</v>
          </cell>
          <cell r="O2758">
            <v>0</v>
          </cell>
          <cell r="P2758">
            <v>0</v>
          </cell>
          <cell r="Q2758">
            <v>0</v>
          </cell>
          <cell r="R2758">
            <v>0</v>
          </cell>
          <cell r="S2758">
            <v>0</v>
          </cell>
        </row>
        <row r="2759">
          <cell r="J2759">
            <v>-6927.3931302778965</v>
          </cell>
          <cell r="K2759">
            <v>-6180.0637502705176</v>
          </cell>
          <cell r="L2759">
            <v>-5779.5938268132541</v>
          </cell>
          <cell r="M2759">
            <v>-5411.6670883354509</v>
          </cell>
          <cell r="N2759">
            <v>-5138.1813078322875</v>
          </cell>
          <cell r="O2759">
            <v>0</v>
          </cell>
          <cell r="P2759">
            <v>0</v>
          </cell>
          <cell r="Q2759">
            <v>0</v>
          </cell>
          <cell r="R2759">
            <v>0</v>
          </cell>
          <cell r="S2759">
            <v>0</v>
          </cell>
        </row>
        <row r="2760">
          <cell r="J2760">
            <v>-1360.0143242421937</v>
          </cell>
          <cell r="K2760">
            <v>-1242.3793466857087</v>
          </cell>
          <cell r="L2760">
            <v>-1142.8960855053356</v>
          </cell>
          <cell r="M2760">
            <v>-1066.7280484753289</v>
          </cell>
          <cell r="N2760">
            <v>-960.94321591928883</v>
          </cell>
          <cell r="O2760">
            <v>0</v>
          </cell>
          <cell r="P2760">
            <v>0</v>
          </cell>
          <cell r="Q2760">
            <v>0</v>
          </cell>
          <cell r="R2760">
            <v>0</v>
          </cell>
          <cell r="S2760">
            <v>0</v>
          </cell>
        </row>
        <row r="2761">
          <cell r="J2761">
            <v>-22043.065302713545</v>
          </cell>
          <cell r="K2761">
            <v>-20587.431210062459</v>
          </cell>
          <cell r="L2761">
            <v>-19574.669468525146</v>
          </cell>
          <cell r="M2761">
            <v>-19251.886071574467</v>
          </cell>
          <cell r="N2761">
            <v>-18654.588960280693</v>
          </cell>
          <cell r="O2761">
            <v>0</v>
          </cell>
          <cell r="P2761">
            <v>0</v>
          </cell>
          <cell r="Q2761">
            <v>0</v>
          </cell>
          <cell r="R2761">
            <v>0</v>
          </cell>
          <cell r="S2761">
            <v>0</v>
          </cell>
        </row>
        <row r="2762">
          <cell r="J2762">
            <v>-3219.3903464132241</v>
          </cell>
          <cell r="K2762">
            <v>-2781.9896302037673</v>
          </cell>
          <cell r="L2762">
            <v>-2687.5768344682438</v>
          </cell>
          <cell r="M2762">
            <v>-2582.2791948493518</v>
          </cell>
          <cell r="N2762">
            <v>-2505.547419067364</v>
          </cell>
          <cell r="O2762">
            <v>0</v>
          </cell>
          <cell r="P2762">
            <v>0</v>
          </cell>
          <cell r="Q2762">
            <v>0</v>
          </cell>
          <cell r="R2762">
            <v>0</v>
          </cell>
          <cell r="S2762">
            <v>0</v>
          </cell>
        </row>
        <row r="2763">
          <cell r="J2763">
            <v>-5682.3537203038622</v>
          </cell>
          <cell r="K2763">
            <v>-5351.0401766351952</v>
          </cell>
          <cell r="L2763">
            <v>-5087.3302889850856</v>
          </cell>
          <cell r="M2763">
            <v>-4952.0672956130047</v>
          </cell>
          <cell r="N2763">
            <v>-4650.2940418161334</v>
          </cell>
          <cell r="O2763">
            <v>0</v>
          </cell>
          <cell r="P2763">
            <v>0</v>
          </cell>
          <cell r="Q2763">
            <v>0</v>
          </cell>
          <cell r="R2763">
            <v>0</v>
          </cell>
          <cell r="S2763">
            <v>0</v>
          </cell>
        </row>
        <row r="2764">
          <cell r="J2764">
            <v>-1169.431761051723</v>
          </cell>
          <cell r="K2764">
            <v>-1109.9705288187888</v>
          </cell>
          <cell r="L2764">
            <v>-1019.6389186889403</v>
          </cell>
          <cell r="M2764">
            <v>-984.03313402909396</v>
          </cell>
          <cell r="N2764">
            <v>-876.74762351724974</v>
          </cell>
          <cell r="O2764">
            <v>0</v>
          </cell>
          <cell r="P2764">
            <v>0</v>
          </cell>
          <cell r="Q2764">
            <v>0</v>
          </cell>
          <cell r="R2764">
            <v>0</v>
          </cell>
          <cell r="S2764">
            <v>0</v>
          </cell>
        </row>
        <row r="2765">
          <cell r="J2765">
            <v>-5762.7664662138613</v>
          </cell>
          <cell r="K2765">
            <v>-5246.0175772299035</v>
          </cell>
          <cell r="L2765">
            <v>-5156.3188075923945</v>
          </cell>
          <cell r="M2765">
            <v>-4837.3597491636074</v>
          </cell>
          <cell r="N2765">
            <v>-4732.8969833978517</v>
          </cell>
          <cell r="O2765">
            <v>0</v>
          </cell>
          <cell r="P2765">
            <v>0</v>
          </cell>
          <cell r="Q2765">
            <v>0</v>
          </cell>
          <cell r="R2765">
            <v>0</v>
          </cell>
          <cell r="S2765">
            <v>0</v>
          </cell>
        </row>
        <row r="2766">
          <cell r="J2766">
            <v>-11152.847890066065</v>
          </cell>
          <cell r="K2766">
            <v>-10244.170397840091</v>
          </cell>
          <cell r="L2766">
            <v>-9890.2427910044353</v>
          </cell>
          <cell r="M2766">
            <v>-9706.5679224481864</v>
          </cell>
          <cell r="N2766">
            <v>-9657.2072398302698</v>
          </cell>
          <cell r="O2766">
            <v>0</v>
          </cell>
          <cell r="P2766">
            <v>0</v>
          </cell>
          <cell r="Q2766">
            <v>0</v>
          </cell>
          <cell r="R2766">
            <v>0</v>
          </cell>
          <cell r="S2766">
            <v>0</v>
          </cell>
        </row>
        <row r="2767">
          <cell r="J2767">
            <v>0</v>
          </cell>
          <cell r="K2767">
            <v>0</v>
          </cell>
          <cell r="L2767">
            <v>0</v>
          </cell>
          <cell r="M2767">
            <v>0</v>
          </cell>
          <cell r="N2767">
            <v>0</v>
          </cell>
          <cell r="O2767">
            <v>0</v>
          </cell>
          <cell r="P2767">
            <v>0</v>
          </cell>
          <cell r="Q2767">
            <v>0</v>
          </cell>
          <cell r="R2767">
            <v>0</v>
          </cell>
          <cell r="S2767">
            <v>0</v>
          </cell>
        </row>
        <row r="2768">
          <cell r="J2768">
            <v>0</v>
          </cell>
          <cell r="K2768">
            <v>0</v>
          </cell>
          <cell r="L2768">
            <v>0</v>
          </cell>
          <cell r="M2768">
            <v>0</v>
          </cell>
          <cell r="N2768">
            <v>0</v>
          </cell>
          <cell r="O2768">
            <v>0</v>
          </cell>
          <cell r="P2768">
            <v>0</v>
          </cell>
          <cell r="Q2768">
            <v>0</v>
          </cell>
          <cell r="R2768">
            <v>0</v>
          </cell>
          <cell r="S2768">
            <v>0</v>
          </cell>
        </row>
        <row r="2769">
          <cell r="J2769">
            <v>0</v>
          </cell>
          <cell r="K2769">
            <v>0</v>
          </cell>
          <cell r="L2769">
            <v>0</v>
          </cell>
          <cell r="M2769">
            <v>0</v>
          </cell>
          <cell r="N2769">
            <v>0</v>
          </cell>
          <cell r="O2769">
            <v>0</v>
          </cell>
          <cell r="P2769">
            <v>0</v>
          </cell>
          <cell r="Q2769">
            <v>0</v>
          </cell>
          <cell r="R2769">
            <v>0</v>
          </cell>
          <cell r="S2769">
            <v>0</v>
          </cell>
        </row>
        <row r="2770">
          <cell r="J2770">
            <v>0</v>
          </cell>
          <cell r="K2770">
            <v>0</v>
          </cell>
          <cell r="L2770">
            <v>0</v>
          </cell>
          <cell r="M2770">
            <v>0</v>
          </cell>
          <cell r="N2770">
            <v>0</v>
          </cell>
          <cell r="O2770">
            <v>0</v>
          </cell>
          <cell r="P2770">
            <v>0</v>
          </cell>
          <cell r="Q2770">
            <v>0</v>
          </cell>
          <cell r="R2770">
            <v>0</v>
          </cell>
          <cell r="S2770">
            <v>0</v>
          </cell>
        </row>
        <row r="2771">
          <cell r="J2771">
            <v>0</v>
          </cell>
          <cell r="K2771">
            <v>0</v>
          </cell>
          <cell r="L2771">
            <v>0</v>
          </cell>
          <cell r="M2771">
            <v>0</v>
          </cell>
          <cell r="N2771">
            <v>0</v>
          </cell>
          <cell r="O2771">
            <v>0</v>
          </cell>
          <cell r="P2771">
            <v>0</v>
          </cell>
          <cell r="Q2771">
            <v>0</v>
          </cell>
          <cell r="R2771">
            <v>0</v>
          </cell>
          <cell r="S2771">
            <v>0</v>
          </cell>
        </row>
        <row r="2772">
          <cell r="J2772">
            <v>0</v>
          </cell>
          <cell r="K2772">
            <v>0</v>
          </cell>
          <cell r="L2772">
            <v>0</v>
          </cell>
          <cell r="M2772">
            <v>0</v>
          </cell>
          <cell r="N2772">
            <v>0</v>
          </cell>
          <cell r="O2772">
            <v>0</v>
          </cell>
          <cell r="P2772">
            <v>0</v>
          </cell>
          <cell r="Q2772">
            <v>0</v>
          </cell>
          <cell r="R2772">
            <v>0</v>
          </cell>
          <cell r="S2772">
            <v>0</v>
          </cell>
        </row>
        <row r="2773">
          <cell r="J2773">
            <v>0</v>
          </cell>
          <cell r="K2773">
            <v>0</v>
          </cell>
          <cell r="L2773">
            <v>0</v>
          </cell>
          <cell r="M2773">
            <v>0</v>
          </cell>
          <cell r="N2773">
            <v>0</v>
          </cell>
          <cell r="O2773">
            <v>0</v>
          </cell>
          <cell r="P2773">
            <v>0</v>
          </cell>
          <cell r="Q2773">
            <v>0</v>
          </cell>
          <cell r="R2773">
            <v>0</v>
          </cell>
          <cell r="S2773">
            <v>0</v>
          </cell>
        </row>
        <row r="2774">
          <cell r="J2774">
            <v>0</v>
          </cell>
          <cell r="K2774">
            <v>0</v>
          </cell>
          <cell r="L2774">
            <v>0</v>
          </cell>
          <cell r="M2774">
            <v>0</v>
          </cell>
          <cell r="N2774">
            <v>0</v>
          </cell>
          <cell r="O2774">
            <v>0</v>
          </cell>
          <cell r="P2774">
            <v>0</v>
          </cell>
          <cell r="Q2774">
            <v>0</v>
          </cell>
          <cell r="R2774">
            <v>0</v>
          </cell>
          <cell r="S2774">
            <v>0</v>
          </cell>
        </row>
        <row r="2775">
          <cell r="J2775">
            <v>0</v>
          </cell>
          <cell r="K2775">
            <v>0</v>
          </cell>
          <cell r="L2775">
            <v>0</v>
          </cell>
          <cell r="M2775">
            <v>0</v>
          </cell>
          <cell r="N2775">
            <v>0</v>
          </cell>
          <cell r="O2775">
            <v>0</v>
          </cell>
          <cell r="P2775">
            <v>0</v>
          </cell>
          <cell r="Q2775">
            <v>0</v>
          </cell>
          <cell r="R2775">
            <v>0</v>
          </cell>
          <cell r="S2775">
            <v>0</v>
          </cell>
        </row>
        <row r="2776">
          <cell r="J2776">
            <v>0</v>
          </cell>
          <cell r="K2776">
            <v>0</v>
          </cell>
          <cell r="L2776">
            <v>0</v>
          </cell>
          <cell r="M2776">
            <v>0</v>
          </cell>
          <cell r="N2776">
            <v>0</v>
          </cell>
          <cell r="O2776">
            <v>0</v>
          </cell>
          <cell r="P2776">
            <v>0</v>
          </cell>
          <cell r="Q2776">
            <v>0</v>
          </cell>
          <cell r="R2776">
            <v>0</v>
          </cell>
          <cell r="S2776">
            <v>0</v>
          </cell>
        </row>
        <row r="2777">
          <cell r="J2777">
            <v>0</v>
          </cell>
          <cell r="K2777">
            <v>0</v>
          </cell>
          <cell r="L2777">
            <v>0</v>
          </cell>
          <cell r="M2777">
            <v>0</v>
          </cell>
          <cell r="N2777">
            <v>0</v>
          </cell>
          <cell r="O2777">
            <v>0</v>
          </cell>
          <cell r="P2777">
            <v>0</v>
          </cell>
          <cell r="Q2777">
            <v>0</v>
          </cell>
          <cell r="R2777">
            <v>0</v>
          </cell>
          <cell r="S2777">
            <v>0</v>
          </cell>
        </row>
        <row r="2778">
          <cell r="J2778">
            <v>0</v>
          </cell>
          <cell r="K2778">
            <v>0</v>
          </cell>
          <cell r="L2778">
            <v>0</v>
          </cell>
          <cell r="M2778">
            <v>0</v>
          </cell>
          <cell r="N2778">
            <v>0</v>
          </cell>
          <cell r="O2778">
            <v>0</v>
          </cell>
          <cell r="P2778">
            <v>0</v>
          </cell>
          <cell r="Q2778">
            <v>0</v>
          </cell>
          <cell r="R2778">
            <v>0</v>
          </cell>
          <cell r="S2778">
            <v>0</v>
          </cell>
        </row>
        <row r="2779">
          <cell r="J2779">
            <v>0</v>
          </cell>
          <cell r="K2779">
            <v>0</v>
          </cell>
          <cell r="L2779">
            <v>0</v>
          </cell>
          <cell r="M2779">
            <v>0</v>
          </cell>
          <cell r="N2779">
            <v>0</v>
          </cell>
          <cell r="O2779">
            <v>0</v>
          </cell>
          <cell r="P2779">
            <v>0</v>
          </cell>
          <cell r="Q2779">
            <v>0</v>
          </cell>
          <cell r="R2779">
            <v>0</v>
          </cell>
          <cell r="S2779">
            <v>0</v>
          </cell>
        </row>
        <row r="2780">
          <cell r="J2780">
            <v>0</v>
          </cell>
          <cell r="K2780">
            <v>0</v>
          </cell>
          <cell r="L2780">
            <v>0</v>
          </cell>
          <cell r="M2780">
            <v>0</v>
          </cell>
          <cell r="N2780">
            <v>0</v>
          </cell>
          <cell r="O2780">
            <v>0</v>
          </cell>
          <cell r="P2780">
            <v>0</v>
          </cell>
          <cell r="Q2780">
            <v>0</v>
          </cell>
          <cell r="R2780">
            <v>0</v>
          </cell>
          <cell r="S2780">
            <v>0</v>
          </cell>
        </row>
        <row r="2781">
          <cell r="J2781">
            <v>0</v>
          </cell>
          <cell r="K2781">
            <v>0</v>
          </cell>
          <cell r="L2781">
            <v>0</v>
          </cell>
          <cell r="M2781">
            <v>0</v>
          </cell>
          <cell r="N2781">
            <v>0</v>
          </cell>
          <cell r="O2781">
            <v>0</v>
          </cell>
          <cell r="P2781">
            <v>0</v>
          </cell>
          <cell r="Q2781">
            <v>0</v>
          </cell>
          <cell r="R2781">
            <v>0</v>
          </cell>
          <cell r="S2781">
            <v>0</v>
          </cell>
        </row>
        <row r="2782">
          <cell r="J2782">
            <v>0</v>
          </cell>
          <cell r="K2782">
            <v>0</v>
          </cell>
          <cell r="L2782">
            <v>0</v>
          </cell>
          <cell r="M2782">
            <v>0</v>
          </cell>
          <cell r="N2782">
            <v>0</v>
          </cell>
          <cell r="O2782">
            <v>0</v>
          </cell>
          <cell r="P2782">
            <v>0</v>
          </cell>
          <cell r="Q2782">
            <v>0</v>
          </cell>
          <cell r="R2782">
            <v>0</v>
          </cell>
          <cell r="S2782">
            <v>0</v>
          </cell>
        </row>
        <row r="2783">
          <cell r="J2783">
            <v>0</v>
          </cell>
          <cell r="K2783">
            <v>0</v>
          </cell>
          <cell r="L2783">
            <v>0</v>
          </cell>
          <cell r="M2783">
            <v>0</v>
          </cell>
          <cell r="N2783">
            <v>0</v>
          </cell>
          <cell r="O2783">
            <v>0</v>
          </cell>
          <cell r="P2783">
            <v>0</v>
          </cell>
          <cell r="Q2783">
            <v>0</v>
          </cell>
          <cell r="R2783">
            <v>0</v>
          </cell>
          <cell r="S2783">
            <v>0</v>
          </cell>
        </row>
        <row r="2784">
          <cell r="J2784">
            <v>0</v>
          </cell>
          <cell r="K2784">
            <v>0</v>
          </cell>
          <cell r="L2784">
            <v>0</v>
          </cell>
          <cell r="M2784">
            <v>0</v>
          </cell>
          <cell r="N2784">
            <v>0</v>
          </cell>
          <cell r="O2784">
            <v>0</v>
          </cell>
          <cell r="P2784">
            <v>0</v>
          </cell>
          <cell r="Q2784">
            <v>0</v>
          </cell>
          <cell r="R2784">
            <v>0</v>
          </cell>
          <cell r="S2784">
            <v>0</v>
          </cell>
        </row>
        <row r="2785">
          <cell r="J2785">
            <v>0</v>
          </cell>
          <cell r="K2785">
            <v>0</v>
          </cell>
          <cell r="L2785">
            <v>0</v>
          </cell>
          <cell r="M2785">
            <v>0</v>
          </cell>
          <cell r="N2785">
            <v>0</v>
          </cell>
          <cell r="O2785">
            <v>0</v>
          </cell>
          <cell r="P2785">
            <v>0</v>
          </cell>
          <cell r="Q2785">
            <v>0</v>
          </cell>
          <cell r="R2785">
            <v>0</v>
          </cell>
          <cell r="S2785">
            <v>0</v>
          </cell>
        </row>
        <row r="2786">
          <cell r="J2786">
            <v>0</v>
          </cell>
          <cell r="K2786">
            <v>0</v>
          </cell>
          <cell r="L2786">
            <v>0</v>
          </cell>
          <cell r="M2786">
            <v>0</v>
          </cell>
          <cell r="N2786">
            <v>0</v>
          </cell>
          <cell r="O2786">
            <v>0</v>
          </cell>
          <cell r="P2786">
            <v>0</v>
          </cell>
          <cell r="Q2786">
            <v>0</v>
          </cell>
          <cell r="R2786">
            <v>0</v>
          </cell>
          <cell r="S2786">
            <v>0</v>
          </cell>
        </row>
        <row r="2787">
          <cell r="J2787">
            <v>0</v>
          </cell>
          <cell r="K2787">
            <v>0</v>
          </cell>
          <cell r="L2787">
            <v>0</v>
          </cell>
          <cell r="M2787">
            <v>0</v>
          </cell>
          <cell r="N2787">
            <v>0</v>
          </cell>
          <cell r="O2787">
            <v>0</v>
          </cell>
          <cell r="P2787">
            <v>0</v>
          </cell>
          <cell r="Q2787">
            <v>0</v>
          </cell>
          <cell r="R2787">
            <v>0</v>
          </cell>
          <cell r="S2787">
            <v>0</v>
          </cell>
        </row>
        <row r="2788">
          <cell r="J2788">
            <v>0</v>
          </cell>
          <cell r="K2788">
            <v>0</v>
          </cell>
          <cell r="L2788">
            <v>0</v>
          </cell>
          <cell r="M2788">
            <v>0</v>
          </cell>
          <cell r="N2788">
            <v>0</v>
          </cell>
          <cell r="O2788">
            <v>0</v>
          </cell>
          <cell r="P2788">
            <v>0</v>
          </cell>
          <cell r="Q2788">
            <v>0</v>
          </cell>
          <cell r="R2788">
            <v>0</v>
          </cell>
          <cell r="S2788">
            <v>0</v>
          </cell>
        </row>
        <row r="2789">
          <cell r="J2789">
            <v>0</v>
          </cell>
          <cell r="K2789">
            <v>0</v>
          </cell>
          <cell r="L2789">
            <v>0</v>
          </cell>
          <cell r="M2789">
            <v>0</v>
          </cell>
          <cell r="N2789">
            <v>0</v>
          </cell>
          <cell r="O2789">
            <v>0</v>
          </cell>
          <cell r="P2789">
            <v>0</v>
          </cell>
          <cell r="Q2789">
            <v>0</v>
          </cell>
          <cell r="R2789">
            <v>0</v>
          </cell>
          <cell r="S2789">
            <v>0</v>
          </cell>
        </row>
        <row r="2790">
          <cell r="J2790">
            <v>0</v>
          </cell>
          <cell r="K2790">
            <v>0</v>
          </cell>
          <cell r="L2790">
            <v>0</v>
          </cell>
          <cell r="M2790">
            <v>0</v>
          </cell>
          <cell r="N2790">
            <v>0</v>
          </cell>
          <cell r="O2790">
            <v>0</v>
          </cell>
          <cell r="P2790">
            <v>0</v>
          </cell>
          <cell r="Q2790">
            <v>0</v>
          </cell>
          <cell r="R2790">
            <v>0</v>
          </cell>
          <cell r="S2790">
            <v>0</v>
          </cell>
        </row>
        <row r="2791">
          <cell r="J2791">
            <v>0</v>
          </cell>
          <cell r="K2791">
            <v>0</v>
          </cell>
          <cell r="L2791">
            <v>0</v>
          </cell>
          <cell r="M2791">
            <v>0</v>
          </cell>
          <cell r="N2791">
            <v>0</v>
          </cell>
          <cell r="O2791">
            <v>0</v>
          </cell>
          <cell r="P2791">
            <v>0</v>
          </cell>
          <cell r="Q2791">
            <v>0</v>
          </cell>
          <cell r="R2791">
            <v>0</v>
          </cell>
          <cell r="S2791">
            <v>0</v>
          </cell>
        </row>
        <row r="2792">
          <cell r="J2792">
            <v>0</v>
          </cell>
          <cell r="K2792">
            <v>0</v>
          </cell>
          <cell r="L2792">
            <v>0</v>
          </cell>
          <cell r="M2792">
            <v>0</v>
          </cell>
          <cell r="N2792">
            <v>0</v>
          </cell>
          <cell r="O2792">
            <v>0</v>
          </cell>
          <cell r="P2792">
            <v>0</v>
          </cell>
          <cell r="Q2792">
            <v>0</v>
          </cell>
          <cell r="R2792">
            <v>0</v>
          </cell>
          <cell r="S2792">
            <v>0</v>
          </cell>
        </row>
        <row r="2793">
          <cell r="J2793">
            <v>0</v>
          </cell>
          <cell r="K2793">
            <v>0</v>
          </cell>
          <cell r="L2793">
            <v>0</v>
          </cell>
          <cell r="M2793">
            <v>0</v>
          </cell>
          <cell r="N2793">
            <v>0</v>
          </cell>
          <cell r="O2793">
            <v>0</v>
          </cell>
          <cell r="P2793">
            <v>0</v>
          </cell>
          <cell r="Q2793">
            <v>0</v>
          </cell>
          <cell r="R2793">
            <v>0</v>
          </cell>
          <cell r="S2793">
            <v>0</v>
          </cell>
        </row>
        <row r="2794">
          <cell r="J2794">
            <v>0</v>
          </cell>
          <cell r="K2794">
            <v>0</v>
          </cell>
          <cell r="L2794">
            <v>0</v>
          </cell>
          <cell r="M2794">
            <v>0</v>
          </cell>
          <cell r="N2794">
            <v>0</v>
          </cell>
          <cell r="O2794">
            <v>0</v>
          </cell>
          <cell r="P2794">
            <v>0</v>
          </cell>
          <cell r="Q2794">
            <v>0</v>
          </cell>
          <cell r="R2794">
            <v>0</v>
          </cell>
          <cell r="S2794">
            <v>0</v>
          </cell>
        </row>
        <row r="2795">
          <cell r="J2795">
            <v>0</v>
          </cell>
          <cell r="K2795">
            <v>0</v>
          </cell>
          <cell r="L2795">
            <v>0</v>
          </cell>
          <cell r="M2795">
            <v>0</v>
          </cell>
          <cell r="N2795">
            <v>0</v>
          </cell>
          <cell r="O2795">
            <v>0</v>
          </cell>
          <cell r="P2795">
            <v>0</v>
          </cell>
          <cell r="Q2795">
            <v>0</v>
          </cell>
          <cell r="R2795">
            <v>0</v>
          </cell>
          <cell r="S2795">
            <v>0</v>
          </cell>
        </row>
        <row r="2854">
          <cell r="J2854">
            <v>0</v>
          </cell>
          <cell r="K2854">
            <v>0</v>
          </cell>
          <cell r="L2854">
            <v>0</v>
          </cell>
          <cell r="M2854">
            <v>0</v>
          </cell>
          <cell r="N2854">
            <v>0</v>
          </cell>
          <cell r="O2854" t="str">
            <v>Check Input</v>
          </cell>
          <cell r="P2854" t="str">
            <v>Check Input</v>
          </cell>
          <cell r="Q2854" t="str">
            <v>Check Input</v>
          </cell>
          <cell r="R2854" t="str">
            <v>Check Input</v>
          </cell>
          <cell r="S2854" t="str">
            <v>Check Input</v>
          </cell>
        </row>
        <row r="2868">
          <cell r="J2868">
            <v>4.7713944680329803</v>
          </cell>
          <cell r="K2868">
            <v>9.7050163479790186</v>
          </cell>
          <cell r="L2868">
            <v>5.2805091800025608</v>
          </cell>
          <cell r="M2868">
            <v>0.70522188101436001</v>
          </cell>
          <cell r="N2868">
            <v>0.72777753392616162</v>
          </cell>
          <cell r="O2868">
            <v>0</v>
          </cell>
          <cell r="P2868">
            <v>0</v>
          </cell>
          <cell r="Q2868">
            <v>0</v>
          </cell>
          <cell r="R2868">
            <v>0</v>
          </cell>
          <cell r="S2868">
            <v>0</v>
          </cell>
        </row>
        <row r="2869">
          <cell r="J2869">
            <v>-0.39761620566941502</v>
          </cell>
          <cell r="K2869">
            <v>-1.2063675680009998</v>
          </cell>
          <cell r="L2869">
            <v>-1.6464099996678798</v>
          </cell>
          <cell r="M2869">
            <v>-1.7051784897524098</v>
          </cell>
          <cell r="N2869">
            <v>-1.76582661757959</v>
          </cell>
          <cell r="O2869">
            <v>0</v>
          </cell>
          <cell r="P2869">
            <v>0</v>
          </cell>
          <cell r="Q2869">
            <v>0</v>
          </cell>
          <cell r="R2869">
            <v>0</v>
          </cell>
          <cell r="S2869">
            <v>0</v>
          </cell>
        </row>
        <row r="2870">
          <cell r="I2870">
            <v>0</v>
          </cell>
          <cell r="J2870">
            <v>4.3737782623635653</v>
          </cell>
          <cell r="K2870">
            <v>12.872427042341585</v>
          </cell>
          <cell r="L2870">
            <v>16.506526222676264</v>
          </cell>
          <cell r="M2870">
            <v>15.506569613938215</v>
          </cell>
          <cell r="N2870">
            <v>14.468520530284787</v>
          </cell>
          <cell r="O2870">
            <v>14.468520530284787</v>
          </cell>
          <cell r="P2870">
            <v>14.468520530284787</v>
          </cell>
          <cell r="Q2870">
            <v>14.468520530284787</v>
          </cell>
          <cell r="R2870">
            <v>14.468520530284787</v>
          </cell>
          <cell r="S2870">
            <v>14.468520530284787</v>
          </cell>
        </row>
      </sheetData>
      <sheetData sheetId="23">
        <row r="15">
          <cell r="J15">
            <v>11.436798555125598</v>
          </cell>
          <cell r="K15">
            <v>9.4160026689939915</v>
          </cell>
          <cell r="L15">
            <v>7.9393108188284653</v>
          </cell>
          <cell r="M15">
            <v>6.0004910908525328</v>
          </cell>
          <cell r="N15">
            <v>4.1592889053725797</v>
          </cell>
          <cell r="O15">
            <v>-10.354550311549874</v>
          </cell>
          <cell r="P15">
            <v>-6.4161271325565368</v>
          </cell>
          <cell r="Q15">
            <v>-6.7664476739941239</v>
          </cell>
          <cell r="R15">
            <v>-7.1358957169942032</v>
          </cell>
          <cell r="S15">
            <v>-7.5255156231420868</v>
          </cell>
        </row>
        <row r="16">
          <cell r="I16">
            <v>0</v>
          </cell>
          <cell r="J16">
            <v>0</v>
          </cell>
          <cell r="K16">
            <v>0</v>
          </cell>
          <cell r="L16">
            <v>0</v>
          </cell>
          <cell r="M16">
            <v>0</v>
          </cell>
          <cell r="N16">
            <v>0</v>
          </cell>
          <cell r="O16">
            <v>0</v>
          </cell>
          <cell r="P16">
            <v>0</v>
          </cell>
          <cell r="Q16">
            <v>0</v>
          </cell>
          <cell r="R16">
            <v>0</v>
          </cell>
          <cell r="S16">
            <v>0</v>
          </cell>
        </row>
        <row r="22">
          <cell r="I22">
            <v>170.26293882324063</v>
          </cell>
          <cell r="J22">
            <v>160.59082157548261</v>
          </cell>
          <cell r="K22">
            <v>169.93745582694598</v>
          </cell>
          <cell r="L22">
            <v>172.9174170086651</v>
          </cell>
          <cell r="M22">
            <v>181.52746543712752</v>
          </cell>
          <cell r="N22">
            <v>183.83526188479087</v>
          </cell>
          <cell r="O22">
            <v>0</v>
          </cell>
          <cell r="P22">
            <v>0</v>
          </cell>
          <cell r="Q22">
            <v>0</v>
          </cell>
          <cell r="R22">
            <v>0</v>
          </cell>
          <cell r="S22">
            <v>0</v>
          </cell>
        </row>
        <row r="23">
          <cell r="I23">
            <v>137.401626820866</v>
          </cell>
          <cell r="J23">
            <v>156.09349228499346</v>
          </cell>
          <cell r="K23">
            <v>174.50106866515799</v>
          </cell>
          <cell r="L23">
            <v>197.75427192038501</v>
          </cell>
          <cell r="M23">
            <v>224.06688034201986</v>
          </cell>
          <cell r="N23">
            <v>248.76427351303417</v>
          </cell>
          <cell r="O23">
            <v>0</v>
          </cell>
          <cell r="P23">
            <v>0</v>
          </cell>
          <cell r="Q23">
            <v>0</v>
          </cell>
          <cell r="R23">
            <v>0</v>
          </cell>
          <cell r="S23">
            <v>0</v>
          </cell>
        </row>
        <row r="24">
          <cell r="I24">
            <v>0</v>
          </cell>
          <cell r="J24">
            <v>-64.774912840022964</v>
          </cell>
          <cell r="K24">
            <v>-62.715156470761627</v>
          </cell>
          <cell r="L24">
            <v>-60.023990099284141</v>
          </cell>
          <cell r="M24">
            <v>-56.742185622441532</v>
          </cell>
          <cell r="N24">
            <v>-52.434563484201824</v>
          </cell>
          <cell r="O24">
            <v>0</v>
          </cell>
          <cell r="P24">
            <v>0</v>
          </cell>
          <cell r="Q24">
            <v>0</v>
          </cell>
          <cell r="R24">
            <v>0</v>
          </cell>
          <cell r="S24">
            <v>0</v>
          </cell>
        </row>
        <row r="25">
          <cell r="I25">
            <v>0</v>
          </cell>
          <cell r="J25">
            <v>0</v>
          </cell>
          <cell r="K25">
            <v>0</v>
          </cell>
          <cell r="L25">
            <v>0</v>
          </cell>
          <cell r="M25">
            <v>0</v>
          </cell>
          <cell r="N25">
            <v>0</v>
          </cell>
          <cell r="O25">
            <v>0</v>
          </cell>
          <cell r="P25">
            <v>0</v>
          </cell>
          <cell r="Q25">
            <v>0</v>
          </cell>
          <cell r="R25">
            <v>0</v>
          </cell>
          <cell r="S25">
            <v>0</v>
          </cell>
        </row>
        <row r="26">
          <cell r="I26">
            <v>-320.20259999024017</v>
          </cell>
          <cell r="J26">
            <v>-183.23158850149329</v>
          </cell>
          <cell r="K26">
            <v>-189.74654231332002</v>
          </cell>
          <cell r="L26">
            <v>-196.37579991803321</v>
          </cell>
          <cell r="M26">
            <v>-202.99097223969935</v>
          </cell>
          <cell r="N26">
            <v>-208.57859655666752</v>
          </cell>
          <cell r="O26">
            <v>0</v>
          </cell>
          <cell r="P26">
            <v>0</v>
          </cell>
          <cell r="Q26">
            <v>0</v>
          </cell>
          <cell r="R26">
            <v>0</v>
          </cell>
          <cell r="S26">
            <v>0</v>
          </cell>
        </row>
        <row r="27">
          <cell r="I27">
            <v>0</v>
          </cell>
          <cell r="J27">
            <v>-1.8513006607331266</v>
          </cell>
          <cell r="K27">
            <v>-5.0636917659378504</v>
          </cell>
          <cell r="L27">
            <v>-7.6713083016689465</v>
          </cell>
          <cell r="M27">
            <v>-7.3212773542262193</v>
          </cell>
          <cell r="N27">
            <v>-5.5728671964015186</v>
          </cell>
          <cell r="O27">
            <v>0</v>
          </cell>
          <cell r="P27">
            <v>0</v>
          </cell>
          <cell r="Q27">
            <v>0</v>
          </cell>
          <cell r="R27">
            <v>0</v>
          </cell>
          <cell r="S27">
            <v>0</v>
          </cell>
        </row>
        <row r="28">
          <cell r="I28">
            <v>0</v>
          </cell>
          <cell r="J28">
            <v>-2.8591996387813996</v>
          </cell>
          <cell r="K28">
            <v>-2.3540006672484979</v>
          </cell>
          <cell r="L28">
            <v>-1.9848277047071166</v>
          </cell>
          <cell r="M28">
            <v>-1.5001227727131334</v>
          </cell>
          <cell r="N28">
            <v>-1.0398222263431449</v>
          </cell>
          <cell r="O28">
            <v>0</v>
          </cell>
          <cell r="P28">
            <v>0</v>
          </cell>
          <cell r="Q28">
            <v>0</v>
          </cell>
          <cell r="R28">
            <v>0</v>
          </cell>
          <cell r="S28">
            <v>0</v>
          </cell>
        </row>
        <row r="29">
          <cell r="I29">
            <v>0</v>
          </cell>
          <cell r="J29">
            <v>0</v>
          </cell>
          <cell r="K29">
            <v>0</v>
          </cell>
          <cell r="L29">
            <v>0</v>
          </cell>
          <cell r="M29">
            <v>0</v>
          </cell>
          <cell r="N29">
            <v>0</v>
          </cell>
          <cell r="O29">
            <v>0</v>
          </cell>
          <cell r="P29">
            <v>0</v>
          </cell>
          <cell r="Q29">
            <v>0</v>
          </cell>
          <cell r="R29">
            <v>0</v>
          </cell>
          <cell r="S29">
            <v>0</v>
          </cell>
        </row>
        <row r="33">
          <cell r="I33">
            <v>-12.538034346133543</v>
          </cell>
          <cell r="J33">
            <v>-1.1012357910079444</v>
          </cell>
          <cell r="K33">
            <v>8.3147668779860471</v>
          </cell>
          <cell r="L33">
            <v>16.254077696814512</v>
          </cell>
          <cell r="M33">
            <v>22.254568787667047</v>
          </cell>
          <cell r="N33">
            <v>26.413857693039628</v>
          </cell>
          <cell r="O33">
            <v>16.059307381489752</v>
          </cell>
          <cell r="P33">
            <v>9.6431802489332163</v>
          </cell>
          <cell r="Q33">
            <v>2.8767325749390924</v>
          </cell>
          <cell r="R33">
            <v>-4.2591631420551108</v>
          </cell>
          <cell r="S33">
            <v>-11.784678765197198</v>
          </cell>
        </row>
        <row r="34">
          <cell r="J34">
            <v>0</v>
          </cell>
          <cell r="K34">
            <v>0</v>
          </cell>
          <cell r="L34">
            <v>0</v>
          </cell>
          <cell r="M34">
            <v>0</v>
          </cell>
          <cell r="N34">
            <v>0</v>
          </cell>
          <cell r="O34">
            <v>0</v>
          </cell>
          <cell r="P34">
            <v>0</v>
          </cell>
          <cell r="Q34">
            <v>0</v>
          </cell>
          <cell r="R34">
            <v>0</v>
          </cell>
          <cell r="S34">
            <v>0</v>
          </cell>
        </row>
        <row r="53">
          <cell r="J53">
            <v>-2.0184120965362506</v>
          </cell>
          <cell r="K53">
            <v>-5.0837064752992225</v>
          </cell>
          <cell r="L53">
            <v>-7.4995161361642451</v>
          </cell>
          <cell r="M53">
            <v>-10.474787159259202</v>
          </cell>
          <cell r="N53">
            <v>-13.272304882804995</v>
          </cell>
          <cell r="O53">
            <v>-10.354550311549874</v>
          </cell>
          <cell r="P53">
            <v>-6.4161271325565368</v>
          </cell>
          <cell r="Q53">
            <v>-6.7664476739941239</v>
          </cell>
          <cell r="R53">
            <v>-7.1358957169942032</v>
          </cell>
          <cell r="S53">
            <v>-7.5255156231420868</v>
          </cell>
        </row>
        <row r="54">
          <cell r="J54">
            <v>0</v>
          </cell>
          <cell r="K54">
            <v>-2.8591996387813996</v>
          </cell>
          <cell r="L54">
            <v>-2.3540006672484979</v>
          </cell>
          <cell r="M54">
            <v>-1.9848277047071166</v>
          </cell>
          <cell r="N54">
            <v>-1.5001227727131334</v>
          </cell>
          <cell r="O54">
            <v>-1.0398222263431449</v>
          </cell>
          <cell r="P54">
            <v>0</v>
          </cell>
          <cell r="Q54">
            <v>0</v>
          </cell>
          <cell r="R54">
            <v>0</v>
          </cell>
          <cell r="S54">
            <v>0</v>
          </cell>
        </row>
        <row r="55">
          <cell r="J55">
            <v>0</v>
          </cell>
          <cell r="K55">
            <v>0</v>
          </cell>
          <cell r="L55">
            <v>0</v>
          </cell>
          <cell r="M55">
            <v>0</v>
          </cell>
          <cell r="N55">
            <v>0</v>
          </cell>
          <cell r="O55">
            <v>0</v>
          </cell>
          <cell r="P55">
            <v>0</v>
          </cell>
          <cell r="Q55">
            <v>0</v>
          </cell>
          <cell r="R55">
            <v>0</v>
          </cell>
          <cell r="S55">
            <v>0</v>
          </cell>
        </row>
        <row r="56">
          <cell r="I56">
            <v>0</v>
          </cell>
          <cell r="J56">
            <v>-75.952921127168139</v>
          </cell>
          <cell r="K56">
            <v>-115.34713975469602</v>
          </cell>
          <cell r="L56">
            <v>-166.85992715671526</v>
          </cell>
          <cell r="M56">
            <v>-227.30669733804584</v>
          </cell>
          <cell r="N56">
            <v>-272.13062156692007</v>
          </cell>
          <cell r="O56">
            <v>-117.51148594425891</v>
          </cell>
          <cell r="P56">
            <v>-123.92761307681545</v>
          </cell>
          <cell r="Q56">
            <v>-130.69406075080957</v>
          </cell>
          <cell r="R56">
            <v>-137.82995646780378</v>
          </cell>
          <cell r="S56">
            <v>-145.35547209094588</v>
          </cell>
        </row>
      </sheetData>
      <sheetData sheetId="24">
        <row r="15">
          <cell r="J15">
            <v>7.473065503871041</v>
          </cell>
          <cell r="K15">
            <v>7.1432212253477179</v>
          </cell>
          <cell r="L15">
            <v>7.3307793323837416</v>
          </cell>
          <cell r="M15">
            <v>7.6533242290892236</v>
          </cell>
          <cell r="N15">
            <v>8.1087081243977224</v>
          </cell>
          <cell r="O15">
            <v>0.77566827816259742</v>
          </cell>
          <cell r="P15">
            <v>1.9958637157969088</v>
          </cell>
          <cell r="Q15">
            <v>2.1048378746794199</v>
          </cell>
          <cell r="R15">
            <v>2.2197620226369161</v>
          </cell>
          <cell r="S15">
            <v>2.3409610290728917</v>
          </cell>
        </row>
        <row r="16">
          <cell r="I16">
            <v>0</v>
          </cell>
          <cell r="J16">
            <v>0</v>
          </cell>
          <cell r="K16">
            <v>0</v>
          </cell>
          <cell r="L16">
            <v>0</v>
          </cell>
          <cell r="M16">
            <v>0</v>
          </cell>
          <cell r="N16">
            <v>0</v>
          </cell>
          <cell r="O16">
            <v>0</v>
          </cell>
          <cell r="P16">
            <v>0</v>
          </cell>
          <cell r="Q16">
            <v>0</v>
          </cell>
          <cell r="R16">
            <v>0</v>
          </cell>
          <cell r="S16">
            <v>0</v>
          </cell>
        </row>
        <row r="22">
          <cell r="I22">
            <v>38.15486209694447</v>
          </cell>
          <cell r="J22">
            <v>34.188921610000754</v>
          </cell>
          <cell r="K22">
            <v>35.30098167761799</v>
          </cell>
          <cell r="L22">
            <v>35.73294051728702</v>
          </cell>
          <cell r="M22">
            <v>37.389966250476981</v>
          </cell>
          <cell r="N22">
            <v>37.056071393532974</v>
          </cell>
          <cell r="O22">
            <v>0</v>
          </cell>
          <cell r="P22">
            <v>0</v>
          </cell>
          <cell r="Q22">
            <v>0</v>
          </cell>
          <cell r="R22">
            <v>0</v>
          </cell>
          <cell r="S22">
            <v>0</v>
          </cell>
        </row>
        <row r="23">
          <cell r="I23">
            <v>54.844316483180499</v>
          </cell>
          <cell r="J23">
            <v>53.247405474124122</v>
          </cell>
          <cell r="K23">
            <v>54.712890381701229</v>
          </cell>
          <cell r="L23">
            <v>56.07266488500467</v>
          </cell>
          <cell r="M23">
            <v>57.343888314665115</v>
          </cell>
          <cell r="N23">
            <v>58.313881176169374</v>
          </cell>
          <cell r="O23">
            <v>0</v>
          </cell>
          <cell r="P23">
            <v>0</v>
          </cell>
          <cell r="Q23">
            <v>0</v>
          </cell>
          <cell r="R23">
            <v>0</v>
          </cell>
          <cell r="S23">
            <v>0</v>
          </cell>
        </row>
        <row r="24">
          <cell r="I24">
            <v>0</v>
          </cell>
          <cell r="J24">
            <v>0</v>
          </cell>
          <cell r="K24">
            <v>0</v>
          </cell>
          <cell r="L24">
            <v>0</v>
          </cell>
          <cell r="M24">
            <v>0</v>
          </cell>
          <cell r="N24">
            <v>0</v>
          </cell>
          <cell r="O24">
            <v>0</v>
          </cell>
          <cell r="P24">
            <v>0</v>
          </cell>
          <cell r="Q24">
            <v>0</v>
          </cell>
          <cell r="R24">
            <v>0</v>
          </cell>
          <cell r="S24">
            <v>0</v>
          </cell>
        </row>
        <row r="26">
          <cell r="I26">
            <v>-80.461144233991391</v>
          </cell>
          <cell r="J26">
            <v>-46.042796876388195</v>
          </cell>
          <cell r="K26">
            <v>-47.277221964147707</v>
          </cell>
          <cell r="L26">
            <v>-48.366316987128151</v>
          </cell>
          <cell r="M26">
            <v>-49.350863694683504</v>
          </cell>
          <cell r="N26">
            <v>-50.067824173179922</v>
          </cell>
          <cell r="O26">
            <v>0</v>
          </cell>
          <cell r="P26">
            <v>0</v>
          </cell>
          <cell r="Q26">
            <v>0</v>
          </cell>
          <cell r="R26">
            <v>0</v>
          </cell>
          <cell r="S26">
            <v>0</v>
          </cell>
        </row>
        <row r="27">
          <cell r="I27">
            <v>0</v>
          </cell>
          <cell r="J27">
            <v>-0.76083438929201264</v>
          </cell>
          <cell r="K27">
            <v>-1.5917537548763037</v>
          </cell>
          <cell r="L27">
            <v>-0.9031155826218219</v>
          </cell>
          <cell r="M27">
            <v>-0.12259887976901969</v>
          </cell>
          <cell r="N27">
            <v>-0.1304843453997904</v>
          </cell>
          <cell r="O27">
            <v>0</v>
          </cell>
          <cell r="P27">
            <v>0</v>
          </cell>
          <cell r="Q27">
            <v>0</v>
          </cell>
          <cell r="R27">
            <v>0</v>
          </cell>
          <cell r="S27">
            <v>0</v>
          </cell>
        </row>
        <row r="28">
          <cell r="I28">
            <v>0</v>
          </cell>
          <cell r="J28">
            <v>-1.8682663759677602</v>
          </cell>
          <cell r="K28">
            <v>-1.7858053063369295</v>
          </cell>
          <cell r="L28">
            <v>-1.8326948330959354</v>
          </cell>
          <cell r="M28">
            <v>-1.9133310572723059</v>
          </cell>
          <cell r="N28">
            <v>-2.0271770310994306</v>
          </cell>
          <cell r="O28">
            <v>0</v>
          </cell>
          <cell r="P28">
            <v>0</v>
          </cell>
          <cell r="Q28">
            <v>0</v>
          </cell>
          <cell r="R28">
            <v>0</v>
          </cell>
          <cell r="S28">
            <v>0</v>
          </cell>
        </row>
        <row r="29">
          <cell r="I29">
            <v>0</v>
          </cell>
          <cell r="J29">
            <v>0</v>
          </cell>
          <cell r="K29">
            <v>0</v>
          </cell>
          <cell r="L29">
            <v>0</v>
          </cell>
          <cell r="M29">
            <v>0</v>
          </cell>
          <cell r="N29">
            <v>0</v>
          </cell>
          <cell r="O29">
            <v>0</v>
          </cell>
          <cell r="P29">
            <v>0</v>
          </cell>
          <cell r="Q29">
            <v>0</v>
          </cell>
          <cell r="R29">
            <v>0</v>
          </cell>
          <cell r="S29">
            <v>0</v>
          </cell>
        </row>
        <row r="33">
          <cell r="I33">
            <v>12.538034346133585</v>
          </cell>
          <cell r="J33">
            <v>20.011099850004626</v>
          </cell>
          <cell r="K33">
            <v>27.154321075352343</v>
          </cell>
          <cell r="L33">
            <v>34.485100407736084</v>
          </cell>
          <cell r="M33">
            <v>42.138424636825306</v>
          </cell>
          <cell r="N33">
            <v>50.247132761223028</v>
          </cell>
          <cell r="O33">
            <v>51.022801039385627</v>
          </cell>
          <cell r="P33">
            <v>53.018664755182535</v>
          </cell>
          <cell r="Q33">
            <v>55.123502629861953</v>
          </cell>
          <cell r="R33">
            <v>57.343264652498867</v>
          </cell>
          <cell r="S33">
            <v>59.68422568157176</v>
          </cell>
        </row>
        <row r="34">
          <cell r="J34">
            <v>0</v>
          </cell>
          <cell r="K34">
            <v>0</v>
          </cell>
          <cell r="L34">
            <v>0</v>
          </cell>
          <cell r="M34">
            <v>0</v>
          </cell>
          <cell r="N34">
            <v>0</v>
          </cell>
          <cell r="O34">
            <v>0</v>
          </cell>
          <cell r="P34">
            <v>0</v>
          </cell>
          <cell r="Q34">
            <v>0</v>
          </cell>
          <cell r="R34">
            <v>0</v>
          </cell>
          <cell r="S34">
            <v>0</v>
          </cell>
        </row>
        <row r="53">
          <cell r="J53">
            <v>-0.61459169126547109</v>
          </cell>
          <cell r="K53">
            <v>-1.2810060572012905</v>
          </cell>
          <cell r="L53">
            <v>-1.2703176796053779</v>
          </cell>
          <cell r="M53">
            <v>-1.0481018159157132</v>
          </cell>
          <cell r="N53">
            <v>-0.63994252613598057</v>
          </cell>
          <cell r="O53">
            <v>0.77566827816259742</v>
          </cell>
          <cell r="P53">
            <v>1.9958637157969088</v>
          </cell>
          <cell r="Q53">
            <v>2.1048378746794199</v>
          </cell>
          <cell r="R53">
            <v>2.2197620226369161</v>
          </cell>
          <cell r="S53">
            <v>2.3409610290728917</v>
          </cell>
        </row>
        <row r="54">
          <cell r="J54">
            <v>0</v>
          </cell>
          <cell r="K54">
            <v>-1.8682663759677602</v>
          </cell>
          <cell r="L54">
            <v>-1.7858053063369295</v>
          </cell>
          <cell r="M54">
            <v>-1.8326948330959354</v>
          </cell>
          <cell r="N54">
            <v>-1.9133310572723059</v>
          </cell>
          <cell r="O54">
            <v>-2.0271770310994306</v>
          </cell>
          <cell r="P54">
            <v>0</v>
          </cell>
          <cell r="Q54">
            <v>0</v>
          </cell>
          <cell r="R54">
            <v>0</v>
          </cell>
          <cell r="S54">
            <v>0</v>
          </cell>
        </row>
        <row r="55">
          <cell r="J55">
            <v>0</v>
          </cell>
          <cell r="K55">
            <v>0</v>
          </cell>
          <cell r="L55">
            <v>0</v>
          </cell>
          <cell r="M55">
            <v>0</v>
          </cell>
          <cell r="N55">
            <v>0</v>
          </cell>
          <cell r="O55">
            <v>0</v>
          </cell>
          <cell r="P55">
            <v>0</v>
          </cell>
          <cell r="Q55">
            <v>0</v>
          </cell>
          <cell r="R55">
            <v>0</v>
          </cell>
          <cell r="S55">
            <v>0</v>
          </cell>
        </row>
        <row r="56">
          <cell r="I56">
            <v>0</v>
          </cell>
          <cell r="J56">
            <v>-23.127107854835838</v>
          </cell>
          <cell r="K56">
            <v>-25.077197000947518</v>
          </cell>
          <cell r="L56">
            <v>-22.724903814385986</v>
          </cell>
          <cell r="M56">
            <v>-16.715205910530209</v>
          </cell>
          <cell r="N56">
            <v>-7.3658547890849118</v>
          </cell>
          <cell r="O56">
            <v>36.554280509100892</v>
          </cell>
          <cell r="P56">
            <v>38.550144224897799</v>
          </cell>
          <cell r="Q56">
            <v>40.654982099577218</v>
          </cell>
          <cell r="R56">
            <v>42.874744122214132</v>
          </cell>
          <cell r="S56">
            <v>45.215705151287025</v>
          </cell>
        </row>
      </sheetData>
      <sheetData sheetId="25">
        <row r="9">
          <cell r="J9">
            <v>2029.071216234747</v>
          </cell>
          <cell r="K9">
            <v>2093.1306780645582</v>
          </cell>
          <cell r="L9">
            <v>2159.0616823203754</v>
          </cell>
          <cell r="M9">
            <v>2222.2936575504996</v>
          </cell>
          <cell r="N9">
            <v>2277.7919111274218</v>
          </cell>
          <cell r="O9">
            <v>0</v>
          </cell>
          <cell r="P9">
            <v>0</v>
          </cell>
          <cell r="Q9">
            <v>0</v>
          </cell>
          <cell r="R9">
            <v>0</v>
          </cell>
          <cell r="S9">
            <v>0</v>
          </cell>
        </row>
        <row r="13">
          <cell r="J13">
            <v>-1.12324108011709</v>
          </cell>
          <cell r="K13">
            <v>-3.8615941168205898</v>
          </cell>
          <cell r="L13">
            <v>-7.1050162244305906</v>
          </cell>
          <cell r="M13">
            <v>-9.7959075553308086</v>
          </cell>
          <cell r="N13">
            <v>-11.79922528687009</v>
          </cell>
          <cell r="O13">
            <v>0</v>
          </cell>
          <cell r="P13">
            <v>0</v>
          </cell>
          <cell r="Q13">
            <v>0</v>
          </cell>
          <cell r="R13">
            <v>0</v>
          </cell>
          <cell r="S13">
            <v>0</v>
          </cell>
        </row>
        <row r="19">
          <cell r="J19">
            <v>-2.6330037878017216</v>
          </cell>
          <cell r="K19">
            <v>-6.3647125325005129</v>
          </cell>
          <cell r="L19">
            <v>-8.7698338157696227</v>
          </cell>
          <cell r="M19">
            <v>-11.522888975174915</v>
          </cell>
          <cell r="N19">
            <v>-13.912247408940976</v>
          </cell>
          <cell r="O19">
            <v>-9.5788820333872771</v>
          </cell>
          <cell r="P19">
            <v>-4.420263416759628</v>
          </cell>
          <cell r="Q19">
            <v>-4.6616097993147037</v>
          </cell>
          <cell r="R19">
            <v>-4.9161336943572866</v>
          </cell>
          <cell r="S19">
            <v>-5.1845545940691951</v>
          </cell>
        </row>
        <row r="23">
          <cell r="J23">
            <v>-4.7274660147491598</v>
          </cell>
          <cell r="K23">
            <v>-4.1398059735854273</v>
          </cell>
          <cell r="L23">
            <v>-3.8175225378030522</v>
          </cell>
          <cell r="M23">
            <v>-3.4134538299854391</v>
          </cell>
          <cell r="N23">
            <v>-3.0669992574425757</v>
          </cell>
          <cell r="O23">
            <v>0</v>
          </cell>
          <cell r="P23">
            <v>0</v>
          </cell>
          <cell r="Q23">
            <v>0</v>
          </cell>
          <cell r="R23">
            <v>0</v>
          </cell>
          <cell r="S23">
            <v>0</v>
          </cell>
        </row>
        <row r="26">
          <cell r="J26">
            <v>0</v>
          </cell>
          <cell r="K26">
            <v>0</v>
          </cell>
          <cell r="L26">
            <v>0</v>
          </cell>
          <cell r="M26">
            <v>0</v>
          </cell>
          <cell r="N26">
            <v>0</v>
          </cell>
          <cell r="O26">
            <v>0</v>
          </cell>
          <cell r="P26">
            <v>0</v>
          </cell>
          <cell r="Q26">
            <v>0</v>
          </cell>
          <cell r="R26">
            <v>0</v>
          </cell>
          <cell r="S26">
            <v>0</v>
          </cell>
        </row>
        <row r="27">
          <cell r="I27">
            <v>0</v>
          </cell>
          <cell r="J27">
            <v>0</v>
          </cell>
          <cell r="K27">
            <v>0</v>
          </cell>
          <cell r="L27">
            <v>0</v>
          </cell>
          <cell r="M27">
            <v>0</v>
          </cell>
          <cell r="N27">
            <v>0</v>
          </cell>
          <cell r="O27">
            <v>0</v>
          </cell>
          <cell r="P27">
            <v>0</v>
          </cell>
          <cell r="Q27">
            <v>0</v>
          </cell>
          <cell r="R27">
            <v>0</v>
          </cell>
          <cell r="S27">
            <v>0</v>
          </cell>
        </row>
        <row r="29">
          <cell r="J29">
            <v>0</v>
          </cell>
          <cell r="K29">
            <v>0</v>
          </cell>
          <cell r="L29">
            <v>0</v>
          </cell>
          <cell r="M29">
            <v>0</v>
          </cell>
          <cell r="N29">
            <v>0</v>
          </cell>
          <cell r="O29">
            <v>0</v>
          </cell>
          <cell r="P29">
            <v>0</v>
          </cell>
          <cell r="Q29">
            <v>0</v>
          </cell>
          <cell r="R29">
            <v>0</v>
          </cell>
          <cell r="S29">
            <v>0</v>
          </cell>
        </row>
        <row r="34">
          <cell r="J34">
            <v>15.25815137907869</v>
          </cell>
          <cell r="K34">
            <v>51.975200400187759</v>
          </cell>
          <cell r="L34">
            <v>95.004768170849673</v>
          </cell>
          <cell r="M34">
            <v>128.02804794958425</v>
          </cell>
          <cell r="N34">
            <v>148.03931385603391</v>
          </cell>
          <cell r="O34">
            <v>148.03931385603391</v>
          </cell>
          <cell r="P34">
            <v>148.03931385603391</v>
          </cell>
          <cell r="Q34">
            <v>148.03931385603391</v>
          </cell>
          <cell r="R34">
            <v>148.03931385603391</v>
          </cell>
          <cell r="S34">
            <v>148.03931385603391</v>
          </cell>
        </row>
        <row r="40">
          <cell r="I40">
            <v>400.66374422423155</v>
          </cell>
          <cell r="J40">
            <v>404.12064094460095</v>
          </cell>
          <cell r="K40">
            <v>434.45239655142319</v>
          </cell>
          <cell r="L40">
            <v>462.4772943313418</v>
          </cell>
          <cell r="M40">
            <v>500.32820034428943</v>
          </cell>
          <cell r="N40">
            <v>527.96948796752736</v>
          </cell>
          <cell r="O40">
            <v>0</v>
          </cell>
          <cell r="P40">
            <v>0</v>
          </cell>
          <cell r="Q40">
            <v>0</v>
          </cell>
          <cell r="R40">
            <v>0</v>
          </cell>
          <cell r="S40">
            <v>0</v>
          </cell>
        </row>
        <row r="45">
          <cell r="I45">
            <v>-400.66374422423155</v>
          </cell>
          <cell r="J45">
            <v>-229.27438537788149</v>
          </cell>
          <cell r="K45">
            <v>-237.02376427746773</v>
          </cell>
          <cell r="L45">
            <v>-244.74211690516137</v>
          </cell>
          <cell r="M45">
            <v>-252.34183593438286</v>
          </cell>
          <cell r="N45">
            <v>-258.64642072984742</v>
          </cell>
          <cell r="O45">
            <v>0</v>
          </cell>
          <cell r="P45">
            <v>0</v>
          </cell>
          <cell r="Q45">
            <v>0</v>
          </cell>
          <cell r="R45">
            <v>0</v>
          </cell>
          <cell r="S45">
            <v>0</v>
          </cell>
        </row>
        <row r="46">
          <cell r="I46">
            <v>0</v>
          </cell>
          <cell r="J46">
            <v>-64.774912840022964</v>
          </cell>
          <cell r="K46">
            <v>-62.715156470761627</v>
          </cell>
          <cell r="L46">
            <v>-60.023990099284141</v>
          </cell>
          <cell r="M46">
            <v>-56.742185622441532</v>
          </cell>
          <cell r="N46">
            <v>-52.434563484201824</v>
          </cell>
          <cell r="O46">
            <v>0</v>
          </cell>
          <cell r="P46">
            <v>0</v>
          </cell>
          <cell r="Q46">
            <v>0</v>
          </cell>
          <cell r="R46">
            <v>0</v>
          </cell>
          <cell r="S46">
            <v>0</v>
          </cell>
        </row>
        <row r="47">
          <cell r="I47">
            <v>0</v>
          </cell>
          <cell r="J47">
            <v>-2.612135050025139</v>
          </cell>
          <cell r="K47">
            <v>-6.6554455208141539</v>
          </cell>
          <cell r="L47">
            <v>-8.5744238842907681</v>
          </cell>
          <cell r="M47">
            <v>-7.4438762339952387</v>
          </cell>
          <cell r="N47">
            <v>-5.7033515418013092</v>
          </cell>
          <cell r="O47">
            <v>0</v>
          </cell>
          <cell r="P47">
            <v>0</v>
          </cell>
          <cell r="Q47">
            <v>0</v>
          </cell>
          <cell r="R47">
            <v>0</v>
          </cell>
          <cell r="S47">
            <v>0</v>
          </cell>
        </row>
        <row r="51">
          <cell r="I51">
            <v>0</v>
          </cell>
          <cell r="J51">
            <v>-4.7274660147491598</v>
          </cell>
          <cell r="K51">
            <v>-4.1398059735854265</v>
          </cell>
          <cell r="L51">
            <v>-3.8175225378030513</v>
          </cell>
          <cell r="M51">
            <v>-3.4134538299854382</v>
          </cell>
          <cell r="N51">
            <v>-3.0669992574425748</v>
          </cell>
          <cell r="O51">
            <v>0</v>
          </cell>
          <cell r="P51">
            <v>0</v>
          </cell>
          <cell r="Q51">
            <v>0</v>
          </cell>
          <cell r="R51">
            <v>0</v>
          </cell>
          <cell r="S51">
            <v>0</v>
          </cell>
        </row>
        <row r="69">
          <cell r="I69">
            <v>0</v>
          </cell>
          <cell r="J69">
            <v>0</v>
          </cell>
          <cell r="K69">
            <v>0</v>
          </cell>
          <cell r="L69">
            <v>0</v>
          </cell>
          <cell r="M69">
            <v>0</v>
          </cell>
          <cell r="N69">
            <v>0</v>
          </cell>
          <cell r="O69">
            <v>0</v>
          </cell>
          <cell r="P69">
            <v>0</v>
          </cell>
          <cell r="Q69">
            <v>0</v>
          </cell>
          <cell r="R69">
            <v>0</v>
          </cell>
          <cell r="S69">
            <v>0</v>
          </cell>
        </row>
        <row r="91">
          <cell r="J91">
            <v>-16.38139245919578</v>
          </cell>
          <cell r="K91">
            <v>-40.57864313792966</v>
          </cell>
          <cell r="L91">
            <v>-50.134583995092484</v>
          </cell>
          <cell r="M91">
            <v>-42.819187334065383</v>
          </cell>
          <cell r="N91">
            <v>-31.81049119331978</v>
          </cell>
          <cell r="O91">
            <v>0</v>
          </cell>
          <cell r="P91">
            <v>0</v>
          </cell>
          <cell r="Q91">
            <v>0</v>
          </cell>
          <cell r="R91">
            <v>0</v>
          </cell>
          <cell r="S91">
            <v>0</v>
          </cell>
        </row>
        <row r="107">
          <cell r="J107">
            <v>0</v>
          </cell>
          <cell r="K107">
            <v>0</v>
          </cell>
          <cell r="L107">
            <v>0</v>
          </cell>
          <cell r="M107">
            <v>0</v>
          </cell>
          <cell r="N107">
            <v>0</v>
          </cell>
          <cell r="O107">
            <v>0</v>
          </cell>
          <cell r="P107">
            <v>0</v>
          </cell>
          <cell r="Q107">
            <v>0</v>
          </cell>
          <cell r="R107">
            <v>0</v>
          </cell>
          <cell r="S107">
            <v>0</v>
          </cell>
        </row>
      </sheetData>
      <sheetData sheetId="26">
        <row r="26">
          <cell r="J26">
            <v>356.51382383357156</v>
          </cell>
          <cell r="K26">
            <v>371.69273911939285</v>
          </cell>
          <cell r="L26">
            <v>381.81951940122525</v>
          </cell>
          <cell r="M26">
            <v>391.76460950827209</v>
          </cell>
          <cell r="N26">
            <v>403.6910139946126</v>
          </cell>
          <cell r="O26">
            <v>0</v>
          </cell>
          <cell r="P26">
            <v>0</v>
          </cell>
          <cell r="Q26">
            <v>0</v>
          </cell>
          <cell r="R26">
            <v>0</v>
          </cell>
          <cell r="S26">
            <v>0</v>
          </cell>
        </row>
        <row r="27">
          <cell r="J27">
            <v>1969.3906060318768</v>
          </cell>
          <cell r="K27">
            <v>2059.9854101097289</v>
          </cell>
          <cell r="L27">
            <v>2132.8581747985172</v>
          </cell>
          <cell r="M27">
            <v>2206.5333326506516</v>
          </cell>
          <cell r="N27">
            <v>2294.2696704534874</v>
          </cell>
          <cell r="O27">
            <v>0</v>
          </cell>
          <cell r="P27">
            <v>0</v>
          </cell>
          <cell r="Q27">
            <v>0</v>
          </cell>
          <cell r="R27">
            <v>0</v>
          </cell>
          <cell r="S27">
            <v>0</v>
          </cell>
        </row>
        <row r="28">
          <cell r="J28">
            <v>-2.5825521324619745</v>
          </cell>
          <cell r="K28">
            <v>-6.2914388990751551</v>
          </cell>
          <cell r="L28">
            <v>-8.7343030697806423</v>
          </cell>
          <cell r="M28">
            <v>-11.513020816050169</v>
          </cell>
          <cell r="N28">
            <v>-13.982406708928696</v>
          </cell>
          <cell r="O28">
            <v>-9.6795825007727707</v>
          </cell>
          <cell r="P28">
            <v>-4.4888496140916399</v>
          </cell>
          <cell r="Q28">
            <v>-4.733940803021043</v>
          </cell>
          <cell r="R28">
            <v>-4.9924139708659929</v>
          </cell>
          <cell r="S28">
            <v>-5.2649997736752763</v>
          </cell>
        </row>
        <row r="29">
          <cell r="J29">
            <v>-4.5817082465539336</v>
          </cell>
          <cell r="K29">
            <v>-4.0680450700583606</v>
          </cell>
          <cell r="L29">
            <v>-3.756456639656836</v>
          </cell>
          <cell r="M29">
            <v>-3.3745525296050847</v>
          </cell>
          <cell r="N29">
            <v>-3.0956208794646796</v>
          </cell>
          <cell r="O29">
            <v>0</v>
          </cell>
          <cell r="P29">
            <v>0</v>
          </cell>
          <cell r="Q29">
            <v>0</v>
          </cell>
          <cell r="R29">
            <v>0</v>
          </cell>
          <cell r="S29">
            <v>0</v>
          </cell>
        </row>
        <row r="30">
          <cell r="I30">
            <v>0</v>
          </cell>
          <cell r="J30">
            <v>0</v>
          </cell>
          <cell r="K30">
            <v>0</v>
          </cell>
          <cell r="L30">
            <v>0</v>
          </cell>
          <cell r="M30">
            <v>0</v>
          </cell>
          <cell r="N30">
            <v>0</v>
          </cell>
          <cell r="O30">
            <v>0</v>
          </cell>
          <cell r="P30">
            <v>0</v>
          </cell>
          <cell r="Q30">
            <v>0</v>
          </cell>
          <cell r="R30">
            <v>0</v>
          </cell>
          <cell r="S30">
            <v>0</v>
          </cell>
        </row>
        <row r="34">
          <cell r="I34">
            <v>400.66374422423155</v>
          </cell>
          <cell r="J34">
            <v>392.24282029300321</v>
          </cell>
          <cell r="K34">
            <v>427.57827686686494</v>
          </cell>
          <cell r="L34">
            <v>456.8687190299849</v>
          </cell>
          <cell r="M34">
            <v>496.78275087891916</v>
          </cell>
          <cell r="N34">
            <v>531.7850039278743</v>
          </cell>
          <cell r="O34">
            <v>0</v>
          </cell>
          <cell r="P34">
            <v>0</v>
          </cell>
          <cell r="Q34">
            <v>0</v>
          </cell>
          <cell r="R34">
            <v>0</v>
          </cell>
          <cell r="S34">
            <v>0</v>
          </cell>
        </row>
        <row r="35">
          <cell r="I35">
            <v>-400.66374422423155</v>
          </cell>
          <cell r="J35">
            <v>-221.91171416456217</v>
          </cell>
          <cell r="K35">
            <v>-232.93461555199667</v>
          </cell>
          <cell r="L35">
            <v>-241.50928599451908</v>
          </cell>
          <cell r="M35">
            <v>-250.39734215453018</v>
          </cell>
          <cell r="N35">
            <v>-260.6794822193433</v>
          </cell>
          <cell r="O35">
            <v>0</v>
          </cell>
          <cell r="P35">
            <v>0</v>
          </cell>
          <cell r="Q35">
            <v>0</v>
          </cell>
          <cell r="R35">
            <v>0</v>
          </cell>
          <cell r="S35">
            <v>0</v>
          </cell>
        </row>
        <row r="36">
          <cell r="I36">
            <v>0</v>
          </cell>
          <cell r="J36">
            <v>-62.887049881201747</v>
          </cell>
          <cell r="K36">
            <v>-61.730812973422523</v>
          </cell>
          <cell r="L36">
            <v>-59.3018812879167</v>
          </cell>
          <cell r="M36">
            <v>-56.343182505908928</v>
          </cell>
          <cell r="N36">
            <v>-52.81064850985387</v>
          </cell>
          <cell r="O36">
            <v>0</v>
          </cell>
          <cell r="P36">
            <v>0</v>
          </cell>
          <cell r="Q36">
            <v>0</v>
          </cell>
          <cell r="R36">
            <v>0</v>
          </cell>
          <cell r="S36">
            <v>0</v>
          </cell>
        </row>
        <row r="42">
          <cell r="J42">
            <v>368.22207000084552</v>
          </cell>
          <cell r="K42">
            <v>378.16774541096447</v>
          </cell>
          <cell r="L42">
            <v>386.85900054666342</v>
          </cell>
          <cell r="M42">
            <v>394.80319019749675</v>
          </cell>
          <cell r="N42">
            <v>400.65298009973799</v>
          </cell>
          <cell r="O42">
            <v>0</v>
          </cell>
          <cell r="P42">
            <v>0</v>
          </cell>
          <cell r="Q42">
            <v>0</v>
          </cell>
          <cell r="R42">
            <v>0</v>
          </cell>
          <cell r="S42">
            <v>0</v>
          </cell>
        </row>
        <row r="43">
          <cell r="J43">
            <v>2028.4642208119753</v>
          </cell>
          <cell r="K43">
            <v>2092.8765388349902</v>
          </cell>
          <cell r="L43">
            <v>2158.6949300133101</v>
          </cell>
          <cell r="M43">
            <v>2222.2743897857763</v>
          </cell>
          <cell r="N43">
            <v>2278.3696375295767</v>
          </cell>
          <cell r="O43">
            <v>0</v>
          </cell>
          <cell r="P43">
            <v>0</v>
          </cell>
          <cell r="Q43">
            <v>0</v>
          </cell>
          <cell r="R43">
            <v>0</v>
          </cell>
          <cell r="S43">
            <v>0</v>
          </cell>
        </row>
        <row r="44">
          <cell r="J44">
            <v>-2.6324906575948064</v>
          </cell>
          <cell r="K44">
            <v>-6.364060812677601</v>
          </cell>
          <cell r="L44">
            <v>-8.7694098381427352</v>
          </cell>
          <cell r="M44">
            <v>-11.522877441414643</v>
          </cell>
          <cell r="N44">
            <v>-13.913990879737234</v>
          </cell>
          <cell r="O44">
            <v>-9.5805866873099159</v>
          </cell>
          <cell r="P44">
            <v>-4.4207463245544041</v>
          </cell>
          <cell r="Q44">
            <v>-4.6621190738750737</v>
          </cell>
          <cell r="R44">
            <v>-4.9166707753086545</v>
          </cell>
          <cell r="S44">
            <v>-5.1851209996405059</v>
          </cell>
        </row>
        <row r="45">
          <cell r="J45">
            <v>-4.7259835517209074</v>
          </cell>
          <cell r="K45">
            <v>-4.1392737312129642</v>
          </cell>
          <cell r="L45">
            <v>-3.8166531764995844</v>
          </cell>
          <cell r="M45">
            <v>-3.4134061651422649</v>
          </cell>
          <cell r="N45">
            <v>-3.0681460361943755</v>
          </cell>
          <cell r="O45">
            <v>0</v>
          </cell>
          <cell r="P45">
            <v>0</v>
          </cell>
          <cell r="Q45">
            <v>0</v>
          </cell>
          <cell r="R45">
            <v>0</v>
          </cell>
          <cell r="S45">
            <v>0</v>
          </cell>
        </row>
        <row r="46">
          <cell r="I46">
            <v>0</v>
          </cell>
          <cell r="J46">
            <v>0</v>
          </cell>
          <cell r="K46">
            <v>0</v>
          </cell>
          <cell r="L46">
            <v>0</v>
          </cell>
          <cell r="M46">
            <v>0</v>
          </cell>
          <cell r="N46">
            <v>0</v>
          </cell>
          <cell r="O46">
            <v>0</v>
          </cell>
          <cell r="P46">
            <v>0</v>
          </cell>
          <cell r="Q46">
            <v>0</v>
          </cell>
          <cell r="R46">
            <v>0</v>
          </cell>
          <cell r="S46">
            <v>0</v>
          </cell>
        </row>
        <row r="50">
          <cell r="I50">
            <v>400.66374422423155</v>
          </cell>
          <cell r="J50">
            <v>403.99983482778151</v>
          </cell>
          <cell r="K50">
            <v>434.39968967685593</v>
          </cell>
          <cell r="L50">
            <v>462.39879499573158</v>
          </cell>
          <cell r="M50">
            <v>500.32386585965344</v>
          </cell>
          <cell r="N50">
            <v>528.10326369907671</v>
          </cell>
          <cell r="O50">
            <v>0</v>
          </cell>
          <cell r="P50">
            <v>0</v>
          </cell>
          <cell r="Q50">
            <v>0</v>
          </cell>
          <cell r="R50">
            <v>0</v>
          </cell>
          <cell r="S50">
            <v>0</v>
          </cell>
        </row>
        <row r="51">
          <cell r="I51">
            <v>-400.66374422423155</v>
          </cell>
          <cell r="J51">
            <v>-229.19950163070354</v>
          </cell>
          <cell r="K51">
            <v>-236.9924109902324</v>
          </cell>
          <cell r="L51">
            <v>-244.69686921479618</v>
          </cell>
          <cell r="M51">
            <v>-252.33945869603943</v>
          </cell>
          <cell r="N51">
            <v>-258.71770185954739</v>
          </cell>
          <cell r="O51">
            <v>0</v>
          </cell>
          <cell r="P51">
            <v>0</v>
          </cell>
          <cell r="Q51">
            <v>0</v>
          </cell>
          <cell r="R51">
            <v>0</v>
          </cell>
          <cell r="S51">
            <v>0</v>
          </cell>
        </row>
        <row r="52">
          <cell r="I52">
            <v>0</v>
          </cell>
          <cell r="J52">
            <v>-64.755711894004989</v>
          </cell>
          <cell r="K52">
            <v>-62.707609079731768</v>
          </cell>
          <cell r="L52">
            <v>-60.013883243463383</v>
          </cell>
          <cell r="M52">
            <v>-56.741697821699979</v>
          </cell>
          <cell r="N52">
            <v>-52.447749394037913</v>
          </cell>
          <cell r="O52">
            <v>0</v>
          </cell>
          <cell r="P52">
            <v>0</v>
          </cell>
          <cell r="Q52">
            <v>0</v>
          </cell>
          <cell r="R52">
            <v>0</v>
          </cell>
          <cell r="S52">
            <v>0</v>
          </cell>
        </row>
        <row r="58">
          <cell r="J58">
            <v>368.22207000084552</v>
          </cell>
          <cell r="K58">
            <v>378.16774541096447</v>
          </cell>
          <cell r="L58">
            <v>386.85900054666342</v>
          </cell>
          <cell r="M58">
            <v>394.80319019749675</v>
          </cell>
          <cell r="N58">
            <v>400.65298009973799</v>
          </cell>
          <cell r="O58">
            <v>0</v>
          </cell>
          <cell r="P58">
            <v>0</v>
          </cell>
          <cell r="Q58">
            <v>0</v>
          </cell>
          <cell r="R58">
            <v>0</v>
          </cell>
          <cell r="S58">
            <v>0</v>
          </cell>
        </row>
        <row r="59">
          <cell r="J59">
            <v>2028.4642208119753</v>
          </cell>
          <cell r="K59">
            <v>2092.8765388349902</v>
          </cell>
          <cell r="L59">
            <v>2158.6949300133101</v>
          </cell>
          <cell r="M59">
            <v>2222.2743897857763</v>
          </cell>
          <cell r="N59">
            <v>2278.3696375295767</v>
          </cell>
          <cell r="O59">
            <v>0</v>
          </cell>
          <cell r="P59">
            <v>0</v>
          </cell>
          <cell r="Q59">
            <v>0</v>
          </cell>
          <cell r="R59">
            <v>0</v>
          </cell>
          <cell r="S59">
            <v>0</v>
          </cell>
        </row>
        <row r="60">
          <cell r="J60">
            <v>-2.6324906575948064</v>
          </cell>
          <cell r="K60">
            <v>-6.364060812677601</v>
          </cell>
          <cell r="L60">
            <v>-8.7694098381427352</v>
          </cell>
          <cell r="M60">
            <v>-11.522877441414643</v>
          </cell>
          <cell r="N60">
            <v>-13.913990879737234</v>
          </cell>
          <cell r="O60">
            <v>-9.5805866873099159</v>
          </cell>
          <cell r="P60">
            <v>-4.4207463245544041</v>
          </cell>
          <cell r="Q60">
            <v>-4.6621190738750737</v>
          </cell>
          <cell r="R60">
            <v>-4.9166707753086545</v>
          </cell>
          <cell r="S60">
            <v>-5.1851209996405059</v>
          </cell>
        </row>
        <row r="61">
          <cell r="J61">
            <v>-4.7259835517209074</v>
          </cell>
          <cell r="K61">
            <v>-4.1392737312129642</v>
          </cell>
          <cell r="L61">
            <v>-3.8166531764995844</v>
          </cell>
          <cell r="M61">
            <v>-3.4134061651422649</v>
          </cell>
          <cell r="N61">
            <v>-3.0681460361943755</v>
          </cell>
          <cell r="O61">
            <v>0</v>
          </cell>
          <cell r="P61">
            <v>0</v>
          </cell>
          <cell r="Q61">
            <v>0</v>
          </cell>
          <cell r="R61">
            <v>0</v>
          </cell>
          <cell r="S61">
            <v>0</v>
          </cell>
        </row>
        <row r="62">
          <cell r="I62">
            <v>0</v>
          </cell>
          <cell r="J62">
            <v>0</v>
          </cell>
          <cell r="K62">
            <v>0</v>
          </cell>
          <cell r="L62">
            <v>0</v>
          </cell>
          <cell r="M62">
            <v>0</v>
          </cell>
          <cell r="N62">
            <v>0</v>
          </cell>
          <cell r="O62">
            <v>0</v>
          </cell>
          <cell r="P62">
            <v>0</v>
          </cell>
          <cell r="Q62">
            <v>0</v>
          </cell>
          <cell r="R62">
            <v>0</v>
          </cell>
          <cell r="S62">
            <v>0</v>
          </cell>
        </row>
        <row r="66">
          <cell r="I66">
            <v>400.66374422423155</v>
          </cell>
          <cell r="J66">
            <v>403.99983482778151</v>
          </cell>
          <cell r="K66">
            <v>434.39968967685593</v>
          </cell>
          <cell r="L66">
            <v>462.39879499573158</v>
          </cell>
          <cell r="M66">
            <v>500.32386585965344</v>
          </cell>
          <cell r="N66">
            <v>528.10326369907671</v>
          </cell>
          <cell r="O66">
            <v>0</v>
          </cell>
          <cell r="P66">
            <v>0</v>
          </cell>
          <cell r="Q66">
            <v>0</v>
          </cell>
          <cell r="R66">
            <v>0</v>
          </cell>
          <cell r="S66">
            <v>0</v>
          </cell>
        </row>
        <row r="67">
          <cell r="I67">
            <v>-400.66374422423155</v>
          </cell>
          <cell r="J67">
            <v>-229.19950163070354</v>
          </cell>
          <cell r="K67">
            <v>-236.9924109902324</v>
          </cell>
          <cell r="L67">
            <v>-244.69686921479618</v>
          </cell>
          <cell r="M67">
            <v>-252.33945869603943</v>
          </cell>
          <cell r="N67">
            <v>-258.71770185954739</v>
          </cell>
          <cell r="O67">
            <v>0</v>
          </cell>
          <cell r="P67">
            <v>0</v>
          </cell>
          <cell r="Q67">
            <v>0</v>
          </cell>
          <cell r="R67">
            <v>0</v>
          </cell>
          <cell r="S67">
            <v>0</v>
          </cell>
        </row>
        <row r="68">
          <cell r="I68">
            <v>0</v>
          </cell>
          <cell r="J68">
            <v>-64.755711894004989</v>
          </cell>
          <cell r="K68">
            <v>-62.707609079731768</v>
          </cell>
          <cell r="L68">
            <v>-60.013883243463383</v>
          </cell>
          <cell r="M68">
            <v>-56.741697821699979</v>
          </cell>
          <cell r="N68">
            <v>-52.447749394037913</v>
          </cell>
          <cell r="O68">
            <v>0</v>
          </cell>
          <cell r="P68">
            <v>0</v>
          </cell>
          <cell r="Q68">
            <v>0</v>
          </cell>
          <cell r="R68">
            <v>0</v>
          </cell>
          <cell r="S68">
            <v>0</v>
          </cell>
        </row>
        <row r="74">
          <cell r="J74">
            <v>368.22207000084552</v>
          </cell>
          <cell r="K74">
            <v>378.16774541096447</v>
          </cell>
          <cell r="L74">
            <v>386.85900054666342</v>
          </cell>
          <cell r="M74">
            <v>394.80319019749675</v>
          </cell>
          <cell r="N74">
            <v>400.65298009973799</v>
          </cell>
          <cell r="O74">
            <v>0</v>
          </cell>
          <cell r="P74">
            <v>0</v>
          </cell>
          <cell r="Q74">
            <v>0</v>
          </cell>
          <cell r="R74">
            <v>0</v>
          </cell>
          <cell r="S74">
            <v>0</v>
          </cell>
        </row>
        <row r="75">
          <cell r="J75">
            <v>2028.4642208119753</v>
          </cell>
          <cell r="K75">
            <v>2092.8765388349902</v>
          </cell>
          <cell r="L75">
            <v>2158.6949300133101</v>
          </cell>
          <cell r="M75">
            <v>2222.2743897857763</v>
          </cell>
          <cell r="N75">
            <v>2278.3696375295767</v>
          </cell>
          <cell r="O75">
            <v>0</v>
          </cell>
          <cell r="P75">
            <v>0</v>
          </cell>
          <cell r="Q75">
            <v>0</v>
          </cell>
          <cell r="R75">
            <v>0</v>
          </cell>
          <cell r="S75">
            <v>0</v>
          </cell>
        </row>
        <row r="76">
          <cell r="J76">
            <v>-2.6324906575948064</v>
          </cell>
          <cell r="K76">
            <v>-6.364060812677601</v>
          </cell>
          <cell r="L76">
            <v>-8.7694098381427352</v>
          </cell>
          <cell r="M76">
            <v>-11.522877441414643</v>
          </cell>
          <cell r="N76">
            <v>-13.913990879737234</v>
          </cell>
          <cell r="O76">
            <v>-9.5805866873099159</v>
          </cell>
          <cell r="P76">
            <v>-4.4207463245544041</v>
          </cell>
          <cell r="Q76">
            <v>-4.6621190738750737</v>
          </cell>
          <cell r="R76">
            <v>-4.9166707753086545</v>
          </cell>
          <cell r="S76">
            <v>-5.1851209996405059</v>
          </cell>
        </row>
        <row r="77">
          <cell r="J77">
            <v>-4.7259835517209074</v>
          </cell>
          <cell r="K77">
            <v>-4.1392737312129642</v>
          </cell>
          <cell r="L77">
            <v>-3.8166531764995844</v>
          </cell>
          <cell r="M77">
            <v>-3.4134061651422649</v>
          </cell>
          <cell r="N77">
            <v>-3.0681460361943755</v>
          </cell>
          <cell r="O77">
            <v>0</v>
          </cell>
          <cell r="P77">
            <v>0</v>
          </cell>
          <cell r="Q77">
            <v>0</v>
          </cell>
          <cell r="R77">
            <v>0</v>
          </cell>
          <cell r="S77">
            <v>0</v>
          </cell>
        </row>
        <row r="78">
          <cell r="I78">
            <v>0</v>
          </cell>
          <cell r="J78">
            <v>0</v>
          </cell>
          <cell r="K78">
            <v>0</v>
          </cell>
          <cell r="L78">
            <v>0</v>
          </cell>
          <cell r="M78">
            <v>0</v>
          </cell>
          <cell r="N78">
            <v>0</v>
          </cell>
          <cell r="O78">
            <v>0</v>
          </cell>
          <cell r="P78">
            <v>0</v>
          </cell>
          <cell r="Q78">
            <v>0</v>
          </cell>
          <cell r="R78">
            <v>0</v>
          </cell>
          <cell r="S78">
            <v>0</v>
          </cell>
        </row>
        <row r="82">
          <cell r="I82">
            <v>400.66374422423155</v>
          </cell>
          <cell r="J82">
            <v>403.99983482778151</v>
          </cell>
          <cell r="K82">
            <v>434.39968967685593</v>
          </cell>
          <cell r="L82">
            <v>462.39879499573158</v>
          </cell>
          <cell r="M82">
            <v>500.32386585965344</v>
          </cell>
          <cell r="N82">
            <v>528.10326369907671</v>
          </cell>
          <cell r="O82">
            <v>0</v>
          </cell>
          <cell r="P82">
            <v>0</v>
          </cell>
          <cell r="Q82">
            <v>0</v>
          </cell>
          <cell r="R82">
            <v>0</v>
          </cell>
          <cell r="S82">
            <v>0</v>
          </cell>
        </row>
        <row r="83">
          <cell r="I83">
            <v>-400.66374422423155</v>
          </cell>
          <cell r="J83">
            <v>-229.19950163070354</v>
          </cell>
          <cell r="K83">
            <v>-236.9924109902324</v>
          </cell>
          <cell r="L83">
            <v>-244.69686921479618</v>
          </cell>
          <cell r="M83">
            <v>-252.33945869603943</v>
          </cell>
          <cell r="N83">
            <v>-258.71770185954739</v>
          </cell>
          <cell r="O83">
            <v>0</v>
          </cell>
          <cell r="P83">
            <v>0</v>
          </cell>
          <cell r="Q83">
            <v>0</v>
          </cell>
          <cell r="R83">
            <v>0</v>
          </cell>
          <cell r="S83">
            <v>0</v>
          </cell>
        </row>
        <row r="84">
          <cell r="I84">
            <v>0</v>
          </cell>
          <cell r="J84">
            <v>-64.755711894004989</v>
          </cell>
          <cell r="K84">
            <v>-62.707609079731768</v>
          </cell>
          <cell r="L84">
            <v>-60.013883243463383</v>
          </cell>
          <cell r="M84">
            <v>-56.741697821699979</v>
          </cell>
          <cell r="N84">
            <v>-52.447749394037913</v>
          </cell>
          <cell r="O84">
            <v>0</v>
          </cell>
          <cell r="P84">
            <v>0</v>
          </cell>
          <cell r="Q84">
            <v>0</v>
          </cell>
          <cell r="R84">
            <v>0</v>
          </cell>
          <cell r="S84">
            <v>0</v>
          </cell>
        </row>
        <row r="90">
          <cell r="J90">
            <v>368.22207000084552</v>
          </cell>
          <cell r="K90">
            <v>378.16774541096447</v>
          </cell>
          <cell r="L90">
            <v>386.85900054666342</v>
          </cell>
          <cell r="M90">
            <v>394.80319019749675</v>
          </cell>
          <cell r="N90">
            <v>400.65298009973799</v>
          </cell>
          <cell r="O90">
            <v>0</v>
          </cell>
          <cell r="P90">
            <v>0</v>
          </cell>
          <cell r="Q90">
            <v>0</v>
          </cell>
          <cell r="R90">
            <v>0</v>
          </cell>
          <cell r="S90">
            <v>0</v>
          </cell>
        </row>
        <row r="91">
          <cell r="J91">
            <v>2028.4642208119753</v>
          </cell>
          <cell r="K91">
            <v>2092.8765388349902</v>
          </cell>
          <cell r="L91">
            <v>2158.6949300133101</v>
          </cell>
          <cell r="M91">
            <v>2222.2743897857763</v>
          </cell>
          <cell r="N91">
            <v>2278.3696375295767</v>
          </cell>
          <cell r="O91">
            <v>0</v>
          </cell>
          <cell r="P91">
            <v>0</v>
          </cell>
          <cell r="Q91">
            <v>0</v>
          </cell>
          <cell r="R91">
            <v>0</v>
          </cell>
          <cell r="S91">
            <v>0</v>
          </cell>
        </row>
        <row r="92">
          <cell r="J92">
            <v>-2.6324906575948064</v>
          </cell>
          <cell r="K92">
            <v>-6.364060812677601</v>
          </cell>
          <cell r="L92">
            <v>-8.7694098381427352</v>
          </cell>
          <cell r="M92">
            <v>-11.522877441414643</v>
          </cell>
          <cell r="N92">
            <v>-13.913990879737234</v>
          </cell>
          <cell r="O92">
            <v>-9.5805866873099159</v>
          </cell>
          <cell r="P92">
            <v>-4.4207463245544041</v>
          </cell>
          <cell r="Q92">
            <v>-4.6621190738750737</v>
          </cell>
          <cell r="R92">
            <v>-4.9166707753086545</v>
          </cell>
          <cell r="S92">
            <v>-5.1851209996405059</v>
          </cell>
        </row>
        <row r="93">
          <cell r="J93">
            <v>-4.7259835517209074</v>
          </cell>
          <cell r="K93">
            <v>-4.1392737312129642</v>
          </cell>
          <cell r="L93">
            <v>-3.8166531764995844</v>
          </cell>
          <cell r="M93">
            <v>-3.4134061651422649</v>
          </cell>
          <cell r="N93">
            <v>-3.0681460361943755</v>
          </cell>
          <cell r="O93">
            <v>0</v>
          </cell>
          <cell r="P93">
            <v>0</v>
          </cell>
          <cell r="Q93">
            <v>0</v>
          </cell>
          <cell r="R93">
            <v>0</v>
          </cell>
          <cell r="S93">
            <v>0</v>
          </cell>
        </row>
        <row r="94">
          <cell r="I94">
            <v>0</v>
          </cell>
          <cell r="J94">
            <v>0</v>
          </cell>
          <cell r="K94">
            <v>0</v>
          </cell>
          <cell r="L94">
            <v>0</v>
          </cell>
          <cell r="M94">
            <v>0</v>
          </cell>
          <cell r="N94">
            <v>0</v>
          </cell>
          <cell r="O94">
            <v>0</v>
          </cell>
          <cell r="P94">
            <v>0</v>
          </cell>
          <cell r="Q94">
            <v>0</v>
          </cell>
          <cell r="R94">
            <v>0</v>
          </cell>
          <cell r="S94">
            <v>0</v>
          </cell>
        </row>
        <row r="98">
          <cell r="I98">
            <v>400.66374422423155</v>
          </cell>
          <cell r="J98">
            <v>403.99983482778151</v>
          </cell>
          <cell r="K98">
            <v>434.39968967685593</v>
          </cell>
          <cell r="L98">
            <v>462.39879499573158</v>
          </cell>
          <cell r="M98">
            <v>500.32386585965344</v>
          </cell>
          <cell r="N98">
            <v>528.10326369907671</v>
          </cell>
          <cell r="O98">
            <v>0</v>
          </cell>
          <cell r="P98">
            <v>0</v>
          </cell>
          <cell r="Q98">
            <v>0</v>
          </cell>
          <cell r="R98">
            <v>0</v>
          </cell>
          <cell r="S98">
            <v>0</v>
          </cell>
        </row>
        <row r="99">
          <cell r="I99">
            <v>-400.66374422423155</v>
          </cell>
          <cell r="J99">
            <v>-229.19950163070354</v>
          </cell>
          <cell r="K99">
            <v>-236.9924109902324</v>
          </cell>
          <cell r="L99">
            <v>-244.69686921479618</v>
          </cell>
          <cell r="M99">
            <v>-252.33945869603943</v>
          </cell>
          <cell r="N99">
            <v>-258.71770185954739</v>
          </cell>
          <cell r="O99">
            <v>0</v>
          </cell>
          <cell r="P99">
            <v>0</v>
          </cell>
          <cell r="Q99">
            <v>0</v>
          </cell>
          <cell r="R99">
            <v>0</v>
          </cell>
          <cell r="S99">
            <v>0</v>
          </cell>
        </row>
        <row r="100">
          <cell r="I100">
            <v>0</v>
          </cell>
          <cell r="J100">
            <v>-64.755711894004989</v>
          </cell>
          <cell r="K100">
            <v>-62.707609079731768</v>
          </cell>
          <cell r="L100">
            <v>-60.013883243463383</v>
          </cell>
          <cell r="M100">
            <v>-56.741697821699979</v>
          </cell>
          <cell r="N100">
            <v>-52.447749394037913</v>
          </cell>
          <cell r="O100">
            <v>0</v>
          </cell>
          <cell r="P100">
            <v>0</v>
          </cell>
          <cell r="Q100">
            <v>0</v>
          </cell>
          <cell r="R100">
            <v>0</v>
          </cell>
          <cell r="S100">
            <v>0</v>
          </cell>
        </row>
        <row r="106">
          <cell r="J106">
            <v>368.22207000084552</v>
          </cell>
          <cell r="K106">
            <v>378.16774541096447</v>
          </cell>
          <cell r="L106">
            <v>386.85900054666342</v>
          </cell>
          <cell r="M106">
            <v>394.80319019749675</v>
          </cell>
          <cell r="N106">
            <v>400.65298009973799</v>
          </cell>
          <cell r="O106">
            <v>0</v>
          </cell>
          <cell r="P106">
            <v>0</v>
          </cell>
          <cell r="Q106">
            <v>0</v>
          </cell>
          <cell r="R106">
            <v>0</v>
          </cell>
          <cell r="S106">
            <v>0</v>
          </cell>
        </row>
        <row r="107">
          <cell r="J107">
            <v>2028.4642208119753</v>
          </cell>
          <cell r="K107">
            <v>2092.8765388349902</v>
          </cell>
          <cell r="L107">
            <v>2158.6949300133101</v>
          </cell>
          <cell r="M107">
            <v>2222.2743897857763</v>
          </cell>
          <cell r="N107">
            <v>2278.3696375295767</v>
          </cell>
          <cell r="O107">
            <v>0</v>
          </cell>
          <cell r="P107">
            <v>0</v>
          </cell>
          <cell r="Q107">
            <v>0</v>
          </cell>
          <cell r="R107">
            <v>0</v>
          </cell>
          <cell r="S107">
            <v>0</v>
          </cell>
        </row>
        <row r="108">
          <cell r="J108">
            <v>-2.6324906575948064</v>
          </cell>
          <cell r="K108">
            <v>-6.364060812677601</v>
          </cell>
          <cell r="L108">
            <v>-8.7694098381427352</v>
          </cell>
          <cell r="M108">
            <v>-11.522877441414643</v>
          </cell>
          <cell r="N108">
            <v>-13.913990879737234</v>
          </cell>
          <cell r="O108">
            <v>-9.5805866873099159</v>
          </cell>
          <cell r="P108">
            <v>-4.4207463245544041</v>
          </cell>
          <cell r="Q108">
            <v>-4.6621190738750737</v>
          </cell>
          <cell r="R108">
            <v>-4.9166707753086545</v>
          </cell>
          <cell r="S108">
            <v>-5.1851209996405059</v>
          </cell>
        </row>
        <row r="109">
          <cell r="J109">
            <v>-4.7259835517209074</v>
          </cell>
          <cell r="K109">
            <v>-4.1392737312129642</v>
          </cell>
          <cell r="L109">
            <v>-3.8166531764995844</v>
          </cell>
          <cell r="M109">
            <v>-3.4134061651422649</v>
          </cell>
          <cell r="N109">
            <v>-3.0681460361943755</v>
          </cell>
          <cell r="O109">
            <v>0</v>
          </cell>
          <cell r="P109">
            <v>0</v>
          </cell>
          <cell r="Q109">
            <v>0</v>
          </cell>
          <cell r="R109">
            <v>0</v>
          </cell>
          <cell r="S109">
            <v>0</v>
          </cell>
        </row>
        <row r="110">
          <cell r="I110">
            <v>0</v>
          </cell>
          <cell r="J110">
            <v>0</v>
          </cell>
          <cell r="K110">
            <v>0</v>
          </cell>
          <cell r="L110">
            <v>0</v>
          </cell>
          <cell r="M110">
            <v>0</v>
          </cell>
          <cell r="N110">
            <v>0</v>
          </cell>
          <cell r="O110">
            <v>0</v>
          </cell>
          <cell r="P110">
            <v>0</v>
          </cell>
          <cell r="Q110">
            <v>0</v>
          </cell>
          <cell r="R110">
            <v>0</v>
          </cell>
          <cell r="S110">
            <v>0</v>
          </cell>
        </row>
        <row r="114">
          <cell r="I114">
            <v>400.66374422423155</v>
          </cell>
          <cell r="J114">
            <v>403.99983482778151</v>
          </cell>
          <cell r="K114">
            <v>434.39968967685593</v>
          </cell>
          <cell r="L114">
            <v>462.39879499573158</v>
          </cell>
          <cell r="M114">
            <v>500.32386585965344</v>
          </cell>
          <cell r="N114">
            <v>528.10326369907671</v>
          </cell>
          <cell r="O114">
            <v>0</v>
          </cell>
          <cell r="P114">
            <v>0</v>
          </cell>
          <cell r="Q114">
            <v>0</v>
          </cell>
          <cell r="R114">
            <v>0</v>
          </cell>
          <cell r="S114">
            <v>0</v>
          </cell>
        </row>
        <row r="115">
          <cell r="I115">
            <v>-400.66374422423155</v>
          </cell>
          <cell r="J115">
            <v>-229.19950163070354</v>
          </cell>
          <cell r="K115">
            <v>-236.9924109902324</v>
          </cell>
          <cell r="L115">
            <v>-244.69686921479618</v>
          </cell>
          <cell r="M115">
            <v>-252.33945869603943</v>
          </cell>
          <cell r="N115">
            <v>-258.71770185954739</v>
          </cell>
          <cell r="O115">
            <v>0</v>
          </cell>
          <cell r="P115">
            <v>0</v>
          </cell>
          <cell r="Q115">
            <v>0</v>
          </cell>
          <cell r="R115">
            <v>0</v>
          </cell>
          <cell r="S115">
            <v>0</v>
          </cell>
        </row>
        <row r="116">
          <cell r="I116">
            <v>0</v>
          </cell>
          <cell r="J116">
            <v>-64.755711894004989</v>
          </cell>
          <cell r="K116">
            <v>-62.707609079731768</v>
          </cell>
          <cell r="L116">
            <v>-60.013883243463383</v>
          </cell>
          <cell r="M116">
            <v>-56.741697821699979</v>
          </cell>
          <cell r="N116">
            <v>-52.447749394037913</v>
          </cell>
          <cell r="O116">
            <v>0</v>
          </cell>
          <cell r="P116">
            <v>0</v>
          </cell>
          <cell r="Q116">
            <v>0</v>
          </cell>
          <cell r="R116">
            <v>0</v>
          </cell>
          <cell r="S116">
            <v>0</v>
          </cell>
        </row>
        <row r="122">
          <cell r="J122">
            <v>368.22207000084552</v>
          </cell>
          <cell r="K122">
            <v>378.16774541096447</v>
          </cell>
          <cell r="L122">
            <v>386.85900054666342</v>
          </cell>
          <cell r="M122">
            <v>394.80319019749675</v>
          </cell>
          <cell r="N122">
            <v>400.65298009973799</v>
          </cell>
          <cell r="O122">
            <v>0</v>
          </cell>
          <cell r="P122">
            <v>0</v>
          </cell>
          <cell r="Q122">
            <v>0</v>
          </cell>
          <cell r="R122">
            <v>0</v>
          </cell>
          <cell r="S122">
            <v>0</v>
          </cell>
        </row>
        <row r="123">
          <cell r="J123">
            <v>2028.4642208119753</v>
          </cell>
          <cell r="K123">
            <v>2092.8765388349902</v>
          </cell>
          <cell r="L123">
            <v>2158.6949300133101</v>
          </cell>
          <cell r="M123">
            <v>2222.2743897857763</v>
          </cell>
          <cell r="N123">
            <v>2278.3696375295767</v>
          </cell>
          <cell r="O123">
            <v>0</v>
          </cell>
          <cell r="P123">
            <v>0</v>
          </cell>
          <cell r="Q123">
            <v>0</v>
          </cell>
          <cell r="R123">
            <v>0</v>
          </cell>
          <cell r="S123">
            <v>0</v>
          </cell>
        </row>
        <row r="124">
          <cell r="J124">
            <v>-2.6324906575948064</v>
          </cell>
          <cell r="K124">
            <v>-6.364060812677601</v>
          </cell>
          <cell r="L124">
            <v>-8.7694098381427352</v>
          </cell>
          <cell r="M124">
            <v>-11.522877441414643</v>
          </cell>
          <cell r="N124">
            <v>-13.913990879737234</v>
          </cell>
          <cell r="O124">
            <v>-9.5805866873099159</v>
          </cell>
          <cell r="P124">
            <v>-4.4207463245544041</v>
          </cell>
          <cell r="Q124">
            <v>-4.6621190738750737</v>
          </cell>
          <cell r="R124">
            <v>-4.9166707753086545</v>
          </cell>
          <cell r="S124">
            <v>-5.1851209996405059</v>
          </cell>
        </row>
        <row r="125">
          <cell r="J125">
            <v>-4.7259835517209074</v>
          </cell>
          <cell r="K125">
            <v>-4.1392737312129642</v>
          </cell>
          <cell r="L125">
            <v>-3.8166531764995844</v>
          </cell>
          <cell r="M125">
            <v>-3.4134061651422649</v>
          </cell>
          <cell r="N125">
            <v>-3.0681460361943755</v>
          </cell>
          <cell r="O125">
            <v>0</v>
          </cell>
          <cell r="P125">
            <v>0</v>
          </cell>
          <cell r="Q125">
            <v>0</v>
          </cell>
          <cell r="R125">
            <v>0</v>
          </cell>
          <cell r="S125">
            <v>0</v>
          </cell>
        </row>
        <row r="126">
          <cell r="I126">
            <v>0</v>
          </cell>
          <cell r="J126">
            <v>0</v>
          </cell>
          <cell r="K126">
            <v>0</v>
          </cell>
          <cell r="L126">
            <v>0</v>
          </cell>
          <cell r="M126">
            <v>0</v>
          </cell>
          <cell r="N126">
            <v>0</v>
          </cell>
          <cell r="O126">
            <v>0</v>
          </cell>
          <cell r="P126">
            <v>0</v>
          </cell>
          <cell r="Q126">
            <v>0</v>
          </cell>
          <cell r="R126">
            <v>0</v>
          </cell>
          <cell r="S126">
            <v>0</v>
          </cell>
        </row>
        <row r="130">
          <cell r="I130">
            <v>400.66374422423155</v>
          </cell>
          <cell r="J130">
            <v>403.99983482778151</v>
          </cell>
          <cell r="K130">
            <v>434.39968967685593</v>
          </cell>
          <cell r="L130">
            <v>462.39879499573158</v>
          </cell>
          <cell r="M130">
            <v>500.32386585965344</v>
          </cell>
          <cell r="N130">
            <v>528.10326369907671</v>
          </cell>
          <cell r="O130">
            <v>0</v>
          </cell>
          <cell r="P130">
            <v>0</v>
          </cell>
          <cell r="Q130">
            <v>0</v>
          </cell>
          <cell r="R130">
            <v>0</v>
          </cell>
          <cell r="S130">
            <v>0</v>
          </cell>
        </row>
        <row r="131">
          <cell r="I131">
            <v>-400.66374422423155</v>
          </cell>
          <cell r="J131">
            <v>-229.19950163070354</v>
          </cell>
          <cell r="K131">
            <v>-236.9924109902324</v>
          </cell>
          <cell r="L131">
            <v>-244.69686921479618</v>
          </cell>
          <cell r="M131">
            <v>-252.33945869603943</v>
          </cell>
          <cell r="N131">
            <v>-258.71770185954739</v>
          </cell>
          <cell r="O131">
            <v>0</v>
          </cell>
          <cell r="P131">
            <v>0</v>
          </cell>
          <cell r="Q131">
            <v>0</v>
          </cell>
          <cell r="R131">
            <v>0</v>
          </cell>
          <cell r="S131">
            <v>0</v>
          </cell>
        </row>
        <row r="132">
          <cell r="I132">
            <v>0</v>
          </cell>
          <cell r="J132">
            <v>-64.755711894004989</v>
          </cell>
          <cell r="K132">
            <v>-62.707609079731768</v>
          </cell>
          <cell r="L132">
            <v>-60.013883243463383</v>
          </cell>
          <cell r="M132">
            <v>-56.741697821699979</v>
          </cell>
          <cell r="N132">
            <v>-52.447749394037913</v>
          </cell>
          <cell r="O132">
            <v>0</v>
          </cell>
          <cell r="P132">
            <v>0</v>
          </cell>
          <cell r="Q132">
            <v>0</v>
          </cell>
          <cell r="R132">
            <v>0</v>
          </cell>
          <cell r="S132">
            <v>0</v>
          </cell>
        </row>
        <row r="138">
          <cell r="J138">
            <v>368.34237501110556</v>
          </cell>
          <cell r="K138">
            <v>378.21777571318165</v>
          </cell>
          <cell r="L138">
            <v>386.93053589702521</v>
          </cell>
          <cell r="M138">
            <v>394.80690955746797</v>
          </cell>
          <cell r="N138">
            <v>400.54259338543937</v>
          </cell>
          <cell r="O138">
            <v>0</v>
          </cell>
          <cell r="P138">
            <v>0</v>
          </cell>
          <cell r="Q138">
            <v>0</v>
          </cell>
          <cell r="R138">
            <v>0</v>
          </cell>
          <cell r="S138">
            <v>0</v>
          </cell>
        </row>
        <row r="139">
          <cell r="J139">
            <v>2029.071216234747</v>
          </cell>
          <cell r="K139">
            <v>2093.1306780645582</v>
          </cell>
          <cell r="L139">
            <v>2159.0616823203754</v>
          </cell>
          <cell r="M139">
            <v>2222.2936575504996</v>
          </cell>
          <cell r="N139">
            <v>2277.7919111274218</v>
          </cell>
          <cell r="O139">
            <v>0</v>
          </cell>
          <cell r="P139">
            <v>0</v>
          </cell>
          <cell r="Q139">
            <v>0</v>
          </cell>
          <cell r="R139">
            <v>0</v>
          </cell>
          <cell r="S139">
            <v>0</v>
          </cell>
        </row>
        <row r="140">
          <cell r="J140">
            <v>-2.6330037878017216</v>
          </cell>
          <cell r="K140">
            <v>-6.3647125325005129</v>
          </cell>
          <cell r="L140">
            <v>-8.7698338157696227</v>
          </cell>
          <cell r="M140">
            <v>-11.522888975174915</v>
          </cell>
          <cell r="N140">
            <v>-13.912247408940976</v>
          </cell>
          <cell r="O140">
            <v>-9.5788820333872771</v>
          </cell>
          <cell r="P140">
            <v>-4.420263416759628</v>
          </cell>
          <cell r="Q140">
            <v>-4.6616097993147037</v>
          </cell>
          <cell r="R140">
            <v>-4.9161336943572866</v>
          </cell>
          <cell r="S140">
            <v>-5.1845545940691951</v>
          </cell>
        </row>
        <row r="141">
          <cell r="J141">
            <v>-4.7274660147491598</v>
          </cell>
          <cell r="K141">
            <v>-4.1398059735854273</v>
          </cell>
          <cell r="L141">
            <v>-3.8175225378030522</v>
          </cell>
          <cell r="M141">
            <v>-3.4134538299854391</v>
          </cell>
          <cell r="N141">
            <v>-3.0669992574425757</v>
          </cell>
          <cell r="O141">
            <v>0</v>
          </cell>
          <cell r="P141">
            <v>0</v>
          </cell>
          <cell r="Q141">
            <v>0</v>
          </cell>
          <cell r="R141">
            <v>0</v>
          </cell>
          <cell r="S141">
            <v>0</v>
          </cell>
        </row>
        <row r="142">
          <cell r="I142">
            <v>0</v>
          </cell>
          <cell r="J142">
            <v>0</v>
          </cell>
          <cell r="K142">
            <v>0</v>
          </cell>
          <cell r="L142">
            <v>0</v>
          </cell>
          <cell r="M142">
            <v>0</v>
          </cell>
          <cell r="N142">
            <v>0</v>
          </cell>
          <cell r="O142">
            <v>0</v>
          </cell>
          <cell r="P142">
            <v>0</v>
          </cell>
          <cell r="Q142">
            <v>0</v>
          </cell>
          <cell r="R142">
            <v>0</v>
          </cell>
          <cell r="S142">
            <v>0</v>
          </cell>
        </row>
        <row r="146">
          <cell r="I146">
            <v>400.66374422423155</v>
          </cell>
          <cell r="J146">
            <v>404.12064094460095</v>
          </cell>
          <cell r="K146">
            <v>434.45239655142319</v>
          </cell>
          <cell r="L146">
            <v>462.4772943313418</v>
          </cell>
          <cell r="M146">
            <v>500.32820034428943</v>
          </cell>
          <cell r="N146">
            <v>527.96948796752736</v>
          </cell>
          <cell r="O146">
            <v>0</v>
          </cell>
          <cell r="P146">
            <v>0</v>
          </cell>
          <cell r="Q146">
            <v>0</v>
          </cell>
          <cell r="R146">
            <v>0</v>
          </cell>
          <cell r="S146">
            <v>0</v>
          </cell>
        </row>
        <row r="147">
          <cell r="I147">
            <v>-400.66374422423155</v>
          </cell>
          <cell r="J147">
            <v>-229.27438537788149</v>
          </cell>
          <cell r="K147">
            <v>-237.02376427746773</v>
          </cell>
          <cell r="L147">
            <v>-244.74211690516137</v>
          </cell>
          <cell r="M147">
            <v>-252.34183593438286</v>
          </cell>
          <cell r="N147">
            <v>-258.64642072984742</v>
          </cell>
          <cell r="O147">
            <v>0</v>
          </cell>
          <cell r="P147">
            <v>0</v>
          </cell>
          <cell r="Q147">
            <v>0</v>
          </cell>
          <cell r="R147">
            <v>0</v>
          </cell>
          <cell r="S147">
            <v>0</v>
          </cell>
        </row>
        <row r="148">
          <cell r="I148">
            <v>0</v>
          </cell>
          <cell r="J148">
            <v>-64.774912840022964</v>
          </cell>
          <cell r="K148">
            <v>-62.715156470761627</v>
          </cell>
          <cell r="L148">
            <v>-60.023990099284141</v>
          </cell>
          <cell r="M148">
            <v>-56.742185622441532</v>
          </cell>
          <cell r="N148">
            <v>-52.434563484201824</v>
          </cell>
          <cell r="O148">
            <v>0</v>
          </cell>
          <cell r="P148">
            <v>0</v>
          </cell>
          <cell r="Q148">
            <v>0</v>
          </cell>
          <cell r="R148">
            <v>0</v>
          </cell>
          <cell r="S148">
            <v>0</v>
          </cell>
        </row>
        <row r="154">
          <cell r="J154">
            <v>368.34237501110556</v>
          </cell>
          <cell r="K154">
            <v>378.21777571318165</v>
          </cell>
          <cell r="L154">
            <v>386.93053589702521</v>
          </cell>
          <cell r="M154">
            <v>394.80690955746797</v>
          </cell>
          <cell r="N154">
            <v>400.54259338543937</v>
          </cell>
          <cell r="O154">
            <v>0</v>
          </cell>
          <cell r="P154">
            <v>0</v>
          </cell>
          <cell r="Q154">
            <v>0</v>
          </cell>
          <cell r="R154">
            <v>0</v>
          </cell>
          <cell r="S154">
            <v>0</v>
          </cell>
        </row>
        <row r="155">
          <cell r="J155">
            <v>2029.071216234747</v>
          </cell>
          <cell r="K155">
            <v>2093.1306780645582</v>
          </cell>
          <cell r="L155">
            <v>2159.0616823203754</v>
          </cell>
          <cell r="M155">
            <v>2222.2936575504996</v>
          </cell>
          <cell r="N155">
            <v>2277.7919111274218</v>
          </cell>
          <cell r="O155">
            <v>0</v>
          </cell>
          <cell r="P155">
            <v>0</v>
          </cell>
          <cell r="Q155">
            <v>0</v>
          </cell>
          <cell r="R155">
            <v>0</v>
          </cell>
          <cell r="S155">
            <v>0</v>
          </cell>
        </row>
        <row r="156">
          <cell r="J156">
            <v>-2.6330037878017216</v>
          </cell>
          <cell r="K156">
            <v>-6.3647125325005129</v>
          </cell>
          <cell r="L156">
            <v>-8.7698338157696227</v>
          </cell>
          <cell r="M156">
            <v>-11.522888975174915</v>
          </cell>
          <cell r="N156">
            <v>-13.912247408940976</v>
          </cell>
          <cell r="O156">
            <v>-9.5788820333872771</v>
          </cell>
          <cell r="P156">
            <v>-4.420263416759628</v>
          </cell>
          <cell r="Q156">
            <v>-4.6616097993147037</v>
          </cell>
          <cell r="R156">
            <v>-4.9161336943572866</v>
          </cell>
          <cell r="S156">
            <v>-5.1845545940691951</v>
          </cell>
        </row>
        <row r="157">
          <cell r="J157">
            <v>-4.7274660147491598</v>
          </cell>
          <cell r="K157">
            <v>-4.1398059735854273</v>
          </cell>
          <cell r="L157">
            <v>-3.8175225378030522</v>
          </cell>
          <cell r="M157">
            <v>-3.4134538299854391</v>
          </cell>
          <cell r="N157">
            <v>-3.0669992574425757</v>
          </cell>
          <cell r="O157">
            <v>0</v>
          </cell>
          <cell r="P157">
            <v>0</v>
          </cell>
          <cell r="Q157">
            <v>0</v>
          </cell>
          <cell r="R157">
            <v>0</v>
          </cell>
          <cell r="S157">
            <v>0</v>
          </cell>
        </row>
        <row r="158">
          <cell r="I158">
            <v>0</v>
          </cell>
          <cell r="J158">
            <v>0</v>
          </cell>
          <cell r="K158">
            <v>0</v>
          </cell>
          <cell r="L158">
            <v>0</v>
          </cell>
          <cell r="M158">
            <v>0</v>
          </cell>
          <cell r="N158">
            <v>0</v>
          </cell>
          <cell r="O158">
            <v>0</v>
          </cell>
          <cell r="P158">
            <v>0</v>
          </cell>
          <cell r="Q158">
            <v>0</v>
          </cell>
          <cell r="R158">
            <v>0</v>
          </cell>
          <cell r="S158">
            <v>0</v>
          </cell>
        </row>
        <row r="162">
          <cell r="I162">
            <v>400.66374422423155</v>
          </cell>
          <cell r="J162">
            <v>404.12064094460095</v>
          </cell>
          <cell r="K162">
            <v>434.45239655142319</v>
          </cell>
          <cell r="L162">
            <v>462.4772943313418</v>
          </cell>
          <cell r="M162">
            <v>500.32820034428943</v>
          </cell>
          <cell r="N162">
            <v>527.96948796752736</v>
          </cell>
          <cell r="O162">
            <v>0</v>
          </cell>
          <cell r="P162">
            <v>0</v>
          </cell>
          <cell r="Q162">
            <v>0</v>
          </cell>
          <cell r="R162">
            <v>0</v>
          </cell>
          <cell r="S162">
            <v>0</v>
          </cell>
        </row>
        <row r="163">
          <cell r="I163">
            <v>-400.66374422423155</v>
          </cell>
          <cell r="J163">
            <v>-229.27438537788149</v>
          </cell>
          <cell r="K163">
            <v>-237.02376427746773</v>
          </cell>
          <cell r="L163">
            <v>-244.74211690516137</v>
          </cell>
          <cell r="M163">
            <v>-252.34183593438286</v>
          </cell>
          <cell r="N163">
            <v>-258.64642072984742</v>
          </cell>
          <cell r="O163">
            <v>0</v>
          </cell>
          <cell r="P163">
            <v>0</v>
          </cell>
          <cell r="Q163">
            <v>0</v>
          </cell>
          <cell r="R163">
            <v>0</v>
          </cell>
          <cell r="S163">
            <v>0</v>
          </cell>
        </row>
        <row r="164">
          <cell r="I164">
            <v>0</v>
          </cell>
          <cell r="J164">
            <v>-64.774912840022964</v>
          </cell>
          <cell r="K164">
            <v>-62.715156470761627</v>
          </cell>
          <cell r="L164">
            <v>-60.023990099284141</v>
          </cell>
          <cell r="M164">
            <v>-56.742185622441532</v>
          </cell>
          <cell r="N164">
            <v>-52.434563484201824</v>
          </cell>
          <cell r="O164">
            <v>0</v>
          </cell>
          <cell r="P164">
            <v>0</v>
          </cell>
          <cell r="Q164">
            <v>0</v>
          </cell>
          <cell r="R164">
            <v>0</v>
          </cell>
          <cell r="S164">
            <v>0</v>
          </cell>
        </row>
      </sheetData>
      <sheetData sheetId="27"/>
      <sheetData sheetId="28"/>
      <sheetData sheetId="29">
        <row r="67">
          <cell r="I67">
            <v>0</v>
          </cell>
          <cell r="J67">
            <v>0</v>
          </cell>
          <cell r="K67">
            <v>0</v>
          </cell>
          <cell r="L67">
            <v>0</v>
          </cell>
          <cell r="M67">
            <v>0</v>
          </cell>
          <cell r="N67">
            <v>0</v>
          </cell>
          <cell r="O67">
            <v>0</v>
          </cell>
          <cell r="P67">
            <v>0</v>
          </cell>
          <cell r="Q67">
            <v>0</v>
          </cell>
          <cell r="R67">
            <v>0</v>
          </cell>
          <cell r="S67">
            <v>0</v>
          </cell>
        </row>
        <row r="119">
          <cell r="J119">
            <v>3.272087983368134</v>
          </cell>
          <cell r="K119">
            <v>3.0756209944050306</v>
          </cell>
          <cell r="L119">
            <v>2.897100819851433</v>
          </cell>
          <cell r="M119">
            <v>2.8987675069571335</v>
          </cell>
          <cell r="N119">
            <v>3.0094546489067318</v>
          </cell>
          <cell r="O119">
            <v>-8.7445302785762562E-3</v>
          </cell>
          <cell r="P119">
            <v>0</v>
          </cell>
          <cell r="Q119">
            <v>0</v>
          </cell>
          <cell r="R119">
            <v>0</v>
          </cell>
          <cell r="S119">
            <v>0</v>
          </cell>
        </row>
        <row r="120">
          <cell r="J120">
            <v>1.4618755777637997</v>
          </cell>
          <cell r="K120">
            <v>1.4469347082400459</v>
          </cell>
          <cell r="L120">
            <v>1.4440851710864038</v>
          </cell>
          <cell r="M120">
            <v>1.4670669096426256</v>
          </cell>
          <cell r="N120">
            <v>1.4966161117590215</v>
          </cell>
          <cell r="O120">
            <v>-1.6822769504160635</v>
          </cell>
          <cell r="P120">
            <v>-2.084257409344568</v>
          </cell>
          <cell r="Q120">
            <v>-2.3460533271150026</v>
          </cell>
          <cell r="R120">
            <v>-2.7386054251490832</v>
          </cell>
          <cell r="S120">
            <v>-3.3297208049166498</v>
          </cell>
        </row>
        <row r="121">
          <cell r="J121">
            <v>0.10196639269463054</v>
          </cell>
          <cell r="K121">
            <v>9.3735550307229742E-2</v>
          </cell>
          <cell r="L121">
            <v>8.6009361826538677E-2</v>
          </cell>
          <cell r="M121">
            <v>8.6326848392341601E-2</v>
          </cell>
          <cell r="N121">
            <v>9.1333180874269101E-2</v>
          </cell>
          <cell r="O121">
            <v>-4.2098634704289706E-2</v>
          </cell>
          <cell r="P121">
            <v>-3.4333635489350589E-2</v>
          </cell>
          <cell r="Q121">
            <v>-2.8335651326529959E-2</v>
          </cell>
          <cell r="R121">
            <v>-2.2815422886130133E-2</v>
          </cell>
          <cell r="S121">
            <v>-1.7740876460857341E-2</v>
          </cell>
        </row>
        <row r="122">
          <cell r="J122">
            <v>8.6999683844109429E-2</v>
          </cell>
          <cell r="K122">
            <v>8.0181940677160571E-2</v>
          </cell>
          <cell r="L122">
            <v>7.2693679821642973E-2</v>
          </cell>
          <cell r="M122">
            <v>7.3577425826303278E-2</v>
          </cell>
          <cell r="N122">
            <v>7.9210041085264707E-2</v>
          </cell>
          <cell r="O122">
            <v>-5.729760433386101E-2</v>
          </cell>
          <cell r="P122">
            <v>-4.6343224084305537E-2</v>
          </cell>
          <cell r="Q122">
            <v>-4.0429945061179459E-2</v>
          </cell>
          <cell r="R122">
            <v>-3.4845350059371366E-2</v>
          </cell>
          <cell r="S122">
            <v>-2.9733994165919923E-2</v>
          </cell>
        </row>
        <row r="123">
          <cell r="J123">
            <v>0.59943787641795354</v>
          </cell>
          <cell r="K123">
            <v>0.59688685690961008</v>
          </cell>
          <cell r="L123">
            <v>0.59427901575027342</v>
          </cell>
          <cell r="M123">
            <v>0.58807648861090678</v>
          </cell>
          <cell r="N123">
            <v>0.57657578919852304</v>
          </cell>
          <cell r="O123">
            <v>0.52914250277099628</v>
          </cell>
          <cell r="P123">
            <v>0.56560166482143137</v>
          </cell>
          <cell r="Q123">
            <v>0.61296507518707177</v>
          </cell>
          <cell r="R123">
            <v>0.66086284351453506</v>
          </cell>
          <cell r="S123">
            <v>0.70922656822080543</v>
          </cell>
        </row>
        <row r="124">
          <cell r="J124">
            <v>2.8968557563902944</v>
          </cell>
          <cell r="K124">
            <v>2.1617818861672324</v>
          </cell>
          <cell r="L124">
            <v>1.508163832509742</v>
          </cell>
          <cell r="M124">
            <v>1.6438474279188144</v>
          </cell>
          <cell r="N124">
            <v>2.0805181047297938</v>
          </cell>
          <cell r="O124">
            <v>1.3465623197608205</v>
          </cell>
          <cell r="P124">
            <v>-7.9506057746968075</v>
          </cell>
          <cell r="Q124">
            <v>-6.686052141436357</v>
          </cell>
          <cell r="R124">
            <v>-6.2252762000633179</v>
          </cell>
          <cell r="S124">
            <v>-5.7755061436511648</v>
          </cell>
        </row>
        <row r="125">
          <cell r="J125">
            <v>17.702176074922022</v>
          </cell>
          <cell r="K125">
            <v>17.718631568502982</v>
          </cell>
          <cell r="L125">
            <v>17.956174042477127</v>
          </cell>
          <cell r="M125">
            <v>17.797642386572853</v>
          </cell>
          <cell r="N125">
            <v>17.882303854358923</v>
          </cell>
          <cell r="O125">
            <v>-8.7382615405083097</v>
          </cell>
          <cell r="P125">
            <v>-8.7788740319387166</v>
          </cell>
          <cell r="Q125">
            <v>-7.5593773043698578</v>
          </cell>
          <cell r="R125">
            <v>-6.4633369931452771</v>
          </cell>
          <cell r="S125">
            <v>-5.422968295869528</v>
          </cell>
        </row>
        <row r="126">
          <cell r="J126">
            <v>11.292635052809123</v>
          </cell>
          <cell r="K126">
            <v>11.883538716389182</v>
          </cell>
          <cell r="L126">
            <v>12.588623718254885</v>
          </cell>
          <cell r="M126">
            <v>12.641693674313142</v>
          </cell>
          <cell r="N126">
            <v>12.373156316657807</v>
          </cell>
          <cell r="O126">
            <v>0</v>
          </cell>
          <cell r="P126">
            <v>0</v>
          </cell>
          <cell r="Q126">
            <v>0</v>
          </cell>
          <cell r="R126">
            <v>0</v>
          </cell>
          <cell r="S126">
            <v>0</v>
          </cell>
        </row>
        <row r="127">
          <cell r="J127">
            <v>0.60317862439560332</v>
          </cell>
          <cell r="K127">
            <v>0.66479562227653344</v>
          </cell>
          <cell r="L127">
            <v>0.6371321962421036</v>
          </cell>
          <cell r="M127">
            <v>0.74106551693257938</v>
          </cell>
          <cell r="N127">
            <v>0.9833618996432244</v>
          </cell>
          <cell r="O127">
            <v>0</v>
          </cell>
          <cell r="P127">
            <v>0</v>
          </cell>
          <cell r="Q127">
            <v>0</v>
          </cell>
          <cell r="R127">
            <v>0</v>
          </cell>
          <cell r="S127">
            <v>0</v>
          </cell>
        </row>
        <row r="128">
          <cell r="J128">
            <v>5.2698906177885689E-2</v>
          </cell>
          <cell r="K128">
            <v>4.8559371580393619E-2</v>
          </cell>
          <cell r="L128">
            <v>4.3993195172893677E-2</v>
          </cell>
          <cell r="M128">
            <v>4.4092328180763946E-2</v>
          </cell>
          <cell r="N128">
            <v>4.5933284495052976E-2</v>
          </cell>
          <cell r="O128">
            <v>-3.2654758210117221E-2</v>
          </cell>
          <cell r="P128">
            <v>-3.2909359333395581E-2</v>
          </cell>
          <cell r="Q128">
            <v>-3.4213152658543508E-2</v>
          </cell>
          <cell r="R128">
            <v>-3.5589964037318171E-2</v>
          </cell>
          <cell r="S128">
            <v>-3.7046153039392654E-2</v>
          </cell>
        </row>
        <row r="129">
          <cell r="J129">
            <v>9.091673872595793E-2</v>
          </cell>
          <cell r="K129">
            <v>8.095455115150442E-2</v>
          </cell>
          <cell r="L129">
            <v>6.9561763047696748E-2</v>
          </cell>
          <cell r="M129">
            <v>6.9395490944178087E-2</v>
          </cell>
          <cell r="N129">
            <v>7.2870516331122501E-2</v>
          </cell>
          <cell r="O129">
            <v>-0.10264403955705596</v>
          </cell>
          <cell r="P129">
            <v>-0.10164478491593816</v>
          </cell>
          <cell r="Q129">
            <v>-0.12029664311443249</v>
          </cell>
          <cell r="R129">
            <v>-0.14323188692730296</v>
          </cell>
          <cell r="S129">
            <v>-0.17364764471070898</v>
          </cell>
        </row>
        <row r="130">
          <cell r="J130">
            <v>3.8508825401934711E-2</v>
          </cell>
          <cell r="K130">
            <v>3.8468744911862189E-2</v>
          </cell>
          <cell r="L130">
            <v>3.8245289604947483E-2</v>
          </cell>
          <cell r="M130">
            <v>3.8567864751873134E-2</v>
          </cell>
          <cell r="N130">
            <v>3.8704274050086897E-2</v>
          </cell>
          <cell r="O130">
            <v>-3.8027742036619294E-2</v>
          </cell>
          <cell r="P130">
            <v>-3.8564620884846697E-2</v>
          </cell>
          <cell r="Q130">
            <v>-3.9142949447713002E-2</v>
          </cell>
          <cell r="R130">
            <v>-3.9766186062100035E-2</v>
          </cell>
          <cell r="S130">
            <v>-4.0438191732657121E-2</v>
          </cell>
        </row>
        <row r="131">
          <cell r="J131">
            <v>5.6490230114514609E-2</v>
          </cell>
          <cell r="K131">
            <v>5.643776699875748E-2</v>
          </cell>
          <cell r="L131">
            <v>5.5691151001009451E-2</v>
          </cell>
          <cell r="M131">
            <v>5.6187217288646833E-2</v>
          </cell>
          <cell r="N131">
            <v>5.5921206134535273E-2</v>
          </cell>
          <cell r="O131">
            <v>-0.11443923889943783</v>
          </cell>
          <cell r="P131">
            <v>-0.11390982446745065</v>
          </cell>
          <cell r="Q131">
            <v>-0.13228602829785052</v>
          </cell>
          <cell r="R131">
            <v>-0.15471883967377142</v>
          </cell>
          <cell r="S131">
            <v>-0.1844008567709427</v>
          </cell>
        </row>
        <row r="196">
          <cell r="I196">
            <v>0</v>
          </cell>
          <cell r="J196">
            <v>0</v>
          </cell>
          <cell r="K196">
            <v>0</v>
          </cell>
          <cell r="L196">
            <v>0</v>
          </cell>
          <cell r="M196">
            <v>0</v>
          </cell>
          <cell r="N196">
            <v>0</v>
          </cell>
          <cell r="O196">
            <v>0</v>
          </cell>
          <cell r="P196">
            <v>0</v>
          </cell>
          <cell r="Q196">
            <v>0</v>
          </cell>
          <cell r="R196">
            <v>0</v>
          </cell>
          <cell r="S196">
            <v>0</v>
          </cell>
        </row>
        <row r="248">
          <cell r="J248">
            <v>3.468560280310224</v>
          </cell>
          <cell r="K248">
            <v>3.2040023986963946</v>
          </cell>
          <cell r="L248">
            <v>3.0130444249393769</v>
          </cell>
          <cell r="M248">
            <v>2.9944986260011479</v>
          </cell>
          <cell r="N248">
            <v>3.0288817464535911</v>
          </cell>
          <cell r="O248">
            <v>-8.8580119160543008E-3</v>
          </cell>
          <cell r="P248">
            <v>0</v>
          </cell>
          <cell r="Q248">
            <v>0</v>
          </cell>
          <cell r="R248">
            <v>0</v>
          </cell>
          <cell r="S248">
            <v>0</v>
          </cell>
        </row>
        <row r="249">
          <cell r="J249">
            <v>1.6446774119250276</v>
          </cell>
          <cell r="K249">
            <v>1.5582619916996192</v>
          </cell>
          <cell r="L249">
            <v>1.5368302453555134</v>
          </cell>
          <cell r="M249">
            <v>1.5324535173414553</v>
          </cell>
          <cell r="N249">
            <v>1.4773135137621245</v>
          </cell>
          <cell r="O249">
            <v>-1.7020405643162193</v>
          </cell>
          <cell r="P249">
            <v>-2.1174829351065645</v>
          </cell>
          <cell r="Q249">
            <v>-2.3905295210888609</v>
          </cell>
          <cell r="R249">
            <v>-2.8032406733906088</v>
          </cell>
          <cell r="S249">
            <v>-3.4321121767616694</v>
          </cell>
        </row>
        <row r="250">
          <cell r="J250">
            <v>0.11071202712553514</v>
          </cell>
          <cell r="K250">
            <v>9.9370471159336934E-2</v>
          </cell>
          <cell r="L250">
            <v>9.1056626957564446E-2</v>
          </cell>
          <cell r="M250">
            <v>9.0432368401607427E-2</v>
          </cell>
          <cell r="N250">
            <v>9.1950561152913224E-2</v>
          </cell>
          <cell r="O250">
            <v>-4.1930031565490286E-2</v>
          </cell>
          <cell r="P250">
            <v>-3.4080260005767068E-2</v>
          </cell>
          <cell r="Q250">
            <v>-2.8036141834945159E-2</v>
          </cell>
          <cell r="R250">
            <v>-2.2469520950527913E-2</v>
          </cell>
          <cell r="S250">
            <v>-1.7349735931413132E-2</v>
          </cell>
        </row>
        <row r="251">
          <cell r="J251">
            <v>9.5683897066676835E-2</v>
          </cell>
          <cell r="K251">
            <v>8.5762586783832626E-2</v>
          </cell>
          <cell r="L251">
            <v>7.7581013492217119E-2</v>
          </cell>
          <cell r="M251">
            <v>7.751107487125905E-2</v>
          </cell>
          <cell r="N251">
            <v>7.9610501820346902E-2</v>
          </cell>
          <cell r="O251">
            <v>-5.7420990758770871E-2</v>
          </cell>
          <cell r="P251">
            <v>-4.6337910689945382E-2</v>
          </cell>
          <cell r="Q251">
            <v>-4.037611014000822E-2</v>
          </cell>
          <cell r="R251">
            <v>-3.4742329518456717E-2</v>
          </cell>
          <cell r="S251">
            <v>-2.9584355567674366E-2</v>
          </cell>
        </row>
        <row r="252">
          <cell r="H252">
            <v>0.58807371622839666</v>
          </cell>
          <cell r="I252">
            <v>0.59185382113015839</v>
          </cell>
          <cell r="J252">
            <v>0.59824040611238272</v>
          </cell>
          <cell r="K252">
            <v>0.59436097800914711</v>
          </cell>
          <cell r="L252">
            <v>0.59095987111584958</v>
          </cell>
          <cell r="M252">
            <v>0.58419059017671615</v>
          </cell>
          <cell r="N252">
            <v>0.57261673572788807</v>
          </cell>
          <cell r="O252">
            <v>0.52435139604350112</v>
          </cell>
          <cell r="P252">
            <v>0.56058252697250088</v>
          </cell>
          <cell r="Q252">
            <v>0.60747244653119237</v>
          </cell>
          <cell r="R252">
            <v>0.65484442212591332</v>
          </cell>
          <cell r="S252">
            <v>0.7026235843690527</v>
          </cell>
        </row>
        <row r="253">
          <cell r="J253">
            <v>3.620255141968336</v>
          </cell>
          <cell r="K253">
            <v>2.5795300695804948</v>
          </cell>
          <cell r="L253">
            <v>1.8498562824287714</v>
          </cell>
          <cell r="M253">
            <v>1.8807979757489053</v>
          </cell>
          <cell r="N253">
            <v>2.0011994477527324</v>
          </cell>
          <cell r="O253">
            <v>1.4184352948703864</v>
          </cell>
          <cell r="P253">
            <v>-7.8843532583401359</v>
          </cell>
          <cell r="Q253">
            <v>-6.6228078635620591</v>
          </cell>
          <cell r="R253">
            <v>-6.1649519406351994</v>
          </cell>
          <cell r="S253">
            <v>-5.7180064816617371</v>
          </cell>
        </row>
        <row r="254">
          <cell r="J254">
            <v>17.67360373270273</v>
          </cell>
          <cell r="K254">
            <v>17.729644876204738</v>
          </cell>
          <cell r="L254">
            <v>17.993047661745607</v>
          </cell>
          <cell r="M254">
            <v>17.851097049904453</v>
          </cell>
          <cell r="N254">
            <v>17.957093215869023</v>
          </cell>
          <cell r="O254">
            <v>-8.8423316722285747</v>
          </cell>
          <cell r="P254">
            <v>-8.8958773183201583</v>
          </cell>
          <cell r="Q254">
            <v>-7.6795523983919907</v>
          </cell>
          <cell r="R254">
            <v>-6.5877687375544633</v>
          </cell>
          <cell r="S254">
            <v>-5.5517850405767168</v>
          </cell>
        </row>
        <row r="255">
          <cell r="J255">
            <v>10.685659537667323</v>
          </cell>
          <cell r="K255">
            <v>11.470636125447768</v>
          </cell>
          <cell r="L255">
            <v>12.200579359545337</v>
          </cell>
          <cell r="M255">
            <v>12.351008621992539</v>
          </cell>
          <cell r="N255">
            <v>12.407644419517</v>
          </cell>
          <cell r="O255">
            <v>0</v>
          </cell>
          <cell r="P255">
            <v>0</v>
          </cell>
          <cell r="Q255">
            <v>0</v>
          </cell>
          <cell r="R255">
            <v>0</v>
          </cell>
          <cell r="S255">
            <v>0</v>
          </cell>
        </row>
        <row r="256">
          <cell r="J256">
            <v>0.65892615298365675</v>
          </cell>
          <cell r="K256">
            <v>0.70291049273727468</v>
          </cell>
          <cell r="L256">
            <v>0.6699652229168529</v>
          </cell>
          <cell r="M256">
            <v>0.76745332294450452</v>
          </cell>
          <cell r="N256">
            <v>0.97202379044157261</v>
          </cell>
          <cell r="O256">
            <v>0</v>
          </cell>
          <cell r="P256">
            <v>0</v>
          </cell>
          <cell r="Q256">
            <v>0</v>
          </cell>
          <cell r="R256">
            <v>0</v>
          </cell>
          <cell r="S256">
            <v>0</v>
          </cell>
        </row>
        <row r="257">
          <cell r="J257">
            <v>5.7630452688148072E-2</v>
          </cell>
          <cell r="K257">
            <v>5.1367518333464139E-2</v>
          </cell>
          <cell r="L257">
            <v>4.6221085241355542E-2</v>
          </cell>
          <cell r="M257">
            <v>4.5604936732554793E-2</v>
          </cell>
          <cell r="N257">
            <v>4.5356089459278832E-2</v>
          </cell>
          <cell r="O257">
            <v>-3.2974447438511592E-2</v>
          </cell>
          <cell r="P257">
            <v>-3.3230915060506239E-2</v>
          </cell>
          <cell r="Q257">
            <v>-3.4546512262784025E-2</v>
          </cell>
          <cell r="R257">
            <v>-3.593544474677525E-2</v>
          </cell>
          <cell r="S257">
            <v>-3.7404059517228153E-2</v>
          </cell>
        </row>
        <row r="258">
          <cell r="J258">
            <v>0.10276235438753972</v>
          </cell>
          <cell r="K258">
            <v>8.7498863245110262E-2</v>
          </cell>
          <cell r="L258">
            <v>7.459797505855402E-2</v>
          </cell>
          <cell r="M258">
            <v>7.2614746007063025E-2</v>
          </cell>
          <cell r="N258">
            <v>7.1107729639485848E-2</v>
          </cell>
          <cell r="O258">
            <v>-0.10213536652793628</v>
          </cell>
          <cell r="P258">
            <v>-0.10101294589610273</v>
          </cell>
          <cell r="Q258">
            <v>-0.11925372938014692</v>
          </cell>
          <cell r="R258">
            <v>-0.14153414532964514</v>
          </cell>
          <cell r="S258">
            <v>-0.17085018297479096</v>
          </cell>
        </row>
        <row r="259">
          <cell r="J259">
            <v>3.8566014071886624E-2</v>
          </cell>
          <cell r="K259">
            <v>3.8511081744928087E-2</v>
          </cell>
          <cell r="L259">
            <v>3.8283867841720311E-2</v>
          </cell>
          <cell r="M259">
            <v>3.8604603399188087E-2</v>
          </cell>
          <cell r="N259">
            <v>3.8720016413522372E-2</v>
          </cell>
          <cell r="O259">
            <v>-3.8012788877291745E-2</v>
          </cell>
          <cell r="P259">
            <v>-3.8541753556479541E-2</v>
          </cell>
          <cell r="Q259">
            <v>-3.9111509277459239E-2</v>
          </cell>
          <cell r="R259">
            <v>-3.9725442526299289E-2</v>
          </cell>
          <cell r="S259">
            <v>-4.0387331631233654E-2</v>
          </cell>
        </row>
        <row r="260">
          <cell r="J260">
            <v>5.6581556038264487E-2</v>
          </cell>
          <cell r="K260">
            <v>5.6402708964696596E-2</v>
          </cell>
          <cell r="L260">
            <v>5.5577021680772026E-2</v>
          </cell>
          <cell r="M260">
            <v>5.6018966072751947E-2</v>
          </cell>
          <cell r="N260">
            <v>5.5688300326707726E-2</v>
          </cell>
          <cell r="O260">
            <v>-0.11309234227672499</v>
          </cell>
          <cell r="P260">
            <v>-0.1124116221725092</v>
          </cell>
          <cell r="Q260">
            <v>-0.13021592250733108</v>
          </cell>
          <cell r="R260">
            <v>-0.15179646399840438</v>
          </cell>
          <cell r="S260">
            <v>-0.18012224765390419</v>
          </cell>
        </row>
        <row r="325">
          <cell r="I325">
            <v>0</v>
          </cell>
          <cell r="J325">
            <v>0</v>
          </cell>
          <cell r="K325">
            <v>0</v>
          </cell>
          <cell r="L325">
            <v>0</v>
          </cell>
          <cell r="M325">
            <v>0</v>
          </cell>
          <cell r="N325">
            <v>0</v>
          </cell>
          <cell r="O325">
            <v>0</v>
          </cell>
          <cell r="P325">
            <v>0</v>
          </cell>
          <cell r="Q325">
            <v>0</v>
          </cell>
          <cell r="R325">
            <v>0</v>
          </cell>
          <cell r="S325">
            <v>0</v>
          </cell>
        </row>
        <row r="364">
          <cell r="I364">
            <v>-7331.0231248076325</v>
          </cell>
        </row>
        <row r="377">
          <cell r="J377">
            <v>3.2235533299783232</v>
          </cell>
          <cell r="K377">
            <v>2.935927881937944</v>
          </cell>
          <cell r="L377">
            <v>2.7209103741296623</v>
          </cell>
          <cell r="M377">
            <v>2.6635349348061457</v>
          </cell>
          <cell r="N377">
            <v>2.6469618264889467</v>
          </cell>
          <cell r="O377">
            <v>-7.4298603782003078E-3</v>
          </cell>
          <cell r="P377">
            <v>0</v>
          </cell>
          <cell r="Q377">
            <v>0</v>
          </cell>
          <cell r="R377">
            <v>0</v>
          </cell>
          <cell r="S377">
            <v>0</v>
          </cell>
        </row>
        <row r="378">
          <cell r="J378">
            <v>1.5285031596674095</v>
          </cell>
          <cell r="K378">
            <v>1.4278843332503315</v>
          </cell>
          <cell r="L378">
            <v>1.3878246610811871</v>
          </cell>
          <cell r="M378">
            <v>1.3630807654957187</v>
          </cell>
          <cell r="N378">
            <v>1.291035043300431</v>
          </cell>
          <cell r="O378">
            <v>-1.427625506800547</v>
          </cell>
          <cell r="P378">
            <v>-1.6572573468034351</v>
          </cell>
          <cell r="Q378">
            <v>-1.7456572016865886</v>
          </cell>
          <cell r="R378">
            <v>-1.8621874688476134</v>
          </cell>
          <cell r="S378">
            <v>-2.0003093814612622</v>
          </cell>
        </row>
        <row r="379">
          <cell r="J379">
            <v>0.10097592770389401</v>
          </cell>
          <cell r="K379">
            <v>8.8519936908164981E-2</v>
          </cell>
          <cell r="L379">
            <v>7.9078340501849934E-2</v>
          </cell>
          <cell r="M379">
            <v>7.6758418097405495E-2</v>
          </cell>
          <cell r="N379">
            <v>7.6137185563829105E-2</v>
          </cell>
          <cell r="O379">
            <v>-4.3444125454820265E-2</v>
          </cell>
          <cell r="P379">
            <v>-3.7003342579152179E-2</v>
          </cell>
          <cell r="Q379">
            <v>-3.2164964845428322E-2</v>
          </cell>
          <cell r="R379">
            <v>-2.7897503845102659E-2</v>
          </cell>
          <cell r="S379">
            <v>-2.4152777506608467E-2</v>
          </cell>
        </row>
        <row r="380">
          <cell r="J380">
            <v>7.3838897126457567E-2</v>
          </cell>
          <cell r="K380">
            <v>6.3058339984063863E-2</v>
          </cell>
          <cell r="L380">
            <v>5.417301569982666E-2</v>
          </cell>
          <cell r="M380">
            <v>5.2496669443769614E-2</v>
          </cell>
          <cell r="N380">
            <v>5.2260705484754019E-2</v>
          </cell>
          <cell r="O380">
            <v>-7.0129976479007164E-2</v>
          </cell>
          <cell r="P380">
            <v>-6.0370511810030718E-2</v>
          </cell>
          <cell r="Q380">
            <v>-5.496275992223746E-2</v>
          </cell>
          <cell r="R380">
            <v>-5.0066398903126745E-2</v>
          </cell>
          <cell r="S380">
            <v>-4.5780340653238584E-2</v>
          </cell>
        </row>
        <row r="381">
          <cell r="H381">
            <v>0.64575674718565546</v>
          </cell>
          <cell r="I381">
            <v>0.625</v>
          </cell>
          <cell r="J381">
            <v>0.6394323789948233</v>
          </cell>
          <cell r="K381">
            <v>0.64365128397765636</v>
          </cell>
          <cell r="L381">
            <v>0.64817773433426973</v>
          </cell>
          <cell r="M381">
            <v>0.64983923488274509</v>
          </cell>
          <cell r="N381">
            <v>0.64768310373878279</v>
          </cell>
          <cell r="O381">
            <v>0.61285254062557759</v>
          </cell>
          <cell r="P381">
            <v>0.66389981403046527</v>
          </cell>
          <cell r="Q381">
            <v>0.73053613535908846</v>
          </cell>
          <cell r="R381">
            <v>0.80020868909334475</v>
          </cell>
          <cell r="S381">
            <v>0.8731669379874083</v>
          </cell>
        </row>
        <row r="382">
          <cell r="J382">
            <v>1.5070523540094047</v>
          </cell>
          <cell r="K382">
            <v>1.0058449351075818</v>
          </cell>
          <cell r="L382">
            <v>0.64566910754458484</v>
          </cell>
          <cell r="M382">
            <v>0.62970986810753105</v>
          </cell>
          <cell r="N382">
            <v>0.65369982015339034</v>
          </cell>
          <cell r="O382">
            <v>0.35884350314793173</v>
          </cell>
          <cell r="P382">
            <v>-3.8878659271114797</v>
          </cell>
          <cell r="Q382">
            <v>-3.3575882924888738</v>
          </cell>
          <cell r="R382">
            <v>-3.193071595094048</v>
          </cell>
          <cell r="S382">
            <v>-3.0351097903271302</v>
          </cell>
        </row>
        <row r="383">
          <cell r="J383">
            <v>16.783113716975102</v>
          </cell>
          <cell r="K383">
            <v>16.640895429760167</v>
          </cell>
          <cell r="L383">
            <v>16.709516603040989</v>
          </cell>
          <cell r="M383">
            <v>16.375128202453162</v>
          </cell>
          <cell r="N383">
            <v>16.282930100466647</v>
          </cell>
          <cell r="O383">
            <v>-7.0130398673382599</v>
          </cell>
          <cell r="P383">
            <v>-6.7768822580191754</v>
          </cell>
          <cell r="Q383">
            <v>-5.3091844745052397</v>
          </cell>
          <cell r="R383">
            <v>-3.9529127453795061</v>
          </cell>
          <cell r="S383">
            <v>-2.6443083149654281</v>
          </cell>
        </row>
        <row r="384">
          <cell r="J384">
            <v>10.685659537667323</v>
          </cell>
          <cell r="K384">
            <v>11.470636125447768</v>
          </cell>
          <cell r="L384">
            <v>12.200579359545337</v>
          </cell>
          <cell r="M384">
            <v>12.351008621992539</v>
          </cell>
          <cell r="N384">
            <v>12.407644419517</v>
          </cell>
          <cell r="O384">
            <v>0</v>
          </cell>
          <cell r="P384">
            <v>0</v>
          </cell>
          <cell r="Q384">
            <v>0</v>
          </cell>
          <cell r="R384">
            <v>0</v>
          </cell>
          <cell r="S384">
            <v>0</v>
          </cell>
        </row>
        <row r="385">
          <cell r="J385">
            <v>0.54350303376477616</v>
          </cell>
          <cell r="K385">
            <v>0.55968676799941153</v>
          </cell>
          <cell r="L385">
            <v>0.51311645301263042</v>
          </cell>
          <cell r="M385">
            <v>0.57819100931630651</v>
          </cell>
          <cell r="N385">
            <v>0.72173926317156833</v>
          </cell>
          <cell r="O385">
            <v>0</v>
          </cell>
          <cell r="P385">
            <v>0</v>
          </cell>
          <cell r="Q385">
            <v>0</v>
          </cell>
          <cell r="R385">
            <v>0</v>
          </cell>
          <cell r="S385">
            <v>0</v>
          </cell>
        </row>
        <row r="386">
          <cell r="J386">
            <v>5.7630452688148072E-2</v>
          </cell>
          <cell r="K386">
            <v>5.1367518333464139E-2</v>
          </cell>
          <cell r="L386">
            <v>4.6221085241355542E-2</v>
          </cell>
          <cell r="M386">
            <v>4.5604936732554793E-2</v>
          </cell>
          <cell r="N386">
            <v>4.5356089459278832E-2</v>
          </cell>
          <cell r="O386">
            <v>-3.2974447438511592E-2</v>
          </cell>
          <cell r="P386">
            <v>-3.3230915060506239E-2</v>
          </cell>
          <cell r="Q386">
            <v>-3.4546512262784025E-2</v>
          </cell>
          <cell r="R386">
            <v>-3.593544474677525E-2</v>
          </cell>
          <cell r="S386">
            <v>-3.7404059517228153E-2</v>
          </cell>
        </row>
        <row r="387">
          <cell r="J387">
            <v>0.11028321787637296</v>
          </cell>
          <cell r="K387">
            <v>9.4951080468075932E-2</v>
          </cell>
          <cell r="L387">
            <v>8.1603301124752073E-2</v>
          </cell>
          <cell r="M387">
            <v>8.0446183823019934E-2</v>
          </cell>
          <cell r="N387">
            <v>7.9797256842021339E-2</v>
          </cell>
          <cell r="O387">
            <v>-0.12930907772239914</v>
          </cell>
          <cell r="P387">
            <v>-0.13326508091094966</v>
          </cell>
          <cell r="Q387">
            <v>-0.17330837651637385</v>
          </cell>
          <cell r="R387">
            <v>-0.23687225896144812</v>
          </cell>
          <cell r="S387">
            <v>-0.35998545914276248</v>
          </cell>
        </row>
        <row r="388">
          <cell r="J388">
            <v>3.8566014071886624E-2</v>
          </cell>
          <cell r="K388">
            <v>3.8511081744928087E-2</v>
          </cell>
          <cell r="L388">
            <v>3.8283867841720311E-2</v>
          </cell>
          <cell r="M388">
            <v>3.8604603399188087E-2</v>
          </cell>
          <cell r="N388">
            <v>3.8720016413522372E-2</v>
          </cell>
          <cell r="O388">
            <v>-3.8012788877291745E-2</v>
          </cell>
          <cell r="P388">
            <v>-3.8541753556479541E-2</v>
          </cell>
          <cell r="Q388">
            <v>-3.9111509277459239E-2</v>
          </cell>
          <cell r="R388">
            <v>-3.9725442526299289E-2</v>
          </cell>
          <cell r="S388">
            <v>-4.0387331631233654E-2</v>
          </cell>
        </row>
        <row r="389">
          <cell r="J389">
            <v>5.9583699238631785E-2</v>
          </cell>
          <cell r="K389">
            <v>6.0092920132868856E-2</v>
          </cell>
          <cell r="L389">
            <v>5.9846135813289097E-2</v>
          </cell>
          <cell r="M389">
            <v>6.1068224177334367E-2</v>
          </cell>
          <cell r="N389">
            <v>6.1414008033562784E-2</v>
          </cell>
          <cell r="O389">
            <v>-0.14259151793180116</v>
          </cell>
          <cell r="P389">
            <v>-0.14756048016278969</v>
          </cell>
          <cell r="Q389">
            <v>-0.18835284492411417</v>
          </cell>
          <cell r="R389">
            <v>-0.25297800999247538</v>
          </cell>
          <cell r="S389">
            <v>-0.3781707278007308</v>
          </cell>
        </row>
        <row r="454">
          <cell r="I454">
            <v>0</v>
          </cell>
          <cell r="J454">
            <v>0</v>
          </cell>
          <cell r="K454">
            <v>0</v>
          </cell>
          <cell r="L454">
            <v>0</v>
          </cell>
          <cell r="M454">
            <v>0</v>
          </cell>
          <cell r="N454">
            <v>0</v>
          </cell>
          <cell r="O454">
            <v>0</v>
          </cell>
          <cell r="P454">
            <v>0</v>
          </cell>
          <cell r="Q454">
            <v>0</v>
          </cell>
          <cell r="R454">
            <v>0</v>
          </cell>
          <cell r="S454">
            <v>0</v>
          </cell>
        </row>
        <row r="506">
          <cell r="J506">
            <v>3.2235533299783232</v>
          </cell>
          <cell r="K506">
            <v>2.935927881937944</v>
          </cell>
          <cell r="L506">
            <v>2.7209103741296623</v>
          </cell>
          <cell r="M506">
            <v>2.6635349348061457</v>
          </cell>
          <cell r="N506">
            <v>2.6469618264889467</v>
          </cell>
          <cell r="O506">
            <v>-7.4298603782003078E-3</v>
          </cell>
          <cell r="P506">
            <v>0</v>
          </cell>
          <cell r="Q506">
            <v>0</v>
          </cell>
          <cell r="R506">
            <v>0</v>
          </cell>
          <cell r="S506">
            <v>0</v>
          </cell>
        </row>
        <row r="507">
          <cell r="J507">
            <v>1.5285031596674095</v>
          </cell>
          <cell r="K507">
            <v>1.4278843332503315</v>
          </cell>
          <cell r="L507">
            <v>1.3878246610811871</v>
          </cell>
          <cell r="M507">
            <v>1.3630807654957187</v>
          </cell>
          <cell r="N507">
            <v>1.291035043300431</v>
          </cell>
          <cell r="O507">
            <v>-1.427625506800547</v>
          </cell>
          <cell r="P507">
            <v>-1.6572573468034351</v>
          </cell>
          <cell r="Q507">
            <v>-1.7456572016865886</v>
          </cell>
          <cell r="R507">
            <v>-1.8621874688476134</v>
          </cell>
          <cell r="S507">
            <v>-2.0003093814612622</v>
          </cell>
        </row>
        <row r="508">
          <cell r="J508">
            <v>0.10097592770389401</v>
          </cell>
          <cell r="K508">
            <v>8.8519936908164981E-2</v>
          </cell>
          <cell r="L508">
            <v>7.9078340501849934E-2</v>
          </cell>
          <cell r="M508">
            <v>7.6758418097405495E-2</v>
          </cell>
          <cell r="N508">
            <v>7.6137185563829105E-2</v>
          </cell>
          <cell r="O508">
            <v>-4.3444125454820265E-2</v>
          </cell>
          <cell r="P508">
            <v>-3.7003342579152179E-2</v>
          </cell>
          <cell r="Q508">
            <v>-3.2164964845428322E-2</v>
          </cell>
          <cell r="R508">
            <v>-2.7897503845102659E-2</v>
          </cell>
          <cell r="S508">
            <v>-2.4152777506608467E-2</v>
          </cell>
        </row>
        <row r="509">
          <cell r="J509">
            <v>7.3838897126457567E-2</v>
          </cell>
          <cell r="K509">
            <v>6.3058339984063863E-2</v>
          </cell>
          <cell r="L509">
            <v>5.417301569982666E-2</v>
          </cell>
          <cell r="M509">
            <v>5.2496669443769614E-2</v>
          </cell>
          <cell r="N509">
            <v>5.2260705484754019E-2</v>
          </cell>
          <cell r="O509">
            <v>-7.0129976479007164E-2</v>
          </cell>
          <cell r="P509">
            <v>-6.0370511810030718E-2</v>
          </cell>
          <cell r="Q509">
            <v>-5.496275992223746E-2</v>
          </cell>
          <cell r="R509">
            <v>-5.0066398903126745E-2</v>
          </cell>
          <cell r="S509">
            <v>-4.5780340653238584E-2</v>
          </cell>
        </row>
        <row r="510">
          <cell r="J510">
            <v>0.6394323789948233</v>
          </cell>
          <cell r="K510">
            <v>0.64365128397765636</v>
          </cell>
          <cell r="L510">
            <v>0.64817773433426973</v>
          </cell>
          <cell r="M510">
            <v>0.64983923488274509</v>
          </cell>
          <cell r="N510">
            <v>0.64768310373878279</v>
          </cell>
          <cell r="O510">
            <v>0.61285254062557759</v>
          </cell>
          <cell r="P510">
            <v>0.66389981403046527</v>
          </cell>
          <cell r="Q510">
            <v>0.73053613535908846</v>
          </cell>
          <cell r="R510">
            <v>0.80020868909334475</v>
          </cell>
          <cell r="S510">
            <v>0.8731669379874083</v>
          </cell>
        </row>
        <row r="511">
          <cell r="J511">
            <v>1.5070523540094047</v>
          </cell>
          <cell r="K511">
            <v>1.0058449351075818</v>
          </cell>
          <cell r="L511">
            <v>0.64566910754458484</v>
          </cell>
          <cell r="M511">
            <v>0.62970986810753105</v>
          </cell>
          <cell r="N511">
            <v>0.65369982015339034</v>
          </cell>
          <cell r="O511">
            <v>0.35884350314793173</v>
          </cell>
          <cell r="P511">
            <v>-3.8878659271114797</v>
          </cell>
          <cell r="Q511">
            <v>-3.3575882924888738</v>
          </cell>
          <cell r="R511">
            <v>-3.193071595094048</v>
          </cell>
          <cell r="S511">
            <v>-3.0351097903271302</v>
          </cell>
        </row>
        <row r="512">
          <cell r="J512">
            <v>16.783113716975102</v>
          </cell>
          <cell r="K512">
            <v>16.640895429760167</v>
          </cell>
          <cell r="L512">
            <v>16.709516603040989</v>
          </cell>
          <cell r="M512">
            <v>16.375128202453162</v>
          </cell>
          <cell r="N512">
            <v>16.282930100466647</v>
          </cell>
          <cell r="O512">
            <v>-7.0130398673382599</v>
          </cell>
          <cell r="P512">
            <v>-6.7768822580191754</v>
          </cell>
          <cell r="Q512">
            <v>-5.3091844745052397</v>
          </cell>
          <cell r="R512">
            <v>-3.9529127453795061</v>
          </cell>
          <cell r="S512">
            <v>-2.6443083149654281</v>
          </cell>
        </row>
        <row r="513">
          <cell r="J513">
            <v>10.685659537667323</v>
          </cell>
          <cell r="K513">
            <v>11.470636125447768</v>
          </cell>
          <cell r="L513">
            <v>12.200579359545337</v>
          </cell>
          <cell r="M513">
            <v>12.351008621992539</v>
          </cell>
          <cell r="N513">
            <v>12.407644419517</v>
          </cell>
          <cell r="O513">
            <v>0</v>
          </cell>
          <cell r="P513">
            <v>0</v>
          </cell>
          <cell r="Q513">
            <v>0</v>
          </cell>
          <cell r="R513">
            <v>0</v>
          </cell>
          <cell r="S513">
            <v>0</v>
          </cell>
        </row>
        <row r="514">
          <cell r="J514">
            <v>0.54350303376477616</v>
          </cell>
          <cell r="K514">
            <v>0.55968676799941153</v>
          </cell>
          <cell r="L514">
            <v>0.51311645301263042</v>
          </cell>
          <cell r="M514">
            <v>0.57819100931630651</v>
          </cell>
          <cell r="N514">
            <v>0.72173926317156833</v>
          </cell>
          <cell r="O514">
            <v>0</v>
          </cell>
          <cell r="P514">
            <v>0</v>
          </cell>
          <cell r="Q514">
            <v>0</v>
          </cell>
          <cell r="R514">
            <v>0</v>
          </cell>
          <cell r="S514">
            <v>0</v>
          </cell>
        </row>
        <row r="515">
          <cell r="J515">
            <v>5.7630452688148072E-2</v>
          </cell>
          <cell r="K515">
            <v>5.1367518333464139E-2</v>
          </cell>
          <cell r="L515">
            <v>4.6221085241355542E-2</v>
          </cell>
          <cell r="M515">
            <v>4.5604936732554793E-2</v>
          </cell>
          <cell r="N515">
            <v>4.5356089459278832E-2</v>
          </cell>
          <cell r="O515">
            <v>-3.2974447438511592E-2</v>
          </cell>
          <cell r="P515">
            <v>-3.3230915060506239E-2</v>
          </cell>
          <cell r="Q515">
            <v>-3.4546512262784025E-2</v>
          </cell>
          <cell r="R515">
            <v>-3.593544474677525E-2</v>
          </cell>
          <cell r="S515">
            <v>-3.7404059517228153E-2</v>
          </cell>
        </row>
        <row r="516">
          <cell r="J516">
            <v>0.11028321787637296</v>
          </cell>
          <cell r="K516">
            <v>9.4951080468075932E-2</v>
          </cell>
          <cell r="L516">
            <v>8.1603301124752073E-2</v>
          </cell>
          <cell r="M516">
            <v>8.0446183823019934E-2</v>
          </cell>
          <cell r="N516">
            <v>7.9797256842021339E-2</v>
          </cell>
          <cell r="O516">
            <v>-0.12930907772239914</v>
          </cell>
          <cell r="P516">
            <v>-0.13326508091094966</v>
          </cell>
          <cell r="Q516">
            <v>-0.17330837651637385</v>
          </cell>
          <cell r="R516">
            <v>-0.23687225896144812</v>
          </cell>
          <cell r="S516">
            <v>-0.35998545914276248</v>
          </cell>
        </row>
        <row r="517">
          <cell r="J517">
            <v>3.8566014071886624E-2</v>
          </cell>
          <cell r="K517">
            <v>3.8511081744928087E-2</v>
          </cell>
          <cell r="L517">
            <v>3.8283867841720311E-2</v>
          </cell>
          <cell r="M517">
            <v>3.8604603399188087E-2</v>
          </cell>
          <cell r="N517">
            <v>3.8720016413522372E-2</v>
          </cell>
          <cell r="O517">
            <v>-3.8012788877291745E-2</v>
          </cell>
          <cell r="P517">
            <v>-3.8541753556479541E-2</v>
          </cell>
          <cell r="Q517">
            <v>-3.9111509277459239E-2</v>
          </cell>
          <cell r="R517">
            <v>-3.9725442526299289E-2</v>
          </cell>
          <cell r="S517">
            <v>-4.0387331631233654E-2</v>
          </cell>
        </row>
        <row r="518">
          <cell r="J518">
            <v>5.9583699238631785E-2</v>
          </cell>
          <cell r="K518">
            <v>6.0092920132868856E-2</v>
          </cell>
          <cell r="L518">
            <v>5.9846135813289097E-2</v>
          </cell>
          <cell r="M518">
            <v>6.1068224177334367E-2</v>
          </cell>
          <cell r="N518">
            <v>6.1414008033562784E-2</v>
          </cell>
          <cell r="O518">
            <v>-0.14259151793180116</v>
          </cell>
          <cell r="P518">
            <v>-0.14756048016278969</v>
          </cell>
          <cell r="Q518">
            <v>-0.18835284492411417</v>
          </cell>
          <cell r="R518">
            <v>-0.25297800999247538</v>
          </cell>
          <cell r="S518">
            <v>-0.3781707278007308</v>
          </cell>
        </row>
        <row r="583">
          <cell r="I583">
            <v>0</v>
          </cell>
          <cell r="J583">
            <v>0</v>
          </cell>
          <cell r="K583">
            <v>0</v>
          </cell>
          <cell r="L583">
            <v>0</v>
          </cell>
          <cell r="M583">
            <v>0</v>
          </cell>
          <cell r="N583">
            <v>0</v>
          </cell>
          <cell r="O583">
            <v>0</v>
          </cell>
          <cell r="P583">
            <v>0</v>
          </cell>
          <cell r="Q583">
            <v>0</v>
          </cell>
          <cell r="R583">
            <v>0</v>
          </cell>
          <cell r="S583">
            <v>0</v>
          </cell>
        </row>
        <row r="635">
          <cell r="J635">
            <v>3.2235533299783232</v>
          </cell>
          <cell r="K635">
            <v>2.935927881937944</v>
          </cell>
          <cell r="L635">
            <v>2.7209103741296623</v>
          </cell>
          <cell r="M635">
            <v>2.6635349348061457</v>
          </cell>
          <cell r="N635">
            <v>2.6469618264889467</v>
          </cell>
          <cell r="O635">
            <v>-7.4298603782003078E-3</v>
          </cell>
          <cell r="P635">
            <v>0</v>
          </cell>
          <cell r="Q635">
            <v>0</v>
          </cell>
          <cell r="R635">
            <v>0</v>
          </cell>
          <cell r="S635">
            <v>0</v>
          </cell>
        </row>
        <row r="636">
          <cell r="J636">
            <v>1.5285031596674095</v>
          </cell>
          <cell r="K636">
            <v>1.4278843332503315</v>
          </cell>
          <cell r="L636">
            <v>1.3878246610811871</v>
          </cell>
          <cell r="M636">
            <v>1.3630807654957187</v>
          </cell>
          <cell r="N636">
            <v>1.291035043300431</v>
          </cell>
          <cell r="O636">
            <v>-1.427625506800547</v>
          </cell>
          <cell r="P636">
            <v>-1.6572573468034351</v>
          </cell>
          <cell r="Q636">
            <v>-1.7456572016865886</v>
          </cell>
          <cell r="R636">
            <v>-1.8621874688476134</v>
          </cell>
          <cell r="S636">
            <v>-2.0003093814612622</v>
          </cell>
        </row>
        <row r="637">
          <cell r="J637">
            <v>0.10097592770389401</v>
          </cell>
          <cell r="K637">
            <v>8.8519936908164981E-2</v>
          </cell>
          <cell r="L637">
            <v>7.9078340501849934E-2</v>
          </cell>
          <cell r="M637">
            <v>7.6758418097405495E-2</v>
          </cell>
          <cell r="N637">
            <v>7.6137185563829105E-2</v>
          </cell>
          <cell r="O637">
            <v>-4.3444125454820265E-2</v>
          </cell>
          <cell r="P637">
            <v>-3.7003342579152179E-2</v>
          </cell>
          <cell r="Q637">
            <v>-3.2164964845428322E-2</v>
          </cell>
          <cell r="R637">
            <v>-2.7897503845102659E-2</v>
          </cell>
          <cell r="S637">
            <v>-2.4152777506608467E-2</v>
          </cell>
        </row>
        <row r="638">
          <cell r="J638">
            <v>7.3838897126457567E-2</v>
          </cell>
          <cell r="K638">
            <v>6.3058339984063863E-2</v>
          </cell>
          <cell r="L638">
            <v>5.417301569982666E-2</v>
          </cell>
          <cell r="M638">
            <v>5.2496669443769614E-2</v>
          </cell>
          <cell r="N638">
            <v>5.2260705484754019E-2</v>
          </cell>
          <cell r="O638">
            <v>-7.0129976479007164E-2</v>
          </cell>
          <cell r="P638">
            <v>-6.0370511810030718E-2</v>
          </cell>
          <cell r="Q638">
            <v>-5.496275992223746E-2</v>
          </cell>
          <cell r="R638">
            <v>-5.0066398903126745E-2</v>
          </cell>
          <cell r="S638">
            <v>-4.5780340653238584E-2</v>
          </cell>
        </row>
        <row r="639">
          <cell r="J639">
            <v>0.6394323789948233</v>
          </cell>
          <cell r="K639">
            <v>0.64365128397765636</v>
          </cell>
          <cell r="L639">
            <v>0.64817773433426973</v>
          </cell>
          <cell r="M639">
            <v>0.64983923488274509</v>
          </cell>
          <cell r="N639">
            <v>0.64768310373878279</v>
          </cell>
          <cell r="O639">
            <v>0.61285254062557759</v>
          </cell>
          <cell r="P639">
            <v>0.66389981403046527</v>
          </cell>
          <cell r="Q639">
            <v>0.73053613535908846</v>
          </cell>
          <cell r="R639">
            <v>0.80020868909334475</v>
          </cell>
          <cell r="S639">
            <v>0.8731669379874083</v>
          </cell>
        </row>
        <row r="640">
          <cell r="J640">
            <v>1.5070523540094047</v>
          </cell>
          <cell r="K640">
            <v>1.0058449351075818</v>
          </cell>
          <cell r="L640">
            <v>0.64566910754458484</v>
          </cell>
          <cell r="M640">
            <v>0.62970986810753105</v>
          </cell>
          <cell r="N640">
            <v>0.65369982015339034</v>
          </cell>
          <cell r="O640">
            <v>0.35884350314793173</v>
          </cell>
          <cell r="P640">
            <v>-3.8878659271114797</v>
          </cell>
          <cell r="Q640">
            <v>-3.3575882924888738</v>
          </cell>
          <cell r="R640">
            <v>-3.193071595094048</v>
          </cell>
          <cell r="S640">
            <v>-3.0351097903271302</v>
          </cell>
        </row>
        <row r="641">
          <cell r="J641">
            <v>16.783113716975102</v>
          </cell>
          <cell r="K641">
            <v>16.640895429760167</v>
          </cell>
          <cell r="L641">
            <v>16.709516603040989</v>
          </cell>
          <cell r="M641">
            <v>16.375128202453162</v>
          </cell>
          <cell r="N641">
            <v>16.282930100466647</v>
          </cell>
          <cell r="O641">
            <v>-7.0130398673382599</v>
          </cell>
          <cell r="P641">
            <v>-6.7768822580191754</v>
          </cell>
          <cell r="Q641">
            <v>-5.3091844745052397</v>
          </cell>
          <cell r="R641">
            <v>-3.9529127453795061</v>
          </cell>
          <cell r="S641">
            <v>-2.6443083149654281</v>
          </cell>
        </row>
        <row r="642">
          <cell r="J642">
            <v>10.685659537667323</v>
          </cell>
          <cell r="K642">
            <v>11.470636125447768</v>
          </cell>
          <cell r="L642">
            <v>12.200579359545337</v>
          </cell>
          <cell r="M642">
            <v>12.351008621992539</v>
          </cell>
          <cell r="N642">
            <v>12.407644419517</v>
          </cell>
          <cell r="O642">
            <v>0</v>
          </cell>
          <cell r="P642">
            <v>0</v>
          </cell>
          <cell r="Q642">
            <v>0</v>
          </cell>
          <cell r="R642">
            <v>0</v>
          </cell>
          <cell r="S642">
            <v>0</v>
          </cell>
        </row>
        <row r="643">
          <cell r="J643">
            <v>0.54350303376477616</v>
          </cell>
          <cell r="K643">
            <v>0.55968676799941153</v>
          </cell>
          <cell r="L643">
            <v>0.51311645301263042</v>
          </cell>
          <cell r="M643">
            <v>0.57819100931630651</v>
          </cell>
          <cell r="N643">
            <v>0.72173926317156833</v>
          </cell>
          <cell r="O643">
            <v>0</v>
          </cell>
          <cell r="P643">
            <v>0</v>
          </cell>
          <cell r="Q643">
            <v>0</v>
          </cell>
          <cell r="R643">
            <v>0</v>
          </cell>
          <cell r="S643">
            <v>0</v>
          </cell>
        </row>
        <row r="644">
          <cell r="J644">
            <v>5.7630452688148072E-2</v>
          </cell>
          <cell r="K644">
            <v>5.1367518333464139E-2</v>
          </cell>
          <cell r="L644">
            <v>4.6221085241355542E-2</v>
          </cell>
          <cell r="M644">
            <v>4.5604936732554793E-2</v>
          </cell>
          <cell r="N644">
            <v>4.5356089459278832E-2</v>
          </cell>
          <cell r="O644">
            <v>-3.2974447438511592E-2</v>
          </cell>
          <cell r="P644">
            <v>-3.3230915060506239E-2</v>
          </cell>
          <cell r="Q644">
            <v>-3.4546512262784025E-2</v>
          </cell>
          <cell r="R644">
            <v>-3.593544474677525E-2</v>
          </cell>
          <cell r="S644">
            <v>-3.7404059517228153E-2</v>
          </cell>
        </row>
        <row r="645">
          <cell r="J645">
            <v>0.11028321787637296</v>
          </cell>
          <cell r="K645">
            <v>9.4951080468075932E-2</v>
          </cell>
          <cell r="L645">
            <v>8.1603301124752073E-2</v>
          </cell>
          <cell r="M645">
            <v>8.0446183823019934E-2</v>
          </cell>
          <cell r="N645">
            <v>7.9797256842021339E-2</v>
          </cell>
          <cell r="O645">
            <v>-0.12930907772239914</v>
          </cell>
          <cell r="P645">
            <v>-0.13326508091094966</v>
          </cell>
          <cell r="Q645">
            <v>-0.17330837651637385</v>
          </cell>
          <cell r="R645">
            <v>-0.23687225896144812</v>
          </cell>
          <cell r="S645">
            <v>-0.35998545914276248</v>
          </cell>
        </row>
        <row r="646">
          <cell r="J646">
            <v>3.8566014071886624E-2</v>
          </cell>
          <cell r="K646">
            <v>3.8511081744928087E-2</v>
          </cell>
          <cell r="L646">
            <v>3.8283867841720311E-2</v>
          </cell>
          <cell r="M646">
            <v>3.8604603399188087E-2</v>
          </cell>
          <cell r="N646">
            <v>3.8720016413522372E-2</v>
          </cell>
          <cell r="O646">
            <v>-3.8012788877291745E-2</v>
          </cell>
          <cell r="P646">
            <v>-3.8541753556479541E-2</v>
          </cell>
          <cell r="Q646">
            <v>-3.9111509277459239E-2</v>
          </cell>
          <cell r="R646">
            <v>-3.9725442526299289E-2</v>
          </cell>
          <cell r="S646">
            <v>-4.0387331631233654E-2</v>
          </cell>
        </row>
        <row r="647">
          <cell r="J647">
            <v>5.9583699238631785E-2</v>
          </cell>
          <cell r="K647">
            <v>6.0092920132868856E-2</v>
          </cell>
          <cell r="L647">
            <v>5.9846135813289097E-2</v>
          </cell>
          <cell r="M647">
            <v>6.1068224177334367E-2</v>
          </cell>
          <cell r="N647">
            <v>6.1414008033562784E-2</v>
          </cell>
          <cell r="O647">
            <v>-0.14259151793180116</v>
          </cell>
          <cell r="P647">
            <v>-0.14756048016278969</v>
          </cell>
          <cell r="Q647">
            <v>-0.18835284492411417</v>
          </cell>
          <cell r="R647">
            <v>-0.25297800999247538</v>
          </cell>
          <cell r="S647">
            <v>-0.3781707278007308</v>
          </cell>
        </row>
        <row r="713">
          <cell r="I713">
            <v>0</v>
          </cell>
          <cell r="J713">
            <v>0</v>
          </cell>
          <cell r="K713">
            <v>0</v>
          </cell>
          <cell r="L713">
            <v>0</v>
          </cell>
          <cell r="M713">
            <v>0</v>
          </cell>
          <cell r="N713">
            <v>0</v>
          </cell>
          <cell r="O713">
            <v>0</v>
          </cell>
          <cell r="P713">
            <v>0</v>
          </cell>
          <cell r="Q713">
            <v>0</v>
          </cell>
          <cell r="R713">
            <v>0</v>
          </cell>
          <cell r="S713">
            <v>0</v>
          </cell>
        </row>
        <row r="766">
          <cell r="J766">
            <v>3.2235533299783232</v>
          </cell>
          <cell r="K766">
            <v>2.935927881937944</v>
          </cell>
          <cell r="L766">
            <v>2.7209103741296623</v>
          </cell>
          <cell r="M766">
            <v>2.6635349348061457</v>
          </cell>
          <cell r="N766">
            <v>2.6469618264889467</v>
          </cell>
          <cell r="O766">
            <v>-7.4298603782003078E-3</v>
          </cell>
          <cell r="P766">
            <v>0</v>
          </cell>
          <cell r="Q766">
            <v>0</v>
          </cell>
          <cell r="R766">
            <v>0</v>
          </cell>
          <cell r="S766">
            <v>0</v>
          </cell>
        </row>
        <row r="767">
          <cell r="J767">
            <v>1.5285031596674095</v>
          </cell>
          <cell r="K767">
            <v>1.4278843332503315</v>
          </cell>
          <cell r="L767">
            <v>1.3878246610811871</v>
          </cell>
          <cell r="M767">
            <v>1.3630807654957187</v>
          </cell>
          <cell r="N767">
            <v>1.291035043300431</v>
          </cell>
          <cell r="O767">
            <v>-1.427625506800547</v>
          </cell>
          <cell r="P767">
            <v>-1.6572573468034351</v>
          </cell>
          <cell r="Q767">
            <v>-1.7456572016865886</v>
          </cell>
          <cell r="R767">
            <v>-1.8621874688476134</v>
          </cell>
          <cell r="S767">
            <v>-2.0003093814612622</v>
          </cell>
        </row>
        <row r="768">
          <cell r="J768">
            <v>0.10097592770389401</v>
          </cell>
          <cell r="K768">
            <v>8.8519936908164981E-2</v>
          </cell>
          <cell r="L768">
            <v>7.9078340501849934E-2</v>
          </cell>
          <cell r="M768">
            <v>7.6758418097405495E-2</v>
          </cell>
          <cell r="N768">
            <v>7.6137185563829105E-2</v>
          </cell>
          <cell r="O768">
            <v>-4.3444125454820265E-2</v>
          </cell>
          <cell r="P768">
            <v>-3.7003342579152179E-2</v>
          </cell>
          <cell r="Q768">
            <v>-3.2164964845428322E-2</v>
          </cell>
          <cell r="R768">
            <v>-2.7897503845102659E-2</v>
          </cell>
          <cell r="S768">
            <v>-2.4152777506608467E-2</v>
          </cell>
        </row>
        <row r="769">
          <cell r="J769">
            <v>7.3838897126457567E-2</v>
          </cell>
          <cell r="K769">
            <v>6.3058339984063863E-2</v>
          </cell>
          <cell r="L769">
            <v>5.417301569982666E-2</v>
          </cell>
          <cell r="M769">
            <v>5.2496669443769614E-2</v>
          </cell>
          <cell r="N769">
            <v>5.2260705484754019E-2</v>
          </cell>
          <cell r="O769">
            <v>-7.0129976479007164E-2</v>
          </cell>
          <cell r="P769">
            <v>-6.0370511810030718E-2</v>
          </cell>
          <cell r="Q769">
            <v>-5.496275992223746E-2</v>
          </cell>
          <cell r="R769">
            <v>-5.0066398903126745E-2</v>
          </cell>
          <cell r="S769">
            <v>-4.5780340653238584E-2</v>
          </cell>
        </row>
        <row r="770">
          <cell r="J770">
            <v>0.6394323789948233</v>
          </cell>
          <cell r="K770">
            <v>0.64365128397765636</v>
          </cell>
          <cell r="L770">
            <v>0.64817773433426973</v>
          </cell>
          <cell r="M770">
            <v>0.64983923488274509</v>
          </cell>
          <cell r="N770">
            <v>0.64768310373878279</v>
          </cell>
          <cell r="O770">
            <v>0.61285254062557759</v>
          </cell>
          <cell r="P770">
            <v>0.66389981403046527</v>
          </cell>
          <cell r="Q770">
            <v>0.73053613535908846</v>
          </cell>
          <cell r="R770">
            <v>0.80020868909334475</v>
          </cell>
          <cell r="S770">
            <v>0.8731669379874083</v>
          </cell>
        </row>
        <row r="771">
          <cell r="J771">
            <v>1.5070523540094047</v>
          </cell>
          <cell r="K771">
            <v>1.0058449351075818</v>
          </cell>
          <cell r="L771">
            <v>0.64566910754458484</v>
          </cell>
          <cell r="M771">
            <v>0.62970986810753105</v>
          </cell>
          <cell r="N771">
            <v>0.65369982015339034</v>
          </cell>
          <cell r="O771">
            <v>0.35884350314793173</v>
          </cell>
          <cell r="P771">
            <v>-3.8878659271114797</v>
          </cell>
          <cell r="Q771">
            <v>-3.3575882924888738</v>
          </cell>
          <cell r="R771">
            <v>-3.193071595094048</v>
          </cell>
          <cell r="S771">
            <v>-3.0351097903271302</v>
          </cell>
        </row>
        <row r="772">
          <cell r="J772">
            <v>16.783113716975102</v>
          </cell>
          <cell r="K772">
            <v>16.640895429760167</v>
          </cell>
          <cell r="L772">
            <v>16.709516603040989</v>
          </cell>
          <cell r="M772">
            <v>16.375128202453162</v>
          </cell>
          <cell r="N772">
            <v>16.282930100466647</v>
          </cell>
          <cell r="O772">
            <v>-7.0130398673382599</v>
          </cell>
          <cell r="P772">
            <v>-6.7768822580191754</v>
          </cell>
          <cell r="Q772">
            <v>-5.3091844745052397</v>
          </cell>
          <cell r="R772">
            <v>-3.9529127453795061</v>
          </cell>
          <cell r="S772">
            <v>-2.6443083149654281</v>
          </cell>
        </row>
        <row r="773">
          <cell r="J773">
            <v>10.685659537667323</v>
          </cell>
          <cell r="K773">
            <v>11.470636125447768</v>
          </cell>
          <cell r="L773">
            <v>12.200579359545337</v>
          </cell>
          <cell r="M773">
            <v>12.351008621992539</v>
          </cell>
          <cell r="N773">
            <v>12.407644419517</v>
          </cell>
          <cell r="O773">
            <v>0</v>
          </cell>
          <cell r="P773">
            <v>0</v>
          </cell>
          <cell r="Q773">
            <v>0</v>
          </cell>
          <cell r="R773">
            <v>0</v>
          </cell>
          <cell r="S773">
            <v>0</v>
          </cell>
        </row>
        <row r="774">
          <cell r="J774">
            <v>0.54350303376477616</v>
          </cell>
          <cell r="K774">
            <v>0.55968676799941153</v>
          </cell>
          <cell r="L774">
            <v>0.51311645301263042</v>
          </cell>
          <cell r="M774">
            <v>0.57819100931630651</v>
          </cell>
          <cell r="N774">
            <v>0.72173926317156833</v>
          </cell>
          <cell r="O774">
            <v>0</v>
          </cell>
          <cell r="P774">
            <v>0</v>
          </cell>
          <cell r="Q774">
            <v>0</v>
          </cell>
          <cell r="R774">
            <v>0</v>
          </cell>
          <cell r="S774">
            <v>0</v>
          </cell>
        </row>
        <row r="775">
          <cell r="J775">
            <v>5.7630452688148072E-2</v>
          </cell>
          <cell r="K775">
            <v>5.1367518333464139E-2</v>
          </cell>
          <cell r="L775">
            <v>4.6221085241355542E-2</v>
          </cell>
          <cell r="M775">
            <v>4.5604936732554793E-2</v>
          </cell>
          <cell r="N775">
            <v>4.5356089459278832E-2</v>
          </cell>
          <cell r="O775">
            <v>-3.2974447438511592E-2</v>
          </cell>
          <cell r="P775">
            <v>-3.3230915060506239E-2</v>
          </cell>
          <cell r="Q775">
            <v>-3.4546512262784025E-2</v>
          </cell>
          <cell r="R775">
            <v>-3.593544474677525E-2</v>
          </cell>
          <cell r="S775">
            <v>-3.7404059517228153E-2</v>
          </cell>
        </row>
        <row r="776">
          <cell r="J776">
            <v>0.11028321787637296</v>
          </cell>
          <cell r="K776">
            <v>9.4951080468075932E-2</v>
          </cell>
          <cell r="L776">
            <v>8.1603301124752073E-2</v>
          </cell>
          <cell r="M776">
            <v>8.0446183823019934E-2</v>
          </cell>
          <cell r="N776">
            <v>7.9797256842021339E-2</v>
          </cell>
          <cell r="O776">
            <v>-0.12930907772239914</v>
          </cell>
          <cell r="P776">
            <v>-0.13326508091094966</v>
          </cell>
          <cell r="Q776">
            <v>-0.17330837651637385</v>
          </cell>
          <cell r="R776">
            <v>-0.23687225896144812</v>
          </cell>
          <cell r="S776">
            <v>-0.35998545914276248</v>
          </cell>
        </row>
        <row r="777">
          <cell r="J777">
            <v>3.8566014071886624E-2</v>
          </cell>
          <cell r="K777">
            <v>3.8511081744928087E-2</v>
          </cell>
          <cell r="L777">
            <v>3.8283867841720311E-2</v>
          </cell>
          <cell r="M777">
            <v>3.8604603399188087E-2</v>
          </cell>
          <cell r="N777">
            <v>3.8720016413522372E-2</v>
          </cell>
          <cell r="O777">
            <v>-3.8012788877291745E-2</v>
          </cell>
          <cell r="P777">
            <v>-3.8541753556479541E-2</v>
          </cell>
          <cell r="Q777">
            <v>-3.9111509277459239E-2</v>
          </cell>
          <cell r="R777">
            <v>-3.9725442526299289E-2</v>
          </cell>
          <cell r="S777">
            <v>-4.0387331631233654E-2</v>
          </cell>
        </row>
        <row r="778">
          <cell r="J778">
            <v>5.9583699238631785E-2</v>
          </cell>
          <cell r="K778">
            <v>6.0092920132868856E-2</v>
          </cell>
          <cell r="L778">
            <v>5.9846135813289097E-2</v>
          </cell>
          <cell r="M778">
            <v>6.1068224177334367E-2</v>
          </cell>
          <cell r="N778">
            <v>6.1414008033562784E-2</v>
          </cell>
          <cell r="O778">
            <v>-0.14259151793180116</v>
          </cell>
          <cell r="P778">
            <v>-0.14756048016278969</v>
          </cell>
          <cell r="Q778">
            <v>-0.18835284492411417</v>
          </cell>
          <cell r="R778">
            <v>-0.25297800999247538</v>
          </cell>
          <cell r="S778">
            <v>-0.3781707278007308</v>
          </cell>
        </row>
        <row r="792">
          <cell r="J792">
            <v>710.27627565885939</v>
          </cell>
          <cell r="K792">
            <v>673.27144979130719</v>
          </cell>
          <cell r="L792">
            <v>641.9809750542837</v>
          </cell>
          <cell r="M792">
            <v>667.22021968639945</v>
          </cell>
          <cell r="N792">
            <v>691.22980432987333</v>
          </cell>
          <cell r="O792">
            <v>-508.7346806187544</v>
          </cell>
          <cell r="P792">
            <v>-508.7346806187544</v>
          </cell>
          <cell r="Q792">
            <v>-508.7346806187544</v>
          </cell>
          <cell r="R792">
            <v>-508.7346806187544</v>
          </cell>
          <cell r="S792">
            <v>-508.7346806187544</v>
          </cell>
        </row>
        <row r="796">
          <cell r="J796">
            <v>-347.58629925728411</v>
          </cell>
          <cell r="K796">
            <v>-376.7519998836699</v>
          </cell>
          <cell r="L796">
            <v>-403.92696446089764</v>
          </cell>
          <cell r="M796">
            <v>-429.98508180756522</v>
          </cell>
          <cell r="N796">
            <v>-449.23543252315636</v>
          </cell>
          <cell r="O796">
            <v>-412.94800709805321</v>
          </cell>
          <cell r="P796">
            <v>-356.03325224452436</v>
          </cell>
          <cell r="Q796">
            <v>-329.93831108574881</v>
          </cell>
          <cell r="R796">
            <v>-302.00467400837488</v>
          </cell>
          <cell r="S796">
            <v>-274.61268471868323</v>
          </cell>
        </row>
        <row r="798">
          <cell r="J798">
            <v>315.2368790199987</v>
          </cell>
          <cell r="K798">
            <v>232.93752142796797</v>
          </cell>
          <cell r="L798">
            <v>169.75973833206825</v>
          </cell>
          <cell r="M798">
            <v>171.83022158998401</v>
          </cell>
          <cell r="N798">
            <v>179.88497741350056</v>
          </cell>
          <cell r="O798">
            <v>-1009.5552344097541</v>
          </cell>
          <cell r="P798">
            <v>-955.36452850370529</v>
          </cell>
          <cell r="Q798">
            <v>-838.67299170450315</v>
          </cell>
          <cell r="R798">
            <v>-810.73935462712927</v>
          </cell>
          <cell r="S798">
            <v>-783.34736533743762</v>
          </cell>
        </row>
        <row r="800">
          <cell r="J800">
            <v>-4.7259835517209074</v>
          </cell>
          <cell r="K800">
            <v>-4.1392737312129642</v>
          </cell>
          <cell r="L800">
            <v>-3.8166531764995844</v>
          </cell>
          <cell r="M800">
            <v>-3.4134061651422649</v>
          </cell>
          <cell r="N800">
            <v>-3.0681460361943755</v>
          </cell>
          <cell r="O800">
            <v>0</v>
          </cell>
          <cell r="P800">
            <v>0</v>
          </cell>
          <cell r="Q800">
            <v>0</v>
          </cell>
          <cell r="R800">
            <v>0</v>
          </cell>
          <cell r="S800">
            <v>0</v>
          </cell>
        </row>
        <row r="801">
          <cell r="J801">
            <v>-33.431221168126285</v>
          </cell>
          <cell r="K801">
            <v>-34.425540322008374</v>
          </cell>
          <cell r="L801">
            <v>-34.674141297227948</v>
          </cell>
          <cell r="M801">
            <v>-33.985580902932327</v>
          </cell>
          <cell r="N801">
            <v>-30.564060964422481</v>
          </cell>
          <cell r="O801">
            <v>1093.6941425702844</v>
          </cell>
          <cell r="P801">
            <v>0</v>
          </cell>
          <cell r="Q801">
            <v>0</v>
          </cell>
          <cell r="R801">
            <v>0</v>
          </cell>
          <cell r="S801">
            <v>0</v>
          </cell>
        </row>
        <row r="802">
          <cell r="J802">
            <v>277.07967430015151</v>
          </cell>
          <cell r="K802">
            <v>194.37270737474662</v>
          </cell>
          <cell r="L802">
            <v>131.26894385834072</v>
          </cell>
          <cell r="M802">
            <v>134.4312345219094</v>
          </cell>
          <cell r="N802">
            <v>146.25277041288371</v>
          </cell>
          <cell r="O802">
            <v>84.138908160530264</v>
          </cell>
          <cell r="P802">
            <v>-955.36452850370529</v>
          </cell>
          <cell r="Q802">
            <v>-838.67299170450315</v>
          </cell>
          <cell r="R802">
            <v>-810.73935462712927</v>
          </cell>
          <cell r="S802">
            <v>-783.34736533743762</v>
          </cell>
        </row>
        <row r="804">
          <cell r="J804">
            <v>-183.85537407708557</v>
          </cell>
          <cell r="K804">
            <v>-193.24321333283564</v>
          </cell>
          <cell r="L804">
            <v>-203.30683677517638</v>
          </cell>
          <cell r="M804">
            <v>-213.48122576817161</v>
          </cell>
          <cell r="N804">
            <v>-223.73077963914011</v>
          </cell>
          <cell r="O804">
            <v>-234.4724299657847</v>
          </cell>
          <cell r="P804">
            <v>-245.72980303708692</v>
          </cell>
          <cell r="Q804">
            <v>-249.78434478719885</v>
          </cell>
          <cell r="R804">
            <v>-253.90578647618764</v>
          </cell>
          <cell r="S804">
            <v>-258.09523195304473</v>
          </cell>
        </row>
        <row r="844">
          <cell r="I844">
            <v>0</v>
          </cell>
          <cell r="J844">
            <v>0</v>
          </cell>
          <cell r="K844">
            <v>0</v>
          </cell>
          <cell r="L844">
            <v>0</v>
          </cell>
          <cell r="M844">
            <v>0</v>
          </cell>
          <cell r="N844">
            <v>0</v>
          </cell>
          <cell r="O844">
            <v>0</v>
          </cell>
          <cell r="P844">
            <v>0</v>
          </cell>
          <cell r="Q844">
            <v>0</v>
          </cell>
          <cell r="R844">
            <v>0</v>
          </cell>
          <cell r="S844">
            <v>0</v>
          </cell>
        </row>
        <row r="884">
          <cell r="J884">
            <v>-7977.1139875305025</v>
          </cell>
          <cell r="K884">
            <v>-8501.9917738610147</v>
          </cell>
          <cell r="L884">
            <v>-9078.6023337050356</v>
          </cell>
          <cell r="M884">
            <v>-9558.9679227497672</v>
          </cell>
          <cell r="N884">
            <v>-9876.3080988893926</v>
          </cell>
          <cell r="O884">
            <v>-9275.4712857311588</v>
          </cell>
          <cell r="P884">
            <v>-9967.8309366531957</v>
          </cell>
          <cell r="Q884">
            <v>-10547.553592526143</v>
          </cell>
          <cell r="R884">
            <v>-11103.464053010706</v>
          </cell>
          <cell r="S884">
            <v>-11636.171969682433</v>
          </cell>
        </row>
        <row r="888">
          <cell r="J888">
            <v>-7654.0685561690671</v>
          </cell>
          <cell r="K888">
            <v>-8239.5528806957591</v>
          </cell>
          <cell r="L888">
            <v>-8790.2970537830242</v>
          </cell>
          <cell r="M888">
            <v>-9318.7851282274005</v>
          </cell>
          <cell r="N888">
            <v>-9717.6380108195808</v>
          </cell>
          <cell r="O888">
            <v>-9575.8896923102748</v>
          </cell>
          <cell r="P888">
            <v>-9621.6511111921773</v>
          </cell>
          <cell r="Q888">
            <v>-10257.69226458967</v>
          </cell>
          <cell r="R888">
            <v>-10825.508822768425</v>
          </cell>
          <cell r="S888">
            <v>-11369.81801134657</v>
          </cell>
        </row>
        <row r="889">
          <cell r="J889">
            <v>772.8766731683761</v>
          </cell>
          <cell r="K889">
            <v>729.36470115067766</v>
          </cell>
          <cell r="L889">
            <v>695.12210353146224</v>
          </cell>
          <cell r="M889">
            <v>715.29520503236324</v>
          </cell>
          <cell r="N889">
            <v>739.8736084718895</v>
          </cell>
          <cell r="O889">
            <v>-416.01615313424782</v>
          </cell>
          <cell r="P889">
            <v>-356.03325224452436</v>
          </cell>
          <cell r="Q889">
            <v>-329.93831108574881</v>
          </cell>
          <cell r="R889">
            <v>-302.00467400837488</v>
          </cell>
          <cell r="S889">
            <v>-274.61268471868323</v>
          </cell>
        </row>
        <row r="891">
          <cell r="J891">
            <v>12266.685943407039</v>
          </cell>
          <cell r="K891">
            <v>13054.234236950064</v>
          </cell>
          <cell r="L891">
            <v>13838.832632092704</v>
          </cell>
          <cell r="M891">
            <v>14589.149616019962</v>
          </cell>
          <cell r="N891">
            <v>15207.209034075038</v>
          </cell>
          <cell r="O891">
            <v>15428.148767842333</v>
          </cell>
          <cell r="P891">
            <v>15309.078299302309</v>
          </cell>
          <cell r="Q891">
            <v>14726.079343378457</v>
          </cell>
          <cell r="R891">
            <v>14156.905089212982</v>
          </cell>
          <cell r="S891">
            <v>13601.055264721555</v>
          </cell>
        </row>
        <row r="892">
          <cell r="J892">
            <v>12475.305051130486</v>
          </cell>
          <cell r="K892">
            <v>13209.003051031204</v>
          </cell>
          <cell r="L892">
            <v>14006.34710636811</v>
          </cell>
          <cell r="M892">
            <v>14709.74267116167</v>
          </cell>
          <cell r="N892">
            <v>15248.673374182397</v>
          </cell>
          <cell r="O892">
            <v>15134.915286902613</v>
          </cell>
          <cell r="P892">
            <v>15014.058937808029</v>
          </cell>
          <cell r="Q892">
            <v>14438.099748948884</v>
          </cell>
          <cell r="R892">
            <v>13875.71042947708</v>
          </cell>
          <cell r="S892">
            <v>13326.400099966033</v>
          </cell>
        </row>
        <row r="894">
          <cell r="J894">
            <v>1147.9577746386681</v>
          </cell>
          <cell r="K894">
            <v>1138.0566948670842</v>
          </cell>
          <cell r="L894">
            <v>1134.2766785304873</v>
          </cell>
          <cell r="M894">
            <v>1181.2111919379709</v>
          </cell>
          <cell r="N894">
            <v>1225.6322408912988</v>
          </cell>
          <cell r="O894">
            <v>0</v>
          </cell>
          <cell r="P894">
            <v>0</v>
          </cell>
          <cell r="Q894">
            <v>0</v>
          </cell>
          <cell r="R894">
            <v>0</v>
          </cell>
          <cell r="S894">
            <v>0</v>
          </cell>
        </row>
        <row r="897">
          <cell r="J897">
            <v>3.2235533299783232</v>
          </cell>
          <cell r="K897">
            <v>2.935927881937944</v>
          </cell>
          <cell r="L897">
            <v>2.7209103741296623</v>
          </cell>
          <cell r="M897">
            <v>2.6635349348061457</v>
          </cell>
          <cell r="N897">
            <v>2.6469618264889467</v>
          </cell>
          <cell r="O897">
            <v>-7.4298603782003078E-3</v>
          </cell>
          <cell r="P897">
            <v>0</v>
          </cell>
          <cell r="Q897">
            <v>0</v>
          </cell>
          <cell r="R897">
            <v>0</v>
          </cell>
          <cell r="S897">
            <v>0</v>
          </cell>
        </row>
        <row r="898">
          <cell r="J898">
            <v>1.5285031596674095</v>
          </cell>
          <cell r="K898">
            <v>1.4278843332503315</v>
          </cell>
          <cell r="L898">
            <v>1.3878246610811871</v>
          </cell>
          <cell r="M898">
            <v>1.3630807654957187</v>
          </cell>
          <cell r="N898">
            <v>1.291035043300431</v>
          </cell>
          <cell r="O898">
            <v>-1.427625506800547</v>
          </cell>
          <cell r="P898">
            <v>-1.6572573468034351</v>
          </cell>
          <cell r="Q898">
            <v>-1.7456572016865886</v>
          </cell>
          <cell r="R898">
            <v>-1.8621874688476134</v>
          </cell>
          <cell r="S898">
            <v>-2.0003093814612622</v>
          </cell>
        </row>
        <row r="899">
          <cell r="J899">
            <v>0.10097592770389401</v>
          </cell>
          <cell r="K899">
            <v>8.8519936908164981E-2</v>
          </cell>
          <cell r="L899">
            <v>7.9078340501849934E-2</v>
          </cell>
          <cell r="M899">
            <v>7.6758418097405495E-2</v>
          </cell>
          <cell r="N899">
            <v>7.6137185563829105E-2</v>
          </cell>
          <cell r="O899">
            <v>-4.3444125454820265E-2</v>
          </cell>
          <cell r="P899">
            <v>-3.7003342579152179E-2</v>
          </cell>
          <cell r="Q899">
            <v>-3.2164964845428322E-2</v>
          </cell>
          <cell r="R899">
            <v>-2.7897503845102659E-2</v>
          </cell>
          <cell r="S899">
            <v>-2.4152777506608467E-2</v>
          </cell>
        </row>
        <row r="900">
          <cell r="J900">
            <v>7.3838897126457567E-2</v>
          </cell>
          <cell r="K900">
            <v>6.3058339984063863E-2</v>
          </cell>
          <cell r="L900">
            <v>5.417301569982666E-2</v>
          </cell>
          <cell r="M900">
            <v>5.2496669443769614E-2</v>
          </cell>
          <cell r="N900">
            <v>5.2260705484754019E-2</v>
          </cell>
          <cell r="O900">
            <v>-7.0129976479007164E-2</v>
          </cell>
          <cell r="P900">
            <v>-6.0370511810030718E-2</v>
          </cell>
          <cell r="Q900">
            <v>-5.496275992223746E-2</v>
          </cell>
          <cell r="R900">
            <v>-5.0066398903126745E-2</v>
          </cell>
          <cell r="S900">
            <v>-4.5780340653238584E-2</v>
          </cell>
        </row>
        <row r="901">
          <cell r="J901">
            <v>0.6394323789948233</v>
          </cell>
          <cell r="K901">
            <v>0.64365128397765636</v>
          </cell>
          <cell r="L901">
            <v>0.64817773433426973</v>
          </cell>
          <cell r="M901">
            <v>0.64983923488274509</v>
          </cell>
          <cell r="N901">
            <v>0.64768310373878279</v>
          </cell>
          <cell r="O901">
            <v>0.61285254062557759</v>
          </cell>
          <cell r="P901">
            <v>0.66389981403046527</v>
          </cell>
          <cell r="Q901">
            <v>0.73053613535908846</v>
          </cell>
          <cell r="R901">
            <v>0.80020868909334475</v>
          </cell>
          <cell r="S901">
            <v>0.8731669379874083</v>
          </cell>
        </row>
        <row r="902">
          <cell r="J902">
            <v>1.5070523540094047</v>
          </cell>
          <cell r="K902">
            <v>1.0058449351075818</v>
          </cell>
          <cell r="L902">
            <v>0.64566910754458484</v>
          </cell>
          <cell r="M902">
            <v>0.62970986810753105</v>
          </cell>
          <cell r="N902">
            <v>0.65369982015339034</v>
          </cell>
          <cell r="O902">
            <v>0.35884350314793173</v>
          </cell>
          <cell r="P902">
            <v>-3.8878659271114797</v>
          </cell>
          <cell r="Q902">
            <v>-3.3575882924888738</v>
          </cell>
          <cell r="R902">
            <v>-3.193071595094048</v>
          </cell>
          <cell r="S902">
            <v>-3.0351097903271302</v>
          </cell>
        </row>
        <row r="903">
          <cell r="J903">
            <v>16.783113716975102</v>
          </cell>
          <cell r="K903">
            <v>16.640895429760167</v>
          </cell>
          <cell r="L903">
            <v>16.709516603040989</v>
          </cell>
          <cell r="M903">
            <v>16.375128202453162</v>
          </cell>
          <cell r="N903">
            <v>16.282930100466647</v>
          </cell>
          <cell r="O903">
            <v>-7.0130398673382599</v>
          </cell>
          <cell r="P903">
            <v>-6.7768822580191754</v>
          </cell>
          <cell r="Q903">
            <v>-5.3091844745052397</v>
          </cell>
          <cell r="R903">
            <v>-3.9529127453795061</v>
          </cell>
          <cell r="S903">
            <v>-2.6443083149654281</v>
          </cell>
        </row>
        <row r="904">
          <cell r="J904">
            <v>10.685659537667323</v>
          </cell>
          <cell r="K904">
            <v>11.470636125447768</v>
          </cell>
          <cell r="L904">
            <v>12.200579359545337</v>
          </cell>
          <cell r="M904">
            <v>12.351008621992539</v>
          </cell>
          <cell r="N904">
            <v>12.407644419517</v>
          </cell>
          <cell r="O904">
            <v>0</v>
          </cell>
          <cell r="P904">
            <v>0</v>
          </cell>
          <cell r="Q904">
            <v>0</v>
          </cell>
          <cell r="R904">
            <v>0</v>
          </cell>
          <cell r="S904">
            <v>0</v>
          </cell>
        </row>
        <row r="905">
          <cell r="J905">
            <v>0.54350303376477616</v>
          </cell>
          <cell r="K905">
            <v>0.55968676799941153</v>
          </cell>
          <cell r="L905">
            <v>0.51311645301263042</v>
          </cell>
          <cell r="M905">
            <v>0.57819100931630651</v>
          </cell>
          <cell r="N905">
            <v>0.72173926317156833</v>
          </cell>
          <cell r="O905">
            <v>0</v>
          </cell>
          <cell r="P905">
            <v>0</v>
          </cell>
          <cell r="Q905">
            <v>0</v>
          </cell>
          <cell r="R905">
            <v>0</v>
          </cell>
          <cell r="S905">
            <v>0</v>
          </cell>
        </row>
        <row r="906">
          <cell r="J906">
            <v>5.7630452688148072E-2</v>
          </cell>
          <cell r="K906">
            <v>5.1367518333464139E-2</v>
          </cell>
          <cell r="L906">
            <v>4.6221085241355542E-2</v>
          </cell>
          <cell r="M906">
            <v>4.5604936732554793E-2</v>
          </cell>
          <cell r="N906">
            <v>4.5356089459278832E-2</v>
          </cell>
          <cell r="O906">
            <v>-3.2974447438511592E-2</v>
          </cell>
          <cell r="P906">
            <v>-3.3230915060506239E-2</v>
          </cell>
          <cell r="Q906">
            <v>-3.4546512262784025E-2</v>
          </cell>
          <cell r="R906">
            <v>-3.593544474677525E-2</v>
          </cell>
          <cell r="S906">
            <v>-3.7404059517228153E-2</v>
          </cell>
        </row>
        <row r="907">
          <cell r="J907">
            <v>0.11028321787637296</v>
          </cell>
          <cell r="K907">
            <v>9.4951080468075932E-2</v>
          </cell>
          <cell r="L907">
            <v>8.1603301124752073E-2</v>
          </cell>
          <cell r="M907">
            <v>8.0446183823019934E-2</v>
          </cell>
          <cell r="N907">
            <v>7.9797256842021339E-2</v>
          </cell>
          <cell r="O907">
            <v>-0.12930907772239914</v>
          </cell>
          <cell r="P907">
            <v>-0.13326508091094966</v>
          </cell>
          <cell r="Q907">
            <v>-0.17330837651637385</v>
          </cell>
          <cell r="R907">
            <v>-0.23687225896144812</v>
          </cell>
          <cell r="S907">
            <v>-0.35998545914276248</v>
          </cell>
        </row>
        <row r="908">
          <cell r="J908">
            <v>3.8566014071886624E-2</v>
          </cell>
          <cell r="K908">
            <v>3.8511081744928087E-2</v>
          </cell>
          <cell r="L908">
            <v>3.8283867841720311E-2</v>
          </cell>
          <cell r="M908">
            <v>3.8604603399188087E-2</v>
          </cell>
          <cell r="N908">
            <v>3.8720016413522372E-2</v>
          </cell>
          <cell r="O908">
            <v>-3.8012788877291745E-2</v>
          </cell>
          <cell r="P908">
            <v>-3.8541753556479541E-2</v>
          </cell>
          <cell r="Q908">
            <v>-3.9111509277459239E-2</v>
          </cell>
          <cell r="R908">
            <v>-3.9725442526299289E-2</v>
          </cell>
          <cell r="S908">
            <v>-4.0387331631233654E-2</v>
          </cell>
        </row>
        <row r="909">
          <cell r="J909">
            <v>5.9583699238631785E-2</v>
          </cell>
          <cell r="K909">
            <v>6.0092920132868856E-2</v>
          </cell>
          <cell r="L909">
            <v>5.9846135813289097E-2</v>
          </cell>
          <cell r="M909">
            <v>6.1068224177334367E-2</v>
          </cell>
          <cell r="N909">
            <v>6.1414008033562784E-2</v>
          </cell>
          <cell r="O909">
            <v>-0.14259151793180116</v>
          </cell>
          <cell r="P909">
            <v>-0.14756048016278969</v>
          </cell>
          <cell r="Q909">
            <v>-0.18835284492411417</v>
          </cell>
          <cell r="R909">
            <v>-0.25297800999247538</v>
          </cell>
          <cell r="S909">
            <v>-0.3781707278007308</v>
          </cell>
        </row>
        <row r="975">
          <cell r="J975">
            <v>0</v>
          </cell>
          <cell r="K975">
            <v>0</v>
          </cell>
          <cell r="L975">
            <v>0</v>
          </cell>
          <cell r="M975">
            <v>0</v>
          </cell>
          <cell r="N975">
            <v>0</v>
          </cell>
          <cell r="O975">
            <v>0</v>
          </cell>
          <cell r="P975">
            <v>0</v>
          </cell>
          <cell r="Q975">
            <v>0</v>
          </cell>
          <cell r="R975">
            <v>0</v>
          </cell>
          <cell r="S975">
            <v>0</v>
          </cell>
        </row>
        <row r="1028">
          <cell r="J1028">
            <v>3.2254276764244874</v>
          </cell>
          <cell r="K1028">
            <v>2.9368852581632567</v>
          </cell>
          <cell r="L1028">
            <v>2.7221984473417984</v>
          </cell>
          <cell r="M1028">
            <v>2.6640195619067093</v>
          </cell>
          <cell r="N1028">
            <v>2.646059128421018</v>
          </cell>
          <cell r="O1028">
            <v>-7.4280369352697963E-3</v>
          </cell>
          <cell r="P1028">
            <v>0</v>
          </cell>
          <cell r="Q1028">
            <v>0</v>
          </cell>
          <cell r="R1028">
            <v>0</v>
          </cell>
          <cell r="S1028">
            <v>0</v>
          </cell>
        </row>
        <row r="1029">
          <cell r="J1029">
            <v>1.5303102198124694</v>
          </cell>
          <cell r="K1029">
            <v>1.4286944494685634</v>
          </cell>
          <cell r="L1029">
            <v>1.3889259212641372</v>
          </cell>
          <cell r="M1029">
            <v>1.3633496711306279</v>
          </cell>
          <cell r="N1029">
            <v>1.2899358350151651</v>
          </cell>
          <cell r="O1029">
            <v>-1.4278060313493699</v>
          </cell>
          <cell r="P1029">
            <v>-1.6575024480707665</v>
          </cell>
          <cell r="Q1029">
            <v>-1.7459510133379963</v>
          </cell>
          <cell r="R1029">
            <v>-1.8625485887467614</v>
          </cell>
          <cell r="S1029">
            <v>-2.0007592850814713</v>
          </cell>
        </row>
        <row r="1030">
          <cell r="J1030">
            <v>0.10106046146934362</v>
          </cell>
          <cell r="K1030">
            <v>8.8562504729221891E-2</v>
          </cell>
          <cell r="L1030">
            <v>7.9136027536854184E-2</v>
          </cell>
          <cell r="M1030">
            <v>7.6779100468742797E-2</v>
          </cell>
          <cell r="N1030">
            <v>7.6094018964520269E-2</v>
          </cell>
          <cell r="O1030">
            <v>-4.3442994677653106E-2</v>
          </cell>
          <cell r="P1030">
            <v>-3.7001680168652108E-2</v>
          </cell>
          <cell r="Q1030">
            <v>-3.2162827579444962E-2</v>
          </cell>
          <cell r="R1030">
            <v>-2.7894933770933973E-2</v>
          </cell>
          <cell r="S1030">
            <v>-2.4149814158655195E-2</v>
          </cell>
        </row>
        <row r="1031">
          <cell r="J1031">
            <v>7.3921529981531259E-2</v>
          </cell>
          <cell r="K1031">
            <v>6.3098804402950903E-2</v>
          </cell>
          <cell r="L1031">
            <v>5.4227142494596793E-2</v>
          </cell>
          <cell r="M1031">
            <v>5.2513849759686877E-2</v>
          </cell>
          <cell r="N1031">
            <v>5.2214244688001232E-2</v>
          </cell>
          <cell r="O1031">
            <v>-7.0131427959995718E-2</v>
          </cell>
          <cell r="P1031">
            <v>-6.0371388980874588E-2</v>
          </cell>
          <cell r="Q1031">
            <v>-5.4963084254516438E-2</v>
          </cell>
          <cell r="R1031">
            <v>-5.0066225036101052E-2</v>
          </cell>
          <cell r="S1031">
            <v>-4.5779726314802129E-2</v>
          </cell>
        </row>
        <row r="1032">
          <cell r="J1032">
            <v>0.63939076178356302</v>
          </cell>
          <cell r="K1032">
            <v>0.6435857925862426</v>
          </cell>
          <cell r="L1032">
            <v>0.64808744242990612</v>
          </cell>
          <cell r="M1032">
            <v>0.64974277372882683</v>
          </cell>
          <cell r="N1032">
            <v>0.64761551241371151</v>
          </cell>
          <cell r="O1032">
            <v>0.61278883037655718</v>
          </cell>
          <cell r="P1032">
            <v>0.66383208436232177</v>
          </cell>
          <cell r="Q1032">
            <v>0.73046185828407773</v>
          </cell>
          <cell r="R1032">
            <v>0.80012718163137508</v>
          </cell>
          <cell r="S1032">
            <v>0.87307743706380425</v>
          </cell>
        </row>
        <row r="1033">
          <cell r="J1033">
            <v>1.5104208174918075</v>
          </cell>
          <cell r="K1033">
            <v>1.0073476689502632</v>
          </cell>
          <cell r="L1033">
            <v>0.64774714706569048</v>
          </cell>
          <cell r="M1033">
            <v>0.63013395644940717</v>
          </cell>
          <cell r="N1033">
            <v>0.65141366723424332</v>
          </cell>
          <cell r="O1033">
            <v>0.35906960318818398</v>
          </cell>
          <cell r="P1033">
            <v>-3.8876516754950239</v>
          </cell>
          <cell r="Q1033">
            <v>-3.357366010388811</v>
          </cell>
          <cell r="R1033">
            <v>-3.1928409815153698</v>
          </cell>
          <cell r="S1033">
            <v>-3.0348705329930676</v>
          </cell>
        </row>
        <row r="1034">
          <cell r="J1034">
            <v>16.746752581331698</v>
          </cell>
          <cell r="K1034">
            <v>16.627682630857819</v>
          </cell>
          <cell r="L1034">
            <v>16.691304423266214</v>
          </cell>
          <cell r="M1034">
            <v>16.376550928115318</v>
          </cell>
          <cell r="N1034">
            <v>16.312926896022873</v>
          </cell>
          <cell r="O1034">
            <v>-7.0144523321240859</v>
          </cell>
          <cell r="P1034">
            <v>-6.7782697945848653</v>
          </cell>
          <cell r="Q1034">
            <v>-5.310596425928467</v>
          </cell>
          <cell r="R1034">
            <v>-3.9543538624269985</v>
          </cell>
          <cell r="S1034">
            <v>-2.6457796148243382</v>
          </cell>
        </row>
        <row r="1035">
          <cell r="J1035">
            <v>10.680012362516448</v>
          </cell>
          <cell r="K1035">
            <v>11.468075191702559</v>
          </cell>
          <cell r="L1035">
            <v>12.196635750032396</v>
          </cell>
          <cell r="M1035">
            <v>12.350807157218016</v>
          </cell>
          <cell r="N1035">
            <v>12.41349577036296</v>
          </cell>
          <cell r="O1035">
            <v>0</v>
          </cell>
          <cell r="P1035">
            <v>0</v>
          </cell>
          <cell r="Q1035">
            <v>0</v>
          </cell>
          <cell r="R1035">
            <v>0</v>
          </cell>
          <cell r="S1035">
            <v>0</v>
          </cell>
        </row>
        <row r="1036">
          <cell r="J1036">
            <v>0.54407585286192706</v>
          </cell>
          <cell r="K1036">
            <v>0.55998893339028089</v>
          </cell>
          <cell r="L1036">
            <v>0.51355758254066519</v>
          </cell>
          <cell r="M1036">
            <v>0.57829437703682063</v>
          </cell>
          <cell r="N1036">
            <v>0.72102236998366431</v>
          </cell>
          <cell r="O1036">
            <v>0</v>
          </cell>
          <cell r="P1036">
            <v>0</v>
          </cell>
          <cell r="Q1036">
            <v>0</v>
          </cell>
          <cell r="R1036">
            <v>0</v>
          </cell>
          <cell r="S1036">
            <v>0</v>
          </cell>
        </row>
        <row r="1037">
          <cell r="J1037">
            <v>5.7679815080120683E-2</v>
          </cell>
          <cell r="K1037">
            <v>5.1386945515678906E-2</v>
          </cell>
          <cell r="L1037">
            <v>4.6247524100433396E-2</v>
          </cell>
          <cell r="M1037">
            <v>4.5606254156831463E-2</v>
          </cell>
          <cell r="N1037">
            <v>4.531817457153637E-2</v>
          </cell>
          <cell r="O1037">
            <v>-3.2974447438511592E-2</v>
          </cell>
          <cell r="P1037">
            <v>-3.3230915060506239E-2</v>
          </cell>
          <cell r="Q1037">
            <v>-3.4546512262784025E-2</v>
          </cell>
          <cell r="R1037">
            <v>-3.593544474677525E-2</v>
          </cell>
          <cell r="S1037">
            <v>-3.7404059517228153E-2</v>
          </cell>
        </row>
        <row r="1038">
          <cell r="J1038">
            <v>0.1104097349307322</v>
          </cell>
          <cell r="K1038">
            <v>9.4993821606676548E-2</v>
          </cell>
          <cell r="L1038">
            <v>8.1664012124234422E-2</v>
          </cell>
          <cell r="M1038">
            <v>8.0435946267945632E-2</v>
          </cell>
          <cell r="N1038">
            <v>7.968022592009795E-2</v>
          </cell>
          <cell r="O1038">
            <v>-0.12928262827343034</v>
          </cell>
          <cell r="P1038">
            <v>-0.13323736412322174</v>
          </cell>
          <cell r="Q1038">
            <v>-0.17326181472938332</v>
          </cell>
          <cell r="R1038">
            <v>-0.23678538857749046</v>
          </cell>
          <cell r="S1038">
            <v>-0.35978462550228452</v>
          </cell>
        </row>
        <row r="1039">
          <cell r="J1039">
            <v>3.8615376463859215E-2</v>
          </cell>
          <cell r="K1039">
            <v>3.8530508927142847E-2</v>
          </cell>
          <cell r="L1039">
            <v>3.8310306700798158E-2</v>
          </cell>
          <cell r="M1039">
            <v>3.8605920823464764E-2</v>
          </cell>
          <cell r="N1039">
            <v>3.8682101525779909E-2</v>
          </cell>
          <cell r="O1039">
            <v>-3.8012788877291745E-2</v>
          </cell>
          <cell r="P1039">
            <v>-3.8541753556479541E-2</v>
          </cell>
          <cell r="Q1039">
            <v>-3.9111509277459239E-2</v>
          </cell>
          <cell r="R1039">
            <v>-3.9725442526299289E-2</v>
          </cell>
          <cell r="S1039">
            <v>-4.0387331631233654E-2</v>
          </cell>
        </row>
        <row r="1040">
          <cell r="J1040">
            <v>5.9713069452924358E-2</v>
          </cell>
          <cell r="K1040">
            <v>6.0140671565632971E-2</v>
          </cell>
          <cell r="L1040">
            <v>5.9911434998818167E-2</v>
          </cell>
          <cell r="M1040">
            <v>6.1062918827626683E-2</v>
          </cell>
          <cell r="N1040">
            <v>6.1301077751032051E-2</v>
          </cell>
          <cell r="O1040">
            <v>-0.14256280499908741</v>
          </cell>
          <cell r="P1040">
            <v>-0.147530273993947</v>
          </cell>
          <cell r="Q1040">
            <v>-0.1883027667321128</v>
          </cell>
          <cell r="R1040">
            <v>-0.25288581517746278</v>
          </cell>
          <cell r="S1040">
            <v>-0.37796042965823262</v>
          </cell>
        </row>
        <row r="1106">
          <cell r="J1106">
            <v>0</v>
          </cell>
          <cell r="K1106">
            <v>0</v>
          </cell>
          <cell r="L1106">
            <v>0</v>
          </cell>
          <cell r="M1106">
            <v>0</v>
          </cell>
          <cell r="N1106">
            <v>0</v>
          </cell>
          <cell r="O1106">
            <v>0</v>
          </cell>
          <cell r="P1106">
            <v>0</v>
          </cell>
          <cell r="Q1106">
            <v>0</v>
          </cell>
          <cell r="R1106">
            <v>0</v>
          </cell>
          <cell r="S1106">
            <v>0</v>
          </cell>
        </row>
        <row r="1159">
          <cell r="J1159">
            <v>3.2254276764244874</v>
          </cell>
          <cell r="K1159">
            <v>2.9368852581632567</v>
          </cell>
          <cell r="L1159">
            <v>2.7221984473417984</v>
          </cell>
          <cell r="M1159">
            <v>2.6640195619067093</v>
          </cell>
          <cell r="N1159">
            <v>2.646059128421018</v>
          </cell>
          <cell r="O1159">
            <v>-7.4280369352697963E-3</v>
          </cell>
          <cell r="P1159">
            <v>0</v>
          </cell>
          <cell r="Q1159">
            <v>0</v>
          </cell>
          <cell r="R1159">
            <v>0</v>
          </cell>
          <cell r="S1159">
            <v>0</v>
          </cell>
        </row>
        <row r="1160">
          <cell r="J1160">
            <v>1.5303102198124694</v>
          </cell>
          <cell r="K1160">
            <v>1.4286944494685634</v>
          </cell>
          <cell r="L1160">
            <v>1.3889259212641372</v>
          </cell>
          <cell r="M1160">
            <v>1.3633496711306279</v>
          </cell>
          <cell r="N1160">
            <v>1.2899358350151651</v>
          </cell>
          <cell r="O1160">
            <v>-1.4278060313493699</v>
          </cell>
          <cell r="P1160">
            <v>-1.6575024480707665</v>
          </cell>
          <cell r="Q1160">
            <v>-1.7459510133379963</v>
          </cell>
          <cell r="R1160">
            <v>-1.8625485887467614</v>
          </cell>
          <cell r="S1160">
            <v>-2.0007592850814713</v>
          </cell>
        </row>
        <row r="1161">
          <cell r="J1161">
            <v>0.10106046146934362</v>
          </cell>
          <cell r="K1161">
            <v>8.8562504729221891E-2</v>
          </cell>
          <cell r="L1161">
            <v>7.9136027536854184E-2</v>
          </cell>
          <cell r="M1161">
            <v>7.6779100468742797E-2</v>
          </cell>
          <cell r="N1161">
            <v>7.6094018964520269E-2</v>
          </cell>
          <cell r="O1161">
            <v>-4.3442994677653106E-2</v>
          </cell>
          <cell r="P1161">
            <v>-3.7001680168652108E-2</v>
          </cell>
          <cell r="Q1161">
            <v>-3.2162827579444962E-2</v>
          </cell>
          <cell r="R1161">
            <v>-2.7894933770933973E-2</v>
          </cell>
          <cell r="S1161">
            <v>-2.4149814158655195E-2</v>
          </cell>
        </row>
        <row r="1162">
          <cell r="J1162">
            <v>7.3921529981531259E-2</v>
          </cell>
          <cell r="K1162">
            <v>6.3098804402950903E-2</v>
          </cell>
          <cell r="L1162">
            <v>5.4227142494596793E-2</v>
          </cell>
          <cell r="M1162">
            <v>5.2513849759686877E-2</v>
          </cell>
          <cell r="N1162">
            <v>5.2214244688001232E-2</v>
          </cell>
          <cell r="O1162">
            <v>-7.0131427959995718E-2</v>
          </cell>
          <cell r="P1162">
            <v>-6.0371388980874588E-2</v>
          </cell>
          <cell r="Q1162">
            <v>-5.4963084254516438E-2</v>
          </cell>
          <cell r="R1162">
            <v>-5.0066225036101052E-2</v>
          </cell>
          <cell r="S1162">
            <v>-4.5779726314802129E-2</v>
          </cell>
        </row>
        <row r="1163">
          <cell r="J1163">
            <v>0.63939076178356302</v>
          </cell>
          <cell r="K1163">
            <v>0.6435857925862426</v>
          </cell>
          <cell r="L1163">
            <v>0.64808744242990612</v>
          </cell>
          <cell r="M1163">
            <v>0.64974277372882683</v>
          </cell>
          <cell r="N1163">
            <v>0.64761551241371151</v>
          </cell>
          <cell r="O1163">
            <v>0.61278883037655718</v>
          </cell>
          <cell r="P1163">
            <v>0.66383208436232177</v>
          </cell>
          <cell r="Q1163">
            <v>0.73046185828407773</v>
          </cell>
          <cell r="R1163">
            <v>0.80012718163137508</v>
          </cell>
          <cell r="S1163">
            <v>0.87307743706380425</v>
          </cell>
        </row>
        <row r="1164">
          <cell r="J1164">
            <v>1.5104208174918075</v>
          </cell>
          <cell r="K1164">
            <v>1.0073476689502632</v>
          </cell>
          <cell r="L1164">
            <v>0.64774714706569048</v>
          </cell>
          <cell r="M1164">
            <v>0.63013395644940717</v>
          </cell>
          <cell r="N1164">
            <v>0.65141366723424332</v>
          </cell>
          <cell r="O1164">
            <v>0.35906960318818398</v>
          </cell>
          <cell r="P1164">
            <v>-3.8876516754950239</v>
          </cell>
          <cell r="Q1164">
            <v>-3.357366010388811</v>
          </cell>
          <cell r="R1164">
            <v>-3.1928409815153698</v>
          </cell>
          <cell r="S1164">
            <v>-3.0348705329930676</v>
          </cell>
        </row>
        <row r="1165">
          <cell r="J1165">
            <v>16.746752581331698</v>
          </cell>
          <cell r="K1165">
            <v>16.627682630857819</v>
          </cell>
          <cell r="L1165">
            <v>16.691304423266214</v>
          </cell>
          <cell r="M1165">
            <v>16.376550928115318</v>
          </cell>
          <cell r="N1165">
            <v>16.312926896022873</v>
          </cell>
          <cell r="O1165">
            <v>-7.0144523321240859</v>
          </cell>
          <cell r="P1165">
            <v>-6.7782697945848653</v>
          </cell>
          <cell r="Q1165">
            <v>-5.310596425928467</v>
          </cell>
          <cell r="R1165">
            <v>-3.9543538624269985</v>
          </cell>
          <cell r="S1165">
            <v>-2.6457796148243382</v>
          </cell>
        </row>
        <row r="1166">
          <cell r="J1166">
            <v>10.680012362516448</v>
          </cell>
          <cell r="K1166">
            <v>11.468075191702559</v>
          </cell>
          <cell r="L1166">
            <v>12.196635750032396</v>
          </cell>
          <cell r="M1166">
            <v>12.350807157218016</v>
          </cell>
          <cell r="N1166">
            <v>12.41349577036296</v>
          </cell>
          <cell r="O1166">
            <v>0</v>
          </cell>
          <cell r="P1166">
            <v>0</v>
          </cell>
          <cell r="Q1166">
            <v>0</v>
          </cell>
          <cell r="R1166">
            <v>0</v>
          </cell>
          <cell r="S1166">
            <v>0</v>
          </cell>
        </row>
        <row r="1167">
          <cell r="J1167">
            <v>0.54407585286192706</v>
          </cell>
          <cell r="K1167">
            <v>0.55998893339028089</v>
          </cell>
          <cell r="L1167">
            <v>0.51355758254066519</v>
          </cell>
          <cell r="M1167">
            <v>0.57829437703682063</v>
          </cell>
          <cell r="N1167">
            <v>0.72102236998366431</v>
          </cell>
          <cell r="O1167">
            <v>0</v>
          </cell>
          <cell r="P1167">
            <v>0</v>
          </cell>
          <cell r="Q1167">
            <v>0</v>
          </cell>
          <cell r="R1167">
            <v>0</v>
          </cell>
          <cell r="S1167">
            <v>0</v>
          </cell>
        </row>
        <row r="1168">
          <cell r="J1168">
            <v>5.7679815080120683E-2</v>
          </cell>
          <cell r="K1168">
            <v>5.1386945515678906E-2</v>
          </cell>
          <cell r="L1168">
            <v>4.6247524100433396E-2</v>
          </cell>
          <cell r="M1168">
            <v>4.5606254156831463E-2</v>
          </cell>
          <cell r="N1168">
            <v>4.531817457153637E-2</v>
          </cell>
          <cell r="O1168">
            <v>-3.2974447438511592E-2</v>
          </cell>
          <cell r="P1168">
            <v>-3.3230915060506239E-2</v>
          </cell>
          <cell r="Q1168">
            <v>-3.4546512262784025E-2</v>
          </cell>
          <cell r="R1168">
            <v>-3.593544474677525E-2</v>
          </cell>
          <cell r="S1168">
            <v>-3.7404059517228153E-2</v>
          </cell>
        </row>
        <row r="1169">
          <cell r="J1169">
            <v>0.1104097349307322</v>
          </cell>
          <cell r="K1169">
            <v>9.4993821606676548E-2</v>
          </cell>
          <cell r="L1169">
            <v>8.1664012124234422E-2</v>
          </cell>
          <cell r="M1169">
            <v>8.0435946267945632E-2</v>
          </cell>
          <cell r="N1169">
            <v>7.968022592009795E-2</v>
          </cell>
          <cell r="O1169">
            <v>-0.12928262827343034</v>
          </cell>
          <cell r="P1169">
            <v>-0.13323736412322174</v>
          </cell>
          <cell r="Q1169">
            <v>-0.17326181472938332</v>
          </cell>
          <cell r="R1169">
            <v>-0.23678538857749046</v>
          </cell>
          <cell r="S1169">
            <v>-0.35978462550228452</v>
          </cell>
        </row>
        <row r="1170">
          <cell r="J1170">
            <v>3.8615376463859215E-2</v>
          </cell>
          <cell r="K1170">
            <v>3.8530508927142847E-2</v>
          </cell>
          <cell r="L1170">
            <v>3.8310306700798158E-2</v>
          </cell>
          <cell r="M1170">
            <v>3.8605920823464764E-2</v>
          </cell>
          <cell r="N1170">
            <v>3.8682101525779909E-2</v>
          </cell>
          <cell r="O1170">
            <v>-3.8012788877291745E-2</v>
          </cell>
          <cell r="P1170">
            <v>-3.8541753556479541E-2</v>
          </cell>
          <cell r="Q1170">
            <v>-3.9111509277459239E-2</v>
          </cell>
          <cell r="R1170">
            <v>-3.9725442526299289E-2</v>
          </cell>
          <cell r="S1170">
            <v>-4.0387331631233654E-2</v>
          </cell>
        </row>
        <row r="1171">
          <cell r="J1171">
            <v>5.9713069452924358E-2</v>
          </cell>
          <cell r="K1171">
            <v>6.0140671565632971E-2</v>
          </cell>
          <cell r="L1171">
            <v>5.9911434998818167E-2</v>
          </cell>
          <cell r="M1171">
            <v>6.1062918827626683E-2</v>
          </cell>
          <cell r="N1171">
            <v>6.1301077751032051E-2</v>
          </cell>
          <cell r="O1171">
            <v>-0.14256280499908741</v>
          </cell>
          <cell r="P1171">
            <v>-0.147530273993947</v>
          </cell>
          <cell r="Q1171">
            <v>-0.1883027667321128</v>
          </cell>
          <cell r="R1171">
            <v>-0.25288581517746278</v>
          </cell>
          <cell r="S1171">
            <v>-0.37796042965823262</v>
          </cell>
        </row>
      </sheetData>
      <sheetData sheetId="30"/>
      <sheetData sheetId="31">
        <row r="50">
          <cell r="J50">
            <v>0</v>
          </cell>
          <cell r="K50">
            <v>0</v>
          </cell>
          <cell r="L50">
            <v>0</v>
          </cell>
          <cell r="M50">
            <v>0</v>
          </cell>
          <cell r="N50">
            <v>0</v>
          </cell>
          <cell r="O50">
            <v>0</v>
          </cell>
          <cell r="P50">
            <v>0</v>
          </cell>
          <cell r="Q50">
            <v>0</v>
          </cell>
          <cell r="R50">
            <v>0</v>
          </cell>
          <cell r="S50">
            <v>0</v>
          </cell>
        </row>
      </sheetData>
      <sheetData sheetId="32"/>
      <sheetData sheetId="33"/>
      <sheetData sheetId="34">
        <row r="94">
          <cell r="J94">
            <v>0</v>
          </cell>
          <cell r="K94">
            <v>0</v>
          </cell>
          <cell r="L94">
            <v>0</v>
          </cell>
          <cell r="M94">
            <v>0</v>
          </cell>
          <cell r="N94">
            <v>0</v>
          </cell>
          <cell r="O94">
            <v>0</v>
          </cell>
          <cell r="P94">
            <v>0</v>
          </cell>
          <cell r="Q94">
            <v>0</v>
          </cell>
          <cell r="R94">
            <v>0</v>
          </cell>
          <cell r="S94">
            <v>0</v>
          </cell>
        </row>
        <row r="157">
          <cell r="J157">
            <v>0</v>
          </cell>
          <cell r="K157">
            <v>0</v>
          </cell>
          <cell r="L157">
            <v>0</v>
          </cell>
          <cell r="M157">
            <v>0</v>
          </cell>
          <cell r="N157">
            <v>0</v>
          </cell>
          <cell r="O157">
            <v>-0.77600000000000002</v>
          </cell>
          <cell r="P157">
            <v>-1.996</v>
          </cell>
          <cell r="Q157">
            <v>-2.105</v>
          </cell>
          <cell r="R157">
            <v>-2.2200000000000002</v>
          </cell>
          <cell r="S157">
            <v>-2.3410000000000002</v>
          </cell>
        </row>
        <row r="220">
          <cell r="J220">
            <v>0</v>
          </cell>
          <cell r="K220">
            <v>0</v>
          </cell>
          <cell r="L220">
            <v>0</v>
          </cell>
          <cell r="M220">
            <v>0</v>
          </cell>
          <cell r="N220">
            <v>0</v>
          </cell>
          <cell r="O220">
            <v>0</v>
          </cell>
          <cell r="P220">
            <v>0</v>
          </cell>
          <cell r="Q220">
            <v>0</v>
          </cell>
          <cell r="R220">
            <v>0</v>
          </cell>
          <cell r="S220">
            <v>0</v>
          </cell>
        </row>
      </sheetData>
      <sheetData sheetId="35">
        <row r="63">
          <cell r="I63">
            <v>3767.0888749635542</v>
          </cell>
        </row>
        <row r="66">
          <cell r="I66">
            <v>0</v>
          </cell>
          <cell r="J66">
            <v>0</v>
          </cell>
          <cell r="K66">
            <v>0</v>
          </cell>
          <cell r="L66">
            <v>0</v>
          </cell>
          <cell r="M66">
            <v>0</v>
          </cell>
          <cell r="N66">
            <v>0</v>
          </cell>
          <cell r="O66">
            <v>0</v>
          </cell>
          <cell r="P66">
            <v>0</v>
          </cell>
          <cell r="Q66">
            <v>0</v>
          </cell>
          <cell r="R66">
            <v>0</v>
          </cell>
          <cell r="S66">
            <v>0</v>
          </cell>
        </row>
      </sheetData>
      <sheetData sheetId="36">
        <row r="40">
          <cell r="J40">
            <v>0</v>
          </cell>
          <cell r="K40">
            <v>0</v>
          </cell>
          <cell r="L40">
            <v>0</v>
          </cell>
          <cell r="M40">
            <v>0</v>
          </cell>
          <cell r="N40">
            <v>0</v>
          </cell>
          <cell r="O40">
            <v>0</v>
          </cell>
          <cell r="P40">
            <v>0</v>
          </cell>
          <cell r="Q40">
            <v>0</v>
          </cell>
          <cell r="R40">
            <v>0</v>
          </cell>
          <cell r="S40">
            <v>0</v>
          </cell>
        </row>
      </sheetData>
      <sheetData sheetId="37"/>
      <sheetData sheetId="38">
        <row r="4">
          <cell r="B4">
            <v>0</v>
          </cell>
          <cell r="C4">
            <v>-9.4380000000000024</v>
          </cell>
          <cell r="D4">
            <v>-9.4380000000000024</v>
          </cell>
        </row>
        <row r="5">
          <cell r="B5">
            <v>0</v>
          </cell>
          <cell r="C5">
            <v>10</v>
          </cell>
          <cell r="D5">
            <v>10</v>
          </cell>
        </row>
      </sheetData>
      <sheetData sheetId="39">
        <row r="14">
          <cell r="J14">
            <v>0</v>
          </cell>
          <cell r="K14">
            <v>0</v>
          </cell>
          <cell r="L14">
            <v>0</v>
          </cell>
          <cell r="M14">
            <v>0</v>
          </cell>
          <cell r="N14">
            <v>0</v>
          </cell>
          <cell r="O14">
            <v>0</v>
          </cell>
          <cell r="P14">
            <v>0</v>
          </cell>
          <cell r="Q14">
            <v>0</v>
          </cell>
          <cell r="R14">
            <v>0</v>
          </cell>
          <cell r="S14">
            <v>0</v>
          </cell>
        </row>
        <row r="21">
          <cell r="J21">
            <v>0</v>
          </cell>
          <cell r="K21">
            <v>0</v>
          </cell>
          <cell r="L21">
            <v>0</v>
          </cell>
          <cell r="M21">
            <v>0</v>
          </cell>
          <cell r="N21">
            <v>0</v>
          </cell>
          <cell r="O21">
            <v>0</v>
          </cell>
          <cell r="P21">
            <v>0</v>
          </cell>
          <cell r="Q21">
            <v>0</v>
          </cell>
          <cell r="R21">
            <v>0</v>
          </cell>
          <cell r="S21">
            <v>0</v>
          </cell>
        </row>
      </sheetData>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Cover"/>
      <sheetName val="Version Control"/>
      <sheetName val="Adjustments log"/>
      <sheetName val="Map"/>
      <sheetName val="Key"/>
      <sheetName val="Dashboard"/>
      <sheetName val="Data &gt;"/>
      <sheetName val="F_Inputs"/>
      <sheetName val="F_Inputs Copy"/>
      <sheetName val="Input Copy"/>
      <sheetName val="Adjustments"/>
      <sheetName val="Input Real"/>
      <sheetName val="Input Nominal"/>
      <sheetName val="RPI"/>
      <sheetName val="Wholesale &gt;"/>
      <sheetName val="Water Nominal"/>
      <sheetName val="Wastewater Nominal"/>
      <sheetName val="Wholesale Nominal"/>
      <sheetName val="Water Real AR"/>
      <sheetName val="Waste Real AR"/>
      <sheetName val="Retail &gt;"/>
      <sheetName val="Calc HH"/>
      <sheetName val="Calc NHH"/>
      <sheetName val="HH Fin Stats"/>
      <sheetName val="NHH Fin Stats"/>
      <sheetName val="Retail Fin Stats"/>
      <sheetName val="Retail Phase Outputs"/>
      <sheetName val="Appointee &gt;"/>
      <sheetName val="Report Formats"/>
      <sheetName val="Appointee Nominal"/>
      <sheetName val="Reports Start"/>
      <sheetName val="Exec Summary"/>
      <sheetName val="Price Limits HH"/>
      <sheetName val="Price Limits NHH"/>
      <sheetName val="Headroom Check"/>
      <sheetName val="Appointee Fin Stats"/>
      <sheetName val="Tax Reconciliation"/>
      <sheetName val="F_Outputs"/>
      <sheetName val="Error Checks"/>
      <sheetName val="RPO Checks"/>
      <sheetName val="Index linked debt 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3">
          <cell r="G23">
            <v>0</v>
          </cell>
          <cell r="H23">
            <v>0</v>
          </cell>
          <cell r="I23">
            <v>0</v>
          </cell>
          <cell r="J23">
            <v>0</v>
          </cell>
          <cell r="K23">
            <v>0</v>
          </cell>
          <cell r="L23">
            <v>0</v>
          </cell>
          <cell r="M23">
            <v>0</v>
          </cell>
          <cell r="N23">
            <v>0</v>
          </cell>
          <cell r="O23">
            <v>0</v>
          </cell>
          <cell r="P23">
            <v>0</v>
          </cell>
          <cell r="Q23">
            <v>0</v>
          </cell>
          <cell r="R23">
            <v>0</v>
          </cell>
          <cell r="S23">
            <v>0</v>
          </cell>
        </row>
        <row r="43">
          <cell r="G43">
            <v>0</v>
          </cell>
          <cell r="H43">
            <v>2.8847791287762714E-2</v>
          </cell>
          <cell r="I43">
            <v>2.6999999999999913E-2</v>
          </cell>
          <cell r="J43">
            <v>2.8000000000000025E-2</v>
          </cell>
          <cell r="K43">
            <v>3.400000000000003E-2</v>
          </cell>
          <cell r="L43">
            <v>3.5000000000000142E-2</v>
          </cell>
          <cell r="M43">
            <v>3.2999999999999696E-2</v>
          </cell>
          <cell r="N43">
            <v>3.0999999999999694E-2</v>
          </cell>
          <cell r="O43">
            <v>3.1000000000000139E-2</v>
          </cell>
          <cell r="P43">
            <v>3.0999999999999694E-2</v>
          </cell>
          <cell r="Q43">
            <v>0</v>
          </cell>
          <cell r="R43">
            <v>0</v>
          </cell>
          <cell r="S43">
            <v>0</v>
          </cell>
        </row>
      </sheetData>
      <sheetData sheetId="14"/>
      <sheetData sheetId="15"/>
      <sheetData sheetId="16"/>
      <sheetData sheetId="17"/>
      <sheetData sheetId="18">
        <row r="63">
          <cell r="J63">
            <v>0</v>
          </cell>
          <cell r="K63">
            <v>0</v>
          </cell>
          <cell r="L63">
            <v>0</v>
          </cell>
          <cell r="M63">
            <v>0</v>
          </cell>
          <cell r="N63">
            <v>0</v>
          </cell>
          <cell r="O63">
            <v>0</v>
          </cell>
          <cell r="P63">
            <v>0</v>
          </cell>
          <cell r="Q63">
            <v>0</v>
          </cell>
          <cell r="R63">
            <v>0</v>
          </cell>
          <cell r="S63">
            <v>0</v>
          </cell>
        </row>
        <row r="75">
          <cell r="J75">
            <v>0</v>
          </cell>
          <cell r="K75">
            <v>4.7000000000000002E-3</v>
          </cell>
          <cell r="L75">
            <v>1E-3</v>
          </cell>
          <cell r="M75">
            <v>1.1000000000000001E-3</v>
          </cell>
          <cell r="N75">
            <v>7.1000000000000004E-3</v>
          </cell>
          <cell r="O75">
            <v>-0.52629999999999999</v>
          </cell>
          <cell r="P75">
            <v>-2.6599999999999999E-2</v>
          </cell>
          <cell r="Q75">
            <v>-5.6000000000000001E-2</v>
          </cell>
          <cell r="R75">
            <v>-2.69E-2</v>
          </cell>
          <cell r="S75">
            <v>-2.7099999999999999E-2</v>
          </cell>
        </row>
        <row r="127">
          <cell r="J127">
            <v>762.6129554667034</v>
          </cell>
          <cell r="K127">
            <v>761.73593213707522</v>
          </cell>
          <cell r="L127">
            <v>761.76700217660505</v>
          </cell>
          <cell r="M127">
            <v>764.01823239794999</v>
          </cell>
          <cell r="N127">
            <v>770.94017405224417</v>
          </cell>
          <cell r="O127">
            <v>365.18799691486419</v>
          </cell>
          <cell r="P127">
            <v>355.44507961497038</v>
          </cell>
          <cell r="Q127">
            <v>345.90965699785704</v>
          </cell>
          <cell r="R127">
            <v>336.57578924243126</v>
          </cell>
          <cell r="S127">
            <v>327.43770656316025</v>
          </cell>
        </row>
        <row r="130">
          <cell r="J130">
            <v>0</v>
          </cell>
          <cell r="K130">
            <v>0</v>
          </cell>
          <cell r="L130">
            <v>0</v>
          </cell>
          <cell r="M130">
            <v>0</v>
          </cell>
          <cell r="N130">
            <v>0</v>
          </cell>
          <cell r="O130">
            <v>0</v>
          </cell>
          <cell r="P130">
            <v>0</v>
          </cell>
          <cell r="Q130">
            <v>0</v>
          </cell>
          <cell r="R130">
            <v>0</v>
          </cell>
          <cell r="S130">
            <v>0</v>
          </cell>
        </row>
        <row r="145">
          <cell r="J145">
            <v>762.6129554667034</v>
          </cell>
          <cell r="K145">
            <v>761.73593213707522</v>
          </cell>
          <cell r="L145">
            <v>761.76700217660505</v>
          </cell>
          <cell r="M145">
            <v>764.01823239794999</v>
          </cell>
          <cell r="N145">
            <v>770.94017405224417</v>
          </cell>
          <cell r="O145">
            <v>365.18799691486419</v>
          </cell>
          <cell r="P145">
            <v>355.44507961497038</v>
          </cell>
          <cell r="Q145">
            <v>345.90965699785704</v>
          </cell>
          <cell r="R145">
            <v>336.57578924243126</v>
          </cell>
          <cell r="S145">
            <v>327.43770656316025</v>
          </cell>
        </row>
        <row r="148">
          <cell r="J148">
            <v>0</v>
          </cell>
          <cell r="K148">
            <v>0</v>
          </cell>
          <cell r="L148">
            <v>0</v>
          </cell>
          <cell r="M148">
            <v>0</v>
          </cell>
          <cell r="N148">
            <v>0</v>
          </cell>
          <cell r="O148">
            <v>0</v>
          </cell>
          <cell r="P148">
            <v>0</v>
          </cell>
          <cell r="Q148">
            <v>0</v>
          </cell>
          <cell r="R148">
            <v>0</v>
          </cell>
          <cell r="S148">
            <v>0</v>
          </cell>
        </row>
        <row r="158">
          <cell r="J158">
            <v>3.5999999999999997E-2</v>
          </cell>
          <cell r="K158">
            <v>3.5999999999999997E-2</v>
          </cell>
          <cell r="L158">
            <v>3.5999999999999997E-2</v>
          </cell>
          <cell r="M158">
            <v>3.5999999999999997E-2</v>
          </cell>
          <cell r="N158">
            <v>3.5999999999999997E-2</v>
          </cell>
          <cell r="O158">
            <v>3.599999999999999E-2</v>
          </cell>
          <cell r="P158">
            <v>3.599999999999999E-2</v>
          </cell>
          <cell r="Q158">
            <v>3.5999999999999997E-2</v>
          </cell>
          <cell r="R158">
            <v>3.5999999999999997E-2</v>
          </cell>
          <cell r="S158">
            <v>3.5999999999999997E-2</v>
          </cell>
        </row>
        <row r="159">
          <cell r="J159">
            <v>3.5999999999999997E-2</v>
          </cell>
          <cell r="K159">
            <v>3.5999999999999997E-2</v>
          </cell>
          <cell r="L159">
            <v>3.5999999999999997E-2</v>
          </cell>
          <cell r="M159">
            <v>3.5999999999999997E-2</v>
          </cell>
          <cell r="N159">
            <v>3.5999999999999997E-2</v>
          </cell>
          <cell r="O159">
            <v>3.599999999999999E-2</v>
          </cell>
          <cell r="P159">
            <v>3.599999999999999E-2</v>
          </cell>
          <cell r="Q159">
            <v>3.599999999999999E-2</v>
          </cell>
          <cell r="R159">
            <v>3.599999999999999E-2</v>
          </cell>
          <cell r="S159">
            <v>3.599999999999999E-2</v>
          </cell>
        </row>
        <row r="160">
          <cell r="J160">
            <v>3.5999999999999997E-2</v>
          </cell>
          <cell r="K160">
            <v>3.5999999999999997E-2</v>
          </cell>
          <cell r="L160">
            <v>3.5999999999999997E-2</v>
          </cell>
          <cell r="M160">
            <v>3.5999999999999997E-2</v>
          </cell>
          <cell r="N160">
            <v>3.5999999999999997E-2</v>
          </cell>
          <cell r="O160">
            <v>3.599999999999999E-2</v>
          </cell>
          <cell r="P160">
            <v>3.5999999999999997E-2</v>
          </cell>
          <cell r="Q160">
            <v>3.5999999999999997E-2</v>
          </cell>
          <cell r="R160">
            <v>3.5999999999999997E-2</v>
          </cell>
          <cell r="S160">
            <v>3.5999999999999997E-2</v>
          </cell>
        </row>
        <row r="184">
          <cell r="J184">
            <v>762.6129554667034</v>
          </cell>
          <cell r="K184">
            <v>761.73593213707522</v>
          </cell>
          <cell r="L184">
            <v>761.76700217660505</v>
          </cell>
          <cell r="M184">
            <v>764.01823239794999</v>
          </cell>
          <cell r="N184">
            <v>770.94017405224417</v>
          </cell>
          <cell r="O184">
            <v>365.18799691486413</v>
          </cell>
          <cell r="P184">
            <v>355.44507961497038</v>
          </cell>
          <cell r="Q184">
            <v>345.90965699785704</v>
          </cell>
          <cell r="R184">
            <v>336.57578924243126</v>
          </cell>
          <cell r="S184">
            <v>327.43770656316025</v>
          </cell>
        </row>
        <row r="187">
          <cell r="J187">
            <v>0</v>
          </cell>
          <cell r="K187">
            <v>0</v>
          </cell>
          <cell r="L187">
            <v>0</v>
          </cell>
          <cell r="M187">
            <v>0</v>
          </cell>
          <cell r="N187">
            <v>0</v>
          </cell>
          <cell r="O187">
            <v>0</v>
          </cell>
          <cell r="P187">
            <v>0</v>
          </cell>
          <cell r="Q187">
            <v>0</v>
          </cell>
          <cell r="R187">
            <v>0</v>
          </cell>
          <cell r="S187">
            <v>0</v>
          </cell>
        </row>
        <row r="202">
          <cell r="J202">
            <v>762.6129554667034</v>
          </cell>
          <cell r="K202">
            <v>761.73593213707522</v>
          </cell>
          <cell r="L202">
            <v>761.76700217660505</v>
          </cell>
          <cell r="M202">
            <v>764.01823239794999</v>
          </cell>
          <cell r="N202">
            <v>770.94017405224417</v>
          </cell>
          <cell r="O202">
            <v>365.18799691486413</v>
          </cell>
          <cell r="P202">
            <v>355.44507961497038</v>
          </cell>
          <cell r="Q202">
            <v>345.90965699785704</v>
          </cell>
          <cell r="R202">
            <v>336.57578924243126</v>
          </cell>
          <cell r="S202">
            <v>327.43770656316025</v>
          </cell>
        </row>
        <row r="205">
          <cell r="J205">
            <v>0</v>
          </cell>
          <cell r="K205">
            <v>0</v>
          </cell>
          <cell r="L205">
            <v>0</v>
          </cell>
          <cell r="M205">
            <v>0</v>
          </cell>
          <cell r="N205">
            <v>0</v>
          </cell>
          <cell r="O205">
            <v>0</v>
          </cell>
          <cell r="P205">
            <v>0</v>
          </cell>
          <cell r="Q205">
            <v>0</v>
          </cell>
          <cell r="R205">
            <v>0</v>
          </cell>
          <cell r="S205">
            <v>0</v>
          </cell>
        </row>
        <row r="218">
          <cell r="J218">
            <v>0</v>
          </cell>
          <cell r="K218">
            <v>0</v>
          </cell>
          <cell r="L218">
            <v>0</v>
          </cell>
          <cell r="M218">
            <v>0</v>
          </cell>
          <cell r="N218">
            <v>0</v>
          </cell>
          <cell r="O218">
            <v>0</v>
          </cell>
          <cell r="P218">
            <v>0</v>
          </cell>
          <cell r="Q218">
            <v>0</v>
          </cell>
          <cell r="R218">
            <v>0</v>
          </cell>
          <cell r="S218">
            <v>0</v>
          </cell>
        </row>
        <row r="221">
          <cell r="J221">
            <v>762.6129554667034</v>
          </cell>
          <cell r="K221">
            <v>761.73593213707522</v>
          </cell>
          <cell r="L221">
            <v>761.76700217660505</v>
          </cell>
          <cell r="M221">
            <v>764.01823239794999</v>
          </cell>
          <cell r="N221">
            <v>770.94017405224417</v>
          </cell>
          <cell r="O221">
            <v>365.18799691486413</v>
          </cell>
          <cell r="P221">
            <v>355.44507961497038</v>
          </cell>
          <cell r="Q221">
            <v>345.90965699785704</v>
          </cell>
          <cell r="R221">
            <v>336.57578924243126</v>
          </cell>
          <cell r="S221">
            <v>327.43770656316025</v>
          </cell>
        </row>
        <row r="224">
          <cell r="J224">
            <v>0</v>
          </cell>
          <cell r="K224">
            <v>0</v>
          </cell>
          <cell r="L224">
            <v>0</v>
          </cell>
          <cell r="M224">
            <v>0</v>
          </cell>
          <cell r="N224">
            <v>0</v>
          </cell>
          <cell r="O224">
            <v>0</v>
          </cell>
          <cell r="P224">
            <v>0</v>
          </cell>
          <cell r="Q224">
            <v>0</v>
          </cell>
          <cell r="R224">
            <v>0</v>
          </cell>
          <cell r="S224">
            <v>0</v>
          </cell>
        </row>
        <row r="239">
          <cell r="J239">
            <v>762.6129554667034</v>
          </cell>
          <cell r="K239">
            <v>761.73593213707522</v>
          </cell>
          <cell r="L239">
            <v>761.76700217660505</v>
          </cell>
          <cell r="M239">
            <v>764.01823239794999</v>
          </cell>
          <cell r="N239">
            <v>770.94017405224417</v>
          </cell>
          <cell r="O239">
            <v>365.18799691486413</v>
          </cell>
          <cell r="P239">
            <v>355.44507961497038</v>
          </cell>
          <cell r="Q239">
            <v>345.90965699785704</v>
          </cell>
          <cell r="R239">
            <v>336.57578924243126</v>
          </cell>
          <cell r="S239">
            <v>327.43770656316025</v>
          </cell>
        </row>
        <row r="240">
          <cell r="J240">
            <v>0</v>
          </cell>
          <cell r="K240">
            <v>0</v>
          </cell>
          <cell r="L240">
            <v>0</v>
          </cell>
          <cell r="M240">
            <v>0</v>
          </cell>
          <cell r="N240">
            <v>0</v>
          </cell>
          <cell r="O240">
            <v>0</v>
          </cell>
          <cell r="P240">
            <v>0</v>
          </cell>
          <cell r="Q240">
            <v>0</v>
          </cell>
          <cell r="R240">
            <v>0</v>
          </cell>
          <cell r="S240">
            <v>0</v>
          </cell>
        </row>
        <row r="244">
          <cell r="J244">
            <v>0</v>
          </cell>
          <cell r="K244">
            <v>0</v>
          </cell>
          <cell r="L244">
            <v>0</v>
          </cell>
          <cell r="M244">
            <v>0</v>
          </cell>
          <cell r="N244">
            <v>0</v>
          </cell>
          <cell r="O244">
            <v>0</v>
          </cell>
          <cell r="P244">
            <v>0</v>
          </cell>
          <cell r="Q244">
            <v>0</v>
          </cell>
          <cell r="R244">
            <v>0</v>
          </cell>
          <cell r="S244">
            <v>0</v>
          </cell>
        </row>
        <row r="266">
          <cell r="J266">
            <v>763.03899226182079</v>
          </cell>
          <cell r="K266">
            <v>762.40057077880942</v>
          </cell>
          <cell r="L266">
            <v>762.546052526023</v>
          </cell>
          <cell r="M266">
            <v>764.73412291242869</v>
          </cell>
          <cell r="N266">
            <v>771.5270456350089</v>
          </cell>
          <cell r="O266">
            <v>365.18799691486413</v>
          </cell>
          <cell r="P266">
            <v>355.44507961497038</v>
          </cell>
          <cell r="Q266">
            <v>345.90965699785704</v>
          </cell>
          <cell r="R266">
            <v>336.57578924243126</v>
          </cell>
          <cell r="S266">
            <v>327.43770656316025</v>
          </cell>
        </row>
        <row r="267">
          <cell r="J267">
            <v>0</v>
          </cell>
          <cell r="K267">
            <v>0</v>
          </cell>
          <cell r="L267">
            <v>0</v>
          </cell>
          <cell r="M267">
            <v>0</v>
          </cell>
          <cell r="N267">
            <v>0</v>
          </cell>
          <cell r="O267">
            <v>0</v>
          </cell>
          <cell r="P267">
            <v>0</v>
          </cell>
          <cell r="Q267">
            <v>0</v>
          </cell>
          <cell r="R267">
            <v>0</v>
          </cell>
          <cell r="S267">
            <v>0</v>
          </cell>
        </row>
        <row r="268">
          <cell r="J268">
            <v>763.03899226182079</v>
          </cell>
          <cell r="K268">
            <v>762.40057077880942</v>
          </cell>
          <cell r="L268">
            <v>762.546052526023</v>
          </cell>
          <cell r="M268">
            <v>764.73412291242869</v>
          </cell>
          <cell r="N268">
            <v>771.5270456350089</v>
          </cell>
          <cell r="O268">
            <v>365.18799691486413</v>
          </cell>
          <cell r="P268">
            <v>355.44507961497038</v>
          </cell>
          <cell r="Q268">
            <v>345.90965699785704</v>
          </cell>
          <cell r="R268">
            <v>336.57578924243126</v>
          </cell>
          <cell r="S268">
            <v>327.43770656316025</v>
          </cell>
        </row>
        <row r="271">
          <cell r="J271">
            <v>0</v>
          </cell>
          <cell r="K271">
            <v>0</v>
          </cell>
          <cell r="L271">
            <v>0</v>
          </cell>
          <cell r="M271">
            <v>0</v>
          </cell>
          <cell r="N271">
            <v>0</v>
          </cell>
          <cell r="O271">
            <v>0</v>
          </cell>
          <cell r="P271">
            <v>0</v>
          </cell>
          <cell r="Q271">
            <v>0</v>
          </cell>
          <cell r="R271">
            <v>0</v>
          </cell>
          <cell r="S271">
            <v>0</v>
          </cell>
        </row>
        <row r="287">
          <cell r="J287">
            <v>763.03899226182079</v>
          </cell>
          <cell r="K287">
            <v>762.40057077880942</v>
          </cell>
          <cell r="L287">
            <v>762.546052526023</v>
          </cell>
          <cell r="M287">
            <v>764.73412291242869</v>
          </cell>
          <cell r="N287">
            <v>771.5270456350089</v>
          </cell>
          <cell r="O287">
            <v>365.18799691486413</v>
          </cell>
          <cell r="P287">
            <v>355.44507961497038</v>
          </cell>
          <cell r="Q287">
            <v>345.90965699785704</v>
          </cell>
          <cell r="R287">
            <v>336.57578924243126</v>
          </cell>
          <cell r="S287">
            <v>327.43770656316025</v>
          </cell>
        </row>
        <row r="290">
          <cell r="J290">
            <v>0</v>
          </cell>
          <cell r="K290">
            <v>0</v>
          </cell>
          <cell r="L290">
            <v>0</v>
          </cell>
          <cell r="M290">
            <v>0</v>
          </cell>
          <cell r="N290">
            <v>0</v>
          </cell>
          <cell r="O290">
            <v>0</v>
          </cell>
          <cell r="P290">
            <v>0</v>
          </cell>
          <cell r="Q290">
            <v>0</v>
          </cell>
          <cell r="R290">
            <v>0</v>
          </cell>
          <cell r="S290">
            <v>0</v>
          </cell>
        </row>
        <row r="299">
          <cell r="J299">
            <v>789.18713453533576</v>
          </cell>
          <cell r="K299">
            <v>793.20554442964112</v>
          </cell>
          <cell r="L299">
            <v>794.17212855095727</v>
          </cell>
          <cell r="M299">
            <v>794.88426610200349</v>
          </cell>
          <cell r="N299">
            <v>800.19738541773245</v>
          </cell>
          <cell r="O299">
            <v>365.57099330135497</v>
          </cell>
          <cell r="P299">
            <v>355.81785797088156</v>
          </cell>
          <cell r="Q299">
            <v>335.86075163564311</v>
          </cell>
          <cell r="R299">
            <v>326.79803894004351</v>
          </cell>
          <cell r="S299">
            <v>317.92542363405443</v>
          </cell>
        </row>
        <row r="305">
          <cell r="J305">
            <v>0</v>
          </cell>
          <cell r="K305">
            <v>5.1000000000000004E-3</v>
          </cell>
          <cell r="L305">
            <v>1.2999999999999999E-3</v>
          </cell>
          <cell r="M305">
            <v>9.0000000000000008E-4</v>
          </cell>
          <cell r="N305">
            <v>6.7000000000000002E-3</v>
          </cell>
          <cell r="O305">
            <v>-0.54310000000000003</v>
          </cell>
          <cell r="P305">
            <v>-2.6599999999999999E-2</v>
          </cell>
          <cell r="Q305">
            <v>-5.6000000000000001E-2</v>
          </cell>
          <cell r="R305">
            <v>-2.69E-2</v>
          </cell>
          <cell r="S305">
            <v>-2.7099999999999999E-2</v>
          </cell>
        </row>
      </sheetData>
      <sheetData sheetId="19">
        <row r="63">
          <cell r="J63">
            <v>0</v>
          </cell>
          <cell r="K63">
            <v>0</v>
          </cell>
          <cell r="L63">
            <v>0</v>
          </cell>
          <cell r="M63">
            <v>0</v>
          </cell>
          <cell r="N63">
            <v>0</v>
          </cell>
          <cell r="O63">
            <v>0</v>
          </cell>
          <cell r="P63">
            <v>0</v>
          </cell>
          <cell r="Q63">
            <v>0</v>
          </cell>
          <cell r="R63">
            <v>0</v>
          </cell>
          <cell r="S63">
            <v>0</v>
          </cell>
        </row>
        <row r="75">
          <cell r="J75">
            <v>0</v>
          </cell>
          <cell r="K75">
            <v>0.1002</v>
          </cell>
          <cell r="L75">
            <v>2.8199999999999999E-2</v>
          </cell>
          <cell r="M75">
            <v>5.1300000000000005E-2</v>
          </cell>
          <cell r="N75">
            <v>4.7199999999999999E-2</v>
          </cell>
          <cell r="O75">
            <v>-0.50260000000000005</v>
          </cell>
          <cell r="P75">
            <v>-3.32E-2</v>
          </cell>
          <cell r="Q75">
            <v>-6.2300000000000001E-2</v>
          </cell>
          <cell r="R75">
            <v>-3.32E-2</v>
          </cell>
          <cell r="S75">
            <v>-3.3300000000000003E-2</v>
          </cell>
        </row>
        <row r="127">
          <cell r="J127">
            <v>925.45127777674759</v>
          </cell>
          <cell r="K127">
            <v>982.44812942918782</v>
          </cell>
          <cell r="L127">
            <v>1001.3643163476142</v>
          </cell>
          <cell r="M127">
            <v>1044.5364431709918</v>
          </cell>
          <cell r="N127">
            <v>1069.7165573570267</v>
          </cell>
          <cell r="O127">
            <v>529.40884078240742</v>
          </cell>
          <cell r="P127">
            <v>511.70996640737786</v>
          </cell>
          <cell r="Q127">
            <v>494.59811002292196</v>
          </cell>
          <cell r="R127">
            <v>478.05017238855362</v>
          </cell>
          <cell r="S127">
            <v>462.0439632221487</v>
          </cell>
        </row>
        <row r="130">
          <cell r="J130">
            <v>0</v>
          </cell>
          <cell r="K130">
            <v>0</v>
          </cell>
          <cell r="L130">
            <v>0</v>
          </cell>
          <cell r="M130">
            <v>0</v>
          </cell>
          <cell r="N130">
            <v>0</v>
          </cell>
          <cell r="O130">
            <v>0</v>
          </cell>
          <cell r="P130">
            <v>0</v>
          </cell>
          <cell r="Q130">
            <v>0</v>
          </cell>
          <cell r="R130">
            <v>0</v>
          </cell>
          <cell r="S130">
            <v>0</v>
          </cell>
        </row>
        <row r="145">
          <cell r="J145">
            <v>925.45127777674759</v>
          </cell>
          <cell r="K145">
            <v>982.44812942918782</v>
          </cell>
          <cell r="L145">
            <v>1001.3643163476142</v>
          </cell>
          <cell r="M145">
            <v>1044.5364431709918</v>
          </cell>
          <cell r="N145">
            <v>1069.7165573570267</v>
          </cell>
          <cell r="O145">
            <v>529.40884078240742</v>
          </cell>
          <cell r="P145">
            <v>511.70996640737786</v>
          </cell>
          <cell r="Q145">
            <v>494.59811002292196</v>
          </cell>
          <cell r="R145">
            <v>478.05017238855362</v>
          </cell>
          <cell r="S145">
            <v>462.0439632221487</v>
          </cell>
        </row>
        <row r="148">
          <cell r="J148">
            <v>0</v>
          </cell>
          <cell r="K148">
            <v>0</v>
          </cell>
          <cell r="L148">
            <v>0</v>
          </cell>
          <cell r="M148">
            <v>0</v>
          </cell>
          <cell r="N148">
            <v>0</v>
          </cell>
          <cell r="O148">
            <v>0</v>
          </cell>
          <cell r="P148">
            <v>0</v>
          </cell>
          <cell r="Q148">
            <v>0</v>
          </cell>
          <cell r="R148">
            <v>0</v>
          </cell>
          <cell r="S148">
            <v>0</v>
          </cell>
        </row>
        <row r="158">
          <cell r="J158">
            <v>3.5999999999999997E-2</v>
          </cell>
          <cell r="K158">
            <v>3.5999999999999997E-2</v>
          </cell>
          <cell r="L158">
            <v>3.5999999999999997E-2</v>
          </cell>
          <cell r="M158">
            <v>3.5999999999999997E-2</v>
          </cell>
          <cell r="N158">
            <v>3.5999999999999997E-2</v>
          </cell>
          <cell r="O158">
            <v>3.5999999999999997E-2</v>
          </cell>
          <cell r="P158">
            <v>3.5999999999999997E-2</v>
          </cell>
          <cell r="Q158">
            <v>3.5999999999999997E-2</v>
          </cell>
          <cell r="R158">
            <v>3.5999999999999997E-2</v>
          </cell>
          <cell r="S158">
            <v>3.5999999999999997E-2</v>
          </cell>
        </row>
        <row r="159">
          <cell r="J159">
            <v>3.5999999999999997E-2</v>
          </cell>
          <cell r="K159">
            <v>3.5999999999999997E-2</v>
          </cell>
          <cell r="L159">
            <v>3.5999999999999997E-2</v>
          </cell>
          <cell r="M159">
            <v>3.5999999999999997E-2</v>
          </cell>
          <cell r="N159">
            <v>3.5999999999999997E-2</v>
          </cell>
          <cell r="O159">
            <v>3.5999999999999997E-2</v>
          </cell>
          <cell r="P159">
            <v>3.5999999999999997E-2</v>
          </cell>
          <cell r="Q159">
            <v>3.5999999999999997E-2</v>
          </cell>
          <cell r="R159">
            <v>3.5999999999999997E-2</v>
          </cell>
          <cell r="S159">
            <v>3.5999999999999997E-2</v>
          </cell>
        </row>
        <row r="160">
          <cell r="J160">
            <v>3.5999999999999997E-2</v>
          </cell>
          <cell r="K160">
            <v>3.5999999999999997E-2</v>
          </cell>
          <cell r="L160">
            <v>3.5999999999999997E-2</v>
          </cell>
          <cell r="M160">
            <v>3.5999999999999997E-2</v>
          </cell>
          <cell r="N160">
            <v>3.5999999999999997E-2</v>
          </cell>
          <cell r="O160">
            <v>3.5999999999999997E-2</v>
          </cell>
          <cell r="P160">
            <v>3.599999999999999E-2</v>
          </cell>
          <cell r="Q160">
            <v>3.599999999999999E-2</v>
          </cell>
          <cell r="R160">
            <v>3.599999999999999E-2</v>
          </cell>
          <cell r="S160">
            <v>3.599999999999999E-2</v>
          </cell>
        </row>
        <row r="184">
          <cell r="J184">
            <v>925.45127777674759</v>
          </cell>
          <cell r="K184">
            <v>982.44812942918782</v>
          </cell>
          <cell r="L184">
            <v>1001.3643163476142</v>
          </cell>
          <cell r="M184">
            <v>1044.5364431709918</v>
          </cell>
          <cell r="N184">
            <v>1069.7165573570267</v>
          </cell>
          <cell r="O184">
            <v>529.40884078240742</v>
          </cell>
          <cell r="P184">
            <v>511.70996640737792</v>
          </cell>
          <cell r="Q184">
            <v>494.59811002292196</v>
          </cell>
          <cell r="R184">
            <v>478.05017238855362</v>
          </cell>
          <cell r="S184">
            <v>462.0439632221487</v>
          </cell>
        </row>
        <row r="187">
          <cell r="J187">
            <v>0</v>
          </cell>
          <cell r="K187">
            <v>0</v>
          </cell>
          <cell r="L187">
            <v>0</v>
          </cell>
          <cell r="M187">
            <v>0</v>
          </cell>
          <cell r="N187">
            <v>0</v>
          </cell>
          <cell r="O187">
            <v>0</v>
          </cell>
          <cell r="P187">
            <v>0</v>
          </cell>
          <cell r="Q187">
            <v>0</v>
          </cell>
          <cell r="R187">
            <v>0</v>
          </cell>
          <cell r="S187">
            <v>0</v>
          </cell>
        </row>
        <row r="202">
          <cell r="J202">
            <v>925.45127777674759</v>
          </cell>
          <cell r="K202">
            <v>982.44812942918782</v>
          </cell>
          <cell r="L202">
            <v>1001.3643163476142</v>
          </cell>
          <cell r="M202">
            <v>1044.5364431709918</v>
          </cell>
          <cell r="N202">
            <v>1069.7165573570267</v>
          </cell>
          <cell r="O202">
            <v>529.40884078240742</v>
          </cell>
          <cell r="P202">
            <v>511.70996640737792</v>
          </cell>
          <cell r="Q202">
            <v>494.59811002292196</v>
          </cell>
          <cell r="R202">
            <v>478.05017238855362</v>
          </cell>
          <cell r="S202">
            <v>462.0439632221487</v>
          </cell>
        </row>
        <row r="205">
          <cell r="J205">
            <v>0</v>
          </cell>
          <cell r="K205">
            <v>0</v>
          </cell>
          <cell r="L205">
            <v>0</v>
          </cell>
          <cell r="M205">
            <v>0</v>
          </cell>
          <cell r="N205">
            <v>0</v>
          </cell>
          <cell r="O205">
            <v>0</v>
          </cell>
          <cell r="P205">
            <v>0</v>
          </cell>
          <cell r="Q205">
            <v>0</v>
          </cell>
          <cell r="R205">
            <v>0</v>
          </cell>
          <cell r="S205">
            <v>0</v>
          </cell>
        </row>
        <row r="218">
          <cell r="J218">
            <v>0</v>
          </cell>
          <cell r="K218">
            <v>0</v>
          </cell>
          <cell r="L218">
            <v>0</v>
          </cell>
          <cell r="M218">
            <v>0</v>
          </cell>
          <cell r="N218">
            <v>0</v>
          </cell>
          <cell r="O218">
            <v>0</v>
          </cell>
          <cell r="P218">
            <v>0</v>
          </cell>
          <cell r="Q218">
            <v>0</v>
          </cell>
          <cell r="R218">
            <v>0</v>
          </cell>
          <cell r="S218">
            <v>0</v>
          </cell>
        </row>
        <row r="221">
          <cell r="J221">
            <v>925.45127777674759</v>
          </cell>
          <cell r="K221">
            <v>982.44812942918782</v>
          </cell>
          <cell r="L221">
            <v>1001.3643163476142</v>
          </cell>
          <cell r="M221">
            <v>1044.5364431709918</v>
          </cell>
          <cell r="N221">
            <v>1069.7165573570267</v>
          </cell>
          <cell r="O221">
            <v>529.40884078240742</v>
          </cell>
          <cell r="P221">
            <v>511.70996640737792</v>
          </cell>
          <cell r="Q221">
            <v>494.59811002292196</v>
          </cell>
          <cell r="R221">
            <v>478.05017238855362</v>
          </cell>
          <cell r="S221">
            <v>462.0439632221487</v>
          </cell>
        </row>
        <row r="224">
          <cell r="J224">
            <v>0</v>
          </cell>
          <cell r="K224">
            <v>0</v>
          </cell>
          <cell r="L224">
            <v>0</v>
          </cell>
          <cell r="M224">
            <v>0</v>
          </cell>
          <cell r="N224">
            <v>0</v>
          </cell>
          <cell r="O224">
            <v>0</v>
          </cell>
          <cell r="P224">
            <v>0</v>
          </cell>
          <cell r="Q224">
            <v>0</v>
          </cell>
          <cell r="R224">
            <v>0</v>
          </cell>
          <cell r="S224">
            <v>0</v>
          </cell>
        </row>
        <row r="239">
          <cell r="J239">
            <v>925.45127777674759</v>
          </cell>
          <cell r="K239">
            <v>982.44812942918782</v>
          </cell>
          <cell r="L239">
            <v>1001.3643163476142</v>
          </cell>
          <cell r="M239">
            <v>1044.5364431709918</v>
          </cell>
          <cell r="N239">
            <v>1069.7165573570267</v>
          </cell>
          <cell r="O239">
            <v>529.40884078240742</v>
          </cell>
          <cell r="P239">
            <v>511.70996640737792</v>
          </cell>
          <cell r="Q239">
            <v>494.59811002292196</v>
          </cell>
          <cell r="R239">
            <v>478.05017238855362</v>
          </cell>
          <cell r="S239">
            <v>462.0439632221487</v>
          </cell>
        </row>
        <row r="240">
          <cell r="J240">
            <v>0</v>
          </cell>
          <cell r="K240">
            <v>0</v>
          </cell>
          <cell r="L240">
            <v>0</v>
          </cell>
          <cell r="M240">
            <v>0</v>
          </cell>
          <cell r="N240">
            <v>0</v>
          </cell>
          <cell r="O240">
            <v>0</v>
          </cell>
          <cell r="P240">
            <v>0</v>
          </cell>
          <cell r="Q240">
            <v>0</v>
          </cell>
          <cell r="R240">
            <v>0</v>
          </cell>
          <cell r="S240">
            <v>0</v>
          </cell>
        </row>
        <row r="244">
          <cell r="J244">
            <v>0</v>
          </cell>
          <cell r="K244">
            <v>0</v>
          </cell>
          <cell r="L244">
            <v>0</v>
          </cell>
          <cell r="M244">
            <v>0</v>
          </cell>
          <cell r="N244">
            <v>0</v>
          </cell>
          <cell r="O244">
            <v>0</v>
          </cell>
          <cell r="P244">
            <v>0</v>
          </cell>
          <cell r="Q244">
            <v>0</v>
          </cell>
          <cell r="R244">
            <v>0</v>
          </cell>
          <cell r="S244">
            <v>0</v>
          </cell>
        </row>
        <row r="266">
          <cell r="J266">
            <v>925.5767630153299</v>
          </cell>
          <cell r="K266">
            <v>982.00681604399824</v>
          </cell>
          <cell r="L266">
            <v>1000.8966604185299</v>
          </cell>
          <cell r="M266">
            <v>1043.8363901633593</v>
          </cell>
          <cell r="N266">
            <v>1068.6690793427263</v>
          </cell>
          <cell r="O266">
            <v>529.40884078240742</v>
          </cell>
          <cell r="P266">
            <v>511.70996640737792</v>
          </cell>
          <cell r="Q266">
            <v>494.59811002292196</v>
          </cell>
          <cell r="R266">
            <v>478.05017238855362</v>
          </cell>
          <cell r="S266">
            <v>462.0439632221487</v>
          </cell>
        </row>
        <row r="267">
          <cell r="J267">
            <v>0</v>
          </cell>
          <cell r="K267">
            <v>0</v>
          </cell>
          <cell r="L267">
            <v>0</v>
          </cell>
          <cell r="M267">
            <v>0</v>
          </cell>
          <cell r="N267">
            <v>0</v>
          </cell>
          <cell r="O267">
            <v>0</v>
          </cell>
          <cell r="P267">
            <v>0</v>
          </cell>
          <cell r="Q267">
            <v>0</v>
          </cell>
          <cell r="R267">
            <v>0</v>
          </cell>
          <cell r="S267">
            <v>0</v>
          </cell>
        </row>
        <row r="268">
          <cell r="J268">
            <v>925.5767630153299</v>
          </cell>
          <cell r="K268">
            <v>982.00681604399824</v>
          </cell>
          <cell r="L268">
            <v>1000.8966604185299</v>
          </cell>
          <cell r="M268">
            <v>1043.8363901633593</v>
          </cell>
          <cell r="N268">
            <v>1068.6690793427263</v>
          </cell>
          <cell r="O268">
            <v>529.40884078240742</v>
          </cell>
          <cell r="P268">
            <v>511.70996640737792</v>
          </cell>
          <cell r="Q268">
            <v>494.59811002292196</v>
          </cell>
          <cell r="R268">
            <v>478.05017238855362</v>
          </cell>
          <cell r="S268">
            <v>462.0439632221487</v>
          </cell>
        </row>
        <row r="271">
          <cell r="J271">
            <v>0</v>
          </cell>
          <cell r="K271">
            <v>0</v>
          </cell>
          <cell r="L271">
            <v>0</v>
          </cell>
          <cell r="M271">
            <v>0</v>
          </cell>
          <cell r="N271">
            <v>0</v>
          </cell>
          <cell r="O271">
            <v>0</v>
          </cell>
          <cell r="P271">
            <v>0</v>
          </cell>
          <cell r="Q271">
            <v>0</v>
          </cell>
          <cell r="R271">
            <v>0</v>
          </cell>
          <cell r="S271">
            <v>0</v>
          </cell>
        </row>
        <row r="287">
          <cell r="J287">
            <v>925.5767630153299</v>
          </cell>
          <cell r="K287">
            <v>982.00681604399824</v>
          </cell>
          <cell r="L287">
            <v>1000.8966604185299</v>
          </cell>
          <cell r="M287">
            <v>1043.8363901633593</v>
          </cell>
          <cell r="N287">
            <v>1068.6690793427263</v>
          </cell>
          <cell r="O287">
            <v>529.40884078240742</v>
          </cell>
          <cell r="P287">
            <v>511.70996640737792</v>
          </cell>
          <cell r="Q287">
            <v>494.59811002292196</v>
          </cell>
          <cell r="R287">
            <v>478.05017238855362</v>
          </cell>
          <cell r="S287">
            <v>462.0439632221487</v>
          </cell>
        </row>
        <row r="290">
          <cell r="J290">
            <v>0</v>
          </cell>
          <cell r="K290">
            <v>0</v>
          </cell>
          <cell r="L290">
            <v>0</v>
          </cell>
          <cell r="M290">
            <v>0</v>
          </cell>
          <cell r="N290">
            <v>0</v>
          </cell>
          <cell r="O290">
            <v>0</v>
          </cell>
          <cell r="P290">
            <v>0</v>
          </cell>
          <cell r="Q290">
            <v>0</v>
          </cell>
          <cell r="R290">
            <v>0</v>
          </cell>
          <cell r="S290">
            <v>0</v>
          </cell>
        </row>
        <row r="299">
          <cell r="J299">
            <v>938.7933580448946</v>
          </cell>
          <cell r="K299">
            <v>1000.9507448104322</v>
          </cell>
          <cell r="L299">
            <v>1020.9277326720736</v>
          </cell>
          <cell r="M299">
            <v>1062.0491512506992</v>
          </cell>
          <cell r="N299">
            <v>1084.8766679978571</v>
          </cell>
          <cell r="O299">
            <v>529.96406624082579</v>
          </cell>
          <cell r="P299">
            <v>512.2466299059621</v>
          </cell>
          <cell r="Q299">
            <v>480.22970630998088</v>
          </cell>
          <cell r="R299">
            <v>464.16249725853442</v>
          </cell>
          <cell r="S299">
            <v>448.62127910312631</v>
          </cell>
        </row>
        <row r="305">
          <cell r="J305">
            <v>0</v>
          </cell>
          <cell r="K305">
            <v>6.6199999999999995E-2</v>
          </cell>
          <cell r="L305">
            <v>0.02</v>
          </cell>
          <cell r="M305">
            <v>4.0300000000000002E-2</v>
          </cell>
          <cell r="N305">
            <v>2.1499999999999998E-2</v>
          </cell>
          <cell r="O305">
            <v>-0.51149999999999995</v>
          </cell>
          <cell r="P305">
            <v>-3.3399999999999999E-2</v>
          </cell>
          <cell r="Q305">
            <v>-6.25E-2</v>
          </cell>
          <cell r="R305">
            <v>-3.3399999999999999E-2</v>
          </cell>
          <cell r="S305">
            <v>-3.3399999999999999E-2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puts &gt;"/>
      <sheetName val="Inputs - general"/>
      <sheetName val="Inputs - water"/>
      <sheetName val="Inputs - waste"/>
      <sheetName val="Calcs &gt;"/>
      <sheetName val="Calcs - water"/>
      <sheetName val="Calcs - waste"/>
      <sheetName val="Other &gt;"/>
      <sheetName val="Timeline"/>
    </sheetNames>
    <sheetDataSet>
      <sheetData sheetId="0"/>
      <sheetData sheetId="1"/>
      <sheetData sheetId="2">
        <row r="10">
          <cell r="H10">
            <v>0.02</v>
          </cell>
        </row>
        <row r="14">
          <cell r="H14">
            <v>10000</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 Cost Base"/>
      <sheetName val="98 Cost Base"/>
      <sheetName val="BP99"/>
      <sheetName val="C3I(new)"/>
      <sheetName val="C3J(new)"/>
      <sheetName val="Lists"/>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lcs&gt;&gt;&gt;"/>
      <sheetName val="Rainfall flooding"/>
      <sheetName val="S1"/>
      <sheetName val="Rainfall Flooding Benefits"/>
      <sheetName val="Rainfall Flooding Costs"/>
      <sheetName val="CT SUMMARY"/>
      <sheetName val="Baseline v totex "/>
    </sheetNames>
    <sheetDataSet>
      <sheetData sheetId="0">
        <row r="3">
          <cell r="C3">
            <v>1000000</v>
          </cell>
        </row>
        <row r="4">
          <cell r="C4">
            <v>1000</v>
          </cell>
        </row>
        <row r="12">
          <cell r="C12">
            <v>3.5000000000000003E-2</v>
          </cell>
        </row>
        <row r="16">
          <cell r="C16">
            <v>4.1099999999999998E-2</v>
          </cell>
        </row>
        <row r="18">
          <cell r="C18">
            <v>0.496</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19@ofwat.gsi.gov.uk" TargetMode="External"/><Relationship Id="rId1" Type="http://schemas.openxmlformats.org/officeDocument/2006/relationships/hyperlink" Target="mailto:PR19@ofwat.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javascript:AppendPopup(this,'785243203_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664"/>
  </sheetPr>
  <dimension ref="A1:AJ52"/>
  <sheetViews>
    <sheetView showGridLines="0" showRuler="0" zoomScale="80" zoomScaleNormal="80" workbookViewId="0"/>
  </sheetViews>
  <sheetFormatPr defaultColWidth="0" defaultRowHeight="12.75" customHeight="1" zeroHeight="1"/>
  <cols>
    <col min="1" max="2" width="1.21875" style="251" customWidth="1"/>
    <col min="3" max="3" width="32.77734375" style="252" customWidth="1"/>
    <col min="4" max="4" width="15.77734375" style="251" customWidth="1"/>
    <col min="5" max="5" width="35.77734375" style="251" customWidth="1"/>
    <col min="6" max="7" width="50.77734375" style="251" customWidth="1"/>
    <col min="8" max="9" width="1.21875" style="251" customWidth="1"/>
    <col min="10" max="16384" width="9.21875" style="251" hidden="1"/>
  </cols>
  <sheetData>
    <row r="1" spans="1:36" s="232" customFormat="1" ht="28.8" thickBot="1">
      <c r="A1" s="230" t="str">
        <f ca="1" xml:space="preserve"> RIGHT(CELL("filename", $A$1), LEN(CELL("filename", $A$1)) - SEARCH("]", CELL("filename", $A$1)))</f>
        <v>Cover</v>
      </c>
      <c r="B1" s="230"/>
      <c r="C1" s="231"/>
      <c r="D1" s="230"/>
      <c r="E1" s="230"/>
      <c r="F1" s="230"/>
      <c r="G1" s="230"/>
      <c r="H1" s="230"/>
      <c r="I1" s="230"/>
    </row>
    <row r="2" spans="1:36" s="236" customFormat="1" ht="5.0999999999999996" customHeight="1">
      <c r="A2" s="233"/>
      <c r="B2" s="233"/>
      <c r="C2" s="234"/>
      <c r="D2" s="233"/>
      <c r="E2" s="233"/>
      <c r="F2" s="233"/>
      <c r="G2" s="235"/>
      <c r="H2" s="235"/>
      <c r="I2" s="235"/>
    </row>
    <row r="3" spans="1:36" s="239" customFormat="1" ht="18" customHeight="1">
      <c r="A3" s="237"/>
      <c r="B3" s="237"/>
      <c r="C3" s="231" t="s">
        <v>0</v>
      </c>
      <c r="D3" s="238" t="s">
        <v>1</v>
      </c>
      <c r="E3" s="237"/>
      <c r="F3" s="237"/>
    </row>
    <row r="4" spans="1:36" s="236" customFormat="1" ht="18" customHeight="1">
      <c r="A4" s="238"/>
      <c r="B4" s="238"/>
      <c r="C4" s="231" t="s">
        <v>2</v>
      </c>
      <c r="D4" s="238" t="s">
        <v>3</v>
      </c>
      <c r="E4" s="238"/>
      <c r="F4" s="238"/>
    </row>
    <row r="5" spans="1:36" s="236" customFormat="1" ht="18" customHeight="1">
      <c r="A5" s="238"/>
      <c r="B5" s="238"/>
      <c r="C5" s="231" t="s">
        <v>4</v>
      </c>
      <c r="D5" s="238" t="str">
        <f xml:space="preserve"> "PR19 Revenue adjustments feeder model " &amp; D4 &amp; ".xlsm"</f>
        <v>PR19 Revenue adjustments feeder model 01k - June 2018 update.xlsm</v>
      </c>
      <c r="E5" s="238"/>
      <c r="F5" s="238"/>
    </row>
    <row r="6" spans="1:36" s="236" customFormat="1" ht="18" customHeight="1">
      <c r="A6" s="238"/>
      <c r="B6" s="238"/>
      <c r="C6" s="231" t="s">
        <v>5</v>
      </c>
      <c r="D6" s="278">
        <v>43285</v>
      </c>
      <c r="E6" s="238"/>
      <c r="F6" s="238"/>
    </row>
    <row r="7" spans="1:36" s="236" customFormat="1" ht="18" customHeight="1">
      <c r="A7" s="238"/>
      <c r="B7" s="238"/>
      <c r="C7" s="231" t="s">
        <v>6</v>
      </c>
      <c r="D7" s="238" t="s">
        <v>7</v>
      </c>
      <c r="E7" s="238"/>
      <c r="F7" s="238"/>
    </row>
    <row r="8" spans="1:36" s="236" customFormat="1" ht="18" customHeight="1">
      <c r="A8" s="238"/>
      <c r="B8" s="238"/>
      <c r="C8" s="231" t="s">
        <v>8</v>
      </c>
      <c r="D8" s="642" t="s">
        <v>9</v>
      </c>
      <c r="E8" s="643"/>
      <c r="F8" s="238"/>
    </row>
    <row r="9" spans="1:36" s="236" customFormat="1" ht="5.0999999999999996" customHeight="1">
      <c r="A9" s="240"/>
      <c r="B9" s="240"/>
      <c r="C9" s="241"/>
      <c r="D9" s="240"/>
      <c r="E9" s="240"/>
      <c r="F9" s="240"/>
      <c r="G9" s="240"/>
      <c r="H9" s="240"/>
      <c r="I9" s="240"/>
    </row>
    <row r="10" spans="1:36" s="244" customFormat="1" ht="5.0999999999999996" customHeight="1">
      <c r="A10" s="242"/>
      <c r="B10" s="242"/>
      <c r="C10" s="243"/>
      <c r="D10" s="242"/>
      <c r="E10" s="242"/>
      <c r="F10" s="242"/>
      <c r="G10" s="242"/>
      <c r="H10" s="242"/>
      <c r="I10" s="242"/>
    </row>
    <row r="11" spans="1:36" s="244" customFormat="1" ht="18" customHeight="1">
      <c r="A11" s="242"/>
      <c r="B11" s="242"/>
      <c r="C11" s="243" t="s">
        <v>10</v>
      </c>
      <c r="D11" s="245" t="s">
        <v>11</v>
      </c>
      <c r="E11" s="245"/>
      <c r="F11" s="245"/>
      <c r="G11" s="245"/>
      <c r="H11" s="245"/>
      <c r="I11" s="245"/>
    </row>
    <row r="12" spans="1:36" s="244" customFormat="1" ht="18" customHeight="1">
      <c r="A12" s="242"/>
      <c r="B12" s="242"/>
      <c r="C12" s="243"/>
      <c r="D12" s="245" t="s">
        <v>12</v>
      </c>
      <c r="E12" s="245"/>
      <c r="F12" s="245"/>
      <c r="G12" s="245"/>
      <c r="H12" s="245"/>
      <c r="I12" s="245"/>
    </row>
    <row r="13" spans="1:36" s="244" customFormat="1" ht="12.75" customHeight="1">
      <c r="A13" s="242"/>
      <c r="B13" s="242"/>
      <c r="C13" s="243"/>
      <c r="D13" s="245"/>
      <c r="E13" s="245"/>
      <c r="F13" s="245"/>
      <c r="G13" s="245"/>
      <c r="H13" s="245"/>
      <c r="I13" s="245"/>
    </row>
    <row r="14" spans="1:36" s="244" customFormat="1" ht="18" customHeight="1">
      <c r="A14" s="242"/>
      <c r="B14" s="242"/>
      <c r="C14" s="243" t="s">
        <v>13</v>
      </c>
      <c r="D14" s="245" t="s">
        <v>14</v>
      </c>
      <c r="E14" s="245"/>
      <c r="F14" s="245"/>
      <c r="G14" s="245"/>
      <c r="H14" s="245"/>
      <c r="I14" s="245"/>
    </row>
    <row r="15" spans="1:36" s="244" customFormat="1" ht="5.0999999999999996" customHeight="1">
      <c r="A15" s="242"/>
      <c r="B15" s="242"/>
      <c r="C15" s="243"/>
      <c r="D15" s="245"/>
      <c r="E15" s="245"/>
      <c r="F15" s="245"/>
      <c r="G15" s="245"/>
      <c r="H15" s="245"/>
      <c r="I15" s="245"/>
    </row>
    <row r="16" spans="1:36" s="244" customFormat="1" ht="16.2" customHeight="1">
      <c r="A16" s="242"/>
      <c r="B16" s="242"/>
      <c r="C16" s="243" t="s">
        <v>15</v>
      </c>
      <c r="D16" s="245" t="s">
        <v>16</v>
      </c>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row>
    <row r="17" spans="1:9" s="244" customFormat="1" ht="18" customHeight="1">
      <c r="A17" s="242"/>
      <c r="B17" s="242"/>
      <c r="C17" s="243"/>
      <c r="D17" s="246" t="s">
        <v>9</v>
      </c>
      <c r="E17" s="245"/>
      <c r="F17" s="245"/>
      <c r="G17" s="245"/>
      <c r="H17" s="245"/>
      <c r="I17" s="245"/>
    </row>
    <row r="18" spans="1:9" s="244" customFormat="1" ht="12.75" customHeight="1">
      <c r="A18" s="242"/>
      <c r="B18" s="242"/>
      <c r="C18" s="243"/>
      <c r="D18" s="245"/>
      <c r="E18" s="245"/>
      <c r="F18" s="245"/>
      <c r="G18" s="245"/>
      <c r="H18" s="245"/>
      <c r="I18" s="245"/>
    </row>
    <row r="19" spans="1:9" s="244" customFormat="1" ht="5.0999999999999996" customHeight="1">
      <c r="A19" s="242"/>
      <c r="B19" s="242"/>
      <c r="C19" s="243"/>
      <c r="D19" s="242"/>
      <c r="E19" s="242"/>
      <c r="F19" s="242"/>
      <c r="G19" s="242"/>
      <c r="H19" s="242"/>
      <c r="I19" s="242"/>
    </row>
    <row r="20" spans="1:9" s="250" customFormat="1" ht="12.75" customHeight="1">
      <c r="A20" s="247" t="s">
        <v>17</v>
      </c>
      <c r="B20" s="248"/>
      <c r="C20" s="249"/>
      <c r="D20" s="248"/>
      <c r="E20" s="248"/>
      <c r="F20" s="248"/>
      <c r="G20" s="248"/>
      <c r="H20" s="248"/>
      <c r="I20" s="248"/>
    </row>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1">
    <mergeCell ref="D8:E8"/>
  </mergeCells>
  <hyperlinks>
    <hyperlink ref="D8" r:id="rId1" xr:uid="{00000000-0004-0000-0000-000000000000}"/>
    <hyperlink ref="D17" r:id="rId2" xr:uid="{00000000-0004-0000-0000-000001000000}"/>
  </hyperlinks>
  <printOptions headings="1"/>
  <pageMargins left="0.74803149606299213" right="0.74803149606299213" top="0.98425196850393704" bottom="0.98425196850393704" header="0.51181102362204722" footer="0.51181102362204722"/>
  <pageSetup paperSize="9" scale="55" orientation="landscape" blackAndWhite="1" r:id="rId3"/>
  <headerFooter alignWithMargins="0">
    <oddHeader>&amp;CSheet:&amp;A</oddHeader>
    <oddFooter>&amp;L&amp;F ( Printed on &amp;D at &amp;T )&amp;RPage &amp;P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CA0083"/>
    <pageSetUpPr fitToPage="1"/>
  </sheetPr>
  <dimension ref="A1:AH577"/>
  <sheetViews>
    <sheetView showGridLines="0" zoomScale="80" zoomScaleNormal="80" workbookViewId="0">
      <pane xSplit="4" ySplit="353" topLeftCell="O567" activePane="bottomRight" state="frozen"/>
      <selection activeCell="AD541" sqref="AD541"/>
      <selection pane="topRight" activeCell="AD541" sqref="AD541"/>
      <selection pane="bottomLeft" activeCell="AD541" sqref="AD541"/>
      <selection pane="bottomRight" activeCell="C572" sqref="C572:O572"/>
    </sheetView>
  </sheetViews>
  <sheetFormatPr defaultColWidth="0" defaultRowHeight="13.2" zeroHeight="1"/>
  <cols>
    <col min="1" max="1" width="10.44140625" style="329" customWidth="1"/>
    <col min="2" max="2" width="25.21875" style="330" customWidth="1"/>
    <col min="3" max="4" width="9.77734375" style="331" customWidth="1"/>
    <col min="5" max="13" width="13.21875" style="331" customWidth="1"/>
    <col min="14" max="14" width="10.44140625" style="331" customWidth="1"/>
    <col min="15" max="15" width="92.77734375" style="332" customWidth="1"/>
    <col min="16" max="16" width="13.21875" style="331" bestFit="1" customWidth="1"/>
    <col min="17" max="17" width="20.21875" style="333" customWidth="1"/>
    <col min="18" max="18" width="9.77734375" style="331" customWidth="1"/>
    <col min="19" max="19" width="9.77734375" style="332" customWidth="1"/>
    <col min="20" max="20" width="49.77734375" style="332" customWidth="1"/>
    <col min="21" max="21" width="9.21875" style="334" customWidth="1"/>
    <col min="22" max="22" width="28.5546875" style="335" customWidth="1"/>
    <col min="23" max="23" width="14.21875" style="335" customWidth="1"/>
    <col min="24" max="24" width="32.21875" style="335" customWidth="1"/>
    <col min="25" max="25" width="28.5546875" style="335" customWidth="1"/>
    <col min="26" max="26" width="32.21875" style="335" customWidth="1"/>
    <col min="27" max="28" width="28.5546875" style="335" customWidth="1"/>
    <col min="29" max="29" width="14.21875" style="335" customWidth="1"/>
    <col min="30" max="30" width="32.21875" style="335" customWidth="1"/>
    <col min="31" max="31" width="28.5546875" style="335" customWidth="1"/>
    <col min="32" max="32" width="32.21875" style="335" customWidth="1"/>
    <col min="33" max="33" width="28.5546875" style="335" customWidth="1"/>
    <col min="34" max="34" width="10.21875" style="336" customWidth="1"/>
    <col min="35" max="16384" width="10.21875" style="336" hidden="1"/>
  </cols>
  <sheetData>
    <row r="1" spans="1:33" s="321" customFormat="1" ht="22.5" customHeight="1">
      <c r="B1" s="322" t="s">
        <v>459</v>
      </c>
      <c r="C1" s="323"/>
      <c r="D1" s="323"/>
      <c r="E1" s="323"/>
      <c r="F1" s="323"/>
      <c r="G1" s="323"/>
      <c r="H1" s="323"/>
      <c r="I1" s="323"/>
      <c r="J1" s="323"/>
      <c r="K1" s="323"/>
      <c r="L1" s="323"/>
      <c r="M1" s="323"/>
      <c r="N1" s="323"/>
      <c r="O1" s="324"/>
      <c r="P1" s="323"/>
      <c r="Q1" s="324"/>
      <c r="R1" s="323"/>
      <c r="S1" s="324"/>
      <c r="T1" s="324"/>
      <c r="U1" s="325" t="s">
        <v>460</v>
      </c>
      <c r="V1" s="326"/>
      <c r="W1" s="326"/>
      <c r="X1" s="326"/>
      <c r="Y1" s="326"/>
      <c r="Z1" s="326"/>
      <c r="AA1" s="327" t="s">
        <v>460</v>
      </c>
      <c r="AB1" s="326"/>
      <c r="AC1" s="326"/>
      <c r="AD1" s="326"/>
      <c r="AE1" s="326"/>
      <c r="AF1" s="326"/>
      <c r="AG1" s="328"/>
    </row>
    <row r="2" spans="1:33" ht="13.8" thickBot="1"/>
    <row r="3" spans="1:33" ht="14.25" customHeight="1">
      <c r="A3" s="337" t="s">
        <v>461</v>
      </c>
      <c r="B3" s="338">
        <f>SUM(COLUMN()-1)</f>
        <v>1</v>
      </c>
      <c r="C3" s="339">
        <f>SUM(COLUMN()-1)</f>
        <v>2</v>
      </c>
      <c r="D3" s="339">
        <f t="shared" ref="D3:AG3" si="0">SUM(COLUMN()-1)</f>
        <v>3</v>
      </c>
      <c r="E3" s="654">
        <f>SUM(COLUMN()-1)</f>
        <v>4</v>
      </c>
      <c r="F3" s="655"/>
      <c r="G3" s="655"/>
      <c r="H3" s="655"/>
      <c r="I3" s="655"/>
      <c r="J3" s="655"/>
      <c r="K3" s="655"/>
      <c r="L3" s="655"/>
      <c r="M3" s="340">
        <v>12</v>
      </c>
      <c r="N3" s="339">
        <f t="shared" si="0"/>
        <v>13</v>
      </c>
      <c r="O3" s="339">
        <f t="shared" si="0"/>
        <v>14</v>
      </c>
      <c r="P3" s="339">
        <f t="shared" si="0"/>
        <v>15</v>
      </c>
      <c r="Q3" s="339">
        <f t="shared" si="0"/>
        <v>16</v>
      </c>
      <c r="R3" s="339">
        <f t="shared" si="0"/>
        <v>17</v>
      </c>
      <c r="S3" s="339">
        <f t="shared" si="0"/>
        <v>18</v>
      </c>
      <c r="T3" s="339">
        <f>SUM(COLUMN()-1)</f>
        <v>19</v>
      </c>
      <c r="U3" s="339">
        <f t="shared" si="0"/>
        <v>20</v>
      </c>
      <c r="V3" s="341">
        <f t="shared" si="0"/>
        <v>21</v>
      </c>
      <c r="W3" s="339">
        <f t="shared" si="0"/>
        <v>22</v>
      </c>
      <c r="X3" s="339">
        <f t="shared" si="0"/>
        <v>23</v>
      </c>
      <c r="Y3" s="339">
        <f t="shared" si="0"/>
        <v>24</v>
      </c>
      <c r="Z3" s="339">
        <f t="shared" si="0"/>
        <v>25</v>
      </c>
      <c r="AA3" s="340">
        <f t="shared" si="0"/>
        <v>26</v>
      </c>
      <c r="AB3" s="341">
        <f t="shared" si="0"/>
        <v>27</v>
      </c>
      <c r="AC3" s="339">
        <f t="shared" si="0"/>
        <v>28</v>
      </c>
      <c r="AD3" s="339">
        <f t="shared" si="0"/>
        <v>29</v>
      </c>
      <c r="AE3" s="339">
        <f t="shared" si="0"/>
        <v>30</v>
      </c>
      <c r="AF3" s="339">
        <f t="shared" si="0"/>
        <v>31</v>
      </c>
      <c r="AG3" s="340">
        <f t="shared" si="0"/>
        <v>32</v>
      </c>
    </row>
    <row r="4" spans="1:33" ht="33.75" customHeight="1">
      <c r="A4" s="342"/>
      <c r="B4" s="343"/>
      <c r="C4" s="344"/>
      <c r="D4" s="344"/>
      <c r="E4" s="345"/>
      <c r="F4" s="344"/>
      <c r="G4" s="344"/>
      <c r="H4" s="344"/>
      <c r="I4" s="346" t="s">
        <v>462</v>
      </c>
      <c r="J4" s="344"/>
      <c r="K4" s="344"/>
      <c r="L4" s="344"/>
      <c r="M4" s="347"/>
      <c r="N4" s="344"/>
      <c r="O4" s="348"/>
      <c r="P4" s="344"/>
      <c r="Q4" s="348"/>
      <c r="R4" s="349"/>
      <c r="S4" s="350"/>
      <c r="T4" s="350"/>
      <c r="U4" s="351"/>
      <c r="V4" s="656" t="s">
        <v>463</v>
      </c>
      <c r="W4" s="657"/>
      <c r="X4" s="657"/>
      <c r="Y4" s="657"/>
      <c r="Z4" s="657"/>
      <c r="AA4" s="658"/>
      <c r="AB4" s="656" t="s">
        <v>464</v>
      </c>
      <c r="AC4" s="657"/>
      <c r="AD4" s="657"/>
      <c r="AE4" s="657"/>
      <c r="AF4" s="657"/>
      <c r="AG4" s="658"/>
    </row>
    <row r="5" spans="1:33" s="365" customFormat="1" ht="63" customHeight="1" thickBot="1">
      <c r="A5" s="352"/>
      <c r="B5" s="353" t="s">
        <v>465</v>
      </c>
      <c r="C5" s="354" t="s">
        <v>466</v>
      </c>
      <c r="D5" s="355" t="s">
        <v>467</v>
      </c>
      <c r="E5" s="356" t="s">
        <v>113</v>
      </c>
      <c r="F5" s="357" t="s">
        <v>209</v>
      </c>
      <c r="G5" s="357" t="s">
        <v>222</v>
      </c>
      <c r="H5" s="357" t="s">
        <v>468</v>
      </c>
      <c r="I5" s="357" t="s">
        <v>231</v>
      </c>
      <c r="J5" s="357" t="s">
        <v>237</v>
      </c>
      <c r="K5" s="357" t="s">
        <v>469</v>
      </c>
      <c r="L5" s="357" t="s">
        <v>228</v>
      </c>
      <c r="M5" s="358" t="s">
        <v>130</v>
      </c>
      <c r="N5" s="359" t="s">
        <v>470</v>
      </c>
      <c r="O5" s="360" t="s">
        <v>471</v>
      </c>
      <c r="P5" s="355" t="s">
        <v>472</v>
      </c>
      <c r="Q5" s="360" t="s">
        <v>473</v>
      </c>
      <c r="R5" s="359" t="s">
        <v>474</v>
      </c>
      <c r="S5" s="360" t="s">
        <v>475</v>
      </c>
      <c r="T5" s="360" t="s">
        <v>476</v>
      </c>
      <c r="U5" s="355" t="s">
        <v>477</v>
      </c>
      <c r="V5" s="361" t="s">
        <v>478</v>
      </c>
      <c r="W5" s="362" t="s">
        <v>479</v>
      </c>
      <c r="X5" s="363" t="s">
        <v>480</v>
      </c>
      <c r="Y5" s="363" t="s">
        <v>481</v>
      </c>
      <c r="Z5" s="363" t="s">
        <v>482</v>
      </c>
      <c r="AA5" s="364" t="s">
        <v>483</v>
      </c>
      <c r="AB5" s="361" t="s">
        <v>484</v>
      </c>
      <c r="AC5" s="362" t="s">
        <v>485</v>
      </c>
      <c r="AD5" s="363" t="s">
        <v>486</v>
      </c>
      <c r="AE5" s="363" t="s">
        <v>487</v>
      </c>
      <c r="AF5" s="363" t="s">
        <v>488</v>
      </c>
      <c r="AG5" s="364" t="s">
        <v>489</v>
      </c>
    </row>
    <row r="6" spans="1:33" ht="15.75" hidden="1" customHeight="1">
      <c r="B6" s="366" t="str">
        <f t="shared" ref="B6:B69" si="1">CONCATENATE("PR14", C6, D6, "_", N6)</f>
        <v>PR14AFWWSW_W-A1</v>
      </c>
      <c r="C6" s="367" t="s">
        <v>490</v>
      </c>
      <c r="D6" s="368" t="s">
        <v>491</v>
      </c>
      <c r="E6" s="369"/>
      <c r="F6" s="370"/>
      <c r="G6" s="370"/>
      <c r="H6" s="370"/>
      <c r="I6" s="370"/>
      <c r="J6" s="370"/>
      <c r="K6" s="370"/>
      <c r="L6" s="370"/>
      <c r="M6" s="371">
        <f>SUM(E6:L6)</f>
        <v>0</v>
      </c>
      <c r="N6" s="372" t="s">
        <v>492</v>
      </c>
      <c r="O6" s="373" t="s">
        <v>493</v>
      </c>
      <c r="P6" s="374" t="s">
        <v>494</v>
      </c>
      <c r="Q6" s="375" t="s">
        <v>495</v>
      </c>
      <c r="R6" s="374"/>
      <c r="S6" s="375" t="s">
        <v>496</v>
      </c>
      <c r="T6" s="375" t="s">
        <v>497</v>
      </c>
      <c r="U6" s="376">
        <v>1</v>
      </c>
      <c r="V6" s="377"/>
      <c r="W6" s="378"/>
      <c r="X6" s="378"/>
      <c r="Y6" s="379"/>
      <c r="Z6" s="378"/>
      <c r="AA6" s="380"/>
      <c r="AB6" s="377"/>
      <c r="AC6" s="378"/>
      <c r="AD6" s="378"/>
      <c r="AE6" s="379"/>
      <c r="AF6" s="378"/>
      <c r="AG6" s="380"/>
    </row>
    <row r="7" spans="1:33" ht="15.75" hidden="1" customHeight="1">
      <c r="B7" s="381" t="str">
        <f t="shared" si="1"/>
        <v>PR14AFWWSW_W-A2</v>
      </c>
      <c r="C7" s="382" t="s">
        <v>490</v>
      </c>
      <c r="D7" s="383" t="s">
        <v>491</v>
      </c>
      <c r="E7" s="384"/>
      <c r="F7" s="385"/>
      <c r="G7" s="385"/>
      <c r="H7" s="385"/>
      <c r="I7" s="385"/>
      <c r="J7" s="385"/>
      <c r="K7" s="385"/>
      <c r="L7" s="385"/>
      <c r="M7" s="386">
        <f t="shared" ref="M7:M70" si="2">SUM(E7:L7)</f>
        <v>0</v>
      </c>
      <c r="N7" s="387" t="s">
        <v>498</v>
      </c>
      <c r="O7" s="388" t="s">
        <v>499</v>
      </c>
      <c r="P7" s="389" t="s">
        <v>500</v>
      </c>
      <c r="Q7" s="390" t="s">
        <v>495</v>
      </c>
      <c r="R7" s="389"/>
      <c r="S7" s="390" t="s">
        <v>496</v>
      </c>
      <c r="T7" s="390" t="s">
        <v>501</v>
      </c>
      <c r="U7" s="391">
        <v>1</v>
      </c>
      <c r="V7" s="392"/>
      <c r="W7" s="393"/>
      <c r="X7" s="393"/>
      <c r="Y7" s="394"/>
      <c r="Z7" s="393"/>
      <c r="AA7" s="395"/>
      <c r="AB7" s="392"/>
      <c r="AC7" s="393"/>
      <c r="AD7" s="393"/>
      <c r="AE7" s="394"/>
      <c r="AF7" s="393"/>
      <c r="AG7" s="395"/>
    </row>
    <row r="8" spans="1:33" ht="15.75" hidden="1" customHeight="1">
      <c r="B8" s="381" t="str">
        <f t="shared" si="1"/>
        <v>PR14AFWWSW_W-A3</v>
      </c>
      <c r="C8" s="382" t="s">
        <v>490</v>
      </c>
      <c r="D8" s="383" t="s">
        <v>491</v>
      </c>
      <c r="E8" s="384"/>
      <c r="F8" s="385"/>
      <c r="G8" s="385"/>
      <c r="H8" s="385"/>
      <c r="I8" s="385"/>
      <c r="J8" s="385"/>
      <c r="K8" s="385"/>
      <c r="L8" s="385"/>
      <c r="M8" s="386">
        <f t="shared" si="2"/>
        <v>0</v>
      </c>
      <c r="N8" s="387" t="s">
        <v>502</v>
      </c>
      <c r="O8" s="388" t="s">
        <v>503</v>
      </c>
      <c r="P8" s="389" t="s">
        <v>500</v>
      </c>
      <c r="Q8" s="390" t="s">
        <v>495</v>
      </c>
      <c r="R8" s="389"/>
      <c r="S8" s="390" t="s">
        <v>496</v>
      </c>
      <c r="T8" s="390" t="s">
        <v>497</v>
      </c>
      <c r="U8" s="391">
        <v>1</v>
      </c>
      <c r="V8" s="392"/>
      <c r="W8" s="393"/>
      <c r="X8" s="393"/>
      <c r="Y8" s="394"/>
      <c r="Z8" s="393"/>
      <c r="AA8" s="395"/>
      <c r="AB8" s="392"/>
      <c r="AC8" s="393"/>
      <c r="AD8" s="393"/>
      <c r="AE8" s="394"/>
      <c r="AF8" s="393"/>
      <c r="AG8" s="395"/>
    </row>
    <row r="9" spans="1:33" ht="15.75" hidden="1" customHeight="1">
      <c r="B9" s="381" t="str">
        <f t="shared" si="1"/>
        <v>PR14AFWWSW_W-A4</v>
      </c>
      <c r="C9" s="382" t="s">
        <v>490</v>
      </c>
      <c r="D9" s="383" t="s">
        <v>491</v>
      </c>
      <c r="E9" s="384"/>
      <c r="F9" s="385"/>
      <c r="G9" s="385"/>
      <c r="H9" s="385"/>
      <c r="I9" s="385"/>
      <c r="J9" s="385"/>
      <c r="K9" s="385"/>
      <c r="L9" s="385"/>
      <c r="M9" s="386">
        <f t="shared" si="2"/>
        <v>0</v>
      </c>
      <c r="N9" s="387" t="s">
        <v>504</v>
      </c>
      <c r="O9" s="388" t="s">
        <v>505</v>
      </c>
      <c r="P9" s="389" t="s">
        <v>494</v>
      </c>
      <c r="Q9" s="390" t="s">
        <v>495</v>
      </c>
      <c r="R9" s="389"/>
      <c r="S9" s="390" t="s">
        <v>496</v>
      </c>
      <c r="T9" s="390" t="s">
        <v>497</v>
      </c>
      <c r="U9" s="391">
        <v>1</v>
      </c>
      <c r="V9" s="392"/>
      <c r="W9" s="393"/>
      <c r="X9" s="393"/>
      <c r="Y9" s="394"/>
      <c r="Z9" s="393"/>
      <c r="AA9" s="395"/>
      <c r="AB9" s="392"/>
      <c r="AC9" s="393"/>
      <c r="AD9" s="393"/>
      <c r="AE9" s="394"/>
      <c r="AF9" s="393"/>
      <c r="AG9" s="395"/>
    </row>
    <row r="10" spans="1:33" ht="15.75" hidden="1" customHeight="1">
      <c r="B10" s="381" t="str">
        <f t="shared" si="1"/>
        <v>PR14AFWWSW_W-A5</v>
      </c>
      <c r="C10" s="382" t="s">
        <v>490</v>
      </c>
      <c r="D10" s="383" t="s">
        <v>491</v>
      </c>
      <c r="E10" s="384"/>
      <c r="F10" s="385"/>
      <c r="G10" s="385"/>
      <c r="H10" s="385"/>
      <c r="I10" s="385"/>
      <c r="J10" s="385"/>
      <c r="K10" s="385"/>
      <c r="L10" s="385"/>
      <c r="M10" s="386">
        <f t="shared" si="2"/>
        <v>0</v>
      </c>
      <c r="N10" s="387" t="s">
        <v>506</v>
      </c>
      <c r="O10" s="388" t="s">
        <v>507</v>
      </c>
      <c r="P10" s="389" t="s">
        <v>508</v>
      </c>
      <c r="Q10" s="390"/>
      <c r="R10" s="389"/>
      <c r="S10" s="390" t="s">
        <v>509</v>
      </c>
      <c r="T10" s="390" t="s">
        <v>509</v>
      </c>
      <c r="U10" s="391" t="s">
        <v>509</v>
      </c>
      <c r="V10" s="392"/>
      <c r="W10" s="393"/>
      <c r="X10" s="393"/>
      <c r="Y10" s="394"/>
      <c r="Z10" s="393"/>
      <c r="AA10" s="395"/>
      <c r="AB10" s="392"/>
      <c r="AC10" s="393"/>
      <c r="AD10" s="393"/>
      <c r="AE10" s="394"/>
      <c r="AF10" s="393"/>
      <c r="AG10" s="395"/>
    </row>
    <row r="11" spans="1:33" ht="15.75" hidden="1" customHeight="1">
      <c r="B11" s="381" t="str">
        <f t="shared" si="1"/>
        <v>PR14AFWWSW_W-B1</v>
      </c>
      <c r="C11" s="382" t="s">
        <v>490</v>
      </c>
      <c r="D11" s="383" t="s">
        <v>491</v>
      </c>
      <c r="E11" s="384"/>
      <c r="F11" s="385"/>
      <c r="G11" s="385"/>
      <c r="H11" s="385"/>
      <c r="I11" s="385"/>
      <c r="J11" s="385"/>
      <c r="K11" s="385"/>
      <c r="L11" s="385"/>
      <c r="M11" s="386">
        <f t="shared" si="2"/>
        <v>0</v>
      </c>
      <c r="N11" s="387" t="s">
        <v>510</v>
      </c>
      <c r="O11" s="388" t="s">
        <v>511</v>
      </c>
      <c r="P11" s="389" t="s">
        <v>500</v>
      </c>
      <c r="Q11" s="390" t="s">
        <v>495</v>
      </c>
      <c r="R11" s="389"/>
      <c r="S11" s="390" t="s">
        <v>176</v>
      </c>
      <c r="T11" s="390" t="s">
        <v>512</v>
      </c>
      <c r="U11" s="391">
        <v>2</v>
      </c>
      <c r="V11" s="392"/>
      <c r="W11" s="393"/>
      <c r="X11" s="393"/>
      <c r="Y11" s="394"/>
      <c r="Z11" s="393"/>
      <c r="AA11" s="395"/>
      <c r="AB11" s="392"/>
      <c r="AC11" s="393"/>
      <c r="AD11" s="393"/>
      <c r="AE11" s="394"/>
      <c r="AF11" s="393"/>
      <c r="AG11" s="395"/>
    </row>
    <row r="12" spans="1:33" ht="15.75" hidden="1" customHeight="1">
      <c r="B12" s="381" t="str">
        <f t="shared" si="1"/>
        <v>PR14AFWWSW_W-B2</v>
      </c>
      <c r="C12" s="382" t="s">
        <v>490</v>
      </c>
      <c r="D12" s="383" t="s">
        <v>491</v>
      </c>
      <c r="E12" s="384"/>
      <c r="F12" s="385"/>
      <c r="G12" s="385"/>
      <c r="H12" s="385"/>
      <c r="I12" s="385"/>
      <c r="J12" s="385"/>
      <c r="K12" s="385"/>
      <c r="L12" s="385"/>
      <c r="M12" s="386">
        <f t="shared" si="2"/>
        <v>0</v>
      </c>
      <c r="N12" s="387" t="s">
        <v>513</v>
      </c>
      <c r="O12" s="388" t="s">
        <v>514</v>
      </c>
      <c r="P12" s="389" t="s">
        <v>500</v>
      </c>
      <c r="Q12" s="390" t="s">
        <v>495</v>
      </c>
      <c r="R12" s="389"/>
      <c r="S12" s="390" t="s">
        <v>496</v>
      </c>
      <c r="T12" s="390" t="s">
        <v>515</v>
      </c>
      <c r="U12" s="391">
        <v>2</v>
      </c>
      <c r="V12" s="392"/>
      <c r="W12" s="393"/>
      <c r="X12" s="393"/>
      <c r="Y12" s="394"/>
      <c r="Z12" s="393"/>
      <c r="AA12" s="395"/>
      <c r="AB12" s="392"/>
      <c r="AC12" s="393"/>
      <c r="AD12" s="393"/>
      <c r="AE12" s="394"/>
      <c r="AF12" s="393"/>
      <c r="AG12" s="395"/>
    </row>
    <row r="13" spans="1:33" ht="15.75" hidden="1" customHeight="1">
      <c r="B13" s="381" t="str">
        <f t="shared" si="1"/>
        <v>PR14AFWWSW_W-C1</v>
      </c>
      <c r="C13" s="382" t="s">
        <v>490</v>
      </c>
      <c r="D13" s="383" t="s">
        <v>491</v>
      </c>
      <c r="E13" s="384"/>
      <c r="F13" s="385"/>
      <c r="G13" s="385"/>
      <c r="H13" s="385"/>
      <c r="I13" s="385"/>
      <c r="J13" s="385"/>
      <c r="K13" s="385"/>
      <c r="L13" s="385"/>
      <c r="M13" s="386">
        <f t="shared" si="2"/>
        <v>0</v>
      </c>
      <c r="N13" s="387" t="s">
        <v>516</v>
      </c>
      <c r="O13" s="388" t="s">
        <v>517</v>
      </c>
      <c r="P13" s="389" t="s">
        <v>494</v>
      </c>
      <c r="Q13" s="390" t="s">
        <v>495</v>
      </c>
      <c r="R13" s="389"/>
      <c r="S13" s="390" t="s">
        <v>496</v>
      </c>
      <c r="T13" s="390" t="s">
        <v>518</v>
      </c>
      <c r="U13" s="396">
        <v>0</v>
      </c>
      <c r="V13" s="392"/>
      <c r="W13" s="393"/>
      <c r="X13" s="393"/>
      <c r="Y13" s="394"/>
      <c r="Z13" s="393"/>
      <c r="AA13" s="395"/>
      <c r="AB13" s="392"/>
      <c r="AC13" s="393"/>
      <c r="AD13" s="393"/>
      <c r="AE13" s="394"/>
      <c r="AF13" s="393"/>
      <c r="AG13" s="395"/>
    </row>
    <row r="14" spans="1:33" ht="15.75" hidden="1" customHeight="1">
      <c r="B14" s="381" t="str">
        <f t="shared" si="1"/>
        <v>PR14AFWWSW_W-C2</v>
      </c>
      <c r="C14" s="382" t="s">
        <v>490</v>
      </c>
      <c r="D14" s="383" t="s">
        <v>491</v>
      </c>
      <c r="E14" s="384"/>
      <c r="F14" s="385"/>
      <c r="G14" s="385"/>
      <c r="H14" s="385"/>
      <c r="I14" s="385"/>
      <c r="J14" s="385"/>
      <c r="K14" s="385"/>
      <c r="L14" s="385"/>
      <c r="M14" s="386">
        <f t="shared" si="2"/>
        <v>0</v>
      </c>
      <c r="N14" s="387" t="s">
        <v>519</v>
      </c>
      <c r="O14" s="388" t="s">
        <v>520</v>
      </c>
      <c r="P14" s="389" t="s">
        <v>500</v>
      </c>
      <c r="Q14" s="390" t="s">
        <v>495</v>
      </c>
      <c r="R14" s="389"/>
      <c r="S14" s="390" t="s">
        <v>496</v>
      </c>
      <c r="T14" s="390" t="s">
        <v>521</v>
      </c>
      <c r="U14" s="396">
        <v>0</v>
      </c>
      <c r="V14" s="392"/>
      <c r="W14" s="393"/>
      <c r="X14" s="393"/>
      <c r="Y14" s="394"/>
      <c r="Z14" s="393"/>
      <c r="AA14" s="395"/>
      <c r="AB14" s="392"/>
      <c r="AC14" s="393"/>
      <c r="AD14" s="393"/>
      <c r="AE14" s="394"/>
      <c r="AF14" s="393"/>
      <c r="AG14" s="395"/>
    </row>
    <row r="15" spans="1:33" ht="15.75" hidden="1" customHeight="1">
      <c r="B15" s="381" t="str">
        <f t="shared" si="1"/>
        <v>PR14AFWWSW_W-C3</v>
      </c>
      <c r="C15" s="382" t="s">
        <v>490</v>
      </c>
      <c r="D15" s="383" t="s">
        <v>491</v>
      </c>
      <c r="E15" s="384"/>
      <c r="F15" s="385"/>
      <c r="G15" s="385"/>
      <c r="H15" s="385"/>
      <c r="I15" s="385"/>
      <c r="J15" s="385"/>
      <c r="K15" s="385"/>
      <c r="L15" s="385"/>
      <c r="M15" s="386">
        <f t="shared" si="2"/>
        <v>0</v>
      </c>
      <c r="N15" s="387" t="s">
        <v>522</v>
      </c>
      <c r="O15" s="388" t="s">
        <v>523</v>
      </c>
      <c r="P15" s="389" t="s">
        <v>508</v>
      </c>
      <c r="Q15" s="390"/>
      <c r="R15" s="389"/>
      <c r="S15" s="390" t="s">
        <v>496</v>
      </c>
      <c r="T15" s="390" t="s">
        <v>524</v>
      </c>
      <c r="U15" s="396">
        <v>0</v>
      </c>
      <c r="V15" s="392"/>
      <c r="W15" s="393"/>
      <c r="X15" s="393"/>
      <c r="Y15" s="394"/>
      <c r="Z15" s="393"/>
      <c r="AA15" s="395"/>
      <c r="AB15" s="392"/>
      <c r="AC15" s="393"/>
      <c r="AD15" s="393"/>
      <c r="AE15" s="394"/>
      <c r="AF15" s="393"/>
      <c r="AG15" s="395"/>
    </row>
    <row r="16" spans="1:33" ht="15.75" hidden="1" customHeight="1">
      <c r="B16" s="381" t="str">
        <f t="shared" si="1"/>
        <v>PR14AFWWSW_W-C4</v>
      </c>
      <c r="C16" s="382" t="s">
        <v>490</v>
      </c>
      <c r="D16" s="383" t="s">
        <v>491</v>
      </c>
      <c r="E16" s="384"/>
      <c r="F16" s="385"/>
      <c r="G16" s="385"/>
      <c r="H16" s="385"/>
      <c r="I16" s="385"/>
      <c r="J16" s="385"/>
      <c r="K16" s="385"/>
      <c r="L16" s="385"/>
      <c r="M16" s="386">
        <f t="shared" si="2"/>
        <v>0</v>
      </c>
      <c r="N16" s="387" t="s">
        <v>525</v>
      </c>
      <c r="O16" s="388" t="s">
        <v>526</v>
      </c>
      <c r="P16" s="389" t="s">
        <v>508</v>
      </c>
      <c r="Q16" s="390"/>
      <c r="R16" s="389"/>
      <c r="S16" s="390" t="s">
        <v>496</v>
      </c>
      <c r="T16" s="390" t="s">
        <v>524</v>
      </c>
      <c r="U16" s="396">
        <v>0</v>
      </c>
      <c r="V16" s="392"/>
      <c r="W16" s="393"/>
      <c r="X16" s="393"/>
      <c r="Y16" s="394"/>
      <c r="Z16" s="393"/>
      <c r="AA16" s="395"/>
      <c r="AB16" s="392"/>
      <c r="AC16" s="393"/>
      <c r="AD16" s="393"/>
      <c r="AE16" s="394"/>
      <c r="AF16" s="393"/>
      <c r="AG16" s="395"/>
    </row>
    <row r="17" spans="2:33" ht="15.75" hidden="1" customHeight="1">
      <c r="B17" s="381" t="str">
        <f t="shared" si="1"/>
        <v>PR14AFWHHR_R-A1</v>
      </c>
      <c r="C17" s="382" t="s">
        <v>490</v>
      </c>
      <c r="D17" s="383" t="s">
        <v>527</v>
      </c>
      <c r="E17" s="384"/>
      <c r="F17" s="385"/>
      <c r="G17" s="385"/>
      <c r="H17" s="385"/>
      <c r="I17" s="385"/>
      <c r="J17" s="385"/>
      <c r="K17" s="385"/>
      <c r="L17" s="385"/>
      <c r="M17" s="386">
        <f t="shared" si="2"/>
        <v>0</v>
      </c>
      <c r="N17" s="387" t="s">
        <v>528</v>
      </c>
      <c r="O17" s="388" t="s">
        <v>529</v>
      </c>
      <c r="P17" s="389" t="s">
        <v>494</v>
      </c>
      <c r="Q17" s="390" t="s">
        <v>495</v>
      </c>
      <c r="R17" s="389"/>
      <c r="S17" s="390" t="s">
        <v>530</v>
      </c>
      <c r="T17" s="390" t="s">
        <v>531</v>
      </c>
      <c r="U17" s="396">
        <v>0</v>
      </c>
      <c r="V17" s="392"/>
      <c r="W17" s="393"/>
      <c r="X17" s="393"/>
      <c r="Y17" s="394"/>
      <c r="Z17" s="393"/>
      <c r="AA17" s="395"/>
      <c r="AB17" s="392"/>
      <c r="AC17" s="393"/>
      <c r="AD17" s="393"/>
      <c r="AE17" s="394"/>
      <c r="AF17" s="393"/>
      <c r="AG17" s="395"/>
    </row>
    <row r="18" spans="2:33" ht="15.75" hidden="1" customHeight="1">
      <c r="B18" s="381" t="str">
        <f t="shared" si="1"/>
        <v>PR14AFWHHR_R-A2</v>
      </c>
      <c r="C18" s="382" t="s">
        <v>490</v>
      </c>
      <c r="D18" s="383" t="s">
        <v>527</v>
      </c>
      <c r="E18" s="384"/>
      <c r="F18" s="385"/>
      <c r="G18" s="385"/>
      <c r="H18" s="385"/>
      <c r="I18" s="385"/>
      <c r="J18" s="385"/>
      <c r="K18" s="385"/>
      <c r="L18" s="385"/>
      <c r="M18" s="386">
        <f t="shared" si="2"/>
        <v>0</v>
      </c>
      <c r="N18" s="387" t="s">
        <v>532</v>
      </c>
      <c r="O18" s="388" t="s">
        <v>533</v>
      </c>
      <c r="P18" s="389" t="s">
        <v>508</v>
      </c>
      <c r="Q18" s="390"/>
      <c r="R18" s="389"/>
      <c r="S18" s="390" t="s">
        <v>509</v>
      </c>
      <c r="T18" s="390" t="s">
        <v>509</v>
      </c>
      <c r="U18" s="391" t="s">
        <v>509</v>
      </c>
      <c r="V18" s="392"/>
      <c r="W18" s="393"/>
      <c r="X18" s="393"/>
      <c r="Y18" s="394"/>
      <c r="Z18" s="393"/>
      <c r="AA18" s="395"/>
      <c r="AB18" s="392"/>
      <c r="AC18" s="393"/>
      <c r="AD18" s="393"/>
      <c r="AE18" s="394"/>
      <c r="AF18" s="393"/>
      <c r="AG18" s="395"/>
    </row>
    <row r="19" spans="2:33" ht="15.75" hidden="1" customHeight="1">
      <c r="B19" s="381" t="str">
        <f t="shared" si="1"/>
        <v>PR14ANHWSW_W-A2</v>
      </c>
      <c r="C19" s="382" t="s">
        <v>534</v>
      </c>
      <c r="D19" s="383" t="s">
        <v>491</v>
      </c>
      <c r="E19" s="384"/>
      <c r="F19" s="385"/>
      <c r="G19" s="385"/>
      <c r="H19" s="385"/>
      <c r="I19" s="385"/>
      <c r="J19" s="385"/>
      <c r="K19" s="385"/>
      <c r="L19" s="385"/>
      <c r="M19" s="386">
        <f t="shared" si="2"/>
        <v>0</v>
      </c>
      <c r="N19" s="397" t="s">
        <v>498</v>
      </c>
      <c r="O19" s="390" t="s">
        <v>535</v>
      </c>
      <c r="P19" s="389" t="s">
        <v>494</v>
      </c>
      <c r="Q19" s="390" t="s">
        <v>495</v>
      </c>
      <c r="R19" s="389"/>
      <c r="S19" s="390" t="s">
        <v>536</v>
      </c>
      <c r="T19" s="390" t="s">
        <v>537</v>
      </c>
      <c r="U19" s="391">
        <v>2</v>
      </c>
      <c r="V19" s="392"/>
      <c r="W19" s="393"/>
      <c r="X19" s="393"/>
      <c r="Y19" s="394"/>
      <c r="Z19" s="393"/>
      <c r="AA19" s="395"/>
      <c r="AB19" s="392"/>
      <c r="AC19" s="393"/>
      <c r="AD19" s="393"/>
      <c r="AE19" s="394"/>
      <c r="AF19" s="393"/>
      <c r="AG19" s="395"/>
    </row>
    <row r="20" spans="2:33" ht="15.75" hidden="1" customHeight="1">
      <c r="B20" s="381" t="str">
        <f t="shared" si="1"/>
        <v>PR14ANHWSW_W-A3</v>
      </c>
      <c r="C20" s="382" t="s">
        <v>534</v>
      </c>
      <c r="D20" s="383" t="s">
        <v>491</v>
      </c>
      <c r="E20" s="384"/>
      <c r="F20" s="385"/>
      <c r="G20" s="385"/>
      <c r="H20" s="385"/>
      <c r="I20" s="385"/>
      <c r="J20" s="385"/>
      <c r="K20" s="385"/>
      <c r="L20" s="385"/>
      <c r="M20" s="386">
        <f t="shared" si="2"/>
        <v>0</v>
      </c>
      <c r="N20" s="397" t="s">
        <v>502</v>
      </c>
      <c r="O20" s="390" t="s">
        <v>538</v>
      </c>
      <c r="P20" s="389" t="s">
        <v>494</v>
      </c>
      <c r="Q20" s="390" t="s">
        <v>495</v>
      </c>
      <c r="R20" s="389"/>
      <c r="S20" s="390" t="s">
        <v>496</v>
      </c>
      <c r="T20" s="390" t="s">
        <v>518</v>
      </c>
      <c r="U20" s="396">
        <v>0</v>
      </c>
      <c r="V20" s="398"/>
      <c r="W20" s="393"/>
      <c r="X20" s="393"/>
      <c r="Y20" s="394"/>
      <c r="Z20" s="393"/>
      <c r="AA20" s="395"/>
      <c r="AB20" s="398"/>
      <c r="AC20" s="393"/>
      <c r="AD20" s="393"/>
      <c r="AE20" s="394"/>
      <c r="AF20" s="393"/>
      <c r="AG20" s="395"/>
    </row>
    <row r="21" spans="2:33" ht="15.75" hidden="1" customHeight="1">
      <c r="B21" s="381" t="str">
        <f t="shared" si="1"/>
        <v>PR14ANHWSW_W-A4</v>
      </c>
      <c r="C21" s="382" t="s">
        <v>534</v>
      </c>
      <c r="D21" s="383" t="s">
        <v>491</v>
      </c>
      <c r="E21" s="384"/>
      <c r="F21" s="385"/>
      <c r="G21" s="385"/>
      <c r="H21" s="385"/>
      <c r="I21" s="385"/>
      <c r="J21" s="385"/>
      <c r="K21" s="385"/>
      <c r="L21" s="385"/>
      <c r="M21" s="386">
        <f t="shared" si="2"/>
        <v>0</v>
      </c>
      <c r="N21" s="397" t="s">
        <v>504</v>
      </c>
      <c r="O21" s="390" t="s">
        <v>539</v>
      </c>
      <c r="P21" s="389" t="s">
        <v>494</v>
      </c>
      <c r="Q21" s="390" t="s">
        <v>495</v>
      </c>
      <c r="R21" s="389"/>
      <c r="S21" s="390" t="s">
        <v>496</v>
      </c>
      <c r="T21" s="390" t="s">
        <v>515</v>
      </c>
      <c r="U21" s="391">
        <v>2</v>
      </c>
      <c r="V21" s="398"/>
      <c r="W21" s="393"/>
      <c r="X21" s="393"/>
      <c r="Y21" s="394"/>
      <c r="Z21" s="393"/>
      <c r="AA21" s="395"/>
      <c r="AB21" s="398"/>
      <c r="AC21" s="393"/>
      <c r="AD21" s="393"/>
      <c r="AE21" s="394"/>
      <c r="AF21" s="393"/>
      <c r="AG21" s="395"/>
    </row>
    <row r="22" spans="2:33" ht="15.75" hidden="1" customHeight="1">
      <c r="B22" s="381" t="str">
        <f t="shared" si="1"/>
        <v>PR14ANHWSW_W-B1</v>
      </c>
      <c r="C22" s="382" t="s">
        <v>534</v>
      </c>
      <c r="D22" s="383" t="s">
        <v>491</v>
      </c>
      <c r="E22" s="384"/>
      <c r="F22" s="385"/>
      <c r="G22" s="385"/>
      <c r="H22" s="385"/>
      <c r="I22" s="385"/>
      <c r="J22" s="385"/>
      <c r="K22" s="385"/>
      <c r="L22" s="385"/>
      <c r="M22" s="386">
        <f t="shared" si="2"/>
        <v>0</v>
      </c>
      <c r="N22" s="397" t="s">
        <v>510</v>
      </c>
      <c r="O22" s="390" t="s">
        <v>540</v>
      </c>
      <c r="P22" s="389" t="s">
        <v>494</v>
      </c>
      <c r="Q22" s="390" t="s">
        <v>495</v>
      </c>
      <c r="R22" s="389"/>
      <c r="S22" s="390" t="s">
        <v>176</v>
      </c>
      <c r="T22" s="390" t="s">
        <v>541</v>
      </c>
      <c r="U22" s="396">
        <v>0</v>
      </c>
      <c r="V22" s="398"/>
      <c r="W22" s="393"/>
      <c r="X22" s="393"/>
      <c r="Y22" s="394"/>
      <c r="Z22" s="393"/>
      <c r="AA22" s="395"/>
      <c r="AB22" s="398"/>
      <c r="AC22" s="393"/>
      <c r="AD22" s="393"/>
      <c r="AE22" s="394"/>
      <c r="AF22" s="393"/>
      <c r="AG22" s="395"/>
    </row>
    <row r="23" spans="2:33" ht="15.75" hidden="1" customHeight="1">
      <c r="B23" s="381" t="str">
        <f t="shared" si="1"/>
        <v>PR14ANHWSW_W-C1</v>
      </c>
      <c r="C23" s="382" t="s">
        <v>534</v>
      </c>
      <c r="D23" s="383" t="s">
        <v>491</v>
      </c>
      <c r="E23" s="384"/>
      <c r="F23" s="385"/>
      <c r="G23" s="385"/>
      <c r="H23" s="385"/>
      <c r="I23" s="385"/>
      <c r="J23" s="385"/>
      <c r="K23" s="385"/>
      <c r="L23" s="385"/>
      <c r="M23" s="386">
        <f t="shared" si="2"/>
        <v>0</v>
      </c>
      <c r="N23" s="397" t="s">
        <v>516</v>
      </c>
      <c r="O23" s="390" t="s">
        <v>542</v>
      </c>
      <c r="P23" s="389" t="s">
        <v>500</v>
      </c>
      <c r="Q23" s="390" t="s">
        <v>495</v>
      </c>
      <c r="R23" s="389"/>
      <c r="S23" s="390" t="s">
        <v>176</v>
      </c>
      <c r="T23" s="390" t="s">
        <v>543</v>
      </c>
      <c r="U23" s="391">
        <v>1</v>
      </c>
      <c r="V23" s="398"/>
      <c r="W23" s="393"/>
      <c r="X23" s="393"/>
      <c r="Y23" s="394"/>
      <c r="Z23" s="393"/>
      <c r="AA23" s="395"/>
      <c r="AB23" s="398"/>
      <c r="AC23" s="393"/>
      <c r="AD23" s="393"/>
      <c r="AE23" s="394"/>
      <c r="AF23" s="393"/>
      <c r="AG23" s="395"/>
    </row>
    <row r="24" spans="2:33" ht="15.75" hidden="1" customHeight="1">
      <c r="B24" s="381" t="str">
        <f t="shared" si="1"/>
        <v>PR14ANHWSW_W-C2</v>
      </c>
      <c r="C24" s="382" t="s">
        <v>534</v>
      </c>
      <c r="D24" s="383" t="s">
        <v>491</v>
      </c>
      <c r="E24" s="384"/>
      <c r="F24" s="385"/>
      <c r="G24" s="385"/>
      <c r="H24" s="385"/>
      <c r="I24" s="385"/>
      <c r="J24" s="385"/>
      <c r="K24" s="385"/>
      <c r="L24" s="385"/>
      <c r="M24" s="386">
        <f t="shared" si="2"/>
        <v>0</v>
      </c>
      <c r="N24" s="397" t="s">
        <v>519</v>
      </c>
      <c r="O24" s="390" t="s">
        <v>544</v>
      </c>
      <c r="P24" s="389" t="s">
        <v>508</v>
      </c>
      <c r="Q24" s="390"/>
      <c r="R24" s="389"/>
      <c r="S24" s="390" t="s">
        <v>496</v>
      </c>
      <c r="T24" s="390" t="s">
        <v>545</v>
      </c>
      <c r="U24" s="396">
        <v>0</v>
      </c>
      <c r="V24" s="398"/>
      <c r="W24" s="393"/>
      <c r="X24" s="393"/>
      <c r="Y24" s="394"/>
      <c r="Z24" s="393"/>
      <c r="AA24" s="395"/>
      <c r="AB24" s="398"/>
      <c r="AC24" s="393"/>
      <c r="AD24" s="393"/>
      <c r="AE24" s="394"/>
      <c r="AF24" s="393"/>
      <c r="AG24" s="395"/>
    </row>
    <row r="25" spans="2:33" ht="15.75" hidden="1" customHeight="1">
      <c r="B25" s="381" t="str">
        <f t="shared" si="1"/>
        <v>PR14ANHWSW_W-D1</v>
      </c>
      <c r="C25" s="382" t="s">
        <v>534</v>
      </c>
      <c r="D25" s="383" t="s">
        <v>491</v>
      </c>
      <c r="E25" s="384"/>
      <c r="F25" s="385"/>
      <c r="G25" s="385"/>
      <c r="H25" s="385"/>
      <c r="I25" s="385"/>
      <c r="J25" s="385"/>
      <c r="K25" s="385"/>
      <c r="L25" s="385"/>
      <c r="M25" s="386">
        <f t="shared" si="2"/>
        <v>0</v>
      </c>
      <c r="N25" s="397" t="s">
        <v>546</v>
      </c>
      <c r="O25" s="390" t="s">
        <v>547</v>
      </c>
      <c r="P25" s="389" t="s">
        <v>508</v>
      </c>
      <c r="Q25" s="390"/>
      <c r="R25" s="389"/>
      <c r="S25" s="390" t="s">
        <v>530</v>
      </c>
      <c r="T25" s="390" t="s">
        <v>548</v>
      </c>
      <c r="U25" s="396">
        <v>0</v>
      </c>
      <c r="V25" s="398"/>
      <c r="W25" s="393"/>
      <c r="X25" s="393"/>
      <c r="Y25" s="394"/>
      <c r="Z25" s="393"/>
      <c r="AA25" s="395"/>
      <c r="AB25" s="398"/>
      <c r="AC25" s="393"/>
      <c r="AD25" s="393"/>
      <c r="AE25" s="394"/>
      <c r="AF25" s="393"/>
      <c r="AG25" s="395"/>
    </row>
    <row r="26" spans="2:33" ht="15.75" hidden="1" customHeight="1">
      <c r="B26" s="381" t="str">
        <f t="shared" si="1"/>
        <v>PR14ANHWSW_W-D2</v>
      </c>
      <c r="C26" s="382" t="s">
        <v>534</v>
      </c>
      <c r="D26" s="383" t="s">
        <v>491</v>
      </c>
      <c r="E26" s="384"/>
      <c r="F26" s="385"/>
      <c r="G26" s="385"/>
      <c r="H26" s="385"/>
      <c r="I26" s="385"/>
      <c r="J26" s="385"/>
      <c r="K26" s="385"/>
      <c r="L26" s="385"/>
      <c r="M26" s="386">
        <f t="shared" si="2"/>
        <v>0</v>
      </c>
      <c r="N26" s="397" t="s">
        <v>549</v>
      </c>
      <c r="O26" s="390" t="s">
        <v>550</v>
      </c>
      <c r="P26" s="389" t="s">
        <v>508</v>
      </c>
      <c r="Q26" s="390"/>
      <c r="R26" s="389"/>
      <c r="S26" s="390" t="s">
        <v>530</v>
      </c>
      <c r="T26" s="390" t="s">
        <v>548</v>
      </c>
      <c r="U26" s="396">
        <v>0</v>
      </c>
      <c r="V26" s="398"/>
      <c r="W26" s="393"/>
      <c r="X26" s="393"/>
      <c r="Y26" s="394"/>
      <c r="Z26" s="393"/>
      <c r="AA26" s="395"/>
      <c r="AB26" s="398"/>
      <c r="AC26" s="393"/>
      <c r="AD26" s="393"/>
      <c r="AE26" s="394"/>
      <c r="AF26" s="393"/>
      <c r="AG26" s="395"/>
    </row>
    <row r="27" spans="2:33" ht="15.75" hidden="1" customHeight="1">
      <c r="B27" s="381" t="str">
        <f t="shared" si="1"/>
        <v>PR14ANHWSW_W-D3</v>
      </c>
      <c r="C27" s="382" t="s">
        <v>534</v>
      </c>
      <c r="D27" s="383" t="s">
        <v>491</v>
      </c>
      <c r="E27" s="384"/>
      <c r="F27" s="385"/>
      <c r="G27" s="385"/>
      <c r="H27" s="385"/>
      <c r="I27" s="385"/>
      <c r="J27" s="385"/>
      <c r="K27" s="385"/>
      <c r="L27" s="385"/>
      <c r="M27" s="386">
        <f t="shared" si="2"/>
        <v>0</v>
      </c>
      <c r="N27" s="397" t="s">
        <v>551</v>
      </c>
      <c r="O27" s="390" t="s">
        <v>552</v>
      </c>
      <c r="P27" s="389" t="s">
        <v>500</v>
      </c>
      <c r="Q27" s="390" t="s">
        <v>495</v>
      </c>
      <c r="R27" s="389"/>
      <c r="S27" s="390" t="s">
        <v>496</v>
      </c>
      <c r="T27" s="390" t="s">
        <v>553</v>
      </c>
      <c r="U27" s="396">
        <v>0</v>
      </c>
      <c r="V27" s="398"/>
      <c r="W27" s="393"/>
      <c r="X27" s="393"/>
      <c r="Y27" s="394"/>
      <c r="Z27" s="393"/>
      <c r="AA27" s="395"/>
      <c r="AB27" s="398"/>
      <c r="AC27" s="393"/>
      <c r="AD27" s="393"/>
      <c r="AE27" s="394"/>
      <c r="AF27" s="393"/>
      <c r="AG27" s="395"/>
    </row>
    <row r="28" spans="2:33" ht="15.75" hidden="1" customHeight="1">
      <c r="B28" s="381" t="str">
        <f t="shared" si="1"/>
        <v>PR14ANHWSW_W-D4</v>
      </c>
      <c r="C28" s="382" t="s">
        <v>534</v>
      </c>
      <c r="D28" s="383" t="s">
        <v>491</v>
      </c>
      <c r="E28" s="384"/>
      <c r="F28" s="385"/>
      <c r="G28" s="385"/>
      <c r="H28" s="385"/>
      <c r="I28" s="385"/>
      <c r="J28" s="385"/>
      <c r="K28" s="385"/>
      <c r="L28" s="385"/>
      <c r="M28" s="386">
        <f t="shared" si="2"/>
        <v>0</v>
      </c>
      <c r="N28" s="397" t="s">
        <v>554</v>
      </c>
      <c r="O28" s="390" t="s">
        <v>555</v>
      </c>
      <c r="P28" s="389" t="s">
        <v>494</v>
      </c>
      <c r="Q28" s="390" t="s">
        <v>495</v>
      </c>
      <c r="R28" s="389" t="s">
        <v>556</v>
      </c>
      <c r="S28" s="390" t="s">
        <v>496</v>
      </c>
      <c r="T28" s="390" t="s">
        <v>497</v>
      </c>
      <c r="U28" s="396">
        <v>0</v>
      </c>
      <c r="V28" s="398"/>
      <c r="W28" s="393"/>
      <c r="X28" s="393"/>
      <c r="Y28" s="394"/>
      <c r="Z28" s="393"/>
      <c r="AA28" s="395"/>
      <c r="AB28" s="398"/>
      <c r="AC28" s="393"/>
      <c r="AD28" s="393"/>
      <c r="AE28" s="394"/>
      <c r="AF28" s="393"/>
      <c r="AG28" s="395"/>
    </row>
    <row r="29" spans="2:33" ht="15.75" hidden="1" customHeight="1">
      <c r="B29" s="381" t="str">
        <f t="shared" si="1"/>
        <v>PR14ANHWSW_W-E1</v>
      </c>
      <c r="C29" s="382" t="s">
        <v>534</v>
      </c>
      <c r="D29" s="383" t="s">
        <v>491</v>
      </c>
      <c r="E29" s="384"/>
      <c r="F29" s="385"/>
      <c r="G29" s="385"/>
      <c r="H29" s="385"/>
      <c r="I29" s="385"/>
      <c r="J29" s="385"/>
      <c r="K29" s="385"/>
      <c r="L29" s="385"/>
      <c r="M29" s="386">
        <f t="shared" si="2"/>
        <v>0</v>
      </c>
      <c r="N29" s="397" t="s">
        <v>557</v>
      </c>
      <c r="O29" s="390" t="s">
        <v>558</v>
      </c>
      <c r="P29" s="389" t="s">
        <v>508</v>
      </c>
      <c r="Q29" s="390"/>
      <c r="R29" s="389"/>
      <c r="S29" s="390" t="s">
        <v>176</v>
      </c>
      <c r="T29" s="390" t="s">
        <v>559</v>
      </c>
      <c r="U29" s="396">
        <v>0</v>
      </c>
      <c r="V29" s="398"/>
      <c r="W29" s="393"/>
      <c r="X29" s="393"/>
      <c r="Y29" s="394"/>
      <c r="Z29" s="393"/>
      <c r="AA29" s="395"/>
      <c r="AB29" s="398"/>
      <c r="AC29" s="393"/>
      <c r="AD29" s="393"/>
      <c r="AE29" s="394"/>
      <c r="AF29" s="393"/>
      <c r="AG29" s="395"/>
    </row>
    <row r="30" spans="2:33" ht="15.75" hidden="1" customHeight="1">
      <c r="B30" s="381" t="str">
        <f t="shared" si="1"/>
        <v>PR14ANHWSW_W-E2</v>
      </c>
      <c r="C30" s="382" t="s">
        <v>534</v>
      </c>
      <c r="D30" s="383" t="s">
        <v>491</v>
      </c>
      <c r="E30" s="384"/>
      <c r="F30" s="385"/>
      <c r="G30" s="385"/>
      <c r="H30" s="385"/>
      <c r="I30" s="385"/>
      <c r="J30" s="385"/>
      <c r="K30" s="385"/>
      <c r="L30" s="385"/>
      <c r="M30" s="386">
        <f t="shared" si="2"/>
        <v>0</v>
      </c>
      <c r="N30" s="397" t="s">
        <v>560</v>
      </c>
      <c r="O30" s="390" t="s">
        <v>561</v>
      </c>
      <c r="P30" s="389" t="s">
        <v>500</v>
      </c>
      <c r="Q30" s="390" t="s">
        <v>495</v>
      </c>
      <c r="R30" s="389"/>
      <c r="S30" s="390" t="s">
        <v>496</v>
      </c>
      <c r="T30" s="390" t="s">
        <v>562</v>
      </c>
      <c r="U30" s="396">
        <v>0</v>
      </c>
      <c r="V30" s="398"/>
      <c r="W30" s="393"/>
      <c r="X30" s="393"/>
      <c r="Y30" s="394"/>
      <c r="Z30" s="393"/>
      <c r="AA30" s="395"/>
      <c r="AB30" s="398"/>
      <c r="AC30" s="393"/>
      <c r="AD30" s="393"/>
      <c r="AE30" s="394"/>
      <c r="AF30" s="393"/>
      <c r="AG30" s="395"/>
    </row>
    <row r="31" spans="2:33" ht="15.75" hidden="1" customHeight="1">
      <c r="B31" s="381" t="str">
        <f t="shared" si="1"/>
        <v>PR14ANHWSW_W-F1</v>
      </c>
      <c r="C31" s="382" t="s">
        <v>534</v>
      </c>
      <c r="D31" s="383" t="s">
        <v>491</v>
      </c>
      <c r="E31" s="384"/>
      <c r="F31" s="385"/>
      <c r="G31" s="385"/>
      <c r="H31" s="385"/>
      <c r="I31" s="385"/>
      <c r="J31" s="385"/>
      <c r="K31" s="385"/>
      <c r="L31" s="385"/>
      <c r="M31" s="386">
        <f t="shared" si="2"/>
        <v>0</v>
      </c>
      <c r="N31" s="397" t="s">
        <v>563</v>
      </c>
      <c r="O31" s="390" t="s">
        <v>564</v>
      </c>
      <c r="P31" s="389" t="s">
        <v>508</v>
      </c>
      <c r="Q31" s="390"/>
      <c r="R31" s="389"/>
      <c r="S31" s="390" t="s">
        <v>176</v>
      </c>
      <c r="T31" s="390" t="s">
        <v>565</v>
      </c>
      <c r="U31" s="396">
        <v>0</v>
      </c>
      <c r="V31" s="398"/>
      <c r="W31" s="393"/>
      <c r="X31" s="393"/>
      <c r="Y31" s="394"/>
      <c r="Z31" s="393"/>
      <c r="AA31" s="395"/>
      <c r="AB31" s="398"/>
      <c r="AC31" s="393"/>
      <c r="AD31" s="393"/>
      <c r="AE31" s="394"/>
      <c r="AF31" s="393"/>
      <c r="AG31" s="395"/>
    </row>
    <row r="32" spans="2:33" ht="15.75" hidden="1" customHeight="1">
      <c r="B32" s="381" t="str">
        <f t="shared" si="1"/>
        <v>PR14ANHWSW_W-F2</v>
      </c>
      <c r="C32" s="382" t="s">
        <v>534</v>
      </c>
      <c r="D32" s="383" t="s">
        <v>491</v>
      </c>
      <c r="E32" s="384"/>
      <c r="F32" s="385"/>
      <c r="G32" s="385"/>
      <c r="H32" s="385"/>
      <c r="I32" s="385"/>
      <c r="J32" s="385"/>
      <c r="K32" s="385"/>
      <c r="L32" s="385"/>
      <c r="M32" s="386">
        <f t="shared" si="2"/>
        <v>0</v>
      </c>
      <c r="N32" s="397" t="s">
        <v>566</v>
      </c>
      <c r="O32" s="390" t="s">
        <v>567</v>
      </c>
      <c r="P32" s="389" t="s">
        <v>508</v>
      </c>
      <c r="Q32" s="390"/>
      <c r="R32" s="389"/>
      <c r="S32" s="390" t="s">
        <v>176</v>
      </c>
      <c r="T32" s="390" t="s">
        <v>568</v>
      </c>
      <c r="U32" s="396">
        <v>0</v>
      </c>
      <c r="V32" s="398"/>
      <c r="W32" s="393"/>
      <c r="X32" s="393"/>
      <c r="Y32" s="394"/>
      <c r="Z32" s="393"/>
      <c r="AA32" s="395"/>
      <c r="AB32" s="398"/>
      <c r="AC32" s="393"/>
      <c r="AD32" s="393"/>
      <c r="AE32" s="394"/>
      <c r="AF32" s="393"/>
      <c r="AG32" s="395"/>
    </row>
    <row r="33" spans="2:33" ht="15.75" hidden="1" customHeight="1">
      <c r="B33" s="381" t="str">
        <f t="shared" si="1"/>
        <v>PR14ANHWSW_W-G1</v>
      </c>
      <c r="C33" s="382" t="s">
        <v>534</v>
      </c>
      <c r="D33" s="383" t="s">
        <v>491</v>
      </c>
      <c r="E33" s="384"/>
      <c r="F33" s="385"/>
      <c r="G33" s="385"/>
      <c r="H33" s="385"/>
      <c r="I33" s="385"/>
      <c r="J33" s="385"/>
      <c r="K33" s="385"/>
      <c r="L33" s="385"/>
      <c r="M33" s="386">
        <f t="shared" si="2"/>
        <v>0</v>
      </c>
      <c r="N33" s="397" t="s">
        <v>569</v>
      </c>
      <c r="O33" s="390" t="s">
        <v>570</v>
      </c>
      <c r="P33" s="389" t="s">
        <v>508</v>
      </c>
      <c r="Q33" s="390"/>
      <c r="R33" s="389"/>
      <c r="S33" s="390" t="s">
        <v>176</v>
      </c>
      <c r="T33" s="390" t="s">
        <v>571</v>
      </c>
      <c r="U33" s="391" t="s">
        <v>572</v>
      </c>
      <c r="V33" s="398"/>
      <c r="W33" s="393"/>
      <c r="X33" s="393"/>
      <c r="Y33" s="394"/>
      <c r="Z33" s="393"/>
      <c r="AA33" s="395"/>
      <c r="AB33" s="398"/>
      <c r="AC33" s="393"/>
      <c r="AD33" s="393"/>
      <c r="AE33" s="394"/>
      <c r="AF33" s="393"/>
      <c r="AG33" s="395"/>
    </row>
    <row r="34" spans="2:33" ht="15.75" hidden="1" customHeight="1">
      <c r="B34" s="381" t="str">
        <f t="shared" si="1"/>
        <v>PR14ANHWSW_W-H1</v>
      </c>
      <c r="C34" s="382" t="s">
        <v>534</v>
      </c>
      <c r="D34" s="383" t="s">
        <v>491</v>
      </c>
      <c r="E34" s="384"/>
      <c r="F34" s="385"/>
      <c r="G34" s="385"/>
      <c r="H34" s="385"/>
      <c r="I34" s="385"/>
      <c r="J34" s="385"/>
      <c r="K34" s="385"/>
      <c r="L34" s="385"/>
      <c r="M34" s="386">
        <f t="shared" si="2"/>
        <v>0</v>
      </c>
      <c r="N34" s="397" t="s">
        <v>573</v>
      </c>
      <c r="O34" s="390" t="s">
        <v>574</v>
      </c>
      <c r="P34" s="389" t="s">
        <v>500</v>
      </c>
      <c r="Q34" s="390" t="s">
        <v>495</v>
      </c>
      <c r="R34" s="389"/>
      <c r="S34" s="390" t="s">
        <v>575</v>
      </c>
      <c r="T34" s="390" t="s">
        <v>576</v>
      </c>
      <c r="U34" s="391" t="s">
        <v>572</v>
      </c>
      <c r="V34" s="398"/>
      <c r="W34" s="393"/>
      <c r="X34" s="393"/>
      <c r="Y34" s="394"/>
      <c r="Z34" s="393"/>
      <c r="AA34" s="395"/>
      <c r="AB34" s="398"/>
      <c r="AC34" s="393"/>
      <c r="AD34" s="393"/>
      <c r="AE34" s="394"/>
      <c r="AF34" s="393"/>
      <c r="AG34" s="395"/>
    </row>
    <row r="35" spans="2:33" ht="15.75" hidden="1" customHeight="1">
      <c r="B35" s="381" t="str">
        <f t="shared" si="1"/>
        <v>PR14ANHWSW_W-H2</v>
      </c>
      <c r="C35" s="382" t="s">
        <v>534</v>
      </c>
      <c r="D35" s="383" t="s">
        <v>491</v>
      </c>
      <c r="E35" s="384"/>
      <c r="F35" s="385"/>
      <c r="G35" s="385"/>
      <c r="H35" s="385"/>
      <c r="I35" s="385"/>
      <c r="J35" s="385"/>
      <c r="K35" s="385"/>
      <c r="L35" s="385"/>
      <c r="M35" s="386">
        <f t="shared" si="2"/>
        <v>0</v>
      </c>
      <c r="N35" s="397" t="s">
        <v>577</v>
      </c>
      <c r="O35" s="390" t="s">
        <v>578</v>
      </c>
      <c r="P35" s="389" t="s">
        <v>500</v>
      </c>
      <c r="Q35" s="390" t="s">
        <v>495</v>
      </c>
      <c r="R35" s="389"/>
      <c r="S35" s="390" t="s">
        <v>575</v>
      </c>
      <c r="T35" s="390" t="s">
        <v>576</v>
      </c>
      <c r="U35" s="391" t="s">
        <v>572</v>
      </c>
      <c r="V35" s="398"/>
      <c r="W35" s="393"/>
      <c r="X35" s="393"/>
      <c r="Y35" s="394"/>
      <c r="Z35" s="393"/>
      <c r="AA35" s="395"/>
      <c r="AB35" s="398"/>
      <c r="AC35" s="393"/>
      <c r="AD35" s="393"/>
      <c r="AE35" s="394"/>
      <c r="AF35" s="393"/>
      <c r="AG35" s="395"/>
    </row>
    <row r="36" spans="2:33" ht="15.75" hidden="1" customHeight="1">
      <c r="B36" s="381" t="str">
        <f t="shared" si="1"/>
        <v>PR14ANHWSW_W-I1</v>
      </c>
      <c r="C36" s="382" t="s">
        <v>534</v>
      </c>
      <c r="D36" s="383" t="s">
        <v>491</v>
      </c>
      <c r="E36" s="384"/>
      <c r="F36" s="385"/>
      <c r="G36" s="385"/>
      <c r="H36" s="385"/>
      <c r="I36" s="385"/>
      <c r="J36" s="385"/>
      <c r="K36" s="385"/>
      <c r="L36" s="385"/>
      <c r="M36" s="386">
        <f t="shared" si="2"/>
        <v>0</v>
      </c>
      <c r="N36" s="397" t="s">
        <v>579</v>
      </c>
      <c r="O36" s="390" t="s">
        <v>580</v>
      </c>
      <c r="P36" s="389" t="s">
        <v>500</v>
      </c>
      <c r="Q36" s="390" t="s">
        <v>495</v>
      </c>
      <c r="R36" s="389"/>
      <c r="S36" s="390" t="s">
        <v>176</v>
      </c>
      <c r="T36" s="390" t="s">
        <v>512</v>
      </c>
      <c r="U36" s="391">
        <v>2</v>
      </c>
      <c r="V36" s="398"/>
      <c r="W36" s="393"/>
      <c r="X36" s="393"/>
      <c r="Y36" s="394"/>
      <c r="Z36" s="393"/>
      <c r="AA36" s="395"/>
      <c r="AB36" s="398"/>
      <c r="AC36" s="393"/>
      <c r="AD36" s="393"/>
      <c r="AE36" s="394"/>
      <c r="AF36" s="393"/>
      <c r="AG36" s="395"/>
    </row>
    <row r="37" spans="2:33" ht="15.75" hidden="1" customHeight="1">
      <c r="B37" s="381" t="str">
        <f t="shared" si="1"/>
        <v>PR14ANHWSWW_S-A2</v>
      </c>
      <c r="C37" s="382" t="s">
        <v>534</v>
      </c>
      <c r="D37" s="383" t="s">
        <v>581</v>
      </c>
      <c r="E37" s="384"/>
      <c r="F37" s="385"/>
      <c r="G37" s="385"/>
      <c r="H37" s="385"/>
      <c r="I37" s="385"/>
      <c r="J37" s="385"/>
      <c r="K37" s="385"/>
      <c r="L37" s="385"/>
      <c r="M37" s="386">
        <f t="shared" si="2"/>
        <v>0</v>
      </c>
      <c r="N37" s="397" t="s">
        <v>582</v>
      </c>
      <c r="O37" s="390" t="s">
        <v>583</v>
      </c>
      <c r="P37" s="389" t="s">
        <v>494</v>
      </c>
      <c r="Q37" s="390" t="s">
        <v>495</v>
      </c>
      <c r="R37" s="389"/>
      <c r="S37" s="390" t="s">
        <v>496</v>
      </c>
      <c r="T37" s="390" t="s">
        <v>584</v>
      </c>
      <c r="U37" s="396">
        <v>0</v>
      </c>
      <c r="V37" s="398"/>
      <c r="W37" s="393"/>
      <c r="X37" s="393"/>
      <c r="Y37" s="394"/>
      <c r="Z37" s="393"/>
      <c r="AA37" s="395"/>
      <c r="AB37" s="398"/>
      <c r="AC37" s="393"/>
      <c r="AD37" s="393"/>
      <c r="AE37" s="394"/>
      <c r="AF37" s="393"/>
      <c r="AG37" s="395"/>
    </row>
    <row r="38" spans="2:33" ht="15.75" hidden="1" customHeight="1">
      <c r="B38" s="381" t="str">
        <f t="shared" si="1"/>
        <v>PR14ANHWSWW_S-A3</v>
      </c>
      <c r="C38" s="382" t="s">
        <v>534</v>
      </c>
      <c r="D38" s="383" t="s">
        <v>581</v>
      </c>
      <c r="E38" s="384"/>
      <c r="F38" s="385"/>
      <c r="G38" s="385"/>
      <c r="H38" s="385"/>
      <c r="I38" s="385"/>
      <c r="J38" s="385"/>
      <c r="K38" s="385"/>
      <c r="L38" s="385"/>
      <c r="M38" s="386">
        <f t="shared" si="2"/>
        <v>0</v>
      </c>
      <c r="N38" s="397" t="s">
        <v>585</v>
      </c>
      <c r="O38" s="390" t="s">
        <v>586</v>
      </c>
      <c r="P38" s="389" t="s">
        <v>500</v>
      </c>
      <c r="Q38" s="390" t="s">
        <v>495</v>
      </c>
      <c r="R38" s="389"/>
      <c r="S38" s="390" t="s">
        <v>496</v>
      </c>
      <c r="T38" s="390" t="s">
        <v>587</v>
      </c>
      <c r="U38" s="396">
        <v>0</v>
      </c>
      <c r="V38" s="398"/>
      <c r="W38" s="393"/>
      <c r="X38" s="393"/>
      <c r="Y38" s="394"/>
      <c r="Z38" s="393"/>
      <c r="AA38" s="395"/>
      <c r="AB38" s="398"/>
      <c r="AC38" s="393"/>
      <c r="AD38" s="393"/>
      <c r="AE38" s="394"/>
      <c r="AF38" s="393"/>
      <c r="AG38" s="395"/>
    </row>
    <row r="39" spans="2:33" ht="15.75" hidden="1" customHeight="1">
      <c r="B39" s="381" t="str">
        <f t="shared" si="1"/>
        <v>PR14ANHWSWW_S-A4</v>
      </c>
      <c r="C39" s="382" t="s">
        <v>534</v>
      </c>
      <c r="D39" s="383" t="s">
        <v>581</v>
      </c>
      <c r="E39" s="384"/>
      <c r="F39" s="385"/>
      <c r="G39" s="385"/>
      <c r="H39" s="385"/>
      <c r="I39" s="385"/>
      <c r="J39" s="385"/>
      <c r="K39" s="385"/>
      <c r="L39" s="385"/>
      <c r="M39" s="386">
        <f t="shared" si="2"/>
        <v>0</v>
      </c>
      <c r="N39" s="397" t="s">
        <v>588</v>
      </c>
      <c r="O39" s="390" t="s">
        <v>589</v>
      </c>
      <c r="P39" s="389" t="s">
        <v>508</v>
      </c>
      <c r="Q39" s="390"/>
      <c r="R39" s="389"/>
      <c r="S39" s="390" t="s">
        <v>176</v>
      </c>
      <c r="T39" s="390" t="s">
        <v>590</v>
      </c>
      <c r="U39" s="396">
        <v>0</v>
      </c>
      <c r="V39" s="398"/>
      <c r="W39" s="393"/>
      <c r="X39" s="393"/>
      <c r="Y39" s="394"/>
      <c r="Z39" s="393"/>
      <c r="AA39" s="395"/>
      <c r="AB39" s="398"/>
      <c r="AC39" s="393"/>
      <c r="AD39" s="393"/>
      <c r="AE39" s="394"/>
      <c r="AF39" s="393"/>
      <c r="AG39" s="395"/>
    </row>
    <row r="40" spans="2:33" ht="15.75" hidden="1" customHeight="1">
      <c r="B40" s="381" t="str">
        <f t="shared" si="1"/>
        <v>PR14ANHWSWW_S-B1</v>
      </c>
      <c r="C40" s="382" t="s">
        <v>534</v>
      </c>
      <c r="D40" s="383" t="s">
        <v>581</v>
      </c>
      <c r="E40" s="384"/>
      <c r="F40" s="385"/>
      <c r="G40" s="385"/>
      <c r="H40" s="385"/>
      <c r="I40" s="385"/>
      <c r="J40" s="385"/>
      <c r="K40" s="385"/>
      <c r="L40" s="385"/>
      <c r="M40" s="386">
        <f t="shared" si="2"/>
        <v>0</v>
      </c>
      <c r="N40" s="397" t="s">
        <v>591</v>
      </c>
      <c r="O40" s="390" t="s">
        <v>592</v>
      </c>
      <c r="P40" s="389" t="s">
        <v>494</v>
      </c>
      <c r="Q40" s="390" t="s">
        <v>495</v>
      </c>
      <c r="R40" s="389"/>
      <c r="S40" s="390" t="s">
        <v>176</v>
      </c>
      <c r="T40" s="390" t="s">
        <v>541</v>
      </c>
      <c r="U40" s="396">
        <v>0</v>
      </c>
      <c r="V40" s="398"/>
      <c r="W40" s="393"/>
      <c r="X40" s="393"/>
      <c r="Y40" s="394"/>
      <c r="Z40" s="393"/>
      <c r="AA40" s="395"/>
      <c r="AB40" s="398"/>
      <c r="AC40" s="393"/>
      <c r="AD40" s="393"/>
      <c r="AE40" s="394"/>
      <c r="AF40" s="393"/>
      <c r="AG40" s="395"/>
    </row>
    <row r="41" spans="2:33" ht="15.75" hidden="1" customHeight="1">
      <c r="B41" s="381" t="str">
        <f t="shared" si="1"/>
        <v>PR14ANHWSWW_S-C1</v>
      </c>
      <c r="C41" s="382" t="s">
        <v>534</v>
      </c>
      <c r="D41" s="383" t="s">
        <v>581</v>
      </c>
      <c r="E41" s="384"/>
      <c r="F41" s="385"/>
      <c r="G41" s="385"/>
      <c r="H41" s="385"/>
      <c r="I41" s="385"/>
      <c r="J41" s="385"/>
      <c r="K41" s="385"/>
      <c r="L41" s="385"/>
      <c r="M41" s="386">
        <f t="shared" si="2"/>
        <v>0</v>
      </c>
      <c r="N41" s="397" t="s">
        <v>593</v>
      </c>
      <c r="O41" s="390" t="s">
        <v>594</v>
      </c>
      <c r="P41" s="389" t="s">
        <v>494</v>
      </c>
      <c r="Q41" s="390" t="s">
        <v>495</v>
      </c>
      <c r="R41" s="389"/>
      <c r="S41" s="390" t="s">
        <v>176</v>
      </c>
      <c r="T41" s="390" t="s">
        <v>595</v>
      </c>
      <c r="U41" s="396">
        <v>0</v>
      </c>
      <c r="V41" s="398"/>
      <c r="W41" s="393"/>
      <c r="X41" s="393"/>
      <c r="Y41" s="394"/>
      <c r="Z41" s="393"/>
      <c r="AA41" s="395"/>
      <c r="AB41" s="398"/>
      <c r="AC41" s="393"/>
      <c r="AD41" s="393"/>
      <c r="AE41" s="394"/>
      <c r="AF41" s="393"/>
      <c r="AG41" s="395"/>
    </row>
    <row r="42" spans="2:33" ht="15.75" hidden="1" customHeight="1">
      <c r="B42" s="381" t="str">
        <f t="shared" si="1"/>
        <v>PR14ANHWSWW_S-C2</v>
      </c>
      <c r="C42" s="382" t="s">
        <v>534</v>
      </c>
      <c r="D42" s="383" t="s">
        <v>581</v>
      </c>
      <c r="E42" s="384"/>
      <c r="F42" s="385"/>
      <c r="G42" s="385"/>
      <c r="H42" s="385"/>
      <c r="I42" s="385"/>
      <c r="J42" s="385"/>
      <c r="K42" s="385"/>
      <c r="L42" s="385"/>
      <c r="M42" s="386">
        <f t="shared" si="2"/>
        <v>0</v>
      </c>
      <c r="N42" s="397" t="s">
        <v>596</v>
      </c>
      <c r="O42" s="390" t="s">
        <v>597</v>
      </c>
      <c r="P42" s="389" t="s">
        <v>508</v>
      </c>
      <c r="Q42" s="390"/>
      <c r="R42" s="389"/>
      <c r="S42" s="390" t="s">
        <v>176</v>
      </c>
      <c r="T42" s="390" t="s">
        <v>559</v>
      </c>
      <c r="U42" s="396">
        <v>0</v>
      </c>
      <c r="V42" s="398"/>
      <c r="W42" s="393"/>
      <c r="X42" s="393"/>
      <c r="Y42" s="394"/>
      <c r="Z42" s="393"/>
      <c r="AA42" s="395"/>
      <c r="AB42" s="398"/>
      <c r="AC42" s="393"/>
      <c r="AD42" s="393"/>
      <c r="AE42" s="394"/>
      <c r="AF42" s="393"/>
      <c r="AG42" s="395"/>
    </row>
    <row r="43" spans="2:33" ht="15.75" hidden="1" customHeight="1">
      <c r="B43" s="381" t="str">
        <f t="shared" si="1"/>
        <v>PR14ANHWSWW_S-C3</v>
      </c>
      <c r="C43" s="382" t="s">
        <v>534</v>
      </c>
      <c r="D43" s="383" t="s">
        <v>581</v>
      </c>
      <c r="E43" s="384"/>
      <c r="F43" s="385"/>
      <c r="G43" s="385"/>
      <c r="H43" s="385"/>
      <c r="I43" s="385"/>
      <c r="J43" s="385"/>
      <c r="K43" s="385"/>
      <c r="L43" s="385"/>
      <c r="M43" s="386">
        <f t="shared" si="2"/>
        <v>0</v>
      </c>
      <c r="N43" s="397" t="s">
        <v>598</v>
      </c>
      <c r="O43" s="390" t="s">
        <v>599</v>
      </c>
      <c r="P43" s="389" t="s">
        <v>494</v>
      </c>
      <c r="Q43" s="390" t="s">
        <v>495</v>
      </c>
      <c r="R43" s="389"/>
      <c r="S43" s="390" t="s">
        <v>496</v>
      </c>
      <c r="T43" s="390" t="s">
        <v>600</v>
      </c>
      <c r="U43" s="396">
        <v>0</v>
      </c>
      <c r="V43" s="398"/>
      <c r="W43" s="393"/>
      <c r="X43" s="393"/>
      <c r="Y43" s="394"/>
      <c r="Z43" s="393"/>
      <c r="AA43" s="395"/>
      <c r="AB43" s="398"/>
      <c r="AC43" s="393"/>
      <c r="AD43" s="393"/>
      <c r="AE43" s="394"/>
      <c r="AF43" s="393"/>
      <c r="AG43" s="395"/>
    </row>
    <row r="44" spans="2:33" ht="15.75" hidden="1" customHeight="1">
      <c r="B44" s="381" t="str">
        <f t="shared" si="1"/>
        <v>PR14ANHWSWW_S-C4</v>
      </c>
      <c r="C44" s="382" t="s">
        <v>534</v>
      </c>
      <c r="D44" s="383" t="s">
        <v>581</v>
      </c>
      <c r="E44" s="384"/>
      <c r="F44" s="385"/>
      <c r="G44" s="385"/>
      <c r="H44" s="385"/>
      <c r="I44" s="385"/>
      <c r="J44" s="385"/>
      <c r="K44" s="385"/>
      <c r="L44" s="385"/>
      <c r="M44" s="386">
        <f t="shared" si="2"/>
        <v>0</v>
      </c>
      <c r="N44" s="397" t="s">
        <v>601</v>
      </c>
      <c r="O44" s="390" t="s">
        <v>602</v>
      </c>
      <c r="P44" s="389" t="s">
        <v>500</v>
      </c>
      <c r="Q44" s="390" t="s">
        <v>495</v>
      </c>
      <c r="R44" s="389"/>
      <c r="S44" s="390" t="s">
        <v>496</v>
      </c>
      <c r="T44" s="390" t="s">
        <v>562</v>
      </c>
      <c r="U44" s="396">
        <v>0</v>
      </c>
      <c r="V44" s="398"/>
      <c r="W44" s="393"/>
      <c r="X44" s="393"/>
      <c r="Y44" s="394"/>
      <c r="Z44" s="393"/>
      <c r="AA44" s="395"/>
      <c r="AB44" s="398"/>
      <c r="AC44" s="393"/>
      <c r="AD44" s="393"/>
      <c r="AE44" s="394"/>
      <c r="AF44" s="393"/>
      <c r="AG44" s="395"/>
    </row>
    <row r="45" spans="2:33" ht="15.75" hidden="1" customHeight="1">
      <c r="B45" s="381" t="str">
        <f t="shared" si="1"/>
        <v>PR14ANHWSWW_S-D1</v>
      </c>
      <c r="C45" s="382" t="s">
        <v>534</v>
      </c>
      <c r="D45" s="383" t="s">
        <v>581</v>
      </c>
      <c r="E45" s="384"/>
      <c r="F45" s="385"/>
      <c r="G45" s="385"/>
      <c r="H45" s="385"/>
      <c r="I45" s="385"/>
      <c r="J45" s="385"/>
      <c r="K45" s="385"/>
      <c r="L45" s="385"/>
      <c r="M45" s="386">
        <f t="shared" si="2"/>
        <v>0</v>
      </c>
      <c r="N45" s="397" t="s">
        <v>603</v>
      </c>
      <c r="O45" s="390" t="s">
        <v>604</v>
      </c>
      <c r="P45" s="389" t="s">
        <v>508</v>
      </c>
      <c r="Q45" s="390"/>
      <c r="R45" s="389"/>
      <c r="S45" s="390" t="s">
        <v>176</v>
      </c>
      <c r="T45" s="390" t="s">
        <v>565</v>
      </c>
      <c r="U45" s="396">
        <v>0</v>
      </c>
      <c r="V45" s="398"/>
      <c r="W45" s="393"/>
      <c r="X45" s="393"/>
      <c r="Y45" s="394"/>
      <c r="Z45" s="393"/>
      <c r="AA45" s="395"/>
      <c r="AB45" s="398"/>
      <c r="AC45" s="393"/>
      <c r="AD45" s="393"/>
      <c r="AE45" s="394"/>
      <c r="AF45" s="393"/>
      <c r="AG45" s="395"/>
    </row>
    <row r="46" spans="2:33" ht="15.75" hidden="1" customHeight="1">
      <c r="B46" s="381" t="str">
        <f t="shared" si="1"/>
        <v>PR14ANHWSWW_S-D2</v>
      </c>
      <c r="C46" s="382" t="s">
        <v>534</v>
      </c>
      <c r="D46" s="383" t="s">
        <v>581</v>
      </c>
      <c r="E46" s="384"/>
      <c r="F46" s="385"/>
      <c r="G46" s="385"/>
      <c r="H46" s="385"/>
      <c r="I46" s="385"/>
      <c r="J46" s="385"/>
      <c r="K46" s="385"/>
      <c r="L46" s="385"/>
      <c r="M46" s="386">
        <f t="shared" si="2"/>
        <v>0</v>
      </c>
      <c r="N46" s="397" t="s">
        <v>605</v>
      </c>
      <c r="O46" s="390" t="s">
        <v>606</v>
      </c>
      <c r="P46" s="389" t="s">
        <v>508</v>
      </c>
      <c r="Q46" s="390"/>
      <c r="R46" s="389"/>
      <c r="S46" s="390" t="s">
        <v>176</v>
      </c>
      <c r="T46" s="390" t="s">
        <v>568</v>
      </c>
      <c r="U46" s="396">
        <v>0</v>
      </c>
      <c r="V46" s="398"/>
      <c r="W46" s="393"/>
      <c r="X46" s="393"/>
      <c r="Y46" s="394"/>
      <c r="Z46" s="393"/>
      <c r="AA46" s="395"/>
      <c r="AB46" s="398"/>
      <c r="AC46" s="393"/>
      <c r="AD46" s="393"/>
      <c r="AE46" s="394"/>
      <c r="AF46" s="393"/>
      <c r="AG46" s="395"/>
    </row>
    <row r="47" spans="2:33" ht="15.75" hidden="1" customHeight="1">
      <c r="B47" s="381" t="str">
        <f t="shared" si="1"/>
        <v>PR14ANHWSWW_S-E1</v>
      </c>
      <c r="C47" s="382" t="s">
        <v>534</v>
      </c>
      <c r="D47" s="383" t="s">
        <v>581</v>
      </c>
      <c r="E47" s="384"/>
      <c r="F47" s="385"/>
      <c r="G47" s="385"/>
      <c r="H47" s="385"/>
      <c r="I47" s="385"/>
      <c r="J47" s="385"/>
      <c r="K47" s="385"/>
      <c r="L47" s="385"/>
      <c r="M47" s="386">
        <f t="shared" si="2"/>
        <v>0</v>
      </c>
      <c r="N47" s="397" t="s">
        <v>607</v>
      </c>
      <c r="O47" s="390" t="s">
        <v>608</v>
      </c>
      <c r="P47" s="389" t="s">
        <v>508</v>
      </c>
      <c r="Q47" s="390"/>
      <c r="R47" s="389"/>
      <c r="S47" s="390" t="s">
        <v>176</v>
      </c>
      <c r="T47" s="390" t="s">
        <v>571</v>
      </c>
      <c r="U47" s="391" t="s">
        <v>572</v>
      </c>
      <c r="V47" s="398"/>
      <c r="W47" s="393"/>
      <c r="X47" s="393"/>
      <c r="Y47" s="394"/>
      <c r="Z47" s="393"/>
      <c r="AA47" s="395"/>
      <c r="AB47" s="398"/>
      <c r="AC47" s="393"/>
      <c r="AD47" s="393"/>
      <c r="AE47" s="394"/>
      <c r="AF47" s="393"/>
      <c r="AG47" s="395"/>
    </row>
    <row r="48" spans="2:33" ht="15.75" hidden="1" customHeight="1">
      <c r="B48" s="381" t="str">
        <f t="shared" si="1"/>
        <v>PR14ANHWSWW_S-F1</v>
      </c>
      <c r="C48" s="382" t="s">
        <v>534</v>
      </c>
      <c r="D48" s="383" t="s">
        <v>581</v>
      </c>
      <c r="E48" s="384"/>
      <c r="F48" s="385"/>
      <c r="G48" s="385"/>
      <c r="H48" s="385"/>
      <c r="I48" s="385"/>
      <c r="J48" s="385"/>
      <c r="K48" s="385"/>
      <c r="L48" s="385"/>
      <c r="M48" s="386">
        <f t="shared" si="2"/>
        <v>0</v>
      </c>
      <c r="N48" s="397" t="s">
        <v>609</v>
      </c>
      <c r="O48" s="390" t="s">
        <v>610</v>
      </c>
      <c r="P48" s="389" t="s">
        <v>500</v>
      </c>
      <c r="Q48" s="390" t="s">
        <v>495</v>
      </c>
      <c r="R48" s="389"/>
      <c r="S48" s="390" t="s">
        <v>575</v>
      </c>
      <c r="T48" s="390" t="s">
        <v>576</v>
      </c>
      <c r="U48" s="391" t="s">
        <v>572</v>
      </c>
      <c r="V48" s="398"/>
      <c r="W48" s="393"/>
      <c r="X48" s="393"/>
      <c r="Y48" s="394"/>
      <c r="Z48" s="393"/>
      <c r="AA48" s="395"/>
      <c r="AB48" s="398"/>
      <c r="AC48" s="393"/>
      <c r="AD48" s="393"/>
      <c r="AE48" s="394"/>
      <c r="AF48" s="393"/>
      <c r="AG48" s="395"/>
    </row>
    <row r="49" spans="2:33" ht="15.75" hidden="1" customHeight="1">
      <c r="B49" s="381" t="str">
        <f t="shared" si="1"/>
        <v>PR14ANHWSWW_S-F2</v>
      </c>
      <c r="C49" s="382" t="s">
        <v>534</v>
      </c>
      <c r="D49" s="383" t="s">
        <v>581</v>
      </c>
      <c r="E49" s="384"/>
      <c r="F49" s="385"/>
      <c r="G49" s="385"/>
      <c r="H49" s="385"/>
      <c r="I49" s="385"/>
      <c r="J49" s="385"/>
      <c r="K49" s="385"/>
      <c r="L49" s="385"/>
      <c r="M49" s="386">
        <f t="shared" si="2"/>
        <v>0</v>
      </c>
      <c r="N49" s="397" t="s">
        <v>611</v>
      </c>
      <c r="O49" s="390" t="s">
        <v>612</v>
      </c>
      <c r="P49" s="389" t="s">
        <v>500</v>
      </c>
      <c r="Q49" s="390" t="s">
        <v>495</v>
      </c>
      <c r="R49" s="389"/>
      <c r="S49" s="390" t="s">
        <v>575</v>
      </c>
      <c r="T49" s="390" t="s">
        <v>576</v>
      </c>
      <c r="U49" s="391" t="s">
        <v>572</v>
      </c>
      <c r="V49" s="398"/>
      <c r="W49" s="393"/>
      <c r="X49" s="393"/>
      <c r="Y49" s="394"/>
      <c r="Z49" s="393"/>
      <c r="AA49" s="395"/>
      <c r="AB49" s="398"/>
      <c r="AC49" s="393"/>
      <c r="AD49" s="393"/>
      <c r="AE49" s="394"/>
      <c r="AF49" s="393"/>
      <c r="AG49" s="395"/>
    </row>
    <row r="50" spans="2:33" ht="15.75" hidden="1" customHeight="1">
      <c r="B50" s="381" t="str">
        <f t="shared" si="1"/>
        <v>PR14ANHHHR_R-A1</v>
      </c>
      <c r="C50" s="382" t="s">
        <v>534</v>
      </c>
      <c r="D50" s="383" t="s">
        <v>527</v>
      </c>
      <c r="E50" s="384"/>
      <c r="F50" s="385"/>
      <c r="G50" s="385"/>
      <c r="H50" s="385"/>
      <c r="I50" s="385"/>
      <c r="J50" s="385"/>
      <c r="K50" s="385"/>
      <c r="L50" s="385"/>
      <c r="M50" s="386">
        <f t="shared" si="2"/>
        <v>0</v>
      </c>
      <c r="N50" s="397" t="s">
        <v>528</v>
      </c>
      <c r="O50" s="390" t="s">
        <v>613</v>
      </c>
      <c r="P50" s="389" t="s">
        <v>508</v>
      </c>
      <c r="Q50" s="390"/>
      <c r="R50" s="389"/>
      <c r="S50" s="390" t="s">
        <v>614</v>
      </c>
      <c r="T50" s="390" t="s">
        <v>615</v>
      </c>
      <c r="U50" s="391" t="s">
        <v>572</v>
      </c>
      <c r="V50" s="399"/>
      <c r="W50" s="393"/>
      <c r="X50" s="393"/>
      <c r="Y50" s="394"/>
      <c r="Z50" s="393"/>
      <c r="AA50" s="395"/>
      <c r="AB50" s="399"/>
      <c r="AC50" s="393"/>
      <c r="AD50" s="393"/>
      <c r="AE50" s="394"/>
      <c r="AF50" s="393"/>
      <c r="AG50" s="395"/>
    </row>
    <row r="51" spans="2:33" ht="15.75" hidden="1" customHeight="1">
      <c r="B51" s="381" t="str">
        <f t="shared" si="1"/>
        <v>PR14ANHHHR_R-A2</v>
      </c>
      <c r="C51" s="382" t="s">
        <v>534</v>
      </c>
      <c r="D51" s="383" t="s">
        <v>527</v>
      </c>
      <c r="E51" s="384"/>
      <c r="F51" s="385"/>
      <c r="G51" s="385"/>
      <c r="H51" s="385"/>
      <c r="I51" s="385"/>
      <c r="J51" s="385"/>
      <c r="K51" s="385"/>
      <c r="L51" s="385"/>
      <c r="M51" s="386">
        <f t="shared" si="2"/>
        <v>0</v>
      </c>
      <c r="N51" s="397" t="s">
        <v>532</v>
      </c>
      <c r="O51" s="390" t="s">
        <v>616</v>
      </c>
      <c r="P51" s="389" t="s">
        <v>494</v>
      </c>
      <c r="Q51" s="390" t="s">
        <v>495</v>
      </c>
      <c r="R51" s="389"/>
      <c r="S51" s="390" t="s">
        <v>530</v>
      </c>
      <c r="T51" s="390" t="s">
        <v>531</v>
      </c>
      <c r="U51" s="396">
        <v>0</v>
      </c>
      <c r="V51" s="398"/>
      <c r="W51" s="393"/>
      <c r="X51" s="393"/>
      <c r="Y51" s="394"/>
      <c r="Z51" s="393"/>
      <c r="AA51" s="395"/>
      <c r="AB51" s="398"/>
      <c r="AC51" s="393"/>
      <c r="AD51" s="393"/>
      <c r="AE51" s="394"/>
      <c r="AF51" s="393"/>
      <c r="AG51" s="395"/>
    </row>
    <row r="52" spans="2:33" ht="15.75" hidden="1" customHeight="1">
      <c r="B52" s="381" t="str">
        <f t="shared" si="1"/>
        <v>PR14ANHHHR_R-A3</v>
      </c>
      <c r="C52" s="382" t="s">
        <v>534</v>
      </c>
      <c r="D52" s="383" t="s">
        <v>527</v>
      </c>
      <c r="E52" s="384"/>
      <c r="F52" s="385"/>
      <c r="G52" s="385"/>
      <c r="H52" s="385"/>
      <c r="I52" s="385"/>
      <c r="J52" s="385"/>
      <c r="K52" s="385"/>
      <c r="L52" s="385"/>
      <c r="M52" s="386">
        <f t="shared" si="2"/>
        <v>0</v>
      </c>
      <c r="N52" s="397" t="s">
        <v>617</v>
      </c>
      <c r="O52" s="390" t="s">
        <v>618</v>
      </c>
      <c r="P52" s="389" t="s">
        <v>508</v>
      </c>
      <c r="Q52" s="390"/>
      <c r="R52" s="389"/>
      <c r="S52" s="390" t="s">
        <v>619</v>
      </c>
      <c r="T52" s="390" t="s">
        <v>620</v>
      </c>
      <c r="U52" s="391" t="s">
        <v>572</v>
      </c>
      <c r="V52" s="398"/>
      <c r="W52" s="393"/>
      <c r="X52" s="393"/>
      <c r="Y52" s="394"/>
      <c r="Z52" s="393"/>
      <c r="AA52" s="395"/>
      <c r="AB52" s="398"/>
      <c r="AC52" s="393"/>
      <c r="AD52" s="393"/>
      <c r="AE52" s="394"/>
      <c r="AF52" s="393"/>
      <c r="AG52" s="395"/>
    </row>
    <row r="53" spans="2:33" ht="15.75" hidden="1" customHeight="1">
      <c r="B53" s="381" t="str">
        <f t="shared" si="1"/>
        <v>PR14ANHHHR_R-B1</v>
      </c>
      <c r="C53" s="382" t="s">
        <v>534</v>
      </c>
      <c r="D53" s="383" t="s">
        <v>527</v>
      </c>
      <c r="E53" s="384"/>
      <c r="F53" s="385"/>
      <c r="G53" s="385"/>
      <c r="H53" s="385"/>
      <c r="I53" s="385"/>
      <c r="J53" s="385"/>
      <c r="K53" s="385"/>
      <c r="L53" s="385"/>
      <c r="M53" s="386">
        <f t="shared" si="2"/>
        <v>0</v>
      </c>
      <c r="N53" s="397" t="s">
        <v>621</v>
      </c>
      <c r="O53" s="390" t="s">
        <v>622</v>
      </c>
      <c r="P53" s="389" t="s">
        <v>494</v>
      </c>
      <c r="Q53" s="390" t="s">
        <v>495</v>
      </c>
      <c r="R53" s="389"/>
      <c r="S53" s="390" t="s">
        <v>176</v>
      </c>
      <c r="T53" s="390" t="s">
        <v>541</v>
      </c>
      <c r="U53" s="396">
        <v>0</v>
      </c>
      <c r="V53" s="398"/>
      <c r="W53" s="393"/>
      <c r="X53" s="393"/>
      <c r="Y53" s="394"/>
      <c r="Z53" s="393"/>
      <c r="AA53" s="395"/>
      <c r="AB53" s="398"/>
      <c r="AC53" s="393"/>
      <c r="AD53" s="393"/>
      <c r="AE53" s="394"/>
      <c r="AF53" s="393"/>
      <c r="AG53" s="395"/>
    </row>
    <row r="54" spans="2:33" ht="15.75" hidden="1" customHeight="1">
      <c r="B54" s="381" t="str">
        <f t="shared" si="1"/>
        <v>PR14ANHHHR_R-B2</v>
      </c>
      <c r="C54" s="382" t="s">
        <v>534</v>
      </c>
      <c r="D54" s="383" t="s">
        <v>527</v>
      </c>
      <c r="E54" s="384"/>
      <c r="F54" s="385"/>
      <c r="G54" s="385"/>
      <c r="H54" s="385"/>
      <c r="I54" s="385"/>
      <c r="J54" s="385"/>
      <c r="K54" s="385"/>
      <c r="L54" s="385"/>
      <c r="M54" s="386">
        <f t="shared" si="2"/>
        <v>0</v>
      </c>
      <c r="N54" s="397" t="s">
        <v>623</v>
      </c>
      <c r="O54" s="390" t="s">
        <v>624</v>
      </c>
      <c r="P54" s="389" t="s">
        <v>494</v>
      </c>
      <c r="Q54" s="390" t="s">
        <v>495</v>
      </c>
      <c r="R54" s="389"/>
      <c r="S54" s="390" t="s">
        <v>176</v>
      </c>
      <c r="T54" s="390" t="s">
        <v>541</v>
      </c>
      <c r="U54" s="396">
        <v>0</v>
      </c>
      <c r="V54" s="398"/>
      <c r="W54" s="393"/>
      <c r="X54" s="393"/>
      <c r="Y54" s="394"/>
      <c r="Z54" s="393"/>
      <c r="AA54" s="395"/>
      <c r="AB54" s="398"/>
      <c r="AC54" s="393"/>
      <c r="AD54" s="393"/>
      <c r="AE54" s="394"/>
      <c r="AF54" s="393"/>
      <c r="AG54" s="395"/>
    </row>
    <row r="55" spans="2:33" ht="15.75" hidden="1" customHeight="1">
      <c r="B55" s="381" t="str">
        <f t="shared" si="1"/>
        <v>PR14ANHHHR_R-C1</v>
      </c>
      <c r="C55" s="382" t="s">
        <v>534</v>
      </c>
      <c r="D55" s="383" t="s">
        <v>527</v>
      </c>
      <c r="E55" s="384"/>
      <c r="F55" s="385"/>
      <c r="G55" s="385"/>
      <c r="H55" s="385"/>
      <c r="I55" s="385"/>
      <c r="J55" s="385"/>
      <c r="K55" s="385"/>
      <c r="L55" s="385"/>
      <c r="M55" s="386">
        <f t="shared" si="2"/>
        <v>0</v>
      </c>
      <c r="N55" s="397" t="s">
        <v>625</v>
      </c>
      <c r="O55" s="390" t="s">
        <v>626</v>
      </c>
      <c r="P55" s="389" t="s">
        <v>508</v>
      </c>
      <c r="Q55" s="390"/>
      <c r="R55" s="389"/>
      <c r="S55" s="390" t="s">
        <v>176</v>
      </c>
      <c r="T55" s="390" t="s">
        <v>565</v>
      </c>
      <c r="U55" s="396">
        <v>0</v>
      </c>
      <c r="V55" s="398"/>
      <c r="W55" s="393"/>
      <c r="X55" s="393"/>
      <c r="Y55" s="394"/>
      <c r="Z55" s="393"/>
      <c r="AA55" s="395"/>
      <c r="AB55" s="398"/>
      <c r="AC55" s="393"/>
      <c r="AD55" s="393"/>
      <c r="AE55" s="394"/>
      <c r="AF55" s="393"/>
      <c r="AG55" s="395"/>
    </row>
    <row r="56" spans="2:33" ht="15.75" hidden="1" customHeight="1">
      <c r="B56" s="381" t="str">
        <f t="shared" si="1"/>
        <v>PR14ANHHHR_R-C2</v>
      </c>
      <c r="C56" s="382" t="s">
        <v>534</v>
      </c>
      <c r="D56" s="383" t="s">
        <v>527</v>
      </c>
      <c r="E56" s="384"/>
      <c r="F56" s="385"/>
      <c r="G56" s="385"/>
      <c r="H56" s="385"/>
      <c r="I56" s="385"/>
      <c r="J56" s="385"/>
      <c r="K56" s="385"/>
      <c r="L56" s="385"/>
      <c r="M56" s="386">
        <f t="shared" si="2"/>
        <v>0</v>
      </c>
      <c r="N56" s="397" t="s">
        <v>627</v>
      </c>
      <c r="O56" s="390" t="s">
        <v>628</v>
      </c>
      <c r="P56" s="389" t="s">
        <v>508</v>
      </c>
      <c r="Q56" s="390"/>
      <c r="R56" s="389"/>
      <c r="S56" s="390" t="s">
        <v>176</v>
      </c>
      <c r="T56" s="390" t="s">
        <v>568</v>
      </c>
      <c r="U56" s="396">
        <v>0</v>
      </c>
      <c r="V56" s="398"/>
      <c r="W56" s="393"/>
      <c r="X56" s="393"/>
      <c r="Y56" s="394"/>
      <c r="Z56" s="393"/>
      <c r="AA56" s="395"/>
      <c r="AB56" s="398"/>
      <c r="AC56" s="393"/>
      <c r="AD56" s="393"/>
      <c r="AE56" s="394"/>
      <c r="AF56" s="393"/>
      <c r="AG56" s="395"/>
    </row>
    <row r="57" spans="2:33" ht="15.75" hidden="1" customHeight="1">
      <c r="B57" s="381" t="str">
        <f t="shared" si="1"/>
        <v>PR14ANHHHR_R-D1</v>
      </c>
      <c r="C57" s="382" t="s">
        <v>534</v>
      </c>
      <c r="D57" s="383" t="s">
        <v>527</v>
      </c>
      <c r="E57" s="384"/>
      <c r="F57" s="385"/>
      <c r="G57" s="385"/>
      <c r="H57" s="385"/>
      <c r="I57" s="385"/>
      <c r="J57" s="385"/>
      <c r="K57" s="385"/>
      <c r="L57" s="385"/>
      <c r="M57" s="386">
        <f t="shared" si="2"/>
        <v>0</v>
      </c>
      <c r="N57" s="397" t="s">
        <v>629</v>
      </c>
      <c r="O57" s="390" t="s">
        <v>630</v>
      </c>
      <c r="P57" s="389" t="s">
        <v>508</v>
      </c>
      <c r="Q57" s="390"/>
      <c r="R57" s="389"/>
      <c r="S57" s="390" t="s">
        <v>176</v>
      </c>
      <c r="T57" s="390" t="s">
        <v>571</v>
      </c>
      <c r="U57" s="391" t="s">
        <v>572</v>
      </c>
      <c r="V57" s="398"/>
      <c r="W57" s="393"/>
      <c r="X57" s="393"/>
      <c r="Y57" s="394"/>
      <c r="Z57" s="393"/>
      <c r="AA57" s="395"/>
      <c r="AB57" s="398"/>
      <c r="AC57" s="393"/>
      <c r="AD57" s="393"/>
      <c r="AE57" s="394"/>
      <c r="AF57" s="393"/>
      <c r="AG57" s="395"/>
    </row>
    <row r="58" spans="2:33" ht="15.75" hidden="1" customHeight="1">
      <c r="B58" s="381" t="str">
        <f t="shared" si="1"/>
        <v>PR14BRLWSW_A1</v>
      </c>
      <c r="C58" s="382" t="s">
        <v>631</v>
      </c>
      <c r="D58" s="383" t="s">
        <v>491</v>
      </c>
      <c r="E58" s="384"/>
      <c r="F58" s="385"/>
      <c r="G58" s="385"/>
      <c r="H58" s="385"/>
      <c r="I58" s="385"/>
      <c r="J58" s="385"/>
      <c r="K58" s="385"/>
      <c r="L58" s="385"/>
      <c r="M58" s="386">
        <f t="shared" si="2"/>
        <v>0</v>
      </c>
      <c r="N58" s="397" t="s">
        <v>632</v>
      </c>
      <c r="O58" s="390" t="s">
        <v>633</v>
      </c>
      <c r="P58" s="389" t="s">
        <v>494</v>
      </c>
      <c r="Q58" s="390" t="s">
        <v>495</v>
      </c>
      <c r="R58" s="389"/>
      <c r="S58" s="390" t="s">
        <v>536</v>
      </c>
      <c r="T58" s="390" t="s">
        <v>537</v>
      </c>
      <c r="U58" s="391">
        <v>1</v>
      </c>
      <c r="V58" s="398"/>
      <c r="W58" s="393"/>
      <c r="X58" s="393"/>
      <c r="Y58" s="394"/>
      <c r="Z58" s="393"/>
      <c r="AA58" s="395"/>
      <c r="AB58" s="398"/>
      <c r="AC58" s="393"/>
      <c r="AD58" s="393"/>
      <c r="AE58" s="394"/>
      <c r="AF58" s="393"/>
      <c r="AG58" s="395"/>
    </row>
    <row r="59" spans="2:33" ht="15.75" hidden="1" customHeight="1">
      <c r="B59" s="381" t="str">
        <f t="shared" si="1"/>
        <v>PR14BRLWSW_A2</v>
      </c>
      <c r="C59" s="382" t="s">
        <v>631</v>
      </c>
      <c r="D59" s="383" t="s">
        <v>491</v>
      </c>
      <c r="E59" s="384"/>
      <c r="F59" s="385"/>
      <c r="G59" s="385"/>
      <c r="H59" s="385"/>
      <c r="I59" s="385"/>
      <c r="J59" s="385"/>
      <c r="K59" s="385"/>
      <c r="L59" s="385"/>
      <c r="M59" s="386">
        <f t="shared" si="2"/>
        <v>0</v>
      </c>
      <c r="N59" s="397" t="s">
        <v>634</v>
      </c>
      <c r="O59" s="390" t="s">
        <v>635</v>
      </c>
      <c r="P59" s="389" t="s">
        <v>500</v>
      </c>
      <c r="Q59" s="390" t="s">
        <v>108</v>
      </c>
      <c r="R59" s="389"/>
      <c r="S59" s="390" t="s">
        <v>575</v>
      </c>
      <c r="T59" s="390" t="s">
        <v>636</v>
      </c>
      <c r="U59" s="391" t="s">
        <v>572</v>
      </c>
      <c r="V59" s="398"/>
      <c r="W59" s="393"/>
      <c r="X59" s="393"/>
      <c r="Y59" s="394"/>
      <c r="Z59" s="393"/>
      <c r="AA59" s="395"/>
      <c r="AB59" s="398"/>
      <c r="AC59" s="393"/>
      <c r="AD59" s="393"/>
      <c r="AE59" s="394"/>
      <c r="AF59" s="393"/>
      <c r="AG59" s="395"/>
    </row>
    <row r="60" spans="2:33" ht="15.75" hidden="1" customHeight="1">
      <c r="B60" s="381" t="str">
        <f t="shared" si="1"/>
        <v>PR14BRLWSW_A3</v>
      </c>
      <c r="C60" s="382" t="s">
        <v>631</v>
      </c>
      <c r="D60" s="383" t="s">
        <v>491</v>
      </c>
      <c r="E60" s="384"/>
      <c r="F60" s="385"/>
      <c r="G60" s="385"/>
      <c r="H60" s="385"/>
      <c r="I60" s="385"/>
      <c r="J60" s="385"/>
      <c r="K60" s="385"/>
      <c r="L60" s="385"/>
      <c r="M60" s="386">
        <f t="shared" si="2"/>
        <v>0</v>
      </c>
      <c r="N60" s="397" t="s">
        <v>637</v>
      </c>
      <c r="O60" s="390" t="s">
        <v>638</v>
      </c>
      <c r="P60" s="389" t="s">
        <v>500</v>
      </c>
      <c r="Q60" s="390" t="s">
        <v>108</v>
      </c>
      <c r="R60" s="389"/>
      <c r="S60" s="390" t="s">
        <v>575</v>
      </c>
      <c r="T60" s="390" t="s">
        <v>636</v>
      </c>
      <c r="U60" s="391" t="s">
        <v>572</v>
      </c>
      <c r="V60" s="398"/>
      <c r="W60" s="393"/>
      <c r="X60" s="393"/>
      <c r="Y60" s="394"/>
      <c r="Z60" s="393"/>
      <c r="AA60" s="395"/>
      <c r="AB60" s="398"/>
      <c r="AC60" s="393"/>
      <c r="AD60" s="393"/>
      <c r="AE60" s="394"/>
      <c r="AF60" s="393"/>
      <c r="AG60" s="395"/>
    </row>
    <row r="61" spans="2:33" ht="15.75" hidden="1" customHeight="1">
      <c r="B61" s="381" t="str">
        <f t="shared" si="1"/>
        <v>PR14BRLWSW_B1</v>
      </c>
      <c r="C61" s="382" t="s">
        <v>631</v>
      </c>
      <c r="D61" s="383" t="s">
        <v>491</v>
      </c>
      <c r="E61" s="384"/>
      <c r="F61" s="385"/>
      <c r="G61" s="385"/>
      <c r="H61" s="385"/>
      <c r="I61" s="385"/>
      <c r="J61" s="385"/>
      <c r="K61" s="385"/>
      <c r="L61" s="385"/>
      <c r="M61" s="386">
        <f t="shared" si="2"/>
        <v>0</v>
      </c>
      <c r="N61" s="397" t="s">
        <v>639</v>
      </c>
      <c r="O61" s="390" t="s">
        <v>640</v>
      </c>
      <c r="P61" s="389" t="s">
        <v>494</v>
      </c>
      <c r="Q61" s="390" t="s">
        <v>495</v>
      </c>
      <c r="R61" s="389"/>
      <c r="S61" s="390" t="s">
        <v>496</v>
      </c>
      <c r="T61" s="390" t="s">
        <v>641</v>
      </c>
      <c r="U61" s="396">
        <v>0</v>
      </c>
      <c r="V61" s="398"/>
      <c r="W61" s="393"/>
      <c r="X61" s="393"/>
      <c r="Y61" s="394"/>
      <c r="Z61" s="393"/>
      <c r="AA61" s="395"/>
      <c r="AB61" s="398"/>
      <c r="AC61" s="393"/>
      <c r="AD61" s="393"/>
      <c r="AE61" s="394"/>
      <c r="AF61" s="393"/>
      <c r="AG61" s="395"/>
    </row>
    <row r="62" spans="2:33" ht="15.75" hidden="1" customHeight="1">
      <c r="B62" s="381" t="str">
        <f t="shared" si="1"/>
        <v>PR14BRLWSW_C1</v>
      </c>
      <c r="C62" s="382" t="s">
        <v>631</v>
      </c>
      <c r="D62" s="383" t="s">
        <v>491</v>
      </c>
      <c r="E62" s="384"/>
      <c r="F62" s="385"/>
      <c r="G62" s="385"/>
      <c r="H62" s="385"/>
      <c r="I62" s="385"/>
      <c r="J62" s="385"/>
      <c r="K62" s="385"/>
      <c r="L62" s="385"/>
      <c r="M62" s="386">
        <f t="shared" si="2"/>
        <v>0</v>
      </c>
      <c r="N62" s="397" t="s">
        <v>642</v>
      </c>
      <c r="O62" s="390" t="s">
        <v>643</v>
      </c>
      <c r="P62" s="389" t="s">
        <v>508</v>
      </c>
      <c r="Q62" s="390"/>
      <c r="R62" s="389"/>
      <c r="S62" s="390" t="s">
        <v>530</v>
      </c>
      <c r="T62" s="390" t="s">
        <v>548</v>
      </c>
      <c r="U62" s="396">
        <v>0</v>
      </c>
      <c r="V62" s="398"/>
      <c r="W62" s="393"/>
      <c r="X62" s="393"/>
      <c r="Y62" s="394"/>
      <c r="Z62" s="393"/>
      <c r="AA62" s="395"/>
      <c r="AB62" s="398"/>
      <c r="AC62" s="393"/>
      <c r="AD62" s="393"/>
      <c r="AE62" s="394"/>
      <c r="AF62" s="393"/>
      <c r="AG62" s="395"/>
    </row>
    <row r="63" spans="2:33" ht="15.75" hidden="1" customHeight="1">
      <c r="B63" s="381" t="str">
        <f t="shared" si="1"/>
        <v>PR14BRLWSW_C2</v>
      </c>
      <c r="C63" s="382" t="s">
        <v>631</v>
      </c>
      <c r="D63" s="383" t="s">
        <v>491</v>
      </c>
      <c r="E63" s="384"/>
      <c r="F63" s="385"/>
      <c r="G63" s="385"/>
      <c r="H63" s="385"/>
      <c r="I63" s="385"/>
      <c r="J63" s="385"/>
      <c r="K63" s="385"/>
      <c r="L63" s="385"/>
      <c r="M63" s="386">
        <f t="shared" si="2"/>
        <v>0</v>
      </c>
      <c r="N63" s="397" t="s">
        <v>644</v>
      </c>
      <c r="O63" s="390" t="s">
        <v>645</v>
      </c>
      <c r="P63" s="389" t="s">
        <v>500</v>
      </c>
      <c r="Q63" s="390" t="s">
        <v>495</v>
      </c>
      <c r="R63" s="389"/>
      <c r="S63" s="390" t="s">
        <v>496</v>
      </c>
      <c r="T63" s="390" t="s">
        <v>646</v>
      </c>
      <c r="U63" s="391">
        <v>1</v>
      </c>
      <c r="V63" s="398"/>
      <c r="W63" s="393"/>
      <c r="X63" s="393"/>
      <c r="Y63" s="394"/>
      <c r="Z63" s="393"/>
      <c r="AA63" s="395"/>
      <c r="AB63" s="398"/>
      <c r="AC63" s="393"/>
      <c r="AD63" s="393"/>
      <c r="AE63" s="394"/>
      <c r="AF63" s="393"/>
      <c r="AG63" s="395"/>
    </row>
    <row r="64" spans="2:33" ht="15.75" hidden="1" customHeight="1">
      <c r="B64" s="381" t="str">
        <f t="shared" si="1"/>
        <v>PR14BRLWSW_D1</v>
      </c>
      <c r="C64" s="382" t="s">
        <v>631</v>
      </c>
      <c r="D64" s="383" t="s">
        <v>491</v>
      </c>
      <c r="E64" s="384"/>
      <c r="F64" s="385"/>
      <c r="G64" s="385"/>
      <c r="H64" s="385"/>
      <c r="I64" s="385"/>
      <c r="J64" s="385"/>
      <c r="K64" s="385"/>
      <c r="L64" s="385"/>
      <c r="M64" s="386">
        <f t="shared" si="2"/>
        <v>0</v>
      </c>
      <c r="N64" s="397" t="s">
        <v>647</v>
      </c>
      <c r="O64" s="390" t="s">
        <v>648</v>
      </c>
      <c r="P64" s="389" t="s">
        <v>500</v>
      </c>
      <c r="Q64" s="390" t="s">
        <v>495</v>
      </c>
      <c r="R64" s="389"/>
      <c r="S64" s="390" t="s">
        <v>176</v>
      </c>
      <c r="T64" s="390" t="s">
        <v>512</v>
      </c>
      <c r="U64" s="391">
        <v>2</v>
      </c>
      <c r="V64" s="398"/>
      <c r="W64" s="393"/>
      <c r="X64" s="393"/>
      <c r="Y64" s="394"/>
      <c r="Z64" s="393"/>
      <c r="AA64" s="395"/>
      <c r="AB64" s="398"/>
      <c r="AC64" s="393"/>
      <c r="AD64" s="393"/>
      <c r="AE64" s="394"/>
      <c r="AF64" s="393"/>
      <c r="AG64" s="395"/>
    </row>
    <row r="65" spans="2:33" ht="15.75" hidden="1" customHeight="1">
      <c r="B65" s="381" t="str">
        <f t="shared" si="1"/>
        <v>PR14BRLWSW_E1</v>
      </c>
      <c r="C65" s="382" t="s">
        <v>631</v>
      </c>
      <c r="D65" s="383" t="s">
        <v>491</v>
      </c>
      <c r="E65" s="384"/>
      <c r="F65" s="385"/>
      <c r="G65" s="385"/>
      <c r="H65" s="385"/>
      <c r="I65" s="385"/>
      <c r="J65" s="385"/>
      <c r="K65" s="385"/>
      <c r="L65" s="385"/>
      <c r="M65" s="386">
        <f t="shared" si="2"/>
        <v>0</v>
      </c>
      <c r="N65" s="397" t="s">
        <v>649</v>
      </c>
      <c r="O65" s="390" t="s">
        <v>650</v>
      </c>
      <c r="P65" s="389" t="s">
        <v>494</v>
      </c>
      <c r="Q65" s="390" t="s">
        <v>495</v>
      </c>
      <c r="R65" s="389"/>
      <c r="S65" s="390" t="s">
        <v>496</v>
      </c>
      <c r="T65" s="390" t="s">
        <v>651</v>
      </c>
      <c r="U65" s="396">
        <v>0</v>
      </c>
      <c r="V65" s="398"/>
      <c r="W65" s="393"/>
      <c r="X65" s="393"/>
      <c r="Y65" s="394"/>
      <c r="Z65" s="393"/>
      <c r="AA65" s="395"/>
      <c r="AB65" s="398"/>
      <c r="AC65" s="393"/>
      <c r="AD65" s="393"/>
      <c r="AE65" s="394"/>
      <c r="AF65" s="393"/>
      <c r="AG65" s="395"/>
    </row>
    <row r="66" spans="2:33" ht="15.75" hidden="1" customHeight="1">
      <c r="B66" s="381" t="str">
        <f t="shared" si="1"/>
        <v>PR14BRLWSW_F1</v>
      </c>
      <c r="C66" s="382" t="s">
        <v>631</v>
      </c>
      <c r="D66" s="383" t="s">
        <v>491</v>
      </c>
      <c r="E66" s="384"/>
      <c r="F66" s="385"/>
      <c r="G66" s="385"/>
      <c r="H66" s="385"/>
      <c r="I66" s="385"/>
      <c r="J66" s="385"/>
      <c r="K66" s="385"/>
      <c r="L66" s="385"/>
      <c r="M66" s="386">
        <f t="shared" si="2"/>
        <v>0</v>
      </c>
      <c r="N66" s="397" t="s">
        <v>652</v>
      </c>
      <c r="O66" s="390" t="s">
        <v>653</v>
      </c>
      <c r="P66" s="389" t="s">
        <v>494</v>
      </c>
      <c r="Q66" s="390" t="s">
        <v>495</v>
      </c>
      <c r="R66" s="389"/>
      <c r="S66" s="390" t="s">
        <v>496</v>
      </c>
      <c r="T66" s="390" t="s">
        <v>497</v>
      </c>
      <c r="U66" s="396">
        <v>0</v>
      </c>
      <c r="V66" s="398"/>
      <c r="W66" s="393"/>
      <c r="X66" s="393"/>
      <c r="Y66" s="394"/>
      <c r="Z66" s="393"/>
      <c r="AA66" s="395"/>
      <c r="AB66" s="398"/>
      <c r="AC66" s="393"/>
      <c r="AD66" s="393"/>
      <c r="AE66" s="394"/>
      <c r="AF66" s="393"/>
      <c r="AG66" s="395"/>
    </row>
    <row r="67" spans="2:33" ht="15.75" hidden="1" customHeight="1">
      <c r="B67" s="381" t="str">
        <f t="shared" si="1"/>
        <v>PR14BRLWSW_G1</v>
      </c>
      <c r="C67" s="382" t="s">
        <v>631</v>
      </c>
      <c r="D67" s="383" t="s">
        <v>491</v>
      </c>
      <c r="E67" s="384"/>
      <c r="F67" s="385"/>
      <c r="G67" s="385"/>
      <c r="H67" s="385"/>
      <c r="I67" s="385"/>
      <c r="J67" s="385"/>
      <c r="K67" s="385"/>
      <c r="L67" s="385"/>
      <c r="M67" s="386">
        <f t="shared" si="2"/>
        <v>0</v>
      </c>
      <c r="N67" s="397" t="s">
        <v>654</v>
      </c>
      <c r="O67" s="390" t="s">
        <v>655</v>
      </c>
      <c r="P67" s="389" t="s">
        <v>494</v>
      </c>
      <c r="Q67" s="390" t="s">
        <v>495</v>
      </c>
      <c r="R67" s="389"/>
      <c r="S67" s="390" t="s">
        <v>176</v>
      </c>
      <c r="T67" s="390" t="s">
        <v>656</v>
      </c>
      <c r="U67" s="391">
        <v>1</v>
      </c>
      <c r="V67" s="398"/>
      <c r="W67" s="393"/>
      <c r="X67" s="393"/>
      <c r="Y67" s="394"/>
      <c r="Z67" s="393"/>
      <c r="AA67" s="395"/>
      <c r="AB67" s="398"/>
      <c r="AC67" s="393"/>
      <c r="AD67" s="393"/>
      <c r="AE67" s="394"/>
      <c r="AF67" s="393"/>
      <c r="AG67" s="395"/>
    </row>
    <row r="68" spans="2:33" ht="15.75" hidden="1" customHeight="1">
      <c r="B68" s="381" t="str">
        <f t="shared" si="1"/>
        <v>PR14BRLWSW_H1</v>
      </c>
      <c r="C68" s="382" t="s">
        <v>631</v>
      </c>
      <c r="D68" s="383" t="s">
        <v>491</v>
      </c>
      <c r="E68" s="384"/>
      <c r="F68" s="385"/>
      <c r="G68" s="385"/>
      <c r="H68" s="385"/>
      <c r="I68" s="385"/>
      <c r="J68" s="385"/>
      <c r="K68" s="385"/>
      <c r="L68" s="385"/>
      <c r="M68" s="386">
        <f t="shared" si="2"/>
        <v>0</v>
      </c>
      <c r="N68" s="397" t="s">
        <v>657</v>
      </c>
      <c r="O68" s="390" t="s">
        <v>658</v>
      </c>
      <c r="P68" s="389" t="s">
        <v>508</v>
      </c>
      <c r="Q68" s="390"/>
      <c r="R68" s="389"/>
      <c r="S68" s="390" t="s">
        <v>496</v>
      </c>
      <c r="T68" s="390" t="s">
        <v>659</v>
      </c>
      <c r="U68" s="396">
        <v>0</v>
      </c>
      <c r="V68" s="398"/>
      <c r="W68" s="393"/>
      <c r="X68" s="393"/>
      <c r="Y68" s="394"/>
      <c r="Z68" s="393"/>
      <c r="AA68" s="395"/>
      <c r="AB68" s="398"/>
      <c r="AC68" s="393"/>
      <c r="AD68" s="393"/>
      <c r="AE68" s="394"/>
      <c r="AF68" s="393"/>
      <c r="AG68" s="395"/>
    </row>
    <row r="69" spans="2:33" ht="15.75" hidden="1" customHeight="1">
      <c r="B69" s="381" t="str">
        <f t="shared" si="1"/>
        <v>PR14BRLWSW_H2</v>
      </c>
      <c r="C69" s="382" t="s">
        <v>631</v>
      </c>
      <c r="D69" s="383" t="s">
        <v>491</v>
      </c>
      <c r="E69" s="384"/>
      <c r="F69" s="385"/>
      <c r="G69" s="385"/>
      <c r="H69" s="385"/>
      <c r="I69" s="385"/>
      <c r="J69" s="385"/>
      <c r="K69" s="385"/>
      <c r="L69" s="385"/>
      <c r="M69" s="386">
        <f t="shared" si="2"/>
        <v>0</v>
      </c>
      <c r="N69" s="397" t="s">
        <v>660</v>
      </c>
      <c r="O69" s="390" t="s">
        <v>661</v>
      </c>
      <c r="P69" s="389" t="s">
        <v>508</v>
      </c>
      <c r="Q69" s="390"/>
      <c r="R69" s="389"/>
      <c r="S69" s="390" t="s">
        <v>614</v>
      </c>
      <c r="T69" s="390" t="s">
        <v>662</v>
      </c>
      <c r="U69" s="391" t="s">
        <v>572</v>
      </c>
      <c r="V69" s="398"/>
      <c r="W69" s="393"/>
      <c r="X69" s="393"/>
      <c r="Y69" s="394"/>
      <c r="Z69" s="393"/>
      <c r="AA69" s="395"/>
      <c r="AB69" s="398"/>
      <c r="AC69" s="393"/>
      <c r="AD69" s="393"/>
      <c r="AE69" s="394"/>
      <c r="AF69" s="393"/>
      <c r="AG69" s="395"/>
    </row>
    <row r="70" spans="2:33" ht="15.75" hidden="1" customHeight="1">
      <c r="B70" s="381" t="str">
        <f t="shared" ref="B70:B133" si="3">CONCATENATE("PR14", C70, D70, "_", N70)</f>
        <v>PR14BRLWSW_H3</v>
      </c>
      <c r="C70" s="382" t="s">
        <v>631</v>
      </c>
      <c r="D70" s="383" t="s">
        <v>491</v>
      </c>
      <c r="E70" s="384"/>
      <c r="F70" s="385"/>
      <c r="G70" s="385"/>
      <c r="H70" s="385"/>
      <c r="I70" s="385"/>
      <c r="J70" s="385"/>
      <c r="K70" s="385"/>
      <c r="L70" s="385"/>
      <c r="M70" s="386">
        <f t="shared" si="2"/>
        <v>0</v>
      </c>
      <c r="N70" s="397" t="s">
        <v>663</v>
      </c>
      <c r="O70" s="390" t="s">
        <v>664</v>
      </c>
      <c r="P70" s="389" t="s">
        <v>508</v>
      </c>
      <c r="Q70" s="390"/>
      <c r="R70" s="389"/>
      <c r="S70" s="390" t="s">
        <v>509</v>
      </c>
      <c r="T70" s="390" t="s">
        <v>665</v>
      </c>
      <c r="U70" s="391" t="s">
        <v>509</v>
      </c>
      <c r="V70" s="398"/>
      <c r="W70" s="393"/>
      <c r="X70" s="393"/>
      <c r="Y70" s="394"/>
      <c r="Z70" s="393"/>
      <c r="AA70" s="395"/>
      <c r="AB70" s="398"/>
      <c r="AC70" s="393"/>
      <c r="AD70" s="393"/>
      <c r="AE70" s="394"/>
      <c r="AF70" s="393"/>
      <c r="AG70" s="395"/>
    </row>
    <row r="71" spans="2:33" ht="15.75" hidden="1" customHeight="1">
      <c r="B71" s="381" t="str">
        <f t="shared" si="3"/>
        <v>PR14BRLWSW_H4</v>
      </c>
      <c r="C71" s="382" t="s">
        <v>631</v>
      </c>
      <c r="D71" s="383" t="s">
        <v>491</v>
      </c>
      <c r="E71" s="384"/>
      <c r="F71" s="385"/>
      <c r="G71" s="385"/>
      <c r="H71" s="385"/>
      <c r="I71" s="385"/>
      <c r="J71" s="385"/>
      <c r="K71" s="385"/>
      <c r="L71" s="385"/>
      <c r="M71" s="386">
        <f t="shared" ref="M71:M134" si="4">SUM(E71:L71)</f>
        <v>0</v>
      </c>
      <c r="N71" s="397" t="s">
        <v>666</v>
      </c>
      <c r="O71" s="390" t="s">
        <v>667</v>
      </c>
      <c r="P71" s="389" t="s">
        <v>508</v>
      </c>
      <c r="Q71" s="390"/>
      <c r="R71" s="389"/>
      <c r="S71" s="390" t="s">
        <v>176</v>
      </c>
      <c r="T71" s="390" t="s">
        <v>668</v>
      </c>
      <c r="U71" s="396">
        <v>0</v>
      </c>
      <c r="V71" s="398"/>
      <c r="W71" s="393"/>
      <c r="X71" s="393"/>
      <c r="Y71" s="394"/>
      <c r="Z71" s="393"/>
      <c r="AA71" s="395"/>
      <c r="AB71" s="398"/>
      <c r="AC71" s="393"/>
      <c r="AD71" s="393"/>
      <c r="AE71" s="394"/>
      <c r="AF71" s="393"/>
      <c r="AG71" s="395"/>
    </row>
    <row r="72" spans="2:33" ht="15.75" hidden="1" customHeight="1">
      <c r="B72" s="381" t="str">
        <f t="shared" si="3"/>
        <v>PR14BRLHHR_G2</v>
      </c>
      <c r="C72" s="382" t="s">
        <v>631</v>
      </c>
      <c r="D72" s="383" t="s">
        <v>527</v>
      </c>
      <c r="E72" s="384"/>
      <c r="F72" s="385"/>
      <c r="G72" s="385"/>
      <c r="H72" s="385"/>
      <c r="I72" s="385"/>
      <c r="J72" s="385"/>
      <c r="K72" s="385"/>
      <c r="L72" s="385"/>
      <c r="M72" s="386">
        <f t="shared" si="4"/>
        <v>0</v>
      </c>
      <c r="N72" s="397" t="s">
        <v>669</v>
      </c>
      <c r="O72" s="390" t="s">
        <v>670</v>
      </c>
      <c r="P72" s="389" t="s">
        <v>508</v>
      </c>
      <c r="Q72" s="390"/>
      <c r="R72" s="389"/>
      <c r="S72" s="390" t="s">
        <v>496</v>
      </c>
      <c r="T72" s="390" t="s">
        <v>671</v>
      </c>
      <c r="U72" s="391">
        <v>1</v>
      </c>
      <c r="V72" s="398"/>
      <c r="W72" s="393"/>
      <c r="X72" s="393"/>
      <c r="Y72" s="394"/>
      <c r="Z72" s="393"/>
      <c r="AA72" s="395"/>
      <c r="AB72" s="398"/>
      <c r="AC72" s="393"/>
      <c r="AD72" s="393"/>
      <c r="AE72" s="394"/>
      <c r="AF72" s="393"/>
      <c r="AG72" s="395"/>
    </row>
    <row r="73" spans="2:33" ht="15.75" hidden="1" customHeight="1">
      <c r="B73" s="381" t="str">
        <f t="shared" si="3"/>
        <v>PR14BRLHHR_I1</v>
      </c>
      <c r="C73" s="382" t="s">
        <v>631</v>
      </c>
      <c r="D73" s="383" t="s">
        <v>527</v>
      </c>
      <c r="E73" s="384"/>
      <c r="F73" s="385"/>
      <c r="G73" s="385"/>
      <c r="H73" s="385"/>
      <c r="I73" s="385"/>
      <c r="J73" s="385"/>
      <c r="K73" s="385"/>
      <c r="L73" s="385"/>
      <c r="M73" s="386">
        <f t="shared" si="4"/>
        <v>0</v>
      </c>
      <c r="N73" s="397" t="s">
        <v>672</v>
      </c>
      <c r="O73" s="390" t="s">
        <v>673</v>
      </c>
      <c r="P73" s="389" t="s">
        <v>508</v>
      </c>
      <c r="Q73" s="390"/>
      <c r="R73" s="389"/>
      <c r="S73" s="390" t="s">
        <v>176</v>
      </c>
      <c r="T73" s="390" t="s">
        <v>674</v>
      </c>
      <c r="U73" s="391">
        <v>1</v>
      </c>
      <c r="V73" s="398"/>
      <c r="W73" s="393"/>
      <c r="X73" s="393"/>
      <c r="Y73" s="394"/>
      <c r="Z73" s="393"/>
      <c r="AA73" s="395"/>
      <c r="AB73" s="398"/>
      <c r="AC73" s="393"/>
      <c r="AD73" s="393"/>
      <c r="AE73" s="394"/>
      <c r="AF73" s="393"/>
      <c r="AG73" s="395"/>
    </row>
    <row r="74" spans="2:33" ht="15.75" hidden="1" customHeight="1">
      <c r="B74" s="381" t="str">
        <f t="shared" si="3"/>
        <v>PR14BRLHHR_J1</v>
      </c>
      <c r="C74" s="382" t="s">
        <v>631</v>
      </c>
      <c r="D74" s="383" t="s">
        <v>527</v>
      </c>
      <c r="E74" s="384"/>
      <c r="F74" s="385"/>
      <c r="G74" s="385"/>
      <c r="H74" s="385"/>
      <c r="I74" s="385"/>
      <c r="J74" s="385"/>
      <c r="K74" s="385"/>
      <c r="L74" s="385"/>
      <c r="M74" s="386">
        <f t="shared" si="4"/>
        <v>0</v>
      </c>
      <c r="N74" s="397" t="s">
        <v>675</v>
      </c>
      <c r="O74" s="390" t="s">
        <v>676</v>
      </c>
      <c r="P74" s="389" t="s">
        <v>494</v>
      </c>
      <c r="Q74" s="390" t="s">
        <v>495</v>
      </c>
      <c r="R74" s="389"/>
      <c r="S74" s="390" t="s">
        <v>614</v>
      </c>
      <c r="T74" s="390" t="s">
        <v>677</v>
      </c>
      <c r="U74" s="391" t="s">
        <v>572</v>
      </c>
      <c r="V74" s="398"/>
      <c r="W74" s="393"/>
      <c r="X74" s="393"/>
      <c r="Y74" s="394"/>
      <c r="Z74" s="393"/>
      <c r="AA74" s="395"/>
      <c r="AB74" s="398"/>
      <c r="AC74" s="393"/>
      <c r="AD74" s="393"/>
      <c r="AE74" s="394"/>
      <c r="AF74" s="393"/>
      <c r="AG74" s="395"/>
    </row>
    <row r="75" spans="2:33" ht="15.75" hidden="1" customHeight="1">
      <c r="B75" s="381" t="str">
        <f t="shared" si="3"/>
        <v>PR14BRLHHR_J2</v>
      </c>
      <c r="C75" s="382" t="s">
        <v>631</v>
      </c>
      <c r="D75" s="383" t="s">
        <v>527</v>
      </c>
      <c r="E75" s="384"/>
      <c r="F75" s="385"/>
      <c r="G75" s="385"/>
      <c r="H75" s="385"/>
      <c r="I75" s="385"/>
      <c r="J75" s="385"/>
      <c r="K75" s="385"/>
      <c r="L75" s="385"/>
      <c r="M75" s="386">
        <f t="shared" si="4"/>
        <v>0</v>
      </c>
      <c r="N75" s="397" t="s">
        <v>678</v>
      </c>
      <c r="O75" s="390" t="s">
        <v>679</v>
      </c>
      <c r="P75" s="389" t="s">
        <v>508</v>
      </c>
      <c r="Q75" s="390"/>
      <c r="R75" s="389"/>
      <c r="S75" s="390" t="s">
        <v>176</v>
      </c>
      <c r="T75" s="390" t="s">
        <v>571</v>
      </c>
      <c r="U75" s="396">
        <v>0</v>
      </c>
      <c r="V75" s="398"/>
      <c r="W75" s="393"/>
      <c r="X75" s="393"/>
      <c r="Y75" s="394"/>
      <c r="Z75" s="393"/>
      <c r="AA75" s="395"/>
      <c r="AB75" s="398"/>
      <c r="AC75" s="393"/>
      <c r="AD75" s="393"/>
      <c r="AE75" s="394"/>
      <c r="AF75" s="393"/>
      <c r="AG75" s="395"/>
    </row>
    <row r="76" spans="2:33" ht="15.75" hidden="1" customHeight="1">
      <c r="B76" s="381" t="str">
        <f t="shared" si="3"/>
        <v>PR14BRLHHR_J3</v>
      </c>
      <c r="C76" s="382" t="s">
        <v>631</v>
      </c>
      <c r="D76" s="383" t="s">
        <v>527</v>
      </c>
      <c r="E76" s="384"/>
      <c r="F76" s="385"/>
      <c r="G76" s="385"/>
      <c r="H76" s="385"/>
      <c r="I76" s="385"/>
      <c r="J76" s="385"/>
      <c r="K76" s="385"/>
      <c r="L76" s="385"/>
      <c r="M76" s="386">
        <f t="shared" si="4"/>
        <v>0</v>
      </c>
      <c r="N76" s="397" t="s">
        <v>680</v>
      </c>
      <c r="O76" s="390" t="s">
        <v>681</v>
      </c>
      <c r="P76" s="389" t="s">
        <v>508</v>
      </c>
      <c r="Q76" s="390"/>
      <c r="R76" s="389"/>
      <c r="S76" s="390" t="s">
        <v>176</v>
      </c>
      <c r="T76" s="390" t="s">
        <v>571</v>
      </c>
      <c r="U76" s="396">
        <v>0</v>
      </c>
      <c r="V76" s="398"/>
      <c r="W76" s="393"/>
      <c r="X76" s="393"/>
      <c r="Y76" s="394"/>
      <c r="Z76" s="393"/>
      <c r="AA76" s="395"/>
      <c r="AB76" s="398"/>
      <c r="AC76" s="393"/>
      <c r="AD76" s="393"/>
      <c r="AE76" s="394"/>
      <c r="AF76" s="393"/>
      <c r="AG76" s="395"/>
    </row>
    <row r="77" spans="2:33" ht="15.75" hidden="1" customHeight="1">
      <c r="B77" s="381" t="str">
        <f t="shared" si="3"/>
        <v>PR14BRLHHR_K1</v>
      </c>
      <c r="C77" s="382" t="s">
        <v>631</v>
      </c>
      <c r="D77" s="383" t="s">
        <v>527</v>
      </c>
      <c r="E77" s="384"/>
      <c r="F77" s="385"/>
      <c r="G77" s="385"/>
      <c r="H77" s="385"/>
      <c r="I77" s="385"/>
      <c r="J77" s="385"/>
      <c r="K77" s="385"/>
      <c r="L77" s="385"/>
      <c r="M77" s="386">
        <f t="shared" si="4"/>
        <v>0</v>
      </c>
      <c r="N77" s="397" t="s">
        <v>682</v>
      </c>
      <c r="O77" s="390" t="s">
        <v>683</v>
      </c>
      <c r="P77" s="389" t="s">
        <v>508</v>
      </c>
      <c r="Q77" s="390"/>
      <c r="R77" s="389"/>
      <c r="S77" s="390" t="s">
        <v>176</v>
      </c>
      <c r="T77" s="390" t="s">
        <v>571</v>
      </c>
      <c r="U77" s="391">
        <v>1</v>
      </c>
      <c r="V77" s="398"/>
      <c r="W77" s="393"/>
      <c r="X77" s="393"/>
      <c r="Y77" s="394"/>
      <c r="Z77" s="393"/>
      <c r="AA77" s="395"/>
      <c r="AB77" s="398"/>
      <c r="AC77" s="393"/>
      <c r="AD77" s="393"/>
      <c r="AE77" s="394"/>
      <c r="AF77" s="393"/>
      <c r="AG77" s="395"/>
    </row>
    <row r="78" spans="2:33" ht="15.75" hidden="1" customHeight="1">
      <c r="B78" s="381" t="str">
        <f t="shared" si="3"/>
        <v>PR14BRLHHR_L1</v>
      </c>
      <c r="C78" s="382" t="s">
        <v>631</v>
      </c>
      <c r="D78" s="383" t="s">
        <v>527</v>
      </c>
      <c r="E78" s="384"/>
      <c r="F78" s="385"/>
      <c r="G78" s="385"/>
      <c r="H78" s="385"/>
      <c r="I78" s="385"/>
      <c r="J78" s="385"/>
      <c r="K78" s="385"/>
      <c r="L78" s="385"/>
      <c r="M78" s="386">
        <f t="shared" si="4"/>
        <v>0</v>
      </c>
      <c r="N78" s="397" t="s">
        <v>684</v>
      </c>
      <c r="O78" s="390" t="s">
        <v>685</v>
      </c>
      <c r="P78" s="389" t="s">
        <v>508</v>
      </c>
      <c r="Q78" s="390"/>
      <c r="R78" s="389"/>
      <c r="S78" s="390" t="s">
        <v>496</v>
      </c>
      <c r="T78" s="390" t="s">
        <v>651</v>
      </c>
      <c r="U78" s="396">
        <v>0</v>
      </c>
      <c r="V78" s="398"/>
      <c r="W78" s="393"/>
      <c r="X78" s="393"/>
      <c r="Y78" s="394"/>
      <c r="Z78" s="393"/>
      <c r="AA78" s="395"/>
      <c r="AB78" s="398"/>
      <c r="AC78" s="393"/>
      <c r="AD78" s="393"/>
      <c r="AE78" s="394"/>
      <c r="AF78" s="393"/>
      <c r="AG78" s="395"/>
    </row>
    <row r="79" spans="2:33" ht="15.75" hidden="1" customHeight="1">
      <c r="B79" s="381" t="str">
        <f t="shared" si="3"/>
        <v>PR14DVWWSW_A1</v>
      </c>
      <c r="C79" s="382" t="s">
        <v>686</v>
      </c>
      <c r="D79" s="383" t="s">
        <v>491</v>
      </c>
      <c r="E79" s="384"/>
      <c r="F79" s="385"/>
      <c r="G79" s="385"/>
      <c r="H79" s="385"/>
      <c r="I79" s="385"/>
      <c r="J79" s="385"/>
      <c r="K79" s="385"/>
      <c r="L79" s="385"/>
      <c r="M79" s="386">
        <f t="shared" si="4"/>
        <v>0</v>
      </c>
      <c r="N79" s="397" t="s">
        <v>632</v>
      </c>
      <c r="O79" s="390" t="s">
        <v>687</v>
      </c>
      <c r="P79" s="389" t="s">
        <v>494</v>
      </c>
      <c r="Q79" s="390" t="s">
        <v>495</v>
      </c>
      <c r="R79" s="389"/>
      <c r="S79" s="390" t="s">
        <v>496</v>
      </c>
      <c r="T79" s="390" t="s">
        <v>515</v>
      </c>
      <c r="U79" s="391">
        <v>2</v>
      </c>
      <c r="V79" s="392"/>
      <c r="W79" s="393"/>
      <c r="X79" s="393"/>
      <c r="Y79" s="394"/>
      <c r="Z79" s="393"/>
      <c r="AA79" s="395"/>
      <c r="AB79" s="392"/>
      <c r="AC79" s="393"/>
      <c r="AD79" s="393"/>
      <c r="AE79" s="394"/>
      <c r="AF79" s="393"/>
      <c r="AG79" s="395"/>
    </row>
    <row r="80" spans="2:33" ht="15.75" hidden="1" customHeight="1">
      <c r="B80" s="381" t="str">
        <f t="shared" si="3"/>
        <v>PR14DVWWSW_A2</v>
      </c>
      <c r="C80" s="382" t="s">
        <v>686</v>
      </c>
      <c r="D80" s="383" t="s">
        <v>491</v>
      </c>
      <c r="E80" s="384"/>
      <c r="F80" s="385"/>
      <c r="G80" s="385"/>
      <c r="H80" s="385"/>
      <c r="I80" s="385"/>
      <c r="J80" s="385"/>
      <c r="K80" s="385"/>
      <c r="L80" s="385"/>
      <c r="M80" s="386">
        <f t="shared" si="4"/>
        <v>0</v>
      </c>
      <c r="N80" s="397" t="s">
        <v>634</v>
      </c>
      <c r="O80" s="390" t="s">
        <v>688</v>
      </c>
      <c r="P80" s="389" t="s">
        <v>500</v>
      </c>
      <c r="Q80" s="390" t="s">
        <v>495</v>
      </c>
      <c r="R80" s="389"/>
      <c r="S80" s="390" t="s">
        <v>176</v>
      </c>
      <c r="T80" s="390" t="s">
        <v>512</v>
      </c>
      <c r="U80" s="391">
        <v>2</v>
      </c>
      <c r="V80" s="392"/>
      <c r="W80" s="393"/>
      <c r="X80" s="393"/>
      <c r="Y80" s="394"/>
      <c r="Z80" s="393"/>
      <c r="AA80" s="395"/>
      <c r="AB80" s="392"/>
      <c r="AC80" s="393"/>
      <c r="AD80" s="393"/>
      <c r="AE80" s="394"/>
      <c r="AF80" s="393"/>
      <c r="AG80" s="395"/>
    </row>
    <row r="81" spans="2:33" ht="15.75" hidden="1" customHeight="1">
      <c r="B81" s="381" t="str">
        <f t="shared" si="3"/>
        <v>PR14DVWWSW_A3</v>
      </c>
      <c r="C81" s="382" t="s">
        <v>686</v>
      </c>
      <c r="D81" s="383" t="s">
        <v>491</v>
      </c>
      <c r="E81" s="384"/>
      <c r="F81" s="385"/>
      <c r="G81" s="385"/>
      <c r="H81" s="385"/>
      <c r="I81" s="385"/>
      <c r="J81" s="385"/>
      <c r="K81" s="385"/>
      <c r="L81" s="385"/>
      <c r="M81" s="386">
        <f t="shared" si="4"/>
        <v>0</v>
      </c>
      <c r="N81" s="397" t="s">
        <v>637</v>
      </c>
      <c r="O81" s="390" t="s">
        <v>689</v>
      </c>
      <c r="P81" s="389" t="s">
        <v>500</v>
      </c>
      <c r="Q81" s="390" t="s">
        <v>108</v>
      </c>
      <c r="R81" s="389"/>
      <c r="S81" s="390" t="s">
        <v>614</v>
      </c>
      <c r="T81" s="390" t="s">
        <v>690</v>
      </c>
      <c r="U81" s="391" t="s">
        <v>572</v>
      </c>
      <c r="V81" s="392"/>
      <c r="W81" s="393"/>
      <c r="X81" s="393"/>
      <c r="Y81" s="394"/>
      <c r="Z81" s="393"/>
      <c r="AA81" s="395"/>
      <c r="AB81" s="392"/>
      <c r="AC81" s="393"/>
      <c r="AD81" s="393"/>
      <c r="AE81" s="394"/>
      <c r="AF81" s="393"/>
      <c r="AG81" s="395"/>
    </row>
    <row r="82" spans="2:33" ht="15.75" hidden="1" customHeight="1">
      <c r="B82" s="381" t="str">
        <f t="shared" si="3"/>
        <v>PR14DVWWSW_A4</v>
      </c>
      <c r="C82" s="382" t="s">
        <v>686</v>
      </c>
      <c r="D82" s="383" t="s">
        <v>491</v>
      </c>
      <c r="E82" s="384"/>
      <c r="F82" s="385"/>
      <c r="G82" s="385"/>
      <c r="H82" s="385"/>
      <c r="I82" s="385"/>
      <c r="J82" s="385"/>
      <c r="K82" s="385"/>
      <c r="L82" s="385"/>
      <c r="M82" s="386">
        <f t="shared" si="4"/>
        <v>0</v>
      </c>
      <c r="N82" s="397" t="s">
        <v>691</v>
      </c>
      <c r="O82" s="390" t="s">
        <v>692</v>
      </c>
      <c r="P82" s="389" t="s">
        <v>500</v>
      </c>
      <c r="Q82" s="390" t="s">
        <v>108</v>
      </c>
      <c r="R82" s="389"/>
      <c r="S82" s="390" t="s">
        <v>614</v>
      </c>
      <c r="T82" s="390" t="s">
        <v>693</v>
      </c>
      <c r="U82" s="391" t="s">
        <v>572</v>
      </c>
      <c r="V82" s="392"/>
      <c r="W82" s="393"/>
      <c r="X82" s="393"/>
      <c r="Y82" s="394"/>
      <c r="Z82" s="393"/>
      <c r="AA82" s="395"/>
      <c r="AB82" s="392"/>
      <c r="AC82" s="393"/>
      <c r="AD82" s="393"/>
      <c r="AE82" s="394"/>
      <c r="AF82" s="393"/>
      <c r="AG82" s="395"/>
    </row>
    <row r="83" spans="2:33" ht="15.75" hidden="1" customHeight="1">
      <c r="B83" s="381" t="str">
        <f t="shared" si="3"/>
        <v>PR14DVWWSW_B1</v>
      </c>
      <c r="C83" s="382" t="s">
        <v>686</v>
      </c>
      <c r="D83" s="383" t="s">
        <v>491</v>
      </c>
      <c r="E83" s="384"/>
      <c r="F83" s="385"/>
      <c r="G83" s="385"/>
      <c r="H83" s="385"/>
      <c r="I83" s="385"/>
      <c r="J83" s="385"/>
      <c r="K83" s="385"/>
      <c r="L83" s="385"/>
      <c r="M83" s="386">
        <f t="shared" si="4"/>
        <v>0</v>
      </c>
      <c r="N83" s="397" t="s">
        <v>639</v>
      </c>
      <c r="O83" s="390" t="s">
        <v>694</v>
      </c>
      <c r="P83" s="389" t="s">
        <v>494</v>
      </c>
      <c r="Q83" s="390" t="s">
        <v>495</v>
      </c>
      <c r="R83" s="389"/>
      <c r="S83" s="390" t="s">
        <v>536</v>
      </c>
      <c r="T83" s="390" t="s">
        <v>695</v>
      </c>
      <c r="U83" s="391">
        <v>2</v>
      </c>
      <c r="V83" s="392"/>
      <c r="W83" s="393"/>
      <c r="X83" s="393"/>
      <c r="Y83" s="394"/>
      <c r="Z83" s="393"/>
      <c r="AA83" s="395"/>
      <c r="AB83" s="392"/>
      <c r="AC83" s="393"/>
      <c r="AD83" s="393"/>
      <c r="AE83" s="394"/>
      <c r="AF83" s="393"/>
      <c r="AG83" s="395"/>
    </row>
    <row r="84" spans="2:33" ht="15.75" hidden="1" customHeight="1">
      <c r="B84" s="381" t="str">
        <f t="shared" si="3"/>
        <v>PR14DVWWSW_B2</v>
      </c>
      <c r="C84" s="382" t="s">
        <v>686</v>
      </c>
      <c r="D84" s="383" t="s">
        <v>491</v>
      </c>
      <c r="E84" s="384"/>
      <c r="F84" s="385"/>
      <c r="G84" s="385"/>
      <c r="H84" s="385"/>
      <c r="I84" s="385"/>
      <c r="J84" s="385"/>
      <c r="K84" s="385"/>
      <c r="L84" s="385"/>
      <c r="M84" s="386">
        <f t="shared" si="4"/>
        <v>0</v>
      </c>
      <c r="N84" s="397" t="s">
        <v>696</v>
      </c>
      <c r="O84" s="390" t="s">
        <v>697</v>
      </c>
      <c r="P84" s="389" t="s">
        <v>494</v>
      </c>
      <c r="Q84" s="390" t="s">
        <v>495</v>
      </c>
      <c r="R84" s="389"/>
      <c r="S84" s="390" t="s">
        <v>496</v>
      </c>
      <c r="T84" s="390" t="s">
        <v>698</v>
      </c>
      <c r="U84" s="391">
        <v>1</v>
      </c>
      <c r="V84" s="392"/>
      <c r="W84" s="393"/>
      <c r="X84" s="393"/>
      <c r="Y84" s="394"/>
      <c r="Z84" s="393"/>
      <c r="AA84" s="395"/>
      <c r="AB84" s="392"/>
      <c r="AC84" s="393"/>
      <c r="AD84" s="393"/>
      <c r="AE84" s="394"/>
      <c r="AF84" s="393"/>
      <c r="AG84" s="395"/>
    </row>
    <row r="85" spans="2:33" ht="15.75" hidden="1" customHeight="1">
      <c r="B85" s="381" t="str">
        <f t="shared" si="3"/>
        <v>PR14DVWWSW_B3</v>
      </c>
      <c r="C85" s="382" t="s">
        <v>686</v>
      </c>
      <c r="D85" s="383" t="s">
        <v>491</v>
      </c>
      <c r="E85" s="384"/>
      <c r="F85" s="385"/>
      <c r="G85" s="385"/>
      <c r="H85" s="385"/>
      <c r="I85" s="385"/>
      <c r="J85" s="385"/>
      <c r="K85" s="385"/>
      <c r="L85" s="385"/>
      <c r="M85" s="386">
        <f t="shared" si="4"/>
        <v>0</v>
      </c>
      <c r="N85" s="397" t="s">
        <v>699</v>
      </c>
      <c r="O85" s="390" t="s">
        <v>700</v>
      </c>
      <c r="P85" s="389" t="s">
        <v>508</v>
      </c>
      <c r="Q85" s="390"/>
      <c r="R85" s="389"/>
      <c r="S85" s="390" t="s">
        <v>530</v>
      </c>
      <c r="T85" s="390" t="s">
        <v>548</v>
      </c>
      <c r="U85" s="396">
        <v>0</v>
      </c>
      <c r="V85" s="392"/>
      <c r="W85" s="393"/>
      <c r="X85" s="393"/>
      <c r="Y85" s="394"/>
      <c r="Z85" s="393"/>
      <c r="AA85" s="395"/>
      <c r="AB85" s="392"/>
      <c r="AC85" s="393"/>
      <c r="AD85" s="393"/>
      <c r="AE85" s="394"/>
      <c r="AF85" s="393"/>
      <c r="AG85" s="395"/>
    </row>
    <row r="86" spans="2:33" ht="15.75" hidden="1" customHeight="1">
      <c r="B86" s="381" t="str">
        <f t="shared" si="3"/>
        <v>PR14DVWWSW_B4</v>
      </c>
      <c r="C86" s="382" t="s">
        <v>686</v>
      </c>
      <c r="D86" s="383" t="s">
        <v>491</v>
      </c>
      <c r="E86" s="384"/>
      <c r="F86" s="385"/>
      <c r="G86" s="385"/>
      <c r="H86" s="385"/>
      <c r="I86" s="385"/>
      <c r="J86" s="385"/>
      <c r="K86" s="385"/>
      <c r="L86" s="385"/>
      <c r="M86" s="386">
        <f t="shared" si="4"/>
        <v>0</v>
      </c>
      <c r="N86" s="397" t="s">
        <v>701</v>
      </c>
      <c r="O86" s="390" t="s">
        <v>702</v>
      </c>
      <c r="P86" s="389" t="s">
        <v>494</v>
      </c>
      <c r="Q86" s="390" t="s">
        <v>495</v>
      </c>
      <c r="R86" s="389"/>
      <c r="S86" s="390" t="s">
        <v>496</v>
      </c>
      <c r="T86" s="390" t="s">
        <v>521</v>
      </c>
      <c r="U86" s="396">
        <v>0</v>
      </c>
      <c r="V86" s="392"/>
      <c r="W86" s="393"/>
      <c r="X86" s="393"/>
      <c r="Y86" s="394"/>
      <c r="Z86" s="393"/>
      <c r="AA86" s="395"/>
      <c r="AB86" s="392"/>
      <c r="AC86" s="393"/>
      <c r="AD86" s="393"/>
      <c r="AE86" s="394"/>
      <c r="AF86" s="393"/>
      <c r="AG86" s="395"/>
    </row>
    <row r="87" spans="2:33" ht="15.75" hidden="1" customHeight="1">
      <c r="B87" s="381" t="str">
        <f t="shared" si="3"/>
        <v>PR14DVWWSW_C1</v>
      </c>
      <c r="C87" s="382" t="s">
        <v>686</v>
      </c>
      <c r="D87" s="383" t="s">
        <v>491</v>
      </c>
      <c r="E87" s="384"/>
      <c r="F87" s="385"/>
      <c r="G87" s="385"/>
      <c r="H87" s="385"/>
      <c r="I87" s="385"/>
      <c r="J87" s="385"/>
      <c r="K87" s="385"/>
      <c r="L87" s="385"/>
      <c r="M87" s="386">
        <f t="shared" si="4"/>
        <v>0</v>
      </c>
      <c r="N87" s="397" t="s">
        <v>642</v>
      </c>
      <c r="O87" s="390" t="s">
        <v>703</v>
      </c>
      <c r="P87" s="389" t="s">
        <v>508</v>
      </c>
      <c r="Q87" s="390"/>
      <c r="R87" s="389"/>
      <c r="S87" s="390" t="s">
        <v>496</v>
      </c>
      <c r="T87" s="390" t="s">
        <v>704</v>
      </c>
      <c r="U87" s="396">
        <v>0</v>
      </c>
      <c r="V87" s="392"/>
      <c r="W87" s="393"/>
      <c r="X87" s="393"/>
      <c r="Y87" s="394"/>
      <c r="Z87" s="393"/>
      <c r="AA87" s="395"/>
      <c r="AB87" s="392"/>
      <c r="AC87" s="393"/>
      <c r="AD87" s="393"/>
      <c r="AE87" s="394"/>
      <c r="AF87" s="393"/>
      <c r="AG87" s="395"/>
    </row>
    <row r="88" spans="2:33" ht="15.75" hidden="1" customHeight="1">
      <c r="B88" s="381" t="str">
        <f t="shared" si="3"/>
        <v>PR14DVWWSW_D1</v>
      </c>
      <c r="C88" s="382" t="s">
        <v>686</v>
      </c>
      <c r="D88" s="383" t="s">
        <v>491</v>
      </c>
      <c r="E88" s="384"/>
      <c r="F88" s="385"/>
      <c r="G88" s="385"/>
      <c r="H88" s="385"/>
      <c r="I88" s="385"/>
      <c r="J88" s="385"/>
      <c r="K88" s="385"/>
      <c r="L88" s="385"/>
      <c r="M88" s="386">
        <f t="shared" si="4"/>
        <v>0</v>
      </c>
      <c r="N88" s="397" t="s">
        <v>647</v>
      </c>
      <c r="O88" s="390" t="s">
        <v>705</v>
      </c>
      <c r="P88" s="389" t="s">
        <v>508</v>
      </c>
      <c r="Q88" s="390"/>
      <c r="R88" s="389"/>
      <c r="S88" s="390" t="s">
        <v>176</v>
      </c>
      <c r="T88" s="390" t="s">
        <v>571</v>
      </c>
      <c r="U88" s="391" t="s">
        <v>572</v>
      </c>
      <c r="V88" s="392"/>
      <c r="W88" s="393"/>
      <c r="X88" s="393"/>
      <c r="Y88" s="394"/>
      <c r="Z88" s="393"/>
      <c r="AA88" s="395"/>
      <c r="AB88" s="392"/>
      <c r="AC88" s="393"/>
      <c r="AD88" s="393"/>
      <c r="AE88" s="394"/>
      <c r="AF88" s="393"/>
      <c r="AG88" s="395"/>
    </row>
    <row r="89" spans="2:33" ht="15.75" hidden="1" customHeight="1">
      <c r="B89" s="381" t="str">
        <f t="shared" si="3"/>
        <v>PR14DVWNHHR_F1</v>
      </c>
      <c r="C89" s="382" t="s">
        <v>686</v>
      </c>
      <c r="D89" s="383" t="s">
        <v>706</v>
      </c>
      <c r="E89" s="384"/>
      <c r="F89" s="385"/>
      <c r="G89" s="385"/>
      <c r="H89" s="385"/>
      <c r="I89" s="385"/>
      <c r="J89" s="385"/>
      <c r="K89" s="385"/>
      <c r="L89" s="385"/>
      <c r="M89" s="386">
        <f t="shared" si="4"/>
        <v>0</v>
      </c>
      <c r="N89" s="397" t="s">
        <v>652</v>
      </c>
      <c r="O89" s="390" t="s">
        <v>707</v>
      </c>
      <c r="P89" s="389" t="s">
        <v>494</v>
      </c>
      <c r="Q89" s="390" t="s">
        <v>495</v>
      </c>
      <c r="R89" s="389"/>
      <c r="S89" s="390" t="s">
        <v>530</v>
      </c>
      <c r="T89" s="390" t="s">
        <v>531</v>
      </c>
      <c r="U89" s="391">
        <v>1</v>
      </c>
      <c r="V89" s="392"/>
      <c r="W89" s="393"/>
      <c r="X89" s="393"/>
      <c r="Y89" s="394"/>
      <c r="Z89" s="393"/>
      <c r="AA89" s="395"/>
      <c r="AB89" s="392"/>
      <c r="AC89" s="393"/>
      <c r="AD89" s="393"/>
      <c r="AE89" s="394"/>
      <c r="AF89" s="393"/>
      <c r="AG89" s="395"/>
    </row>
    <row r="90" spans="2:33" ht="15.75" hidden="1" customHeight="1">
      <c r="B90" s="381" t="str">
        <f t="shared" si="3"/>
        <v>PR14DVWHHR_E1</v>
      </c>
      <c r="C90" s="382" t="s">
        <v>686</v>
      </c>
      <c r="D90" s="383" t="s">
        <v>527</v>
      </c>
      <c r="E90" s="384"/>
      <c r="F90" s="385"/>
      <c r="G90" s="385"/>
      <c r="H90" s="385"/>
      <c r="I90" s="385"/>
      <c r="J90" s="385"/>
      <c r="K90" s="385"/>
      <c r="L90" s="385"/>
      <c r="M90" s="386">
        <f t="shared" si="4"/>
        <v>0</v>
      </c>
      <c r="N90" s="397" t="s">
        <v>649</v>
      </c>
      <c r="O90" s="390" t="s">
        <v>708</v>
      </c>
      <c r="P90" s="389" t="s">
        <v>508</v>
      </c>
      <c r="Q90" s="390"/>
      <c r="R90" s="389"/>
      <c r="S90" s="390" t="s">
        <v>496</v>
      </c>
      <c r="T90" s="390" t="s">
        <v>709</v>
      </c>
      <c r="U90" s="391">
        <v>2</v>
      </c>
      <c r="V90" s="392"/>
      <c r="W90" s="393"/>
      <c r="X90" s="393"/>
      <c r="Y90" s="394"/>
      <c r="Z90" s="393"/>
      <c r="AA90" s="395"/>
      <c r="AB90" s="392"/>
      <c r="AC90" s="393"/>
      <c r="AD90" s="393"/>
      <c r="AE90" s="394"/>
      <c r="AF90" s="393"/>
      <c r="AG90" s="395"/>
    </row>
    <row r="91" spans="2:33" ht="15.75" hidden="1" customHeight="1">
      <c r="B91" s="381" t="str">
        <f t="shared" si="3"/>
        <v>PR14DVWHHR_E2</v>
      </c>
      <c r="C91" s="382" t="s">
        <v>686</v>
      </c>
      <c r="D91" s="383" t="s">
        <v>527</v>
      </c>
      <c r="E91" s="384"/>
      <c r="F91" s="385"/>
      <c r="G91" s="385"/>
      <c r="H91" s="385"/>
      <c r="I91" s="385"/>
      <c r="J91" s="385"/>
      <c r="K91" s="385"/>
      <c r="L91" s="385"/>
      <c r="M91" s="386">
        <f t="shared" si="4"/>
        <v>0</v>
      </c>
      <c r="N91" s="397" t="s">
        <v>710</v>
      </c>
      <c r="O91" s="390" t="s">
        <v>711</v>
      </c>
      <c r="P91" s="389" t="s">
        <v>494</v>
      </c>
      <c r="Q91" s="390" t="s">
        <v>495</v>
      </c>
      <c r="R91" s="389"/>
      <c r="S91" s="390" t="s">
        <v>530</v>
      </c>
      <c r="T91" s="390" t="s">
        <v>531</v>
      </c>
      <c r="U91" s="391">
        <v>1</v>
      </c>
      <c r="V91" s="392"/>
      <c r="W91" s="393"/>
      <c r="X91" s="393"/>
      <c r="Y91" s="394"/>
      <c r="Z91" s="393"/>
      <c r="AA91" s="395"/>
      <c r="AB91" s="392"/>
      <c r="AC91" s="393"/>
      <c r="AD91" s="393"/>
      <c r="AE91" s="394"/>
      <c r="AF91" s="393"/>
      <c r="AG91" s="395"/>
    </row>
    <row r="92" spans="2:33" ht="15.75" hidden="1" customHeight="1">
      <c r="B92" s="381" t="str">
        <f t="shared" si="3"/>
        <v>PR14NESWSW_W-A1</v>
      </c>
      <c r="C92" s="382" t="s">
        <v>712</v>
      </c>
      <c r="D92" s="383" t="s">
        <v>491</v>
      </c>
      <c r="E92" s="384"/>
      <c r="F92" s="385"/>
      <c r="G92" s="385"/>
      <c r="H92" s="385"/>
      <c r="I92" s="385"/>
      <c r="J92" s="385"/>
      <c r="K92" s="385"/>
      <c r="L92" s="385"/>
      <c r="M92" s="386">
        <f t="shared" si="4"/>
        <v>0</v>
      </c>
      <c r="N92" s="397" t="s">
        <v>492</v>
      </c>
      <c r="O92" s="390" t="s">
        <v>713</v>
      </c>
      <c r="P92" s="389" t="s">
        <v>508</v>
      </c>
      <c r="Q92" s="390"/>
      <c r="R92" s="389"/>
      <c r="S92" s="390" t="s">
        <v>714</v>
      </c>
      <c r="T92" s="390" t="s">
        <v>715</v>
      </c>
      <c r="U92" s="391" t="s">
        <v>572</v>
      </c>
      <c r="V92" s="392"/>
      <c r="W92" s="393"/>
      <c r="X92" s="393"/>
      <c r="Y92" s="394"/>
      <c r="Z92" s="393"/>
      <c r="AA92" s="395"/>
      <c r="AB92" s="392"/>
      <c r="AC92" s="393"/>
      <c r="AD92" s="393"/>
      <c r="AE92" s="394"/>
      <c r="AF92" s="393"/>
      <c r="AG92" s="395"/>
    </row>
    <row r="93" spans="2:33" ht="15.75" hidden="1" customHeight="1">
      <c r="B93" s="381" t="str">
        <f t="shared" si="3"/>
        <v>PR14NESWSW_W-B1</v>
      </c>
      <c r="C93" s="382" t="s">
        <v>712</v>
      </c>
      <c r="D93" s="383" t="s">
        <v>491</v>
      </c>
      <c r="E93" s="384"/>
      <c r="F93" s="385"/>
      <c r="G93" s="385"/>
      <c r="H93" s="385"/>
      <c r="I93" s="385"/>
      <c r="J93" s="385"/>
      <c r="K93" s="385"/>
      <c r="L93" s="385"/>
      <c r="M93" s="386">
        <f t="shared" si="4"/>
        <v>0</v>
      </c>
      <c r="N93" s="397" t="s">
        <v>510</v>
      </c>
      <c r="O93" s="390" t="s">
        <v>716</v>
      </c>
      <c r="P93" s="389" t="s">
        <v>494</v>
      </c>
      <c r="Q93" s="390" t="s">
        <v>108</v>
      </c>
      <c r="R93" s="389"/>
      <c r="S93" s="390" t="s">
        <v>496</v>
      </c>
      <c r="T93" s="390" t="s">
        <v>717</v>
      </c>
      <c r="U93" s="396">
        <v>0</v>
      </c>
      <c r="V93" s="392"/>
      <c r="W93" s="393"/>
      <c r="X93" s="393"/>
      <c r="Y93" s="394"/>
      <c r="Z93" s="393"/>
      <c r="AA93" s="395"/>
      <c r="AB93" s="392"/>
      <c r="AC93" s="393"/>
      <c r="AD93" s="393"/>
      <c r="AE93" s="394"/>
      <c r="AF93" s="393"/>
      <c r="AG93" s="395"/>
    </row>
    <row r="94" spans="2:33" ht="15.75" hidden="1" customHeight="1">
      <c r="B94" s="381" t="str">
        <f t="shared" si="3"/>
        <v>PR14NESWSW_W-B2</v>
      </c>
      <c r="C94" s="382" t="s">
        <v>712</v>
      </c>
      <c r="D94" s="383" t="s">
        <v>491</v>
      </c>
      <c r="E94" s="384"/>
      <c r="F94" s="385"/>
      <c r="G94" s="385"/>
      <c r="H94" s="385"/>
      <c r="I94" s="385"/>
      <c r="J94" s="385"/>
      <c r="K94" s="385"/>
      <c r="L94" s="385"/>
      <c r="M94" s="386">
        <f t="shared" si="4"/>
        <v>0</v>
      </c>
      <c r="N94" s="397" t="s">
        <v>513</v>
      </c>
      <c r="O94" s="390" t="s">
        <v>718</v>
      </c>
      <c r="P94" s="389" t="s">
        <v>500</v>
      </c>
      <c r="Q94" s="390" t="s">
        <v>108</v>
      </c>
      <c r="R94" s="389"/>
      <c r="S94" s="390" t="s">
        <v>176</v>
      </c>
      <c r="T94" s="390" t="s">
        <v>512</v>
      </c>
      <c r="U94" s="391">
        <v>3</v>
      </c>
      <c r="V94" s="392"/>
      <c r="W94" s="393"/>
      <c r="X94" s="393"/>
      <c r="Y94" s="394"/>
      <c r="Z94" s="393"/>
      <c r="AA94" s="395"/>
      <c r="AB94" s="392"/>
      <c r="AC94" s="393"/>
      <c r="AD94" s="393"/>
      <c r="AE94" s="394"/>
      <c r="AF94" s="393"/>
      <c r="AG94" s="395"/>
    </row>
    <row r="95" spans="2:33" ht="15.75" hidden="1" customHeight="1">
      <c r="B95" s="381" t="str">
        <f t="shared" si="3"/>
        <v>PR14NESWSW_W-B3</v>
      </c>
      <c r="C95" s="382" t="s">
        <v>712</v>
      </c>
      <c r="D95" s="383" t="s">
        <v>491</v>
      </c>
      <c r="E95" s="384"/>
      <c r="F95" s="385"/>
      <c r="G95" s="385"/>
      <c r="H95" s="385"/>
      <c r="I95" s="385"/>
      <c r="J95" s="385"/>
      <c r="K95" s="385"/>
      <c r="L95" s="385"/>
      <c r="M95" s="386">
        <f t="shared" si="4"/>
        <v>0</v>
      </c>
      <c r="N95" s="397" t="s">
        <v>719</v>
      </c>
      <c r="O95" s="390" t="s">
        <v>720</v>
      </c>
      <c r="P95" s="389" t="s">
        <v>494</v>
      </c>
      <c r="Q95" s="390" t="s">
        <v>108</v>
      </c>
      <c r="R95" s="389"/>
      <c r="S95" s="390" t="s">
        <v>496</v>
      </c>
      <c r="T95" s="390" t="s">
        <v>717</v>
      </c>
      <c r="U95" s="396">
        <v>0</v>
      </c>
      <c r="V95" s="392"/>
      <c r="W95" s="393"/>
      <c r="X95" s="393"/>
      <c r="Y95" s="394"/>
      <c r="Z95" s="393"/>
      <c r="AA95" s="395"/>
      <c r="AB95" s="392"/>
      <c r="AC95" s="393"/>
      <c r="AD95" s="393"/>
      <c r="AE95" s="394"/>
      <c r="AF95" s="393"/>
      <c r="AG95" s="395"/>
    </row>
    <row r="96" spans="2:33" ht="15.75" hidden="1" customHeight="1">
      <c r="B96" s="381" t="str">
        <f t="shared" si="3"/>
        <v>PR14NESWSW_W-C1</v>
      </c>
      <c r="C96" s="382" t="s">
        <v>712</v>
      </c>
      <c r="D96" s="383" t="s">
        <v>491</v>
      </c>
      <c r="E96" s="384"/>
      <c r="F96" s="385"/>
      <c r="G96" s="385"/>
      <c r="H96" s="385"/>
      <c r="I96" s="385"/>
      <c r="J96" s="385"/>
      <c r="K96" s="385"/>
      <c r="L96" s="385"/>
      <c r="M96" s="386">
        <f t="shared" si="4"/>
        <v>0</v>
      </c>
      <c r="N96" s="397" t="s">
        <v>516</v>
      </c>
      <c r="O96" s="390" t="s">
        <v>721</v>
      </c>
      <c r="P96" s="389" t="s">
        <v>494</v>
      </c>
      <c r="Q96" s="390" t="s">
        <v>108</v>
      </c>
      <c r="R96" s="389"/>
      <c r="S96" s="390" t="s">
        <v>536</v>
      </c>
      <c r="T96" s="390" t="s">
        <v>722</v>
      </c>
      <c r="U96" s="391" t="s">
        <v>723</v>
      </c>
      <c r="V96" s="392"/>
      <c r="W96" s="393"/>
      <c r="X96" s="393"/>
      <c r="Y96" s="394"/>
      <c r="Z96" s="393"/>
      <c r="AA96" s="395"/>
      <c r="AB96" s="392"/>
      <c r="AC96" s="393"/>
      <c r="AD96" s="393"/>
      <c r="AE96" s="394"/>
      <c r="AF96" s="393"/>
      <c r="AG96" s="395"/>
    </row>
    <row r="97" spans="2:33" ht="15.75" hidden="1" customHeight="1">
      <c r="B97" s="381" t="str">
        <f t="shared" si="3"/>
        <v>PR14NESWSW_W-C2</v>
      </c>
      <c r="C97" s="382" t="s">
        <v>712</v>
      </c>
      <c r="D97" s="383" t="s">
        <v>491</v>
      </c>
      <c r="E97" s="384"/>
      <c r="F97" s="385"/>
      <c r="G97" s="385"/>
      <c r="H97" s="385"/>
      <c r="I97" s="385"/>
      <c r="J97" s="385"/>
      <c r="K97" s="385"/>
      <c r="L97" s="385"/>
      <c r="M97" s="386">
        <f t="shared" si="4"/>
        <v>0</v>
      </c>
      <c r="N97" s="397" t="s">
        <v>519</v>
      </c>
      <c r="O97" s="390" t="s">
        <v>724</v>
      </c>
      <c r="P97" s="389" t="s">
        <v>494</v>
      </c>
      <c r="Q97" s="390" t="s">
        <v>108</v>
      </c>
      <c r="R97" s="389"/>
      <c r="S97" s="390" t="s">
        <v>496</v>
      </c>
      <c r="T97" s="390" t="s">
        <v>518</v>
      </c>
      <c r="U97" s="396">
        <v>0</v>
      </c>
      <c r="V97" s="392"/>
      <c r="W97" s="393"/>
      <c r="X97" s="393"/>
      <c r="Y97" s="394"/>
      <c r="Z97" s="393"/>
      <c r="AA97" s="395"/>
      <c r="AB97" s="392"/>
      <c r="AC97" s="393"/>
      <c r="AD97" s="393"/>
      <c r="AE97" s="394"/>
      <c r="AF97" s="393"/>
      <c r="AG97" s="395"/>
    </row>
    <row r="98" spans="2:33" ht="15.75" hidden="1" customHeight="1">
      <c r="B98" s="381" t="str">
        <f t="shared" si="3"/>
        <v>PR14NESWSW_W-C3</v>
      </c>
      <c r="C98" s="382" t="s">
        <v>712</v>
      </c>
      <c r="D98" s="383" t="s">
        <v>491</v>
      </c>
      <c r="E98" s="384"/>
      <c r="F98" s="385"/>
      <c r="G98" s="385"/>
      <c r="H98" s="385"/>
      <c r="I98" s="385"/>
      <c r="J98" s="385"/>
      <c r="K98" s="385"/>
      <c r="L98" s="385"/>
      <c r="M98" s="386">
        <f t="shared" si="4"/>
        <v>0</v>
      </c>
      <c r="N98" s="397" t="s">
        <v>522</v>
      </c>
      <c r="O98" s="390" t="s">
        <v>725</v>
      </c>
      <c r="P98" s="389" t="s">
        <v>500</v>
      </c>
      <c r="Q98" s="390" t="s">
        <v>108</v>
      </c>
      <c r="R98" s="389"/>
      <c r="S98" s="390" t="s">
        <v>496</v>
      </c>
      <c r="T98" s="390" t="s">
        <v>521</v>
      </c>
      <c r="U98" s="396">
        <v>0</v>
      </c>
      <c r="V98" s="392"/>
      <c r="W98" s="393"/>
      <c r="X98" s="393"/>
      <c r="Y98" s="394"/>
      <c r="Z98" s="393"/>
      <c r="AA98" s="395"/>
      <c r="AB98" s="392"/>
      <c r="AC98" s="393"/>
      <c r="AD98" s="393"/>
      <c r="AE98" s="394"/>
      <c r="AF98" s="393"/>
      <c r="AG98" s="395"/>
    </row>
    <row r="99" spans="2:33" ht="15.75" hidden="1" customHeight="1">
      <c r="B99" s="381" t="str">
        <f t="shared" si="3"/>
        <v>PR14NESWSW_W-C4</v>
      </c>
      <c r="C99" s="382" t="s">
        <v>712</v>
      </c>
      <c r="D99" s="383" t="s">
        <v>491</v>
      </c>
      <c r="E99" s="384"/>
      <c r="F99" s="385"/>
      <c r="G99" s="385"/>
      <c r="H99" s="385"/>
      <c r="I99" s="385"/>
      <c r="J99" s="385"/>
      <c r="K99" s="385"/>
      <c r="L99" s="385"/>
      <c r="M99" s="386">
        <f t="shared" si="4"/>
        <v>0</v>
      </c>
      <c r="N99" s="397" t="s">
        <v>525</v>
      </c>
      <c r="O99" s="390" t="s">
        <v>726</v>
      </c>
      <c r="P99" s="389" t="s">
        <v>494</v>
      </c>
      <c r="Q99" s="390" t="s">
        <v>108</v>
      </c>
      <c r="R99" s="389"/>
      <c r="S99" s="390" t="s">
        <v>496</v>
      </c>
      <c r="T99" s="390" t="s">
        <v>497</v>
      </c>
      <c r="U99" s="396">
        <v>2</v>
      </c>
      <c r="V99" s="392"/>
      <c r="W99" s="393"/>
      <c r="X99" s="393"/>
      <c r="Y99" s="394"/>
      <c r="Z99" s="393"/>
      <c r="AA99" s="395"/>
      <c r="AB99" s="392"/>
      <c r="AC99" s="393"/>
      <c r="AD99" s="393"/>
      <c r="AE99" s="394"/>
      <c r="AF99" s="393"/>
      <c r="AG99" s="395"/>
    </row>
    <row r="100" spans="2:33" ht="15.75" hidden="1" customHeight="1">
      <c r="B100" s="381" t="str">
        <f t="shared" si="3"/>
        <v>PR14NESWSW_W-C5</v>
      </c>
      <c r="C100" s="382" t="s">
        <v>712</v>
      </c>
      <c r="D100" s="383" t="s">
        <v>491</v>
      </c>
      <c r="E100" s="384"/>
      <c r="F100" s="385"/>
      <c r="G100" s="385"/>
      <c r="H100" s="385"/>
      <c r="I100" s="385"/>
      <c r="J100" s="385"/>
      <c r="K100" s="385"/>
      <c r="L100" s="385"/>
      <c r="M100" s="386">
        <f t="shared" si="4"/>
        <v>0</v>
      </c>
      <c r="N100" s="397" t="s">
        <v>727</v>
      </c>
      <c r="O100" s="390" t="s">
        <v>728</v>
      </c>
      <c r="P100" s="389" t="s">
        <v>494</v>
      </c>
      <c r="Q100" s="390" t="s">
        <v>108</v>
      </c>
      <c r="R100" s="389"/>
      <c r="S100" s="390" t="s">
        <v>496</v>
      </c>
      <c r="T100" s="390" t="s">
        <v>497</v>
      </c>
      <c r="U100" s="396">
        <v>2</v>
      </c>
      <c r="V100" s="392"/>
      <c r="W100" s="393"/>
      <c r="X100" s="393"/>
      <c r="Y100" s="394"/>
      <c r="Z100" s="393"/>
      <c r="AA100" s="395"/>
      <c r="AB100" s="392"/>
      <c r="AC100" s="393"/>
      <c r="AD100" s="393"/>
      <c r="AE100" s="394"/>
      <c r="AF100" s="393"/>
      <c r="AG100" s="395"/>
    </row>
    <row r="101" spans="2:33" ht="15.75" hidden="1" customHeight="1">
      <c r="B101" s="381" t="str">
        <f t="shared" si="3"/>
        <v>PR14NESWSW_W-D1</v>
      </c>
      <c r="C101" s="382" t="s">
        <v>712</v>
      </c>
      <c r="D101" s="383" t="s">
        <v>491</v>
      </c>
      <c r="E101" s="384"/>
      <c r="F101" s="385"/>
      <c r="G101" s="385"/>
      <c r="H101" s="385"/>
      <c r="I101" s="385"/>
      <c r="J101" s="385"/>
      <c r="K101" s="385"/>
      <c r="L101" s="385"/>
      <c r="M101" s="386">
        <f t="shared" si="4"/>
        <v>0</v>
      </c>
      <c r="N101" s="397" t="s">
        <v>546</v>
      </c>
      <c r="O101" s="390" t="s">
        <v>729</v>
      </c>
      <c r="P101" s="389" t="s">
        <v>508</v>
      </c>
      <c r="Q101" s="390"/>
      <c r="R101" s="389"/>
      <c r="S101" s="390" t="s">
        <v>530</v>
      </c>
      <c r="T101" s="390" t="s">
        <v>730</v>
      </c>
      <c r="U101" s="391">
        <v>1</v>
      </c>
      <c r="V101" s="392"/>
      <c r="W101" s="393"/>
      <c r="X101" s="393"/>
      <c r="Y101" s="394"/>
      <c r="Z101" s="393"/>
      <c r="AA101" s="395"/>
      <c r="AB101" s="392"/>
      <c r="AC101" s="393"/>
      <c r="AD101" s="393"/>
      <c r="AE101" s="394"/>
      <c r="AF101" s="393"/>
      <c r="AG101" s="395"/>
    </row>
    <row r="102" spans="2:33" ht="15.75" hidden="1" customHeight="1">
      <c r="B102" s="381" t="str">
        <f t="shared" si="3"/>
        <v>PR14NESWSW_W-D2</v>
      </c>
      <c r="C102" s="382" t="s">
        <v>712</v>
      </c>
      <c r="D102" s="383" t="s">
        <v>491</v>
      </c>
      <c r="E102" s="384"/>
      <c r="F102" s="385"/>
      <c r="G102" s="385"/>
      <c r="H102" s="385"/>
      <c r="I102" s="385"/>
      <c r="J102" s="385"/>
      <c r="K102" s="385"/>
      <c r="L102" s="385"/>
      <c r="M102" s="386">
        <f t="shared" si="4"/>
        <v>0</v>
      </c>
      <c r="N102" s="397" t="s">
        <v>549</v>
      </c>
      <c r="O102" s="390" t="s">
        <v>731</v>
      </c>
      <c r="P102" s="389" t="s">
        <v>494</v>
      </c>
      <c r="Q102" s="390" t="s">
        <v>495</v>
      </c>
      <c r="R102" s="389"/>
      <c r="S102" s="390" t="s">
        <v>530</v>
      </c>
      <c r="T102" s="390" t="s">
        <v>531</v>
      </c>
      <c r="U102" s="391">
        <v>1</v>
      </c>
      <c r="V102" s="392"/>
      <c r="W102" s="393"/>
      <c r="X102" s="393"/>
      <c r="Y102" s="394"/>
      <c r="Z102" s="393"/>
      <c r="AA102" s="395"/>
      <c r="AB102" s="392"/>
      <c r="AC102" s="393"/>
      <c r="AD102" s="393"/>
      <c r="AE102" s="394"/>
      <c r="AF102" s="393"/>
      <c r="AG102" s="395"/>
    </row>
    <row r="103" spans="2:33" ht="15.75" hidden="1" customHeight="1">
      <c r="B103" s="381" t="str">
        <f t="shared" si="3"/>
        <v>PR14NESWSW_W-D3</v>
      </c>
      <c r="C103" s="382" t="s">
        <v>712</v>
      </c>
      <c r="D103" s="383" t="s">
        <v>491</v>
      </c>
      <c r="E103" s="384"/>
      <c r="F103" s="385"/>
      <c r="G103" s="385"/>
      <c r="H103" s="385"/>
      <c r="I103" s="385"/>
      <c r="J103" s="385"/>
      <c r="K103" s="385"/>
      <c r="L103" s="385"/>
      <c r="M103" s="386">
        <f t="shared" si="4"/>
        <v>0</v>
      </c>
      <c r="N103" s="397" t="s">
        <v>551</v>
      </c>
      <c r="O103" s="390" t="s">
        <v>732</v>
      </c>
      <c r="P103" s="389" t="s">
        <v>508</v>
      </c>
      <c r="Q103" s="390"/>
      <c r="R103" s="389"/>
      <c r="S103" s="390" t="s">
        <v>176</v>
      </c>
      <c r="T103" s="390" t="s">
        <v>571</v>
      </c>
      <c r="U103" s="396">
        <v>0</v>
      </c>
      <c r="V103" s="392"/>
      <c r="W103" s="393"/>
      <c r="X103" s="393"/>
      <c r="Y103" s="394"/>
      <c r="Z103" s="393"/>
      <c r="AA103" s="395"/>
      <c r="AB103" s="392"/>
      <c r="AC103" s="393"/>
      <c r="AD103" s="393"/>
      <c r="AE103" s="394"/>
      <c r="AF103" s="393"/>
      <c r="AG103" s="395"/>
    </row>
    <row r="104" spans="2:33" ht="15.75" hidden="1" customHeight="1">
      <c r="B104" s="381" t="str">
        <f t="shared" si="3"/>
        <v>PR14NESWSW_W-E1</v>
      </c>
      <c r="C104" s="382" t="s">
        <v>712</v>
      </c>
      <c r="D104" s="383" t="s">
        <v>491</v>
      </c>
      <c r="E104" s="384"/>
      <c r="F104" s="385"/>
      <c r="G104" s="385"/>
      <c r="H104" s="385"/>
      <c r="I104" s="385"/>
      <c r="J104" s="385"/>
      <c r="K104" s="385"/>
      <c r="L104" s="385"/>
      <c r="M104" s="386">
        <f t="shared" si="4"/>
        <v>0</v>
      </c>
      <c r="N104" s="397" t="s">
        <v>557</v>
      </c>
      <c r="O104" s="390" t="s">
        <v>733</v>
      </c>
      <c r="P104" s="389" t="s">
        <v>508</v>
      </c>
      <c r="Q104" s="390"/>
      <c r="R104" s="389"/>
      <c r="S104" s="390" t="s">
        <v>176</v>
      </c>
      <c r="T104" s="390" t="s">
        <v>571</v>
      </c>
      <c r="U104" s="391" t="s">
        <v>509</v>
      </c>
      <c r="V104" s="392"/>
      <c r="W104" s="393"/>
      <c r="X104" s="393"/>
      <c r="Y104" s="394"/>
      <c r="Z104" s="393"/>
      <c r="AA104" s="395"/>
      <c r="AB104" s="392"/>
      <c r="AC104" s="393"/>
      <c r="AD104" s="393"/>
      <c r="AE104" s="394"/>
      <c r="AF104" s="393"/>
      <c r="AG104" s="395"/>
    </row>
    <row r="105" spans="2:33" ht="15.75" hidden="1" customHeight="1">
      <c r="B105" s="381" t="str">
        <f t="shared" si="3"/>
        <v>PR14NESWSW_W-F1</v>
      </c>
      <c r="C105" s="382" t="s">
        <v>712</v>
      </c>
      <c r="D105" s="383" t="s">
        <v>491</v>
      </c>
      <c r="E105" s="384"/>
      <c r="F105" s="385"/>
      <c r="G105" s="385"/>
      <c r="H105" s="385"/>
      <c r="I105" s="385"/>
      <c r="J105" s="385"/>
      <c r="K105" s="385"/>
      <c r="L105" s="385"/>
      <c r="M105" s="386">
        <f t="shared" si="4"/>
        <v>0</v>
      </c>
      <c r="N105" s="397" t="s">
        <v>563</v>
      </c>
      <c r="O105" s="390" t="s">
        <v>734</v>
      </c>
      <c r="P105" s="389" t="s">
        <v>508</v>
      </c>
      <c r="Q105" s="390"/>
      <c r="R105" s="389"/>
      <c r="S105" s="390" t="s">
        <v>496</v>
      </c>
      <c r="T105" s="390" t="s">
        <v>735</v>
      </c>
      <c r="U105" s="396">
        <v>0</v>
      </c>
      <c r="V105" s="392"/>
      <c r="W105" s="393"/>
      <c r="X105" s="393"/>
      <c r="Y105" s="394"/>
      <c r="Z105" s="393"/>
      <c r="AA105" s="395"/>
      <c r="AB105" s="392"/>
      <c r="AC105" s="393"/>
      <c r="AD105" s="393"/>
      <c r="AE105" s="394"/>
      <c r="AF105" s="393"/>
      <c r="AG105" s="395"/>
    </row>
    <row r="106" spans="2:33" ht="15.75" hidden="1" customHeight="1">
      <c r="B106" s="381" t="str">
        <f t="shared" si="3"/>
        <v>PR14NESWSW_W-F2</v>
      </c>
      <c r="C106" s="382" t="s">
        <v>712</v>
      </c>
      <c r="D106" s="383" t="s">
        <v>491</v>
      </c>
      <c r="E106" s="384"/>
      <c r="F106" s="385"/>
      <c r="G106" s="385"/>
      <c r="H106" s="385"/>
      <c r="I106" s="385"/>
      <c r="J106" s="385"/>
      <c r="K106" s="385"/>
      <c r="L106" s="385"/>
      <c r="M106" s="386">
        <f t="shared" si="4"/>
        <v>0</v>
      </c>
      <c r="N106" s="397" t="s">
        <v>566</v>
      </c>
      <c r="O106" s="390" t="s">
        <v>736</v>
      </c>
      <c r="P106" s="389" t="s">
        <v>508</v>
      </c>
      <c r="Q106" s="390"/>
      <c r="R106" s="389"/>
      <c r="S106" s="390" t="s">
        <v>614</v>
      </c>
      <c r="T106" s="390" t="s">
        <v>737</v>
      </c>
      <c r="U106" s="391" t="s">
        <v>572</v>
      </c>
      <c r="V106" s="392"/>
      <c r="W106" s="393"/>
      <c r="X106" s="393"/>
      <c r="Y106" s="394"/>
      <c r="Z106" s="393"/>
      <c r="AA106" s="395"/>
      <c r="AB106" s="392"/>
      <c r="AC106" s="393"/>
      <c r="AD106" s="393"/>
      <c r="AE106" s="394"/>
      <c r="AF106" s="393"/>
      <c r="AG106" s="395"/>
    </row>
    <row r="107" spans="2:33" ht="15.75" hidden="1" customHeight="1">
      <c r="B107" s="381" t="str">
        <f t="shared" si="3"/>
        <v>PR14NESWSWW_S-A1</v>
      </c>
      <c r="C107" s="382" t="s">
        <v>712</v>
      </c>
      <c r="D107" s="383" t="s">
        <v>581</v>
      </c>
      <c r="E107" s="384"/>
      <c r="F107" s="385"/>
      <c r="G107" s="385"/>
      <c r="H107" s="385"/>
      <c r="I107" s="385"/>
      <c r="J107" s="385"/>
      <c r="K107" s="385"/>
      <c r="L107" s="385"/>
      <c r="M107" s="386">
        <f t="shared" si="4"/>
        <v>0</v>
      </c>
      <c r="N107" s="397" t="s">
        <v>738</v>
      </c>
      <c r="O107" s="390" t="s">
        <v>739</v>
      </c>
      <c r="P107" s="389" t="s">
        <v>508</v>
      </c>
      <c r="Q107" s="390"/>
      <c r="R107" s="389"/>
      <c r="S107" s="390" t="s">
        <v>714</v>
      </c>
      <c r="T107" s="390" t="s">
        <v>715</v>
      </c>
      <c r="U107" s="391" t="s">
        <v>572</v>
      </c>
      <c r="V107" s="392"/>
      <c r="W107" s="393"/>
      <c r="X107" s="393"/>
      <c r="Y107" s="394"/>
      <c r="Z107" s="393"/>
      <c r="AA107" s="395"/>
      <c r="AB107" s="392"/>
      <c r="AC107" s="393"/>
      <c r="AD107" s="393"/>
      <c r="AE107" s="394"/>
      <c r="AF107" s="393"/>
      <c r="AG107" s="395"/>
    </row>
    <row r="108" spans="2:33" ht="15.75" hidden="1" customHeight="1">
      <c r="B108" s="381" t="str">
        <f t="shared" si="3"/>
        <v>PR14NESWSWW_S-B1</v>
      </c>
      <c r="C108" s="382" t="s">
        <v>712</v>
      </c>
      <c r="D108" s="383" t="s">
        <v>581</v>
      </c>
      <c r="E108" s="384"/>
      <c r="F108" s="385"/>
      <c r="G108" s="385"/>
      <c r="H108" s="385"/>
      <c r="I108" s="385"/>
      <c r="J108" s="385"/>
      <c r="K108" s="385"/>
      <c r="L108" s="385"/>
      <c r="M108" s="386">
        <f t="shared" si="4"/>
        <v>0</v>
      </c>
      <c r="N108" s="397" t="s">
        <v>591</v>
      </c>
      <c r="O108" s="390" t="s">
        <v>740</v>
      </c>
      <c r="P108" s="389" t="s">
        <v>494</v>
      </c>
      <c r="Q108" s="390" t="s">
        <v>108</v>
      </c>
      <c r="R108" s="389"/>
      <c r="S108" s="390" t="s">
        <v>496</v>
      </c>
      <c r="T108" s="390" t="s">
        <v>741</v>
      </c>
      <c r="U108" s="396">
        <v>0</v>
      </c>
      <c r="V108" s="392"/>
      <c r="W108" s="393"/>
      <c r="X108" s="393"/>
      <c r="Y108" s="394"/>
      <c r="Z108" s="393"/>
      <c r="AA108" s="395"/>
      <c r="AB108" s="392"/>
      <c r="AC108" s="393"/>
      <c r="AD108" s="393"/>
      <c r="AE108" s="394"/>
      <c r="AF108" s="393"/>
      <c r="AG108" s="395"/>
    </row>
    <row r="109" spans="2:33" ht="15.75" hidden="1" customHeight="1">
      <c r="B109" s="381" t="str">
        <f t="shared" si="3"/>
        <v>PR14NESWSWW_S-B2</v>
      </c>
      <c r="C109" s="382" t="s">
        <v>712</v>
      </c>
      <c r="D109" s="383" t="s">
        <v>581</v>
      </c>
      <c r="E109" s="384"/>
      <c r="F109" s="385"/>
      <c r="G109" s="385"/>
      <c r="H109" s="385"/>
      <c r="I109" s="385"/>
      <c r="J109" s="385"/>
      <c r="K109" s="385"/>
      <c r="L109" s="385"/>
      <c r="M109" s="386">
        <f t="shared" si="4"/>
        <v>0</v>
      </c>
      <c r="N109" s="397" t="s">
        <v>742</v>
      </c>
      <c r="O109" s="390" t="s">
        <v>743</v>
      </c>
      <c r="P109" s="389" t="s">
        <v>494</v>
      </c>
      <c r="Q109" s="390" t="s">
        <v>108</v>
      </c>
      <c r="R109" s="389"/>
      <c r="S109" s="390" t="s">
        <v>496</v>
      </c>
      <c r="T109" s="390" t="s">
        <v>744</v>
      </c>
      <c r="U109" s="396">
        <v>0</v>
      </c>
      <c r="V109" s="392"/>
      <c r="W109" s="393"/>
      <c r="X109" s="393"/>
      <c r="Y109" s="394"/>
      <c r="Z109" s="393"/>
      <c r="AA109" s="395"/>
      <c r="AB109" s="392"/>
      <c r="AC109" s="393"/>
      <c r="AD109" s="393"/>
      <c r="AE109" s="394"/>
      <c r="AF109" s="393"/>
      <c r="AG109" s="395"/>
    </row>
    <row r="110" spans="2:33" ht="15.75" hidden="1" customHeight="1">
      <c r="B110" s="381" t="str">
        <f t="shared" si="3"/>
        <v>PR14NESWSWW_S-B3</v>
      </c>
      <c r="C110" s="382" t="s">
        <v>712</v>
      </c>
      <c r="D110" s="383" t="s">
        <v>581</v>
      </c>
      <c r="E110" s="384"/>
      <c r="F110" s="385"/>
      <c r="G110" s="385"/>
      <c r="H110" s="385"/>
      <c r="I110" s="385"/>
      <c r="J110" s="385"/>
      <c r="K110" s="385"/>
      <c r="L110" s="385"/>
      <c r="M110" s="386">
        <f t="shared" si="4"/>
        <v>0</v>
      </c>
      <c r="N110" s="397" t="s">
        <v>745</v>
      </c>
      <c r="O110" s="390" t="s">
        <v>746</v>
      </c>
      <c r="P110" s="389" t="s">
        <v>494</v>
      </c>
      <c r="Q110" s="390" t="s">
        <v>108</v>
      </c>
      <c r="R110" s="389"/>
      <c r="S110" s="390" t="s">
        <v>496</v>
      </c>
      <c r="T110" s="390" t="s">
        <v>741</v>
      </c>
      <c r="U110" s="396">
        <v>0</v>
      </c>
      <c r="V110" s="392"/>
      <c r="W110" s="393"/>
      <c r="X110" s="393"/>
      <c r="Y110" s="394"/>
      <c r="Z110" s="393"/>
      <c r="AA110" s="395"/>
      <c r="AB110" s="392"/>
      <c r="AC110" s="393"/>
      <c r="AD110" s="393"/>
      <c r="AE110" s="394"/>
      <c r="AF110" s="393"/>
      <c r="AG110" s="395"/>
    </row>
    <row r="111" spans="2:33" ht="15.75" hidden="1" customHeight="1">
      <c r="B111" s="381" t="str">
        <f t="shared" si="3"/>
        <v>PR14NESWSWW_S-B4</v>
      </c>
      <c r="C111" s="382" t="s">
        <v>712</v>
      </c>
      <c r="D111" s="383" t="s">
        <v>581</v>
      </c>
      <c r="E111" s="384"/>
      <c r="F111" s="385"/>
      <c r="G111" s="385"/>
      <c r="H111" s="385"/>
      <c r="I111" s="385"/>
      <c r="J111" s="385"/>
      <c r="K111" s="385"/>
      <c r="L111" s="385"/>
      <c r="M111" s="386">
        <f t="shared" si="4"/>
        <v>0</v>
      </c>
      <c r="N111" s="397" t="s">
        <v>747</v>
      </c>
      <c r="O111" s="390" t="s">
        <v>748</v>
      </c>
      <c r="P111" s="389" t="s">
        <v>500</v>
      </c>
      <c r="Q111" s="390" t="s">
        <v>108</v>
      </c>
      <c r="R111" s="389"/>
      <c r="S111" s="390" t="s">
        <v>496</v>
      </c>
      <c r="T111" s="390" t="s">
        <v>749</v>
      </c>
      <c r="U111" s="396">
        <v>0</v>
      </c>
      <c r="V111" s="392"/>
      <c r="W111" s="393"/>
      <c r="X111" s="393"/>
      <c r="Y111" s="394"/>
      <c r="Z111" s="393"/>
      <c r="AA111" s="395"/>
      <c r="AB111" s="392"/>
      <c r="AC111" s="393"/>
      <c r="AD111" s="393"/>
      <c r="AE111" s="394"/>
      <c r="AF111" s="393"/>
      <c r="AG111" s="395"/>
    </row>
    <row r="112" spans="2:33" ht="15.75" hidden="1" customHeight="1">
      <c r="B112" s="381" t="str">
        <f t="shared" si="3"/>
        <v>PR14NESWSWW_S-B5</v>
      </c>
      <c r="C112" s="382" t="s">
        <v>712</v>
      </c>
      <c r="D112" s="383" t="s">
        <v>581</v>
      </c>
      <c r="E112" s="384"/>
      <c r="F112" s="385"/>
      <c r="G112" s="385"/>
      <c r="H112" s="385"/>
      <c r="I112" s="385"/>
      <c r="J112" s="385"/>
      <c r="K112" s="385"/>
      <c r="L112" s="385"/>
      <c r="M112" s="386">
        <f t="shared" si="4"/>
        <v>0</v>
      </c>
      <c r="N112" s="397" t="s">
        <v>750</v>
      </c>
      <c r="O112" s="390" t="s">
        <v>751</v>
      </c>
      <c r="P112" s="389" t="s">
        <v>494</v>
      </c>
      <c r="Q112" s="390" t="s">
        <v>108</v>
      </c>
      <c r="R112" s="389"/>
      <c r="S112" s="390" t="s">
        <v>496</v>
      </c>
      <c r="T112" s="390" t="s">
        <v>741</v>
      </c>
      <c r="U112" s="396">
        <v>0</v>
      </c>
      <c r="V112" s="392"/>
      <c r="W112" s="393"/>
      <c r="X112" s="393"/>
      <c r="Y112" s="394"/>
      <c r="Z112" s="393"/>
      <c r="AA112" s="395"/>
      <c r="AB112" s="392"/>
      <c r="AC112" s="393"/>
      <c r="AD112" s="393"/>
      <c r="AE112" s="394"/>
      <c r="AF112" s="393"/>
      <c r="AG112" s="395"/>
    </row>
    <row r="113" spans="2:33" ht="15.75" hidden="1" customHeight="1">
      <c r="B113" s="381" t="str">
        <f t="shared" si="3"/>
        <v>PR14NESWSWW_S-B6</v>
      </c>
      <c r="C113" s="382" t="s">
        <v>712</v>
      </c>
      <c r="D113" s="383" t="s">
        <v>581</v>
      </c>
      <c r="E113" s="384"/>
      <c r="F113" s="385"/>
      <c r="G113" s="385"/>
      <c r="H113" s="385"/>
      <c r="I113" s="385"/>
      <c r="J113" s="385"/>
      <c r="K113" s="385"/>
      <c r="L113" s="385"/>
      <c r="M113" s="386">
        <f t="shared" si="4"/>
        <v>0</v>
      </c>
      <c r="N113" s="397" t="s">
        <v>752</v>
      </c>
      <c r="O113" s="390" t="s">
        <v>753</v>
      </c>
      <c r="P113" s="389" t="s">
        <v>494</v>
      </c>
      <c r="Q113" s="390" t="s">
        <v>108</v>
      </c>
      <c r="R113" s="389"/>
      <c r="S113" s="390" t="s">
        <v>496</v>
      </c>
      <c r="T113" s="390" t="s">
        <v>741</v>
      </c>
      <c r="U113" s="396">
        <v>0</v>
      </c>
      <c r="V113" s="392"/>
      <c r="W113" s="393"/>
      <c r="X113" s="393"/>
      <c r="Y113" s="394"/>
      <c r="Z113" s="393"/>
      <c r="AA113" s="395"/>
      <c r="AB113" s="392"/>
      <c r="AC113" s="393"/>
      <c r="AD113" s="393"/>
      <c r="AE113" s="394"/>
      <c r="AF113" s="393"/>
      <c r="AG113" s="395"/>
    </row>
    <row r="114" spans="2:33" ht="15.75" hidden="1" customHeight="1">
      <c r="B114" s="381" t="str">
        <f t="shared" si="3"/>
        <v>PR14NESWSWW_S-B7</v>
      </c>
      <c r="C114" s="382" t="s">
        <v>712</v>
      </c>
      <c r="D114" s="383" t="s">
        <v>581</v>
      </c>
      <c r="E114" s="384"/>
      <c r="F114" s="385"/>
      <c r="G114" s="385"/>
      <c r="H114" s="385"/>
      <c r="I114" s="385"/>
      <c r="J114" s="385"/>
      <c r="K114" s="385"/>
      <c r="L114" s="385"/>
      <c r="M114" s="386">
        <f t="shared" si="4"/>
        <v>0</v>
      </c>
      <c r="N114" s="397" t="s">
        <v>754</v>
      </c>
      <c r="O114" s="390" t="s">
        <v>755</v>
      </c>
      <c r="P114" s="389" t="s">
        <v>508</v>
      </c>
      <c r="Q114" s="390"/>
      <c r="R114" s="389"/>
      <c r="S114" s="390" t="s">
        <v>496</v>
      </c>
      <c r="T114" s="390" t="s">
        <v>756</v>
      </c>
      <c r="U114" s="396">
        <v>0</v>
      </c>
      <c r="V114" s="392"/>
      <c r="W114" s="393"/>
      <c r="X114" s="393"/>
      <c r="Y114" s="394"/>
      <c r="Z114" s="393"/>
      <c r="AA114" s="395"/>
      <c r="AB114" s="392"/>
      <c r="AC114" s="393"/>
      <c r="AD114" s="393"/>
      <c r="AE114" s="394"/>
      <c r="AF114" s="393"/>
      <c r="AG114" s="395"/>
    </row>
    <row r="115" spans="2:33" ht="15.75" hidden="1" customHeight="1">
      <c r="B115" s="381" t="str">
        <f t="shared" si="3"/>
        <v>PR14NESWSWW_S-C1</v>
      </c>
      <c r="C115" s="382" t="s">
        <v>712</v>
      </c>
      <c r="D115" s="383" t="s">
        <v>581</v>
      </c>
      <c r="E115" s="384"/>
      <c r="F115" s="385"/>
      <c r="G115" s="385"/>
      <c r="H115" s="385"/>
      <c r="I115" s="385"/>
      <c r="J115" s="385"/>
      <c r="K115" s="385"/>
      <c r="L115" s="385"/>
      <c r="M115" s="386">
        <f t="shared" si="4"/>
        <v>0</v>
      </c>
      <c r="N115" s="397" t="s">
        <v>593</v>
      </c>
      <c r="O115" s="390" t="s">
        <v>757</v>
      </c>
      <c r="P115" s="389" t="s">
        <v>500</v>
      </c>
      <c r="Q115" s="390" t="s">
        <v>108</v>
      </c>
      <c r="R115" s="389"/>
      <c r="S115" s="390" t="s">
        <v>496</v>
      </c>
      <c r="T115" s="390" t="s">
        <v>758</v>
      </c>
      <c r="U115" s="396">
        <v>0</v>
      </c>
      <c r="V115" s="392"/>
      <c r="W115" s="393"/>
      <c r="X115" s="393"/>
      <c r="Y115" s="394"/>
      <c r="Z115" s="393"/>
      <c r="AA115" s="395"/>
      <c r="AB115" s="392"/>
      <c r="AC115" s="393"/>
      <c r="AD115" s="393"/>
      <c r="AE115" s="394"/>
      <c r="AF115" s="393"/>
      <c r="AG115" s="395"/>
    </row>
    <row r="116" spans="2:33" ht="15.75" hidden="1" customHeight="1">
      <c r="B116" s="381" t="str">
        <f t="shared" si="3"/>
        <v>PR14NESWSWW_S-C2</v>
      </c>
      <c r="C116" s="382" t="s">
        <v>712</v>
      </c>
      <c r="D116" s="383" t="s">
        <v>581</v>
      </c>
      <c r="E116" s="384"/>
      <c r="F116" s="385"/>
      <c r="G116" s="385"/>
      <c r="H116" s="385"/>
      <c r="I116" s="385"/>
      <c r="J116" s="385"/>
      <c r="K116" s="385"/>
      <c r="L116" s="385"/>
      <c r="M116" s="386">
        <f t="shared" si="4"/>
        <v>0</v>
      </c>
      <c r="N116" s="397" t="s">
        <v>596</v>
      </c>
      <c r="O116" s="390" t="s">
        <v>759</v>
      </c>
      <c r="P116" s="389" t="s">
        <v>494</v>
      </c>
      <c r="Q116" s="390" t="s">
        <v>108</v>
      </c>
      <c r="R116" s="389"/>
      <c r="S116" s="390" t="s">
        <v>496</v>
      </c>
      <c r="T116" s="390" t="s">
        <v>600</v>
      </c>
      <c r="U116" s="396">
        <v>0</v>
      </c>
      <c r="V116" s="392"/>
      <c r="W116" s="393"/>
      <c r="X116" s="393"/>
      <c r="Y116" s="394"/>
      <c r="Z116" s="393"/>
      <c r="AA116" s="395"/>
      <c r="AB116" s="392"/>
      <c r="AC116" s="393"/>
      <c r="AD116" s="393"/>
      <c r="AE116" s="394"/>
      <c r="AF116" s="393"/>
      <c r="AG116" s="395"/>
    </row>
    <row r="117" spans="2:33" ht="15.75" hidden="1" customHeight="1">
      <c r="B117" s="381" t="str">
        <f t="shared" si="3"/>
        <v>PR14NESWSWW_S-C3</v>
      </c>
      <c r="C117" s="382" t="s">
        <v>712</v>
      </c>
      <c r="D117" s="383" t="s">
        <v>581</v>
      </c>
      <c r="E117" s="384"/>
      <c r="F117" s="385"/>
      <c r="G117" s="385"/>
      <c r="H117" s="385"/>
      <c r="I117" s="385"/>
      <c r="J117" s="385"/>
      <c r="K117" s="385"/>
      <c r="L117" s="385"/>
      <c r="M117" s="386">
        <f t="shared" si="4"/>
        <v>0</v>
      </c>
      <c r="N117" s="397" t="s">
        <v>598</v>
      </c>
      <c r="O117" s="390" t="s">
        <v>760</v>
      </c>
      <c r="P117" s="389" t="s">
        <v>500</v>
      </c>
      <c r="Q117" s="390" t="s">
        <v>108</v>
      </c>
      <c r="R117" s="389"/>
      <c r="S117" s="390" t="s">
        <v>496</v>
      </c>
      <c r="T117" s="390" t="s">
        <v>761</v>
      </c>
      <c r="U117" s="396">
        <v>0</v>
      </c>
      <c r="V117" s="392"/>
      <c r="W117" s="393"/>
      <c r="X117" s="393"/>
      <c r="Y117" s="394"/>
      <c r="Z117" s="393"/>
      <c r="AA117" s="395"/>
      <c r="AB117" s="392"/>
      <c r="AC117" s="393"/>
      <c r="AD117" s="393"/>
      <c r="AE117" s="394"/>
      <c r="AF117" s="393"/>
      <c r="AG117" s="395"/>
    </row>
    <row r="118" spans="2:33" ht="15.75" hidden="1" customHeight="1">
      <c r="B118" s="381" t="str">
        <f t="shared" si="3"/>
        <v>PR14NESWSWW_S-C4</v>
      </c>
      <c r="C118" s="382" t="s">
        <v>712</v>
      </c>
      <c r="D118" s="383" t="s">
        <v>581</v>
      </c>
      <c r="E118" s="384"/>
      <c r="F118" s="385"/>
      <c r="G118" s="385"/>
      <c r="H118" s="385"/>
      <c r="I118" s="385"/>
      <c r="J118" s="385"/>
      <c r="K118" s="385"/>
      <c r="L118" s="385"/>
      <c r="M118" s="386">
        <f t="shared" si="4"/>
        <v>0</v>
      </c>
      <c r="N118" s="397" t="s">
        <v>601</v>
      </c>
      <c r="O118" s="390" t="s">
        <v>762</v>
      </c>
      <c r="P118" s="389" t="s">
        <v>500</v>
      </c>
      <c r="Q118" s="390" t="s">
        <v>108</v>
      </c>
      <c r="R118" s="389"/>
      <c r="S118" s="390" t="s">
        <v>614</v>
      </c>
      <c r="T118" s="390" t="s">
        <v>763</v>
      </c>
      <c r="U118" s="391" t="s">
        <v>572</v>
      </c>
      <c r="V118" s="392"/>
      <c r="W118" s="393"/>
      <c r="X118" s="393"/>
      <c r="Y118" s="394"/>
      <c r="Z118" s="393"/>
      <c r="AA118" s="395"/>
      <c r="AB118" s="392"/>
      <c r="AC118" s="393"/>
      <c r="AD118" s="393"/>
      <c r="AE118" s="394"/>
      <c r="AF118" s="393"/>
      <c r="AG118" s="395"/>
    </row>
    <row r="119" spans="2:33" ht="15.75" hidden="1" customHeight="1">
      <c r="B119" s="381" t="str">
        <f t="shared" si="3"/>
        <v>PR14NESWSWW_S-D1</v>
      </c>
      <c r="C119" s="382" t="s">
        <v>712</v>
      </c>
      <c r="D119" s="383" t="s">
        <v>581</v>
      </c>
      <c r="E119" s="384"/>
      <c r="F119" s="385"/>
      <c r="G119" s="385"/>
      <c r="H119" s="385"/>
      <c r="I119" s="385"/>
      <c r="J119" s="385"/>
      <c r="K119" s="385"/>
      <c r="L119" s="385"/>
      <c r="M119" s="386">
        <f t="shared" si="4"/>
        <v>0</v>
      </c>
      <c r="N119" s="397" t="s">
        <v>603</v>
      </c>
      <c r="O119" s="390" t="s">
        <v>764</v>
      </c>
      <c r="P119" s="389" t="s">
        <v>508</v>
      </c>
      <c r="Q119" s="390"/>
      <c r="R119" s="389"/>
      <c r="S119" s="390" t="s">
        <v>530</v>
      </c>
      <c r="T119" s="390" t="s">
        <v>765</v>
      </c>
      <c r="U119" s="391">
        <v>1</v>
      </c>
      <c r="V119" s="392"/>
      <c r="W119" s="393"/>
      <c r="X119" s="393"/>
      <c r="Y119" s="394"/>
      <c r="Z119" s="393"/>
      <c r="AA119" s="395"/>
      <c r="AB119" s="392"/>
      <c r="AC119" s="393"/>
      <c r="AD119" s="393"/>
      <c r="AE119" s="394"/>
      <c r="AF119" s="393"/>
      <c r="AG119" s="395"/>
    </row>
    <row r="120" spans="2:33" ht="15.75" hidden="1" customHeight="1">
      <c r="B120" s="381" t="str">
        <f t="shared" si="3"/>
        <v>PR14NESWSWW_S-D2</v>
      </c>
      <c r="C120" s="382" t="s">
        <v>712</v>
      </c>
      <c r="D120" s="383" t="s">
        <v>581</v>
      </c>
      <c r="E120" s="384"/>
      <c r="F120" s="385"/>
      <c r="G120" s="385"/>
      <c r="H120" s="385"/>
      <c r="I120" s="385"/>
      <c r="J120" s="385"/>
      <c r="K120" s="385"/>
      <c r="L120" s="385"/>
      <c r="M120" s="386">
        <f t="shared" si="4"/>
        <v>0</v>
      </c>
      <c r="N120" s="397" t="s">
        <v>605</v>
      </c>
      <c r="O120" s="390" t="s">
        <v>766</v>
      </c>
      <c r="P120" s="389" t="s">
        <v>494</v>
      </c>
      <c r="Q120" s="390" t="s">
        <v>495</v>
      </c>
      <c r="R120" s="389"/>
      <c r="S120" s="390" t="s">
        <v>530</v>
      </c>
      <c r="T120" s="390" t="s">
        <v>531</v>
      </c>
      <c r="U120" s="391">
        <v>1</v>
      </c>
      <c r="V120" s="392"/>
      <c r="W120" s="393"/>
      <c r="X120" s="393"/>
      <c r="Y120" s="394"/>
      <c r="Z120" s="393"/>
      <c r="AA120" s="395"/>
      <c r="AB120" s="392"/>
      <c r="AC120" s="393"/>
      <c r="AD120" s="393"/>
      <c r="AE120" s="394"/>
      <c r="AF120" s="393"/>
      <c r="AG120" s="395"/>
    </row>
    <row r="121" spans="2:33" ht="15.75" hidden="1" customHeight="1">
      <c r="B121" s="381" t="str">
        <f t="shared" si="3"/>
        <v>PR14NESWSWW_S-D3</v>
      </c>
      <c r="C121" s="382" t="s">
        <v>712</v>
      </c>
      <c r="D121" s="383" t="s">
        <v>581</v>
      </c>
      <c r="E121" s="384"/>
      <c r="F121" s="385"/>
      <c r="G121" s="385"/>
      <c r="H121" s="385"/>
      <c r="I121" s="385"/>
      <c r="J121" s="385"/>
      <c r="K121" s="385"/>
      <c r="L121" s="385"/>
      <c r="M121" s="386">
        <f t="shared" si="4"/>
        <v>0</v>
      </c>
      <c r="N121" s="397" t="s">
        <v>767</v>
      </c>
      <c r="O121" s="390" t="s">
        <v>768</v>
      </c>
      <c r="P121" s="389" t="s">
        <v>508</v>
      </c>
      <c r="Q121" s="390"/>
      <c r="R121" s="389"/>
      <c r="S121" s="390" t="s">
        <v>176</v>
      </c>
      <c r="T121" s="390" t="s">
        <v>571</v>
      </c>
      <c r="U121" s="396">
        <v>0</v>
      </c>
      <c r="V121" s="392"/>
      <c r="W121" s="393"/>
      <c r="X121" s="393"/>
      <c r="Y121" s="394"/>
      <c r="Z121" s="393"/>
      <c r="AA121" s="395"/>
      <c r="AB121" s="392"/>
      <c r="AC121" s="393"/>
      <c r="AD121" s="393"/>
      <c r="AE121" s="394"/>
      <c r="AF121" s="393"/>
      <c r="AG121" s="395"/>
    </row>
    <row r="122" spans="2:33" ht="15.75" hidden="1" customHeight="1">
      <c r="B122" s="381" t="str">
        <f t="shared" si="3"/>
        <v>PR14NESWSWW_S-E1</v>
      </c>
      <c r="C122" s="382" t="s">
        <v>712</v>
      </c>
      <c r="D122" s="383" t="s">
        <v>581</v>
      </c>
      <c r="E122" s="384"/>
      <c r="F122" s="385"/>
      <c r="G122" s="385"/>
      <c r="H122" s="385"/>
      <c r="I122" s="385"/>
      <c r="J122" s="385"/>
      <c r="K122" s="385"/>
      <c r="L122" s="385"/>
      <c r="M122" s="386">
        <f t="shared" si="4"/>
        <v>0</v>
      </c>
      <c r="N122" s="397" t="s">
        <v>607</v>
      </c>
      <c r="O122" s="390" t="s">
        <v>769</v>
      </c>
      <c r="P122" s="389" t="s">
        <v>508</v>
      </c>
      <c r="Q122" s="390"/>
      <c r="R122" s="389"/>
      <c r="S122" s="390" t="s">
        <v>176</v>
      </c>
      <c r="T122" s="390" t="s">
        <v>571</v>
      </c>
      <c r="U122" s="391" t="s">
        <v>509</v>
      </c>
      <c r="V122" s="392"/>
      <c r="W122" s="393"/>
      <c r="X122" s="393"/>
      <c r="Y122" s="394"/>
      <c r="Z122" s="393"/>
      <c r="AA122" s="395"/>
      <c r="AB122" s="392"/>
      <c r="AC122" s="393"/>
      <c r="AD122" s="393"/>
      <c r="AE122" s="394"/>
      <c r="AF122" s="393"/>
      <c r="AG122" s="395"/>
    </row>
    <row r="123" spans="2:33" ht="15.75" hidden="1" customHeight="1">
      <c r="B123" s="381" t="str">
        <f t="shared" si="3"/>
        <v>PR14NESWSWW_S-F1</v>
      </c>
      <c r="C123" s="382" t="s">
        <v>712</v>
      </c>
      <c r="D123" s="383" t="s">
        <v>581</v>
      </c>
      <c r="E123" s="384"/>
      <c r="F123" s="385"/>
      <c r="G123" s="385"/>
      <c r="H123" s="385"/>
      <c r="I123" s="385"/>
      <c r="J123" s="385"/>
      <c r="K123" s="385"/>
      <c r="L123" s="385"/>
      <c r="M123" s="386">
        <f t="shared" si="4"/>
        <v>0</v>
      </c>
      <c r="N123" s="397" t="s">
        <v>609</v>
      </c>
      <c r="O123" s="390" t="s">
        <v>770</v>
      </c>
      <c r="P123" s="389" t="s">
        <v>508</v>
      </c>
      <c r="Q123" s="390"/>
      <c r="R123" s="389"/>
      <c r="S123" s="390" t="s">
        <v>496</v>
      </c>
      <c r="T123" s="390" t="s">
        <v>735</v>
      </c>
      <c r="U123" s="396">
        <v>0</v>
      </c>
      <c r="V123" s="392"/>
      <c r="W123" s="393"/>
      <c r="X123" s="393"/>
      <c r="Y123" s="394"/>
      <c r="Z123" s="393"/>
      <c r="AA123" s="395"/>
      <c r="AB123" s="392"/>
      <c r="AC123" s="393"/>
      <c r="AD123" s="393"/>
      <c r="AE123" s="394"/>
      <c r="AF123" s="393"/>
      <c r="AG123" s="395"/>
    </row>
    <row r="124" spans="2:33" ht="15.75" hidden="1" customHeight="1">
      <c r="B124" s="381" t="str">
        <f t="shared" si="3"/>
        <v>PR14NESWSWW_S-F2</v>
      </c>
      <c r="C124" s="382" t="s">
        <v>712</v>
      </c>
      <c r="D124" s="383" t="s">
        <v>581</v>
      </c>
      <c r="E124" s="384"/>
      <c r="F124" s="385"/>
      <c r="G124" s="385"/>
      <c r="H124" s="385"/>
      <c r="I124" s="385"/>
      <c r="J124" s="385"/>
      <c r="K124" s="385"/>
      <c r="L124" s="385"/>
      <c r="M124" s="386">
        <f t="shared" si="4"/>
        <v>0</v>
      </c>
      <c r="N124" s="397" t="s">
        <v>611</v>
      </c>
      <c r="O124" s="390" t="s">
        <v>771</v>
      </c>
      <c r="P124" s="389" t="s">
        <v>508</v>
      </c>
      <c r="Q124" s="390"/>
      <c r="R124" s="389"/>
      <c r="S124" s="390" t="s">
        <v>614</v>
      </c>
      <c r="T124" s="390" t="s">
        <v>737</v>
      </c>
      <c r="U124" s="391" t="s">
        <v>572</v>
      </c>
      <c r="V124" s="392"/>
      <c r="W124" s="393"/>
      <c r="X124" s="393"/>
      <c r="Y124" s="394"/>
      <c r="Z124" s="393"/>
      <c r="AA124" s="395"/>
      <c r="AB124" s="392"/>
      <c r="AC124" s="393"/>
      <c r="AD124" s="393"/>
      <c r="AE124" s="394"/>
      <c r="AF124" s="393"/>
      <c r="AG124" s="395"/>
    </row>
    <row r="125" spans="2:33" ht="15.75" hidden="1" customHeight="1">
      <c r="B125" s="381" t="str">
        <f t="shared" si="3"/>
        <v>PR14NESHHR_R-B1</v>
      </c>
      <c r="C125" s="382" t="s">
        <v>712</v>
      </c>
      <c r="D125" s="383" t="s">
        <v>527</v>
      </c>
      <c r="E125" s="384"/>
      <c r="F125" s="385"/>
      <c r="G125" s="385"/>
      <c r="H125" s="385"/>
      <c r="I125" s="385"/>
      <c r="J125" s="385"/>
      <c r="K125" s="385"/>
      <c r="L125" s="385"/>
      <c r="M125" s="386">
        <f t="shared" si="4"/>
        <v>0</v>
      </c>
      <c r="N125" s="397" t="s">
        <v>621</v>
      </c>
      <c r="O125" s="390" t="s">
        <v>772</v>
      </c>
      <c r="P125" s="389" t="s">
        <v>508</v>
      </c>
      <c r="Q125" s="390"/>
      <c r="R125" s="389"/>
      <c r="S125" s="390" t="s">
        <v>530</v>
      </c>
      <c r="T125" s="390" t="s">
        <v>765</v>
      </c>
      <c r="U125" s="391">
        <v>1</v>
      </c>
      <c r="V125" s="392"/>
      <c r="W125" s="393"/>
      <c r="X125" s="393"/>
      <c r="Y125" s="394"/>
      <c r="Z125" s="393"/>
      <c r="AA125" s="395"/>
      <c r="AB125" s="392"/>
      <c r="AC125" s="393"/>
      <c r="AD125" s="393"/>
      <c r="AE125" s="394"/>
      <c r="AF125" s="393"/>
      <c r="AG125" s="395"/>
    </row>
    <row r="126" spans="2:33" ht="15.75" hidden="1" customHeight="1">
      <c r="B126" s="381" t="str">
        <f t="shared" si="3"/>
        <v>PR14NESHHR_R-B2</v>
      </c>
      <c r="C126" s="382" t="s">
        <v>712</v>
      </c>
      <c r="D126" s="383" t="s">
        <v>527</v>
      </c>
      <c r="E126" s="384"/>
      <c r="F126" s="385"/>
      <c r="G126" s="385"/>
      <c r="H126" s="385"/>
      <c r="I126" s="385"/>
      <c r="J126" s="385"/>
      <c r="K126" s="385"/>
      <c r="L126" s="385"/>
      <c r="M126" s="386">
        <f t="shared" si="4"/>
        <v>0</v>
      </c>
      <c r="N126" s="397" t="s">
        <v>623</v>
      </c>
      <c r="O126" s="390" t="s">
        <v>773</v>
      </c>
      <c r="P126" s="389" t="s">
        <v>494</v>
      </c>
      <c r="Q126" s="390" t="s">
        <v>495</v>
      </c>
      <c r="R126" s="389"/>
      <c r="S126" s="390" t="s">
        <v>530</v>
      </c>
      <c r="T126" s="390" t="s">
        <v>531</v>
      </c>
      <c r="U126" s="391">
        <v>1</v>
      </c>
      <c r="V126" s="392"/>
      <c r="W126" s="393"/>
      <c r="X126" s="393"/>
      <c r="Y126" s="394"/>
      <c r="Z126" s="393"/>
      <c r="AA126" s="395"/>
      <c r="AB126" s="392"/>
      <c r="AC126" s="393"/>
      <c r="AD126" s="393"/>
      <c r="AE126" s="394"/>
      <c r="AF126" s="393"/>
      <c r="AG126" s="395"/>
    </row>
    <row r="127" spans="2:33" ht="15.75" hidden="1" customHeight="1">
      <c r="B127" s="381" t="str">
        <f t="shared" si="3"/>
        <v>PR14NESHHR_R-B3</v>
      </c>
      <c r="C127" s="382" t="s">
        <v>712</v>
      </c>
      <c r="D127" s="383" t="s">
        <v>527</v>
      </c>
      <c r="E127" s="384"/>
      <c r="F127" s="385"/>
      <c r="G127" s="385"/>
      <c r="H127" s="385"/>
      <c r="I127" s="385"/>
      <c r="J127" s="385"/>
      <c r="K127" s="385"/>
      <c r="L127" s="385"/>
      <c r="M127" s="386">
        <f t="shared" si="4"/>
        <v>0</v>
      </c>
      <c r="N127" s="397" t="s">
        <v>774</v>
      </c>
      <c r="O127" s="390" t="s">
        <v>775</v>
      </c>
      <c r="P127" s="389" t="s">
        <v>508</v>
      </c>
      <c r="Q127" s="390"/>
      <c r="R127" s="389"/>
      <c r="S127" s="390" t="s">
        <v>176</v>
      </c>
      <c r="T127" s="390" t="s">
        <v>571</v>
      </c>
      <c r="U127" s="396">
        <v>0</v>
      </c>
      <c r="V127" s="392"/>
      <c r="W127" s="393"/>
      <c r="X127" s="393"/>
      <c r="Y127" s="394"/>
      <c r="Z127" s="393"/>
      <c r="AA127" s="395"/>
      <c r="AB127" s="392"/>
      <c r="AC127" s="393"/>
      <c r="AD127" s="393"/>
      <c r="AE127" s="394"/>
      <c r="AF127" s="393"/>
      <c r="AG127" s="395"/>
    </row>
    <row r="128" spans="2:33" ht="15.75" hidden="1" customHeight="1">
      <c r="B128" s="381" t="str">
        <f t="shared" si="3"/>
        <v>PR14NESHHR_R-C1</v>
      </c>
      <c r="C128" s="382" t="s">
        <v>712</v>
      </c>
      <c r="D128" s="383" t="s">
        <v>527</v>
      </c>
      <c r="E128" s="384"/>
      <c r="F128" s="385"/>
      <c r="G128" s="385"/>
      <c r="H128" s="385"/>
      <c r="I128" s="385"/>
      <c r="J128" s="385"/>
      <c r="K128" s="385"/>
      <c r="L128" s="385"/>
      <c r="M128" s="386">
        <f t="shared" si="4"/>
        <v>0</v>
      </c>
      <c r="N128" s="397" t="s">
        <v>625</v>
      </c>
      <c r="O128" s="390" t="s">
        <v>776</v>
      </c>
      <c r="P128" s="389" t="s">
        <v>508</v>
      </c>
      <c r="Q128" s="390"/>
      <c r="R128" s="389"/>
      <c r="S128" s="390" t="s">
        <v>530</v>
      </c>
      <c r="T128" s="390" t="s">
        <v>765</v>
      </c>
      <c r="U128" s="391">
        <v>1</v>
      </c>
      <c r="V128" s="392"/>
      <c r="W128" s="393"/>
      <c r="X128" s="393"/>
      <c r="Y128" s="394"/>
      <c r="Z128" s="393"/>
      <c r="AA128" s="395"/>
      <c r="AB128" s="392"/>
      <c r="AC128" s="393"/>
      <c r="AD128" s="393"/>
      <c r="AE128" s="394"/>
      <c r="AF128" s="393"/>
      <c r="AG128" s="395"/>
    </row>
    <row r="129" spans="2:33" ht="15.75" hidden="1" customHeight="1">
      <c r="B129" s="381" t="str">
        <f t="shared" si="3"/>
        <v>PR14NESHHR_R-C2</v>
      </c>
      <c r="C129" s="382" t="s">
        <v>712</v>
      </c>
      <c r="D129" s="383" t="s">
        <v>527</v>
      </c>
      <c r="E129" s="384"/>
      <c r="F129" s="385"/>
      <c r="G129" s="385"/>
      <c r="H129" s="385"/>
      <c r="I129" s="385"/>
      <c r="J129" s="385"/>
      <c r="K129" s="385"/>
      <c r="L129" s="385"/>
      <c r="M129" s="386">
        <f t="shared" si="4"/>
        <v>0</v>
      </c>
      <c r="N129" s="397" t="s">
        <v>627</v>
      </c>
      <c r="O129" s="390" t="s">
        <v>777</v>
      </c>
      <c r="P129" s="389" t="s">
        <v>508</v>
      </c>
      <c r="Q129" s="390"/>
      <c r="R129" s="389"/>
      <c r="S129" s="390" t="s">
        <v>176</v>
      </c>
      <c r="T129" s="390" t="s">
        <v>571</v>
      </c>
      <c r="U129" s="396">
        <v>0</v>
      </c>
      <c r="V129" s="392"/>
      <c r="W129" s="393"/>
      <c r="X129" s="393"/>
      <c r="Y129" s="394"/>
      <c r="Z129" s="393"/>
      <c r="AA129" s="395"/>
      <c r="AB129" s="392"/>
      <c r="AC129" s="393"/>
      <c r="AD129" s="393"/>
      <c r="AE129" s="394"/>
      <c r="AF129" s="393"/>
      <c r="AG129" s="395"/>
    </row>
    <row r="130" spans="2:33" ht="15.75" hidden="1" customHeight="1">
      <c r="B130" s="381" t="str">
        <f t="shared" si="3"/>
        <v>PR14NESHHR_R-C3</v>
      </c>
      <c r="C130" s="382" t="s">
        <v>712</v>
      </c>
      <c r="D130" s="383" t="s">
        <v>527</v>
      </c>
      <c r="E130" s="384"/>
      <c r="F130" s="385"/>
      <c r="G130" s="385"/>
      <c r="H130" s="385"/>
      <c r="I130" s="385"/>
      <c r="J130" s="385"/>
      <c r="K130" s="385"/>
      <c r="L130" s="385"/>
      <c r="M130" s="386">
        <f t="shared" si="4"/>
        <v>0</v>
      </c>
      <c r="N130" s="397" t="s">
        <v>778</v>
      </c>
      <c r="O130" s="390" t="s">
        <v>779</v>
      </c>
      <c r="P130" s="389" t="s">
        <v>508</v>
      </c>
      <c r="Q130" s="390"/>
      <c r="R130" s="389"/>
      <c r="S130" s="390" t="s">
        <v>176</v>
      </c>
      <c r="T130" s="390" t="s">
        <v>571</v>
      </c>
      <c r="U130" s="396">
        <v>0</v>
      </c>
      <c r="V130" s="392"/>
      <c r="W130" s="393"/>
      <c r="X130" s="393"/>
      <c r="Y130" s="394"/>
      <c r="Z130" s="393"/>
      <c r="AA130" s="395"/>
      <c r="AB130" s="392"/>
      <c r="AC130" s="393"/>
      <c r="AD130" s="393"/>
      <c r="AE130" s="394"/>
      <c r="AF130" s="393"/>
      <c r="AG130" s="395"/>
    </row>
    <row r="131" spans="2:33" ht="15.75" hidden="1" customHeight="1">
      <c r="B131" s="381" t="str">
        <f t="shared" si="3"/>
        <v>PR14NESHHR_R-C4</v>
      </c>
      <c r="C131" s="382" t="s">
        <v>712</v>
      </c>
      <c r="D131" s="383" t="s">
        <v>527</v>
      </c>
      <c r="E131" s="384"/>
      <c r="F131" s="385"/>
      <c r="G131" s="385"/>
      <c r="H131" s="385"/>
      <c r="I131" s="385"/>
      <c r="J131" s="385"/>
      <c r="K131" s="385"/>
      <c r="L131" s="385"/>
      <c r="M131" s="386">
        <f t="shared" si="4"/>
        <v>0</v>
      </c>
      <c r="N131" s="397" t="s">
        <v>780</v>
      </c>
      <c r="O131" s="390" t="s">
        <v>781</v>
      </c>
      <c r="P131" s="389" t="s">
        <v>508</v>
      </c>
      <c r="Q131" s="390"/>
      <c r="R131" s="389"/>
      <c r="S131" s="390" t="s">
        <v>176</v>
      </c>
      <c r="T131" s="390" t="s">
        <v>571</v>
      </c>
      <c r="U131" s="396">
        <v>0</v>
      </c>
      <c r="V131" s="392"/>
      <c r="W131" s="393"/>
      <c r="X131" s="393"/>
      <c r="Y131" s="394"/>
      <c r="Z131" s="393"/>
      <c r="AA131" s="395"/>
      <c r="AB131" s="392"/>
      <c r="AC131" s="393"/>
      <c r="AD131" s="393"/>
      <c r="AE131" s="394"/>
      <c r="AF131" s="393"/>
      <c r="AG131" s="395"/>
    </row>
    <row r="132" spans="2:33" ht="15.75" hidden="1" customHeight="1">
      <c r="B132" s="381" t="str">
        <f t="shared" si="3"/>
        <v>PR14NESHHR_R-D1</v>
      </c>
      <c r="C132" s="382" t="s">
        <v>712</v>
      </c>
      <c r="D132" s="383" t="s">
        <v>527</v>
      </c>
      <c r="E132" s="384"/>
      <c r="F132" s="385"/>
      <c r="G132" s="385"/>
      <c r="H132" s="385"/>
      <c r="I132" s="385"/>
      <c r="J132" s="385"/>
      <c r="K132" s="385"/>
      <c r="L132" s="385"/>
      <c r="M132" s="386">
        <f t="shared" si="4"/>
        <v>0</v>
      </c>
      <c r="N132" s="397" t="s">
        <v>629</v>
      </c>
      <c r="O132" s="390" t="s">
        <v>782</v>
      </c>
      <c r="P132" s="389" t="s">
        <v>508</v>
      </c>
      <c r="Q132" s="390"/>
      <c r="R132" s="389"/>
      <c r="S132" s="390" t="s">
        <v>176</v>
      </c>
      <c r="T132" s="390" t="s">
        <v>571</v>
      </c>
      <c r="U132" s="391" t="s">
        <v>509</v>
      </c>
      <c r="V132" s="392"/>
      <c r="W132" s="393"/>
      <c r="X132" s="393"/>
      <c r="Y132" s="394"/>
      <c r="Z132" s="393"/>
      <c r="AA132" s="395"/>
      <c r="AB132" s="392"/>
      <c r="AC132" s="393"/>
      <c r="AD132" s="393"/>
      <c r="AE132" s="394"/>
      <c r="AF132" s="393"/>
      <c r="AG132" s="395"/>
    </row>
    <row r="133" spans="2:33" ht="15.75" hidden="1" customHeight="1">
      <c r="B133" s="381" t="str">
        <f t="shared" si="3"/>
        <v>PR14NESHHR_R-E1</v>
      </c>
      <c r="C133" s="382" t="s">
        <v>712</v>
      </c>
      <c r="D133" s="383" t="s">
        <v>527</v>
      </c>
      <c r="E133" s="384"/>
      <c r="F133" s="385"/>
      <c r="G133" s="385"/>
      <c r="H133" s="385"/>
      <c r="I133" s="385"/>
      <c r="J133" s="385"/>
      <c r="K133" s="385"/>
      <c r="L133" s="385"/>
      <c r="M133" s="386">
        <f t="shared" si="4"/>
        <v>0</v>
      </c>
      <c r="N133" s="397" t="s">
        <v>783</v>
      </c>
      <c r="O133" s="390" t="s">
        <v>784</v>
      </c>
      <c r="P133" s="389" t="s">
        <v>508</v>
      </c>
      <c r="Q133" s="390"/>
      <c r="R133" s="389"/>
      <c r="S133" s="390" t="s">
        <v>496</v>
      </c>
      <c r="T133" s="390" t="s">
        <v>735</v>
      </c>
      <c r="U133" s="396">
        <v>0</v>
      </c>
      <c r="V133" s="392"/>
      <c r="W133" s="393"/>
      <c r="X133" s="393"/>
      <c r="Y133" s="394"/>
      <c r="Z133" s="393"/>
      <c r="AA133" s="395"/>
      <c r="AB133" s="392"/>
      <c r="AC133" s="393"/>
      <c r="AD133" s="393"/>
      <c r="AE133" s="394"/>
      <c r="AF133" s="393"/>
      <c r="AG133" s="395"/>
    </row>
    <row r="134" spans="2:33" ht="15.75" hidden="1" customHeight="1">
      <c r="B134" s="381" t="str">
        <f t="shared" ref="B134:B197" si="5">CONCATENATE("PR14", C134, D134, "_", N134)</f>
        <v>PR14NESHHR_R-E2</v>
      </c>
      <c r="C134" s="382" t="s">
        <v>712</v>
      </c>
      <c r="D134" s="383" t="s">
        <v>527</v>
      </c>
      <c r="E134" s="384"/>
      <c r="F134" s="385"/>
      <c r="G134" s="385"/>
      <c r="H134" s="385"/>
      <c r="I134" s="385"/>
      <c r="J134" s="385"/>
      <c r="K134" s="385"/>
      <c r="L134" s="385"/>
      <c r="M134" s="386">
        <f t="shared" si="4"/>
        <v>0</v>
      </c>
      <c r="N134" s="397" t="s">
        <v>785</v>
      </c>
      <c r="O134" s="390" t="s">
        <v>786</v>
      </c>
      <c r="P134" s="389" t="s">
        <v>508</v>
      </c>
      <c r="Q134" s="390"/>
      <c r="R134" s="389"/>
      <c r="S134" s="390" t="s">
        <v>614</v>
      </c>
      <c r="T134" s="390" t="s">
        <v>737</v>
      </c>
      <c r="U134" s="391" t="s">
        <v>572</v>
      </c>
      <c r="V134" s="392"/>
      <c r="W134" s="393"/>
      <c r="X134" s="393"/>
      <c r="Y134" s="394"/>
      <c r="Z134" s="393"/>
      <c r="AA134" s="395"/>
      <c r="AB134" s="392"/>
      <c r="AC134" s="393"/>
      <c r="AD134" s="393"/>
      <c r="AE134" s="394"/>
      <c r="AF134" s="393"/>
      <c r="AG134" s="395"/>
    </row>
    <row r="135" spans="2:33" ht="15.75" hidden="1" customHeight="1">
      <c r="B135" s="381" t="str">
        <f t="shared" si="5"/>
        <v>PR14NESHHR_R-F1</v>
      </c>
      <c r="C135" s="382" t="s">
        <v>712</v>
      </c>
      <c r="D135" s="383" t="s">
        <v>527</v>
      </c>
      <c r="E135" s="384"/>
      <c r="F135" s="385"/>
      <c r="G135" s="385"/>
      <c r="H135" s="385"/>
      <c r="I135" s="385"/>
      <c r="J135" s="385"/>
      <c r="K135" s="385"/>
      <c r="L135" s="385"/>
      <c r="M135" s="386">
        <f t="shared" ref="M135:M198" si="6">SUM(E135:L135)</f>
        <v>0</v>
      </c>
      <c r="N135" s="397" t="s">
        <v>787</v>
      </c>
      <c r="O135" s="390" t="s">
        <v>788</v>
      </c>
      <c r="P135" s="389" t="s">
        <v>500</v>
      </c>
      <c r="Q135" s="390" t="s">
        <v>495</v>
      </c>
      <c r="R135" s="389"/>
      <c r="S135" s="390" t="s">
        <v>203</v>
      </c>
      <c r="T135" s="390" t="s">
        <v>789</v>
      </c>
      <c r="U135" s="391">
        <v>3</v>
      </c>
      <c r="V135" s="392"/>
      <c r="W135" s="393"/>
      <c r="X135" s="393"/>
      <c r="Y135" s="394"/>
      <c r="Z135" s="393"/>
      <c r="AA135" s="395"/>
      <c r="AB135" s="392"/>
      <c r="AC135" s="393"/>
      <c r="AD135" s="393"/>
      <c r="AE135" s="394"/>
      <c r="AF135" s="393"/>
      <c r="AG135" s="395"/>
    </row>
    <row r="136" spans="2:33" ht="15.75" hidden="1" customHeight="1">
      <c r="B136" s="381" t="str">
        <f t="shared" si="5"/>
        <v>PR14PRTWSW_A1</v>
      </c>
      <c r="C136" s="382" t="s">
        <v>790</v>
      </c>
      <c r="D136" s="383" t="s">
        <v>491</v>
      </c>
      <c r="E136" s="384"/>
      <c r="F136" s="385"/>
      <c r="G136" s="385"/>
      <c r="H136" s="385"/>
      <c r="I136" s="385"/>
      <c r="J136" s="385"/>
      <c r="K136" s="385"/>
      <c r="L136" s="385"/>
      <c r="M136" s="386">
        <f t="shared" si="6"/>
        <v>0</v>
      </c>
      <c r="N136" s="397" t="s">
        <v>632</v>
      </c>
      <c r="O136" s="390" t="s">
        <v>791</v>
      </c>
      <c r="P136" s="389" t="s">
        <v>494</v>
      </c>
      <c r="Q136" s="390" t="s">
        <v>495</v>
      </c>
      <c r="R136" s="389"/>
      <c r="S136" s="390" t="s">
        <v>496</v>
      </c>
      <c r="T136" s="390" t="s">
        <v>521</v>
      </c>
      <c r="U136" s="396">
        <v>0</v>
      </c>
      <c r="V136" s="392"/>
      <c r="W136" s="393"/>
      <c r="X136" s="393"/>
      <c r="Y136" s="394"/>
      <c r="Z136" s="393"/>
      <c r="AA136" s="395"/>
      <c r="AB136" s="392"/>
      <c r="AC136" s="393"/>
      <c r="AD136" s="393"/>
      <c r="AE136" s="394"/>
      <c r="AF136" s="393"/>
      <c r="AG136" s="395"/>
    </row>
    <row r="137" spans="2:33" ht="15.75" hidden="1" customHeight="1">
      <c r="B137" s="381" t="str">
        <f t="shared" si="5"/>
        <v>PR14PRTWSW_A2</v>
      </c>
      <c r="C137" s="382" t="s">
        <v>790</v>
      </c>
      <c r="D137" s="383" t="s">
        <v>491</v>
      </c>
      <c r="E137" s="384"/>
      <c r="F137" s="385"/>
      <c r="G137" s="385"/>
      <c r="H137" s="385"/>
      <c r="I137" s="385"/>
      <c r="J137" s="385"/>
      <c r="K137" s="385"/>
      <c r="L137" s="385"/>
      <c r="M137" s="386">
        <f t="shared" si="6"/>
        <v>0</v>
      </c>
      <c r="N137" s="397" t="s">
        <v>634</v>
      </c>
      <c r="O137" s="390" t="s">
        <v>792</v>
      </c>
      <c r="P137" s="389" t="s">
        <v>500</v>
      </c>
      <c r="Q137" s="390" t="s">
        <v>495</v>
      </c>
      <c r="R137" s="389"/>
      <c r="S137" s="390" t="s">
        <v>176</v>
      </c>
      <c r="T137" s="390" t="s">
        <v>512</v>
      </c>
      <c r="U137" s="391">
        <v>2</v>
      </c>
      <c r="V137" s="392"/>
      <c r="W137" s="393"/>
      <c r="X137" s="393"/>
      <c r="Y137" s="394"/>
      <c r="Z137" s="393"/>
      <c r="AA137" s="395"/>
      <c r="AB137" s="392"/>
      <c r="AC137" s="393"/>
      <c r="AD137" s="393"/>
      <c r="AE137" s="394"/>
      <c r="AF137" s="393"/>
      <c r="AG137" s="395"/>
    </row>
    <row r="138" spans="2:33" ht="15.75" hidden="1" customHeight="1">
      <c r="B138" s="381" t="str">
        <f t="shared" si="5"/>
        <v>PR14PRTWSW_A3</v>
      </c>
      <c r="C138" s="382" t="s">
        <v>790</v>
      </c>
      <c r="D138" s="383" t="s">
        <v>491</v>
      </c>
      <c r="E138" s="384"/>
      <c r="F138" s="385"/>
      <c r="G138" s="385"/>
      <c r="H138" s="385"/>
      <c r="I138" s="385"/>
      <c r="J138" s="385"/>
      <c r="K138" s="385"/>
      <c r="L138" s="385"/>
      <c r="M138" s="386">
        <f t="shared" si="6"/>
        <v>0</v>
      </c>
      <c r="N138" s="397" t="s">
        <v>637</v>
      </c>
      <c r="O138" s="390" t="s">
        <v>793</v>
      </c>
      <c r="P138" s="389" t="s">
        <v>494</v>
      </c>
      <c r="Q138" s="390" t="s">
        <v>495</v>
      </c>
      <c r="R138" s="389"/>
      <c r="S138" s="390" t="s">
        <v>496</v>
      </c>
      <c r="T138" s="390" t="s">
        <v>794</v>
      </c>
      <c r="U138" s="391">
        <v>3</v>
      </c>
      <c r="V138" s="392"/>
      <c r="W138" s="393"/>
      <c r="X138" s="393"/>
      <c r="Y138" s="394"/>
      <c r="Z138" s="393"/>
      <c r="AA138" s="395"/>
      <c r="AB138" s="392"/>
      <c r="AC138" s="393"/>
      <c r="AD138" s="393"/>
      <c r="AE138" s="394"/>
      <c r="AF138" s="393"/>
      <c r="AG138" s="395"/>
    </row>
    <row r="139" spans="2:33" ht="15.75" hidden="1" customHeight="1">
      <c r="B139" s="381" t="str">
        <f t="shared" si="5"/>
        <v>PR14PRTWSW_A4</v>
      </c>
      <c r="C139" s="382" t="s">
        <v>790</v>
      </c>
      <c r="D139" s="383" t="s">
        <v>491</v>
      </c>
      <c r="E139" s="384"/>
      <c r="F139" s="385"/>
      <c r="G139" s="385"/>
      <c r="H139" s="385"/>
      <c r="I139" s="385"/>
      <c r="J139" s="385"/>
      <c r="K139" s="385"/>
      <c r="L139" s="385"/>
      <c r="M139" s="386">
        <f t="shared" si="6"/>
        <v>0</v>
      </c>
      <c r="N139" s="397" t="s">
        <v>691</v>
      </c>
      <c r="O139" s="390" t="s">
        <v>795</v>
      </c>
      <c r="P139" s="389" t="s">
        <v>508</v>
      </c>
      <c r="Q139" s="390"/>
      <c r="R139" s="389"/>
      <c r="S139" s="390" t="s">
        <v>496</v>
      </c>
      <c r="T139" s="390" t="s">
        <v>796</v>
      </c>
      <c r="U139" s="396">
        <v>0</v>
      </c>
      <c r="V139" s="392"/>
      <c r="W139" s="393"/>
      <c r="X139" s="393"/>
      <c r="Y139" s="394"/>
      <c r="Z139" s="393"/>
      <c r="AA139" s="395"/>
      <c r="AB139" s="392"/>
      <c r="AC139" s="393"/>
      <c r="AD139" s="393"/>
      <c r="AE139" s="394"/>
      <c r="AF139" s="393"/>
      <c r="AG139" s="395"/>
    </row>
    <row r="140" spans="2:33" ht="15.75" hidden="1" customHeight="1">
      <c r="B140" s="381" t="str">
        <f t="shared" si="5"/>
        <v>PR14PRTWSW_B1</v>
      </c>
      <c r="C140" s="382" t="s">
        <v>790</v>
      </c>
      <c r="D140" s="383" t="s">
        <v>491</v>
      </c>
      <c r="E140" s="384"/>
      <c r="F140" s="385"/>
      <c r="G140" s="385"/>
      <c r="H140" s="385"/>
      <c r="I140" s="385"/>
      <c r="J140" s="385"/>
      <c r="K140" s="385"/>
      <c r="L140" s="385"/>
      <c r="M140" s="386">
        <f t="shared" si="6"/>
        <v>0</v>
      </c>
      <c r="N140" s="397" t="s">
        <v>639</v>
      </c>
      <c r="O140" s="390" t="s">
        <v>797</v>
      </c>
      <c r="P140" s="389" t="s">
        <v>494</v>
      </c>
      <c r="Q140" s="390" t="s">
        <v>495</v>
      </c>
      <c r="R140" s="389"/>
      <c r="S140" s="390" t="s">
        <v>496</v>
      </c>
      <c r="T140" s="390" t="s">
        <v>497</v>
      </c>
      <c r="U140" s="391">
        <v>2</v>
      </c>
      <c r="V140" s="392"/>
      <c r="W140" s="393"/>
      <c r="X140" s="393"/>
      <c r="Y140" s="394"/>
      <c r="Z140" s="393"/>
      <c r="AA140" s="395"/>
      <c r="AB140" s="392"/>
      <c r="AC140" s="393"/>
      <c r="AD140" s="393"/>
      <c r="AE140" s="394"/>
      <c r="AF140" s="393"/>
      <c r="AG140" s="395"/>
    </row>
    <row r="141" spans="2:33" ht="15.75" hidden="1" customHeight="1">
      <c r="B141" s="381" t="str">
        <f t="shared" si="5"/>
        <v>PR14PRTWSW_C1</v>
      </c>
      <c r="C141" s="382" t="s">
        <v>790</v>
      </c>
      <c r="D141" s="383" t="s">
        <v>491</v>
      </c>
      <c r="E141" s="384"/>
      <c r="F141" s="385"/>
      <c r="G141" s="385"/>
      <c r="H141" s="385"/>
      <c r="I141" s="385"/>
      <c r="J141" s="385"/>
      <c r="K141" s="385"/>
      <c r="L141" s="385"/>
      <c r="M141" s="386">
        <f t="shared" si="6"/>
        <v>0</v>
      </c>
      <c r="N141" s="397" t="s">
        <v>642</v>
      </c>
      <c r="O141" s="390" t="s">
        <v>798</v>
      </c>
      <c r="P141" s="389" t="s">
        <v>494</v>
      </c>
      <c r="Q141" s="390" t="s">
        <v>495</v>
      </c>
      <c r="R141" s="389"/>
      <c r="S141" s="390" t="s">
        <v>536</v>
      </c>
      <c r="T141" s="390" t="s">
        <v>722</v>
      </c>
      <c r="U141" s="391" t="s">
        <v>723</v>
      </c>
      <c r="V141" s="392"/>
      <c r="W141" s="393"/>
      <c r="X141" s="393"/>
      <c r="Y141" s="394"/>
      <c r="Z141" s="393"/>
      <c r="AA141" s="395"/>
      <c r="AB141" s="392"/>
      <c r="AC141" s="393"/>
      <c r="AD141" s="393"/>
      <c r="AE141" s="394"/>
      <c r="AF141" s="393"/>
      <c r="AG141" s="395"/>
    </row>
    <row r="142" spans="2:33" ht="15.75" hidden="1" customHeight="1">
      <c r="B142" s="381" t="str">
        <f t="shared" si="5"/>
        <v>PR14PRTWSW_D1</v>
      </c>
      <c r="C142" s="382" t="s">
        <v>790</v>
      </c>
      <c r="D142" s="383" t="s">
        <v>491</v>
      </c>
      <c r="E142" s="384"/>
      <c r="F142" s="385"/>
      <c r="G142" s="385"/>
      <c r="H142" s="385"/>
      <c r="I142" s="385"/>
      <c r="J142" s="385"/>
      <c r="K142" s="385"/>
      <c r="L142" s="385"/>
      <c r="M142" s="386">
        <f t="shared" si="6"/>
        <v>0</v>
      </c>
      <c r="N142" s="397" t="s">
        <v>647</v>
      </c>
      <c r="O142" s="390" t="s">
        <v>799</v>
      </c>
      <c r="P142" s="389" t="s">
        <v>500</v>
      </c>
      <c r="Q142" s="390" t="s">
        <v>495</v>
      </c>
      <c r="R142" s="389"/>
      <c r="S142" s="390" t="s">
        <v>176</v>
      </c>
      <c r="T142" s="390" t="s">
        <v>800</v>
      </c>
      <c r="U142" s="396">
        <v>0</v>
      </c>
      <c r="V142" s="392"/>
      <c r="W142" s="393"/>
      <c r="X142" s="393"/>
      <c r="Y142" s="394"/>
      <c r="Z142" s="393"/>
      <c r="AA142" s="395"/>
      <c r="AB142" s="392"/>
      <c r="AC142" s="393"/>
      <c r="AD142" s="393"/>
      <c r="AE142" s="394"/>
      <c r="AF142" s="393"/>
      <c r="AG142" s="395"/>
    </row>
    <row r="143" spans="2:33" ht="15.75" hidden="1" customHeight="1">
      <c r="B143" s="381" t="str">
        <f t="shared" si="5"/>
        <v>PR14PRTWSW_D2</v>
      </c>
      <c r="C143" s="382" t="s">
        <v>790</v>
      </c>
      <c r="D143" s="383" t="s">
        <v>491</v>
      </c>
      <c r="E143" s="384"/>
      <c r="F143" s="385"/>
      <c r="G143" s="385"/>
      <c r="H143" s="385"/>
      <c r="I143" s="385"/>
      <c r="J143" s="385"/>
      <c r="K143" s="385"/>
      <c r="L143" s="385"/>
      <c r="M143" s="386">
        <f t="shared" si="6"/>
        <v>0</v>
      </c>
      <c r="N143" s="397" t="s">
        <v>801</v>
      </c>
      <c r="O143" s="390" t="s">
        <v>802</v>
      </c>
      <c r="P143" s="389" t="s">
        <v>494</v>
      </c>
      <c r="Q143" s="390" t="s">
        <v>495</v>
      </c>
      <c r="R143" s="389"/>
      <c r="S143" s="390" t="s">
        <v>614</v>
      </c>
      <c r="T143" s="390" t="s">
        <v>803</v>
      </c>
      <c r="U143" s="391" t="s">
        <v>572</v>
      </c>
      <c r="V143" s="392"/>
      <c r="W143" s="393"/>
      <c r="X143" s="393"/>
      <c r="Y143" s="394"/>
      <c r="Z143" s="393"/>
      <c r="AA143" s="395"/>
      <c r="AB143" s="392"/>
      <c r="AC143" s="393"/>
      <c r="AD143" s="393"/>
      <c r="AE143" s="394"/>
      <c r="AF143" s="393"/>
      <c r="AG143" s="395"/>
    </row>
    <row r="144" spans="2:33" ht="15.75" hidden="1" customHeight="1">
      <c r="B144" s="381" t="str">
        <f t="shared" si="5"/>
        <v>PR14PRTWSW_D3</v>
      </c>
      <c r="C144" s="382" t="s">
        <v>790</v>
      </c>
      <c r="D144" s="383" t="s">
        <v>491</v>
      </c>
      <c r="E144" s="384"/>
      <c r="F144" s="385"/>
      <c r="G144" s="385"/>
      <c r="H144" s="385"/>
      <c r="I144" s="385"/>
      <c r="J144" s="385"/>
      <c r="K144" s="385"/>
      <c r="L144" s="385"/>
      <c r="M144" s="386">
        <f t="shared" si="6"/>
        <v>0</v>
      </c>
      <c r="N144" s="397" t="s">
        <v>804</v>
      </c>
      <c r="O144" s="390" t="s">
        <v>805</v>
      </c>
      <c r="P144" s="389" t="s">
        <v>508</v>
      </c>
      <c r="Q144" s="390"/>
      <c r="R144" s="389"/>
      <c r="S144" s="390" t="s">
        <v>176</v>
      </c>
      <c r="T144" s="390" t="s">
        <v>806</v>
      </c>
      <c r="U144" s="396">
        <v>0</v>
      </c>
      <c r="V144" s="392"/>
      <c r="W144" s="393"/>
      <c r="X144" s="393"/>
      <c r="Y144" s="394"/>
      <c r="Z144" s="393"/>
      <c r="AA144" s="395"/>
      <c r="AB144" s="392"/>
      <c r="AC144" s="393"/>
      <c r="AD144" s="393"/>
      <c r="AE144" s="394"/>
      <c r="AF144" s="393"/>
      <c r="AG144" s="395"/>
    </row>
    <row r="145" spans="2:33" ht="15.75" hidden="1" customHeight="1">
      <c r="B145" s="381" t="str">
        <f t="shared" si="5"/>
        <v>PR14PRTWSW_E1</v>
      </c>
      <c r="C145" s="382" t="s">
        <v>790</v>
      </c>
      <c r="D145" s="383" t="s">
        <v>491</v>
      </c>
      <c r="E145" s="384"/>
      <c r="F145" s="385"/>
      <c r="G145" s="385"/>
      <c r="H145" s="385"/>
      <c r="I145" s="385"/>
      <c r="J145" s="385"/>
      <c r="K145" s="385"/>
      <c r="L145" s="385"/>
      <c r="M145" s="386">
        <f t="shared" si="6"/>
        <v>0</v>
      </c>
      <c r="N145" s="397" t="s">
        <v>649</v>
      </c>
      <c r="O145" s="390" t="s">
        <v>807</v>
      </c>
      <c r="P145" s="389" t="s">
        <v>508</v>
      </c>
      <c r="Q145" s="390"/>
      <c r="R145" s="389"/>
      <c r="S145" s="390" t="s">
        <v>614</v>
      </c>
      <c r="T145" s="390" t="s">
        <v>808</v>
      </c>
      <c r="U145" s="391" t="s">
        <v>572</v>
      </c>
      <c r="V145" s="392"/>
      <c r="W145" s="393"/>
      <c r="X145" s="393"/>
      <c r="Y145" s="394"/>
      <c r="Z145" s="393"/>
      <c r="AA145" s="395"/>
      <c r="AB145" s="392"/>
      <c r="AC145" s="393"/>
      <c r="AD145" s="393"/>
      <c r="AE145" s="394"/>
      <c r="AF145" s="393"/>
      <c r="AG145" s="395"/>
    </row>
    <row r="146" spans="2:33" ht="15.75" hidden="1" customHeight="1">
      <c r="B146" s="381" t="str">
        <f t="shared" si="5"/>
        <v>PR14PRTHHR_A1</v>
      </c>
      <c r="C146" s="382" t="s">
        <v>790</v>
      </c>
      <c r="D146" s="383" t="s">
        <v>527</v>
      </c>
      <c r="E146" s="384"/>
      <c r="F146" s="385"/>
      <c r="G146" s="385"/>
      <c r="H146" s="385"/>
      <c r="I146" s="385"/>
      <c r="J146" s="385"/>
      <c r="K146" s="385"/>
      <c r="L146" s="385"/>
      <c r="M146" s="386">
        <f t="shared" si="6"/>
        <v>0</v>
      </c>
      <c r="N146" s="397" t="s">
        <v>632</v>
      </c>
      <c r="O146" s="390" t="s">
        <v>809</v>
      </c>
      <c r="P146" s="389" t="s">
        <v>494</v>
      </c>
      <c r="Q146" s="390" t="s">
        <v>495</v>
      </c>
      <c r="R146" s="389"/>
      <c r="S146" s="390" t="s">
        <v>614</v>
      </c>
      <c r="T146" s="390" t="s">
        <v>677</v>
      </c>
      <c r="U146" s="391" t="s">
        <v>572</v>
      </c>
      <c r="V146" s="392"/>
      <c r="W146" s="393"/>
      <c r="X146" s="393"/>
      <c r="Y146" s="394"/>
      <c r="Z146" s="393"/>
      <c r="AA146" s="395"/>
      <c r="AB146" s="392"/>
      <c r="AC146" s="393"/>
      <c r="AD146" s="393"/>
      <c r="AE146" s="394"/>
      <c r="AF146" s="393"/>
      <c r="AG146" s="395"/>
    </row>
    <row r="147" spans="2:33" ht="15.75" hidden="1" customHeight="1">
      <c r="B147" s="381" t="str">
        <f t="shared" si="5"/>
        <v>PR14PRTHHR_B1</v>
      </c>
      <c r="C147" s="382" t="s">
        <v>790</v>
      </c>
      <c r="D147" s="383" t="s">
        <v>527</v>
      </c>
      <c r="E147" s="384"/>
      <c r="F147" s="385"/>
      <c r="G147" s="385"/>
      <c r="H147" s="385"/>
      <c r="I147" s="385"/>
      <c r="J147" s="385"/>
      <c r="K147" s="385"/>
      <c r="L147" s="385"/>
      <c r="M147" s="386">
        <f t="shared" si="6"/>
        <v>0</v>
      </c>
      <c r="N147" s="397" t="s">
        <v>639</v>
      </c>
      <c r="O147" s="390" t="s">
        <v>810</v>
      </c>
      <c r="P147" s="389" t="s">
        <v>500</v>
      </c>
      <c r="Q147" s="390" t="s">
        <v>495</v>
      </c>
      <c r="R147" s="389"/>
      <c r="S147" s="390" t="s">
        <v>496</v>
      </c>
      <c r="T147" s="390" t="s">
        <v>671</v>
      </c>
      <c r="U147" s="391">
        <v>2</v>
      </c>
      <c r="V147" s="392"/>
      <c r="W147" s="393"/>
      <c r="X147" s="393"/>
      <c r="Y147" s="394"/>
      <c r="Z147" s="393"/>
      <c r="AA147" s="395"/>
      <c r="AB147" s="392"/>
      <c r="AC147" s="393"/>
      <c r="AD147" s="393"/>
      <c r="AE147" s="394"/>
      <c r="AF147" s="393"/>
      <c r="AG147" s="395"/>
    </row>
    <row r="148" spans="2:33" ht="15.75" hidden="1" customHeight="1">
      <c r="B148" s="381" t="str">
        <f t="shared" si="5"/>
        <v>PR14PRTHHR_C1</v>
      </c>
      <c r="C148" s="382" t="s">
        <v>790</v>
      </c>
      <c r="D148" s="383" t="s">
        <v>527</v>
      </c>
      <c r="E148" s="384"/>
      <c r="F148" s="385"/>
      <c r="G148" s="385"/>
      <c r="H148" s="385"/>
      <c r="I148" s="385"/>
      <c r="J148" s="385"/>
      <c r="K148" s="385"/>
      <c r="L148" s="385"/>
      <c r="M148" s="386">
        <f t="shared" si="6"/>
        <v>0</v>
      </c>
      <c r="N148" s="397" t="s">
        <v>642</v>
      </c>
      <c r="O148" s="390" t="s">
        <v>811</v>
      </c>
      <c r="P148" s="389" t="s">
        <v>508</v>
      </c>
      <c r="Q148" s="390"/>
      <c r="R148" s="389"/>
      <c r="S148" s="390" t="s">
        <v>176</v>
      </c>
      <c r="T148" s="390" t="s">
        <v>812</v>
      </c>
      <c r="U148" s="396">
        <v>0</v>
      </c>
      <c r="V148" s="392"/>
      <c r="W148" s="393"/>
      <c r="X148" s="393"/>
      <c r="Y148" s="394"/>
      <c r="Z148" s="393"/>
      <c r="AA148" s="395"/>
      <c r="AB148" s="392"/>
      <c r="AC148" s="393"/>
      <c r="AD148" s="393"/>
      <c r="AE148" s="394"/>
      <c r="AF148" s="393"/>
      <c r="AG148" s="395"/>
    </row>
    <row r="149" spans="2:33" ht="15.75" hidden="1" customHeight="1">
      <c r="B149" s="381" t="str">
        <f t="shared" si="5"/>
        <v>PR14SBWWSW_A1</v>
      </c>
      <c r="C149" s="382" t="s">
        <v>813</v>
      </c>
      <c r="D149" s="383" t="s">
        <v>491</v>
      </c>
      <c r="E149" s="384"/>
      <c r="F149" s="385"/>
      <c r="G149" s="385"/>
      <c r="H149" s="385"/>
      <c r="I149" s="385"/>
      <c r="J149" s="385"/>
      <c r="K149" s="385"/>
      <c r="L149" s="385"/>
      <c r="M149" s="386">
        <f t="shared" si="6"/>
        <v>0</v>
      </c>
      <c r="N149" s="397" t="s">
        <v>632</v>
      </c>
      <c r="O149" s="390" t="s">
        <v>814</v>
      </c>
      <c r="P149" s="389" t="s">
        <v>500</v>
      </c>
      <c r="Q149" s="390" t="s">
        <v>495</v>
      </c>
      <c r="R149" s="389"/>
      <c r="S149" s="390" t="s">
        <v>496</v>
      </c>
      <c r="T149" s="390" t="s">
        <v>515</v>
      </c>
      <c r="U149" s="391">
        <v>2</v>
      </c>
      <c r="V149" s="392"/>
      <c r="W149" s="393"/>
      <c r="X149" s="393"/>
      <c r="Y149" s="394"/>
      <c r="Z149" s="393"/>
      <c r="AA149" s="395"/>
      <c r="AB149" s="392"/>
      <c r="AC149" s="393"/>
      <c r="AD149" s="393"/>
      <c r="AE149" s="394"/>
      <c r="AF149" s="393"/>
      <c r="AG149" s="395"/>
    </row>
    <row r="150" spans="2:33" ht="15.75" hidden="1" customHeight="1">
      <c r="B150" s="381" t="str">
        <f t="shared" si="5"/>
        <v>PR14SBWWSW_A2</v>
      </c>
      <c r="C150" s="382" t="s">
        <v>813</v>
      </c>
      <c r="D150" s="383" t="s">
        <v>491</v>
      </c>
      <c r="E150" s="384"/>
      <c r="F150" s="385"/>
      <c r="G150" s="385"/>
      <c r="H150" s="385"/>
      <c r="I150" s="385"/>
      <c r="J150" s="385"/>
      <c r="K150" s="385"/>
      <c r="L150" s="385"/>
      <c r="M150" s="386">
        <f t="shared" si="6"/>
        <v>0</v>
      </c>
      <c r="N150" s="397" t="s">
        <v>634</v>
      </c>
      <c r="O150" s="390" t="s">
        <v>815</v>
      </c>
      <c r="P150" s="389" t="s">
        <v>500</v>
      </c>
      <c r="Q150" s="390" t="s">
        <v>495</v>
      </c>
      <c r="R150" s="389"/>
      <c r="S150" s="390" t="s">
        <v>176</v>
      </c>
      <c r="T150" s="390" t="s">
        <v>512</v>
      </c>
      <c r="U150" s="391">
        <v>2</v>
      </c>
      <c r="V150" s="392"/>
      <c r="W150" s="393"/>
      <c r="X150" s="393"/>
      <c r="Y150" s="394"/>
      <c r="Z150" s="393"/>
      <c r="AA150" s="395"/>
      <c r="AB150" s="392"/>
      <c r="AC150" s="393"/>
      <c r="AD150" s="393"/>
      <c r="AE150" s="394"/>
      <c r="AF150" s="393"/>
      <c r="AG150" s="395"/>
    </row>
    <row r="151" spans="2:33" ht="15.75" hidden="1" customHeight="1">
      <c r="B151" s="381" t="str">
        <f t="shared" si="5"/>
        <v>PR14SBWWSW_B1</v>
      </c>
      <c r="C151" s="382" t="s">
        <v>813</v>
      </c>
      <c r="D151" s="383" t="s">
        <v>491</v>
      </c>
      <c r="E151" s="384"/>
      <c r="F151" s="385"/>
      <c r="G151" s="385"/>
      <c r="H151" s="385"/>
      <c r="I151" s="385"/>
      <c r="J151" s="385"/>
      <c r="K151" s="385"/>
      <c r="L151" s="385"/>
      <c r="M151" s="386">
        <f t="shared" si="6"/>
        <v>0</v>
      </c>
      <c r="N151" s="397" t="s">
        <v>639</v>
      </c>
      <c r="O151" s="390" t="s">
        <v>816</v>
      </c>
      <c r="P151" s="389" t="s">
        <v>494</v>
      </c>
      <c r="Q151" s="390" t="s">
        <v>495</v>
      </c>
      <c r="R151" s="389"/>
      <c r="S151" s="390" t="s">
        <v>496</v>
      </c>
      <c r="T151" s="390" t="s">
        <v>497</v>
      </c>
      <c r="U151" s="391">
        <v>2</v>
      </c>
      <c r="V151" s="392"/>
      <c r="W151" s="393"/>
      <c r="X151" s="393"/>
      <c r="Y151" s="394"/>
      <c r="Z151" s="393"/>
      <c r="AA151" s="395"/>
      <c r="AB151" s="392"/>
      <c r="AC151" s="393"/>
      <c r="AD151" s="393"/>
      <c r="AE151" s="394"/>
      <c r="AF151" s="393"/>
      <c r="AG151" s="395"/>
    </row>
    <row r="152" spans="2:33" ht="15.75" hidden="1" customHeight="1">
      <c r="B152" s="381" t="str">
        <f t="shared" si="5"/>
        <v>PR14SBWWSW_B2</v>
      </c>
      <c r="C152" s="382" t="s">
        <v>813</v>
      </c>
      <c r="D152" s="383" t="s">
        <v>491</v>
      </c>
      <c r="E152" s="384"/>
      <c r="F152" s="385"/>
      <c r="G152" s="385"/>
      <c r="H152" s="385"/>
      <c r="I152" s="385"/>
      <c r="J152" s="385"/>
      <c r="K152" s="385"/>
      <c r="L152" s="385"/>
      <c r="M152" s="386">
        <f t="shared" si="6"/>
        <v>0</v>
      </c>
      <c r="N152" s="397" t="s">
        <v>696</v>
      </c>
      <c r="O152" s="390" t="s">
        <v>817</v>
      </c>
      <c r="P152" s="389" t="s">
        <v>494</v>
      </c>
      <c r="Q152" s="390" t="s">
        <v>495</v>
      </c>
      <c r="R152" s="389"/>
      <c r="S152" s="390" t="s">
        <v>496</v>
      </c>
      <c r="T152" s="390" t="s">
        <v>818</v>
      </c>
      <c r="U152" s="391">
        <v>1</v>
      </c>
      <c r="V152" s="392"/>
      <c r="W152" s="393"/>
      <c r="X152" s="393"/>
      <c r="Y152" s="394"/>
      <c r="Z152" s="393"/>
      <c r="AA152" s="395"/>
      <c r="AB152" s="392"/>
      <c r="AC152" s="393"/>
      <c r="AD152" s="393"/>
      <c r="AE152" s="394"/>
      <c r="AF152" s="393"/>
      <c r="AG152" s="395"/>
    </row>
    <row r="153" spans="2:33" ht="15.75" hidden="1" customHeight="1">
      <c r="B153" s="381" t="str">
        <f t="shared" si="5"/>
        <v>PR14SBWWSW_B3</v>
      </c>
      <c r="C153" s="382" t="s">
        <v>813</v>
      </c>
      <c r="D153" s="383" t="s">
        <v>491</v>
      </c>
      <c r="E153" s="384"/>
      <c r="F153" s="385"/>
      <c r="G153" s="385"/>
      <c r="H153" s="385"/>
      <c r="I153" s="385"/>
      <c r="J153" s="385"/>
      <c r="K153" s="385"/>
      <c r="L153" s="385"/>
      <c r="M153" s="386">
        <f t="shared" si="6"/>
        <v>0</v>
      </c>
      <c r="N153" s="397" t="s">
        <v>699</v>
      </c>
      <c r="O153" s="390" t="s">
        <v>819</v>
      </c>
      <c r="P153" s="389" t="s">
        <v>500</v>
      </c>
      <c r="Q153" s="390" t="s">
        <v>495</v>
      </c>
      <c r="R153" s="389"/>
      <c r="S153" s="390" t="s">
        <v>536</v>
      </c>
      <c r="T153" s="390" t="s">
        <v>537</v>
      </c>
      <c r="U153" s="391">
        <v>1</v>
      </c>
      <c r="V153" s="392"/>
      <c r="W153" s="393"/>
      <c r="X153" s="393"/>
      <c r="Y153" s="394"/>
      <c r="Z153" s="393"/>
      <c r="AA153" s="395"/>
      <c r="AB153" s="392"/>
      <c r="AC153" s="393"/>
      <c r="AD153" s="393"/>
      <c r="AE153" s="394"/>
      <c r="AF153" s="393"/>
      <c r="AG153" s="395"/>
    </row>
    <row r="154" spans="2:33" ht="15.75" hidden="1" customHeight="1">
      <c r="B154" s="381" t="str">
        <f t="shared" si="5"/>
        <v>PR14SBWWSW_B4</v>
      </c>
      <c r="C154" s="382" t="s">
        <v>813</v>
      </c>
      <c r="D154" s="383" t="s">
        <v>491</v>
      </c>
      <c r="E154" s="384"/>
      <c r="F154" s="385"/>
      <c r="G154" s="385"/>
      <c r="H154" s="385"/>
      <c r="I154" s="385"/>
      <c r="J154" s="385"/>
      <c r="K154" s="385"/>
      <c r="L154" s="385"/>
      <c r="M154" s="386">
        <f t="shared" si="6"/>
        <v>0</v>
      </c>
      <c r="N154" s="397" t="s">
        <v>701</v>
      </c>
      <c r="O154" s="390" t="s">
        <v>820</v>
      </c>
      <c r="P154" s="389" t="s">
        <v>500</v>
      </c>
      <c r="Q154" s="390" t="s">
        <v>495</v>
      </c>
      <c r="R154" s="389"/>
      <c r="S154" s="390" t="s">
        <v>575</v>
      </c>
      <c r="T154" s="390" t="s">
        <v>636</v>
      </c>
      <c r="U154" s="391" t="s">
        <v>572</v>
      </c>
      <c r="V154" s="392"/>
      <c r="W154" s="393"/>
      <c r="X154" s="393"/>
      <c r="Y154" s="394"/>
      <c r="Z154" s="393"/>
      <c r="AA154" s="395"/>
      <c r="AB154" s="392"/>
      <c r="AC154" s="393"/>
      <c r="AD154" s="393"/>
      <c r="AE154" s="394"/>
      <c r="AF154" s="393"/>
      <c r="AG154" s="395"/>
    </row>
    <row r="155" spans="2:33" ht="15.75" hidden="1" customHeight="1">
      <c r="B155" s="381" t="str">
        <f t="shared" si="5"/>
        <v>PR14SBWWSW_B5</v>
      </c>
      <c r="C155" s="382" t="s">
        <v>813</v>
      </c>
      <c r="D155" s="383" t="s">
        <v>491</v>
      </c>
      <c r="E155" s="384"/>
      <c r="F155" s="385"/>
      <c r="G155" s="385"/>
      <c r="H155" s="385"/>
      <c r="I155" s="385"/>
      <c r="J155" s="385"/>
      <c r="K155" s="385"/>
      <c r="L155" s="385"/>
      <c r="M155" s="386">
        <f t="shared" si="6"/>
        <v>0</v>
      </c>
      <c r="N155" s="397" t="s">
        <v>821</v>
      </c>
      <c r="O155" s="390" t="s">
        <v>822</v>
      </c>
      <c r="P155" s="389" t="s">
        <v>500</v>
      </c>
      <c r="Q155" s="390" t="s">
        <v>495</v>
      </c>
      <c r="R155" s="389"/>
      <c r="S155" s="390" t="s">
        <v>496</v>
      </c>
      <c r="T155" s="390" t="s">
        <v>823</v>
      </c>
      <c r="U155" s="396">
        <v>0</v>
      </c>
      <c r="V155" s="392"/>
      <c r="W155" s="393"/>
      <c r="X155" s="393"/>
      <c r="Y155" s="394"/>
      <c r="Z155" s="393"/>
      <c r="AA155" s="395"/>
      <c r="AB155" s="392"/>
      <c r="AC155" s="393"/>
      <c r="AD155" s="393"/>
      <c r="AE155" s="394"/>
      <c r="AF155" s="393"/>
      <c r="AG155" s="395"/>
    </row>
    <row r="156" spans="2:33" ht="15.75" hidden="1" customHeight="1">
      <c r="B156" s="381" t="str">
        <f t="shared" si="5"/>
        <v>PR14SBWWSW_B6</v>
      </c>
      <c r="C156" s="382" t="s">
        <v>813</v>
      </c>
      <c r="D156" s="383" t="s">
        <v>491</v>
      </c>
      <c r="E156" s="384"/>
      <c r="F156" s="385"/>
      <c r="G156" s="385"/>
      <c r="H156" s="385"/>
      <c r="I156" s="385"/>
      <c r="J156" s="385"/>
      <c r="K156" s="385"/>
      <c r="L156" s="385"/>
      <c r="M156" s="386">
        <f t="shared" si="6"/>
        <v>0</v>
      </c>
      <c r="N156" s="397" t="s">
        <v>824</v>
      </c>
      <c r="O156" s="390" t="s">
        <v>825</v>
      </c>
      <c r="P156" s="389" t="s">
        <v>508</v>
      </c>
      <c r="Q156" s="390"/>
      <c r="R156" s="389"/>
      <c r="S156" s="390" t="s">
        <v>496</v>
      </c>
      <c r="T156" s="390" t="s">
        <v>671</v>
      </c>
      <c r="U156" s="391">
        <v>1</v>
      </c>
      <c r="V156" s="392"/>
      <c r="W156" s="393"/>
      <c r="X156" s="393"/>
      <c r="Y156" s="394"/>
      <c r="Z156" s="393"/>
      <c r="AA156" s="395"/>
      <c r="AB156" s="392"/>
      <c r="AC156" s="393"/>
      <c r="AD156" s="393"/>
      <c r="AE156" s="394"/>
      <c r="AF156" s="393"/>
      <c r="AG156" s="395"/>
    </row>
    <row r="157" spans="2:33" ht="15.75" hidden="1" customHeight="1">
      <c r="B157" s="381" t="str">
        <f t="shared" si="5"/>
        <v>PR14SBWWSW_C1</v>
      </c>
      <c r="C157" s="382" t="s">
        <v>813</v>
      </c>
      <c r="D157" s="383" t="s">
        <v>491</v>
      </c>
      <c r="E157" s="384"/>
      <c r="F157" s="385"/>
      <c r="G157" s="385"/>
      <c r="H157" s="385"/>
      <c r="I157" s="385"/>
      <c r="J157" s="385"/>
      <c r="K157" s="385"/>
      <c r="L157" s="385"/>
      <c r="M157" s="386">
        <f t="shared" si="6"/>
        <v>0</v>
      </c>
      <c r="N157" s="397" t="s">
        <v>642</v>
      </c>
      <c r="O157" s="390" t="s">
        <v>826</v>
      </c>
      <c r="P157" s="389" t="s">
        <v>500</v>
      </c>
      <c r="Q157" s="390" t="s">
        <v>495</v>
      </c>
      <c r="R157" s="389"/>
      <c r="S157" s="390" t="s">
        <v>176</v>
      </c>
      <c r="T157" s="390" t="s">
        <v>827</v>
      </c>
      <c r="U157" s="391">
        <v>1</v>
      </c>
      <c r="V157" s="392"/>
      <c r="W157" s="393"/>
      <c r="X157" s="393"/>
      <c r="Y157" s="394"/>
      <c r="Z157" s="393"/>
      <c r="AA157" s="395"/>
      <c r="AB157" s="392"/>
      <c r="AC157" s="393"/>
      <c r="AD157" s="393"/>
      <c r="AE157" s="394"/>
      <c r="AF157" s="393"/>
      <c r="AG157" s="395"/>
    </row>
    <row r="158" spans="2:33" ht="15.75" hidden="1" customHeight="1">
      <c r="B158" s="381" t="str">
        <f t="shared" si="5"/>
        <v>PR14SBWWSW_D1</v>
      </c>
      <c r="C158" s="382" t="s">
        <v>813</v>
      </c>
      <c r="D158" s="383" t="s">
        <v>491</v>
      </c>
      <c r="E158" s="384"/>
      <c r="F158" s="385"/>
      <c r="G158" s="385"/>
      <c r="H158" s="385"/>
      <c r="I158" s="385"/>
      <c r="J158" s="385"/>
      <c r="K158" s="385"/>
      <c r="L158" s="385"/>
      <c r="M158" s="386">
        <f t="shared" si="6"/>
        <v>0</v>
      </c>
      <c r="N158" s="397" t="s">
        <v>647</v>
      </c>
      <c r="O158" s="390" t="s">
        <v>828</v>
      </c>
      <c r="P158" s="389" t="s">
        <v>508</v>
      </c>
      <c r="Q158" s="390"/>
      <c r="R158" s="389"/>
      <c r="S158" s="390" t="s">
        <v>496</v>
      </c>
      <c r="T158" s="390" t="s">
        <v>829</v>
      </c>
      <c r="U158" s="396">
        <v>2</v>
      </c>
      <c r="V158" s="392"/>
      <c r="W158" s="393"/>
      <c r="X158" s="393"/>
      <c r="Y158" s="394"/>
      <c r="Z158" s="393"/>
      <c r="AA158" s="395"/>
      <c r="AB158" s="392"/>
      <c r="AC158" s="393"/>
      <c r="AD158" s="393"/>
      <c r="AE158" s="394"/>
      <c r="AF158" s="393"/>
      <c r="AG158" s="395"/>
    </row>
    <row r="159" spans="2:33" ht="15.75" hidden="1" customHeight="1">
      <c r="B159" s="381" t="str">
        <f t="shared" si="5"/>
        <v>PR14SBWWSW_D2</v>
      </c>
      <c r="C159" s="382" t="s">
        <v>813</v>
      </c>
      <c r="D159" s="383" t="s">
        <v>491</v>
      </c>
      <c r="E159" s="384"/>
      <c r="F159" s="385"/>
      <c r="G159" s="385"/>
      <c r="H159" s="385"/>
      <c r="I159" s="385"/>
      <c r="J159" s="385"/>
      <c r="K159" s="385"/>
      <c r="L159" s="385"/>
      <c r="M159" s="386">
        <f t="shared" si="6"/>
        <v>0</v>
      </c>
      <c r="N159" s="397" t="s">
        <v>801</v>
      </c>
      <c r="O159" s="390" t="s">
        <v>830</v>
      </c>
      <c r="P159" s="389" t="s">
        <v>508</v>
      </c>
      <c r="Q159" s="390"/>
      <c r="R159" s="389"/>
      <c r="S159" s="390" t="s">
        <v>614</v>
      </c>
      <c r="T159" s="390" t="s">
        <v>831</v>
      </c>
      <c r="U159" s="391" t="s">
        <v>572</v>
      </c>
      <c r="V159" s="392"/>
      <c r="W159" s="393"/>
      <c r="X159" s="393"/>
      <c r="Y159" s="394"/>
      <c r="Z159" s="393"/>
      <c r="AA159" s="395"/>
      <c r="AB159" s="392"/>
      <c r="AC159" s="393"/>
      <c r="AD159" s="393"/>
      <c r="AE159" s="394"/>
      <c r="AF159" s="393"/>
      <c r="AG159" s="395"/>
    </row>
    <row r="160" spans="2:33" ht="15.75" hidden="1" customHeight="1">
      <c r="B160" s="381" t="str">
        <f t="shared" si="5"/>
        <v>PR14SBWWSW_E1</v>
      </c>
      <c r="C160" s="382" t="s">
        <v>813</v>
      </c>
      <c r="D160" s="383" t="s">
        <v>491</v>
      </c>
      <c r="E160" s="384"/>
      <c r="F160" s="385"/>
      <c r="G160" s="385"/>
      <c r="H160" s="385"/>
      <c r="I160" s="385"/>
      <c r="J160" s="385"/>
      <c r="K160" s="385"/>
      <c r="L160" s="385"/>
      <c r="M160" s="386">
        <f t="shared" si="6"/>
        <v>0</v>
      </c>
      <c r="N160" s="397" t="s">
        <v>649</v>
      </c>
      <c r="O160" s="390" t="s">
        <v>832</v>
      </c>
      <c r="P160" s="389" t="s">
        <v>508</v>
      </c>
      <c r="Q160" s="390"/>
      <c r="R160" s="389"/>
      <c r="S160" s="390" t="s">
        <v>496</v>
      </c>
      <c r="T160" s="390" t="s">
        <v>833</v>
      </c>
      <c r="U160" s="396">
        <v>0</v>
      </c>
      <c r="V160" s="392"/>
      <c r="W160" s="393"/>
      <c r="X160" s="393"/>
      <c r="Y160" s="394"/>
      <c r="Z160" s="393"/>
      <c r="AA160" s="395"/>
      <c r="AB160" s="392"/>
      <c r="AC160" s="393"/>
      <c r="AD160" s="393"/>
      <c r="AE160" s="394"/>
      <c r="AF160" s="393"/>
      <c r="AG160" s="395"/>
    </row>
    <row r="161" spans="2:33" ht="15.75" hidden="1" customHeight="1">
      <c r="B161" s="381" t="str">
        <f t="shared" si="5"/>
        <v>PR14SBWHHR_A1</v>
      </c>
      <c r="C161" s="382" t="s">
        <v>813</v>
      </c>
      <c r="D161" s="383" t="s">
        <v>527</v>
      </c>
      <c r="E161" s="384"/>
      <c r="F161" s="385"/>
      <c r="G161" s="385"/>
      <c r="H161" s="385"/>
      <c r="I161" s="385"/>
      <c r="J161" s="385"/>
      <c r="K161" s="385"/>
      <c r="L161" s="385"/>
      <c r="M161" s="386">
        <f t="shared" si="6"/>
        <v>0</v>
      </c>
      <c r="N161" s="397" t="s">
        <v>632</v>
      </c>
      <c r="O161" s="390" t="s">
        <v>809</v>
      </c>
      <c r="P161" s="389" t="s">
        <v>494</v>
      </c>
      <c r="Q161" s="390" t="s">
        <v>495</v>
      </c>
      <c r="R161" s="389"/>
      <c r="S161" s="390" t="s">
        <v>530</v>
      </c>
      <c r="T161" s="390" t="s">
        <v>834</v>
      </c>
      <c r="U161" s="391">
        <v>1</v>
      </c>
      <c r="V161" s="392"/>
      <c r="W161" s="393"/>
      <c r="X161" s="393"/>
      <c r="Y161" s="394"/>
      <c r="Z161" s="393"/>
      <c r="AA161" s="395"/>
      <c r="AB161" s="392"/>
      <c r="AC161" s="393"/>
      <c r="AD161" s="393"/>
      <c r="AE161" s="394"/>
      <c r="AF161" s="393"/>
      <c r="AG161" s="395"/>
    </row>
    <row r="162" spans="2:33" ht="15.75" hidden="1" customHeight="1">
      <c r="B162" s="381" t="str">
        <f t="shared" si="5"/>
        <v>PR14SBWHHR_A2</v>
      </c>
      <c r="C162" s="382" t="s">
        <v>813</v>
      </c>
      <c r="D162" s="383" t="s">
        <v>527</v>
      </c>
      <c r="E162" s="384"/>
      <c r="F162" s="385"/>
      <c r="G162" s="385"/>
      <c r="H162" s="385"/>
      <c r="I162" s="385"/>
      <c r="J162" s="385"/>
      <c r="K162" s="385"/>
      <c r="L162" s="385"/>
      <c r="M162" s="386">
        <f t="shared" si="6"/>
        <v>0</v>
      </c>
      <c r="N162" s="397" t="s">
        <v>634</v>
      </c>
      <c r="O162" s="390" t="s">
        <v>835</v>
      </c>
      <c r="P162" s="389" t="s">
        <v>500</v>
      </c>
      <c r="Q162" s="390" t="s">
        <v>495</v>
      </c>
      <c r="R162" s="389"/>
      <c r="S162" s="390" t="s">
        <v>203</v>
      </c>
      <c r="T162" s="390" t="s">
        <v>789</v>
      </c>
      <c r="U162" s="391">
        <v>2</v>
      </c>
      <c r="V162" s="392"/>
      <c r="W162" s="393"/>
      <c r="X162" s="393"/>
      <c r="Y162" s="394"/>
      <c r="Z162" s="393"/>
      <c r="AA162" s="395"/>
      <c r="AB162" s="392"/>
      <c r="AC162" s="393"/>
      <c r="AD162" s="393"/>
      <c r="AE162" s="394"/>
      <c r="AF162" s="393"/>
      <c r="AG162" s="395"/>
    </row>
    <row r="163" spans="2:33" ht="15.75" hidden="1" customHeight="1">
      <c r="B163" s="381" t="str">
        <f t="shared" si="5"/>
        <v>PR14SBWHHR_B1</v>
      </c>
      <c r="C163" s="382" t="s">
        <v>813</v>
      </c>
      <c r="D163" s="383" t="s">
        <v>527</v>
      </c>
      <c r="E163" s="384"/>
      <c r="F163" s="385"/>
      <c r="G163" s="385"/>
      <c r="H163" s="385"/>
      <c r="I163" s="385"/>
      <c r="J163" s="385"/>
      <c r="K163" s="385"/>
      <c r="L163" s="385"/>
      <c r="M163" s="386">
        <f t="shared" si="6"/>
        <v>0</v>
      </c>
      <c r="N163" s="397" t="s">
        <v>639</v>
      </c>
      <c r="O163" s="390" t="s">
        <v>836</v>
      </c>
      <c r="P163" s="389" t="s">
        <v>508</v>
      </c>
      <c r="Q163" s="390"/>
      <c r="R163" s="389"/>
      <c r="S163" s="390" t="s">
        <v>176</v>
      </c>
      <c r="T163" s="390" t="s">
        <v>837</v>
      </c>
      <c r="U163" s="391">
        <v>2</v>
      </c>
      <c r="V163" s="392"/>
      <c r="W163" s="393"/>
      <c r="X163" s="393"/>
      <c r="Y163" s="394"/>
      <c r="Z163" s="393"/>
      <c r="AA163" s="395"/>
      <c r="AB163" s="392"/>
      <c r="AC163" s="393"/>
      <c r="AD163" s="393"/>
      <c r="AE163" s="394"/>
      <c r="AF163" s="393"/>
      <c r="AG163" s="395"/>
    </row>
    <row r="164" spans="2:33" ht="15.75" hidden="1" customHeight="1">
      <c r="B164" s="381" t="str">
        <f t="shared" si="5"/>
        <v>PR14SESWSW_A1</v>
      </c>
      <c r="C164" s="382" t="s">
        <v>838</v>
      </c>
      <c r="D164" s="383" t="s">
        <v>491</v>
      </c>
      <c r="E164" s="384"/>
      <c r="F164" s="385"/>
      <c r="G164" s="385"/>
      <c r="H164" s="385"/>
      <c r="I164" s="385"/>
      <c r="J164" s="385"/>
      <c r="K164" s="385"/>
      <c r="L164" s="385"/>
      <c r="M164" s="386">
        <f t="shared" si="6"/>
        <v>0</v>
      </c>
      <c r="N164" s="397" t="s">
        <v>632</v>
      </c>
      <c r="O164" s="390" t="s">
        <v>839</v>
      </c>
      <c r="P164" s="389" t="s">
        <v>500</v>
      </c>
      <c r="Q164" s="390" t="s">
        <v>495</v>
      </c>
      <c r="R164" s="389"/>
      <c r="S164" s="390" t="s">
        <v>530</v>
      </c>
      <c r="T164" s="390" t="s">
        <v>548</v>
      </c>
      <c r="U164" s="396">
        <v>0</v>
      </c>
      <c r="V164" s="392"/>
      <c r="W164" s="393"/>
      <c r="X164" s="393"/>
      <c r="Y164" s="394"/>
      <c r="Z164" s="393"/>
      <c r="AA164" s="395"/>
      <c r="AB164" s="392"/>
      <c r="AC164" s="393"/>
      <c r="AD164" s="393"/>
      <c r="AE164" s="394"/>
      <c r="AF164" s="393"/>
      <c r="AG164" s="395"/>
    </row>
    <row r="165" spans="2:33" ht="15.75" hidden="1" customHeight="1">
      <c r="B165" s="381" t="str">
        <f t="shared" si="5"/>
        <v>PR14SESWSW_A2</v>
      </c>
      <c r="C165" s="382" t="s">
        <v>838</v>
      </c>
      <c r="D165" s="383" t="s">
        <v>491</v>
      </c>
      <c r="E165" s="384"/>
      <c r="F165" s="385"/>
      <c r="G165" s="385"/>
      <c r="H165" s="385"/>
      <c r="I165" s="385"/>
      <c r="J165" s="385"/>
      <c r="K165" s="385"/>
      <c r="L165" s="385"/>
      <c r="M165" s="386">
        <f t="shared" si="6"/>
        <v>0</v>
      </c>
      <c r="N165" s="397" t="s">
        <v>634</v>
      </c>
      <c r="O165" s="390" t="s">
        <v>840</v>
      </c>
      <c r="P165" s="389" t="s">
        <v>508</v>
      </c>
      <c r="Q165" s="390"/>
      <c r="R165" s="389"/>
      <c r="S165" s="390" t="s">
        <v>530</v>
      </c>
      <c r="T165" s="390" t="s">
        <v>548</v>
      </c>
      <c r="U165" s="396">
        <v>0</v>
      </c>
      <c r="V165" s="392"/>
      <c r="W165" s="393"/>
      <c r="X165" s="393"/>
      <c r="Y165" s="394"/>
      <c r="Z165" s="393"/>
      <c r="AA165" s="395"/>
      <c r="AB165" s="392"/>
      <c r="AC165" s="393"/>
      <c r="AD165" s="393"/>
      <c r="AE165" s="394"/>
      <c r="AF165" s="393"/>
      <c r="AG165" s="395"/>
    </row>
    <row r="166" spans="2:33" ht="15.75" hidden="1" customHeight="1">
      <c r="B166" s="381" t="str">
        <f t="shared" si="5"/>
        <v>PR14SESWSW_A3</v>
      </c>
      <c r="C166" s="382" t="s">
        <v>838</v>
      </c>
      <c r="D166" s="383" t="s">
        <v>491</v>
      </c>
      <c r="E166" s="384"/>
      <c r="F166" s="385"/>
      <c r="G166" s="385"/>
      <c r="H166" s="385"/>
      <c r="I166" s="385"/>
      <c r="J166" s="385"/>
      <c r="K166" s="385"/>
      <c r="L166" s="385"/>
      <c r="M166" s="386">
        <f t="shared" si="6"/>
        <v>0</v>
      </c>
      <c r="N166" s="397" t="s">
        <v>637</v>
      </c>
      <c r="O166" s="390" t="s">
        <v>841</v>
      </c>
      <c r="P166" s="389" t="s">
        <v>494</v>
      </c>
      <c r="Q166" s="390" t="s">
        <v>495</v>
      </c>
      <c r="R166" s="389"/>
      <c r="S166" s="390" t="s">
        <v>536</v>
      </c>
      <c r="T166" s="390" t="s">
        <v>695</v>
      </c>
      <c r="U166" s="391">
        <v>2</v>
      </c>
      <c r="V166" s="392"/>
      <c r="W166" s="393"/>
      <c r="X166" s="393"/>
      <c r="Y166" s="394"/>
      <c r="Z166" s="393"/>
      <c r="AA166" s="395"/>
      <c r="AB166" s="392"/>
      <c r="AC166" s="393"/>
      <c r="AD166" s="393"/>
      <c r="AE166" s="394"/>
      <c r="AF166" s="393"/>
      <c r="AG166" s="395"/>
    </row>
    <row r="167" spans="2:33" ht="15.75" hidden="1" customHeight="1">
      <c r="B167" s="381" t="str">
        <f t="shared" si="5"/>
        <v>PR14SESWSW_A4</v>
      </c>
      <c r="C167" s="382" t="s">
        <v>838</v>
      </c>
      <c r="D167" s="383" t="s">
        <v>491</v>
      </c>
      <c r="E167" s="384"/>
      <c r="F167" s="385"/>
      <c r="G167" s="385"/>
      <c r="H167" s="385"/>
      <c r="I167" s="385"/>
      <c r="J167" s="385"/>
      <c r="K167" s="385"/>
      <c r="L167" s="385"/>
      <c r="M167" s="386">
        <f t="shared" si="6"/>
        <v>0</v>
      </c>
      <c r="N167" s="397" t="s">
        <v>691</v>
      </c>
      <c r="O167" s="390" t="s">
        <v>842</v>
      </c>
      <c r="P167" s="389" t="s">
        <v>500</v>
      </c>
      <c r="Q167" s="390" t="s">
        <v>495</v>
      </c>
      <c r="R167" s="389"/>
      <c r="S167" s="390" t="s">
        <v>496</v>
      </c>
      <c r="T167" s="390" t="s">
        <v>521</v>
      </c>
      <c r="U167" s="396">
        <v>0</v>
      </c>
      <c r="V167" s="392"/>
      <c r="W167" s="393"/>
      <c r="X167" s="393"/>
      <c r="Y167" s="394"/>
      <c r="Z167" s="393"/>
      <c r="AA167" s="395"/>
      <c r="AB167" s="392"/>
      <c r="AC167" s="393"/>
      <c r="AD167" s="393"/>
      <c r="AE167" s="394"/>
      <c r="AF167" s="393"/>
      <c r="AG167" s="395"/>
    </row>
    <row r="168" spans="2:33" ht="15.75" hidden="1" customHeight="1">
      <c r="B168" s="381" t="str">
        <f t="shared" si="5"/>
        <v>PR14SESWSW_A5</v>
      </c>
      <c r="C168" s="382" t="s">
        <v>838</v>
      </c>
      <c r="D168" s="383" t="s">
        <v>491</v>
      </c>
      <c r="E168" s="384"/>
      <c r="F168" s="385"/>
      <c r="G168" s="385"/>
      <c r="H168" s="385"/>
      <c r="I168" s="385"/>
      <c r="J168" s="385"/>
      <c r="K168" s="385"/>
      <c r="L168" s="385"/>
      <c r="M168" s="386">
        <f t="shared" si="6"/>
        <v>0</v>
      </c>
      <c r="N168" s="397" t="s">
        <v>843</v>
      </c>
      <c r="O168" s="390" t="s">
        <v>844</v>
      </c>
      <c r="P168" s="389" t="s">
        <v>500</v>
      </c>
      <c r="Q168" s="390" t="s">
        <v>495</v>
      </c>
      <c r="R168" s="389"/>
      <c r="S168" s="390" t="s">
        <v>176</v>
      </c>
      <c r="T168" s="390" t="s">
        <v>512</v>
      </c>
      <c r="U168" s="391">
        <v>2</v>
      </c>
      <c r="V168" s="392"/>
      <c r="W168" s="393"/>
      <c r="X168" s="393"/>
      <c r="Y168" s="394"/>
      <c r="Z168" s="393"/>
      <c r="AA168" s="395"/>
      <c r="AB168" s="392"/>
      <c r="AC168" s="393"/>
      <c r="AD168" s="393"/>
      <c r="AE168" s="394"/>
      <c r="AF168" s="393"/>
      <c r="AG168" s="395"/>
    </row>
    <row r="169" spans="2:33" ht="15.75" hidden="1" customHeight="1">
      <c r="B169" s="381" t="str">
        <f t="shared" si="5"/>
        <v>PR14SESWSW_A6</v>
      </c>
      <c r="C169" s="382" t="s">
        <v>838</v>
      </c>
      <c r="D169" s="383" t="s">
        <v>491</v>
      </c>
      <c r="E169" s="384"/>
      <c r="F169" s="385"/>
      <c r="G169" s="385"/>
      <c r="H169" s="385"/>
      <c r="I169" s="385"/>
      <c r="J169" s="385"/>
      <c r="K169" s="385"/>
      <c r="L169" s="385"/>
      <c r="M169" s="386">
        <f t="shared" si="6"/>
        <v>0</v>
      </c>
      <c r="N169" s="397" t="s">
        <v>845</v>
      </c>
      <c r="O169" s="390" t="s">
        <v>846</v>
      </c>
      <c r="P169" s="389" t="s">
        <v>494</v>
      </c>
      <c r="Q169" s="390" t="s">
        <v>495</v>
      </c>
      <c r="R169" s="389"/>
      <c r="S169" s="390" t="s">
        <v>496</v>
      </c>
      <c r="T169" s="390" t="s">
        <v>651</v>
      </c>
      <c r="U169" s="396">
        <v>0</v>
      </c>
      <c r="V169" s="392"/>
      <c r="W169" s="393"/>
      <c r="X169" s="393"/>
      <c r="Y169" s="394"/>
      <c r="Z169" s="393"/>
      <c r="AA169" s="395"/>
      <c r="AB169" s="392"/>
      <c r="AC169" s="393"/>
      <c r="AD169" s="393"/>
      <c r="AE169" s="394"/>
      <c r="AF169" s="393"/>
      <c r="AG169" s="395"/>
    </row>
    <row r="170" spans="2:33" ht="15.75" hidden="1" customHeight="1">
      <c r="B170" s="381" t="str">
        <f t="shared" si="5"/>
        <v>PR14SESWSW_A7</v>
      </c>
      <c r="C170" s="382" t="s">
        <v>838</v>
      </c>
      <c r="D170" s="383" t="s">
        <v>491</v>
      </c>
      <c r="E170" s="384"/>
      <c r="F170" s="385"/>
      <c r="G170" s="385"/>
      <c r="H170" s="385"/>
      <c r="I170" s="385"/>
      <c r="J170" s="385"/>
      <c r="K170" s="385"/>
      <c r="L170" s="385"/>
      <c r="M170" s="386">
        <f t="shared" si="6"/>
        <v>0</v>
      </c>
      <c r="N170" s="397" t="s">
        <v>847</v>
      </c>
      <c r="O170" s="390" t="s">
        <v>848</v>
      </c>
      <c r="P170" s="389" t="s">
        <v>500</v>
      </c>
      <c r="Q170" s="390" t="s">
        <v>495</v>
      </c>
      <c r="R170" s="389"/>
      <c r="S170" s="390" t="s">
        <v>614</v>
      </c>
      <c r="T170" s="390" t="s">
        <v>849</v>
      </c>
      <c r="U170" s="391" t="s">
        <v>572</v>
      </c>
      <c r="V170" s="392"/>
      <c r="W170" s="393"/>
      <c r="X170" s="393"/>
      <c r="Y170" s="394"/>
      <c r="Z170" s="393"/>
      <c r="AA170" s="395"/>
      <c r="AB170" s="392"/>
      <c r="AC170" s="393"/>
      <c r="AD170" s="393"/>
      <c r="AE170" s="394"/>
      <c r="AF170" s="393"/>
      <c r="AG170" s="395"/>
    </row>
    <row r="171" spans="2:33" ht="15.75" hidden="1" customHeight="1">
      <c r="B171" s="381" t="str">
        <f t="shared" si="5"/>
        <v>PR14SESWSW_C1</v>
      </c>
      <c r="C171" s="382" t="s">
        <v>838</v>
      </c>
      <c r="D171" s="383" t="s">
        <v>491</v>
      </c>
      <c r="E171" s="384"/>
      <c r="F171" s="385"/>
      <c r="G171" s="385"/>
      <c r="H171" s="385"/>
      <c r="I171" s="385"/>
      <c r="J171" s="385"/>
      <c r="K171" s="385"/>
      <c r="L171" s="385"/>
      <c r="M171" s="386">
        <f t="shared" si="6"/>
        <v>0</v>
      </c>
      <c r="N171" s="397" t="s">
        <v>642</v>
      </c>
      <c r="O171" s="390" t="s">
        <v>850</v>
      </c>
      <c r="P171" s="389" t="s">
        <v>508</v>
      </c>
      <c r="Q171" s="390"/>
      <c r="R171" s="389"/>
      <c r="S171" s="390" t="s">
        <v>496</v>
      </c>
      <c r="T171" s="390" t="s">
        <v>851</v>
      </c>
      <c r="U171" s="396">
        <v>0</v>
      </c>
      <c r="V171" s="392"/>
      <c r="W171" s="393"/>
      <c r="X171" s="393"/>
      <c r="Y171" s="394"/>
      <c r="Z171" s="393"/>
      <c r="AA171" s="395"/>
      <c r="AB171" s="392"/>
      <c r="AC171" s="393"/>
      <c r="AD171" s="393"/>
      <c r="AE171" s="394"/>
      <c r="AF171" s="393"/>
      <c r="AG171" s="395"/>
    </row>
    <row r="172" spans="2:33" ht="15.75" hidden="1" customHeight="1">
      <c r="B172" s="381" t="str">
        <f t="shared" si="5"/>
        <v>PR14SESWSW_C2</v>
      </c>
      <c r="C172" s="382" t="s">
        <v>838</v>
      </c>
      <c r="D172" s="383" t="s">
        <v>491</v>
      </c>
      <c r="E172" s="384"/>
      <c r="F172" s="385"/>
      <c r="G172" s="385"/>
      <c r="H172" s="385"/>
      <c r="I172" s="385"/>
      <c r="J172" s="385"/>
      <c r="K172" s="385"/>
      <c r="L172" s="385"/>
      <c r="M172" s="386">
        <f t="shared" si="6"/>
        <v>0</v>
      </c>
      <c r="N172" s="397" t="s">
        <v>644</v>
      </c>
      <c r="O172" s="390" t="s">
        <v>852</v>
      </c>
      <c r="P172" s="389" t="s">
        <v>494</v>
      </c>
      <c r="Q172" s="390" t="s">
        <v>495</v>
      </c>
      <c r="R172" s="389"/>
      <c r="S172" s="390" t="s">
        <v>176</v>
      </c>
      <c r="T172" s="390" t="s">
        <v>853</v>
      </c>
      <c r="U172" s="396">
        <v>0</v>
      </c>
      <c r="V172" s="392"/>
      <c r="W172" s="393"/>
      <c r="X172" s="393"/>
      <c r="Y172" s="394"/>
      <c r="Z172" s="393"/>
      <c r="AA172" s="395"/>
      <c r="AB172" s="392"/>
      <c r="AC172" s="393"/>
      <c r="AD172" s="393"/>
      <c r="AE172" s="394"/>
      <c r="AF172" s="393"/>
      <c r="AG172" s="395"/>
    </row>
    <row r="173" spans="2:33" ht="15.75" hidden="1" customHeight="1">
      <c r="B173" s="381" t="str">
        <f t="shared" si="5"/>
        <v>PR14SESWSW_E1</v>
      </c>
      <c r="C173" s="382" t="s">
        <v>838</v>
      </c>
      <c r="D173" s="383" t="s">
        <v>491</v>
      </c>
      <c r="E173" s="384"/>
      <c r="F173" s="385"/>
      <c r="G173" s="385"/>
      <c r="H173" s="385"/>
      <c r="I173" s="385"/>
      <c r="J173" s="385"/>
      <c r="K173" s="385"/>
      <c r="L173" s="385"/>
      <c r="M173" s="386">
        <f t="shared" si="6"/>
        <v>0</v>
      </c>
      <c r="N173" s="397" t="s">
        <v>649</v>
      </c>
      <c r="O173" s="390" t="s">
        <v>854</v>
      </c>
      <c r="P173" s="389" t="s">
        <v>494</v>
      </c>
      <c r="Q173" s="390" t="s">
        <v>495</v>
      </c>
      <c r="R173" s="389"/>
      <c r="S173" s="390" t="s">
        <v>496</v>
      </c>
      <c r="T173" s="390" t="s">
        <v>497</v>
      </c>
      <c r="U173" s="391">
        <v>2</v>
      </c>
      <c r="V173" s="392"/>
      <c r="W173" s="393"/>
      <c r="X173" s="393"/>
      <c r="Y173" s="394"/>
      <c r="Z173" s="393"/>
      <c r="AA173" s="395"/>
      <c r="AB173" s="392"/>
      <c r="AC173" s="393"/>
      <c r="AD173" s="393"/>
      <c r="AE173" s="394"/>
      <c r="AF173" s="393"/>
      <c r="AG173" s="395"/>
    </row>
    <row r="174" spans="2:33" ht="15.75" hidden="1" customHeight="1">
      <c r="B174" s="381" t="str">
        <f t="shared" si="5"/>
        <v>PR14SESWSW_E2</v>
      </c>
      <c r="C174" s="382" t="s">
        <v>838</v>
      </c>
      <c r="D174" s="383" t="s">
        <v>491</v>
      </c>
      <c r="E174" s="384"/>
      <c r="F174" s="385"/>
      <c r="G174" s="385"/>
      <c r="H174" s="385"/>
      <c r="I174" s="385"/>
      <c r="J174" s="385"/>
      <c r="K174" s="385"/>
      <c r="L174" s="385"/>
      <c r="M174" s="386">
        <f t="shared" si="6"/>
        <v>0</v>
      </c>
      <c r="N174" s="397" t="s">
        <v>710</v>
      </c>
      <c r="O174" s="390" t="s">
        <v>855</v>
      </c>
      <c r="P174" s="389" t="s">
        <v>500</v>
      </c>
      <c r="Q174" s="390" t="s">
        <v>495</v>
      </c>
      <c r="R174" s="389"/>
      <c r="S174" s="390" t="s">
        <v>496</v>
      </c>
      <c r="T174" s="390" t="s">
        <v>671</v>
      </c>
      <c r="U174" s="391">
        <v>1</v>
      </c>
      <c r="V174" s="392"/>
      <c r="W174" s="393"/>
      <c r="X174" s="393"/>
      <c r="Y174" s="394"/>
      <c r="Z174" s="393"/>
      <c r="AA174" s="395"/>
      <c r="AB174" s="392"/>
      <c r="AC174" s="393"/>
      <c r="AD174" s="393"/>
      <c r="AE174" s="394"/>
      <c r="AF174" s="393"/>
      <c r="AG174" s="395"/>
    </row>
    <row r="175" spans="2:33" ht="15.75" hidden="1" customHeight="1">
      <c r="B175" s="381" t="str">
        <f t="shared" si="5"/>
        <v>PR14SESWSW_E3</v>
      </c>
      <c r="C175" s="382" t="s">
        <v>838</v>
      </c>
      <c r="D175" s="383" t="s">
        <v>491</v>
      </c>
      <c r="E175" s="384"/>
      <c r="F175" s="385"/>
      <c r="G175" s="385"/>
      <c r="H175" s="385"/>
      <c r="I175" s="385"/>
      <c r="J175" s="385"/>
      <c r="K175" s="385"/>
      <c r="L175" s="385"/>
      <c r="M175" s="386">
        <f t="shared" si="6"/>
        <v>0</v>
      </c>
      <c r="N175" s="397" t="s">
        <v>856</v>
      </c>
      <c r="O175" s="390" t="s">
        <v>857</v>
      </c>
      <c r="P175" s="389" t="s">
        <v>508</v>
      </c>
      <c r="Q175" s="390"/>
      <c r="R175" s="389"/>
      <c r="S175" s="390" t="s">
        <v>496</v>
      </c>
      <c r="T175" s="390" t="s">
        <v>858</v>
      </c>
      <c r="U175" s="396">
        <v>0</v>
      </c>
      <c r="V175" s="392"/>
      <c r="W175" s="393"/>
      <c r="X175" s="393"/>
      <c r="Y175" s="394"/>
      <c r="Z175" s="393"/>
      <c r="AA175" s="395"/>
      <c r="AB175" s="392"/>
      <c r="AC175" s="393"/>
      <c r="AD175" s="393"/>
      <c r="AE175" s="394"/>
      <c r="AF175" s="393"/>
      <c r="AG175" s="395"/>
    </row>
    <row r="176" spans="2:33" ht="15.75" hidden="1" customHeight="1">
      <c r="B176" s="381" t="str">
        <f t="shared" si="5"/>
        <v>PR14SESWSW_E4</v>
      </c>
      <c r="C176" s="382" t="s">
        <v>838</v>
      </c>
      <c r="D176" s="383" t="s">
        <v>491</v>
      </c>
      <c r="E176" s="384"/>
      <c r="F176" s="385"/>
      <c r="G176" s="385"/>
      <c r="H176" s="385"/>
      <c r="I176" s="385"/>
      <c r="J176" s="385"/>
      <c r="K176" s="385"/>
      <c r="L176" s="385"/>
      <c r="M176" s="386">
        <f t="shared" si="6"/>
        <v>0</v>
      </c>
      <c r="N176" s="397" t="s">
        <v>859</v>
      </c>
      <c r="O176" s="390" t="s">
        <v>860</v>
      </c>
      <c r="P176" s="389" t="s">
        <v>508</v>
      </c>
      <c r="Q176" s="390"/>
      <c r="R176" s="389"/>
      <c r="S176" s="390" t="s">
        <v>496</v>
      </c>
      <c r="T176" s="390" t="s">
        <v>861</v>
      </c>
      <c r="U176" s="396">
        <v>0</v>
      </c>
      <c r="V176" s="392"/>
      <c r="W176" s="393"/>
      <c r="X176" s="393"/>
      <c r="Y176" s="394"/>
      <c r="Z176" s="393"/>
      <c r="AA176" s="395"/>
      <c r="AB176" s="392"/>
      <c r="AC176" s="393"/>
      <c r="AD176" s="393"/>
      <c r="AE176" s="394"/>
      <c r="AF176" s="393"/>
      <c r="AG176" s="395"/>
    </row>
    <row r="177" spans="2:33" ht="15.75" hidden="1" customHeight="1">
      <c r="B177" s="381" t="str">
        <f t="shared" si="5"/>
        <v>PR14SESWSW_E5</v>
      </c>
      <c r="C177" s="382" t="s">
        <v>838</v>
      </c>
      <c r="D177" s="383" t="s">
        <v>491</v>
      </c>
      <c r="E177" s="384"/>
      <c r="F177" s="385"/>
      <c r="G177" s="385"/>
      <c r="H177" s="385"/>
      <c r="I177" s="385"/>
      <c r="J177" s="385"/>
      <c r="K177" s="385"/>
      <c r="L177" s="385"/>
      <c r="M177" s="386">
        <f t="shared" si="6"/>
        <v>0</v>
      </c>
      <c r="N177" s="397" t="s">
        <v>862</v>
      </c>
      <c r="O177" s="390" t="s">
        <v>863</v>
      </c>
      <c r="P177" s="389" t="s">
        <v>508</v>
      </c>
      <c r="Q177" s="390"/>
      <c r="R177" s="389"/>
      <c r="S177" s="390" t="s">
        <v>496</v>
      </c>
      <c r="T177" s="390" t="s">
        <v>864</v>
      </c>
      <c r="U177" s="391">
        <v>1</v>
      </c>
      <c r="V177" s="392"/>
      <c r="W177" s="393"/>
      <c r="X177" s="393"/>
      <c r="Y177" s="394"/>
      <c r="Z177" s="393"/>
      <c r="AA177" s="395"/>
      <c r="AB177" s="392"/>
      <c r="AC177" s="393"/>
      <c r="AD177" s="393"/>
      <c r="AE177" s="394"/>
      <c r="AF177" s="393"/>
      <c r="AG177" s="395"/>
    </row>
    <row r="178" spans="2:33" ht="15.75" hidden="1" customHeight="1">
      <c r="B178" s="381" t="str">
        <f t="shared" si="5"/>
        <v>PR14SESWSW_E6</v>
      </c>
      <c r="C178" s="382" t="s">
        <v>838</v>
      </c>
      <c r="D178" s="383" t="s">
        <v>491</v>
      </c>
      <c r="E178" s="384"/>
      <c r="F178" s="385"/>
      <c r="G178" s="385"/>
      <c r="H178" s="385"/>
      <c r="I178" s="385"/>
      <c r="J178" s="385"/>
      <c r="K178" s="385"/>
      <c r="L178" s="385"/>
      <c r="M178" s="386">
        <f t="shared" si="6"/>
        <v>0</v>
      </c>
      <c r="N178" s="397" t="s">
        <v>865</v>
      </c>
      <c r="O178" s="390" t="s">
        <v>866</v>
      </c>
      <c r="P178" s="389" t="s">
        <v>508</v>
      </c>
      <c r="Q178" s="390"/>
      <c r="R178" s="389"/>
      <c r="S178" s="390" t="s">
        <v>496</v>
      </c>
      <c r="T178" s="390" t="s">
        <v>867</v>
      </c>
      <c r="U178" s="396">
        <v>0</v>
      </c>
      <c r="V178" s="392"/>
      <c r="W178" s="393"/>
      <c r="X178" s="393"/>
      <c r="Y178" s="394"/>
      <c r="Z178" s="393"/>
      <c r="AA178" s="395"/>
      <c r="AB178" s="392"/>
      <c r="AC178" s="393"/>
      <c r="AD178" s="393"/>
      <c r="AE178" s="394"/>
      <c r="AF178" s="393"/>
      <c r="AG178" s="395"/>
    </row>
    <row r="179" spans="2:33" ht="15.75" hidden="1" customHeight="1">
      <c r="B179" s="381" t="str">
        <f t="shared" si="5"/>
        <v>PR14SESHHR_B1</v>
      </c>
      <c r="C179" s="382" t="s">
        <v>838</v>
      </c>
      <c r="D179" s="383" t="s">
        <v>527</v>
      </c>
      <c r="E179" s="384"/>
      <c r="F179" s="385"/>
      <c r="G179" s="385"/>
      <c r="H179" s="385"/>
      <c r="I179" s="385"/>
      <c r="J179" s="385"/>
      <c r="K179" s="385"/>
      <c r="L179" s="385"/>
      <c r="M179" s="386">
        <f t="shared" si="6"/>
        <v>0</v>
      </c>
      <c r="N179" s="397" t="s">
        <v>639</v>
      </c>
      <c r="O179" s="390" t="s">
        <v>868</v>
      </c>
      <c r="P179" s="389" t="s">
        <v>508</v>
      </c>
      <c r="Q179" s="390"/>
      <c r="R179" s="389"/>
      <c r="S179" s="390" t="s">
        <v>496</v>
      </c>
      <c r="T179" s="390" t="s">
        <v>869</v>
      </c>
      <c r="U179" s="396">
        <v>0</v>
      </c>
      <c r="V179" s="392"/>
      <c r="W179" s="393"/>
      <c r="X179" s="393"/>
      <c r="Y179" s="394"/>
      <c r="Z179" s="393"/>
      <c r="AA179" s="395"/>
      <c r="AB179" s="392"/>
      <c r="AC179" s="393"/>
      <c r="AD179" s="393"/>
      <c r="AE179" s="394"/>
      <c r="AF179" s="393"/>
      <c r="AG179" s="395"/>
    </row>
    <row r="180" spans="2:33" ht="15.75" hidden="1" customHeight="1">
      <c r="B180" s="381" t="str">
        <f t="shared" si="5"/>
        <v>PR14SESHHR_B2</v>
      </c>
      <c r="C180" s="382" t="s">
        <v>838</v>
      </c>
      <c r="D180" s="383" t="s">
        <v>527</v>
      </c>
      <c r="E180" s="384"/>
      <c r="F180" s="385"/>
      <c r="G180" s="385"/>
      <c r="H180" s="385"/>
      <c r="I180" s="385"/>
      <c r="J180" s="385"/>
      <c r="K180" s="385"/>
      <c r="L180" s="385"/>
      <c r="M180" s="386">
        <f t="shared" si="6"/>
        <v>0</v>
      </c>
      <c r="N180" s="397" t="s">
        <v>696</v>
      </c>
      <c r="O180" s="390" t="s">
        <v>870</v>
      </c>
      <c r="P180" s="389" t="s">
        <v>508</v>
      </c>
      <c r="Q180" s="390"/>
      <c r="R180" s="389"/>
      <c r="S180" s="390" t="s">
        <v>176</v>
      </c>
      <c r="T180" s="390" t="s">
        <v>871</v>
      </c>
      <c r="U180" s="391">
        <v>2</v>
      </c>
      <c r="V180" s="392"/>
      <c r="W180" s="393"/>
      <c r="X180" s="393"/>
      <c r="Y180" s="394"/>
      <c r="Z180" s="393"/>
      <c r="AA180" s="395"/>
      <c r="AB180" s="392"/>
      <c r="AC180" s="393"/>
      <c r="AD180" s="393"/>
      <c r="AE180" s="394"/>
      <c r="AF180" s="393"/>
      <c r="AG180" s="395"/>
    </row>
    <row r="181" spans="2:33" ht="15.75" hidden="1" customHeight="1">
      <c r="B181" s="381" t="str">
        <f t="shared" si="5"/>
        <v>PR14SESHHR_B3</v>
      </c>
      <c r="C181" s="382" t="s">
        <v>838</v>
      </c>
      <c r="D181" s="383" t="s">
        <v>527</v>
      </c>
      <c r="E181" s="384"/>
      <c r="F181" s="385"/>
      <c r="G181" s="385"/>
      <c r="H181" s="385"/>
      <c r="I181" s="385"/>
      <c r="J181" s="385"/>
      <c r="K181" s="385"/>
      <c r="L181" s="385"/>
      <c r="M181" s="386">
        <f t="shared" si="6"/>
        <v>0</v>
      </c>
      <c r="N181" s="397" t="s">
        <v>699</v>
      </c>
      <c r="O181" s="390" t="s">
        <v>872</v>
      </c>
      <c r="P181" s="389" t="s">
        <v>508</v>
      </c>
      <c r="Q181" s="390"/>
      <c r="R181" s="389"/>
      <c r="S181" s="390" t="s">
        <v>176</v>
      </c>
      <c r="T181" s="390" t="s">
        <v>571</v>
      </c>
      <c r="U181" s="396">
        <v>0</v>
      </c>
      <c r="V181" s="392"/>
      <c r="W181" s="393"/>
      <c r="X181" s="393"/>
      <c r="Y181" s="394"/>
      <c r="Z181" s="393"/>
      <c r="AA181" s="395"/>
      <c r="AB181" s="392"/>
      <c r="AC181" s="393"/>
      <c r="AD181" s="393"/>
      <c r="AE181" s="394"/>
      <c r="AF181" s="393"/>
      <c r="AG181" s="395"/>
    </row>
    <row r="182" spans="2:33" ht="15.75" hidden="1" customHeight="1">
      <c r="B182" s="381" t="str">
        <f t="shared" si="5"/>
        <v>PR14SESHHR_D1</v>
      </c>
      <c r="C182" s="382" t="s">
        <v>838</v>
      </c>
      <c r="D182" s="383" t="s">
        <v>527</v>
      </c>
      <c r="E182" s="384"/>
      <c r="F182" s="385"/>
      <c r="G182" s="385"/>
      <c r="H182" s="385"/>
      <c r="I182" s="385"/>
      <c r="J182" s="385"/>
      <c r="K182" s="385"/>
      <c r="L182" s="385"/>
      <c r="M182" s="386">
        <f t="shared" si="6"/>
        <v>0</v>
      </c>
      <c r="N182" s="397" t="s">
        <v>647</v>
      </c>
      <c r="O182" s="390" t="s">
        <v>873</v>
      </c>
      <c r="P182" s="389" t="s">
        <v>508</v>
      </c>
      <c r="Q182" s="390"/>
      <c r="R182" s="389"/>
      <c r="S182" s="390" t="s">
        <v>176</v>
      </c>
      <c r="T182" s="390" t="s">
        <v>571</v>
      </c>
      <c r="U182" s="391">
        <v>1</v>
      </c>
      <c r="V182" s="392"/>
      <c r="W182" s="393"/>
      <c r="X182" s="393"/>
      <c r="Y182" s="394"/>
      <c r="Z182" s="393"/>
      <c r="AA182" s="395"/>
      <c r="AB182" s="392"/>
      <c r="AC182" s="393"/>
      <c r="AD182" s="393"/>
      <c r="AE182" s="394"/>
      <c r="AF182" s="393"/>
      <c r="AG182" s="395"/>
    </row>
    <row r="183" spans="2:33" ht="15.75" hidden="1" customHeight="1">
      <c r="B183" s="381" t="str">
        <f t="shared" si="5"/>
        <v>PR14SESHHR_D2</v>
      </c>
      <c r="C183" s="382" t="s">
        <v>838</v>
      </c>
      <c r="D183" s="383" t="s">
        <v>527</v>
      </c>
      <c r="E183" s="384"/>
      <c r="F183" s="385"/>
      <c r="G183" s="385"/>
      <c r="H183" s="385"/>
      <c r="I183" s="385"/>
      <c r="J183" s="385"/>
      <c r="K183" s="385"/>
      <c r="L183" s="385"/>
      <c r="M183" s="386">
        <f t="shared" si="6"/>
        <v>0</v>
      </c>
      <c r="N183" s="397" t="s">
        <v>801</v>
      </c>
      <c r="O183" s="390" t="s">
        <v>874</v>
      </c>
      <c r="P183" s="389" t="s">
        <v>494</v>
      </c>
      <c r="Q183" s="390" t="s">
        <v>495</v>
      </c>
      <c r="R183" s="389"/>
      <c r="S183" s="390" t="s">
        <v>530</v>
      </c>
      <c r="T183" s="390" t="s">
        <v>531</v>
      </c>
      <c r="U183" s="391">
        <v>1</v>
      </c>
      <c r="V183" s="392"/>
      <c r="W183" s="393"/>
      <c r="X183" s="393"/>
      <c r="Y183" s="394"/>
      <c r="Z183" s="393"/>
      <c r="AA183" s="395"/>
      <c r="AB183" s="392"/>
      <c r="AC183" s="393"/>
      <c r="AD183" s="393"/>
      <c r="AE183" s="394"/>
      <c r="AF183" s="393"/>
      <c r="AG183" s="395"/>
    </row>
    <row r="184" spans="2:33" ht="15.75" hidden="1" customHeight="1">
      <c r="B184" s="381" t="str">
        <f t="shared" si="5"/>
        <v>PR14SESHHR_D3</v>
      </c>
      <c r="C184" s="382" t="s">
        <v>838</v>
      </c>
      <c r="D184" s="383" t="s">
        <v>527</v>
      </c>
      <c r="E184" s="384"/>
      <c r="F184" s="385"/>
      <c r="G184" s="385"/>
      <c r="H184" s="385"/>
      <c r="I184" s="385"/>
      <c r="J184" s="385"/>
      <c r="K184" s="385"/>
      <c r="L184" s="385"/>
      <c r="M184" s="386">
        <f t="shared" si="6"/>
        <v>0</v>
      </c>
      <c r="N184" s="397" t="s">
        <v>804</v>
      </c>
      <c r="O184" s="390" t="s">
        <v>875</v>
      </c>
      <c r="P184" s="389" t="s">
        <v>508</v>
      </c>
      <c r="Q184" s="390"/>
      <c r="R184" s="389"/>
      <c r="S184" s="390" t="s">
        <v>496</v>
      </c>
      <c r="T184" s="390" t="s">
        <v>876</v>
      </c>
      <c r="U184" s="391">
        <v>1</v>
      </c>
      <c r="V184" s="392"/>
      <c r="W184" s="393"/>
      <c r="X184" s="393"/>
      <c r="Y184" s="394"/>
      <c r="Z184" s="393"/>
      <c r="AA184" s="395"/>
      <c r="AB184" s="392"/>
      <c r="AC184" s="393"/>
      <c r="AD184" s="393"/>
      <c r="AE184" s="394"/>
      <c r="AF184" s="393"/>
      <c r="AG184" s="395"/>
    </row>
    <row r="185" spans="2:33" ht="15.75" hidden="1" customHeight="1">
      <c r="B185" s="381" t="str">
        <f t="shared" si="5"/>
        <v>PR14SEWWSW_A1</v>
      </c>
      <c r="C185" s="382" t="s">
        <v>877</v>
      </c>
      <c r="D185" s="383" t="s">
        <v>491</v>
      </c>
      <c r="E185" s="384"/>
      <c r="F185" s="385"/>
      <c r="G185" s="385"/>
      <c r="H185" s="385"/>
      <c r="I185" s="385"/>
      <c r="J185" s="385"/>
      <c r="K185" s="385"/>
      <c r="L185" s="385"/>
      <c r="M185" s="386">
        <f t="shared" si="6"/>
        <v>0</v>
      </c>
      <c r="N185" s="397" t="s">
        <v>632</v>
      </c>
      <c r="O185" s="390" t="s">
        <v>878</v>
      </c>
      <c r="P185" s="389" t="s">
        <v>494</v>
      </c>
      <c r="Q185" s="390" t="s">
        <v>495</v>
      </c>
      <c r="R185" s="389"/>
      <c r="S185" s="390" t="s">
        <v>530</v>
      </c>
      <c r="T185" s="390" t="s">
        <v>879</v>
      </c>
      <c r="U185" s="391">
        <v>1</v>
      </c>
      <c r="V185" s="392"/>
      <c r="W185" s="393"/>
      <c r="X185" s="393"/>
      <c r="Y185" s="394"/>
      <c r="Z185" s="393"/>
      <c r="AA185" s="395"/>
      <c r="AB185" s="392"/>
      <c r="AC185" s="393"/>
      <c r="AD185" s="393"/>
      <c r="AE185" s="394"/>
      <c r="AF185" s="393"/>
      <c r="AG185" s="395"/>
    </row>
    <row r="186" spans="2:33" ht="15.75" hidden="1" customHeight="1">
      <c r="B186" s="381" t="str">
        <f t="shared" si="5"/>
        <v>PR14SEWWSW_B1</v>
      </c>
      <c r="C186" s="382" t="s">
        <v>877</v>
      </c>
      <c r="D186" s="383" t="s">
        <v>491</v>
      </c>
      <c r="E186" s="384"/>
      <c r="F186" s="385"/>
      <c r="G186" s="385"/>
      <c r="H186" s="385"/>
      <c r="I186" s="385"/>
      <c r="J186" s="385"/>
      <c r="K186" s="385"/>
      <c r="L186" s="385"/>
      <c r="M186" s="386">
        <f t="shared" si="6"/>
        <v>0</v>
      </c>
      <c r="N186" s="397" t="s">
        <v>639</v>
      </c>
      <c r="O186" s="390" t="s">
        <v>880</v>
      </c>
      <c r="P186" s="389" t="s">
        <v>494</v>
      </c>
      <c r="Q186" s="390" t="s">
        <v>495</v>
      </c>
      <c r="R186" s="389"/>
      <c r="S186" s="390" t="s">
        <v>530</v>
      </c>
      <c r="T186" s="390" t="s">
        <v>879</v>
      </c>
      <c r="U186" s="391">
        <v>1</v>
      </c>
      <c r="V186" s="392"/>
      <c r="W186" s="393"/>
      <c r="X186" s="393"/>
      <c r="Y186" s="394"/>
      <c r="Z186" s="393"/>
      <c r="AA186" s="395"/>
      <c r="AB186" s="392"/>
      <c r="AC186" s="393"/>
      <c r="AD186" s="393"/>
      <c r="AE186" s="394"/>
      <c r="AF186" s="393"/>
      <c r="AG186" s="395"/>
    </row>
    <row r="187" spans="2:33" ht="15.75" hidden="1" customHeight="1">
      <c r="B187" s="381" t="str">
        <f t="shared" si="5"/>
        <v>PR14SEWWSW_C1</v>
      </c>
      <c r="C187" s="382" t="s">
        <v>877</v>
      </c>
      <c r="D187" s="383" t="s">
        <v>491</v>
      </c>
      <c r="E187" s="384"/>
      <c r="F187" s="385"/>
      <c r="G187" s="385"/>
      <c r="H187" s="385"/>
      <c r="I187" s="385"/>
      <c r="J187" s="385"/>
      <c r="K187" s="385"/>
      <c r="L187" s="385"/>
      <c r="M187" s="386">
        <f t="shared" si="6"/>
        <v>0</v>
      </c>
      <c r="N187" s="397" t="s">
        <v>642</v>
      </c>
      <c r="O187" s="390" t="s">
        <v>881</v>
      </c>
      <c r="P187" s="389" t="s">
        <v>494</v>
      </c>
      <c r="Q187" s="390" t="s">
        <v>495</v>
      </c>
      <c r="R187" s="389"/>
      <c r="S187" s="390" t="s">
        <v>530</v>
      </c>
      <c r="T187" s="390" t="s">
        <v>879</v>
      </c>
      <c r="U187" s="391">
        <v>1</v>
      </c>
      <c r="V187" s="392"/>
      <c r="W187" s="393"/>
      <c r="X187" s="393"/>
      <c r="Y187" s="394"/>
      <c r="Z187" s="393"/>
      <c r="AA187" s="395"/>
      <c r="AB187" s="392"/>
      <c r="AC187" s="393"/>
      <c r="AD187" s="393"/>
      <c r="AE187" s="394"/>
      <c r="AF187" s="393"/>
      <c r="AG187" s="395"/>
    </row>
    <row r="188" spans="2:33" ht="15.75" hidden="1" customHeight="1">
      <c r="B188" s="381" t="str">
        <f t="shared" si="5"/>
        <v>PR14SEWWSW_C2</v>
      </c>
      <c r="C188" s="382" t="s">
        <v>877</v>
      </c>
      <c r="D188" s="383" t="s">
        <v>491</v>
      </c>
      <c r="E188" s="384"/>
      <c r="F188" s="385"/>
      <c r="G188" s="385"/>
      <c r="H188" s="385"/>
      <c r="I188" s="385"/>
      <c r="J188" s="385"/>
      <c r="K188" s="385"/>
      <c r="L188" s="385"/>
      <c r="M188" s="386">
        <f t="shared" si="6"/>
        <v>0</v>
      </c>
      <c r="N188" s="397" t="s">
        <v>644</v>
      </c>
      <c r="O188" s="390" t="s">
        <v>882</v>
      </c>
      <c r="P188" s="389" t="s">
        <v>494</v>
      </c>
      <c r="Q188" s="390" t="s">
        <v>495</v>
      </c>
      <c r="R188" s="389"/>
      <c r="S188" s="390" t="s">
        <v>496</v>
      </c>
      <c r="T188" s="390" t="s">
        <v>497</v>
      </c>
      <c r="U188" s="391">
        <v>1</v>
      </c>
      <c r="V188" s="392"/>
      <c r="W188" s="393"/>
      <c r="X188" s="393"/>
      <c r="Y188" s="394"/>
      <c r="Z188" s="393"/>
      <c r="AA188" s="395"/>
      <c r="AB188" s="392"/>
      <c r="AC188" s="393"/>
      <c r="AD188" s="393"/>
      <c r="AE188" s="394"/>
      <c r="AF188" s="393"/>
      <c r="AG188" s="395"/>
    </row>
    <row r="189" spans="2:33" ht="15.75" hidden="1" customHeight="1">
      <c r="B189" s="381" t="str">
        <f t="shared" si="5"/>
        <v>PR14SEWWSW_D1</v>
      </c>
      <c r="C189" s="382" t="s">
        <v>877</v>
      </c>
      <c r="D189" s="383" t="s">
        <v>491</v>
      </c>
      <c r="E189" s="384"/>
      <c r="F189" s="385"/>
      <c r="G189" s="385"/>
      <c r="H189" s="385"/>
      <c r="I189" s="385"/>
      <c r="J189" s="385"/>
      <c r="K189" s="385"/>
      <c r="L189" s="385"/>
      <c r="M189" s="386">
        <f t="shared" si="6"/>
        <v>0</v>
      </c>
      <c r="N189" s="397" t="s">
        <v>647</v>
      </c>
      <c r="O189" s="390" t="s">
        <v>883</v>
      </c>
      <c r="P189" s="389" t="s">
        <v>494</v>
      </c>
      <c r="Q189" s="390" t="s">
        <v>495</v>
      </c>
      <c r="R189" s="389"/>
      <c r="S189" s="390" t="s">
        <v>530</v>
      </c>
      <c r="T189" s="390" t="s">
        <v>879</v>
      </c>
      <c r="U189" s="391">
        <v>1</v>
      </c>
      <c r="V189" s="392"/>
      <c r="W189" s="393"/>
      <c r="X189" s="393"/>
      <c r="Y189" s="394"/>
      <c r="Z189" s="393"/>
      <c r="AA189" s="395"/>
      <c r="AB189" s="392"/>
      <c r="AC189" s="393"/>
      <c r="AD189" s="393"/>
      <c r="AE189" s="394"/>
      <c r="AF189" s="393"/>
      <c r="AG189" s="395"/>
    </row>
    <row r="190" spans="2:33" ht="15.75" hidden="1" customHeight="1">
      <c r="B190" s="381" t="str">
        <f t="shared" si="5"/>
        <v>PR14SEWWSW_D2</v>
      </c>
      <c r="C190" s="382" t="s">
        <v>877</v>
      </c>
      <c r="D190" s="383" t="s">
        <v>491</v>
      </c>
      <c r="E190" s="384"/>
      <c r="F190" s="385"/>
      <c r="G190" s="385"/>
      <c r="H190" s="385"/>
      <c r="I190" s="385"/>
      <c r="J190" s="385"/>
      <c r="K190" s="385"/>
      <c r="L190" s="385"/>
      <c r="M190" s="386">
        <f t="shared" si="6"/>
        <v>0</v>
      </c>
      <c r="N190" s="397" t="s">
        <v>801</v>
      </c>
      <c r="O190" s="390" t="s">
        <v>884</v>
      </c>
      <c r="P190" s="389" t="s">
        <v>494</v>
      </c>
      <c r="Q190" s="390" t="s">
        <v>495</v>
      </c>
      <c r="R190" s="389"/>
      <c r="S190" s="390" t="s">
        <v>530</v>
      </c>
      <c r="T190" s="390" t="s">
        <v>531</v>
      </c>
      <c r="U190" s="391">
        <v>1</v>
      </c>
      <c r="V190" s="392"/>
      <c r="W190" s="393"/>
      <c r="X190" s="393"/>
      <c r="Y190" s="394"/>
      <c r="Z190" s="393"/>
      <c r="AA190" s="395"/>
      <c r="AB190" s="392"/>
      <c r="AC190" s="393"/>
      <c r="AD190" s="393"/>
      <c r="AE190" s="394"/>
      <c r="AF190" s="393"/>
      <c r="AG190" s="395"/>
    </row>
    <row r="191" spans="2:33" ht="15.75" hidden="1" customHeight="1">
      <c r="B191" s="381" t="str">
        <f t="shared" si="5"/>
        <v>PR14SEWWSW_E1</v>
      </c>
      <c r="C191" s="382" t="s">
        <v>877</v>
      </c>
      <c r="D191" s="383" t="s">
        <v>491</v>
      </c>
      <c r="E191" s="384"/>
      <c r="F191" s="385"/>
      <c r="G191" s="385"/>
      <c r="H191" s="385"/>
      <c r="I191" s="385"/>
      <c r="J191" s="385"/>
      <c r="K191" s="385"/>
      <c r="L191" s="385"/>
      <c r="M191" s="386">
        <f t="shared" si="6"/>
        <v>0</v>
      </c>
      <c r="N191" s="397" t="s">
        <v>649</v>
      </c>
      <c r="O191" s="390" t="s">
        <v>885</v>
      </c>
      <c r="P191" s="389" t="s">
        <v>508</v>
      </c>
      <c r="Q191" s="390"/>
      <c r="R191" s="389"/>
      <c r="S191" s="390" t="s">
        <v>176</v>
      </c>
      <c r="T191" s="390" t="s">
        <v>571</v>
      </c>
      <c r="U191" s="396">
        <v>0</v>
      </c>
      <c r="V191" s="392"/>
      <c r="W191" s="393"/>
      <c r="X191" s="393"/>
      <c r="Y191" s="394"/>
      <c r="Z191" s="393"/>
      <c r="AA191" s="395"/>
      <c r="AB191" s="392"/>
      <c r="AC191" s="393"/>
      <c r="AD191" s="393"/>
      <c r="AE191" s="394"/>
      <c r="AF191" s="393"/>
      <c r="AG191" s="395"/>
    </row>
    <row r="192" spans="2:33" ht="15.75" hidden="1" customHeight="1">
      <c r="B192" s="381" t="str">
        <f t="shared" si="5"/>
        <v>PR14SEWWSW_F1</v>
      </c>
      <c r="C192" s="382" t="s">
        <v>877</v>
      </c>
      <c r="D192" s="383" t="s">
        <v>491</v>
      </c>
      <c r="E192" s="384"/>
      <c r="F192" s="385"/>
      <c r="G192" s="385"/>
      <c r="H192" s="385"/>
      <c r="I192" s="385"/>
      <c r="J192" s="385"/>
      <c r="K192" s="385"/>
      <c r="L192" s="385"/>
      <c r="M192" s="386">
        <f t="shared" si="6"/>
        <v>0</v>
      </c>
      <c r="N192" s="397" t="s">
        <v>652</v>
      </c>
      <c r="O192" s="390" t="s">
        <v>886</v>
      </c>
      <c r="P192" s="389" t="s">
        <v>494</v>
      </c>
      <c r="Q192" s="390" t="s">
        <v>495</v>
      </c>
      <c r="R192" s="389"/>
      <c r="S192" s="390" t="s">
        <v>530</v>
      </c>
      <c r="T192" s="390" t="s">
        <v>879</v>
      </c>
      <c r="U192" s="391">
        <v>1</v>
      </c>
      <c r="V192" s="392"/>
      <c r="W192" s="393"/>
      <c r="X192" s="393"/>
      <c r="Y192" s="394"/>
      <c r="Z192" s="393"/>
      <c r="AA192" s="395"/>
      <c r="AB192" s="392"/>
      <c r="AC192" s="393"/>
      <c r="AD192" s="393"/>
      <c r="AE192" s="394"/>
      <c r="AF192" s="393"/>
      <c r="AG192" s="395"/>
    </row>
    <row r="193" spans="2:33" ht="15.75" hidden="1" customHeight="1">
      <c r="B193" s="381" t="str">
        <f t="shared" si="5"/>
        <v>PR14SEWWSW_F2</v>
      </c>
      <c r="C193" s="382" t="s">
        <v>877</v>
      </c>
      <c r="D193" s="383" t="s">
        <v>491</v>
      </c>
      <c r="E193" s="384"/>
      <c r="F193" s="385"/>
      <c r="G193" s="385"/>
      <c r="H193" s="385"/>
      <c r="I193" s="385"/>
      <c r="J193" s="385"/>
      <c r="K193" s="385"/>
      <c r="L193" s="385"/>
      <c r="M193" s="386">
        <f t="shared" si="6"/>
        <v>0</v>
      </c>
      <c r="N193" s="397" t="s">
        <v>887</v>
      </c>
      <c r="O193" s="390" t="s">
        <v>888</v>
      </c>
      <c r="P193" s="389" t="s">
        <v>494</v>
      </c>
      <c r="Q193" s="390" t="s">
        <v>108</v>
      </c>
      <c r="R193" s="389"/>
      <c r="S193" s="390" t="s">
        <v>496</v>
      </c>
      <c r="T193" s="390" t="s">
        <v>889</v>
      </c>
      <c r="U193" s="391">
        <v>0</v>
      </c>
      <c r="V193" s="392"/>
      <c r="W193" s="393"/>
      <c r="X193" s="393"/>
      <c r="Y193" s="394"/>
      <c r="Z193" s="393"/>
      <c r="AA193" s="395"/>
      <c r="AB193" s="392"/>
      <c r="AC193" s="393"/>
      <c r="AD193" s="393"/>
      <c r="AE193" s="394"/>
      <c r="AF193" s="393"/>
      <c r="AG193" s="395"/>
    </row>
    <row r="194" spans="2:33" ht="15.75" hidden="1" customHeight="1">
      <c r="B194" s="381" t="str">
        <f t="shared" si="5"/>
        <v>PR14SEWWSW_G1</v>
      </c>
      <c r="C194" s="382" t="s">
        <v>877</v>
      </c>
      <c r="D194" s="383" t="s">
        <v>491</v>
      </c>
      <c r="E194" s="384"/>
      <c r="F194" s="385"/>
      <c r="G194" s="385"/>
      <c r="H194" s="385"/>
      <c r="I194" s="385"/>
      <c r="J194" s="385"/>
      <c r="K194" s="385"/>
      <c r="L194" s="385"/>
      <c r="M194" s="386">
        <f t="shared" si="6"/>
        <v>0</v>
      </c>
      <c r="N194" s="397" t="s">
        <v>654</v>
      </c>
      <c r="O194" s="390" t="s">
        <v>890</v>
      </c>
      <c r="P194" s="389" t="s">
        <v>494</v>
      </c>
      <c r="Q194" s="390" t="s">
        <v>495</v>
      </c>
      <c r="R194" s="389"/>
      <c r="S194" s="390" t="s">
        <v>530</v>
      </c>
      <c r="T194" s="390" t="s">
        <v>879</v>
      </c>
      <c r="U194" s="391">
        <v>1</v>
      </c>
      <c r="V194" s="392"/>
      <c r="W194" s="393"/>
      <c r="X194" s="393"/>
      <c r="Y194" s="394"/>
      <c r="Z194" s="393"/>
      <c r="AA194" s="395"/>
      <c r="AB194" s="392"/>
      <c r="AC194" s="393"/>
      <c r="AD194" s="393"/>
      <c r="AE194" s="394"/>
      <c r="AF194" s="393"/>
      <c r="AG194" s="395"/>
    </row>
    <row r="195" spans="2:33" ht="15.75" hidden="1" customHeight="1">
      <c r="B195" s="381" t="str">
        <f t="shared" si="5"/>
        <v>PR14SEWWSW_G2</v>
      </c>
      <c r="C195" s="382" t="s">
        <v>877</v>
      </c>
      <c r="D195" s="383" t="s">
        <v>491</v>
      </c>
      <c r="E195" s="384"/>
      <c r="F195" s="385"/>
      <c r="G195" s="385"/>
      <c r="H195" s="385"/>
      <c r="I195" s="385"/>
      <c r="J195" s="385"/>
      <c r="K195" s="385"/>
      <c r="L195" s="385"/>
      <c r="M195" s="386">
        <f t="shared" si="6"/>
        <v>0</v>
      </c>
      <c r="N195" s="397" t="s">
        <v>669</v>
      </c>
      <c r="O195" s="390" t="s">
        <v>891</v>
      </c>
      <c r="P195" s="389" t="s">
        <v>494</v>
      </c>
      <c r="Q195" s="390" t="s">
        <v>495</v>
      </c>
      <c r="R195" s="389"/>
      <c r="S195" s="390" t="s">
        <v>536</v>
      </c>
      <c r="T195" s="390" t="s">
        <v>537</v>
      </c>
      <c r="U195" s="391">
        <v>1</v>
      </c>
      <c r="V195" s="392"/>
      <c r="W195" s="393"/>
      <c r="X195" s="393"/>
      <c r="Y195" s="394"/>
      <c r="Z195" s="393"/>
      <c r="AA195" s="395"/>
      <c r="AB195" s="392"/>
      <c r="AC195" s="393"/>
      <c r="AD195" s="393"/>
      <c r="AE195" s="394"/>
      <c r="AF195" s="393"/>
      <c r="AG195" s="395"/>
    </row>
    <row r="196" spans="2:33" ht="15.75" hidden="1" customHeight="1">
      <c r="B196" s="381" t="str">
        <f t="shared" si="5"/>
        <v>PR14SEWWSW_H1</v>
      </c>
      <c r="C196" s="382" t="s">
        <v>877</v>
      </c>
      <c r="D196" s="383" t="s">
        <v>491</v>
      </c>
      <c r="E196" s="384"/>
      <c r="F196" s="385"/>
      <c r="G196" s="385"/>
      <c r="H196" s="385"/>
      <c r="I196" s="385"/>
      <c r="J196" s="385"/>
      <c r="K196" s="385"/>
      <c r="L196" s="385"/>
      <c r="M196" s="386">
        <f t="shared" si="6"/>
        <v>0</v>
      </c>
      <c r="N196" s="397" t="s">
        <v>657</v>
      </c>
      <c r="O196" s="390" t="s">
        <v>892</v>
      </c>
      <c r="P196" s="389" t="s">
        <v>494</v>
      </c>
      <c r="Q196" s="390" t="s">
        <v>495</v>
      </c>
      <c r="R196" s="389"/>
      <c r="S196" s="390" t="s">
        <v>530</v>
      </c>
      <c r="T196" s="390" t="s">
        <v>879</v>
      </c>
      <c r="U196" s="391">
        <v>1</v>
      </c>
      <c r="V196" s="392"/>
      <c r="W196" s="393"/>
      <c r="X196" s="393"/>
      <c r="Y196" s="394"/>
      <c r="Z196" s="393"/>
      <c r="AA196" s="395"/>
      <c r="AB196" s="392"/>
      <c r="AC196" s="393"/>
      <c r="AD196" s="393"/>
      <c r="AE196" s="394"/>
      <c r="AF196" s="393"/>
      <c r="AG196" s="395"/>
    </row>
    <row r="197" spans="2:33" ht="15.75" hidden="1" customHeight="1">
      <c r="B197" s="381" t="str">
        <f t="shared" si="5"/>
        <v>PR14SEWWSW_H2</v>
      </c>
      <c r="C197" s="382" t="s">
        <v>877</v>
      </c>
      <c r="D197" s="383" t="s">
        <v>491</v>
      </c>
      <c r="E197" s="384"/>
      <c r="F197" s="385"/>
      <c r="G197" s="385"/>
      <c r="H197" s="385"/>
      <c r="I197" s="385"/>
      <c r="J197" s="385"/>
      <c r="K197" s="385"/>
      <c r="L197" s="385"/>
      <c r="M197" s="386">
        <f t="shared" si="6"/>
        <v>0</v>
      </c>
      <c r="N197" s="397" t="s">
        <v>660</v>
      </c>
      <c r="O197" s="390" t="s">
        <v>893</v>
      </c>
      <c r="P197" s="389" t="s">
        <v>500</v>
      </c>
      <c r="Q197" s="390" t="s">
        <v>495</v>
      </c>
      <c r="R197" s="389"/>
      <c r="S197" s="390" t="s">
        <v>496</v>
      </c>
      <c r="T197" s="390" t="s">
        <v>497</v>
      </c>
      <c r="U197" s="391">
        <v>0</v>
      </c>
      <c r="V197" s="392"/>
      <c r="W197" s="393"/>
      <c r="X197" s="393"/>
      <c r="Y197" s="394"/>
      <c r="Z197" s="393"/>
      <c r="AA197" s="395"/>
      <c r="AB197" s="392"/>
      <c r="AC197" s="393"/>
      <c r="AD197" s="393"/>
      <c r="AE197" s="394"/>
      <c r="AF197" s="393"/>
      <c r="AG197" s="395"/>
    </row>
    <row r="198" spans="2:33" ht="15.75" hidden="1" customHeight="1">
      <c r="B198" s="381" t="str">
        <f t="shared" ref="B198:B261" si="7">CONCATENATE("PR14", C198, D198, "_", N198)</f>
        <v>PR14SEWWSW_I1</v>
      </c>
      <c r="C198" s="382" t="s">
        <v>877</v>
      </c>
      <c r="D198" s="383" t="s">
        <v>491</v>
      </c>
      <c r="E198" s="384"/>
      <c r="F198" s="385"/>
      <c r="G198" s="385"/>
      <c r="H198" s="385"/>
      <c r="I198" s="385"/>
      <c r="J198" s="385"/>
      <c r="K198" s="385"/>
      <c r="L198" s="385"/>
      <c r="M198" s="386">
        <f t="shared" si="6"/>
        <v>0</v>
      </c>
      <c r="N198" s="397" t="s">
        <v>672</v>
      </c>
      <c r="O198" s="390" t="s">
        <v>894</v>
      </c>
      <c r="P198" s="389" t="s">
        <v>500</v>
      </c>
      <c r="Q198" s="390" t="s">
        <v>495</v>
      </c>
      <c r="R198" s="389"/>
      <c r="S198" s="390" t="s">
        <v>176</v>
      </c>
      <c r="T198" s="390" t="s">
        <v>512</v>
      </c>
      <c r="U198" s="391">
        <v>2</v>
      </c>
      <c r="V198" s="392"/>
      <c r="W198" s="393"/>
      <c r="X198" s="393"/>
      <c r="Y198" s="394"/>
      <c r="Z198" s="393"/>
      <c r="AA198" s="395"/>
      <c r="AB198" s="392"/>
      <c r="AC198" s="393"/>
      <c r="AD198" s="393"/>
      <c r="AE198" s="394"/>
      <c r="AF198" s="393"/>
      <c r="AG198" s="395"/>
    </row>
    <row r="199" spans="2:33" ht="15.75" hidden="1" customHeight="1">
      <c r="B199" s="381" t="str">
        <f t="shared" si="7"/>
        <v>PR14SEWWSW_J1</v>
      </c>
      <c r="C199" s="382" t="s">
        <v>877</v>
      </c>
      <c r="D199" s="383" t="s">
        <v>491</v>
      </c>
      <c r="E199" s="384"/>
      <c r="F199" s="385"/>
      <c r="G199" s="385"/>
      <c r="H199" s="385"/>
      <c r="I199" s="385"/>
      <c r="J199" s="385"/>
      <c r="K199" s="385"/>
      <c r="L199" s="385"/>
      <c r="M199" s="386">
        <f t="shared" ref="M199:M262" si="8">SUM(E199:L199)</f>
        <v>0</v>
      </c>
      <c r="N199" s="397" t="s">
        <v>675</v>
      </c>
      <c r="O199" s="390" t="s">
        <v>895</v>
      </c>
      <c r="P199" s="389" t="s">
        <v>508</v>
      </c>
      <c r="Q199" s="390"/>
      <c r="R199" s="389"/>
      <c r="S199" s="390" t="s">
        <v>496</v>
      </c>
      <c r="T199" s="390" t="s">
        <v>896</v>
      </c>
      <c r="U199" s="391">
        <v>0</v>
      </c>
      <c r="V199" s="392"/>
      <c r="W199" s="393"/>
      <c r="X199" s="393"/>
      <c r="Y199" s="394"/>
      <c r="Z199" s="393"/>
      <c r="AA199" s="395"/>
      <c r="AB199" s="392"/>
      <c r="AC199" s="393"/>
      <c r="AD199" s="393"/>
      <c r="AE199" s="394"/>
      <c r="AF199" s="393"/>
      <c r="AG199" s="395"/>
    </row>
    <row r="200" spans="2:33" ht="15.75" hidden="1" customHeight="1">
      <c r="B200" s="381" t="str">
        <f t="shared" si="7"/>
        <v>PR14SEWWSW_J2</v>
      </c>
      <c r="C200" s="382" t="s">
        <v>877</v>
      </c>
      <c r="D200" s="383" t="s">
        <v>491</v>
      </c>
      <c r="E200" s="384"/>
      <c r="F200" s="385"/>
      <c r="G200" s="385"/>
      <c r="H200" s="385"/>
      <c r="I200" s="385"/>
      <c r="J200" s="385"/>
      <c r="K200" s="385"/>
      <c r="L200" s="385"/>
      <c r="M200" s="386">
        <f t="shared" si="8"/>
        <v>0</v>
      </c>
      <c r="N200" s="397" t="s">
        <v>678</v>
      </c>
      <c r="O200" s="390" t="s">
        <v>897</v>
      </c>
      <c r="P200" s="389" t="s">
        <v>508</v>
      </c>
      <c r="Q200" s="390"/>
      <c r="R200" s="389"/>
      <c r="S200" s="390" t="s">
        <v>496</v>
      </c>
      <c r="T200" s="390" t="s">
        <v>898</v>
      </c>
      <c r="U200" s="391">
        <v>0</v>
      </c>
      <c r="V200" s="392"/>
      <c r="W200" s="393"/>
      <c r="X200" s="393"/>
      <c r="Y200" s="394"/>
      <c r="Z200" s="393"/>
      <c r="AA200" s="395"/>
      <c r="AB200" s="392"/>
      <c r="AC200" s="393"/>
      <c r="AD200" s="393"/>
      <c r="AE200" s="394"/>
      <c r="AF200" s="393"/>
      <c r="AG200" s="395"/>
    </row>
    <row r="201" spans="2:33" ht="15.75" hidden="1" customHeight="1">
      <c r="B201" s="381" t="str">
        <f t="shared" si="7"/>
        <v>PR14SEWWSW_K1</v>
      </c>
      <c r="C201" s="382" t="s">
        <v>877</v>
      </c>
      <c r="D201" s="383" t="s">
        <v>491</v>
      </c>
      <c r="E201" s="384"/>
      <c r="F201" s="385"/>
      <c r="G201" s="385"/>
      <c r="H201" s="385"/>
      <c r="I201" s="385"/>
      <c r="J201" s="385"/>
      <c r="K201" s="385"/>
      <c r="L201" s="385"/>
      <c r="M201" s="386">
        <f t="shared" si="8"/>
        <v>0</v>
      </c>
      <c r="N201" s="397" t="s">
        <v>682</v>
      </c>
      <c r="O201" s="390" t="s">
        <v>899</v>
      </c>
      <c r="P201" s="389" t="s">
        <v>508</v>
      </c>
      <c r="Q201" s="390"/>
      <c r="R201" s="389"/>
      <c r="S201" s="390" t="s">
        <v>496</v>
      </c>
      <c r="T201" s="390" t="s">
        <v>900</v>
      </c>
      <c r="U201" s="391">
        <v>0</v>
      </c>
      <c r="V201" s="392"/>
      <c r="W201" s="393"/>
      <c r="X201" s="393"/>
      <c r="Y201" s="394"/>
      <c r="Z201" s="393"/>
      <c r="AA201" s="395"/>
      <c r="AB201" s="392"/>
      <c r="AC201" s="393"/>
      <c r="AD201" s="393"/>
      <c r="AE201" s="394"/>
      <c r="AF201" s="393"/>
      <c r="AG201" s="395"/>
    </row>
    <row r="202" spans="2:33" ht="15.75" hidden="1" customHeight="1">
      <c r="B202" s="381" t="str">
        <f t="shared" si="7"/>
        <v>PR14SEWWSW_L1</v>
      </c>
      <c r="C202" s="382" t="s">
        <v>877</v>
      </c>
      <c r="D202" s="383" t="s">
        <v>491</v>
      </c>
      <c r="E202" s="384"/>
      <c r="F202" s="385"/>
      <c r="G202" s="385"/>
      <c r="H202" s="385"/>
      <c r="I202" s="385"/>
      <c r="J202" s="385"/>
      <c r="K202" s="385"/>
      <c r="L202" s="385"/>
      <c r="M202" s="386">
        <f t="shared" si="8"/>
        <v>0</v>
      </c>
      <c r="N202" s="397" t="s">
        <v>684</v>
      </c>
      <c r="O202" s="390" t="s">
        <v>901</v>
      </c>
      <c r="P202" s="389" t="s">
        <v>508</v>
      </c>
      <c r="Q202" s="390"/>
      <c r="R202" s="389"/>
      <c r="S202" s="390" t="s">
        <v>496</v>
      </c>
      <c r="T202" s="390" t="s">
        <v>902</v>
      </c>
      <c r="U202" s="391">
        <v>0</v>
      </c>
      <c r="V202" s="392"/>
      <c r="W202" s="393"/>
      <c r="X202" s="393"/>
      <c r="Y202" s="394"/>
      <c r="Z202" s="393"/>
      <c r="AA202" s="395"/>
      <c r="AB202" s="392"/>
      <c r="AC202" s="393"/>
      <c r="AD202" s="393"/>
      <c r="AE202" s="394"/>
      <c r="AF202" s="393"/>
      <c r="AG202" s="395"/>
    </row>
    <row r="203" spans="2:33" ht="15.75" hidden="1" customHeight="1">
      <c r="B203" s="381" t="str">
        <f t="shared" si="7"/>
        <v>PR14SEWWSW_M1</v>
      </c>
      <c r="C203" s="382" t="s">
        <v>877</v>
      </c>
      <c r="D203" s="383" t="s">
        <v>491</v>
      </c>
      <c r="E203" s="384"/>
      <c r="F203" s="385"/>
      <c r="G203" s="385"/>
      <c r="H203" s="385"/>
      <c r="I203" s="385"/>
      <c r="J203" s="385"/>
      <c r="K203" s="385"/>
      <c r="L203" s="385"/>
      <c r="M203" s="386">
        <f t="shared" si="8"/>
        <v>0</v>
      </c>
      <c r="N203" s="397" t="s">
        <v>903</v>
      </c>
      <c r="O203" s="390" t="s">
        <v>904</v>
      </c>
      <c r="P203" s="389" t="s">
        <v>508</v>
      </c>
      <c r="Q203" s="390"/>
      <c r="R203" s="389"/>
      <c r="S203" s="390" t="s">
        <v>496</v>
      </c>
      <c r="T203" s="390" t="s">
        <v>905</v>
      </c>
      <c r="U203" s="396">
        <v>0</v>
      </c>
      <c r="V203" s="392"/>
      <c r="W203" s="393"/>
      <c r="X203" s="393"/>
      <c r="Y203" s="394"/>
      <c r="Z203" s="393"/>
      <c r="AA203" s="395"/>
      <c r="AB203" s="392"/>
      <c r="AC203" s="393"/>
      <c r="AD203" s="393"/>
      <c r="AE203" s="394"/>
      <c r="AF203" s="393"/>
      <c r="AG203" s="395"/>
    </row>
    <row r="204" spans="2:33" ht="15.75" hidden="1" customHeight="1">
      <c r="B204" s="381" t="str">
        <f t="shared" si="7"/>
        <v>PR14SEWWSW_N1</v>
      </c>
      <c r="C204" s="382" t="s">
        <v>877</v>
      </c>
      <c r="D204" s="383" t="s">
        <v>491</v>
      </c>
      <c r="E204" s="384"/>
      <c r="F204" s="385"/>
      <c r="G204" s="385"/>
      <c r="H204" s="385"/>
      <c r="I204" s="385"/>
      <c r="J204" s="385"/>
      <c r="K204" s="385"/>
      <c r="L204" s="385"/>
      <c r="M204" s="386">
        <f t="shared" si="8"/>
        <v>0</v>
      </c>
      <c r="N204" s="397" t="s">
        <v>906</v>
      </c>
      <c r="O204" s="390" t="s">
        <v>907</v>
      </c>
      <c r="P204" s="389" t="s">
        <v>494</v>
      </c>
      <c r="Q204" s="390" t="s">
        <v>108</v>
      </c>
      <c r="R204" s="389"/>
      <c r="S204" s="390" t="s">
        <v>496</v>
      </c>
      <c r="T204" s="390" t="s">
        <v>515</v>
      </c>
      <c r="U204" s="391">
        <v>2</v>
      </c>
      <c r="V204" s="392"/>
      <c r="W204" s="393"/>
      <c r="X204" s="393"/>
      <c r="Y204" s="394"/>
      <c r="Z204" s="393"/>
      <c r="AA204" s="395"/>
      <c r="AB204" s="392"/>
      <c r="AC204" s="393"/>
      <c r="AD204" s="393"/>
      <c r="AE204" s="394"/>
      <c r="AF204" s="393"/>
      <c r="AG204" s="395"/>
    </row>
    <row r="205" spans="2:33" ht="15.75" hidden="1" customHeight="1">
      <c r="B205" s="381" t="str">
        <f t="shared" si="7"/>
        <v>PR14SEWWSW_N2</v>
      </c>
      <c r="C205" s="382" t="s">
        <v>877</v>
      </c>
      <c r="D205" s="383" t="s">
        <v>491</v>
      </c>
      <c r="E205" s="384"/>
      <c r="F205" s="385"/>
      <c r="G205" s="385"/>
      <c r="H205" s="385"/>
      <c r="I205" s="385"/>
      <c r="J205" s="385"/>
      <c r="K205" s="385"/>
      <c r="L205" s="385"/>
      <c r="M205" s="386">
        <f t="shared" si="8"/>
        <v>0</v>
      </c>
      <c r="N205" s="397" t="s">
        <v>908</v>
      </c>
      <c r="O205" s="390" t="s">
        <v>909</v>
      </c>
      <c r="P205" s="389" t="s">
        <v>500</v>
      </c>
      <c r="Q205" s="390" t="s">
        <v>108</v>
      </c>
      <c r="R205" s="389"/>
      <c r="S205" s="390" t="s">
        <v>575</v>
      </c>
      <c r="T205" s="390" t="s">
        <v>636</v>
      </c>
      <c r="U205" s="391" t="s">
        <v>572</v>
      </c>
      <c r="V205" s="392"/>
      <c r="W205" s="393"/>
      <c r="X205" s="393"/>
      <c r="Y205" s="394"/>
      <c r="Z205" s="393"/>
      <c r="AA205" s="395"/>
      <c r="AB205" s="392"/>
      <c r="AC205" s="393"/>
      <c r="AD205" s="393"/>
      <c r="AE205" s="394"/>
      <c r="AF205" s="393"/>
      <c r="AG205" s="395"/>
    </row>
    <row r="206" spans="2:33" ht="15.75" hidden="1" customHeight="1">
      <c r="B206" s="381" t="str">
        <f t="shared" si="7"/>
        <v>PR14SEWWSW_N3</v>
      </c>
      <c r="C206" s="382" t="s">
        <v>877</v>
      </c>
      <c r="D206" s="383" t="s">
        <v>491</v>
      </c>
      <c r="E206" s="384"/>
      <c r="F206" s="385"/>
      <c r="G206" s="385"/>
      <c r="H206" s="385"/>
      <c r="I206" s="385"/>
      <c r="J206" s="385"/>
      <c r="K206" s="385"/>
      <c r="L206" s="385"/>
      <c r="M206" s="386">
        <f t="shared" si="8"/>
        <v>0</v>
      </c>
      <c r="N206" s="397" t="s">
        <v>910</v>
      </c>
      <c r="O206" s="390" t="s">
        <v>911</v>
      </c>
      <c r="P206" s="389" t="s">
        <v>508</v>
      </c>
      <c r="Q206" s="390"/>
      <c r="R206" s="389"/>
      <c r="S206" s="390" t="s">
        <v>496</v>
      </c>
      <c r="T206" s="390" t="s">
        <v>912</v>
      </c>
      <c r="U206" s="396">
        <v>0</v>
      </c>
      <c r="V206" s="392"/>
      <c r="W206" s="393"/>
      <c r="X206" s="393"/>
      <c r="Y206" s="394"/>
      <c r="Z206" s="393"/>
      <c r="AA206" s="395"/>
      <c r="AB206" s="392"/>
      <c r="AC206" s="393"/>
      <c r="AD206" s="393"/>
      <c r="AE206" s="394"/>
      <c r="AF206" s="393"/>
      <c r="AG206" s="395"/>
    </row>
    <row r="207" spans="2:33" ht="15.75" hidden="1" customHeight="1">
      <c r="B207" s="381" t="str">
        <f t="shared" si="7"/>
        <v>PR14SEWWSW_N4</v>
      </c>
      <c r="C207" s="382" t="s">
        <v>877</v>
      </c>
      <c r="D207" s="383" t="s">
        <v>491</v>
      </c>
      <c r="E207" s="384"/>
      <c r="F207" s="385"/>
      <c r="G207" s="385"/>
      <c r="H207" s="385"/>
      <c r="I207" s="385"/>
      <c r="J207" s="385"/>
      <c r="K207" s="385"/>
      <c r="L207" s="385"/>
      <c r="M207" s="386">
        <f t="shared" si="8"/>
        <v>0</v>
      </c>
      <c r="N207" s="397" t="s">
        <v>913</v>
      </c>
      <c r="O207" s="390" t="s">
        <v>914</v>
      </c>
      <c r="P207" s="389" t="s">
        <v>500</v>
      </c>
      <c r="Q207" s="390" t="s">
        <v>108</v>
      </c>
      <c r="R207" s="389"/>
      <c r="S207" s="390" t="s">
        <v>496</v>
      </c>
      <c r="T207" s="390" t="s">
        <v>521</v>
      </c>
      <c r="U207" s="396">
        <v>0</v>
      </c>
      <c r="V207" s="392"/>
      <c r="W207" s="393"/>
      <c r="X207" s="393"/>
      <c r="Y207" s="394"/>
      <c r="Z207" s="393"/>
      <c r="AA207" s="395"/>
      <c r="AB207" s="392"/>
      <c r="AC207" s="393"/>
      <c r="AD207" s="393"/>
      <c r="AE207" s="394"/>
      <c r="AF207" s="393"/>
      <c r="AG207" s="395"/>
    </row>
    <row r="208" spans="2:33" ht="15.75" hidden="1" customHeight="1">
      <c r="B208" s="381" t="str">
        <f t="shared" si="7"/>
        <v>PR14SEWWSW_O1</v>
      </c>
      <c r="C208" s="382" t="s">
        <v>877</v>
      </c>
      <c r="D208" s="383" t="s">
        <v>491</v>
      </c>
      <c r="E208" s="384"/>
      <c r="F208" s="385"/>
      <c r="G208" s="385"/>
      <c r="H208" s="385"/>
      <c r="I208" s="385"/>
      <c r="J208" s="385"/>
      <c r="K208" s="385"/>
      <c r="L208" s="385"/>
      <c r="M208" s="386">
        <f t="shared" si="8"/>
        <v>0</v>
      </c>
      <c r="N208" s="397" t="s">
        <v>915</v>
      </c>
      <c r="O208" s="390" t="s">
        <v>916</v>
      </c>
      <c r="P208" s="389" t="s">
        <v>508</v>
      </c>
      <c r="Q208" s="390"/>
      <c r="R208" s="389"/>
      <c r="S208" s="390" t="s">
        <v>496</v>
      </c>
      <c r="T208" s="390" t="s">
        <v>917</v>
      </c>
      <c r="U208" s="391">
        <v>1</v>
      </c>
      <c r="V208" s="392"/>
      <c r="W208" s="393"/>
      <c r="X208" s="393"/>
      <c r="Y208" s="394"/>
      <c r="Z208" s="393"/>
      <c r="AA208" s="395"/>
      <c r="AB208" s="392"/>
      <c r="AC208" s="393"/>
      <c r="AD208" s="393"/>
      <c r="AE208" s="394"/>
      <c r="AF208" s="393"/>
      <c r="AG208" s="395"/>
    </row>
    <row r="209" spans="2:33" ht="15.75" hidden="1" customHeight="1">
      <c r="B209" s="381" t="str">
        <f t="shared" si="7"/>
        <v>PR14SEWWSW_O2</v>
      </c>
      <c r="C209" s="382" t="s">
        <v>877</v>
      </c>
      <c r="D209" s="383" t="s">
        <v>491</v>
      </c>
      <c r="E209" s="384"/>
      <c r="F209" s="385"/>
      <c r="G209" s="385"/>
      <c r="H209" s="385"/>
      <c r="I209" s="385"/>
      <c r="J209" s="385"/>
      <c r="K209" s="385"/>
      <c r="L209" s="385"/>
      <c r="M209" s="386">
        <f t="shared" si="8"/>
        <v>0</v>
      </c>
      <c r="N209" s="397" t="s">
        <v>918</v>
      </c>
      <c r="O209" s="390" t="s">
        <v>919</v>
      </c>
      <c r="P209" s="389" t="s">
        <v>508</v>
      </c>
      <c r="Q209" s="390"/>
      <c r="R209" s="389"/>
      <c r="S209" s="390" t="s">
        <v>509</v>
      </c>
      <c r="T209" s="390" t="s">
        <v>920</v>
      </c>
      <c r="U209" s="391" t="s">
        <v>509</v>
      </c>
      <c r="V209" s="392"/>
      <c r="W209" s="393"/>
      <c r="X209" s="393"/>
      <c r="Y209" s="394"/>
      <c r="Z209" s="393"/>
      <c r="AA209" s="395"/>
      <c r="AB209" s="392"/>
      <c r="AC209" s="393"/>
      <c r="AD209" s="393"/>
      <c r="AE209" s="394"/>
      <c r="AF209" s="393"/>
      <c r="AG209" s="395"/>
    </row>
    <row r="210" spans="2:33" ht="15.75" hidden="1" customHeight="1">
      <c r="B210" s="381" t="str">
        <f t="shared" si="7"/>
        <v>PR14SEWHHR_A1</v>
      </c>
      <c r="C210" s="382" t="s">
        <v>877</v>
      </c>
      <c r="D210" s="383" t="s">
        <v>527</v>
      </c>
      <c r="E210" s="384"/>
      <c r="F210" s="385"/>
      <c r="G210" s="385"/>
      <c r="H210" s="385"/>
      <c r="I210" s="385"/>
      <c r="J210" s="385"/>
      <c r="K210" s="385"/>
      <c r="L210" s="385"/>
      <c r="M210" s="386">
        <f t="shared" si="8"/>
        <v>0</v>
      </c>
      <c r="N210" s="397" t="s">
        <v>632</v>
      </c>
      <c r="O210" s="390" t="s">
        <v>878</v>
      </c>
      <c r="P210" s="389" t="s">
        <v>494</v>
      </c>
      <c r="Q210" s="390" t="s">
        <v>495</v>
      </c>
      <c r="R210" s="389"/>
      <c r="S210" s="390" t="s">
        <v>530</v>
      </c>
      <c r="T210" s="390" t="s">
        <v>879</v>
      </c>
      <c r="U210" s="391">
        <v>1</v>
      </c>
      <c r="V210" s="392"/>
      <c r="W210" s="393"/>
      <c r="X210" s="393"/>
      <c r="Y210" s="394"/>
      <c r="Z210" s="393"/>
      <c r="AA210" s="395"/>
      <c r="AB210" s="392"/>
      <c r="AC210" s="393"/>
      <c r="AD210" s="393"/>
      <c r="AE210" s="394"/>
      <c r="AF210" s="393"/>
      <c r="AG210" s="395"/>
    </row>
    <row r="211" spans="2:33" ht="15.75" hidden="1" customHeight="1">
      <c r="B211" s="381" t="str">
        <f t="shared" si="7"/>
        <v>PR14SEWHHR_B1</v>
      </c>
      <c r="C211" s="382" t="s">
        <v>877</v>
      </c>
      <c r="D211" s="383" t="s">
        <v>527</v>
      </c>
      <c r="E211" s="384"/>
      <c r="F211" s="385"/>
      <c r="G211" s="385"/>
      <c r="H211" s="385"/>
      <c r="I211" s="385"/>
      <c r="J211" s="385"/>
      <c r="K211" s="385"/>
      <c r="L211" s="385"/>
      <c r="M211" s="386">
        <f t="shared" si="8"/>
        <v>0</v>
      </c>
      <c r="N211" s="397" t="s">
        <v>639</v>
      </c>
      <c r="O211" s="390" t="s">
        <v>880</v>
      </c>
      <c r="P211" s="389" t="s">
        <v>494</v>
      </c>
      <c r="Q211" s="390" t="s">
        <v>495</v>
      </c>
      <c r="R211" s="389"/>
      <c r="S211" s="390" t="s">
        <v>530</v>
      </c>
      <c r="T211" s="390" t="s">
        <v>879</v>
      </c>
      <c r="U211" s="391">
        <v>1</v>
      </c>
      <c r="V211" s="392"/>
      <c r="W211" s="393"/>
      <c r="X211" s="393"/>
      <c r="Y211" s="394"/>
      <c r="Z211" s="393"/>
      <c r="AA211" s="395"/>
      <c r="AB211" s="392"/>
      <c r="AC211" s="393"/>
      <c r="AD211" s="393"/>
      <c r="AE211" s="394"/>
      <c r="AF211" s="393"/>
      <c r="AG211" s="395"/>
    </row>
    <row r="212" spans="2:33" ht="15.75" hidden="1" customHeight="1">
      <c r="B212" s="381" t="str">
        <f t="shared" si="7"/>
        <v>PR14SEWHHR_C1</v>
      </c>
      <c r="C212" s="382" t="s">
        <v>877</v>
      </c>
      <c r="D212" s="383" t="s">
        <v>527</v>
      </c>
      <c r="E212" s="384"/>
      <c r="F212" s="385"/>
      <c r="G212" s="385"/>
      <c r="H212" s="385"/>
      <c r="I212" s="385"/>
      <c r="J212" s="385"/>
      <c r="K212" s="385"/>
      <c r="L212" s="385"/>
      <c r="M212" s="386">
        <f t="shared" si="8"/>
        <v>0</v>
      </c>
      <c r="N212" s="397" t="s">
        <v>642</v>
      </c>
      <c r="O212" s="390" t="s">
        <v>881</v>
      </c>
      <c r="P212" s="389" t="s">
        <v>494</v>
      </c>
      <c r="Q212" s="390" t="s">
        <v>495</v>
      </c>
      <c r="R212" s="389"/>
      <c r="S212" s="390" t="s">
        <v>530</v>
      </c>
      <c r="T212" s="390" t="s">
        <v>879</v>
      </c>
      <c r="U212" s="391">
        <v>1</v>
      </c>
      <c r="V212" s="392"/>
      <c r="W212" s="393"/>
      <c r="X212" s="393"/>
      <c r="Y212" s="394"/>
      <c r="Z212" s="393"/>
      <c r="AA212" s="395"/>
      <c r="AB212" s="392"/>
      <c r="AC212" s="393"/>
      <c r="AD212" s="393"/>
      <c r="AE212" s="394"/>
      <c r="AF212" s="393"/>
      <c r="AG212" s="395"/>
    </row>
    <row r="213" spans="2:33" ht="15.75" hidden="1" customHeight="1">
      <c r="B213" s="381" t="str">
        <f t="shared" si="7"/>
        <v>PR14SEWHHR_D1</v>
      </c>
      <c r="C213" s="382" t="s">
        <v>877</v>
      </c>
      <c r="D213" s="383" t="s">
        <v>527</v>
      </c>
      <c r="E213" s="384"/>
      <c r="F213" s="385"/>
      <c r="G213" s="385"/>
      <c r="H213" s="385"/>
      <c r="I213" s="385"/>
      <c r="J213" s="385"/>
      <c r="K213" s="385"/>
      <c r="L213" s="385"/>
      <c r="M213" s="386">
        <f t="shared" si="8"/>
        <v>0</v>
      </c>
      <c r="N213" s="397" t="s">
        <v>647</v>
      </c>
      <c r="O213" s="390" t="s">
        <v>883</v>
      </c>
      <c r="P213" s="389" t="s">
        <v>494</v>
      </c>
      <c r="Q213" s="390" t="s">
        <v>495</v>
      </c>
      <c r="R213" s="389"/>
      <c r="S213" s="390" t="s">
        <v>530</v>
      </c>
      <c r="T213" s="390" t="s">
        <v>879</v>
      </c>
      <c r="U213" s="391">
        <v>1</v>
      </c>
      <c r="V213" s="392"/>
      <c r="W213" s="393"/>
      <c r="X213" s="393"/>
      <c r="Y213" s="394"/>
      <c r="Z213" s="393"/>
      <c r="AA213" s="395"/>
      <c r="AB213" s="392"/>
      <c r="AC213" s="393"/>
      <c r="AD213" s="393"/>
      <c r="AE213" s="394"/>
      <c r="AF213" s="393"/>
      <c r="AG213" s="395"/>
    </row>
    <row r="214" spans="2:33" ht="15.75" hidden="1" customHeight="1">
      <c r="B214" s="381" t="str">
        <f t="shared" si="7"/>
        <v>PR14SEWHHR_D2</v>
      </c>
      <c r="C214" s="382" t="s">
        <v>877</v>
      </c>
      <c r="D214" s="383" t="s">
        <v>527</v>
      </c>
      <c r="E214" s="384"/>
      <c r="F214" s="385"/>
      <c r="G214" s="385"/>
      <c r="H214" s="385"/>
      <c r="I214" s="385"/>
      <c r="J214" s="385"/>
      <c r="K214" s="385"/>
      <c r="L214" s="385"/>
      <c r="M214" s="386">
        <f t="shared" si="8"/>
        <v>0</v>
      </c>
      <c r="N214" s="397" t="s">
        <v>801</v>
      </c>
      <c r="O214" s="390" t="s">
        <v>884</v>
      </c>
      <c r="P214" s="389" t="s">
        <v>494</v>
      </c>
      <c r="Q214" s="390" t="s">
        <v>495</v>
      </c>
      <c r="R214" s="389"/>
      <c r="S214" s="390" t="s">
        <v>530</v>
      </c>
      <c r="T214" s="390" t="s">
        <v>531</v>
      </c>
      <c r="U214" s="391">
        <v>1</v>
      </c>
      <c r="V214" s="392"/>
      <c r="W214" s="393"/>
      <c r="X214" s="393"/>
      <c r="Y214" s="394"/>
      <c r="Z214" s="393"/>
      <c r="AA214" s="395"/>
      <c r="AB214" s="392"/>
      <c r="AC214" s="393"/>
      <c r="AD214" s="393"/>
      <c r="AE214" s="394"/>
      <c r="AF214" s="393"/>
      <c r="AG214" s="395"/>
    </row>
    <row r="215" spans="2:33" ht="15.75" hidden="1" customHeight="1">
      <c r="B215" s="381" t="str">
        <f t="shared" si="7"/>
        <v>PR14SEWHHR_E1</v>
      </c>
      <c r="C215" s="382" t="s">
        <v>877</v>
      </c>
      <c r="D215" s="383" t="s">
        <v>527</v>
      </c>
      <c r="E215" s="384"/>
      <c r="F215" s="385"/>
      <c r="G215" s="385"/>
      <c r="H215" s="385"/>
      <c r="I215" s="385"/>
      <c r="J215" s="385"/>
      <c r="K215" s="385"/>
      <c r="L215" s="385"/>
      <c r="M215" s="386">
        <f t="shared" si="8"/>
        <v>0</v>
      </c>
      <c r="N215" s="397" t="s">
        <v>649</v>
      </c>
      <c r="O215" s="390" t="s">
        <v>885</v>
      </c>
      <c r="P215" s="389" t="s">
        <v>508</v>
      </c>
      <c r="Q215" s="390"/>
      <c r="R215" s="389"/>
      <c r="S215" s="390" t="s">
        <v>176</v>
      </c>
      <c r="T215" s="390" t="s">
        <v>571</v>
      </c>
      <c r="U215" s="396">
        <v>0</v>
      </c>
      <c r="V215" s="392"/>
      <c r="W215" s="393"/>
      <c r="X215" s="393"/>
      <c r="Y215" s="394"/>
      <c r="Z215" s="393"/>
      <c r="AA215" s="395"/>
      <c r="AB215" s="392"/>
      <c r="AC215" s="393"/>
      <c r="AD215" s="393"/>
      <c r="AE215" s="394"/>
      <c r="AF215" s="393"/>
      <c r="AG215" s="395"/>
    </row>
    <row r="216" spans="2:33" ht="15.75" hidden="1" customHeight="1">
      <c r="B216" s="381" t="str">
        <f t="shared" si="7"/>
        <v>PR14SEWHHR_F1</v>
      </c>
      <c r="C216" s="382" t="s">
        <v>877</v>
      </c>
      <c r="D216" s="383" t="s">
        <v>527</v>
      </c>
      <c r="E216" s="384"/>
      <c r="F216" s="385"/>
      <c r="G216" s="385"/>
      <c r="H216" s="385"/>
      <c r="I216" s="385"/>
      <c r="J216" s="385"/>
      <c r="K216" s="385"/>
      <c r="L216" s="385"/>
      <c r="M216" s="386">
        <f t="shared" si="8"/>
        <v>0</v>
      </c>
      <c r="N216" s="397" t="s">
        <v>652</v>
      </c>
      <c r="O216" s="390" t="s">
        <v>886</v>
      </c>
      <c r="P216" s="389" t="s">
        <v>494</v>
      </c>
      <c r="Q216" s="390" t="s">
        <v>495</v>
      </c>
      <c r="R216" s="389"/>
      <c r="S216" s="390" t="s">
        <v>530</v>
      </c>
      <c r="T216" s="390" t="s">
        <v>879</v>
      </c>
      <c r="U216" s="391">
        <v>1</v>
      </c>
      <c r="V216" s="392"/>
      <c r="W216" s="393"/>
      <c r="X216" s="393"/>
      <c r="Y216" s="394"/>
      <c r="Z216" s="393"/>
      <c r="AA216" s="395"/>
      <c r="AB216" s="392"/>
      <c r="AC216" s="393"/>
      <c r="AD216" s="393"/>
      <c r="AE216" s="394"/>
      <c r="AF216" s="393"/>
      <c r="AG216" s="395"/>
    </row>
    <row r="217" spans="2:33" ht="15.75" hidden="1" customHeight="1">
      <c r="B217" s="381" t="str">
        <f t="shared" si="7"/>
        <v>PR14SEWHHR_G1</v>
      </c>
      <c r="C217" s="382" t="s">
        <v>877</v>
      </c>
      <c r="D217" s="383" t="s">
        <v>527</v>
      </c>
      <c r="E217" s="384"/>
      <c r="F217" s="385"/>
      <c r="G217" s="385"/>
      <c r="H217" s="385"/>
      <c r="I217" s="385"/>
      <c r="J217" s="385"/>
      <c r="K217" s="385"/>
      <c r="L217" s="385"/>
      <c r="M217" s="386">
        <f t="shared" si="8"/>
        <v>0</v>
      </c>
      <c r="N217" s="397" t="s">
        <v>654</v>
      </c>
      <c r="O217" s="390" t="s">
        <v>890</v>
      </c>
      <c r="P217" s="389" t="s">
        <v>494</v>
      </c>
      <c r="Q217" s="390" t="s">
        <v>495</v>
      </c>
      <c r="R217" s="389"/>
      <c r="S217" s="390" t="s">
        <v>530</v>
      </c>
      <c r="T217" s="390" t="s">
        <v>879</v>
      </c>
      <c r="U217" s="391">
        <v>1</v>
      </c>
      <c r="V217" s="392"/>
      <c r="W217" s="393"/>
      <c r="X217" s="393"/>
      <c r="Y217" s="394"/>
      <c r="Z217" s="393"/>
      <c r="AA217" s="395"/>
      <c r="AB217" s="392"/>
      <c r="AC217" s="393"/>
      <c r="AD217" s="393"/>
      <c r="AE217" s="394"/>
      <c r="AF217" s="393"/>
      <c r="AG217" s="395"/>
    </row>
    <row r="218" spans="2:33" ht="15.75" hidden="1" customHeight="1">
      <c r="B218" s="381" t="str">
        <f t="shared" si="7"/>
        <v>PR14SEWHHR_H1</v>
      </c>
      <c r="C218" s="382" t="s">
        <v>877</v>
      </c>
      <c r="D218" s="383" t="s">
        <v>527</v>
      </c>
      <c r="E218" s="384"/>
      <c r="F218" s="385"/>
      <c r="G218" s="385"/>
      <c r="H218" s="385"/>
      <c r="I218" s="385"/>
      <c r="J218" s="385"/>
      <c r="K218" s="385"/>
      <c r="L218" s="385"/>
      <c r="M218" s="386">
        <f t="shared" si="8"/>
        <v>0</v>
      </c>
      <c r="N218" s="397" t="s">
        <v>657</v>
      </c>
      <c r="O218" s="390" t="s">
        <v>892</v>
      </c>
      <c r="P218" s="389" t="s">
        <v>494</v>
      </c>
      <c r="Q218" s="390" t="s">
        <v>495</v>
      </c>
      <c r="R218" s="389"/>
      <c r="S218" s="390" t="s">
        <v>530</v>
      </c>
      <c r="T218" s="390" t="s">
        <v>879</v>
      </c>
      <c r="U218" s="391">
        <v>1</v>
      </c>
      <c r="V218" s="392"/>
      <c r="W218" s="393"/>
      <c r="X218" s="393"/>
      <c r="Y218" s="394"/>
      <c r="Z218" s="393"/>
      <c r="AA218" s="395"/>
      <c r="AB218" s="392"/>
      <c r="AC218" s="393"/>
      <c r="AD218" s="393"/>
      <c r="AE218" s="394"/>
      <c r="AF218" s="393"/>
      <c r="AG218" s="395"/>
    </row>
    <row r="219" spans="2:33" ht="15.75" hidden="1" customHeight="1">
      <c r="B219" s="381" t="str">
        <f t="shared" si="7"/>
        <v>PR14SRNWSW_1</v>
      </c>
      <c r="C219" s="382" t="s">
        <v>921</v>
      </c>
      <c r="D219" s="383" t="s">
        <v>491</v>
      </c>
      <c r="E219" s="384"/>
      <c r="F219" s="385"/>
      <c r="G219" s="385"/>
      <c r="H219" s="385"/>
      <c r="I219" s="385"/>
      <c r="J219" s="385"/>
      <c r="K219" s="385"/>
      <c r="L219" s="385"/>
      <c r="M219" s="386">
        <f t="shared" si="8"/>
        <v>0</v>
      </c>
      <c r="N219" s="397">
        <v>1</v>
      </c>
      <c r="O219" s="390" t="s">
        <v>922</v>
      </c>
      <c r="P219" s="389" t="s">
        <v>500</v>
      </c>
      <c r="Q219" s="390" t="s">
        <v>108</v>
      </c>
      <c r="R219" s="389"/>
      <c r="S219" s="390" t="s">
        <v>575</v>
      </c>
      <c r="T219" s="390" t="s">
        <v>636</v>
      </c>
      <c r="U219" s="391" t="s">
        <v>572</v>
      </c>
      <c r="V219" s="392"/>
      <c r="W219" s="393"/>
      <c r="X219" s="393"/>
      <c r="Y219" s="394"/>
      <c r="Z219" s="393"/>
      <c r="AA219" s="395"/>
      <c r="AB219" s="392"/>
      <c r="AC219" s="393"/>
      <c r="AD219" s="393"/>
      <c r="AE219" s="394"/>
      <c r="AF219" s="393"/>
      <c r="AG219" s="395"/>
    </row>
    <row r="220" spans="2:33" ht="15.75" hidden="1" customHeight="1">
      <c r="B220" s="381" t="str">
        <f t="shared" si="7"/>
        <v>PR14SRNWSW_2</v>
      </c>
      <c r="C220" s="382" t="s">
        <v>921</v>
      </c>
      <c r="D220" s="383" t="s">
        <v>491</v>
      </c>
      <c r="E220" s="384"/>
      <c r="F220" s="385"/>
      <c r="G220" s="385"/>
      <c r="H220" s="385"/>
      <c r="I220" s="385"/>
      <c r="J220" s="385"/>
      <c r="K220" s="385"/>
      <c r="L220" s="385"/>
      <c r="M220" s="386">
        <f t="shared" si="8"/>
        <v>0</v>
      </c>
      <c r="N220" s="397">
        <v>2</v>
      </c>
      <c r="O220" s="390" t="s">
        <v>923</v>
      </c>
      <c r="P220" s="389" t="s">
        <v>500</v>
      </c>
      <c r="Q220" s="390" t="s">
        <v>495</v>
      </c>
      <c r="R220" s="389"/>
      <c r="S220" s="390" t="s">
        <v>496</v>
      </c>
      <c r="T220" s="390" t="s">
        <v>924</v>
      </c>
      <c r="U220" s="396">
        <v>0</v>
      </c>
      <c r="V220" s="392"/>
      <c r="W220" s="393"/>
      <c r="X220" s="393"/>
      <c r="Y220" s="394"/>
      <c r="Z220" s="393"/>
      <c r="AA220" s="395"/>
      <c r="AB220" s="392"/>
      <c r="AC220" s="393"/>
      <c r="AD220" s="393"/>
      <c r="AE220" s="394"/>
      <c r="AF220" s="393"/>
      <c r="AG220" s="395"/>
    </row>
    <row r="221" spans="2:33" ht="15.75" hidden="1" customHeight="1">
      <c r="B221" s="381" t="str">
        <f t="shared" si="7"/>
        <v>PR14SRNWSW_3</v>
      </c>
      <c r="C221" s="382" t="s">
        <v>921</v>
      </c>
      <c r="D221" s="383" t="s">
        <v>491</v>
      </c>
      <c r="E221" s="384"/>
      <c r="F221" s="385"/>
      <c r="G221" s="385"/>
      <c r="H221" s="385"/>
      <c r="I221" s="385"/>
      <c r="J221" s="385"/>
      <c r="K221" s="385"/>
      <c r="L221" s="385"/>
      <c r="M221" s="386">
        <f t="shared" si="8"/>
        <v>0</v>
      </c>
      <c r="N221" s="397">
        <v>3</v>
      </c>
      <c r="O221" s="390" t="s">
        <v>925</v>
      </c>
      <c r="P221" s="389" t="s">
        <v>494</v>
      </c>
      <c r="Q221" s="390" t="s">
        <v>495</v>
      </c>
      <c r="R221" s="389"/>
      <c r="S221" s="390" t="s">
        <v>496</v>
      </c>
      <c r="T221" s="390" t="s">
        <v>497</v>
      </c>
      <c r="U221" s="391">
        <v>1</v>
      </c>
      <c r="V221" s="392"/>
      <c r="W221" s="393"/>
      <c r="X221" s="393"/>
      <c r="Y221" s="394"/>
      <c r="Z221" s="393"/>
      <c r="AA221" s="395"/>
      <c r="AB221" s="392"/>
      <c r="AC221" s="393"/>
      <c r="AD221" s="393"/>
      <c r="AE221" s="394"/>
      <c r="AF221" s="393"/>
      <c r="AG221" s="395"/>
    </row>
    <row r="222" spans="2:33" ht="15.75" hidden="1" customHeight="1">
      <c r="B222" s="381" t="str">
        <f t="shared" si="7"/>
        <v>PR14SRNWSW_4</v>
      </c>
      <c r="C222" s="382" t="s">
        <v>921</v>
      </c>
      <c r="D222" s="383" t="s">
        <v>491</v>
      </c>
      <c r="E222" s="384"/>
      <c r="F222" s="385"/>
      <c r="G222" s="385"/>
      <c r="H222" s="385"/>
      <c r="I222" s="385"/>
      <c r="J222" s="385"/>
      <c r="K222" s="385"/>
      <c r="L222" s="385"/>
      <c r="M222" s="386">
        <f t="shared" si="8"/>
        <v>0</v>
      </c>
      <c r="N222" s="397">
        <v>4</v>
      </c>
      <c r="O222" s="390" t="s">
        <v>926</v>
      </c>
      <c r="P222" s="389" t="s">
        <v>500</v>
      </c>
      <c r="Q222" s="390" t="s">
        <v>495</v>
      </c>
      <c r="R222" s="389"/>
      <c r="S222" s="390" t="s">
        <v>536</v>
      </c>
      <c r="T222" s="390" t="s">
        <v>537</v>
      </c>
      <c r="U222" s="396">
        <v>0</v>
      </c>
      <c r="V222" s="392"/>
      <c r="W222" s="393"/>
      <c r="X222" s="393"/>
      <c r="Y222" s="394"/>
      <c r="Z222" s="393"/>
      <c r="AA222" s="395"/>
      <c r="AB222" s="392"/>
      <c r="AC222" s="393"/>
      <c r="AD222" s="393"/>
      <c r="AE222" s="394"/>
      <c r="AF222" s="393"/>
      <c r="AG222" s="395"/>
    </row>
    <row r="223" spans="2:33" ht="15.75" hidden="1" customHeight="1">
      <c r="B223" s="381" t="str">
        <f t="shared" si="7"/>
        <v>PR14SRNWSW_5</v>
      </c>
      <c r="C223" s="382" t="s">
        <v>921</v>
      </c>
      <c r="D223" s="383" t="s">
        <v>491</v>
      </c>
      <c r="E223" s="384"/>
      <c r="F223" s="385"/>
      <c r="G223" s="385"/>
      <c r="H223" s="385"/>
      <c r="I223" s="385"/>
      <c r="J223" s="385"/>
      <c r="K223" s="385"/>
      <c r="L223" s="385"/>
      <c r="M223" s="386">
        <f t="shared" si="8"/>
        <v>0</v>
      </c>
      <c r="N223" s="397">
        <v>5</v>
      </c>
      <c r="O223" s="390" t="s">
        <v>927</v>
      </c>
      <c r="P223" s="389" t="s">
        <v>500</v>
      </c>
      <c r="Q223" s="390" t="s">
        <v>495</v>
      </c>
      <c r="R223" s="389"/>
      <c r="S223" s="390" t="s">
        <v>176</v>
      </c>
      <c r="T223" s="390" t="s">
        <v>512</v>
      </c>
      <c r="U223" s="391">
        <v>2</v>
      </c>
      <c r="V223" s="392"/>
      <c r="W223" s="393"/>
      <c r="X223" s="393"/>
      <c r="Y223" s="394"/>
      <c r="Z223" s="393"/>
      <c r="AA223" s="395"/>
      <c r="AB223" s="392"/>
      <c r="AC223" s="393"/>
      <c r="AD223" s="393"/>
      <c r="AE223" s="394"/>
      <c r="AF223" s="393"/>
      <c r="AG223" s="395"/>
    </row>
    <row r="224" spans="2:33" ht="15.75" hidden="1" customHeight="1">
      <c r="B224" s="381" t="str">
        <f t="shared" si="7"/>
        <v>PR14SRNWSW_5a</v>
      </c>
      <c r="C224" s="382" t="s">
        <v>921</v>
      </c>
      <c r="D224" s="383" t="s">
        <v>491</v>
      </c>
      <c r="E224" s="384"/>
      <c r="F224" s="385"/>
      <c r="G224" s="385"/>
      <c r="H224" s="385"/>
      <c r="I224" s="385"/>
      <c r="J224" s="385"/>
      <c r="K224" s="385"/>
      <c r="L224" s="385"/>
      <c r="M224" s="386">
        <f t="shared" si="8"/>
        <v>0</v>
      </c>
      <c r="N224" s="397" t="s">
        <v>928</v>
      </c>
      <c r="O224" s="390" t="s">
        <v>929</v>
      </c>
      <c r="P224" s="389" t="s">
        <v>500</v>
      </c>
      <c r="Q224" s="390" t="s">
        <v>495</v>
      </c>
      <c r="R224" s="389"/>
      <c r="S224" s="390" t="s">
        <v>496</v>
      </c>
      <c r="T224" s="390" t="s">
        <v>515</v>
      </c>
      <c r="U224" s="391">
        <v>2</v>
      </c>
      <c r="V224" s="392"/>
      <c r="W224" s="393"/>
      <c r="X224" s="393"/>
      <c r="Y224" s="394"/>
      <c r="Z224" s="393"/>
      <c r="AA224" s="395"/>
      <c r="AB224" s="392"/>
      <c r="AC224" s="393"/>
      <c r="AD224" s="393"/>
      <c r="AE224" s="394"/>
      <c r="AF224" s="393"/>
      <c r="AG224" s="395"/>
    </row>
    <row r="225" spans="2:33" ht="15.75" hidden="1" customHeight="1">
      <c r="B225" s="381" t="str">
        <f t="shared" si="7"/>
        <v>PR14SRNWSW_6</v>
      </c>
      <c r="C225" s="382" t="s">
        <v>921</v>
      </c>
      <c r="D225" s="383" t="s">
        <v>491</v>
      </c>
      <c r="E225" s="384"/>
      <c r="F225" s="385"/>
      <c r="G225" s="385"/>
      <c r="H225" s="385"/>
      <c r="I225" s="385"/>
      <c r="J225" s="385"/>
      <c r="K225" s="385"/>
      <c r="L225" s="385"/>
      <c r="M225" s="386">
        <f t="shared" si="8"/>
        <v>0</v>
      </c>
      <c r="N225" s="397">
        <v>6</v>
      </c>
      <c r="O225" s="390" t="s">
        <v>930</v>
      </c>
      <c r="P225" s="389" t="s">
        <v>500</v>
      </c>
      <c r="Q225" s="390" t="s">
        <v>495</v>
      </c>
      <c r="R225" s="389"/>
      <c r="S225" s="390" t="s">
        <v>496</v>
      </c>
      <c r="T225" s="390" t="s">
        <v>889</v>
      </c>
      <c r="U225" s="396">
        <v>0</v>
      </c>
      <c r="V225" s="392"/>
      <c r="W225" s="393"/>
      <c r="X225" s="393"/>
      <c r="Y225" s="394"/>
      <c r="Z225" s="393"/>
      <c r="AA225" s="395"/>
      <c r="AB225" s="392"/>
      <c r="AC225" s="393"/>
      <c r="AD225" s="393"/>
      <c r="AE225" s="394"/>
      <c r="AF225" s="393"/>
      <c r="AG225" s="395"/>
    </row>
    <row r="226" spans="2:33" ht="15.75" hidden="1" customHeight="1">
      <c r="B226" s="381" t="str">
        <f t="shared" si="7"/>
        <v>PR14SRNWSW_7</v>
      </c>
      <c r="C226" s="382" t="s">
        <v>921</v>
      </c>
      <c r="D226" s="383" t="s">
        <v>491</v>
      </c>
      <c r="E226" s="384"/>
      <c r="F226" s="385"/>
      <c r="G226" s="385"/>
      <c r="H226" s="385"/>
      <c r="I226" s="385"/>
      <c r="J226" s="385"/>
      <c r="K226" s="385"/>
      <c r="L226" s="385"/>
      <c r="M226" s="386">
        <f t="shared" si="8"/>
        <v>0</v>
      </c>
      <c r="N226" s="397">
        <v>7</v>
      </c>
      <c r="O226" s="390" t="s">
        <v>931</v>
      </c>
      <c r="P226" s="389" t="s">
        <v>508</v>
      </c>
      <c r="Q226" s="390"/>
      <c r="R226" s="389"/>
      <c r="S226" s="390" t="s">
        <v>496</v>
      </c>
      <c r="T226" s="390" t="s">
        <v>497</v>
      </c>
      <c r="U226" s="391">
        <v>2</v>
      </c>
      <c r="V226" s="392"/>
      <c r="W226" s="393"/>
      <c r="X226" s="393"/>
      <c r="Y226" s="394"/>
      <c r="Z226" s="393"/>
      <c r="AA226" s="395"/>
      <c r="AB226" s="392"/>
      <c r="AC226" s="393"/>
      <c r="AD226" s="393"/>
      <c r="AE226" s="394"/>
      <c r="AF226" s="393"/>
      <c r="AG226" s="395"/>
    </row>
    <row r="227" spans="2:33" ht="15.75" hidden="1" customHeight="1">
      <c r="B227" s="381" t="str">
        <f t="shared" si="7"/>
        <v>PR14SRNWSW_8</v>
      </c>
      <c r="C227" s="382" t="s">
        <v>921</v>
      </c>
      <c r="D227" s="383" t="s">
        <v>491</v>
      </c>
      <c r="E227" s="384"/>
      <c r="F227" s="385"/>
      <c r="G227" s="385"/>
      <c r="H227" s="385"/>
      <c r="I227" s="385"/>
      <c r="J227" s="385"/>
      <c r="K227" s="385"/>
      <c r="L227" s="385"/>
      <c r="M227" s="386">
        <f t="shared" si="8"/>
        <v>0</v>
      </c>
      <c r="N227" s="397">
        <v>8</v>
      </c>
      <c r="O227" s="390" t="s">
        <v>932</v>
      </c>
      <c r="P227" s="389" t="s">
        <v>494</v>
      </c>
      <c r="Q227" s="390" t="s">
        <v>495</v>
      </c>
      <c r="R227" s="389"/>
      <c r="S227" s="390" t="s">
        <v>496</v>
      </c>
      <c r="T227" s="390" t="s">
        <v>671</v>
      </c>
      <c r="U227" s="391">
        <v>1</v>
      </c>
      <c r="V227" s="392"/>
      <c r="W227" s="393"/>
      <c r="X227" s="393"/>
      <c r="Y227" s="394"/>
      <c r="Z227" s="393"/>
      <c r="AA227" s="395"/>
      <c r="AB227" s="392"/>
      <c r="AC227" s="393"/>
      <c r="AD227" s="393"/>
      <c r="AE227" s="394"/>
      <c r="AF227" s="393"/>
      <c r="AG227" s="395"/>
    </row>
    <row r="228" spans="2:33" ht="15.75" hidden="1" customHeight="1">
      <c r="B228" s="381" t="str">
        <f t="shared" si="7"/>
        <v>PR14SRNWSWW_1</v>
      </c>
      <c r="C228" s="382" t="s">
        <v>921</v>
      </c>
      <c r="D228" s="383" t="s">
        <v>581</v>
      </c>
      <c r="E228" s="384"/>
      <c r="F228" s="385"/>
      <c r="G228" s="385"/>
      <c r="H228" s="385"/>
      <c r="I228" s="385"/>
      <c r="J228" s="385"/>
      <c r="K228" s="385"/>
      <c r="L228" s="385"/>
      <c r="M228" s="386">
        <f t="shared" si="8"/>
        <v>0</v>
      </c>
      <c r="N228" s="397">
        <v>1</v>
      </c>
      <c r="O228" s="390" t="s">
        <v>933</v>
      </c>
      <c r="P228" s="389" t="s">
        <v>500</v>
      </c>
      <c r="Q228" s="390" t="s">
        <v>108</v>
      </c>
      <c r="R228" s="389"/>
      <c r="S228" s="390" t="s">
        <v>575</v>
      </c>
      <c r="T228" s="390" t="s">
        <v>636</v>
      </c>
      <c r="U228" s="391" t="s">
        <v>572</v>
      </c>
      <c r="V228" s="392"/>
      <c r="W228" s="393"/>
      <c r="X228" s="393"/>
      <c r="Y228" s="394"/>
      <c r="Z228" s="393"/>
      <c r="AA228" s="395"/>
      <c r="AB228" s="392"/>
      <c r="AC228" s="393"/>
      <c r="AD228" s="393"/>
      <c r="AE228" s="394"/>
      <c r="AF228" s="393"/>
      <c r="AG228" s="395"/>
    </row>
    <row r="229" spans="2:33" ht="15.75" hidden="1" customHeight="1">
      <c r="B229" s="381" t="str">
        <f t="shared" si="7"/>
        <v>PR14SRNWSWW_1a</v>
      </c>
      <c r="C229" s="382" t="s">
        <v>921</v>
      </c>
      <c r="D229" s="383" t="s">
        <v>581</v>
      </c>
      <c r="E229" s="384"/>
      <c r="F229" s="385"/>
      <c r="G229" s="385"/>
      <c r="H229" s="385"/>
      <c r="I229" s="385"/>
      <c r="J229" s="385"/>
      <c r="K229" s="385"/>
      <c r="L229" s="385"/>
      <c r="M229" s="386">
        <f t="shared" si="8"/>
        <v>0</v>
      </c>
      <c r="N229" s="397" t="s">
        <v>934</v>
      </c>
      <c r="O229" s="390" t="s">
        <v>935</v>
      </c>
      <c r="P229" s="389" t="s">
        <v>500</v>
      </c>
      <c r="Q229" s="390" t="s">
        <v>108</v>
      </c>
      <c r="R229" s="389"/>
      <c r="S229" s="390" t="s">
        <v>496</v>
      </c>
      <c r="T229" s="390" t="s">
        <v>600</v>
      </c>
      <c r="U229" s="396">
        <v>0</v>
      </c>
      <c r="V229" s="392"/>
      <c r="W229" s="393"/>
      <c r="X229" s="393"/>
      <c r="Y229" s="394"/>
      <c r="Z229" s="393"/>
      <c r="AA229" s="395"/>
      <c r="AB229" s="392"/>
      <c r="AC229" s="393"/>
      <c r="AD229" s="393"/>
      <c r="AE229" s="394"/>
      <c r="AF229" s="393"/>
      <c r="AG229" s="395"/>
    </row>
    <row r="230" spans="2:33" ht="15.75" hidden="1" customHeight="1">
      <c r="B230" s="381" t="str">
        <f t="shared" si="7"/>
        <v>PR14SRNWSWW_2</v>
      </c>
      <c r="C230" s="382" t="s">
        <v>921</v>
      </c>
      <c r="D230" s="383" t="s">
        <v>581</v>
      </c>
      <c r="E230" s="384"/>
      <c r="F230" s="385"/>
      <c r="G230" s="385"/>
      <c r="H230" s="385"/>
      <c r="I230" s="385"/>
      <c r="J230" s="385"/>
      <c r="K230" s="385"/>
      <c r="L230" s="385"/>
      <c r="M230" s="386">
        <f t="shared" si="8"/>
        <v>0</v>
      </c>
      <c r="N230" s="397">
        <v>2</v>
      </c>
      <c r="O230" s="390" t="s">
        <v>936</v>
      </c>
      <c r="P230" s="389" t="s">
        <v>494</v>
      </c>
      <c r="Q230" s="390" t="s">
        <v>495</v>
      </c>
      <c r="R230" s="389"/>
      <c r="S230" s="390" t="s">
        <v>496</v>
      </c>
      <c r="T230" s="390" t="s">
        <v>937</v>
      </c>
      <c r="U230" s="396">
        <v>0</v>
      </c>
      <c r="V230" s="392"/>
      <c r="W230" s="393"/>
      <c r="X230" s="393"/>
      <c r="Y230" s="394"/>
      <c r="Z230" s="393"/>
      <c r="AA230" s="395"/>
      <c r="AB230" s="392"/>
      <c r="AC230" s="393"/>
      <c r="AD230" s="393"/>
      <c r="AE230" s="394"/>
      <c r="AF230" s="393"/>
      <c r="AG230" s="395"/>
    </row>
    <row r="231" spans="2:33" ht="15.75" hidden="1" customHeight="1">
      <c r="B231" s="381" t="str">
        <f t="shared" si="7"/>
        <v>PR14SRNWSWW_3</v>
      </c>
      <c r="C231" s="382" t="s">
        <v>921</v>
      </c>
      <c r="D231" s="383" t="s">
        <v>581</v>
      </c>
      <c r="E231" s="384"/>
      <c r="F231" s="385"/>
      <c r="G231" s="385"/>
      <c r="H231" s="385"/>
      <c r="I231" s="385"/>
      <c r="J231" s="385"/>
      <c r="K231" s="385"/>
      <c r="L231" s="385"/>
      <c r="M231" s="386">
        <f t="shared" si="8"/>
        <v>0</v>
      </c>
      <c r="N231" s="397">
        <v>3</v>
      </c>
      <c r="O231" s="390" t="s">
        <v>938</v>
      </c>
      <c r="P231" s="389" t="s">
        <v>508</v>
      </c>
      <c r="Q231" s="390"/>
      <c r="R231" s="389"/>
      <c r="S231" s="390" t="s">
        <v>496</v>
      </c>
      <c r="T231" s="390" t="s">
        <v>939</v>
      </c>
      <c r="U231" s="396">
        <v>0</v>
      </c>
      <c r="V231" s="392"/>
      <c r="W231" s="393"/>
      <c r="X231" s="393"/>
      <c r="Y231" s="394"/>
      <c r="Z231" s="393"/>
      <c r="AA231" s="395"/>
      <c r="AB231" s="392"/>
      <c r="AC231" s="393"/>
      <c r="AD231" s="393"/>
      <c r="AE231" s="394"/>
      <c r="AF231" s="393"/>
      <c r="AG231" s="395"/>
    </row>
    <row r="232" spans="2:33" ht="15.75" hidden="1" customHeight="1">
      <c r="B232" s="381" t="str">
        <f t="shared" si="7"/>
        <v>PR14SRNWSWW_4</v>
      </c>
      <c r="C232" s="382" t="s">
        <v>921</v>
      </c>
      <c r="D232" s="383" t="s">
        <v>581</v>
      </c>
      <c r="E232" s="384"/>
      <c r="F232" s="385"/>
      <c r="G232" s="385"/>
      <c r="H232" s="385"/>
      <c r="I232" s="385"/>
      <c r="J232" s="385"/>
      <c r="K232" s="385"/>
      <c r="L232" s="385"/>
      <c r="M232" s="386">
        <f t="shared" si="8"/>
        <v>0</v>
      </c>
      <c r="N232" s="397">
        <v>4</v>
      </c>
      <c r="O232" s="390" t="s">
        <v>940</v>
      </c>
      <c r="P232" s="389" t="s">
        <v>500</v>
      </c>
      <c r="Q232" s="390" t="s">
        <v>495</v>
      </c>
      <c r="R232" s="389"/>
      <c r="S232" s="390" t="s">
        <v>496</v>
      </c>
      <c r="T232" s="390" t="s">
        <v>941</v>
      </c>
      <c r="U232" s="391">
        <v>2</v>
      </c>
      <c r="V232" s="392"/>
      <c r="W232" s="393"/>
      <c r="X232" s="393"/>
      <c r="Y232" s="394"/>
      <c r="Z232" s="393"/>
      <c r="AA232" s="395"/>
      <c r="AB232" s="392"/>
      <c r="AC232" s="393"/>
      <c r="AD232" s="393"/>
      <c r="AE232" s="394"/>
      <c r="AF232" s="393"/>
      <c r="AG232" s="395"/>
    </row>
    <row r="233" spans="2:33" ht="15.75" hidden="1" customHeight="1">
      <c r="B233" s="381" t="str">
        <f t="shared" si="7"/>
        <v>PR14SRNWSWW_5</v>
      </c>
      <c r="C233" s="382" t="s">
        <v>921</v>
      </c>
      <c r="D233" s="383" t="s">
        <v>581</v>
      </c>
      <c r="E233" s="384"/>
      <c r="F233" s="385"/>
      <c r="G233" s="385"/>
      <c r="H233" s="385"/>
      <c r="I233" s="385"/>
      <c r="J233" s="385"/>
      <c r="K233" s="385"/>
      <c r="L233" s="385"/>
      <c r="M233" s="386">
        <f t="shared" si="8"/>
        <v>0</v>
      </c>
      <c r="N233" s="397">
        <v>5</v>
      </c>
      <c r="O233" s="390" t="s">
        <v>942</v>
      </c>
      <c r="P233" s="389" t="s">
        <v>500</v>
      </c>
      <c r="Q233" s="390" t="s">
        <v>495</v>
      </c>
      <c r="R233" s="389"/>
      <c r="S233" s="390" t="s">
        <v>496</v>
      </c>
      <c r="T233" s="390" t="s">
        <v>943</v>
      </c>
      <c r="U233" s="396">
        <v>0</v>
      </c>
      <c r="V233" s="392"/>
      <c r="W233" s="393"/>
      <c r="X233" s="393"/>
      <c r="Y233" s="394"/>
      <c r="Z233" s="393"/>
      <c r="AA233" s="395"/>
      <c r="AB233" s="392"/>
      <c r="AC233" s="393"/>
      <c r="AD233" s="393"/>
      <c r="AE233" s="394"/>
      <c r="AF233" s="393"/>
      <c r="AG233" s="395"/>
    </row>
    <row r="234" spans="2:33" ht="15.75" hidden="1" customHeight="1">
      <c r="B234" s="381" t="str">
        <f t="shared" si="7"/>
        <v>PR14SRNWSWW_6</v>
      </c>
      <c r="C234" s="382" t="s">
        <v>921</v>
      </c>
      <c r="D234" s="383" t="s">
        <v>581</v>
      </c>
      <c r="E234" s="384"/>
      <c r="F234" s="385"/>
      <c r="G234" s="385"/>
      <c r="H234" s="385"/>
      <c r="I234" s="385"/>
      <c r="J234" s="385"/>
      <c r="K234" s="385"/>
      <c r="L234" s="385"/>
      <c r="M234" s="386">
        <f t="shared" si="8"/>
        <v>0</v>
      </c>
      <c r="N234" s="397">
        <v>6</v>
      </c>
      <c r="O234" s="390" t="s">
        <v>944</v>
      </c>
      <c r="P234" s="389" t="s">
        <v>500</v>
      </c>
      <c r="Q234" s="390" t="s">
        <v>495</v>
      </c>
      <c r="R234" s="389"/>
      <c r="S234" s="390" t="s">
        <v>176</v>
      </c>
      <c r="T234" s="390" t="s">
        <v>945</v>
      </c>
      <c r="U234" s="391">
        <v>1</v>
      </c>
      <c r="V234" s="392"/>
      <c r="W234" s="393"/>
      <c r="X234" s="393"/>
      <c r="Y234" s="394"/>
      <c r="Z234" s="393"/>
      <c r="AA234" s="395"/>
      <c r="AB234" s="392"/>
      <c r="AC234" s="393"/>
      <c r="AD234" s="393"/>
      <c r="AE234" s="394"/>
      <c r="AF234" s="393"/>
      <c r="AG234" s="395"/>
    </row>
    <row r="235" spans="2:33" ht="15.75" hidden="1" customHeight="1">
      <c r="B235" s="381" t="str">
        <f t="shared" si="7"/>
        <v>PR14SRNWSWW_7</v>
      </c>
      <c r="C235" s="382" t="s">
        <v>921</v>
      </c>
      <c r="D235" s="383" t="s">
        <v>581</v>
      </c>
      <c r="E235" s="384"/>
      <c r="F235" s="385"/>
      <c r="G235" s="385"/>
      <c r="H235" s="385"/>
      <c r="I235" s="385"/>
      <c r="J235" s="385"/>
      <c r="K235" s="385"/>
      <c r="L235" s="385"/>
      <c r="M235" s="386">
        <f t="shared" si="8"/>
        <v>0</v>
      </c>
      <c r="N235" s="397">
        <v>7</v>
      </c>
      <c r="O235" s="390" t="s">
        <v>946</v>
      </c>
      <c r="P235" s="389" t="s">
        <v>508</v>
      </c>
      <c r="Q235" s="390"/>
      <c r="R235" s="389"/>
      <c r="S235" s="390" t="s">
        <v>176</v>
      </c>
      <c r="T235" s="390" t="s">
        <v>947</v>
      </c>
      <c r="U235" s="391">
        <v>1</v>
      </c>
      <c r="V235" s="392"/>
      <c r="W235" s="393"/>
      <c r="X235" s="393"/>
      <c r="Y235" s="394"/>
      <c r="Z235" s="393"/>
      <c r="AA235" s="395"/>
      <c r="AB235" s="392"/>
      <c r="AC235" s="393"/>
      <c r="AD235" s="393"/>
      <c r="AE235" s="394"/>
      <c r="AF235" s="393"/>
      <c r="AG235" s="395"/>
    </row>
    <row r="236" spans="2:33" ht="15.75" hidden="1" customHeight="1">
      <c r="B236" s="381" t="str">
        <f t="shared" si="7"/>
        <v>PR14SRNWSWW_8</v>
      </c>
      <c r="C236" s="382" t="s">
        <v>921</v>
      </c>
      <c r="D236" s="383" t="s">
        <v>581</v>
      </c>
      <c r="E236" s="384"/>
      <c r="F236" s="385"/>
      <c r="G236" s="385"/>
      <c r="H236" s="385"/>
      <c r="I236" s="385"/>
      <c r="J236" s="385"/>
      <c r="K236" s="385"/>
      <c r="L236" s="385"/>
      <c r="M236" s="386">
        <f t="shared" si="8"/>
        <v>0</v>
      </c>
      <c r="N236" s="397">
        <v>8</v>
      </c>
      <c r="O236" s="390" t="s">
        <v>948</v>
      </c>
      <c r="P236" s="389" t="s">
        <v>494</v>
      </c>
      <c r="Q236" s="390" t="s">
        <v>495</v>
      </c>
      <c r="R236" s="389"/>
      <c r="S236" s="390" t="s">
        <v>496</v>
      </c>
      <c r="T236" s="390" t="s">
        <v>949</v>
      </c>
      <c r="U236" s="396">
        <v>0</v>
      </c>
      <c r="V236" s="392"/>
      <c r="W236" s="393"/>
      <c r="X236" s="393"/>
      <c r="Y236" s="394"/>
      <c r="Z236" s="393"/>
      <c r="AA236" s="395"/>
      <c r="AB236" s="392"/>
      <c r="AC236" s="393"/>
      <c r="AD236" s="393"/>
      <c r="AE236" s="394"/>
      <c r="AF236" s="393"/>
      <c r="AG236" s="395"/>
    </row>
    <row r="237" spans="2:33" ht="15.75" hidden="1" customHeight="1">
      <c r="B237" s="381" t="str">
        <f t="shared" si="7"/>
        <v>PR14SRNWSWW_9</v>
      </c>
      <c r="C237" s="382" t="s">
        <v>921</v>
      </c>
      <c r="D237" s="383" t="s">
        <v>581</v>
      </c>
      <c r="E237" s="384"/>
      <c r="F237" s="385"/>
      <c r="G237" s="385"/>
      <c r="H237" s="385"/>
      <c r="I237" s="385"/>
      <c r="J237" s="385"/>
      <c r="K237" s="385"/>
      <c r="L237" s="385"/>
      <c r="M237" s="386">
        <f t="shared" si="8"/>
        <v>0</v>
      </c>
      <c r="N237" s="397">
        <v>9</v>
      </c>
      <c r="O237" s="390" t="s">
        <v>950</v>
      </c>
      <c r="P237" s="389" t="s">
        <v>494</v>
      </c>
      <c r="Q237" s="390" t="s">
        <v>495</v>
      </c>
      <c r="R237" s="389"/>
      <c r="S237" s="390" t="s">
        <v>496</v>
      </c>
      <c r="T237" s="390" t="s">
        <v>949</v>
      </c>
      <c r="U237" s="396">
        <v>0</v>
      </c>
      <c r="V237" s="392"/>
      <c r="W237" s="393"/>
      <c r="X237" s="393"/>
      <c r="Y237" s="394"/>
      <c r="Z237" s="393"/>
      <c r="AA237" s="395"/>
      <c r="AB237" s="392"/>
      <c r="AC237" s="393"/>
      <c r="AD237" s="393"/>
      <c r="AE237" s="394"/>
      <c r="AF237" s="393"/>
      <c r="AG237" s="395"/>
    </row>
    <row r="238" spans="2:33" ht="15.75" hidden="1" customHeight="1">
      <c r="B238" s="381" t="str">
        <f t="shared" si="7"/>
        <v>PR14SRNWSWW_10</v>
      </c>
      <c r="C238" s="382" t="s">
        <v>921</v>
      </c>
      <c r="D238" s="383" t="s">
        <v>581</v>
      </c>
      <c r="E238" s="384"/>
      <c r="F238" s="385"/>
      <c r="G238" s="385"/>
      <c r="H238" s="385"/>
      <c r="I238" s="385"/>
      <c r="J238" s="385"/>
      <c r="K238" s="385"/>
      <c r="L238" s="385"/>
      <c r="M238" s="386">
        <f t="shared" si="8"/>
        <v>0</v>
      </c>
      <c r="N238" s="397">
        <v>10</v>
      </c>
      <c r="O238" s="390" t="s">
        <v>951</v>
      </c>
      <c r="P238" s="389" t="s">
        <v>500</v>
      </c>
      <c r="Q238" s="390" t="s">
        <v>108</v>
      </c>
      <c r="R238" s="389"/>
      <c r="S238" s="390" t="s">
        <v>203</v>
      </c>
      <c r="T238" s="390" t="s">
        <v>952</v>
      </c>
      <c r="U238" s="391">
        <v>1</v>
      </c>
      <c r="V238" s="392"/>
      <c r="W238" s="393"/>
      <c r="X238" s="393"/>
      <c r="Y238" s="394"/>
      <c r="Z238" s="393"/>
      <c r="AA238" s="395"/>
      <c r="AB238" s="392"/>
      <c r="AC238" s="393"/>
      <c r="AD238" s="393"/>
      <c r="AE238" s="394"/>
      <c r="AF238" s="393"/>
      <c r="AG238" s="395"/>
    </row>
    <row r="239" spans="2:33" ht="15.75" hidden="1" customHeight="1">
      <c r="B239" s="381" t="str">
        <f t="shared" si="7"/>
        <v>PR14SRNWSWW_11</v>
      </c>
      <c r="C239" s="382" t="s">
        <v>921</v>
      </c>
      <c r="D239" s="383" t="s">
        <v>581</v>
      </c>
      <c r="E239" s="384"/>
      <c r="F239" s="385"/>
      <c r="G239" s="385"/>
      <c r="H239" s="385"/>
      <c r="I239" s="385"/>
      <c r="J239" s="385"/>
      <c r="K239" s="385"/>
      <c r="L239" s="385"/>
      <c r="M239" s="386">
        <f t="shared" si="8"/>
        <v>0</v>
      </c>
      <c r="N239" s="397">
        <v>11</v>
      </c>
      <c r="O239" s="390" t="s">
        <v>953</v>
      </c>
      <c r="P239" s="389" t="s">
        <v>508</v>
      </c>
      <c r="Q239" s="390"/>
      <c r="R239" s="389"/>
      <c r="S239" s="390" t="s">
        <v>496</v>
      </c>
      <c r="T239" s="390" t="s">
        <v>954</v>
      </c>
      <c r="U239" s="396">
        <v>0</v>
      </c>
      <c r="V239" s="392"/>
      <c r="W239" s="393"/>
      <c r="X239" s="393"/>
      <c r="Y239" s="394"/>
      <c r="Z239" s="393"/>
      <c r="AA239" s="395"/>
      <c r="AB239" s="392"/>
      <c r="AC239" s="393"/>
      <c r="AD239" s="393"/>
      <c r="AE239" s="394"/>
      <c r="AF239" s="393"/>
      <c r="AG239" s="395"/>
    </row>
    <row r="240" spans="2:33" ht="15.75" hidden="1" customHeight="1">
      <c r="B240" s="381" t="str">
        <f t="shared" si="7"/>
        <v>PR14SRNWSWW_12</v>
      </c>
      <c r="C240" s="382" t="s">
        <v>921</v>
      </c>
      <c r="D240" s="383" t="s">
        <v>581</v>
      </c>
      <c r="E240" s="384"/>
      <c r="F240" s="385"/>
      <c r="G240" s="385"/>
      <c r="H240" s="385"/>
      <c r="I240" s="385"/>
      <c r="J240" s="385"/>
      <c r="K240" s="385"/>
      <c r="L240" s="385"/>
      <c r="M240" s="386">
        <f t="shared" si="8"/>
        <v>0</v>
      </c>
      <c r="N240" s="397">
        <v>12</v>
      </c>
      <c r="O240" s="390" t="s">
        <v>955</v>
      </c>
      <c r="P240" s="389" t="s">
        <v>508</v>
      </c>
      <c r="Q240" s="390"/>
      <c r="R240" s="389"/>
      <c r="S240" s="390" t="s">
        <v>176</v>
      </c>
      <c r="T240" s="390" t="s">
        <v>956</v>
      </c>
      <c r="U240" s="396">
        <v>0</v>
      </c>
      <c r="V240" s="392"/>
      <c r="W240" s="393"/>
      <c r="X240" s="393"/>
      <c r="Y240" s="394"/>
      <c r="Z240" s="393"/>
      <c r="AA240" s="395"/>
      <c r="AB240" s="392"/>
      <c r="AC240" s="393"/>
      <c r="AD240" s="393"/>
      <c r="AE240" s="394"/>
      <c r="AF240" s="393"/>
      <c r="AG240" s="395"/>
    </row>
    <row r="241" spans="2:33" ht="15.75" hidden="1" customHeight="1">
      <c r="B241" s="381" t="str">
        <f t="shared" si="7"/>
        <v>PR14SRNWSWW_13</v>
      </c>
      <c r="C241" s="382" t="s">
        <v>921</v>
      </c>
      <c r="D241" s="383" t="s">
        <v>581</v>
      </c>
      <c r="E241" s="384"/>
      <c r="F241" s="385"/>
      <c r="G241" s="385"/>
      <c r="H241" s="385"/>
      <c r="I241" s="385"/>
      <c r="J241" s="385"/>
      <c r="K241" s="385"/>
      <c r="L241" s="385"/>
      <c r="M241" s="386">
        <f t="shared" si="8"/>
        <v>0</v>
      </c>
      <c r="N241" s="397">
        <v>13</v>
      </c>
      <c r="O241" s="390" t="s">
        <v>957</v>
      </c>
      <c r="P241" s="389" t="s">
        <v>500</v>
      </c>
      <c r="Q241" s="390" t="s">
        <v>108</v>
      </c>
      <c r="R241" s="389"/>
      <c r="S241" s="390" t="s">
        <v>614</v>
      </c>
      <c r="T241" s="390" t="s">
        <v>958</v>
      </c>
      <c r="U241" s="391" t="s">
        <v>572</v>
      </c>
      <c r="V241" s="392"/>
      <c r="W241" s="393"/>
      <c r="X241" s="393"/>
      <c r="Y241" s="394"/>
      <c r="Z241" s="393"/>
      <c r="AA241" s="395"/>
      <c r="AB241" s="392"/>
      <c r="AC241" s="393"/>
      <c r="AD241" s="393"/>
      <c r="AE241" s="394"/>
      <c r="AF241" s="393"/>
      <c r="AG241" s="395"/>
    </row>
    <row r="242" spans="2:33" ht="15.75" hidden="1" customHeight="1">
      <c r="B242" s="381" t="str">
        <f t="shared" si="7"/>
        <v>PR14SRNWSWW_14</v>
      </c>
      <c r="C242" s="382" t="s">
        <v>921</v>
      </c>
      <c r="D242" s="383" t="s">
        <v>581</v>
      </c>
      <c r="E242" s="384"/>
      <c r="F242" s="385"/>
      <c r="G242" s="385"/>
      <c r="H242" s="385"/>
      <c r="I242" s="385"/>
      <c r="J242" s="385"/>
      <c r="K242" s="385"/>
      <c r="L242" s="385"/>
      <c r="M242" s="386">
        <f t="shared" si="8"/>
        <v>0</v>
      </c>
      <c r="N242" s="397">
        <v>14</v>
      </c>
      <c r="O242" s="390" t="s">
        <v>959</v>
      </c>
      <c r="P242" s="389" t="s">
        <v>500</v>
      </c>
      <c r="Q242" s="390" t="s">
        <v>108</v>
      </c>
      <c r="R242" s="389"/>
      <c r="S242" s="390" t="s">
        <v>614</v>
      </c>
      <c r="T242" s="390" t="s">
        <v>958</v>
      </c>
      <c r="U242" s="391" t="s">
        <v>572</v>
      </c>
      <c r="V242" s="392"/>
      <c r="W242" s="393"/>
      <c r="X242" s="393"/>
      <c r="Y242" s="394"/>
      <c r="Z242" s="393"/>
      <c r="AA242" s="395"/>
      <c r="AB242" s="392"/>
      <c r="AC242" s="393"/>
      <c r="AD242" s="393"/>
      <c r="AE242" s="394"/>
      <c r="AF242" s="393"/>
      <c r="AG242" s="395"/>
    </row>
    <row r="243" spans="2:33" ht="15.75" hidden="1" customHeight="1">
      <c r="B243" s="381" t="str">
        <f t="shared" si="7"/>
        <v>PR14SRNWSWW_15</v>
      </c>
      <c r="C243" s="382" t="s">
        <v>921</v>
      </c>
      <c r="D243" s="383" t="s">
        <v>581</v>
      </c>
      <c r="E243" s="384"/>
      <c r="F243" s="385"/>
      <c r="G243" s="385"/>
      <c r="H243" s="385"/>
      <c r="I243" s="385"/>
      <c r="J243" s="385"/>
      <c r="K243" s="385"/>
      <c r="L243" s="385"/>
      <c r="M243" s="386">
        <f t="shared" si="8"/>
        <v>0</v>
      </c>
      <c r="N243" s="397">
        <v>15</v>
      </c>
      <c r="O243" s="390" t="s">
        <v>960</v>
      </c>
      <c r="P243" s="389" t="s">
        <v>500</v>
      </c>
      <c r="Q243" s="390" t="s">
        <v>108</v>
      </c>
      <c r="R243" s="389"/>
      <c r="S243" s="390" t="s">
        <v>496</v>
      </c>
      <c r="T243" s="390" t="s">
        <v>961</v>
      </c>
      <c r="U243" s="396">
        <v>0</v>
      </c>
      <c r="V243" s="392"/>
      <c r="W243" s="393"/>
      <c r="X243" s="393"/>
      <c r="Y243" s="394"/>
      <c r="Z243" s="393"/>
      <c r="AA243" s="395"/>
      <c r="AB243" s="392"/>
      <c r="AC243" s="393"/>
      <c r="AD243" s="393"/>
      <c r="AE243" s="394"/>
      <c r="AF243" s="393"/>
      <c r="AG243" s="395"/>
    </row>
    <row r="244" spans="2:33" ht="15.75" hidden="1" customHeight="1">
      <c r="B244" s="381" t="str">
        <f t="shared" si="7"/>
        <v>PR14SRNHHR_1</v>
      </c>
      <c r="C244" s="382" t="s">
        <v>921</v>
      </c>
      <c r="D244" s="383" t="s">
        <v>527</v>
      </c>
      <c r="E244" s="384"/>
      <c r="F244" s="385"/>
      <c r="G244" s="385"/>
      <c r="H244" s="385"/>
      <c r="I244" s="385"/>
      <c r="J244" s="385"/>
      <c r="K244" s="385"/>
      <c r="L244" s="385"/>
      <c r="M244" s="386">
        <f t="shared" si="8"/>
        <v>0</v>
      </c>
      <c r="N244" s="397">
        <v>1</v>
      </c>
      <c r="O244" s="390" t="s">
        <v>962</v>
      </c>
      <c r="P244" s="389" t="s">
        <v>508</v>
      </c>
      <c r="Q244" s="390"/>
      <c r="R244" s="389"/>
      <c r="S244" s="390" t="s">
        <v>176</v>
      </c>
      <c r="T244" s="390" t="s">
        <v>963</v>
      </c>
      <c r="U244" s="396">
        <v>0</v>
      </c>
      <c r="V244" s="392"/>
      <c r="W244" s="393"/>
      <c r="X244" s="393"/>
      <c r="Y244" s="394"/>
      <c r="Z244" s="393"/>
      <c r="AA244" s="395"/>
      <c r="AB244" s="392"/>
      <c r="AC244" s="393"/>
      <c r="AD244" s="393"/>
      <c r="AE244" s="394"/>
      <c r="AF244" s="393"/>
      <c r="AG244" s="395"/>
    </row>
    <row r="245" spans="2:33" ht="15.75" hidden="1" customHeight="1">
      <c r="B245" s="381" t="str">
        <f t="shared" si="7"/>
        <v>PR14SRNHHR_2</v>
      </c>
      <c r="C245" s="382" t="s">
        <v>921</v>
      </c>
      <c r="D245" s="383" t="s">
        <v>527</v>
      </c>
      <c r="E245" s="384"/>
      <c r="F245" s="385"/>
      <c r="G245" s="385"/>
      <c r="H245" s="385"/>
      <c r="I245" s="385"/>
      <c r="J245" s="385"/>
      <c r="K245" s="385"/>
      <c r="L245" s="385"/>
      <c r="M245" s="386">
        <f t="shared" si="8"/>
        <v>0</v>
      </c>
      <c r="N245" s="397">
        <v>2</v>
      </c>
      <c r="O245" s="390" t="s">
        <v>964</v>
      </c>
      <c r="P245" s="389" t="s">
        <v>508</v>
      </c>
      <c r="Q245" s="390"/>
      <c r="R245" s="389"/>
      <c r="S245" s="390" t="s">
        <v>176</v>
      </c>
      <c r="T245" s="390" t="s">
        <v>965</v>
      </c>
      <c r="U245" s="391" t="s">
        <v>966</v>
      </c>
      <c r="V245" s="392"/>
      <c r="W245" s="393"/>
      <c r="X245" s="393"/>
      <c r="Y245" s="394"/>
      <c r="Z245" s="393"/>
      <c r="AA245" s="395"/>
      <c r="AB245" s="392"/>
      <c r="AC245" s="393"/>
      <c r="AD245" s="393"/>
      <c r="AE245" s="394"/>
      <c r="AF245" s="393"/>
      <c r="AG245" s="395"/>
    </row>
    <row r="246" spans="2:33" ht="15.75" hidden="1" customHeight="1">
      <c r="B246" s="381" t="str">
        <f t="shared" si="7"/>
        <v>PR14SRNHHR_3</v>
      </c>
      <c r="C246" s="382" t="s">
        <v>921</v>
      </c>
      <c r="D246" s="383" t="s">
        <v>527</v>
      </c>
      <c r="E246" s="384"/>
      <c r="F246" s="385"/>
      <c r="G246" s="385"/>
      <c r="H246" s="385"/>
      <c r="I246" s="385"/>
      <c r="J246" s="385"/>
      <c r="K246" s="385"/>
      <c r="L246" s="385"/>
      <c r="M246" s="386">
        <f t="shared" si="8"/>
        <v>0</v>
      </c>
      <c r="N246" s="397">
        <v>3</v>
      </c>
      <c r="O246" s="390" t="s">
        <v>967</v>
      </c>
      <c r="P246" s="389" t="s">
        <v>508</v>
      </c>
      <c r="Q246" s="390"/>
      <c r="R246" s="389"/>
      <c r="S246" s="390" t="s">
        <v>176</v>
      </c>
      <c r="T246" s="390" t="s">
        <v>968</v>
      </c>
      <c r="U246" s="391" t="s">
        <v>966</v>
      </c>
      <c r="V246" s="392"/>
      <c r="W246" s="393"/>
      <c r="X246" s="393"/>
      <c r="Y246" s="394"/>
      <c r="Z246" s="393"/>
      <c r="AA246" s="395"/>
      <c r="AB246" s="392"/>
      <c r="AC246" s="393"/>
      <c r="AD246" s="393"/>
      <c r="AE246" s="394"/>
      <c r="AF246" s="393"/>
      <c r="AG246" s="395"/>
    </row>
    <row r="247" spans="2:33" ht="15.75" hidden="1" customHeight="1">
      <c r="B247" s="381" t="str">
        <f t="shared" si="7"/>
        <v>PR14SRNHHR_4</v>
      </c>
      <c r="C247" s="382" t="s">
        <v>921</v>
      </c>
      <c r="D247" s="383" t="s">
        <v>527</v>
      </c>
      <c r="E247" s="384"/>
      <c r="F247" s="385"/>
      <c r="G247" s="385"/>
      <c r="H247" s="385"/>
      <c r="I247" s="385"/>
      <c r="J247" s="385"/>
      <c r="K247" s="385"/>
      <c r="L247" s="385"/>
      <c r="M247" s="386">
        <f t="shared" si="8"/>
        <v>0</v>
      </c>
      <c r="N247" s="397">
        <v>4</v>
      </c>
      <c r="O247" s="390" t="s">
        <v>969</v>
      </c>
      <c r="P247" s="389" t="s">
        <v>508</v>
      </c>
      <c r="Q247" s="390"/>
      <c r="R247" s="389"/>
      <c r="S247" s="390" t="s">
        <v>176</v>
      </c>
      <c r="T247" s="390" t="s">
        <v>970</v>
      </c>
      <c r="U247" s="391" t="s">
        <v>966</v>
      </c>
      <c r="V247" s="392"/>
      <c r="W247" s="393"/>
      <c r="X247" s="393"/>
      <c r="Y247" s="394"/>
      <c r="Z247" s="393"/>
      <c r="AA247" s="395"/>
      <c r="AB247" s="392"/>
      <c r="AC247" s="393"/>
      <c r="AD247" s="393"/>
      <c r="AE247" s="394"/>
      <c r="AF247" s="393"/>
      <c r="AG247" s="395"/>
    </row>
    <row r="248" spans="2:33" ht="15.75" hidden="1" customHeight="1">
      <c r="B248" s="381" t="str">
        <f t="shared" si="7"/>
        <v>PR14SRNHHR_5</v>
      </c>
      <c r="C248" s="382" t="s">
        <v>921</v>
      </c>
      <c r="D248" s="383" t="s">
        <v>527</v>
      </c>
      <c r="E248" s="384"/>
      <c r="F248" s="385"/>
      <c r="G248" s="385"/>
      <c r="H248" s="385"/>
      <c r="I248" s="385"/>
      <c r="J248" s="385"/>
      <c r="K248" s="385"/>
      <c r="L248" s="385"/>
      <c r="M248" s="386">
        <f t="shared" si="8"/>
        <v>0</v>
      </c>
      <c r="N248" s="397">
        <v>5</v>
      </c>
      <c r="O248" s="390" t="s">
        <v>971</v>
      </c>
      <c r="P248" s="389" t="s">
        <v>508</v>
      </c>
      <c r="Q248" s="390"/>
      <c r="R248" s="389"/>
      <c r="S248" s="390" t="s">
        <v>496</v>
      </c>
      <c r="T248" s="390" t="s">
        <v>972</v>
      </c>
      <c r="U248" s="396">
        <v>0</v>
      </c>
      <c r="V248" s="392"/>
      <c r="W248" s="393"/>
      <c r="X248" s="393"/>
      <c r="Y248" s="394"/>
      <c r="Z248" s="393"/>
      <c r="AA248" s="395"/>
      <c r="AB248" s="392"/>
      <c r="AC248" s="393"/>
      <c r="AD248" s="393"/>
      <c r="AE248" s="394"/>
      <c r="AF248" s="393"/>
      <c r="AG248" s="395"/>
    </row>
    <row r="249" spans="2:33" ht="15.75" hidden="1" customHeight="1">
      <c r="B249" s="381" t="str">
        <f t="shared" si="7"/>
        <v>PR14SRNHHR_6</v>
      </c>
      <c r="C249" s="382" t="s">
        <v>921</v>
      </c>
      <c r="D249" s="383" t="s">
        <v>527</v>
      </c>
      <c r="E249" s="384"/>
      <c r="F249" s="385"/>
      <c r="G249" s="385"/>
      <c r="H249" s="385"/>
      <c r="I249" s="385"/>
      <c r="J249" s="385"/>
      <c r="K249" s="385"/>
      <c r="L249" s="385"/>
      <c r="M249" s="386">
        <f t="shared" si="8"/>
        <v>0</v>
      </c>
      <c r="N249" s="397">
        <v>6</v>
      </c>
      <c r="O249" s="390" t="s">
        <v>973</v>
      </c>
      <c r="P249" s="389" t="s">
        <v>508</v>
      </c>
      <c r="Q249" s="390"/>
      <c r="R249" s="389"/>
      <c r="S249" s="390" t="s">
        <v>496</v>
      </c>
      <c r="T249" s="390" t="s">
        <v>974</v>
      </c>
      <c r="U249" s="396">
        <v>0</v>
      </c>
      <c r="V249" s="392"/>
      <c r="W249" s="393"/>
      <c r="X249" s="393"/>
      <c r="Y249" s="394"/>
      <c r="Z249" s="393"/>
      <c r="AA249" s="395"/>
      <c r="AB249" s="392"/>
      <c r="AC249" s="393"/>
      <c r="AD249" s="393"/>
      <c r="AE249" s="394"/>
      <c r="AF249" s="393"/>
      <c r="AG249" s="395"/>
    </row>
    <row r="250" spans="2:33" ht="15.75" hidden="1" customHeight="1">
      <c r="B250" s="381" t="str">
        <f t="shared" si="7"/>
        <v>PR14SRNHHR_7</v>
      </c>
      <c r="C250" s="382" t="s">
        <v>921</v>
      </c>
      <c r="D250" s="383" t="s">
        <v>527</v>
      </c>
      <c r="E250" s="384"/>
      <c r="F250" s="385"/>
      <c r="G250" s="385"/>
      <c r="H250" s="385"/>
      <c r="I250" s="385"/>
      <c r="J250" s="385"/>
      <c r="K250" s="385"/>
      <c r="L250" s="385"/>
      <c r="M250" s="386">
        <f t="shared" si="8"/>
        <v>0</v>
      </c>
      <c r="N250" s="397">
        <v>7</v>
      </c>
      <c r="O250" s="390" t="s">
        <v>975</v>
      </c>
      <c r="P250" s="389" t="s">
        <v>508</v>
      </c>
      <c r="Q250" s="390"/>
      <c r="R250" s="389"/>
      <c r="S250" s="390" t="s">
        <v>176</v>
      </c>
      <c r="T250" s="390" t="s">
        <v>976</v>
      </c>
      <c r="U250" s="396">
        <v>0</v>
      </c>
      <c r="V250" s="392"/>
      <c r="W250" s="393"/>
      <c r="X250" s="393"/>
      <c r="Y250" s="394"/>
      <c r="Z250" s="393"/>
      <c r="AA250" s="395"/>
      <c r="AB250" s="392"/>
      <c r="AC250" s="393"/>
      <c r="AD250" s="393"/>
      <c r="AE250" s="394"/>
      <c r="AF250" s="393"/>
      <c r="AG250" s="395"/>
    </row>
    <row r="251" spans="2:33" ht="15.75" hidden="1" customHeight="1">
      <c r="B251" s="381" t="str">
        <f t="shared" si="7"/>
        <v>PR14SRNHHR_8</v>
      </c>
      <c r="C251" s="382" t="s">
        <v>921</v>
      </c>
      <c r="D251" s="383" t="s">
        <v>527</v>
      </c>
      <c r="E251" s="384"/>
      <c r="F251" s="385"/>
      <c r="G251" s="385"/>
      <c r="H251" s="385"/>
      <c r="I251" s="385"/>
      <c r="J251" s="385"/>
      <c r="K251" s="385"/>
      <c r="L251" s="385"/>
      <c r="M251" s="386">
        <f t="shared" si="8"/>
        <v>0</v>
      </c>
      <c r="N251" s="397">
        <v>8</v>
      </c>
      <c r="O251" s="390" t="s">
        <v>977</v>
      </c>
      <c r="P251" s="389" t="s">
        <v>494</v>
      </c>
      <c r="Q251" s="390" t="s">
        <v>495</v>
      </c>
      <c r="R251" s="389"/>
      <c r="S251" s="390" t="s">
        <v>530</v>
      </c>
      <c r="T251" s="390" t="s">
        <v>531</v>
      </c>
      <c r="U251" s="396">
        <v>0</v>
      </c>
      <c r="V251" s="392"/>
      <c r="W251" s="393"/>
      <c r="X251" s="393"/>
      <c r="Y251" s="394"/>
      <c r="Z251" s="393"/>
      <c r="AA251" s="395"/>
      <c r="AB251" s="392"/>
      <c r="AC251" s="393"/>
      <c r="AD251" s="393"/>
      <c r="AE251" s="394"/>
      <c r="AF251" s="393"/>
      <c r="AG251" s="395"/>
    </row>
    <row r="252" spans="2:33" ht="15.75" hidden="1" customHeight="1">
      <c r="B252" s="381" t="str">
        <f t="shared" si="7"/>
        <v>PR14SSCWSW_1.1</v>
      </c>
      <c r="C252" s="382" t="s">
        <v>978</v>
      </c>
      <c r="D252" s="383" t="s">
        <v>491</v>
      </c>
      <c r="E252" s="384"/>
      <c r="F252" s="385"/>
      <c r="G252" s="385"/>
      <c r="H252" s="385"/>
      <c r="I252" s="385"/>
      <c r="J252" s="385"/>
      <c r="K252" s="385"/>
      <c r="L252" s="385"/>
      <c r="M252" s="386">
        <f t="shared" si="8"/>
        <v>0</v>
      </c>
      <c r="N252" s="397">
        <v>1.1000000000000001</v>
      </c>
      <c r="O252" s="390" t="s">
        <v>979</v>
      </c>
      <c r="P252" s="389" t="s">
        <v>500</v>
      </c>
      <c r="Q252" s="390" t="s">
        <v>495</v>
      </c>
      <c r="R252" s="389"/>
      <c r="S252" s="390" t="s">
        <v>176</v>
      </c>
      <c r="T252" s="390" t="s">
        <v>512</v>
      </c>
      <c r="U252" s="391">
        <v>3</v>
      </c>
      <c r="V252" s="392"/>
      <c r="W252" s="393"/>
      <c r="X252" s="393"/>
      <c r="Y252" s="394"/>
      <c r="Z252" s="393"/>
      <c r="AA252" s="395"/>
      <c r="AB252" s="392"/>
      <c r="AC252" s="393"/>
      <c r="AD252" s="393"/>
      <c r="AE252" s="394"/>
      <c r="AF252" s="393"/>
      <c r="AG252" s="395"/>
    </row>
    <row r="253" spans="2:33" ht="15.75" hidden="1" customHeight="1">
      <c r="B253" s="381" t="str">
        <f t="shared" si="7"/>
        <v>PR14SSCWSW_1.2</v>
      </c>
      <c r="C253" s="382" t="s">
        <v>978</v>
      </c>
      <c r="D253" s="383" t="s">
        <v>491</v>
      </c>
      <c r="E253" s="384"/>
      <c r="F253" s="385"/>
      <c r="G253" s="385"/>
      <c r="H253" s="385"/>
      <c r="I253" s="385"/>
      <c r="J253" s="385"/>
      <c r="K253" s="385"/>
      <c r="L253" s="385"/>
      <c r="M253" s="386">
        <f t="shared" si="8"/>
        <v>0</v>
      </c>
      <c r="N253" s="397">
        <v>1.2</v>
      </c>
      <c r="O253" s="390" t="s">
        <v>980</v>
      </c>
      <c r="P253" s="389" t="s">
        <v>494</v>
      </c>
      <c r="Q253" s="390" t="s">
        <v>495</v>
      </c>
      <c r="R253" s="389"/>
      <c r="S253" s="390" t="s">
        <v>496</v>
      </c>
      <c r="T253" s="390" t="s">
        <v>981</v>
      </c>
      <c r="U253" s="391">
        <v>2</v>
      </c>
      <c r="V253" s="392"/>
      <c r="W253" s="393"/>
      <c r="X253" s="393"/>
      <c r="Y253" s="394"/>
      <c r="Z253" s="393"/>
      <c r="AA253" s="395"/>
      <c r="AB253" s="392"/>
      <c r="AC253" s="393"/>
      <c r="AD253" s="393"/>
      <c r="AE253" s="394"/>
      <c r="AF253" s="393"/>
      <c r="AG253" s="395"/>
    </row>
    <row r="254" spans="2:33" ht="15.75" hidden="1" customHeight="1">
      <c r="B254" s="381" t="str">
        <f t="shared" si="7"/>
        <v>PR14SSCWSW_2.1</v>
      </c>
      <c r="C254" s="382" t="s">
        <v>978</v>
      </c>
      <c r="D254" s="383" t="s">
        <v>491</v>
      </c>
      <c r="E254" s="384"/>
      <c r="F254" s="385"/>
      <c r="G254" s="385"/>
      <c r="H254" s="385"/>
      <c r="I254" s="385"/>
      <c r="J254" s="385"/>
      <c r="K254" s="385"/>
      <c r="L254" s="385"/>
      <c r="M254" s="386">
        <f t="shared" si="8"/>
        <v>0</v>
      </c>
      <c r="N254" s="397">
        <v>2.1</v>
      </c>
      <c r="O254" s="390" t="s">
        <v>982</v>
      </c>
      <c r="P254" s="389" t="s">
        <v>494</v>
      </c>
      <c r="Q254" s="390" t="s">
        <v>495</v>
      </c>
      <c r="R254" s="389"/>
      <c r="S254" s="390" t="s">
        <v>536</v>
      </c>
      <c r="T254" s="390" t="s">
        <v>537</v>
      </c>
      <c r="U254" s="391">
        <v>1</v>
      </c>
      <c r="V254" s="392"/>
      <c r="W254" s="393"/>
      <c r="X254" s="393"/>
      <c r="Y254" s="394"/>
      <c r="Z254" s="393"/>
      <c r="AA254" s="395"/>
      <c r="AB254" s="392"/>
      <c r="AC254" s="393"/>
      <c r="AD254" s="393"/>
      <c r="AE254" s="394"/>
      <c r="AF254" s="393"/>
      <c r="AG254" s="395"/>
    </row>
    <row r="255" spans="2:33" ht="15.75" hidden="1" customHeight="1">
      <c r="B255" s="381" t="str">
        <f t="shared" si="7"/>
        <v>PR14SSCWSW_2.2</v>
      </c>
      <c r="C255" s="382" t="s">
        <v>978</v>
      </c>
      <c r="D255" s="383" t="s">
        <v>491</v>
      </c>
      <c r="E255" s="384"/>
      <c r="F255" s="385"/>
      <c r="G255" s="385"/>
      <c r="H255" s="385"/>
      <c r="I255" s="385"/>
      <c r="J255" s="385"/>
      <c r="K255" s="385"/>
      <c r="L255" s="385"/>
      <c r="M255" s="386">
        <f t="shared" si="8"/>
        <v>0</v>
      </c>
      <c r="N255" s="397">
        <v>2.2000000000000002</v>
      </c>
      <c r="O255" s="390" t="s">
        <v>983</v>
      </c>
      <c r="P255" s="389" t="s">
        <v>500</v>
      </c>
      <c r="Q255" s="390" t="s">
        <v>495</v>
      </c>
      <c r="R255" s="389"/>
      <c r="S255" s="390" t="s">
        <v>575</v>
      </c>
      <c r="T255" s="390" t="s">
        <v>636</v>
      </c>
      <c r="U255" s="391" t="s">
        <v>572</v>
      </c>
      <c r="V255" s="392"/>
      <c r="W255" s="393"/>
      <c r="X255" s="393"/>
      <c r="Y255" s="394"/>
      <c r="Z255" s="393"/>
      <c r="AA255" s="395"/>
      <c r="AB255" s="392"/>
      <c r="AC255" s="393"/>
      <c r="AD255" s="393"/>
      <c r="AE255" s="394"/>
      <c r="AF255" s="393"/>
      <c r="AG255" s="395"/>
    </row>
    <row r="256" spans="2:33" ht="15.75" hidden="1" customHeight="1">
      <c r="B256" s="381" t="str">
        <f t="shared" si="7"/>
        <v>PR14SSCWSW_2.3</v>
      </c>
      <c r="C256" s="382" t="s">
        <v>978</v>
      </c>
      <c r="D256" s="383" t="s">
        <v>491</v>
      </c>
      <c r="E256" s="384"/>
      <c r="F256" s="385"/>
      <c r="G256" s="385"/>
      <c r="H256" s="385"/>
      <c r="I256" s="385"/>
      <c r="J256" s="385"/>
      <c r="K256" s="385"/>
      <c r="L256" s="385"/>
      <c r="M256" s="386">
        <f t="shared" si="8"/>
        <v>0</v>
      </c>
      <c r="N256" s="397">
        <v>2.2999999999999998</v>
      </c>
      <c r="O256" s="390" t="s">
        <v>984</v>
      </c>
      <c r="P256" s="389" t="s">
        <v>500</v>
      </c>
      <c r="Q256" s="390" t="s">
        <v>495</v>
      </c>
      <c r="R256" s="389"/>
      <c r="S256" s="390" t="s">
        <v>575</v>
      </c>
      <c r="T256" s="390" t="s">
        <v>636</v>
      </c>
      <c r="U256" s="391" t="s">
        <v>572</v>
      </c>
      <c r="V256" s="392"/>
      <c r="W256" s="393"/>
      <c r="X256" s="393"/>
      <c r="Y256" s="394"/>
      <c r="Z256" s="393"/>
      <c r="AA256" s="395"/>
      <c r="AB256" s="392"/>
      <c r="AC256" s="393"/>
      <c r="AD256" s="393"/>
      <c r="AE256" s="394"/>
      <c r="AF256" s="393"/>
      <c r="AG256" s="395"/>
    </row>
    <row r="257" spans="2:33" ht="15.75" hidden="1" customHeight="1">
      <c r="B257" s="381" t="str">
        <f t="shared" si="7"/>
        <v>PR14SSCWSW_4.1</v>
      </c>
      <c r="C257" s="382" t="s">
        <v>978</v>
      </c>
      <c r="D257" s="383" t="s">
        <v>491</v>
      </c>
      <c r="E257" s="384"/>
      <c r="F257" s="385"/>
      <c r="G257" s="385"/>
      <c r="H257" s="385"/>
      <c r="I257" s="385"/>
      <c r="J257" s="385"/>
      <c r="K257" s="385"/>
      <c r="L257" s="385"/>
      <c r="M257" s="386">
        <f t="shared" si="8"/>
        <v>0</v>
      </c>
      <c r="N257" s="397">
        <v>4.0999999999999996</v>
      </c>
      <c r="O257" s="390" t="s">
        <v>985</v>
      </c>
      <c r="P257" s="389" t="s">
        <v>494</v>
      </c>
      <c r="Q257" s="390" t="s">
        <v>495</v>
      </c>
      <c r="R257" s="389"/>
      <c r="S257" s="390" t="s">
        <v>496</v>
      </c>
      <c r="T257" s="390" t="s">
        <v>497</v>
      </c>
      <c r="U257" s="391">
        <v>1</v>
      </c>
      <c r="V257" s="392"/>
      <c r="W257" s="393"/>
      <c r="X257" s="393"/>
      <c r="Y257" s="394"/>
      <c r="Z257" s="393"/>
      <c r="AA257" s="395"/>
      <c r="AB257" s="392"/>
      <c r="AC257" s="393"/>
      <c r="AD257" s="393"/>
      <c r="AE257" s="394"/>
      <c r="AF257" s="393"/>
      <c r="AG257" s="395"/>
    </row>
    <row r="258" spans="2:33" ht="15.75" hidden="1" customHeight="1">
      <c r="B258" s="381" t="str">
        <f t="shared" si="7"/>
        <v>PR14SSCWSW_4.2</v>
      </c>
      <c r="C258" s="382" t="s">
        <v>978</v>
      </c>
      <c r="D258" s="383" t="s">
        <v>491</v>
      </c>
      <c r="E258" s="384"/>
      <c r="F258" s="385"/>
      <c r="G258" s="385"/>
      <c r="H258" s="385"/>
      <c r="I258" s="385"/>
      <c r="J258" s="385"/>
      <c r="K258" s="385"/>
      <c r="L258" s="385"/>
      <c r="M258" s="386">
        <f t="shared" si="8"/>
        <v>0</v>
      </c>
      <c r="N258" s="397">
        <v>4.2</v>
      </c>
      <c r="O258" s="390" t="s">
        <v>986</v>
      </c>
      <c r="P258" s="389" t="s">
        <v>494</v>
      </c>
      <c r="Q258" s="390" t="s">
        <v>495</v>
      </c>
      <c r="R258" s="389"/>
      <c r="S258" s="390" t="s">
        <v>496</v>
      </c>
      <c r="T258" s="390" t="s">
        <v>497</v>
      </c>
      <c r="U258" s="391">
        <v>1</v>
      </c>
      <c r="V258" s="392"/>
      <c r="W258" s="393"/>
      <c r="X258" s="393"/>
      <c r="Y258" s="394"/>
      <c r="Z258" s="393"/>
      <c r="AA258" s="395"/>
      <c r="AB258" s="392"/>
      <c r="AC258" s="393"/>
      <c r="AD258" s="393"/>
      <c r="AE258" s="394"/>
      <c r="AF258" s="393"/>
      <c r="AG258" s="395"/>
    </row>
    <row r="259" spans="2:33" ht="15.75" hidden="1" customHeight="1">
      <c r="B259" s="381" t="str">
        <f t="shared" si="7"/>
        <v>PR14SSCWSW_4.3</v>
      </c>
      <c r="C259" s="382" t="s">
        <v>978</v>
      </c>
      <c r="D259" s="383" t="s">
        <v>491</v>
      </c>
      <c r="E259" s="384"/>
      <c r="F259" s="385"/>
      <c r="G259" s="385"/>
      <c r="H259" s="385"/>
      <c r="I259" s="385"/>
      <c r="J259" s="385"/>
      <c r="K259" s="385"/>
      <c r="L259" s="385"/>
      <c r="M259" s="386">
        <f t="shared" si="8"/>
        <v>0</v>
      </c>
      <c r="N259" s="397">
        <v>4.3</v>
      </c>
      <c r="O259" s="390" t="s">
        <v>987</v>
      </c>
      <c r="P259" s="389" t="s">
        <v>508</v>
      </c>
      <c r="Q259" s="390"/>
      <c r="R259" s="389"/>
      <c r="S259" s="390" t="s">
        <v>496</v>
      </c>
      <c r="T259" s="390" t="s">
        <v>671</v>
      </c>
      <c r="U259" s="391">
        <v>2</v>
      </c>
      <c r="V259" s="392"/>
      <c r="W259" s="393"/>
      <c r="X259" s="393"/>
      <c r="Y259" s="394"/>
      <c r="Z259" s="393"/>
      <c r="AA259" s="395"/>
      <c r="AB259" s="392"/>
      <c r="AC259" s="393"/>
      <c r="AD259" s="393"/>
      <c r="AE259" s="394"/>
      <c r="AF259" s="393"/>
      <c r="AG259" s="395"/>
    </row>
    <row r="260" spans="2:33" ht="15.75" hidden="1" customHeight="1">
      <c r="B260" s="381" t="str">
        <f t="shared" si="7"/>
        <v>PR14SSCWSW_4.4</v>
      </c>
      <c r="C260" s="382" t="s">
        <v>978</v>
      </c>
      <c r="D260" s="383" t="s">
        <v>491</v>
      </c>
      <c r="E260" s="384"/>
      <c r="F260" s="385"/>
      <c r="G260" s="385"/>
      <c r="H260" s="385"/>
      <c r="I260" s="385"/>
      <c r="J260" s="385"/>
      <c r="K260" s="385"/>
      <c r="L260" s="385"/>
      <c r="M260" s="386">
        <f t="shared" si="8"/>
        <v>0</v>
      </c>
      <c r="N260" s="397">
        <v>4.4000000000000004</v>
      </c>
      <c r="O260" s="390" t="s">
        <v>988</v>
      </c>
      <c r="P260" s="389" t="s">
        <v>508</v>
      </c>
      <c r="Q260" s="390"/>
      <c r="R260" s="389"/>
      <c r="S260" s="390" t="s">
        <v>496</v>
      </c>
      <c r="T260" s="390" t="s">
        <v>989</v>
      </c>
      <c r="U260" s="396">
        <v>0</v>
      </c>
      <c r="V260" s="392"/>
      <c r="W260" s="393"/>
      <c r="X260" s="393"/>
      <c r="Y260" s="394"/>
      <c r="Z260" s="393"/>
      <c r="AA260" s="395"/>
      <c r="AB260" s="392"/>
      <c r="AC260" s="393"/>
      <c r="AD260" s="393"/>
      <c r="AE260" s="394"/>
      <c r="AF260" s="393"/>
      <c r="AG260" s="395"/>
    </row>
    <row r="261" spans="2:33" ht="15.75" hidden="1" customHeight="1">
      <c r="B261" s="381" t="str">
        <f t="shared" si="7"/>
        <v>PR14SSCWSW_4.5</v>
      </c>
      <c r="C261" s="382" t="s">
        <v>978</v>
      </c>
      <c r="D261" s="383" t="s">
        <v>491</v>
      </c>
      <c r="E261" s="384"/>
      <c r="F261" s="385"/>
      <c r="G261" s="385"/>
      <c r="H261" s="385"/>
      <c r="I261" s="385"/>
      <c r="J261" s="385"/>
      <c r="K261" s="385"/>
      <c r="L261" s="385"/>
      <c r="M261" s="386">
        <f t="shared" si="8"/>
        <v>0</v>
      </c>
      <c r="N261" s="397">
        <v>4.5</v>
      </c>
      <c r="O261" s="390" t="s">
        <v>990</v>
      </c>
      <c r="P261" s="389" t="s">
        <v>508</v>
      </c>
      <c r="Q261" s="390"/>
      <c r="R261" s="389"/>
      <c r="S261" s="390" t="s">
        <v>496</v>
      </c>
      <c r="T261" s="390" t="s">
        <v>991</v>
      </c>
      <c r="U261" s="396">
        <v>0</v>
      </c>
      <c r="V261" s="392"/>
      <c r="W261" s="393"/>
      <c r="X261" s="393"/>
      <c r="Y261" s="394"/>
      <c r="Z261" s="393"/>
      <c r="AA261" s="395"/>
      <c r="AB261" s="392"/>
      <c r="AC261" s="393"/>
      <c r="AD261" s="393"/>
      <c r="AE261" s="394"/>
      <c r="AF261" s="393"/>
      <c r="AG261" s="395"/>
    </row>
    <row r="262" spans="2:33" ht="15.75" hidden="1" customHeight="1">
      <c r="B262" s="381" t="str">
        <f t="shared" ref="B262:B325" si="9">CONCATENATE("PR14", C262, D262, "_", N262)</f>
        <v>PR14SSCWSW_5.1</v>
      </c>
      <c r="C262" s="382" t="s">
        <v>978</v>
      </c>
      <c r="D262" s="383" t="s">
        <v>491</v>
      </c>
      <c r="E262" s="384"/>
      <c r="F262" s="385"/>
      <c r="G262" s="385"/>
      <c r="H262" s="385"/>
      <c r="I262" s="385"/>
      <c r="J262" s="385"/>
      <c r="K262" s="385"/>
      <c r="L262" s="385"/>
      <c r="M262" s="386">
        <f t="shared" si="8"/>
        <v>0</v>
      </c>
      <c r="N262" s="397">
        <v>5.0999999999999996</v>
      </c>
      <c r="O262" s="390" t="s">
        <v>992</v>
      </c>
      <c r="P262" s="389" t="s">
        <v>508</v>
      </c>
      <c r="Q262" s="390"/>
      <c r="R262" s="389"/>
      <c r="S262" s="390" t="s">
        <v>176</v>
      </c>
      <c r="T262" s="390" t="s">
        <v>993</v>
      </c>
      <c r="U262" s="396">
        <v>0</v>
      </c>
      <c r="V262" s="392"/>
      <c r="W262" s="393"/>
      <c r="X262" s="393"/>
      <c r="Y262" s="394"/>
      <c r="Z262" s="393"/>
      <c r="AA262" s="395"/>
      <c r="AB262" s="392"/>
      <c r="AC262" s="393"/>
      <c r="AD262" s="393"/>
      <c r="AE262" s="394"/>
      <c r="AF262" s="393"/>
      <c r="AG262" s="395"/>
    </row>
    <row r="263" spans="2:33" ht="15.75" hidden="1" customHeight="1">
      <c r="B263" s="381" t="str">
        <f t="shared" si="9"/>
        <v>PR14SSCWSW_5.2</v>
      </c>
      <c r="C263" s="382" t="s">
        <v>978</v>
      </c>
      <c r="D263" s="383" t="s">
        <v>491</v>
      </c>
      <c r="E263" s="384"/>
      <c r="F263" s="385"/>
      <c r="G263" s="385"/>
      <c r="H263" s="385"/>
      <c r="I263" s="385"/>
      <c r="J263" s="385"/>
      <c r="K263" s="385"/>
      <c r="L263" s="385"/>
      <c r="M263" s="386">
        <f t="shared" ref="M263:M326" si="10">SUM(E263:L263)</f>
        <v>0</v>
      </c>
      <c r="N263" s="397">
        <v>5.2</v>
      </c>
      <c r="O263" s="390" t="s">
        <v>994</v>
      </c>
      <c r="P263" s="389" t="s">
        <v>508</v>
      </c>
      <c r="Q263" s="390"/>
      <c r="R263" s="389"/>
      <c r="S263" s="390" t="s">
        <v>496</v>
      </c>
      <c r="T263" s="390" t="s">
        <v>995</v>
      </c>
      <c r="U263" s="396">
        <v>0</v>
      </c>
      <c r="V263" s="392"/>
      <c r="W263" s="393"/>
      <c r="X263" s="393"/>
      <c r="Y263" s="394"/>
      <c r="Z263" s="393"/>
      <c r="AA263" s="395"/>
      <c r="AB263" s="392"/>
      <c r="AC263" s="393"/>
      <c r="AD263" s="393"/>
      <c r="AE263" s="394"/>
      <c r="AF263" s="393"/>
      <c r="AG263" s="395"/>
    </row>
    <row r="264" spans="2:33" ht="15.75" hidden="1" customHeight="1">
      <c r="B264" s="381" t="str">
        <f t="shared" si="9"/>
        <v>PR14SSCHHR_3.1</v>
      </c>
      <c r="C264" s="382" t="s">
        <v>978</v>
      </c>
      <c r="D264" s="383" t="s">
        <v>527</v>
      </c>
      <c r="E264" s="384"/>
      <c r="F264" s="385"/>
      <c r="G264" s="385"/>
      <c r="H264" s="385"/>
      <c r="I264" s="385"/>
      <c r="J264" s="385"/>
      <c r="K264" s="385"/>
      <c r="L264" s="385"/>
      <c r="M264" s="386">
        <f t="shared" si="10"/>
        <v>0</v>
      </c>
      <c r="N264" s="397">
        <v>3.1</v>
      </c>
      <c r="O264" s="390" t="s">
        <v>996</v>
      </c>
      <c r="P264" s="389" t="s">
        <v>494</v>
      </c>
      <c r="Q264" s="390" t="s">
        <v>495</v>
      </c>
      <c r="R264" s="389"/>
      <c r="S264" s="390" t="s">
        <v>530</v>
      </c>
      <c r="T264" s="390" t="s">
        <v>531</v>
      </c>
      <c r="U264" s="391">
        <v>1</v>
      </c>
      <c r="V264" s="392"/>
      <c r="W264" s="393"/>
      <c r="X264" s="393"/>
      <c r="Y264" s="394"/>
      <c r="Z264" s="393"/>
      <c r="AA264" s="395"/>
      <c r="AB264" s="392"/>
      <c r="AC264" s="393"/>
      <c r="AD264" s="393"/>
      <c r="AE264" s="394"/>
      <c r="AF264" s="393"/>
      <c r="AG264" s="395"/>
    </row>
    <row r="265" spans="2:33" ht="15.75" hidden="1" customHeight="1">
      <c r="B265" s="381" t="str">
        <f t="shared" si="9"/>
        <v>PR14SSCHHR_3.2</v>
      </c>
      <c r="C265" s="382" t="s">
        <v>978</v>
      </c>
      <c r="D265" s="383" t="s">
        <v>527</v>
      </c>
      <c r="E265" s="384"/>
      <c r="F265" s="385"/>
      <c r="G265" s="385"/>
      <c r="H265" s="385"/>
      <c r="I265" s="385"/>
      <c r="J265" s="385"/>
      <c r="K265" s="385"/>
      <c r="L265" s="385"/>
      <c r="M265" s="386">
        <f t="shared" si="10"/>
        <v>0</v>
      </c>
      <c r="N265" s="397">
        <v>3.2</v>
      </c>
      <c r="O265" s="390" t="s">
        <v>997</v>
      </c>
      <c r="P265" s="389" t="s">
        <v>508</v>
      </c>
      <c r="Q265" s="390"/>
      <c r="R265" s="389"/>
      <c r="S265" s="390" t="s">
        <v>176</v>
      </c>
      <c r="T265" s="390" t="s">
        <v>571</v>
      </c>
      <c r="U265" s="396">
        <v>0</v>
      </c>
      <c r="V265" s="392"/>
      <c r="W265" s="393"/>
      <c r="X265" s="393"/>
      <c r="Y265" s="394"/>
      <c r="Z265" s="393"/>
      <c r="AA265" s="395"/>
      <c r="AB265" s="392"/>
      <c r="AC265" s="393"/>
      <c r="AD265" s="393"/>
      <c r="AE265" s="394"/>
      <c r="AF265" s="393"/>
      <c r="AG265" s="395"/>
    </row>
    <row r="266" spans="2:33" ht="15.75" hidden="1" customHeight="1">
      <c r="B266" s="381" t="str">
        <f t="shared" si="9"/>
        <v>PR14SSCHHR_3.3</v>
      </c>
      <c r="C266" s="382" t="s">
        <v>978</v>
      </c>
      <c r="D266" s="383" t="s">
        <v>527</v>
      </c>
      <c r="E266" s="384"/>
      <c r="F266" s="385"/>
      <c r="G266" s="385"/>
      <c r="H266" s="385"/>
      <c r="I266" s="385"/>
      <c r="J266" s="385"/>
      <c r="K266" s="385"/>
      <c r="L266" s="385"/>
      <c r="M266" s="386">
        <f t="shared" si="10"/>
        <v>0</v>
      </c>
      <c r="N266" s="397">
        <v>3.3</v>
      </c>
      <c r="O266" s="390" t="s">
        <v>998</v>
      </c>
      <c r="P266" s="389" t="s">
        <v>508</v>
      </c>
      <c r="Q266" s="390"/>
      <c r="R266" s="389"/>
      <c r="S266" s="390" t="s">
        <v>496</v>
      </c>
      <c r="T266" s="390" t="s">
        <v>999</v>
      </c>
      <c r="U266" s="396">
        <v>0</v>
      </c>
      <c r="V266" s="392"/>
      <c r="W266" s="393"/>
      <c r="X266" s="393"/>
      <c r="Y266" s="394"/>
      <c r="Z266" s="393"/>
      <c r="AA266" s="395"/>
      <c r="AB266" s="392"/>
      <c r="AC266" s="393"/>
      <c r="AD266" s="393"/>
      <c r="AE266" s="394"/>
      <c r="AF266" s="393"/>
      <c r="AG266" s="395"/>
    </row>
    <row r="267" spans="2:33" ht="15.75" hidden="1" customHeight="1">
      <c r="B267" s="381" t="str">
        <f t="shared" si="9"/>
        <v>PR14SVTWSW_W-A1</v>
      </c>
      <c r="C267" s="382" t="s">
        <v>1000</v>
      </c>
      <c r="D267" s="383" t="s">
        <v>491</v>
      </c>
      <c r="E267" s="384"/>
      <c r="F267" s="385"/>
      <c r="G267" s="385"/>
      <c r="H267" s="385"/>
      <c r="I267" s="385"/>
      <c r="J267" s="385"/>
      <c r="K267" s="385"/>
      <c r="L267" s="385"/>
      <c r="M267" s="386">
        <f t="shared" si="10"/>
        <v>0</v>
      </c>
      <c r="N267" s="397" t="s">
        <v>492</v>
      </c>
      <c r="O267" s="390" t="s">
        <v>1001</v>
      </c>
      <c r="P267" s="389" t="s">
        <v>494</v>
      </c>
      <c r="Q267" s="390" t="s">
        <v>495</v>
      </c>
      <c r="R267" s="389" t="s">
        <v>556</v>
      </c>
      <c r="S267" s="390" t="s">
        <v>496</v>
      </c>
      <c r="T267" s="390" t="s">
        <v>1002</v>
      </c>
      <c r="U267" s="396">
        <v>0</v>
      </c>
      <c r="V267" s="392"/>
      <c r="W267" s="393"/>
      <c r="X267" s="393"/>
      <c r="Y267" s="394"/>
      <c r="Z267" s="393"/>
      <c r="AA267" s="395"/>
      <c r="AB267" s="392"/>
      <c r="AC267" s="393"/>
      <c r="AD267" s="393"/>
      <c r="AE267" s="394"/>
      <c r="AF267" s="393"/>
      <c r="AG267" s="395"/>
    </row>
    <row r="268" spans="2:33" ht="15.75" hidden="1" customHeight="1">
      <c r="B268" s="381" t="str">
        <f t="shared" si="9"/>
        <v>PR14SVTWSW_W-A2</v>
      </c>
      <c r="C268" s="382" t="s">
        <v>1000</v>
      </c>
      <c r="D268" s="383" t="s">
        <v>491</v>
      </c>
      <c r="E268" s="384"/>
      <c r="F268" s="385"/>
      <c r="G268" s="385"/>
      <c r="H268" s="385"/>
      <c r="I268" s="385"/>
      <c r="J268" s="385"/>
      <c r="K268" s="385"/>
      <c r="L268" s="385"/>
      <c r="M268" s="386">
        <f t="shared" si="10"/>
        <v>0</v>
      </c>
      <c r="N268" s="397" t="s">
        <v>498</v>
      </c>
      <c r="O268" s="390" t="s">
        <v>1003</v>
      </c>
      <c r="P268" s="389" t="s">
        <v>500</v>
      </c>
      <c r="Q268" s="390" t="s">
        <v>495</v>
      </c>
      <c r="R268" s="389" t="s">
        <v>556</v>
      </c>
      <c r="S268" s="390" t="s">
        <v>176</v>
      </c>
      <c r="T268" s="390" t="s">
        <v>512</v>
      </c>
      <c r="U268" s="391">
        <v>3</v>
      </c>
      <c r="V268" s="392"/>
      <c r="W268" s="393"/>
      <c r="X268" s="393"/>
      <c r="Y268" s="394"/>
      <c r="Z268" s="393"/>
      <c r="AA268" s="395"/>
      <c r="AB268" s="392"/>
      <c r="AC268" s="393"/>
      <c r="AD268" s="393"/>
      <c r="AE268" s="394"/>
      <c r="AF268" s="393"/>
      <c r="AG268" s="395"/>
    </row>
    <row r="269" spans="2:33" ht="15.75" hidden="1" customHeight="1">
      <c r="B269" s="381" t="str">
        <f t="shared" si="9"/>
        <v>PR14SVTWSW_W-A3</v>
      </c>
      <c r="C269" s="382" t="s">
        <v>1000</v>
      </c>
      <c r="D269" s="383" t="s">
        <v>491</v>
      </c>
      <c r="E269" s="384"/>
      <c r="F269" s="385"/>
      <c r="G269" s="385"/>
      <c r="H269" s="385"/>
      <c r="I269" s="385"/>
      <c r="J269" s="385"/>
      <c r="K269" s="385"/>
      <c r="L269" s="385"/>
      <c r="M269" s="386">
        <f t="shared" si="10"/>
        <v>0</v>
      </c>
      <c r="N269" s="397" t="s">
        <v>502</v>
      </c>
      <c r="O269" s="390" t="s">
        <v>1004</v>
      </c>
      <c r="P269" s="389" t="s">
        <v>500</v>
      </c>
      <c r="Q269" s="390" t="s">
        <v>108</v>
      </c>
      <c r="R269" s="389"/>
      <c r="S269" s="390" t="s">
        <v>496</v>
      </c>
      <c r="T269" s="390" t="s">
        <v>1005</v>
      </c>
      <c r="U269" s="396">
        <v>0</v>
      </c>
      <c r="V269" s="392"/>
      <c r="W269" s="393"/>
      <c r="X269" s="393"/>
      <c r="Y269" s="394"/>
      <c r="Z269" s="393"/>
      <c r="AA269" s="395"/>
      <c r="AB269" s="392"/>
      <c r="AC269" s="393"/>
      <c r="AD269" s="393"/>
      <c r="AE269" s="394"/>
      <c r="AF269" s="393"/>
      <c r="AG269" s="395"/>
    </row>
    <row r="270" spans="2:33" ht="15.75" hidden="1" customHeight="1">
      <c r="B270" s="381" t="str">
        <f t="shared" si="9"/>
        <v>PR14SVTWSW_W-A4</v>
      </c>
      <c r="C270" s="382" t="s">
        <v>1000</v>
      </c>
      <c r="D270" s="383" t="s">
        <v>491</v>
      </c>
      <c r="E270" s="384"/>
      <c r="F270" s="385"/>
      <c r="G270" s="385"/>
      <c r="H270" s="385"/>
      <c r="I270" s="385"/>
      <c r="J270" s="385"/>
      <c r="K270" s="385"/>
      <c r="L270" s="385"/>
      <c r="M270" s="386">
        <f t="shared" si="10"/>
        <v>0</v>
      </c>
      <c r="N270" s="397" t="s">
        <v>504</v>
      </c>
      <c r="O270" s="390" t="s">
        <v>1006</v>
      </c>
      <c r="P270" s="389" t="s">
        <v>494</v>
      </c>
      <c r="Q270" s="390" t="s">
        <v>495</v>
      </c>
      <c r="R270" s="389" t="s">
        <v>556</v>
      </c>
      <c r="S270" s="390" t="s">
        <v>496</v>
      </c>
      <c r="T270" s="390" t="s">
        <v>1007</v>
      </c>
      <c r="U270" s="396">
        <v>0</v>
      </c>
      <c r="V270" s="392"/>
      <c r="W270" s="393"/>
      <c r="X270" s="393"/>
      <c r="Y270" s="394"/>
      <c r="Z270" s="393"/>
      <c r="AA270" s="395"/>
      <c r="AB270" s="392"/>
      <c r="AC270" s="393"/>
      <c r="AD270" s="393"/>
      <c r="AE270" s="394"/>
      <c r="AF270" s="393"/>
      <c r="AG270" s="395"/>
    </row>
    <row r="271" spans="2:33" ht="15.75" hidden="1" customHeight="1">
      <c r="B271" s="381" t="str">
        <f t="shared" si="9"/>
        <v>PR14SVTWSW_W-B1</v>
      </c>
      <c r="C271" s="382" t="s">
        <v>1000</v>
      </c>
      <c r="D271" s="383" t="s">
        <v>491</v>
      </c>
      <c r="E271" s="384"/>
      <c r="F271" s="385"/>
      <c r="G271" s="385"/>
      <c r="H271" s="385"/>
      <c r="I271" s="385"/>
      <c r="J271" s="385"/>
      <c r="K271" s="385"/>
      <c r="L271" s="385"/>
      <c r="M271" s="386">
        <f t="shared" si="10"/>
        <v>0</v>
      </c>
      <c r="N271" s="397" t="s">
        <v>510</v>
      </c>
      <c r="O271" s="390" t="s">
        <v>1008</v>
      </c>
      <c r="P271" s="389" t="s">
        <v>508</v>
      </c>
      <c r="Q271" s="390"/>
      <c r="R271" s="389"/>
      <c r="S271" s="390" t="s">
        <v>496</v>
      </c>
      <c r="T271" s="390" t="s">
        <v>501</v>
      </c>
      <c r="U271" s="396">
        <v>0</v>
      </c>
      <c r="V271" s="392"/>
      <c r="W271" s="393"/>
      <c r="X271" s="393"/>
      <c r="Y271" s="394"/>
      <c r="Z271" s="393"/>
      <c r="AA271" s="395"/>
      <c r="AB271" s="392"/>
      <c r="AC271" s="393"/>
      <c r="AD271" s="393"/>
      <c r="AE271" s="394"/>
      <c r="AF271" s="393"/>
      <c r="AG271" s="395"/>
    </row>
    <row r="272" spans="2:33" ht="15.75" hidden="1" customHeight="1">
      <c r="B272" s="381" t="str">
        <f t="shared" si="9"/>
        <v>PR14SVTWSW_W-B2</v>
      </c>
      <c r="C272" s="382" t="s">
        <v>1000</v>
      </c>
      <c r="D272" s="383" t="s">
        <v>491</v>
      </c>
      <c r="E272" s="384"/>
      <c r="F272" s="385"/>
      <c r="G272" s="385"/>
      <c r="H272" s="385"/>
      <c r="I272" s="385"/>
      <c r="J272" s="385"/>
      <c r="K272" s="385"/>
      <c r="L272" s="385"/>
      <c r="M272" s="386">
        <f t="shared" si="10"/>
        <v>0</v>
      </c>
      <c r="N272" s="397" t="s">
        <v>513</v>
      </c>
      <c r="O272" s="390" t="s">
        <v>1009</v>
      </c>
      <c r="P272" s="389" t="s">
        <v>494</v>
      </c>
      <c r="Q272" s="390" t="s">
        <v>495</v>
      </c>
      <c r="R272" s="389" t="s">
        <v>556</v>
      </c>
      <c r="S272" s="390" t="s">
        <v>496</v>
      </c>
      <c r="T272" s="390" t="s">
        <v>497</v>
      </c>
      <c r="U272" s="396">
        <v>0</v>
      </c>
      <c r="V272" s="392"/>
      <c r="W272" s="393"/>
      <c r="X272" s="393"/>
      <c r="Y272" s="394"/>
      <c r="Z272" s="393"/>
      <c r="AA272" s="395"/>
      <c r="AB272" s="392"/>
      <c r="AC272" s="393"/>
      <c r="AD272" s="393"/>
      <c r="AE272" s="394"/>
      <c r="AF272" s="393"/>
      <c r="AG272" s="395"/>
    </row>
    <row r="273" spans="2:33" ht="15.75" hidden="1" customHeight="1">
      <c r="B273" s="381" t="str">
        <f t="shared" si="9"/>
        <v>PR14SVTWSW_W-B3</v>
      </c>
      <c r="C273" s="382" t="s">
        <v>1000</v>
      </c>
      <c r="D273" s="383" t="s">
        <v>491</v>
      </c>
      <c r="E273" s="384"/>
      <c r="F273" s="385"/>
      <c r="G273" s="385"/>
      <c r="H273" s="385"/>
      <c r="I273" s="385"/>
      <c r="J273" s="385"/>
      <c r="K273" s="385"/>
      <c r="L273" s="385"/>
      <c r="M273" s="386">
        <f t="shared" si="10"/>
        <v>0</v>
      </c>
      <c r="N273" s="397" t="s">
        <v>719</v>
      </c>
      <c r="O273" s="390" t="s">
        <v>1010</v>
      </c>
      <c r="P273" s="389" t="s">
        <v>494</v>
      </c>
      <c r="Q273" s="390" t="s">
        <v>495</v>
      </c>
      <c r="R273" s="389" t="s">
        <v>556</v>
      </c>
      <c r="S273" s="390" t="s">
        <v>176</v>
      </c>
      <c r="T273" s="390" t="s">
        <v>1011</v>
      </c>
      <c r="U273" s="396">
        <v>0</v>
      </c>
      <c r="V273" s="392"/>
      <c r="W273" s="393"/>
      <c r="X273" s="393"/>
      <c r="Y273" s="394"/>
      <c r="Z273" s="393"/>
      <c r="AA273" s="395"/>
      <c r="AB273" s="392"/>
      <c r="AC273" s="393"/>
      <c r="AD273" s="393"/>
      <c r="AE273" s="394"/>
      <c r="AF273" s="393"/>
      <c r="AG273" s="395"/>
    </row>
    <row r="274" spans="2:33" ht="15.75" hidden="1" customHeight="1">
      <c r="B274" s="381" t="str">
        <f t="shared" si="9"/>
        <v>PR14SVTWSW_W-B4</v>
      </c>
      <c r="C274" s="382" t="s">
        <v>1000</v>
      </c>
      <c r="D274" s="383" t="s">
        <v>491</v>
      </c>
      <c r="E274" s="384"/>
      <c r="F274" s="385"/>
      <c r="G274" s="385"/>
      <c r="H274" s="385"/>
      <c r="I274" s="385"/>
      <c r="J274" s="385"/>
      <c r="K274" s="385"/>
      <c r="L274" s="385"/>
      <c r="M274" s="386">
        <f t="shared" si="10"/>
        <v>0</v>
      </c>
      <c r="N274" s="397" t="s">
        <v>1012</v>
      </c>
      <c r="O274" s="390" t="s">
        <v>1013</v>
      </c>
      <c r="P274" s="389" t="s">
        <v>494</v>
      </c>
      <c r="Q274" s="390" t="s">
        <v>495</v>
      </c>
      <c r="R274" s="389" t="s">
        <v>556</v>
      </c>
      <c r="S274" s="390" t="s">
        <v>536</v>
      </c>
      <c r="T274" s="390" t="s">
        <v>537</v>
      </c>
      <c r="U274" s="391">
        <v>2</v>
      </c>
      <c r="V274" s="392"/>
      <c r="W274" s="393"/>
      <c r="X274" s="393"/>
      <c r="Y274" s="394"/>
      <c r="Z274" s="393"/>
      <c r="AA274" s="395"/>
      <c r="AB274" s="392"/>
      <c r="AC274" s="393"/>
      <c r="AD274" s="393"/>
      <c r="AE274" s="394"/>
      <c r="AF274" s="393"/>
      <c r="AG274" s="395"/>
    </row>
    <row r="275" spans="2:33" ht="15.75" hidden="1" customHeight="1">
      <c r="B275" s="381" t="str">
        <f t="shared" si="9"/>
        <v>PR14SVTWSW_W-B5</v>
      </c>
      <c r="C275" s="382" t="s">
        <v>1000</v>
      </c>
      <c r="D275" s="383" t="s">
        <v>491</v>
      </c>
      <c r="E275" s="384"/>
      <c r="F275" s="385"/>
      <c r="G275" s="385"/>
      <c r="H275" s="385"/>
      <c r="I275" s="385"/>
      <c r="J275" s="385"/>
      <c r="K275" s="385"/>
      <c r="L275" s="385"/>
      <c r="M275" s="386">
        <f t="shared" si="10"/>
        <v>0</v>
      </c>
      <c r="N275" s="397" t="s">
        <v>1014</v>
      </c>
      <c r="O275" s="390" t="s">
        <v>1015</v>
      </c>
      <c r="P275" s="389" t="s">
        <v>494</v>
      </c>
      <c r="Q275" s="390" t="s">
        <v>495</v>
      </c>
      <c r="R275" s="389"/>
      <c r="S275" s="390" t="s">
        <v>176</v>
      </c>
      <c r="T275" s="390" t="s">
        <v>1016</v>
      </c>
      <c r="U275" s="391">
        <v>1</v>
      </c>
      <c r="V275" s="392"/>
      <c r="W275" s="393"/>
      <c r="X275" s="393"/>
      <c r="Y275" s="394"/>
      <c r="Z275" s="393"/>
      <c r="AA275" s="395"/>
      <c r="AB275" s="392"/>
      <c r="AC275" s="393"/>
      <c r="AD275" s="393"/>
      <c r="AE275" s="394"/>
      <c r="AF275" s="393"/>
      <c r="AG275" s="395"/>
    </row>
    <row r="276" spans="2:33" ht="15.75" hidden="1" customHeight="1">
      <c r="B276" s="381" t="str">
        <f t="shared" si="9"/>
        <v>PR14SVTWSW_W-B6</v>
      </c>
      <c r="C276" s="382" t="s">
        <v>1000</v>
      </c>
      <c r="D276" s="383" t="s">
        <v>491</v>
      </c>
      <c r="E276" s="384"/>
      <c r="F276" s="385"/>
      <c r="G276" s="385"/>
      <c r="H276" s="385"/>
      <c r="I276" s="385"/>
      <c r="J276" s="385"/>
      <c r="K276" s="385"/>
      <c r="L276" s="385"/>
      <c r="M276" s="386">
        <f t="shared" si="10"/>
        <v>0</v>
      </c>
      <c r="N276" s="397" t="s">
        <v>1017</v>
      </c>
      <c r="O276" s="390" t="s">
        <v>1018</v>
      </c>
      <c r="P276" s="389" t="s">
        <v>500</v>
      </c>
      <c r="Q276" s="390" t="s">
        <v>108</v>
      </c>
      <c r="R276" s="389"/>
      <c r="S276" s="390" t="s">
        <v>496</v>
      </c>
      <c r="T276" s="390" t="s">
        <v>521</v>
      </c>
      <c r="U276" s="396">
        <v>0</v>
      </c>
      <c r="V276" s="392"/>
      <c r="W276" s="393"/>
      <c r="X276" s="393"/>
      <c r="Y276" s="394"/>
      <c r="Z276" s="393"/>
      <c r="AA276" s="395"/>
      <c r="AB276" s="392"/>
      <c r="AC276" s="393"/>
      <c r="AD276" s="393"/>
      <c r="AE276" s="394"/>
      <c r="AF276" s="393"/>
      <c r="AG276" s="395"/>
    </row>
    <row r="277" spans="2:33" ht="15.75" hidden="1" customHeight="1">
      <c r="B277" s="381" t="str">
        <f t="shared" si="9"/>
        <v>PR14SVTWSW_W-B7</v>
      </c>
      <c r="C277" s="382" t="s">
        <v>1000</v>
      </c>
      <c r="D277" s="383" t="s">
        <v>491</v>
      </c>
      <c r="E277" s="384"/>
      <c r="F277" s="385"/>
      <c r="G277" s="385"/>
      <c r="H277" s="385"/>
      <c r="I277" s="385"/>
      <c r="J277" s="385"/>
      <c r="K277" s="385"/>
      <c r="L277" s="385"/>
      <c r="M277" s="386">
        <f t="shared" si="10"/>
        <v>0</v>
      </c>
      <c r="N277" s="397" t="s">
        <v>1019</v>
      </c>
      <c r="O277" s="390" t="s">
        <v>1020</v>
      </c>
      <c r="P277" s="389" t="s">
        <v>494</v>
      </c>
      <c r="Q277" s="390" t="s">
        <v>495</v>
      </c>
      <c r="R277" s="389" t="s">
        <v>556</v>
      </c>
      <c r="S277" s="390" t="s">
        <v>496</v>
      </c>
      <c r="T277" s="390" t="s">
        <v>1021</v>
      </c>
      <c r="U277" s="396">
        <v>0</v>
      </c>
      <c r="V277" s="392"/>
      <c r="W277" s="393"/>
      <c r="X277" s="393"/>
      <c r="Y277" s="394"/>
      <c r="Z277" s="393"/>
      <c r="AA277" s="395"/>
      <c r="AB277" s="392"/>
      <c r="AC277" s="393"/>
      <c r="AD277" s="393"/>
      <c r="AE277" s="394"/>
      <c r="AF277" s="393"/>
      <c r="AG277" s="395"/>
    </row>
    <row r="278" spans="2:33" ht="15.75" hidden="1" customHeight="1">
      <c r="B278" s="381" t="str">
        <f t="shared" si="9"/>
        <v>PR14SVTWSW_W-B8</v>
      </c>
      <c r="C278" s="382" t="s">
        <v>1000</v>
      </c>
      <c r="D278" s="383" t="s">
        <v>491</v>
      </c>
      <c r="E278" s="384"/>
      <c r="F278" s="385"/>
      <c r="G278" s="385"/>
      <c r="H278" s="385"/>
      <c r="I278" s="385"/>
      <c r="J278" s="385"/>
      <c r="K278" s="385"/>
      <c r="L278" s="385"/>
      <c r="M278" s="386">
        <f t="shared" si="10"/>
        <v>0</v>
      </c>
      <c r="N278" s="397" t="s">
        <v>1022</v>
      </c>
      <c r="O278" s="390" t="s">
        <v>1023</v>
      </c>
      <c r="P278" s="389" t="s">
        <v>494</v>
      </c>
      <c r="Q278" s="390" t="s">
        <v>495</v>
      </c>
      <c r="R278" s="389" t="s">
        <v>556</v>
      </c>
      <c r="S278" s="390" t="s">
        <v>496</v>
      </c>
      <c r="T278" s="390" t="s">
        <v>1024</v>
      </c>
      <c r="U278" s="396">
        <v>0</v>
      </c>
      <c r="V278" s="392"/>
      <c r="W278" s="393"/>
      <c r="X278" s="393"/>
      <c r="Y278" s="394"/>
      <c r="Z278" s="393"/>
      <c r="AA278" s="395"/>
      <c r="AB278" s="392"/>
      <c r="AC278" s="393"/>
      <c r="AD278" s="393"/>
      <c r="AE278" s="394"/>
      <c r="AF278" s="393"/>
      <c r="AG278" s="395"/>
    </row>
    <row r="279" spans="2:33" ht="15.75" hidden="1" customHeight="1">
      <c r="B279" s="381" t="str">
        <f t="shared" si="9"/>
        <v>PR14SVTWSW_W-B9</v>
      </c>
      <c r="C279" s="382" t="s">
        <v>1000</v>
      </c>
      <c r="D279" s="383" t="s">
        <v>491</v>
      </c>
      <c r="E279" s="384"/>
      <c r="F279" s="385"/>
      <c r="G279" s="385"/>
      <c r="H279" s="385"/>
      <c r="I279" s="385"/>
      <c r="J279" s="385"/>
      <c r="K279" s="385"/>
      <c r="L279" s="385"/>
      <c r="M279" s="386">
        <f t="shared" si="10"/>
        <v>0</v>
      </c>
      <c r="N279" s="397" t="s">
        <v>1025</v>
      </c>
      <c r="O279" s="390" t="s">
        <v>1026</v>
      </c>
      <c r="P279" s="389" t="s">
        <v>500</v>
      </c>
      <c r="Q279" s="390" t="s">
        <v>495</v>
      </c>
      <c r="R279" s="389"/>
      <c r="S279" s="390" t="s">
        <v>614</v>
      </c>
      <c r="T279" s="390" t="s">
        <v>1027</v>
      </c>
      <c r="U279" s="391" t="s">
        <v>572</v>
      </c>
      <c r="V279" s="392"/>
      <c r="W279" s="393"/>
      <c r="X279" s="393"/>
      <c r="Y279" s="394"/>
      <c r="Z279" s="393"/>
      <c r="AA279" s="395"/>
      <c r="AB279" s="392"/>
      <c r="AC279" s="393"/>
      <c r="AD279" s="393"/>
      <c r="AE279" s="394"/>
      <c r="AF279" s="393"/>
      <c r="AG279" s="395"/>
    </row>
    <row r="280" spans="2:33" ht="15.75" hidden="1" customHeight="1">
      <c r="B280" s="381" t="str">
        <f t="shared" si="9"/>
        <v>PR14SVTWSW_W-B10</v>
      </c>
      <c r="C280" s="382" t="s">
        <v>1000</v>
      </c>
      <c r="D280" s="383" t="s">
        <v>491</v>
      </c>
      <c r="E280" s="384"/>
      <c r="F280" s="385"/>
      <c r="G280" s="385"/>
      <c r="H280" s="385"/>
      <c r="I280" s="385"/>
      <c r="J280" s="385"/>
      <c r="K280" s="385"/>
      <c r="L280" s="385"/>
      <c r="M280" s="386">
        <f t="shared" si="10"/>
        <v>0</v>
      </c>
      <c r="N280" s="397" t="s">
        <v>1028</v>
      </c>
      <c r="O280" s="390" t="s">
        <v>1029</v>
      </c>
      <c r="P280" s="389" t="s">
        <v>500</v>
      </c>
      <c r="Q280" s="390" t="s">
        <v>108</v>
      </c>
      <c r="R280" s="389"/>
      <c r="S280" s="390" t="s">
        <v>614</v>
      </c>
      <c r="T280" s="390" t="s">
        <v>1027</v>
      </c>
      <c r="U280" s="391" t="s">
        <v>572</v>
      </c>
      <c r="V280" s="392"/>
      <c r="W280" s="393"/>
      <c r="X280" s="393"/>
      <c r="Y280" s="394"/>
      <c r="Z280" s="393"/>
      <c r="AA280" s="395"/>
      <c r="AB280" s="392"/>
      <c r="AC280" s="393"/>
      <c r="AD280" s="393"/>
      <c r="AE280" s="394"/>
      <c r="AF280" s="393"/>
      <c r="AG280" s="395"/>
    </row>
    <row r="281" spans="2:33" ht="15.75" hidden="1" customHeight="1">
      <c r="B281" s="381" t="str">
        <f t="shared" si="9"/>
        <v>PR14SVTWSW_W-B11</v>
      </c>
      <c r="C281" s="382" t="s">
        <v>1000</v>
      </c>
      <c r="D281" s="383" t="s">
        <v>491</v>
      </c>
      <c r="E281" s="384"/>
      <c r="F281" s="385"/>
      <c r="G281" s="385"/>
      <c r="H281" s="385"/>
      <c r="I281" s="385"/>
      <c r="J281" s="385"/>
      <c r="K281" s="385"/>
      <c r="L281" s="385"/>
      <c r="M281" s="386">
        <f t="shared" si="10"/>
        <v>0</v>
      </c>
      <c r="N281" s="397" t="s">
        <v>1030</v>
      </c>
      <c r="O281" s="390" t="s">
        <v>1031</v>
      </c>
      <c r="P281" s="389" t="s">
        <v>500</v>
      </c>
      <c r="Q281" s="390" t="s">
        <v>495</v>
      </c>
      <c r="R281" s="389"/>
      <c r="S281" s="390" t="s">
        <v>614</v>
      </c>
      <c r="T281" s="390" t="s">
        <v>1027</v>
      </c>
      <c r="U281" s="391" t="s">
        <v>572</v>
      </c>
      <c r="V281" s="392"/>
      <c r="W281" s="393"/>
      <c r="X281" s="393"/>
      <c r="Y281" s="394"/>
      <c r="Z281" s="393"/>
      <c r="AA281" s="395"/>
      <c r="AB281" s="392"/>
      <c r="AC281" s="393"/>
      <c r="AD281" s="393"/>
      <c r="AE281" s="394"/>
      <c r="AF281" s="393"/>
      <c r="AG281" s="395"/>
    </row>
    <row r="282" spans="2:33" ht="15.75" hidden="1" customHeight="1">
      <c r="B282" s="381" t="str">
        <f t="shared" si="9"/>
        <v>PR14SVTWSW_W-B12</v>
      </c>
      <c r="C282" s="382" t="s">
        <v>1000</v>
      </c>
      <c r="D282" s="383" t="s">
        <v>491</v>
      </c>
      <c r="E282" s="384"/>
      <c r="F282" s="385"/>
      <c r="G282" s="385"/>
      <c r="H282" s="385"/>
      <c r="I282" s="385"/>
      <c r="J282" s="385"/>
      <c r="K282" s="385"/>
      <c r="L282" s="385"/>
      <c r="M282" s="386">
        <f t="shared" si="10"/>
        <v>0</v>
      </c>
      <c r="N282" s="397" t="s">
        <v>1032</v>
      </c>
      <c r="O282" s="390" t="s">
        <v>1033</v>
      </c>
      <c r="P282" s="389" t="s">
        <v>500</v>
      </c>
      <c r="Q282" s="390" t="s">
        <v>108</v>
      </c>
      <c r="R282" s="389"/>
      <c r="S282" s="390" t="s">
        <v>614</v>
      </c>
      <c r="T282" s="390" t="s">
        <v>1027</v>
      </c>
      <c r="U282" s="391" t="s">
        <v>572</v>
      </c>
      <c r="V282" s="392"/>
      <c r="W282" s="393"/>
      <c r="X282" s="393"/>
      <c r="Y282" s="394"/>
      <c r="Z282" s="393"/>
      <c r="AA282" s="395"/>
      <c r="AB282" s="392"/>
      <c r="AC282" s="393"/>
      <c r="AD282" s="393"/>
      <c r="AE282" s="394"/>
      <c r="AF282" s="393"/>
      <c r="AG282" s="395"/>
    </row>
    <row r="283" spans="2:33" ht="15.75" hidden="1" customHeight="1">
      <c r="B283" s="381" t="str">
        <f t="shared" si="9"/>
        <v>PR14SVTWSW_W-B13</v>
      </c>
      <c r="C283" s="382" t="s">
        <v>1000</v>
      </c>
      <c r="D283" s="383" t="s">
        <v>491</v>
      </c>
      <c r="E283" s="384"/>
      <c r="F283" s="385"/>
      <c r="G283" s="385"/>
      <c r="H283" s="385"/>
      <c r="I283" s="385"/>
      <c r="J283" s="385"/>
      <c r="K283" s="385"/>
      <c r="L283" s="385"/>
      <c r="M283" s="386">
        <f t="shared" si="10"/>
        <v>0</v>
      </c>
      <c r="N283" s="397" t="s">
        <v>1034</v>
      </c>
      <c r="O283" s="390" t="s">
        <v>1035</v>
      </c>
      <c r="P283" s="389" t="s">
        <v>500</v>
      </c>
      <c r="Q283" s="390" t="s">
        <v>495</v>
      </c>
      <c r="R283" s="389"/>
      <c r="S283" s="390" t="s">
        <v>614</v>
      </c>
      <c r="T283" s="390" t="s">
        <v>958</v>
      </c>
      <c r="U283" s="391" t="s">
        <v>572</v>
      </c>
      <c r="V283" s="392"/>
      <c r="W283" s="393"/>
      <c r="X283" s="393"/>
      <c r="Y283" s="394"/>
      <c r="Z283" s="393"/>
      <c r="AA283" s="395"/>
      <c r="AB283" s="392"/>
      <c r="AC283" s="393"/>
      <c r="AD283" s="393"/>
      <c r="AE283" s="394"/>
      <c r="AF283" s="393"/>
      <c r="AG283" s="395"/>
    </row>
    <row r="284" spans="2:33" ht="15.75" hidden="1" customHeight="1">
      <c r="B284" s="381" t="str">
        <f t="shared" si="9"/>
        <v>PR14SVTWSW_W-B14</v>
      </c>
      <c r="C284" s="382" t="s">
        <v>1000</v>
      </c>
      <c r="D284" s="383" t="s">
        <v>491</v>
      </c>
      <c r="E284" s="384"/>
      <c r="F284" s="385"/>
      <c r="G284" s="385"/>
      <c r="H284" s="385"/>
      <c r="I284" s="385"/>
      <c r="J284" s="385"/>
      <c r="K284" s="385"/>
      <c r="L284" s="385"/>
      <c r="M284" s="386">
        <f t="shared" si="10"/>
        <v>0</v>
      </c>
      <c r="N284" s="397" t="s">
        <v>1036</v>
      </c>
      <c r="O284" s="390" t="s">
        <v>1037</v>
      </c>
      <c r="P284" s="389" t="s">
        <v>500</v>
      </c>
      <c r="Q284" s="390" t="s">
        <v>108</v>
      </c>
      <c r="R284" s="389"/>
      <c r="S284" s="390" t="s">
        <v>614</v>
      </c>
      <c r="T284" s="390" t="s">
        <v>958</v>
      </c>
      <c r="U284" s="391" t="s">
        <v>572</v>
      </c>
      <c r="V284" s="392"/>
      <c r="W284" s="393"/>
      <c r="X284" s="393"/>
      <c r="Y284" s="394"/>
      <c r="Z284" s="393"/>
      <c r="AA284" s="395"/>
      <c r="AB284" s="392"/>
      <c r="AC284" s="393"/>
      <c r="AD284" s="393"/>
      <c r="AE284" s="394"/>
      <c r="AF284" s="393"/>
      <c r="AG284" s="395"/>
    </row>
    <row r="285" spans="2:33" ht="15.75" hidden="1" customHeight="1">
      <c r="B285" s="381" t="str">
        <f t="shared" si="9"/>
        <v>PR14SVTWSW_W-C1</v>
      </c>
      <c r="C285" s="382" t="s">
        <v>1000</v>
      </c>
      <c r="D285" s="383" t="s">
        <v>491</v>
      </c>
      <c r="E285" s="384"/>
      <c r="F285" s="385"/>
      <c r="G285" s="385"/>
      <c r="H285" s="385"/>
      <c r="I285" s="385"/>
      <c r="J285" s="385"/>
      <c r="K285" s="385"/>
      <c r="L285" s="385"/>
      <c r="M285" s="386">
        <f t="shared" si="10"/>
        <v>0</v>
      </c>
      <c r="N285" s="397" t="s">
        <v>516</v>
      </c>
      <c r="O285" s="390" t="s">
        <v>1038</v>
      </c>
      <c r="P285" s="389" t="s">
        <v>494</v>
      </c>
      <c r="Q285" s="390" t="s">
        <v>495</v>
      </c>
      <c r="R285" s="389" t="s">
        <v>556</v>
      </c>
      <c r="S285" s="390" t="s">
        <v>176</v>
      </c>
      <c r="T285" s="390" t="s">
        <v>571</v>
      </c>
      <c r="U285" s="396">
        <v>0</v>
      </c>
      <c r="V285" s="392"/>
      <c r="W285" s="393"/>
      <c r="X285" s="393"/>
      <c r="Y285" s="394"/>
      <c r="Z285" s="393"/>
      <c r="AA285" s="395"/>
      <c r="AB285" s="392"/>
      <c r="AC285" s="393"/>
      <c r="AD285" s="393"/>
      <c r="AE285" s="394"/>
      <c r="AF285" s="393"/>
      <c r="AG285" s="395"/>
    </row>
    <row r="286" spans="2:33" ht="15.75" hidden="1" customHeight="1">
      <c r="B286" s="381" t="str">
        <f t="shared" si="9"/>
        <v>PR14SVTWSW_W-D1</v>
      </c>
      <c r="C286" s="382" t="s">
        <v>1000</v>
      </c>
      <c r="D286" s="383" t="s">
        <v>491</v>
      </c>
      <c r="E286" s="384"/>
      <c r="F286" s="385"/>
      <c r="G286" s="385"/>
      <c r="H286" s="385"/>
      <c r="I286" s="385"/>
      <c r="J286" s="385"/>
      <c r="K286" s="385"/>
      <c r="L286" s="385"/>
      <c r="M286" s="386">
        <f t="shared" si="10"/>
        <v>0</v>
      </c>
      <c r="N286" s="397" t="s">
        <v>546</v>
      </c>
      <c r="O286" s="390" t="s">
        <v>1039</v>
      </c>
      <c r="P286" s="389" t="s">
        <v>494</v>
      </c>
      <c r="Q286" s="390" t="s">
        <v>495</v>
      </c>
      <c r="R286" s="389"/>
      <c r="S286" s="390" t="s">
        <v>496</v>
      </c>
      <c r="T286" s="390" t="s">
        <v>1040</v>
      </c>
      <c r="U286" s="396">
        <v>0</v>
      </c>
      <c r="V286" s="392"/>
      <c r="W286" s="393"/>
      <c r="X286" s="393"/>
      <c r="Y286" s="394"/>
      <c r="Z286" s="393"/>
      <c r="AA286" s="395"/>
      <c r="AB286" s="392"/>
      <c r="AC286" s="393"/>
      <c r="AD286" s="393"/>
      <c r="AE286" s="394"/>
      <c r="AF286" s="393"/>
      <c r="AG286" s="395"/>
    </row>
    <row r="287" spans="2:33" ht="15.75" hidden="1" customHeight="1">
      <c r="B287" s="381" t="str">
        <f t="shared" si="9"/>
        <v>PR14SVTWSW_W-D2</v>
      </c>
      <c r="C287" s="382" t="s">
        <v>1000</v>
      </c>
      <c r="D287" s="383" t="s">
        <v>491</v>
      </c>
      <c r="E287" s="384"/>
      <c r="F287" s="385"/>
      <c r="G287" s="385"/>
      <c r="H287" s="385"/>
      <c r="I287" s="385"/>
      <c r="J287" s="385"/>
      <c r="K287" s="385"/>
      <c r="L287" s="385"/>
      <c r="M287" s="386">
        <f t="shared" si="10"/>
        <v>0</v>
      </c>
      <c r="N287" s="397" t="s">
        <v>549</v>
      </c>
      <c r="O287" s="390" t="s">
        <v>1041</v>
      </c>
      <c r="P287" s="389" t="s">
        <v>508</v>
      </c>
      <c r="Q287" s="390"/>
      <c r="R287" s="389"/>
      <c r="S287" s="390" t="s">
        <v>176</v>
      </c>
      <c r="T287" s="390" t="s">
        <v>1042</v>
      </c>
      <c r="U287" s="396">
        <v>0</v>
      </c>
      <c r="V287" s="392"/>
      <c r="W287" s="393"/>
      <c r="X287" s="393"/>
      <c r="Y287" s="394"/>
      <c r="Z287" s="393"/>
      <c r="AA287" s="395"/>
      <c r="AB287" s="392"/>
      <c r="AC287" s="393"/>
      <c r="AD287" s="393"/>
      <c r="AE287" s="394"/>
      <c r="AF287" s="393"/>
      <c r="AG287" s="395"/>
    </row>
    <row r="288" spans="2:33" ht="15.75" hidden="1" customHeight="1">
      <c r="B288" s="381" t="str">
        <f t="shared" si="9"/>
        <v>PR14SVTWSW_W-D3</v>
      </c>
      <c r="C288" s="382" t="s">
        <v>1000</v>
      </c>
      <c r="D288" s="383" t="s">
        <v>491</v>
      </c>
      <c r="E288" s="384"/>
      <c r="F288" s="385"/>
      <c r="G288" s="385"/>
      <c r="H288" s="385"/>
      <c r="I288" s="385"/>
      <c r="J288" s="385"/>
      <c r="K288" s="385"/>
      <c r="L288" s="385"/>
      <c r="M288" s="386">
        <f t="shared" si="10"/>
        <v>0</v>
      </c>
      <c r="N288" s="397" t="s">
        <v>551</v>
      </c>
      <c r="O288" s="390" t="s">
        <v>1043</v>
      </c>
      <c r="P288" s="389" t="s">
        <v>508</v>
      </c>
      <c r="Q288" s="390"/>
      <c r="R288" s="389"/>
      <c r="S288" s="390" t="s">
        <v>496</v>
      </c>
      <c r="T288" s="390" t="s">
        <v>1044</v>
      </c>
      <c r="U288" s="396">
        <v>0</v>
      </c>
      <c r="V288" s="392"/>
      <c r="W288" s="393"/>
      <c r="X288" s="393"/>
      <c r="Y288" s="394"/>
      <c r="Z288" s="393"/>
      <c r="AA288" s="395"/>
      <c r="AB288" s="392"/>
      <c r="AC288" s="393"/>
      <c r="AD288" s="393"/>
      <c r="AE288" s="394"/>
      <c r="AF288" s="393"/>
      <c r="AG288" s="395"/>
    </row>
    <row r="289" spans="2:33" ht="15.75" hidden="1" customHeight="1">
      <c r="B289" s="381" t="str">
        <f t="shared" si="9"/>
        <v>PR14SVTWSW_W-D4</v>
      </c>
      <c r="C289" s="382" t="s">
        <v>1000</v>
      </c>
      <c r="D289" s="383" t="s">
        <v>491</v>
      </c>
      <c r="E289" s="384"/>
      <c r="F289" s="385"/>
      <c r="G289" s="385"/>
      <c r="H289" s="385"/>
      <c r="I289" s="385"/>
      <c r="J289" s="385"/>
      <c r="K289" s="385"/>
      <c r="L289" s="385"/>
      <c r="M289" s="386">
        <f t="shared" si="10"/>
        <v>0</v>
      </c>
      <c r="N289" s="397" t="s">
        <v>554</v>
      </c>
      <c r="O289" s="390" t="s">
        <v>1045</v>
      </c>
      <c r="P289" s="389" t="s">
        <v>508</v>
      </c>
      <c r="Q289" s="390"/>
      <c r="R289" s="389"/>
      <c r="S289" s="390" t="s">
        <v>496</v>
      </c>
      <c r="T289" s="390" t="s">
        <v>1046</v>
      </c>
      <c r="U289" s="396">
        <v>0</v>
      </c>
      <c r="V289" s="392"/>
      <c r="W289" s="393"/>
      <c r="X289" s="393"/>
      <c r="Y289" s="394"/>
      <c r="Z289" s="393"/>
      <c r="AA289" s="395"/>
      <c r="AB289" s="392"/>
      <c r="AC289" s="393"/>
      <c r="AD289" s="393"/>
      <c r="AE289" s="394"/>
      <c r="AF289" s="393"/>
      <c r="AG289" s="395"/>
    </row>
    <row r="290" spans="2:33" ht="15.75" hidden="1" customHeight="1">
      <c r="B290" s="381" t="str">
        <f t="shared" si="9"/>
        <v>PR14SVTWSW_W-E1</v>
      </c>
      <c r="C290" s="382" t="s">
        <v>1000</v>
      </c>
      <c r="D290" s="383" t="s">
        <v>491</v>
      </c>
      <c r="E290" s="384"/>
      <c r="F290" s="385"/>
      <c r="G290" s="385"/>
      <c r="H290" s="385"/>
      <c r="I290" s="385"/>
      <c r="J290" s="385"/>
      <c r="K290" s="385"/>
      <c r="L290" s="385"/>
      <c r="M290" s="386">
        <f t="shared" si="10"/>
        <v>0</v>
      </c>
      <c r="N290" s="397" t="s">
        <v>557</v>
      </c>
      <c r="O290" s="390" t="s">
        <v>1047</v>
      </c>
      <c r="P290" s="389" t="s">
        <v>494</v>
      </c>
      <c r="Q290" s="390" t="s">
        <v>495</v>
      </c>
      <c r="R290" s="389" t="s">
        <v>556</v>
      </c>
      <c r="S290" s="390" t="s">
        <v>496</v>
      </c>
      <c r="T290" s="390" t="s">
        <v>735</v>
      </c>
      <c r="U290" s="396">
        <v>3</v>
      </c>
      <c r="V290" s="392"/>
      <c r="W290" s="393"/>
      <c r="X290" s="393"/>
      <c r="Y290" s="394"/>
      <c r="Z290" s="393"/>
      <c r="AA290" s="395"/>
      <c r="AB290" s="392"/>
      <c r="AC290" s="393"/>
      <c r="AD290" s="393"/>
      <c r="AE290" s="394"/>
      <c r="AF290" s="393"/>
      <c r="AG290" s="395"/>
    </row>
    <row r="291" spans="2:33" ht="15.75" hidden="1" customHeight="1">
      <c r="B291" s="381" t="str">
        <f t="shared" si="9"/>
        <v>PR14SVTWSW_W-F1</v>
      </c>
      <c r="C291" s="382" t="s">
        <v>1000</v>
      </c>
      <c r="D291" s="383" t="s">
        <v>491</v>
      </c>
      <c r="E291" s="384"/>
      <c r="F291" s="385"/>
      <c r="G291" s="385"/>
      <c r="H291" s="385"/>
      <c r="I291" s="385"/>
      <c r="J291" s="385"/>
      <c r="K291" s="385"/>
      <c r="L291" s="385"/>
      <c r="M291" s="386">
        <f t="shared" si="10"/>
        <v>0</v>
      </c>
      <c r="N291" s="397" t="s">
        <v>563</v>
      </c>
      <c r="O291" s="390" t="s">
        <v>1048</v>
      </c>
      <c r="P291" s="389" t="s">
        <v>508</v>
      </c>
      <c r="Q291" s="390"/>
      <c r="R291" s="389"/>
      <c r="S291" s="390" t="s">
        <v>496</v>
      </c>
      <c r="T291" s="390" t="s">
        <v>1049</v>
      </c>
      <c r="U291" s="396">
        <v>0</v>
      </c>
      <c r="V291" s="392"/>
      <c r="W291" s="393"/>
      <c r="X291" s="393"/>
      <c r="Y291" s="394"/>
      <c r="Z291" s="393"/>
      <c r="AA291" s="395"/>
      <c r="AB291" s="392"/>
      <c r="AC291" s="393"/>
      <c r="AD291" s="393"/>
      <c r="AE291" s="394"/>
      <c r="AF291" s="393"/>
      <c r="AG291" s="395"/>
    </row>
    <row r="292" spans="2:33" ht="15.75" hidden="1" customHeight="1">
      <c r="B292" s="381" t="str">
        <f t="shared" si="9"/>
        <v>PR14SVTWSWW_S-A1</v>
      </c>
      <c r="C292" s="382" t="s">
        <v>1000</v>
      </c>
      <c r="D292" s="383" t="s">
        <v>581</v>
      </c>
      <c r="E292" s="384"/>
      <c r="F292" s="385"/>
      <c r="G292" s="385"/>
      <c r="H292" s="385"/>
      <c r="I292" s="385"/>
      <c r="J292" s="385"/>
      <c r="K292" s="385"/>
      <c r="L292" s="385"/>
      <c r="M292" s="386">
        <f t="shared" si="10"/>
        <v>0</v>
      </c>
      <c r="N292" s="397" t="s">
        <v>738</v>
      </c>
      <c r="O292" s="390" t="s">
        <v>1050</v>
      </c>
      <c r="P292" s="389" t="s">
        <v>494</v>
      </c>
      <c r="Q292" s="390" t="s">
        <v>495</v>
      </c>
      <c r="R292" s="389" t="s">
        <v>556</v>
      </c>
      <c r="S292" s="390" t="s">
        <v>496</v>
      </c>
      <c r="T292" s="390" t="s">
        <v>937</v>
      </c>
      <c r="U292" s="396">
        <v>0</v>
      </c>
      <c r="V292" s="392"/>
      <c r="W292" s="393"/>
      <c r="X292" s="393"/>
      <c r="Y292" s="394"/>
      <c r="Z292" s="393"/>
      <c r="AA292" s="395"/>
      <c r="AB292" s="392"/>
      <c r="AC292" s="393"/>
      <c r="AD292" s="393"/>
      <c r="AE292" s="394"/>
      <c r="AF292" s="393"/>
      <c r="AG292" s="395"/>
    </row>
    <row r="293" spans="2:33" ht="15.75" hidden="1" customHeight="1">
      <c r="B293" s="381" t="str">
        <f t="shared" si="9"/>
        <v>PR14SVTWSWW_S-A2</v>
      </c>
      <c r="C293" s="382" t="s">
        <v>1000</v>
      </c>
      <c r="D293" s="383" t="s">
        <v>581</v>
      </c>
      <c r="E293" s="384"/>
      <c r="F293" s="385"/>
      <c r="G293" s="385"/>
      <c r="H293" s="385"/>
      <c r="I293" s="385"/>
      <c r="J293" s="385"/>
      <c r="K293" s="385"/>
      <c r="L293" s="385"/>
      <c r="M293" s="386">
        <f t="shared" si="10"/>
        <v>0</v>
      </c>
      <c r="N293" s="397" t="s">
        <v>582</v>
      </c>
      <c r="O293" s="390" t="s">
        <v>1051</v>
      </c>
      <c r="P293" s="389" t="s">
        <v>494</v>
      </c>
      <c r="Q293" s="390" t="s">
        <v>495</v>
      </c>
      <c r="R293" s="389" t="s">
        <v>556</v>
      </c>
      <c r="S293" s="390" t="s">
        <v>496</v>
      </c>
      <c r="T293" s="390" t="s">
        <v>939</v>
      </c>
      <c r="U293" s="396">
        <v>0</v>
      </c>
      <c r="V293" s="392"/>
      <c r="W293" s="393"/>
      <c r="X293" s="393"/>
      <c r="Y293" s="394"/>
      <c r="Z293" s="393"/>
      <c r="AA293" s="395"/>
      <c r="AB293" s="392"/>
      <c r="AC293" s="393"/>
      <c r="AD293" s="393"/>
      <c r="AE293" s="394"/>
      <c r="AF293" s="393"/>
      <c r="AG293" s="395"/>
    </row>
    <row r="294" spans="2:33" ht="15.75" hidden="1" customHeight="1">
      <c r="B294" s="381" t="str">
        <f t="shared" si="9"/>
        <v>PR14SVTWSWW_S-A3</v>
      </c>
      <c r="C294" s="382" t="s">
        <v>1000</v>
      </c>
      <c r="D294" s="383" t="s">
        <v>581</v>
      </c>
      <c r="E294" s="384"/>
      <c r="F294" s="385"/>
      <c r="G294" s="385"/>
      <c r="H294" s="385"/>
      <c r="I294" s="385"/>
      <c r="J294" s="385"/>
      <c r="K294" s="385"/>
      <c r="L294" s="385"/>
      <c r="M294" s="386">
        <f t="shared" si="10"/>
        <v>0</v>
      </c>
      <c r="N294" s="397" t="s">
        <v>585</v>
      </c>
      <c r="O294" s="390" t="s">
        <v>1052</v>
      </c>
      <c r="P294" s="389" t="s">
        <v>494</v>
      </c>
      <c r="Q294" s="390" t="s">
        <v>495</v>
      </c>
      <c r="R294" s="389"/>
      <c r="S294" s="390" t="s">
        <v>496</v>
      </c>
      <c r="T294" s="390" t="s">
        <v>1053</v>
      </c>
      <c r="U294" s="396">
        <v>0</v>
      </c>
      <c r="V294" s="392"/>
      <c r="W294" s="393"/>
      <c r="X294" s="393"/>
      <c r="Y294" s="394"/>
      <c r="Z294" s="393"/>
      <c r="AA294" s="395"/>
      <c r="AB294" s="392"/>
      <c r="AC294" s="393"/>
      <c r="AD294" s="393"/>
      <c r="AE294" s="394"/>
      <c r="AF294" s="393"/>
      <c r="AG294" s="395"/>
    </row>
    <row r="295" spans="2:33" ht="15.75" hidden="1" customHeight="1">
      <c r="B295" s="381" t="str">
        <f t="shared" si="9"/>
        <v>PR14SVTWSWW_S-A4</v>
      </c>
      <c r="C295" s="382" t="s">
        <v>1000</v>
      </c>
      <c r="D295" s="383" t="s">
        <v>581</v>
      </c>
      <c r="E295" s="384"/>
      <c r="F295" s="385"/>
      <c r="G295" s="385"/>
      <c r="H295" s="385"/>
      <c r="I295" s="385"/>
      <c r="J295" s="385"/>
      <c r="K295" s="385"/>
      <c r="L295" s="385"/>
      <c r="M295" s="386">
        <f t="shared" si="10"/>
        <v>0</v>
      </c>
      <c r="N295" s="397" t="s">
        <v>588</v>
      </c>
      <c r="O295" s="390" t="s">
        <v>1054</v>
      </c>
      <c r="P295" s="389" t="s">
        <v>500</v>
      </c>
      <c r="Q295" s="390" t="s">
        <v>108</v>
      </c>
      <c r="R295" s="389"/>
      <c r="S295" s="390" t="s">
        <v>496</v>
      </c>
      <c r="T295" s="390" t="s">
        <v>1055</v>
      </c>
      <c r="U295" s="396">
        <v>0</v>
      </c>
      <c r="V295" s="392"/>
      <c r="W295" s="393"/>
      <c r="X295" s="393"/>
      <c r="Y295" s="394"/>
      <c r="Z295" s="393"/>
      <c r="AA295" s="395"/>
      <c r="AB295" s="392"/>
      <c r="AC295" s="393"/>
      <c r="AD295" s="393"/>
      <c r="AE295" s="394"/>
      <c r="AF295" s="393"/>
      <c r="AG295" s="395"/>
    </row>
    <row r="296" spans="2:33" ht="15.75" hidden="1" customHeight="1">
      <c r="B296" s="381" t="str">
        <f t="shared" si="9"/>
        <v>PR14SVTWSWW_S-A5</v>
      </c>
      <c r="C296" s="382" t="s">
        <v>1000</v>
      </c>
      <c r="D296" s="383" t="s">
        <v>581</v>
      </c>
      <c r="E296" s="384"/>
      <c r="F296" s="385"/>
      <c r="G296" s="385"/>
      <c r="H296" s="385"/>
      <c r="I296" s="385"/>
      <c r="J296" s="385"/>
      <c r="K296" s="385"/>
      <c r="L296" s="385"/>
      <c r="M296" s="386">
        <f t="shared" si="10"/>
        <v>0</v>
      </c>
      <c r="N296" s="397" t="s">
        <v>1056</v>
      </c>
      <c r="O296" s="390" t="s">
        <v>1057</v>
      </c>
      <c r="P296" s="389" t="s">
        <v>508</v>
      </c>
      <c r="Q296" s="390"/>
      <c r="R296" s="389"/>
      <c r="S296" s="390" t="s">
        <v>496</v>
      </c>
      <c r="T296" s="390" t="s">
        <v>1058</v>
      </c>
      <c r="U296" s="396">
        <v>0</v>
      </c>
      <c r="V296" s="392"/>
      <c r="W296" s="393"/>
      <c r="X296" s="393"/>
      <c r="Y296" s="394"/>
      <c r="Z296" s="393"/>
      <c r="AA296" s="395"/>
      <c r="AB296" s="392"/>
      <c r="AC296" s="393"/>
      <c r="AD296" s="393"/>
      <c r="AE296" s="394"/>
      <c r="AF296" s="393"/>
      <c r="AG296" s="395"/>
    </row>
    <row r="297" spans="2:33" ht="15.75" hidden="1" customHeight="1">
      <c r="B297" s="381" t="str">
        <f t="shared" si="9"/>
        <v>PR14SVTWSWW_S-B1</v>
      </c>
      <c r="C297" s="382" t="s">
        <v>1000</v>
      </c>
      <c r="D297" s="383" t="s">
        <v>581</v>
      </c>
      <c r="E297" s="384"/>
      <c r="F297" s="385"/>
      <c r="G297" s="385"/>
      <c r="H297" s="385"/>
      <c r="I297" s="385"/>
      <c r="J297" s="385"/>
      <c r="K297" s="385"/>
      <c r="L297" s="385"/>
      <c r="M297" s="386">
        <f t="shared" si="10"/>
        <v>0</v>
      </c>
      <c r="N297" s="397" t="s">
        <v>591</v>
      </c>
      <c r="O297" s="390" t="s">
        <v>1059</v>
      </c>
      <c r="P297" s="389" t="s">
        <v>494</v>
      </c>
      <c r="Q297" s="390" t="s">
        <v>495</v>
      </c>
      <c r="R297" s="389" t="s">
        <v>556</v>
      </c>
      <c r="S297" s="390" t="s">
        <v>176</v>
      </c>
      <c r="T297" s="390" t="s">
        <v>571</v>
      </c>
      <c r="U297" s="396">
        <v>0</v>
      </c>
      <c r="V297" s="392"/>
      <c r="W297" s="393"/>
      <c r="X297" s="393"/>
      <c r="Y297" s="394"/>
      <c r="Z297" s="393"/>
      <c r="AA297" s="395"/>
      <c r="AB297" s="392"/>
      <c r="AC297" s="393"/>
      <c r="AD297" s="393"/>
      <c r="AE297" s="394"/>
      <c r="AF297" s="393"/>
      <c r="AG297" s="395"/>
    </row>
    <row r="298" spans="2:33" ht="15.75" hidden="1" customHeight="1">
      <c r="B298" s="381" t="str">
        <f t="shared" si="9"/>
        <v>PR14SVTWSWW_S-C1</v>
      </c>
      <c r="C298" s="382" t="s">
        <v>1000</v>
      </c>
      <c r="D298" s="383" t="s">
        <v>581</v>
      </c>
      <c r="E298" s="384"/>
      <c r="F298" s="385"/>
      <c r="G298" s="385"/>
      <c r="H298" s="385"/>
      <c r="I298" s="385"/>
      <c r="J298" s="385"/>
      <c r="K298" s="385"/>
      <c r="L298" s="385"/>
      <c r="M298" s="386">
        <f t="shared" si="10"/>
        <v>0</v>
      </c>
      <c r="N298" s="397" t="s">
        <v>593</v>
      </c>
      <c r="O298" s="390" t="s">
        <v>1060</v>
      </c>
      <c r="P298" s="389" t="s">
        <v>494</v>
      </c>
      <c r="Q298" s="390" t="s">
        <v>495</v>
      </c>
      <c r="R298" s="389"/>
      <c r="S298" s="390" t="s">
        <v>496</v>
      </c>
      <c r="T298" s="390" t="s">
        <v>1061</v>
      </c>
      <c r="U298" s="396">
        <v>0</v>
      </c>
      <c r="V298" s="392"/>
      <c r="W298" s="393"/>
      <c r="X298" s="393"/>
      <c r="Y298" s="394"/>
      <c r="Z298" s="393"/>
      <c r="AA298" s="395"/>
      <c r="AB298" s="392"/>
      <c r="AC298" s="393"/>
      <c r="AD298" s="393"/>
      <c r="AE298" s="394"/>
      <c r="AF298" s="393"/>
      <c r="AG298" s="395"/>
    </row>
    <row r="299" spans="2:33" ht="15.75" hidden="1" customHeight="1">
      <c r="B299" s="381" t="str">
        <f t="shared" si="9"/>
        <v>PR14SVTWSWW_S-C2</v>
      </c>
      <c r="C299" s="382" t="s">
        <v>1000</v>
      </c>
      <c r="D299" s="383" t="s">
        <v>581</v>
      </c>
      <c r="E299" s="384"/>
      <c r="F299" s="385"/>
      <c r="G299" s="385"/>
      <c r="H299" s="385"/>
      <c r="I299" s="385"/>
      <c r="J299" s="385"/>
      <c r="K299" s="385"/>
      <c r="L299" s="385"/>
      <c r="M299" s="386">
        <f t="shared" si="10"/>
        <v>0</v>
      </c>
      <c r="N299" s="397" t="s">
        <v>596</v>
      </c>
      <c r="O299" s="390" t="s">
        <v>1062</v>
      </c>
      <c r="P299" s="389" t="s">
        <v>494</v>
      </c>
      <c r="Q299" s="390" t="s">
        <v>495</v>
      </c>
      <c r="R299" s="389" t="s">
        <v>556</v>
      </c>
      <c r="S299" s="390" t="s">
        <v>496</v>
      </c>
      <c r="T299" s="390" t="s">
        <v>600</v>
      </c>
      <c r="U299" s="396">
        <v>0</v>
      </c>
      <c r="V299" s="392"/>
      <c r="W299" s="393"/>
      <c r="X299" s="393"/>
      <c r="Y299" s="394"/>
      <c r="Z299" s="393"/>
      <c r="AA299" s="395"/>
      <c r="AB299" s="392"/>
      <c r="AC299" s="393"/>
      <c r="AD299" s="393"/>
      <c r="AE299" s="394"/>
      <c r="AF299" s="393"/>
      <c r="AG299" s="395"/>
    </row>
    <row r="300" spans="2:33" ht="15.75" hidden="1" customHeight="1">
      <c r="B300" s="381" t="str">
        <f t="shared" si="9"/>
        <v>PR14SVTWSWW_S-C3</v>
      </c>
      <c r="C300" s="382" t="s">
        <v>1000</v>
      </c>
      <c r="D300" s="383" t="s">
        <v>581</v>
      </c>
      <c r="E300" s="384"/>
      <c r="F300" s="385"/>
      <c r="G300" s="385"/>
      <c r="H300" s="385"/>
      <c r="I300" s="385"/>
      <c r="J300" s="385"/>
      <c r="K300" s="385"/>
      <c r="L300" s="385"/>
      <c r="M300" s="386">
        <f t="shared" si="10"/>
        <v>0</v>
      </c>
      <c r="N300" s="397" t="s">
        <v>598</v>
      </c>
      <c r="O300" s="390" t="s">
        <v>1063</v>
      </c>
      <c r="P300" s="389" t="s">
        <v>500</v>
      </c>
      <c r="Q300" s="390" t="s">
        <v>108</v>
      </c>
      <c r="R300" s="389"/>
      <c r="S300" s="390" t="s">
        <v>176</v>
      </c>
      <c r="T300" s="390" t="s">
        <v>945</v>
      </c>
      <c r="U300" s="391">
        <v>2</v>
      </c>
      <c r="V300" s="392"/>
      <c r="W300" s="393"/>
      <c r="X300" s="393"/>
      <c r="Y300" s="394"/>
      <c r="Z300" s="393"/>
      <c r="AA300" s="395"/>
      <c r="AB300" s="392"/>
      <c r="AC300" s="393"/>
      <c r="AD300" s="393"/>
      <c r="AE300" s="394"/>
      <c r="AF300" s="393"/>
      <c r="AG300" s="395"/>
    </row>
    <row r="301" spans="2:33" ht="15.75" hidden="1" customHeight="1">
      <c r="B301" s="381" t="str">
        <f t="shared" si="9"/>
        <v>PR14SVTWSWW_S-C4</v>
      </c>
      <c r="C301" s="382" t="s">
        <v>1000</v>
      </c>
      <c r="D301" s="383" t="s">
        <v>581</v>
      </c>
      <c r="E301" s="384"/>
      <c r="F301" s="385"/>
      <c r="G301" s="385"/>
      <c r="H301" s="385"/>
      <c r="I301" s="385"/>
      <c r="J301" s="385"/>
      <c r="K301" s="385"/>
      <c r="L301" s="385"/>
      <c r="M301" s="386">
        <f t="shared" si="10"/>
        <v>0</v>
      </c>
      <c r="N301" s="397" t="s">
        <v>601</v>
      </c>
      <c r="O301" s="390" t="s">
        <v>1064</v>
      </c>
      <c r="P301" s="389" t="s">
        <v>494</v>
      </c>
      <c r="Q301" s="390" t="s">
        <v>495</v>
      </c>
      <c r="R301" s="389"/>
      <c r="S301" s="390" t="s">
        <v>496</v>
      </c>
      <c r="T301" s="390" t="s">
        <v>1044</v>
      </c>
      <c r="U301" s="396">
        <v>0</v>
      </c>
      <c r="V301" s="392"/>
      <c r="W301" s="393"/>
      <c r="X301" s="393"/>
      <c r="Y301" s="394"/>
      <c r="Z301" s="393"/>
      <c r="AA301" s="395"/>
      <c r="AB301" s="392"/>
      <c r="AC301" s="393"/>
      <c r="AD301" s="393"/>
      <c r="AE301" s="394"/>
      <c r="AF301" s="393"/>
      <c r="AG301" s="395"/>
    </row>
    <row r="302" spans="2:33" ht="15.75" hidden="1" customHeight="1">
      <c r="B302" s="381" t="str">
        <f t="shared" si="9"/>
        <v>PR14SVTWSWW_S-C5</v>
      </c>
      <c r="C302" s="382" t="s">
        <v>1000</v>
      </c>
      <c r="D302" s="383" t="s">
        <v>581</v>
      </c>
      <c r="E302" s="384"/>
      <c r="F302" s="385"/>
      <c r="G302" s="385"/>
      <c r="H302" s="385"/>
      <c r="I302" s="385"/>
      <c r="J302" s="385"/>
      <c r="K302" s="385"/>
      <c r="L302" s="385"/>
      <c r="M302" s="386">
        <f t="shared" si="10"/>
        <v>0</v>
      </c>
      <c r="N302" s="397" t="s">
        <v>1065</v>
      </c>
      <c r="O302" s="390" t="s">
        <v>1066</v>
      </c>
      <c r="P302" s="389" t="s">
        <v>1067</v>
      </c>
      <c r="Q302" s="390" t="s">
        <v>495</v>
      </c>
      <c r="R302" s="389"/>
      <c r="S302" s="390" t="s">
        <v>496</v>
      </c>
      <c r="T302" s="390" t="s">
        <v>1068</v>
      </c>
      <c r="U302" s="396">
        <v>0</v>
      </c>
      <c r="V302" s="392"/>
      <c r="W302" s="393"/>
      <c r="X302" s="393"/>
      <c r="Y302" s="394"/>
      <c r="Z302" s="393"/>
      <c r="AA302" s="395"/>
      <c r="AB302" s="392"/>
      <c r="AC302" s="393"/>
      <c r="AD302" s="393"/>
      <c r="AE302" s="394"/>
      <c r="AF302" s="393"/>
      <c r="AG302" s="395"/>
    </row>
    <row r="303" spans="2:33" ht="15.75" hidden="1" customHeight="1">
      <c r="B303" s="381" t="str">
        <f t="shared" si="9"/>
        <v>PR14SVTWSWW_S-C6</v>
      </c>
      <c r="C303" s="382" t="s">
        <v>1000</v>
      </c>
      <c r="D303" s="383" t="s">
        <v>581</v>
      </c>
      <c r="E303" s="384"/>
      <c r="F303" s="385"/>
      <c r="G303" s="385"/>
      <c r="H303" s="385"/>
      <c r="I303" s="385"/>
      <c r="J303" s="385"/>
      <c r="K303" s="385"/>
      <c r="L303" s="385"/>
      <c r="M303" s="386">
        <f t="shared" si="10"/>
        <v>0</v>
      </c>
      <c r="N303" s="397" t="s">
        <v>1069</v>
      </c>
      <c r="O303" s="390" t="s">
        <v>1070</v>
      </c>
      <c r="P303" s="389" t="s">
        <v>508</v>
      </c>
      <c r="Q303" s="390"/>
      <c r="R303" s="389"/>
      <c r="S303" s="390" t="s">
        <v>496</v>
      </c>
      <c r="T303" s="390" t="s">
        <v>954</v>
      </c>
      <c r="U303" s="396">
        <v>0</v>
      </c>
      <c r="V303" s="392"/>
      <c r="W303" s="393"/>
      <c r="X303" s="393"/>
      <c r="Y303" s="394"/>
      <c r="Z303" s="393"/>
      <c r="AA303" s="395"/>
      <c r="AB303" s="392"/>
      <c r="AC303" s="393"/>
      <c r="AD303" s="393"/>
      <c r="AE303" s="394"/>
      <c r="AF303" s="393"/>
      <c r="AG303" s="395"/>
    </row>
    <row r="304" spans="2:33" ht="15.75" hidden="1" customHeight="1">
      <c r="B304" s="381" t="str">
        <f t="shared" si="9"/>
        <v>PR14SVTWSWW_S-C7</v>
      </c>
      <c r="C304" s="382" t="s">
        <v>1000</v>
      </c>
      <c r="D304" s="383" t="s">
        <v>581</v>
      </c>
      <c r="E304" s="384"/>
      <c r="F304" s="385"/>
      <c r="G304" s="385"/>
      <c r="H304" s="385"/>
      <c r="I304" s="385"/>
      <c r="J304" s="385"/>
      <c r="K304" s="385"/>
      <c r="L304" s="385"/>
      <c r="M304" s="386">
        <f t="shared" si="10"/>
        <v>0</v>
      </c>
      <c r="N304" s="397" t="s">
        <v>1071</v>
      </c>
      <c r="O304" s="390" t="s">
        <v>1072</v>
      </c>
      <c r="P304" s="389" t="s">
        <v>494</v>
      </c>
      <c r="Q304" s="390" t="s">
        <v>495</v>
      </c>
      <c r="R304" s="389"/>
      <c r="S304" s="390" t="s">
        <v>496</v>
      </c>
      <c r="T304" s="390" t="s">
        <v>1073</v>
      </c>
      <c r="U304" s="396">
        <v>0</v>
      </c>
      <c r="V304" s="400"/>
      <c r="W304" s="393"/>
      <c r="X304" s="393"/>
      <c r="Y304" s="394"/>
      <c r="Z304" s="393"/>
      <c r="AA304" s="395"/>
      <c r="AB304" s="400"/>
      <c r="AC304" s="393"/>
      <c r="AD304" s="393"/>
      <c r="AE304" s="394"/>
      <c r="AF304" s="393"/>
      <c r="AG304" s="395"/>
    </row>
    <row r="305" spans="2:33" ht="15.75" hidden="1" customHeight="1">
      <c r="B305" s="381" t="str">
        <f t="shared" si="9"/>
        <v>PR14SVTWSWW_S-C8</v>
      </c>
      <c r="C305" s="382" t="s">
        <v>1000</v>
      </c>
      <c r="D305" s="383" t="s">
        <v>581</v>
      </c>
      <c r="E305" s="384"/>
      <c r="F305" s="385"/>
      <c r="G305" s="385"/>
      <c r="H305" s="385"/>
      <c r="I305" s="385"/>
      <c r="J305" s="385"/>
      <c r="K305" s="385"/>
      <c r="L305" s="385"/>
      <c r="M305" s="386">
        <f t="shared" si="10"/>
        <v>0</v>
      </c>
      <c r="N305" s="397" t="s">
        <v>1074</v>
      </c>
      <c r="O305" s="390" t="s">
        <v>1075</v>
      </c>
      <c r="P305" s="389" t="s">
        <v>508</v>
      </c>
      <c r="Q305" s="390"/>
      <c r="R305" s="389"/>
      <c r="S305" s="390" t="s">
        <v>496</v>
      </c>
      <c r="T305" s="390" t="s">
        <v>1076</v>
      </c>
      <c r="U305" s="396">
        <v>0</v>
      </c>
      <c r="V305" s="392"/>
      <c r="W305" s="393"/>
      <c r="X305" s="393"/>
      <c r="Y305" s="394"/>
      <c r="Z305" s="393"/>
      <c r="AA305" s="395"/>
      <c r="AB305" s="392"/>
      <c r="AC305" s="393"/>
      <c r="AD305" s="393"/>
      <c r="AE305" s="394"/>
      <c r="AF305" s="393"/>
      <c r="AG305" s="395"/>
    </row>
    <row r="306" spans="2:33" ht="15.75" hidden="1" customHeight="1">
      <c r="B306" s="381" t="str">
        <f t="shared" si="9"/>
        <v>PR14SVTWSWW_S-D1</v>
      </c>
      <c r="C306" s="382" t="s">
        <v>1000</v>
      </c>
      <c r="D306" s="383" t="s">
        <v>581</v>
      </c>
      <c r="E306" s="384"/>
      <c r="F306" s="385"/>
      <c r="G306" s="385"/>
      <c r="H306" s="385"/>
      <c r="I306" s="385"/>
      <c r="J306" s="385"/>
      <c r="K306" s="385"/>
      <c r="L306" s="385"/>
      <c r="M306" s="386">
        <f t="shared" si="10"/>
        <v>0</v>
      </c>
      <c r="N306" s="397" t="s">
        <v>603</v>
      </c>
      <c r="O306" s="390" t="s">
        <v>1077</v>
      </c>
      <c r="P306" s="389" t="s">
        <v>494</v>
      </c>
      <c r="Q306" s="390" t="s">
        <v>495</v>
      </c>
      <c r="R306" s="389" t="s">
        <v>556</v>
      </c>
      <c r="S306" s="390" t="s">
        <v>496</v>
      </c>
      <c r="T306" s="390" t="s">
        <v>735</v>
      </c>
      <c r="U306" s="396">
        <v>3</v>
      </c>
      <c r="V306" s="392"/>
      <c r="W306" s="393"/>
      <c r="X306" s="393"/>
      <c r="Y306" s="394"/>
      <c r="Z306" s="393"/>
      <c r="AA306" s="395"/>
      <c r="AB306" s="392"/>
      <c r="AC306" s="393"/>
      <c r="AD306" s="393"/>
      <c r="AE306" s="394"/>
      <c r="AF306" s="393"/>
      <c r="AG306" s="395"/>
    </row>
    <row r="307" spans="2:33" ht="15.75" hidden="1" customHeight="1">
      <c r="B307" s="381" t="str">
        <f t="shared" si="9"/>
        <v>PR14SVTWSWW_S-E1</v>
      </c>
      <c r="C307" s="382" t="s">
        <v>1000</v>
      </c>
      <c r="D307" s="383" t="s">
        <v>581</v>
      </c>
      <c r="E307" s="384"/>
      <c r="F307" s="385"/>
      <c r="G307" s="385"/>
      <c r="H307" s="385"/>
      <c r="I307" s="385"/>
      <c r="J307" s="385"/>
      <c r="K307" s="385"/>
      <c r="L307" s="385"/>
      <c r="M307" s="386">
        <f t="shared" si="10"/>
        <v>0</v>
      </c>
      <c r="N307" s="397" t="s">
        <v>607</v>
      </c>
      <c r="O307" s="390" t="s">
        <v>1078</v>
      </c>
      <c r="P307" s="389" t="s">
        <v>508</v>
      </c>
      <c r="Q307" s="390"/>
      <c r="R307" s="389"/>
      <c r="S307" s="390" t="s">
        <v>496</v>
      </c>
      <c r="T307" s="390" t="s">
        <v>1049</v>
      </c>
      <c r="U307" s="396">
        <v>0</v>
      </c>
      <c r="V307" s="392"/>
      <c r="W307" s="393"/>
      <c r="X307" s="393"/>
      <c r="Y307" s="394"/>
      <c r="Z307" s="393"/>
      <c r="AA307" s="395"/>
      <c r="AB307" s="392"/>
      <c r="AC307" s="393"/>
      <c r="AD307" s="393"/>
      <c r="AE307" s="394"/>
      <c r="AF307" s="393"/>
      <c r="AG307" s="395"/>
    </row>
    <row r="308" spans="2:33" ht="15.75" hidden="1" customHeight="1">
      <c r="B308" s="381" t="str">
        <f t="shared" si="9"/>
        <v>PR14SVTHHR_R-A1</v>
      </c>
      <c r="C308" s="382" t="s">
        <v>1000</v>
      </c>
      <c r="D308" s="383" t="s">
        <v>527</v>
      </c>
      <c r="E308" s="384"/>
      <c r="F308" s="385"/>
      <c r="G308" s="385"/>
      <c r="H308" s="385"/>
      <c r="I308" s="385"/>
      <c r="J308" s="385"/>
      <c r="K308" s="385"/>
      <c r="L308" s="385"/>
      <c r="M308" s="386">
        <f t="shared" si="10"/>
        <v>0</v>
      </c>
      <c r="N308" s="397" t="s">
        <v>528</v>
      </c>
      <c r="O308" s="390" t="s">
        <v>1079</v>
      </c>
      <c r="P308" s="389" t="s">
        <v>508</v>
      </c>
      <c r="Q308" s="390"/>
      <c r="R308" s="389"/>
      <c r="S308" s="390" t="s">
        <v>614</v>
      </c>
      <c r="T308" s="390" t="s">
        <v>1080</v>
      </c>
      <c r="U308" s="391" t="s">
        <v>572</v>
      </c>
      <c r="V308" s="392"/>
      <c r="W308" s="393"/>
      <c r="X308" s="393"/>
      <c r="Y308" s="394"/>
      <c r="Z308" s="393"/>
      <c r="AA308" s="395"/>
      <c r="AB308" s="392"/>
      <c r="AC308" s="393"/>
      <c r="AD308" s="393"/>
      <c r="AE308" s="394"/>
      <c r="AF308" s="393"/>
      <c r="AG308" s="395"/>
    </row>
    <row r="309" spans="2:33" ht="15.75" hidden="1" customHeight="1">
      <c r="B309" s="381" t="str">
        <f t="shared" si="9"/>
        <v>PR14SVTHHR_R-A2</v>
      </c>
      <c r="C309" s="382" t="s">
        <v>1000</v>
      </c>
      <c r="D309" s="383" t="s">
        <v>527</v>
      </c>
      <c r="E309" s="384"/>
      <c r="F309" s="385"/>
      <c r="G309" s="385"/>
      <c r="H309" s="385"/>
      <c r="I309" s="385"/>
      <c r="J309" s="385"/>
      <c r="K309" s="385"/>
      <c r="L309" s="385"/>
      <c r="M309" s="386">
        <f t="shared" si="10"/>
        <v>0</v>
      </c>
      <c r="N309" s="397" t="s">
        <v>532</v>
      </c>
      <c r="O309" s="390" t="s">
        <v>1081</v>
      </c>
      <c r="P309" s="389" t="s">
        <v>494</v>
      </c>
      <c r="Q309" s="390" t="s">
        <v>495</v>
      </c>
      <c r="R309" s="389"/>
      <c r="S309" s="390" t="s">
        <v>614</v>
      </c>
      <c r="T309" s="390" t="s">
        <v>677</v>
      </c>
      <c r="U309" s="391" t="s">
        <v>572</v>
      </c>
      <c r="V309" s="392"/>
      <c r="W309" s="393"/>
      <c r="X309" s="393"/>
      <c r="Y309" s="394"/>
      <c r="Z309" s="393"/>
      <c r="AA309" s="395"/>
      <c r="AB309" s="392"/>
      <c r="AC309" s="393"/>
      <c r="AD309" s="393"/>
      <c r="AE309" s="394"/>
      <c r="AF309" s="393"/>
      <c r="AG309" s="395"/>
    </row>
    <row r="310" spans="2:33" ht="15.75" hidden="1" customHeight="1">
      <c r="B310" s="381" t="str">
        <f t="shared" si="9"/>
        <v>PR14SVTHHR_R-B1</v>
      </c>
      <c r="C310" s="382" t="s">
        <v>1000</v>
      </c>
      <c r="D310" s="383" t="s">
        <v>527</v>
      </c>
      <c r="E310" s="384"/>
      <c r="F310" s="385"/>
      <c r="G310" s="385"/>
      <c r="H310" s="385"/>
      <c r="I310" s="385"/>
      <c r="J310" s="385"/>
      <c r="K310" s="385"/>
      <c r="L310" s="385"/>
      <c r="M310" s="386">
        <f t="shared" si="10"/>
        <v>0</v>
      </c>
      <c r="N310" s="397" t="s">
        <v>621</v>
      </c>
      <c r="O310" s="390" t="s">
        <v>1082</v>
      </c>
      <c r="P310" s="389" t="s">
        <v>508</v>
      </c>
      <c r="Q310" s="390"/>
      <c r="R310" s="389"/>
      <c r="S310" s="390" t="s">
        <v>496</v>
      </c>
      <c r="T310" s="390" t="s">
        <v>995</v>
      </c>
      <c r="U310" s="396">
        <v>0</v>
      </c>
      <c r="V310" s="392"/>
      <c r="W310" s="393"/>
      <c r="X310" s="393"/>
      <c r="Y310" s="394"/>
      <c r="Z310" s="393"/>
      <c r="AA310" s="395"/>
      <c r="AB310" s="392"/>
      <c r="AC310" s="393"/>
      <c r="AD310" s="393"/>
      <c r="AE310" s="394"/>
      <c r="AF310" s="393"/>
      <c r="AG310" s="395"/>
    </row>
    <row r="311" spans="2:33" ht="15.75" hidden="1" customHeight="1">
      <c r="B311" s="381" t="str">
        <f t="shared" si="9"/>
        <v>PR14SVTHHR_R-B2</v>
      </c>
      <c r="C311" s="382" t="s">
        <v>1000</v>
      </c>
      <c r="D311" s="383" t="s">
        <v>527</v>
      </c>
      <c r="E311" s="384"/>
      <c r="F311" s="385"/>
      <c r="G311" s="385"/>
      <c r="H311" s="385"/>
      <c r="I311" s="385"/>
      <c r="J311" s="385"/>
      <c r="K311" s="385"/>
      <c r="L311" s="385"/>
      <c r="M311" s="386">
        <f t="shared" si="10"/>
        <v>0</v>
      </c>
      <c r="N311" s="397" t="s">
        <v>623</v>
      </c>
      <c r="O311" s="390" t="s">
        <v>1083</v>
      </c>
      <c r="P311" s="389" t="s">
        <v>508</v>
      </c>
      <c r="Q311" s="390"/>
      <c r="R311" s="389"/>
      <c r="S311" s="390" t="s">
        <v>176</v>
      </c>
      <c r="T311" s="390" t="s">
        <v>1084</v>
      </c>
      <c r="U311" s="391">
        <v>2</v>
      </c>
      <c r="V311" s="392"/>
      <c r="W311" s="393"/>
      <c r="X311" s="393"/>
      <c r="Y311" s="394"/>
      <c r="Z311" s="393"/>
      <c r="AA311" s="395"/>
      <c r="AB311" s="392"/>
      <c r="AC311" s="393"/>
      <c r="AD311" s="393"/>
      <c r="AE311" s="394"/>
      <c r="AF311" s="393"/>
      <c r="AG311" s="395"/>
    </row>
    <row r="312" spans="2:33" ht="15.75" hidden="1" customHeight="1">
      <c r="B312" s="381" t="str">
        <f t="shared" si="9"/>
        <v>PR14SWTWSW_W-A1</v>
      </c>
      <c r="C312" s="382" t="s">
        <v>1085</v>
      </c>
      <c r="D312" s="383" t="s">
        <v>491</v>
      </c>
      <c r="E312" s="384"/>
      <c r="F312" s="385"/>
      <c r="G312" s="385"/>
      <c r="H312" s="385"/>
      <c r="I312" s="385"/>
      <c r="J312" s="385"/>
      <c r="K312" s="385"/>
      <c r="L312" s="385"/>
      <c r="M312" s="386">
        <f t="shared" si="10"/>
        <v>0</v>
      </c>
      <c r="N312" s="387" t="s">
        <v>492</v>
      </c>
      <c r="O312" s="388" t="s">
        <v>1086</v>
      </c>
      <c r="P312" s="389" t="s">
        <v>500</v>
      </c>
      <c r="Q312" s="390" t="s">
        <v>495</v>
      </c>
      <c r="R312" s="389" t="s">
        <v>556</v>
      </c>
      <c r="S312" s="390" t="s">
        <v>176</v>
      </c>
      <c r="T312" s="390" t="s">
        <v>512</v>
      </c>
      <c r="U312" s="391">
        <v>2</v>
      </c>
      <c r="V312" s="392"/>
      <c r="W312" s="393"/>
      <c r="X312" s="393"/>
      <c r="Y312" s="394"/>
      <c r="Z312" s="393"/>
      <c r="AA312" s="395"/>
      <c r="AB312" s="392"/>
      <c r="AC312" s="393"/>
      <c r="AD312" s="393"/>
      <c r="AE312" s="394"/>
      <c r="AF312" s="393"/>
      <c r="AG312" s="395"/>
    </row>
    <row r="313" spans="2:33" ht="15.75" hidden="1" customHeight="1">
      <c r="B313" s="381" t="str">
        <f t="shared" si="9"/>
        <v>PR14SWTWSW_W-A2</v>
      </c>
      <c r="C313" s="382" t="s">
        <v>1085</v>
      </c>
      <c r="D313" s="383" t="s">
        <v>491</v>
      </c>
      <c r="E313" s="384"/>
      <c r="F313" s="385"/>
      <c r="G313" s="385"/>
      <c r="H313" s="385"/>
      <c r="I313" s="385"/>
      <c r="J313" s="385"/>
      <c r="K313" s="385"/>
      <c r="L313" s="385"/>
      <c r="M313" s="386">
        <f t="shared" si="10"/>
        <v>0</v>
      </c>
      <c r="N313" s="387" t="s">
        <v>498</v>
      </c>
      <c r="O313" s="388" t="s">
        <v>1087</v>
      </c>
      <c r="P313" s="389" t="s">
        <v>494</v>
      </c>
      <c r="Q313" s="390" t="s">
        <v>495</v>
      </c>
      <c r="R313" s="389" t="s">
        <v>556</v>
      </c>
      <c r="S313" s="390" t="s">
        <v>496</v>
      </c>
      <c r="T313" s="390" t="s">
        <v>981</v>
      </c>
      <c r="U313" s="391">
        <v>2</v>
      </c>
      <c r="V313" s="392"/>
      <c r="W313" s="393"/>
      <c r="X313" s="393"/>
      <c r="Y313" s="394"/>
      <c r="Z313" s="393"/>
      <c r="AA313" s="395"/>
      <c r="AB313" s="392"/>
      <c r="AC313" s="393"/>
      <c r="AD313" s="393"/>
      <c r="AE313" s="394"/>
      <c r="AF313" s="393"/>
      <c r="AG313" s="395"/>
    </row>
    <row r="314" spans="2:33" ht="15.75" hidden="1" customHeight="1">
      <c r="B314" s="381" t="str">
        <f t="shared" si="9"/>
        <v>PR14SWTWSW_W-A3</v>
      </c>
      <c r="C314" s="382" t="s">
        <v>1085</v>
      </c>
      <c r="D314" s="383" t="s">
        <v>491</v>
      </c>
      <c r="E314" s="384"/>
      <c r="F314" s="385"/>
      <c r="G314" s="385"/>
      <c r="H314" s="385"/>
      <c r="I314" s="385"/>
      <c r="J314" s="385"/>
      <c r="K314" s="385"/>
      <c r="L314" s="385"/>
      <c r="M314" s="386">
        <f t="shared" si="10"/>
        <v>0</v>
      </c>
      <c r="N314" s="387" t="s">
        <v>502</v>
      </c>
      <c r="O314" s="388" t="s">
        <v>1088</v>
      </c>
      <c r="P314" s="389" t="s">
        <v>500</v>
      </c>
      <c r="Q314" s="390" t="s">
        <v>108</v>
      </c>
      <c r="R314" s="389"/>
      <c r="S314" s="390" t="s">
        <v>575</v>
      </c>
      <c r="T314" s="390" t="s">
        <v>636</v>
      </c>
      <c r="U314" s="391" t="s">
        <v>572</v>
      </c>
      <c r="V314" s="401"/>
      <c r="W314" s="393"/>
      <c r="X314" s="393"/>
      <c r="Y314" s="394"/>
      <c r="Z314" s="393"/>
      <c r="AA314" s="395"/>
      <c r="AB314" s="401"/>
      <c r="AC314" s="393"/>
      <c r="AD314" s="393"/>
      <c r="AE314" s="394"/>
      <c r="AF314" s="393"/>
      <c r="AG314" s="395"/>
    </row>
    <row r="315" spans="2:33" ht="15.75" hidden="1" customHeight="1">
      <c r="B315" s="381" t="str">
        <f t="shared" si="9"/>
        <v>PR14SWTWSW_W-A4</v>
      </c>
      <c r="C315" s="382" t="s">
        <v>1085</v>
      </c>
      <c r="D315" s="383" t="s">
        <v>491</v>
      </c>
      <c r="E315" s="384"/>
      <c r="F315" s="385"/>
      <c r="G315" s="385"/>
      <c r="H315" s="385"/>
      <c r="I315" s="385"/>
      <c r="J315" s="385"/>
      <c r="K315" s="385"/>
      <c r="L315" s="385"/>
      <c r="M315" s="386">
        <f t="shared" si="10"/>
        <v>0</v>
      </c>
      <c r="N315" s="387" t="s">
        <v>504</v>
      </c>
      <c r="O315" s="388" t="s">
        <v>1089</v>
      </c>
      <c r="P315" s="389" t="s">
        <v>500</v>
      </c>
      <c r="Q315" s="390" t="s">
        <v>108</v>
      </c>
      <c r="R315" s="389"/>
      <c r="S315" s="390" t="s">
        <v>575</v>
      </c>
      <c r="T315" s="390" t="s">
        <v>636</v>
      </c>
      <c r="U315" s="391" t="s">
        <v>572</v>
      </c>
      <c r="V315" s="401"/>
      <c r="W315" s="393"/>
      <c r="X315" s="393"/>
      <c r="Y315" s="394"/>
      <c r="Z315" s="393"/>
      <c r="AA315" s="395"/>
      <c r="AB315" s="401"/>
      <c r="AC315" s="393"/>
      <c r="AD315" s="393"/>
      <c r="AE315" s="394"/>
      <c r="AF315" s="393"/>
      <c r="AG315" s="395"/>
    </row>
    <row r="316" spans="2:33" ht="15.75" hidden="1" customHeight="1">
      <c r="B316" s="381" t="str">
        <f t="shared" si="9"/>
        <v>PR14SWTWSW_W-A5</v>
      </c>
      <c r="C316" s="382" t="s">
        <v>1085</v>
      </c>
      <c r="D316" s="383" t="s">
        <v>491</v>
      </c>
      <c r="E316" s="384"/>
      <c r="F316" s="385"/>
      <c r="G316" s="385"/>
      <c r="H316" s="385"/>
      <c r="I316" s="385"/>
      <c r="J316" s="385"/>
      <c r="K316" s="385"/>
      <c r="L316" s="385"/>
      <c r="M316" s="386">
        <f t="shared" si="10"/>
        <v>0</v>
      </c>
      <c r="N316" s="387" t="s">
        <v>506</v>
      </c>
      <c r="O316" s="388" t="s">
        <v>1090</v>
      </c>
      <c r="P316" s="389" t="s">
        <v>494</v>
      </c>
      <c r="Q316" s="390" t="s">
        <v>108</v>
      </c>
      <c r="R316" s="389"/>
      <c r="S316" s="390" t="s">
        <v>536</v>
      </c>
      <c r="T316" s="390" t="s">
        <v>695</v>
      </c>
      <c r="U316" s="391">
        <v>3</v>
      </c>
      <c r="V316" s="392"/>
      <c r="W316" s="393"/>
      <c r="X316" s="393"/>
      <c r="Y316" s="394"/>
      <c r="Z316" s="393"/>
      <c r="AA316" s="395"/>
      <c r="AB316" s="392"/>
      <c r="AC316" s="393"/>
      <c r="AD316" s="393"/>
      <c r="AE316" s="394"/>
      <c r="AF316" s="393"/>
      <c r="AG316" s="395"/>
    </row>
    <row r="317" spans="2:33" ht="15.75" hidden="1" customHeight="1">
      <c r="B317" s="381" t="str">
        <f t="shared" si="9"/>
        <v>PR14SWTWSW_W-B1</v>
      </c>
      <c r="C317" s="382" t="s">
        <v>1085</v>
      </c>
      <c r="D317" s="383" t="s">
        <v>491</v>
      </c>
      <c r="E317" s="384"/>
      <c r="F317" s="385"/>
      <c r="G317" s="385"/>
      <c r="H317" s="385"/>
      <c r="I317" s="385"/>
      <c r="J317" s="385"/>
      <c r="K317" s="385"/>
      <c r="L317" s="385"/>
      <c r="M317" s="386">
        <f t="shared" si="10"/>
        <v>0</v>
      </c>
      <c r="N317" s="387" t="s">
        <v>510</v>
      </c>
      <c r="O317" s="388" t="s">
        <v>1091</v>
      </c>
      <c r="P317" s="389" t="s">
        <v>494</v>
      </c>
      <c r="Q317" s="390" t="s">
        <v>495</v>
      </c>
      <c r="R317" s="389" t="s">
        <v>556</v>
      </c>
      <c r="S317" s="390" t="s">
        <v>496</v>
      </c>
      <c r="T317" s="390" t="s">
        <v>1092</v>
      </c>
      <c r="U317" s="396">
        <v>0</v>
      </c>
      <c r="V317" s="392"/>
      <c r="W317" s="393"/>
      <c r="X317" s="393"/>
      <c r="Y317" s="394"/>
      <c r="Z317" s="393"/>
      <c r="AA317" s="395"/>
      <c r="AB317" s="392"/>
      <c r="AC317" s="393"/>
      <c r="AD317" s="393"/>
      <c r="AE317" s="394"/>
      <c r="AF317" s="393"/>
      <c r="AG317" s="395"/>
    </row>
    <row r="318" spans="2:33" ht="15.75" hidden="1" customHeight="1">
      <c r="B318" s="381" t="str">
        <f t="shared" si="9"/>
        <v>PR14SWTWSW_W-B2</v>
      </c>
      <c r="C318" s="382" t="s">
        <v>1085</v>
      </c>
      <c r="D318" s="383" t="s">
        <v>491</v>
      </c>
      <c r="E318" s="384"/>
      <c r="F318" s="385"/>
      <c r="G318" s="385"/>
      <c r="H318" s="385"/>
      <c r="I318" s="385"/>
      <c r="J318" s="385"/>
      <c r="K318" s="385"/>
      <c r="L318" s="385"/>
      <c r="M318" s="386">
        <f t="shared" si="10"/>
        <v>0</v>
      </c>
      <c r="N318" s="387" t="s">
        <v>513</v>
      </c>
      <c r="O318" s="388" t="s">
        <v>1093</v>
      </c>
      <c r="P318" s="389" t="s">
        <v>508</v>
      </c>
      <c r="Q318" s="390"/>
      <c r="R318" s="389"/>
      <c r="S318" s="390" t="s">
        <v>614</v>
      </c>
      <c r="T318" s="390" t="s">
        <v>1094</v>
      </c>
      <c r="U318" s="391" t="s">
        <v>572</v>
      </c>
      <c r="V318" s="392"/>
      <c r="W318" s="393"/>
      <c r="X318" s="393"/>
      <c r="Y318" s="394"/>
      <c r="Z318" s="393"/>
      <c r="AA318" s="395"/>
      <c r="AB318" s="392"/>
      <c r="AC318" s="393"/>
      <c r="AD318" s="393"/>
      <c r="AE318" s="394"/>
      <c r="AF318" s="393"/>
      <c r="AG318" s="395"/>
    </row>
    <row r="319" spans="2:33" ht="15.75" hidden="1" customHeight="1">
      <c r="B319" s="381" t="str">
        <f t="shared" si="9"/>
        <v>PR14SWTWSW_W-B3</v>
      </c>
      <c r="C319" s="382" t="s">
        <v>1085</v>
      </c>
      <c r="D319" s="383" t="s">
        <v>491</v>
      </c>
      <c r="E319" s="384"/>
      <c r="F319" s="385"/>
      <c r="G319" s="385"/>
      <c r="H319" s="385"/>
      <c r="I319" s="385"/>
      <c r="J319" s="385"/>
      <c r="K319" s="385"/>
      <c r="L319" s="385"/>
      <c r="M319" s="386">
        <f t="shared" si="10"/>
        <v>0</v>
      </c>
      <c r="N319" s="387" t="s">
        <v>719</v>
      </c>
      <c r="O319" s="388" t="s">
        <v>1095</v>
      </c>
      <c r="P319" s="389" t="s">
        <v>494</v>
      </c>
      <c r="Q319" s="390" t="s">
        <v>495</v>
      </c>
      <c r="R319" s="389" t="s">
        <v>556</v>
      </c>
      <c r="S319" s="390" t="s">
        <v>496</v>
      </c>
      <c r="T319" s="390" t="s">
        <v>497</v>
      </c>
      <c r="U319" s="396">
        <v>0</v>
      </c>
      <c r="V319" s="392"/>
      <c r="W319" s="393"/>
      <c r="X319" s="393"/>
      <c r="Y319" s="394"/>
      <c r="Z319" s="393"/>
      <c r="AA319" s="395"/>
      <c r="AB319" s="392"/>
      <c r="AC319" s="393"/>
      <c r="AD319" s="393"/>
      <c r="AE319" s="394"/>
      <c r="AF319" s="393"/>
      <c r="AG319" s="395"/>
    </row>
    <row r="320" spans="2:33" ht="15.75" hidden="1" customHeight="1">
      <c r="B320" s="381" t="str">
        <f t="shared" si="9"/>
        <v>PR14SWTWSW_W-B4</v>
      </c>
      <c r="C320" s="382" t="s">
        <v>1085</v>
      </c>
      <c r="D320" s="383" t="s">
        <v>491</v>
      </c>
      <c r="E320" s="384"/>
      <c r="F320" s="385"/>
      <c r="G320" s="385"/>
      <c r="H320" s="385"/>
      <c r="I320" s="385"/>
      <c r="J320" s="385"/>
      <c r="K320" s="385"/>
      <c r="L320" s="385"/>
      <c r="M320" s="386">
        <f t="shared" si="10"/>
        <v>0</v>
      </c>
      <c r="N320" s="387" t="s">
        <v>1012</v>
      </c>
      <c r="O320" s="388" t="s">
        <v>1096</v>
      </c>
      <c r="P320" s="389" t="s">
        <v>508</v>
      </c>
      <c r="Q320" s="390"/>
      <c r="R320" s="389"/>
      <c r="S320" s="390" t="s">
        <v>496</v>
      </c>
      <c r="T320" s="390" t="s">
        <v>1097</v>
      </c>
      <c r="U320" s="396">
        <v>0</v>
      </c>
      <c r="V320" s="392"/>
      <c r="W320" s="393"/>
      <c r="X320" s="393"/>
      <c r="Y320" s="394"/>
      <c r="Z320" s="393"/>
      <c r="AA320" s="395"/>
      <c r="AB320" s="392"/>
      <c r="AC320" s="393"/>
      <c r="AD320" s="393"/>
      <c r="AE320" s="394"/>
      <c r="AF320" s="393"/>
      <c r="AG320" s="395"/>
    </row>
    <row r="321" spans="2:33" ht="15.75" hidden="1" customHeight="1">
      <c r="B321" s="381" t="str">
        <f t="shared" si="9"/>
        <v>PR14SWTWSW_W-B5</v>
      </c>
      <c r="C321" s="382" t="s">
        <v>1085</v>
      </c>
      <c r="D321" s="383" t="s">
        <v>491</v>
      </c>
      <c r="E321" s="384"/>
      <c r="F321" s="385"/>
      <c r="G321" s="385"/>
      <c r="H321" s="385"/>
      <c r="I321" s="385"/>
      <c r="J321" s="385"/>
      <c r="K321" s="385"/>
      <c r="L321" s="385"/>
      <c r="M321" s="386">
        <f t="shared" si="10"/>
        <v>0</v>
      </c>
      <c r="N321" s="387" t="s">
        <v>1014</v>
      </c>
      <c r="O321" s="388" t="s">
        <v>1098</v>
      </c>
      <c r="P321" s="389" t="s">
        <v>508</v>
      </c>
      <c r="Q321" s="390"/>
      <c r="R321" s="389"/>
      <c r="S321" s="390" t="s">
        <v>530</v>
      </c>
      <c r="T321" s="390" t="s">
        <v>548</v>
      </c>
      <c r="U321" s="396">
        <v>0</v>
      </c>
      <c r="V321" s="392"/>
      <c r="W321" s="393"/>
      <c r="X321" s="393"/>
      <c r="Y321" s="394"/>
      <c r="Z321" s="393"/>
      <c r="AA321" s="395"/>
      <c r="AB321" s="392"/>
      <c r="AC321" s="393"/>
      <c r="AD321" s="393"/>
      <c r="AE321" s="394"/>
      <c r="AF321" s="393"/>
      <c r="AG321" s="395"/>
    </row>
    <row r="322" spans="2:33" ht="15.75" hidden="1" customHeight="1">
      <c r="B322" s="381" t="str">
        <f t="shared" si="9"/>
        <v>PR14SWTWSW_W-C1</v>
      </c>
      <c r="C322" s="382" t="s">
        <v>1085</v>
      </c>
      <c r="D322" s="383" t="s">
        <v>491</v>
      </c>
      <c r="E322" s="384"/>
      <c r="F322" s="385"/>
      <c r="G322" s="385"/>
      <c r="H322" s="385"/>
      <c r="I322" s="385"/>
      <c r="J322" s="385"/>
      <c r="K322" s="385"/>
      <c r="L322" s="385"/>
      <c r="M322" s="386">
        <f t="shared" si="10"/>
        <v>0</v>
      </c>
      <c r="N322" s="387" t="s">
        <v>516</v>
      </c>
      <c r="O322" s="388" t="s">
        <v>1099</v>
      </c>
      <c r="P322" s="389" t="s">
        <v>494</v>
      </c>
      <c r="Q322" s="390" t="s">
        <v>108</v>
      </c>
      <c r="R322" s="389"/>
      <c r="S322" s="390" t="s">
        <v>496</v>
      </c>
      <c r="T322" s="390" t="s">
        <v>1100</v>
      </c>
      <c r="U322" s="396">
        <v>0</v>
      </c>
      <c r="V322" s="392"/>
      <c r="W322" s="393"/>
      <c r="X322" s="393"/>
      <c r="Y322" s="394"/>
      <c r="Z322" s="393"/>
      <c r="AA322" s="395"/>
      <c r="AB322" s="392"/>
      <c r="AC322" s="393"/>
      <c r="AD322" s="393"/>
      <c r="AE322" s="394"/>
      <c r="AF322" s="393"/>
      <c r="AG322" s="395"/>
    </row>
    <row r="323" spans="2:33" ht="15.75" hidden="1" customHeight="1">
      <c r="B323" s="381" t="str">
        <f t="shared" si="9"/>
        <v>PR14SWTWSW_W-D1</v>
      </c>
      <c r="C323" s="382" t="s">
        <v>1085</v>
      </c>
      <c r="D323" s="383" t="s">
        <v>491</v>
      </c>
      <c r="E323" s="384"/>
      <c r="F323" s="385"/>
      <c r="G323" s="385"/>
      <c r="H323" s="385"/>
      <c r="I323" s="385"/>
      <c r="J323" s="385"/>
      <c r="K323" s="385"/>
      <c r="L323" s="385"/>
      <c r="M323" s="386">
        <f t="shared" si="10"/>
        <v>0</v>
      </c>
      <c r="N323" s="387" t="s">
        <v>546</v>
      </c>
      <c r="O323" s="388" t="s">
        <v>1101</v>
      </c>
      <c r="P323" s="389" t="s">
        <v>494</v>
      </c>
      <c r="Q323" s="390" t="s">
        <v>495</v>
      </c>
      <c r="R323" s="389" t="s">
        <v>556</v>
      </c>
      <c r="S323" s="390" t="s">
        <v>176</v>
      </c>
      <c r="T323" s="390" t="s">
        <v>963</v>
      </c>
      <c r="U323" s="391">
        <v>1</v>
      </c>
      <c r="V323" s="392"/>
      <c r="W323" s="393"/>
      <c r="X323" s="393"/>
      <c r="Y323" s="394"/>
      <c r="Z323" s="393"/>
      <c r="AA323" s="395"/>
      <c r="AB323" s="392"/>
      <c r="AC323" s="393"/>
      <c r="AD323" s="393"/>
      <c r="AE323" s="394"/>
      <c r="AF323" s="393"/>
      <c r="AG323" s="395"/>
    </row>
    <row r="324" spans="2:33" ht="15.75" hidden="1" customHeight="1">
      <c r="B324" s="381" t="str">
        <f t="shared" si="9"/>
        <v>PR14SWTWSW_W-E1</v>
      </c>
      <c r="C324" s="382" t="s">
        <v>1085</v>
      </c>
      <c r="D324" s="383" t="s">
        <v>491</v>
      </c>
      <c r="E324" s="384"/>
      <c r="F324" s="385"/>
      <c r="G324" s="385"/>
      <c r="H324" s="385"/>
      <c r="I324" s="385"/>
      <c r="J324" s="385"/>
      <c r="K324" s="385"/>
      <c r="L324" s="385"/>
      <c r="M324" s="386">
        <f t="shared" si="10"/>
        <v>0</v>
      </c>
      <c r="N324" s="387" t="s">
        <v>557</v>
      </c>
      <c r="O324" s="388" t="s">
        <v>1102</v>
      </c>
      <c r="P324" s="389" t="s">
        <v>508</v>
      </c>
      <c r="Q324" s="390"/>
      <c r="R324" s="389"/>
      <c r="S324" s="390" t="s">
        <v>496</v>
      </c>
      <c r="T324" s="390" t="s">
        <v>1103</v>
      </c>
      <c r="U324" s="396">
        <v>0</v>
      </c>
      <c r="V324" s="392"/>
      <c r="W324" s="393"/>
      <c r="X324" s="393"/>
      <c r="Y324" s="394"/>
      <c r="Z324" s="393"/>
      <c r="AA324" s="395"/>
      <c r="AB324" s="392"/>
      <c r="AC324" s="393"/>
      <c r="AD324" s="393"/>
      <c r="AE324" s="394"/>
      <c r="AF324" s="393"/>
      <c r="AG324" s="395"/>
    </row>
    <row r="325" spans="2:33" ht="15.75" hidden="1" customHeight="1">
      <c r="B325" s="381" t="str">
        <f t="shared" si="9"/>
        <v>PR14SWTWSW_W-E2</v>
      </c>
      <c r="C325" s="382" t="s">
        <v>1085</v>
      </c>
      <c r="D325" s="383" t="s">
        <v>491</v>
      </c>
      <c r="E325" s="384"/>
      <c r="F325" s="385"/>
      <c r="G325" s="385"/>
      <c r="H325" s="385"/>
      <c r="I325" s="385"/>
      <c r="J325" s="385"/>
      <c r="K325" s="385"/>
      <c r="L325" s="385"/>
      <c r="M325" s="386">
        <f t="shared" si="10"/>
        <v>0</v>
      </c>
      <c r="N325" s="387" t="s">
        <v>560</v>
      </c>
      <c r="O325" s="388" t="s">
        <v>1104</v>
      </c>
      <c r="P325" s="389" t="s">
        <v>500</v>
      </c>
      <c r="Q325" s="390" t="s">
        <v>108</v>
      </c>
      <c r="R325" s="389"/>
      <c r="S325" s="390" t="s">
        <v>575</v>
      </c>
      <c r="T325" s="390" t="s">
        <v>1105</v>
      </c>
      <c r="U325" s="391" t="s">
        <v>572</v>
      </c>
      <c r="V325" s="392"/>
      <c r="W325" s="393"/>
      <c r="X325" s="393"/>
      <c r="Y325" s="394"/>
      <c r="Z325" s="393"/>
      <c r="AA325" s="395"/>
      <c r="AB325" s="392"/>
      <c r="AC325" s="393"/>
      <c r="AD325" s="393"/>
      <c r="AE325" s="394"/>
      <c r="AF325" s="393"/>
      <c r="AG325" s="395"/>
    </row>
    <row r="326" spans="2:33" ht="15.75" hidden="1" customHeight="1">
      <c r="B326" s="381" t="str">
        <f t="shared" ref="B326:B389" si="11">CONCATENATE("PR14", C326, D326, "_", N326)</f>
        <v>PR14SWTWSW_W-E3a</v>
      </c>
      <c r="C326" s="382" t="s">
        <v>1085</v>
      </c>
      <c r="D326" s="383" t="s">
        <v>491</v>
      </c>
      <c r="E326" s="384"/>
      <c r="F326" s="385"/>
      <c r="G326" s="385"/>
      <c r="H326" s="385"/>
      <c r="I326" s="385"/>
      <c r="J326" s="385"/>
      <c r="K326" s="385"/>
      <c r="L326" s="385"/>
      <c r="M326" s="386">
        <f t="shared" si="10"/>
        <v>0</v>
      </c>
      <c r="N326" s="387" t="s">
        <v>1106</v>
      </c>
      <c r="O326" s="388" t="s">
        <v>1107</v>
      </c>
      <c r="P326" s="389" t="s">
        <v>508</v>
      </c>
      <c r="Q326" s="390"/>
      <c r="R326" s="389"/>
      <c r="S326" s="390" t="s">
        <v>496</v>
      </c>
      <c r="T326" s="390" t="s">
        <v>1108</v>
      </c>
      <c r="U326" s="396">
        <v>0</v>
      </c>
      <c r="V326" s="392"/>
      <c r="W326" s="393"/>
      <c r="X326" s="393"/>
      <c r="Y326" s="394"/>
      <c r="Z326" s="393"/>
      <c r="AA326" s="395"/>
      <c r="AB326" s="392"/>
      <c r="AC326" s="393"/>
      <c r="AD326" s="393"/>
      <c r="AE326" s="394"/>
      <c r="AF326" s="393"/>
      <c r="AG326" s="395"/>
    </row>
    <row r="327" spans="2:33" ht="15.75" hidden="1" customHeight="1">
      <c r="B327" s="381" t="str">
        <f t="shared" si="11"/>
        <v>PR14SWTWSW_W-E3b</v>
      </c>
      <c r="C327" s="382" t="s">
        <v>1085</v>
      </c>
      <c r="D327" s="383" t="s">
        <v>491</v>
      </c>
      <c r="E327" s="384"/>
      <c r="F327" s="385"/>
      <c r="G327" s="385"/>
      <c r="H327" s="385"/>
      <c r="I327" s="385"/>
      <c r="J327" s="385"/>
      <c r="K327" s="385"/>
      <c r="L327" s="385"/>
      <c r="M327" s="386">
        <f t="shared" ref="M327:M390" si="12">SUM(E327:L327)</f>
        <v>0</v>
      </c>
      <c r="N327" s="387" t="s">
        <v>1109</v>
      </c>
      <c r="O327" s="388" t="s">
        <v>1110</v>
      </c>
      <c r="P327" s="389" t="s">
        <v>508</v>
      </c>
      <c r="Q327" s="390"/>
      <c r="R327" s="389"/>
      <c r="S327" s="390" t="s">
        <v>496</v>
      </c>
      <c r="T327" s="390" t="s">
        <v>1111</v>
      </c>
      <c r="U327" s="396">
        <v>0</v>
      </c>
      <c r="V327" s="392"/>
      <c r="W327" s="393"/>
      <c r="X327" s="393"/>
      <c r="Y327" s="394"/>
      <c r="Z327" s="393"/>
      <c r="AA327" s="395"/>
      <c r="AB327" s="392"/>
      <c r="AC327" s="393"/>
      <c r="AD327" s="393"/>
      <c r="AE327" s="394"/>
      <c r="AF327" s="393"/>
      <c r="AG327" s="395"/>
    </row>
    <row r="328" spans="2:33" ht="15.75" hidden="1" customHeight="1">
      <c r="B328" s="381" t="str">
        <f t="shared" si="11"/>
        <v>PR14SWTWSW_W-E4</v>
      </c>
      <c r="C328" s="382" t="s">
        <v>1085</v>
      </c>
      <c r="D328" s="383" t="s">
        <v>491</v>
      </c>
      <c r="E328" s="384"/>
      <c r="F328" s="385"/>
      <c r="G328" s="385"/>
      <c r="H328" s="385"/>
      <c r="I328" s="385"/>
      <c r="J328" s="385"/>
      <c r="K328" s="385"/>
      <c r="L328" s="385"/>
      <c r="M328" s="386">
        <f t="shared" si="12"/>
        <v>0</v>
      </c>
      <c r="N328" s="387" t="s">
        <v>1112</v>
      </c>
      <c r="O328" s="388" t="s">
        <v>1113</v>
      </c>
      <c r="P328" s="389" t="s">
        <v>500</v>
      </c>
      <c r="Q328" s="390" t="s">
        <v>495</v>
      </c>
      <c r="R328" s="389" t="s">
        <v>556</v>
      </c>
      <c r="S328" s="390" t="s">
        <v>496</v>
      </c>
      <c r="T328" s="390" t="s">
        <v>954</v>
      </c>
      <c r="U328" s="396">
        <v>0</v>
      </c>
      <c r="V328" s="392"/>
      <c r="W328" s="393"/>
      <c r="X328" s="393"/>
      <c r="Y328" s="394"/>
      <c r="Z328" s="393"/>
      <c r="AA328" s="395"/>
      <c r="AB328" s="392"/>
      <c r="AC328" s="393"/>
      <c r="AD328" s="393"/>
      <c r="AE328" s="394"/>
      <c r="AF328" s="393"/>
      <c r="AG328" s="395"/>
    </row>
    <row r="329" spans="2:33" ht="15.75" hidden="1" customHeight="1">
      <c r="B329" s="381" t="str">
        <f t="shared" si="11"/>
        <v>PR14SWTWSW_W-E5</v>
      </c>
      <c r="C329" s="382" t="s">
        <v>1085</v>
      </c>
      <c r="D329" s="383" t="s">
        <v>491</v>
      </c>
      <c r="E329" s="384"/>
      <c r="F329" s="385"/>
      <c r="G329" s="385"/>
      <c r="H329" s="385"/>
      <c r="I329" s="385"/>
      <c r="J329" s="385"/>
      <c r="K329" s="385"/>
      <c r="L329" s="385"/>
      <c r="M329" s="386">
        <f t="shared" si="12"/>
        <v>0</v>
      </c>
      <c r="N329" s="387" t="s">
        <v>1114</v>
      </c>
      <c r="O329" s="388" t="s">
        <v>1115</v>
      </c>
      <c r="P329" s="389" t="s">
        <v>500</v>
      </c>
      <c r="Q329" s="390" t="s">
        <v>495</v>
      </c>
      <c r="R329" s="389" t="s">
        <v>556</v>
      </c>
      <c r="S329" s="390" t="s">
        <v>496</v>
      </c>
      <c r="T329" s="390" t="s">
        <v>1116</v>
      </c>
      <c r="U329" s="396">
        <v>0</v>
      </c>
      <c r="V329" s="392"/>
      <c r="W329" s="393"/>
      <c r="X329" s="393"/>
      <c r="Y329" s="394"/>
      <c r="Z329" s="393"/>
      <c r="AA329" s="395"/>
      <c r="AB329" s="392"/>
      <c r="AC329" s="393"/>
      <c r="AD329" s="393"/>
      <c r="AE329" s="394"/>
      <c r="AF329" s="393"/>
      <c r="AG329" s="395"/>
    </row>
    <row r="330" spans="2:33" ht="15.75" hidden="1" customHeight="1">
      <c r="B330" s="381" t="str">
        <f t="shared" si="11"/>
        <v>PR14SWTWSW_W-E6</v>
      </c>
      <c r="C330" s="382" t="s">
        <v>1085</v>
      </c>
      <c r="D330" s="383" t="s">
        <v>491</v>
      </c>
      <c r="E330" s="384"/>
      <c r="F330" s="385"/>
      <c r="G330" s="385"/>
      <c r="H330" s="385"/>
      <c r="I330" s="385"/>
      <c r="J330" s="385"/>
      <c r="K330" s="385"/>
      <c r="L330" s="385"/>
      <c r="M330" s="386">
        <f t="shared" si="12"/>
        <v>0</v>
      </c>
      <c r="N330" s="387" t="s">
        <v>1117</v>
      </c>
      <c r="O330" s="388" t="s">
        <v>1118</v>
      </c>
      <c r="P330" s="389" t="s">
        <v>508</v>
      </c>
      <c r="Q330" s="390"/>
      <c r="R330" s="389"/>
      <c r="S330" s="390" t="s">
        <v>496</v>
      </c>
      <c r="T330" s="390" t="s">
        <v>735</v>
      </c>
      <c r="U330" s="391">
        <v>1</v>
      </c>
      <c r="V330" s="392"/>
      <c r="W330" s="393"/>
      <c r="X330" s="393"/>
      <c r="Y330" s="394"/>
      <c r="Z330" s="393"/>
      <c r="AA330" s="395"/>
      <c r="AB330" s="392"/>
      <c r="AC330" s="393"/>
      <c r="AD330" s="393"/>
      <c r="AE330" s="394"/>
      <c r="AF330" s="393"/>
      <c r="AG330" s="395"/>
    </row>
    <row r="331" spans="2:33" ht="15.75" hidden="1" customHeight="1">
      <c r="B331" s="381" t="str">
        <f t="shared" si="11"/>
        <v>PR14SWTWSW_W-E7</v>
      </c>
      <c r="C331" s="382" t="s">
        <v>1085</v>
      </c>
      <c r="D331" s="383" t="s">
        <v>491</v>
      </c>
      <c r="E331" s="384"/>
      <c r="F331" s="385"/>
      <c r="G331" s="385"/>
      <c r="H331" s="385"/>
      <c r="I331" s="385"/>
      <c r="J331" s="385"/>
      <c r="K331" s="385"/>
      <c r="L331" s="385"/>
      <c r="M331" s="386">
        <f t="shared" si="12"/>
        <v>0</v>
      </c>
      <c r="N331" s="387" t="s">
        <v>1119</v>
      </c>
      <c r="O331" s="388" t="s">
        <v>1120</v>
      </c>
      <c r="P331" s="389" t="s">
        <v>508</v>
      </c>
      <c r="Q331" s="390"/>
      <c r="R331" s="389"/>
      <c r="S331" s="390" t="s">
        <v>176</v>
      </c>
      <c r="T331" s="390" t="s">
        <v>947</v>
      </c>
      <c r="U331" s="391">
        <v>2</v>
      </c>
      <c r="V331" s="392"/>
      <c r="W331" s="393"/>
      <c r="X331" s="393"/>
      <c r="Y331" s="394"/>
      <c r="Z331" s="393"/>
      <c r="AA331" s="395"/>
      <c r="AB331" s="392"/>
      <c r="AC331" s="393"/>
      <c r="AD331" s="393"/>
      <c r="AE331" s="394"/>
      <c r="AF331" s="393"/>
      <c r="AG331" s="395"/>
    </row>
    <row r="332" spans="2:33" ht="15.75" hidden="1" customHeight="1">
      <c r="B332" s="381" t="str">
        <f t="shared" si="11"/>
        <v>PR14SWTWSW_W-F1</v>
      </c>
      <c r="C332" s="382" t="s">
        <v>1085</v>
      </c>
      <c r="D332" s="383" t="s">
        <v>491</v>
      </c>
      <c r="E332" s="384"/>
      <c r="F332" s="385"/>
      <c r="G332" s="385"/>
      <c r="H332" s="385"/>
      <c r="I332" s="385"/>
      <c r="J332" s="385"/>
      <c r="K332" s="385"/>
      <c r="L332" s="385"/>
      <c r="M332" s="386">
        <f t="shared" si="12"/>
        <v>0</v>
      </c>
      <c r="N332" s="387" t="s">
        <v>563</v>
      </c>
      <c r="O332" s="388" t="s">
        <v>1121</v>
      </c>
      <c r="P332" s="389" t="s">
        <v>500</v>
      </c>
      <c r="Q332" s="390" t="s">
        <v>108</v>
      </c>
      <c r="R332" s="389"/>
      <c r="S332" s="390" t="s">
        <v>176</v>
      </c>
      <c r="T332" s="390" t="s">
        <v>1122</v>
      </c>
      <c r="U332" s="391">
        <v>1</v>
      </c>
      <c r="V332" s="392"/>
      <c r="W332" s="393"/>
      <c r="X332" s="393"/>
      <c r="Y332" s="394"/>
      <c r="Z332" s="393"/>
      <c r="AA332" s="395"/>
      <c r="AB332" s="392"/>
      <c r="AC332" s="393"/>
      <c r="AD332" s="393"/>
      <c r="AE332" s="394"/>
      <c r="AF332" s="393"/>
      <c r="AG332" s="395"/>
    </row>
    <row r="333" spans="2:33" ht="15.75" hidden="1" customHeight="1">
      <c r="B333" s="381" t="str">
        <f t="shared" si="11"/>
        <v>PR14SWTWSWW_S-A1</v>
      </c>
      <c r="C333" s="382" t="s">
        <v>1085</v>
      </c>
      <c r="D333" s="383" t="s">
        <v>581</v>
      </c>
      <c r="E333" s="384"/>
      <c r="F333" s="385"/>
      <c r="G333" s="385"/>
      <c r="H333" s="385"/>
      <c r="I333" s="385"/>
      <c r="J333" s="385"/>
      <c r="K333" s="385"/>
      <c r="L333" s="385"/>
      <c r="M333" s="386">
        <f t="shared" si="12"/>
        <v>0</v>
      </c>
      <c r="N333" s="387" t="s">
        <v>738</v>
      </c>
      <c r="O333" s="388" t="s">
        <v>1123</v>
      </c>
      <c r="P333" s="389" t="s">
        <v>494</v>
      </c>
      <c r="Q333" s="390" t="s">
        <v>108</v>
      </c>
      <c r="R333" s="389"/>
      <c r="S333" s="390" t="s">
        <v>496</v>
      </c>
      <c r="T333" s="390" t="s">
        <v>937</v>
      </c>
      <c r="U333" s="396">
        <v>0</v>
      </c>
      <c r="V333" s="392"/>
      <c r="W333" s="393"/>
      <c r="X333" s="393"/>
      <c r="Y333" s="394"/>
      <c r="Z333" s="393"/>
      <c r="AA333" s="395"/>
      <c r="AB333" s="392"/>
      <c r="AC333" s="393"/>
      <c r="AD333" s="393"/>
      <c r="AE333" s="394"/>
      <c r="AF333" s="393"/>
      <c r="AG333" s="395"/>
    </row>
    <row r="334" spans="2:33" ht="15.75" hidden="1" customHeight="1">
      <c r="B334" s="381" t="str">
        <f t="shared" si="11"/>
        <v>PR14SWTWSWW_S-A2</v>
      </c>
      <c r="C334" s="382" t="s">
        <v>1085</v>
      </c>
      <c r="D334" s="383" t="s">
        <v>581</v>
      </c>
      <c r="E334" s="384"/>
      <c r="F334" s="385"/>
      <c r="G334" s="385"/>
      <c r="H334" s="385"/>
      <c r="I334" s="385"/>
      <c r="J334" s="385"/>
      <c r="K334" s="385"/>
      <c r="L334" s="385"/>
      <c r="M334" s="386">
        <f t="shared" si="12"/>
        <v>0</v>
      </c>
      <c r="N334" s="387" t="s">
        <v>582</v>
      </c>
      <c r="O334" s="388" t="s">
        <v>1124</v>
      </c>
      <c r="P334" s="389" t="s">
        <v>494</v>
      </c>
      <c r="Q334" s="390" t="s">
        <v>108</v>
      </c>
      <c r="R334" s="389"/>
      <c r="S334" s="390" t="s">
        <v>496</v>
      </c>
      <c r="T334" s="390" t="s">
        <v>939</v>
      </c>
      <c r="U334" s="396">
        <v>0</v>
      </c>
      <c r="V334" s="392"/>
      <c r="W334" s="393"/>
      <c r="X334" s="393"/>
      <c r="Y334" s="394"/>
      <c r="Z334" s="393"/>
      <c r="AA334" s="395"/>
      <c r="AB334" s="392"/>
      <c r="AC334" s="393"/>
      <c r="AD334" s="393"/>
      <c r="AE334" s="394"/>
      <c r="AF334" s="393"/>
      <c r="AG334" s="395"/>
    </row>
    <row r="335" spans="2:33" ht="15.75" hidden="1" customHeight="1">
      <c r="B335" s="381" t="str">
        <f t="shared" si="11"/>
        <v>PR14SWTWSWW_S-A3</v>
      </c>
      <c r="C335" s="382" t="s">
        <v>1085</v>
      </c>
      <c r="D335" s="383" t="s">
        <v>581</v>
      </c>
      <c r="E335" s="384"/>
      <c r="F335" s="385"/>
      <c r="G335" s="385"/>
      <c r="H335" s="385"/>
      <c r="I335" s="385"/>
      <c r="J335" s="385"/>
      <c r="K335" s="385"/>
      <c r="L335" s="385"/>
      <c r="M335" s="386">
        <f t="shared" si="12"/>
        <v>0</v>
      </c>
      <c r="N335" s="387" t="s">
        <v>585</v>
      </c>
      <c r="O335" s="388" t="s">
        <v>1125</v>
      </c>
      <c r="P335" s="389" t="s">
        <v>494</v>
      </c>
      <c r="Q335" s="390" t="s">
        <v>108</v>
      </c>
      <c r="R335" s="389"/>
      <c r="S335" s="390" t="s">
        <v>496</v>
      </c>
      <c r="T335" s="390" t="s">
        <v>1126</v>
      </c>
      <c r="U335" s="396">
        <v>0</v>
      </c>
      <c r="V335" s="392"/>
      <c r="W335" s="393"/>
      <c r="X335" s="393"/>
      <c r="Y335" s="394"/>
      <c r="Z335" s="393"/>
      <c r="AA335" s="395"/>
      <c r="AB335" s="392"/>
      <c r="AC335" s="393"/>
      <c r="AD335" s="393"/>
      <c r="AE335" s="394"/>
      <c r="AF335" s="393"/>
      <c r="AG335" s="395"/>
    </row>
    <row r="336" spans="2:33" ht="15.75" hidden="1" customHeight="1">
      <c r="B336" s="381" t="str">
        <f t="shared" si="11"/>
        <v>PR14SWTWSWW_S-A4</v>
      </c>
      <c r="C336" s="382" t="s">
        <v>1085</v>
      </c>
      <c r="D336" s="383" t="s">
        <v>581</v>
      </c>
      <c r="E336" s="384"/>
      <c r="F336" s="385"/>
      <c r="G336" s="385"/>
      <c r="H336" s="385"/>
      <c r="I336" s="385"/>
      <c r="J336" s="385"/>
      <c r="K336" s="385"/>
      <c r="L336" s="385"/>
      <c r="M336" s="386">
        <f t="shared" si="12"/>
        <v>0</v>
      </c>
      <c r="N336" s="387" t="s">
        <v>588</v>
      </c>
      <c r="O336" s="388" t="s">
        <v>1127</v>
      </c>
      <c r="P336" s="389" t="s">
        <v>500</v>
      </c>
      <c r="Q336" s="390" t="s">
        <v>108</v>
      </c>
      <c r="R336" s="389"/>
      <c r="S336" s="390" t="s">
        <v>575</v>
      </c>
      <c r="T336" s="390" t="s">
        <v>636</v>
      </c>
      <c r="U336" s="391" t="s">
        <v>572</v>
      </c>
      <c r="V336" s="401"/>
      <c r="W336" s="393"/>
      <c r="X336" s="393"/>
      <c r="Y336" s="394"/>
      <c r="Z336" s="393"/>
      <c r="AA336" s="395"/>
      <c r="AB336" s="401"/>
      <c r="AC336" s="393"/>
      <c r="AD336" s="393"/>
      <c r="AE336" s="394"/>
      <c r="AF336" s="393"/>
      <c r="AG336" s="395"/>
    </row>
    <row r="337" spans="2:33" ht="15.75" hidden="1" customHeight="1">
      <c r="B337" s="381" t="str">
        <f t="shared" si="11"/>
        <v>PR14SWTWSWW_S-A5</v>
      </c>
      <c r="C337" s="382" t="s">
        <v>1085</v>
      </c>
      <c r="D337" s="383" t="s">
        <v>581</v>
      </c>
      <c r="E337" s="384"/>
      <c r="F337" s="385"/>
      <c r="G337" s="385"/>
      <c r="H337" s="385"/>
      <c r="I337" s="385"/>
      <c r="J337" s="385"/>
      <c r="K337" s="385"/>
      <c r="L337" s="385"/>
      <c r="M337" s="386">
        <f t="shared" si="12"/>
        <v>0</v>
      </c>
      <c r="N337" s="387" t="s">
        <v>1056</v>
      </c>
      <c r="O337" s="388" t="s">
        <v>1128</v>
      </c>
      <c r="P337" s="389" t="s">
        <v>500</v>
      </c>
      <c r="Q337" s="390" t="s">
        <v>108</v>
      </c>
      <c r="R337" s="389"/>
      <c r="S337" s="390" t="s">
        <v>575</v>
      </c>
      <c r="T337" s="390" t="s">
        <v>636</v>
      </c>
      <c r="U337" s="391" t="s">
        <v>572</v>
      </c>
      <c r="V337" s="401"/>
      <c r="W337" s="393"/>
      <c r="X337" s="393"/>
      <c r="Y337" s="394"/>
      <c r="Z337" s="393"/>
      <c r="AA337" s="395"/>
      <c r="AB337" s="401"/>
      <c r="AC337" s="393"/>
      <c r="AD337" s="393"/>
      <c r="AE337" s="394"/>
      <c r="AF337" s="393"/>
      <c r="AG337" s="395"/>
    </row>
    <row r="338" spans="2:33" ht="15.75" hidden="1" customHeight="1">
      <c r="B338" s="381" t="str">
        <f t="shared" si="11"/>
        <v>PR14SWTWSWW_S-A6</v>
      </c>
      <c r="C338" s="382" t="s">
        <v>1085</v>
      </c>
      <c r="D338" s="383" t="s">
        <v>581</v>
      </c>
      <c r="E338" s="384"/>
      <c r="F338" s="385"/>
      <c r="G338" s="385"/>
      <c r="H338" s="385"/>
      <c r="I338" s="385"/>
      <c r="J338" s="385"/>
      <c r="K338" s="385"/>
      <c r="L338" s="385"/>
      <c r="M338" s="386">
        <f t="shared" si="12"/>
        <v>0</v>
      </c>
      <c r="N338" s="387" t="s">
        <v>1129</v>
      </c>
      <c r="O338" s="388" t="s">
        <v>1130</v>
      </c>
      <c r="P338" s="389" t="s">
        <v>508</v>
      </c>
      <c r="Q338" s="390"/>
      <c r="R338" s="389"/>
      <c r="S338" s="390" t="s">
        <v>176</v>
      </c>
      <c r="T338" s="390" t="s">
        <v>1131</v>
      </c>
      <c r="U338" s="391" t="s">
        <v>572</v>
      </c>
      <c r="V338" s="392"/>
      <c r="W338" s="393"/>
      <c r="X338" s="393"/>
      <c r="Y338" s="394"/>
      <c r="Z338" s="393"/>
      <c r="AA338" s="395"/>
      <c r="AB338" s="392"/>
      <c r="AC338" s="393"/>
      <c r="AD338" s="393"/>
      <c r="AE338" s="394"/>
      <c r="AF338" s="393"/>
      <c r="AG338" s="395"/>
    </row>
    <row r="339" spans="2:33" ht="15.75" hidden="1" customHeight="1">
      <c r="B339" s="381" t="str">
        <f t="shared" si="11"/>
        <v>PR14SWTWSWW_S-B1</v>
      </c>
      <c r="C339" s="382" t="s">
        <v>1085</v>
      </c>
      <c r="D339" s="383" t="s">
        <v>581</v>
      </c>
      <c r="E339" s="384"/>
      <c r="F339" s="385"/>
      <c r="G339" s="385"/>
      <c r="H339" s="385"/>
      <c r="I339" s="385"/>
      <c r="J339" s="385"/>
      <c r="K339" s="385"/>
      <c r="L339" s="385"/>
      <c r="M339" s="386">
        <f t="shared" si="12"/>
        <v>0</v>
      </c>
      <c r="N339" s="387" t="s">
        <v>591</v>
      </c>
      <c r="O339" s="388" t="s">
        <v>1132</v>
      </c>
      <c r="P339" s="389" t="s">
        <v>494</v>
      </c>
      <c r="Q339" s="390" t="s">
        <v>495</v>
      </c>
      <c r="R339" s="389" t="s">
        <v>556</v>
      </c>
      <c r="S339" s="390" t="s">
        <v>176</v>
      </c>
      <c r="T339" s="390" t="s">
        <v>963</v>
      </c>
      <c r="U339" s="391">
        <v>1</v>
      </c>
      <c r="V339" s="392"/>
      <c r="W339" s="393"/>
      <c r="X339" s="393"/>
      <c r="Y339" s="394"/>
      <c r="Z339" s="393"/>
      <c r="AA339" s="395"/>
      <c r="AB339" s="392"/>
      <c r="AC339" s="393"/>
      <c r="AD339" s="393"/>
      <c r="AE339" s="394"/>
      <c r="AF339" s="393"/>
      <c r="AG339" s="395"/>
    </row>
    <row r="340" spans="2:33" ht="15.75" hidden="1" customHeight="1">
      <c r="B340" s="381" t="str">
        <f t="shared" si="11"/>
        <v>PR14SWTWSWW_S-C1</v>
      </c>
      <c r="C340" s="382" t="s">
        <v>1085</v>
      </c>
      <c r="D340" s="383" t="s">
        <v>581</v>
      </c>
      <c r="E340" s="384"/>
      <c r="F340" s="385"/>
      <c r="G340" s="385"/>
      <c r="H340" s="385"/>
      <c r="I340" s="385"/>
      <c r="J340" s="385"/>
      <c r="K340" s="385"/>
      <c r="L340" s="385"/>
      <c r="M340" s="386">
        <f t="shared" si="12"/>
        <v>0</v>
      </c>
      <c r="N340" s="387" t="s">
        <v>593</v>
      </c>
      <c r="O340" s="388" t="s">
        <v>1133</v>
      </c>
      <c r="P340" s="389" t="s">
        <v>500</v>
      </c>
      <c r="Q340" s="390" t="s">
        <v>495</v>
      </c>
      <c r="R340" s="389"/>
      <c r="S340" s="390" t="s">
        <v>176</v>
      </c>
      <c r="T340" s="390" t="s">
        <v>1134</v>
      </c>
      <c r="U340" s="391">
        <v>1</v>
      </c>
      <c r="V340" s="392"/>
      <c r="W340" s="393"/>
      <c r="X340" s="393"/>
      <c r="Y340" s="394"/>
      <c r="Z340" s="393"/>
      <c r="AA340" s="395"/>
      <c r="AB340" s="392"/>
      <c r="AC340" s="393"/>
      <c r="AD340" s="393"/>
      <c r="AE340" s="394"/>
      <c r="AF340" s="393"/>
      <c r="AG340" s="395"/>
    </row>
    <row r="341" spans="2:33" ht="15.75" hidden="1" customHeight="1">
      <c r="B341" s="381" t="str">
        <f t="shared" si="11"/>
        <v>PR14SWTWSWW_S-C2</v>
      </c>
      <c r="C341" s="382" t="s">
        <v>1085</v>
      </c>
      <c r="D341" s="383" t="s">
        <v>581</v>
      </c>
      <c r="E341" s="384"/>
      <c r="F341" s="385"/>
      <c r="G341" s="385"/>
      <c r="H341" s="385"/>
      <c r="I341" s="385"/>
      <c r="J341" s="385"/>
      <c r="K341" s="385"/>
      <c r="L341" s="385"/>
      <c r="M341" s="386">
        <f t="shared" si="12"/>
        <v>0</v>
      </c>
      <c r="N341" s="387" t="s">
        <v>596</v>
      </c>
      <c r="O341" s="388" t="s">
        <v>1135</v>
      </c>
      <c r="P341" s="389" t="s">
        <v>508</v>
      </c>
      <c r="Q341" s="390"/>
      <c r="R341" s="389"/>
      <c r="S341" s="390" t="s">
        <v>176</v>
      </c>
      <c r="T341" s="390" t="s">
        <v>1136</v>
      </c>
      <c r="U341" s="391">
        <v>1</v>
      </c>
      <c r="V341" s="392"/>
      <c r="W341" s="393"/>
      <c r="X341" s="393"/>
      <c r="Y341" s="394"/>
      <c r="Z341" s="393"/>
      <c r="AA341" s="395"/>
      <c r="AB341" s="392"/>
      <c r="AC341" s="393"/>
      <c r="AD341" s="393"/>
      <c r="AE341" s="394"/>
      <c r="AF341" s="393"/>
      <c r="AG341" s="395"/>
    </row>
    <row r="342" spans="2:33" ht="15.75" hidden="1" customHeight="1">
      <c r="B342" s="381" t="str">
        <f t="shared" si="11"/>
        <v>PR14SWTWSWW_S-C3</v>
      </c>
      <c r="C342" s="382" t="s">
        <v>1085</v>
      </c>
      <c r="D342" s="383" t="s">
        <v>581</v>
      </c>
      <c r="E342" s="384"/>
      <c r="F342" s="385"/>
      <c r="G342" s="385"/>
      <c r="H342" s="385"/>
      <c r="I342" s="385"/>
      <c r="J342" s="385"/>
      <c r="K342" s="385"/>
      <c r="L342" s="385"/>
      <c r="M342" s="386">
        <f t="shared" si="12"/>
        <v>0</v>
      </c>
      <c r="N342" s="387" t="s">
        <v>598</v>
      </c>
      <c r="O342" s="388" t="s">
        <v>1137</v>
      </c>
      <c r="P342" s="389" t="s">
        <v>500</v>
      </c>
      <c r="Q342" s="390" t="s">
        <v>495</v>
      </c>
      <c r="R342" s="389" t="s">
        <v>556</v>
      </c>
      <c r="S342" s="390" t="s">
        <v>176</v>
      </c>
      <c r="T342" s="390" t="s">
        <v>1138</v>
      </c>
      <c r="U342" s="391">
        <v>1</v>
      </c>
      <c r="V342" s="392"/>
      <c r="W342" s="393"/>
      <c r="X342" s="393"/>
      <c r="Y342" s="394"/>
      <c r="Z342" s="393"/>
      <c r="AA342" s="395"/>
      <c r="AB342" s="392"/>
      <c r="AC342" s="393"/>
      <c r="AD342" s="393"/>
      <c r="AE342" s="394"/>
      <c r="AF342" s="393"/>
      <c r="AG342" s="395"/>
    </row>
    <row r="343" spans="2:33" ht="15.75" hidden="1" customHeight="1">
      <c r="B343" s="381" t="str">
        <f t="shared" si="11"/>
        <v>PR14SWTWSWW_S-C4</v>
      </c>
      <c r="C343" s="382" t="s">
        <v>1085</v>
      </c>
      <c r="D343" s="383" t="s">
        <v>581</v>
      </c>
      <c r="E343" s="384"/>
      <c r="F343" s="385"/>
      <c r="G343" s="385"/>
      <c r="H343" s="385"/>
      <c r="I343" s="385"/>
      <c r="J343" s="385"/>
      <c r="K343" s="385"/>
      <c r="L343" s="385"/>
      <c r="M343" s="386">
        <f t="shared" si="12"/>
        <v>0</v>
      </c>
      <c r="N343" s="387" t="s">
        <v>601</v>
      </c>
      <c r="O343" s="388" t="s">
        <v>1139</v>
      </c>
      <c r="P343" s="389" t="s">
        <v>500</v>
      </c>
      <c r="Q343" s="390" t="s">
        <v>495</v>
      </c>
      <c r="R343" s="389" t="s">
        <v>556</v>
      </c>
      <c r="S343" s="390" t="s">
        <v>496</v>
      </c>
      <c r="T343" s="390" t="s">
        <v>954</v>
      </c>
      <c r="U343" s="396">
        <v>0</v>
      </c>
      <c r="V343" s="392"/>
      <c r="W343" s="393"/>
      <c r="X343" s="393"/>
      <c r="Y343" s="394"/>
      <c r="Z343" s="393"/>
      <c r="AA343" s="395"/>
      <c r="AB343" s="392"/>
      <c r="AC343" s="393"/>
      <c r="AD343" s="393"/>
      <c r="AE343" s="394"/>
      <c r="AF343" s="393"/>
      <c r="AG343" s="395"/>
    </row>
    <row r="344" spans="2:33" ht="15.75" hidden="1" customHeight="1">
      <c r="B344" s="381" t="str">
        <f t="shared" si="11"/>
        <v>PR14SWTWSWW_S-C5</v>
      </c>
      <c r="C344" s="382" t="s">
        <v>1085</v>
      </c>
      <c r="D344" s="383" t="s">
        <v>581</v>
      </c>
      <c r="E344" s="384"/>
      <c r="F344" s="385"/>
      <c r="G344" s="385"/>
      <c r="H344" s="385"/>
      <c r="I344" s="385"/>
      <c r="J344" s="385"/>
      <c r="K344" s="385"/>
      <c r="L344" s="385"/>
      <c r="M344" s="386">
        <f t="shared" si="12"/>
        <v>0</v>
      </c>
      <c r="N344" s="387" t="s">
        <v>1065</v>
      </c>
      <c r="O344" s="388" t="s">
        <v>1140</v>
      </c>
      <c r="P344" s="389" t="s">
        <v>500</v>
      </c>
      <c r="Q344" s="390" t="s">
        <v>495</v>
      </c>
      <c r="R344" s="389" t="s">
        <v>556</v>
      </c>
      <c r="S344" s="390" t="s">
        <v>496</v>
      </c>
      <c r="T344" s="390" t="s">
        <v>1116</v>
      </c>
      <c r="U344" s="396">
        <v>0</v>
      </c>
      <c r="V344" s="392"/>
      <c r="W344" s="393"/>
      <c r="X344" s="393"/>
      <c r="Y344" s="394"/>
      <c r="Z344" s="393"/>
      <c r="AA344" s="395"/>
      <c r="AB344" s="392"/>
      <c r="AC344" s="393"/>
      <c r="AD344" s="393"/>
      <c r="AE344" s="394"/>
      <c r="AF344" s="393"/>
      <c r="AG344" s="395"/>
    </row>
    <row r="345" spans="2:33" ht="15.75" hidden="1" customHeight="1">
      <c r="B345" s="381" t="str">
        <f t="shared" si="11"/>
        <v>PR14SWTWSWW_S-C6</v>
      </c>
      <c r="C345" s="382" t="s">
        <v>1085</v>
      </c>
      <c r="D345" s="383" t="s">
        <v>581</v>
      </c>
      <c r="E345" s="384"/>
      <c r="F345" s="385"/>
      <c r="G345" s="385"/>
      <c r="H345" s="385"/>
      <c r="I345" s="385"/>
      <c r="J345" s="385"/>
      <c r="K345" s="385"/>
      <c r="L345" s="385"/>
      <c r="M345" s="386">
        <f t="shared" si="12"/>
        <v>0</v>
      </c>
      <c r="N345" s="387" t="s">
        <v>1069</v>
      </c>
      <c r="O345" s="388" t="s">
        <v>1141</v>
      </c>
      <c r="P345" s="389" t="s">
        <v>508</v>
      </c>
      <c r="Q345" s="390"/>
      <c r="R345" s="389"/>
      <c r="S345" s="390" t="s">
        <v>496</v>
      </c>
      <c r="T345" s="390" t="s">
        <v>735</v>
      </c>
      <c r="U345" s="391">
        <v>1</v>
      </c>
      <c r="V345" s="392"/>
      <c r="W345" s="393"/>
      <c r="X345" s="393"/>
      <c r="Y345" s="394"/>
      <c r="Z345" s="393"/>
      <c r="AA345" s="395"/>
      <c r="AB345" s="392"/>
      <c r="AC345" s="393"/>
      <c r="AD345" s="393"/>
      <c r="AE345" s="394"/>
      <c r="AF345" s="393"/>
      <c r="AG345" s="395"/>
    </row>
    <row r="346" spans="2:33" ht="15.75" hidden="1" customHeight="1">
      <c r="B346" s="381" t="str">
        <f t="shared" si="11"/>
        <v>PR14SWTWSWW_S-C7</v>
      </c>
      <c r="C346" s="382" t="s">
        <v>1085</v>
      </c>
      <c r="D346" s="383" t="s">
        <v>581</v>
      </c>
      <c r="E346" s="384"/>
      <c r="F346" s="385"/>
      <c r="G346" s="385"/>
      <c r="H346" s="385"/>
      <c r="I346" s="385"/>
      <c r="J346" s="385"/>
      <c r="K346" s="385"/>
      <c r="L346" s="385"/>
      <c r="M346" s="386">
        <f t="shared" si="12"/>
        <v>0</v>
      </c>
      <c r="N346" s="387" t="s">
        <v>1071</v>
      </c>
      <c r="O346" s="388" t="s">
        <v>1142</v>
      </c>
      <c r="P346" s="389" t="s">
        <v>508</v>
      </c>
      <c r="Q346" s="390"/>
      <c r="R346" s="389"/>
      <c r="S346" s="390" t="s">
        <v>176</v>
      </c>
      <c r="T346" s="390" t="s">
        <v>947</v>
      </c>
      <c r="U346" s="391">
        <v>2</v>
      </c>
      <c r="V346" s="392"/>
      <c r="W346" s="393"/>
      <c r="X346" s="393"/>
      <c r="Y346" s="394"/>
      <c r="Z346" s="393"/>
      <c r="AA346" s="395"/>
      <c r="AB346" s="392"/>
      <c r="AC346" s="393"/>
      <c r="AD346" s="393"/>
      <c r="AE346" s="394"/>
      <c r="AF346" s="393"/>
      <c r="AG346" s="395"/>
    </row>
    <row r="347" spans="2:33" ht="15.75" hidden="1" customHeight="1">
      <c r="B347" s="381" t="str">
        <f t="shared" si="11"/>
        <v>PR14SWTWSWW_S-D1</v>
      </c>
      <c r="C347" s="382" t="s">
        <v>1085</v>
      </c>
      <c r="D347" s="383" t="s">
        <v>581</v>
      </c>
      <c r="E347" s="384"/>
      <c r="F347" s="385"/>
      <c r="G347" s="385"/>
      <c r="H347" s="385"/>
      <c r="I347" s="385"/>
      <c r="J347" s="385"/>
      <c r="K347" s="385"/>
      <c r="L347" s="385"/>
      <c r="M347" s="386">
        <f t="shared" si="12"/>
        <v>0</v>
      </c>
      <c r="N347" s="387" t="s">
        <v>603</v>
      </c>
      <c r="O347" s="388" t="s">
        <v>1143</v>
      </c>
      <c r="P347" s="389" t="s">
        <v>494</v>
      </c>
      <c r="Q347" s="390" t="s">
        <v>108</v>
      </c>
      <c r="R347" s="389"/>
      <c r="S347" s="390" t="s">
        <v>496</v>
      </c>
      <c r="T347" s="390" t="s">
        <v>1144</v>
      </c>
      <c r="U347" s="396">
        <v>0</v>
      </c>
      <c r="V347" s="392"/>
      <c r="W347" s="393"/>
      <c r="X347" s="393"/>
      <c r="Y347" s="394"/>
      <c r="Z347" s="393"/>
      <c r="AA347" s="395"/>
      <c r="AB347" s="392"/>
      <c r="AC347" s="393"/>
      <c r="AD347" s="393"/>
      <c r="AE347" s="394"/>
      <c r="AF347" s="393"/>
      <c r="AG347" s="395"/>
    </row>
    <row r="348" spans="2:33" ht="15.75" hidden="1" customHeight="1">
      <c r="B348" s="381" t="str">
        <f t="shared" si="11"/>
        <v>PR14SWTWSWW_S-D2</v>
      </c>
      <c r="C348" s="382" t="s">
        <v>1085</v>
      </c>
      <c r="D348" s="383" t="s">
        <v>581</v>
      </c>
      <c r="E348" s="384"/>
      <c r="F348" s="385"/>
      <c r="G348" s="385"/>
      <c r="H348" s="385"/>
      <c r="I348" s="385"/>
      <c r="J348" s="385"/>
      <c r="K348" s="385"/>
      <c r="L348" s="385"/>
      <c r="M348" s="386">
        <f t="shared" si="12"/>
        <v>0</v>
      </c>
      <c r="N348" s="387" t="s">
        <v>605</v>
      </c>
      <c r="O348" s="388" t="s">
        <v>1145</v>
      </c>
      <c r="P348" s="389" t="s">
        <v>508</v>
      </c>
      <c r="Q348" s="390"/>
      <c r="R348" s="389"/>
      <c r="S348" s="390" t="s">
        <v>496</v>
      </c>
      <c r="T348" s="390" t="s">
        <v>1146</v>
      </c>
      <c r="U348" s="396">
        <v>0</v>
      </c>
      <c r="V348" s="400"/>
      <c r="W348" s="393"/>
      <c r="X348" s="393"/>
      <c r="Y348" s="394"/>
      <c r="Z348" s="393"/>
      <c r="AA348" s="395"/>
      <c r="AB348" s="400"/>
      <c r="AC348" s="393"/>
      <c r="AD348" s="393"/>
      <c r="AE348" s="394"/>
      <c r="AF348" s="393"/>
      <c r="AG348" s="395"/>
    </row>
    <row r="349" spans="2:33" ht="15.75" hidden="1" customHeight="1">
      <c r="B349" s="381" t="str">
        <f t="shared" si="11"/>
        <v>PR14SWTWSWW_S-D3</v>
      </c>
      <c r="C349" s="382" t="s">
        <v>1085</v>
      </c>
      <c r="D349" s="383" t="s">
        <v>581</v>
      </c>
      <c r="E349" s="384"/>
      <c r="F349" s="385"/>
      <c r="G349" s="385"/>
      <c r="H349" s="385"/>
      <c r="I349" s="385"/>
      <c r="J349" s="385"/>
      <c r="K349" s="385"/>
      <c r="L349" s="385"/>
      <c r="M349" s="386">
        <f t="shared" si="12"/>
        <v>0</v>
      </c>
      <c r="N349" s="387" t="s">
        <v>767</v>
      </c>
      <c r="O349" s="388" t="s">
        <v>1147</v>
      </c>
      <c r="P349" s="389" t="s">
        <v>508</v>
      </c>
      <c r="Q349" s="390"/>
      <c r="R349" s="389"/>
      <c r="S349" s="390" t="s">
        <v>496</v>
      </c>
      <c r="T349" s="390" t="s">
        <v>1148</v>
      </c>
      <c r="U349" s="396">
        <v>0</v>
      </c>
      <c r="V349" s="392"/>
      <c r="W349" s="393"/>
      <c r="X349" s="393"/>
      <c r="Y349" s="394"/>
      <c r="Z349" s="393"/>
      <c r="AA349" s="395"/>
      <c r="AB349" s="392"/>
      <c r="AC349" s="393"/>
      <c r="AD349" s="393"/>
      <c r="AE349" s="394"/>
      <c r="AF349" s="393"/>
      <c r="AG349" s="395"/>
    </row>
    <row r="350" spans="2:33" ht="15.75" hidden="1" customHeight="1">
      <c r="B350" s="381" t="str">
        <f t="shared" si="11"/>
        <v>PR14SWTHHR_R-A1</v>
      </c>
      <c r="C350" s="382" t="s">
        <v>1085</v>
      </c>
      <c r="D350" s="383" t="s">
        <v>527</v>
      </c>
      <c r="E350" s="384"/>
      <c r="F350" s="385"/>
      <c r="G350" s="385"/>
      <c r="H350" s="385"/>
      <c r="I350" s="385"/>
      <c r="J350" s="385"/>
      <c r="K350" s="385"/>
      <c r="L350" s="385"/>
      <c r="M350" s="386">
        <f t="shared" si="12"/>
        <v>0</v>
      </c>
      <c r="N350" s="387" t="s">
        <v>528</v>
      </c>
      <c r="O350" s="388" t="s">
        <v>1149</v>
      </c>
      <c r="P350" s="389" t="s">
        <v>508</v>
      </c>
      <c r="Q350" s="390"/>
      <c r="R350" s="389"/>
      <c r="S350" s="390" t="s">
        <v>176</v>
      </c>
      <c r="T350" s="390" t="s">
        <v>571</v>
      </c>
      <c r="U350" s="391">
        <v>1</v>
      </c>
      <c r="V350" s="392"/>
      <c r="W350" s="393"/>
      <c r="X350" s="393"/>
      <c r="Y350" s="394"/>
      <c r="Z350" s="393"/>
      <c r="AA350" s="395"/>
      <c r="AB350" s="392"/>
      <c r="AC350" s="393"/>
      <c r="AD350" s="393"/>
      <c r="AE350" s="394"/>
      <c r="AF350" s="393"/>
      <c r="AG350" s="395"/>
    </row>
    <row r="351" spans="2:33" ht="15.75" hidden="1" customHeight="1">
      <c r="B351" s="381" t="str">
        <f t="shared" si="11"/>
        <v>PR14SWTHHR_R-A2</v>
      </c>
      <c r="C351" s="382" t="s">
        <v>1085</v>
      </c>
      <c r="D351" s="383" t="s">
        <v>527</v>
      </c>
      <c r="E351" s="384"/>
      <c r="F351" s="385"/>
      <c r="G351" s="385"/>
      <c r="H351" s="385"/>
      <c r="I351" s="385"/>
      <c r="J351" s="385"/>
      <c r="K351" s="385"/>
      <c r="L351" s="385"/>
      <c r="M351" s="386">
        <f t="shared" si="12"/>
        <v>0</v>
      </c>
      <c r="N351" s="387" t="s">
        <v>532</v>
      </c>
      <c r="O351" s="388" t="s">
        <v>616</v>
      </c>
      <c r="P351" s="389" t="s">
        <v>494</v>
      </c>
      <c r="Q351" s="390" t="s">
        <v>495</v>
      </c>
      <c r="R351" s="389"/>
      <c r="S351" s="390" t="s">
        <v>530</v>
      </c>
      <c r="T351" s="390" t="s">
        <v>531</v>
      </c>
      <c r="U351" s="391">
        <v>1</v>
      </c>
      <c r="V351" s="392"/>
      <c r="W351" s="393"/>
      <c r="X351" s="393"/>
      <c r="Y351" s="394"/>
      <c r="Z351" s="393"/>
      <c r="AA351" s="395"/>
      <c r="AB351" s="392"/>
      <c r="AC351" s="393"/>
      <c r="AD351" s="393"/>
      <c r="AE351" s="394"/>
      <c r="AF351" s="393"/>
      <c r="AG351" s="395"/>
    </row>
    <row r="352" spans="2:33" ht="15.75" hidden="1" customHeight="1">
      <c r="B352" s="381" t="str">
        <f t="shared" si="11"/>
        <v>PR14SWTHHR_R-A3</v>
      </c>
      <c r="C352" s="382" t="s">
        <v>1085</v>
      </c>
      <c r="D352" s="383" t="s">
        <v>527</v>
      </c>
      <c r="E352" s="384"/>
      <c r="F352" s="385"/>
      <c r="G352" s="385"/>
      <c r="H352" s="385"/>
      <c r="I352" s="385"/>
      <c r="J352" s="385"/>
      <c r="K352" s="385"/>
      <c r="L352" s="385"/>
      <c r="M352" s="386">
        <f t="shared" si="12"/>
        <v>0</v>
      </c>
      <c r="N352" s="387" t="s">
        <v>617</v>
      </c>
      <c r="O352" s="388" t="s">
        <v>1150</v>
      </c>
      <c r="P352" s="389" t="s">
        <v>508</v>
      </c>
      <c r="Q352" s="390"/>
      <c r="R352" s="389"/>
      <c r="S352" s="390" t="s">
        <v>176</v>
      </c>
      <c r="T352" s="390" t="s">
        <v>571</v>
      </c>
      <c r="U352" s="391">
        <v>1</v>
      </c>
      <c r="V352" s="392"/>
      <c r="W352" s="393"/>
      <c r="X352" s="393"/>
      <c r="Y352" s="394"/>
      <c r="Z352" s="393"/>
      <c r="AA352" s="395"/>
      <c r="AB352" s="392"/>
      <c r="AC352" s="393"/>
      <c r="AD352" s="393"/>
      <c r="AE352" s="394"/>
      <c r="AF352" s="393"/>
      <c r="AG352" s="395"/>
    </row>
    <row r="353" spans="1:33" ht="15.75" hidden="1" customHeight="1">
      <c r="B353" s="381" t="str">
        <f t="shared" si="11"/>
        <v>PR14SWTHHR_R-B1</v>
      </c>
      <c r="C353" s="382" t="s">
        <v>1085</v>
      </c>
      <c r="D353" s="383" t="s">
        <v>527</v>
      </c>
      <c r="E353" s="384"/>
      <c r="F353" s="385"/>
      <c r="G353" s="385"/>
      <c r="H353" s="385"/>
      <c r="I353" s="385"/>
      <c r="J353" s="385"/>
      <c r="K353" s="385"/>
      <c r="L353" s="385"/>
      <c r="M353" s="386">
        <f t="shared" si="12"/>
        <v>0</v>
      </c>
      <c r="N353" s="387" t="s">
        <v>621</v>
      </c>
      <c r="O353" s="388" t="s">
        <v>1151</v>
      </c>
      <c r="P353" s="389" t="s">
        <v>508</v>
      </c>
      <c r="Q353" s="390"/>
      <c r="R353" s="389"/>
      <c r="S353" s="390" t="s">
        <v>496</v>
      </c>
      <c r="T353" s="390" t="s">
        <v>1152</v>
      </c>
      <c r="U353" s="396">
        <v>0</v>
      </c>
      <c r="V353" s="392"/>
      <c r="W353" s="393"/>
      <c r="X353" s="393"/>
      <c r="Y353" s="394"/>
      <c r="Z353" s="393"/>
      <c r="AA353" s="395"/>
      <c r="AB353" s="392"/>
      <c r="AC353" s="393"/>
      <c r="AD353" s="393"/>
      <c r="AE353" s="394"/>
      <c r="AF353" s="393"/>
      <c r="AG353" s="395"/>
    </row>
    <row r="354" spans="1:33" ht="15.75" hidden="1" customHeight="1">
      <c r="B354" s="381" t="str">
        <f t="shared" si="11"/>
        <v>PR14TMSWSW_WA1</v>
      </c>
      <c r="C354" s="382" t="s">
        <v>1153</v>
      </c>
      <c r="D354" s="383" t="s">
        <v>491</v>
      </c>
      <c r="E354" s="384"/>
      <c r="F354" s="385"/>
      <c r="G354" s="385"/>
      <c r="H354" s="385"/>
      <c r="I354" s="385"/>
      <c r="J354" s="385"/>
      <c r="K354" s="385"/>
      <c r="L354" s="385"/>
      <c r="M354" s="386">
        <f t="shared" si="12"/>
        <v>0</v>
      </c>
      <c r="N354" s="397" t="s">
        <v>1154</v>
      </c>
      <c r="O354" s="390" t="s">
        <v>1155</v>
      </c>
      <c r="P354" s="389" t="s">
        <v>508</v>
      </c>
      <c r="Q354" s="390"/>
      <c r="R354" s="389"/>
      <c r="S354" s="390" t="s">
        <v>176</v>
      </c>
      <c r="T354" s="390" t="s">
        <v>1156</v>
      </c>
      <c r="U354" s="396">
        <v>0</v>
      </c>
      <c r="V354" s="402">
        <v>94</v>
      </c>
      <c r="W354" s="403" t="s">
        <v>1157</v>
      </c>
      <c r="X354" s="403"/>
      <c r="Y354" s="404"/>
      <c r="Z354" s="403"/>
      <c r="AA354" s="405"/>
      <c r="AB354" s="402">
        <v>96</v>
      </c>
      <c r="AC354" s="403" t="s">
        <v>556</v>
      </c>
      <c r="AD354" s="403"/>
      <c r="AE354" s="404"/>
      <c r="AF354" s="403"/>
      <c r="AG354" s="405"/>
    </row>
    <row r="355" spans="1:33" ht="15.75" hidden="1" customHeight="1">
      <c r="B355" s="381" t="str">
        <f t="shared" si="11"/>
        <v>PR14TMSWSW_WA2</v>
      </c>
      <c r="C355" s="382" t="s">
        <v>1153</v>
      </c>
      <c r="D355" s="383" t="s">
        <v>491</v>
      </c>
      <c r="E355" s="384"/>
      <c r="F355" s="385"/>
      <c r="G355" s="385"/>
      <c r="H355" s="385"/>
      <c r="I355" s="385"/>
      <c r="J355" s="385"/>
      <c r="K355" s="385"/>
      <c r="L355" s="385"/>
      <c r="M355" s="386">
        <f t="shared" si="12"/>
        <v>0</v>
      </c>
      <c r="N355" s="397" t="s">
        <v>1158</v>
      </c>
      <c r="O355" s="390" t="s">
        <v>1159</v>
      </c>
      <c r="P355" s="389" t="s">
        <v>508</v>
      </c>
      <c r="Q355" s="390"/>
      <c r="R355" s="389"/>
      <c r="S355" s="390" t="s">
        <v>496</v>
      </c>
      <c r="T355" s="390" t="s">
        <v>1160</v>
      </c>
      <c r="U355" s="391">
        <v>2</v>
      </c>
      <c r="V355" s="402">
        <v>18.32</v>
      </c>
      <c r="W355" s="403" t="s">
        <v>1157</v>
      </c>
      <c r="X355" s="403"/>
      <c r="Y355" s="404"/>
      <c r="Z355" s="403"/>
      <c r="AA355" s="405"/>
      <c r="AB355" s="402">
        <v>10.09</v>
      </c>
      <c r="AC355" s="403" t="s">
        <v>1157</v>
      </c>
      <c r="AD355" s="403"/>
      <c r="AE355" s="404"/>
      <c r="AF355" s="403"/>
      <c r="AG355" s="405"/>
    </row>
    <row r="356" spans="1:33" ht="15.75" hidden="1" customHeight="1">
      <c r="B356" s="381" t="str">
        <f t="shared" si="11"/>
        <v>PR14TMSWSW_WA3</v>
      </c>
      <c r="C356" s="382" t="s">
        <v>1153</v>
      </c>
      <c r="D356" s="383" t="s">
        <v>491</v>
      </c>
      <c r="E356" s="384"/>
      <c r="F356" s="385"/>
      <c r="G356" s="385"/>
      <c r="H356" s="385"/>
      <c r="I356" s="385"/>
      <c r="J356" s="385"/>
      <c r="K356" s="385"/>
      <c r="L356" s="385"/>
      <c r="M356" s="386">
        <f t="shared" si="12"/>
        <v>0</v>
      </c>
      <c r="N356" s="397" t="s">
        <v>1161</v>
      </c>
      <c r="O356" s="390" t="s">
        <v>1162</v>
      </c>
      <c r="P356" s="389" t="s">
        <v>508</v>
      </c>
      <c r="Q356" s="390"/>
      <c r="R356" s="389"/>
      <c r="S356" s="390" t="s">
        <v>530</v>
      </c>
      <c r="T356" s="390" t="s">
        <v>1163</v>
      </c>
      <c r="U356" s="391">
        <v>2</v>
      </c>
      <c r="V356" s="402">
        <v>4.42</v>
      </c>
      <c r="W356" s="403" t="s">
        <v>1157</v>
      </c>
      <c r="X356" s="403"/>
      <c r="Y356" s="404"/>
      <c r="Z356" s="403"/>
      <c r="AA356" s="405"/>
      <c r="AB356" s="402">
        <v>4.41</v>
      </c>
      <c r="AC356" s="403" t="s">
        <v>1157</v>
      </c>
      <c r="AD356" s="403"/>
      <c r="AE356" s="404"/>
      <c r="AF356" s="403"/>
      <c r="AG356" s="405"/>
    </row>
    <row r="357" spans="1:33" ht="15.75" customHeight="1">
      <c r="B357" s="381" t="str">
        <f t="shared" si="11"/>
        <v>PR14TMSWSW_WA4</v>
      </c>
      <c r="C357" s="382" t="s">
        <v>1153</v>
      </c>
      <c r="D357" s="383" t="s">
        <v>491</v>
      </c>
      <c r="E357" s="384"/>
      <c r="F357" s="385">
        <v>1</v>
      </c>
      <c r="G357" s="385"/>
      <c r="H357" s="385"/>
      <c r="I357" s="385"/>
      <c r="J357" s="385"/>
      <c r="K357" s="385"/>
      <c r="L357" s="385"/>
      <c r="M357" s="386">
        <f t="shared" si="12"/>
        <v>1</v>
      </c>
      <c r="N357" s="397" t="s">
        <v>1164</v>
      </c>
      <c r="O357" s="390" t="s">
        <v>1165</v>
      </c>
      <c r="P357" s="389" t="s">
        <v>500</v>
      </c>
      <c r="Q357" s="390" t="s">
        <v>495</v>
      </c>
      <c r="R357" s="389"/>
      <c r="S357" s="390" t="s">
        <v>496</v>
      </c>
      <c r="T357" s="390" t="s">
        <v>1166</v>
      </c>
      <c r="U357" s="391">
        <v>2</v>
      </c>
      <c r="V357" s="402">
        <v>28.32</v>
      </c>
      <c r="W357" s="403" t="s">
        <v>1167</v>
      </c>
      <c r="X357" s="403"/>
      <c r="Y357" s="404"/>
      <c r="Z357" s="403" t="s">
        <v>1167</v>
      </c>
      <c r="AA357" s="405"/>
      <c r="AB357" s="402">
        <v>35.020000000000003</v>
      </c>
      <c r="AC357" s="403" t="s">
        <v>556</v>
      </c>
      <c r="AD357" s="403"/>
      <c r="AE357" s="404"/>
      <c r="AF357" s="403" t="s">
        <v>1167</v>
      </c>
      <c r="AG357" s="405"/>
    </row>
    <row r="358" spans="1:33" ht="15.75" hidden="1" customHeight="1">
      <c r="B358" s="381" t="str">
        <f t="shared" si="11"/>
        <v>PR14TMSWSW_WA5</v>
      </c>
      <c r="C358" s="382" t="s">
        <v>1153</v>
      </c>
      <c r="D358" s="383" t="s">
        <v>491</v>
      </c>
      <c r="E358" s="384"/>
      <c r="F358" s="385"/>
      <c r="G358" s="385"/>
      <c r="H358" s="385"/>
      <c r="I358" s="385"/>
      <c r="J358" s="385"/>
      <c r="K358" s="385"/>
      <c r="L358" s="385"/>
      <c r="M358" s="386">
        <f t="shared" si="12"/>
        <v>0</v>
      </c>
      <c r="N358" s="397" t="s">
        <v>1168</v>
      </c>
      <c r="O358" s="390" t="s">
        <v>1169</v>
      </c>
      <c r="P358" s="389" t="s">
        <v>508</v>
      </c>
      <c r="Q358" s="390"/>
      <c r="R358" s="389"/>
      <c r="S358" s="390" t="s">
        <v>496</v>
      </c>
      <c r="T358" s="390" t="s">
        <v>1170</v>
      </c>
      <c r="U358" s="396">
        <v>0</v>
      </c>
      <c r="V358" s="402">
        <v>4500</v>
      </c>
      <c r="W358" s="403" t="s">
        <v>556</v>
      </c>
      <c r="X358" s="403"/>
      <c r="Y358" s="404"/>
      <c r="Z358" s="403"/>
      <c r="AA358" s="405"/>
      <c r="AB358" s="402">
        <v>4000</v>
      </c>
      <c r="AC358" s="403" t="s">
        <v>556</v>
      </c>
      <c r="AD358" s="403"/>
      <c r="AE358" s="404"/>
      <c r="AF358" s="403"/>
      <c r="AG358" s="405"/>
    </row>
    <row r="359" spans="1:33" s="407" customFormat="1" ht="15.75" customHeight="1">
      <c r="A359" s="406"/>
      <c r="B359" s="381" t="str">
        <f t="shared" si="11"/>
        <v>PR14TMSWSW_WB1</v>
      </c>
      <c r="C359" s="382" t="s">
        <v>1153</v>
      </c>
      <c r="D359" s="383" t="s">
        <v>491</v>
      </c>
      <c r="E359" s="384"/>
      <c r="F359" s="385">
        <v>1</v>
      </c>
      <c r="G359" s="385"/>
      <c r="H359" s="385"/>
      <c r="I359" s="385"/>
      <c r="J359" s="385"/>
      <c r="K359" s="385"/>
      <c r="L359" s="385"/>
      <c r="M359" s="386">
        <f t="shared" si="12"/>
        <v>1</v>
      </c>
      <c r="N359" s="397" t="s">
        <v>1171</v>
      </c>
      <c r="O359" s="390" t="s">
        <v>1172</v>
      </c>
      <c r="P359" s="389" t="s">
        <v>500</v>
      </c>
      <c r="Q359" s="390" t="s">
        <v>495</v>
      </c>
      <c r="R359" s="389"/>
      <c r="S359" s="390" t="s">
        <v>575</v>
      </c>
      <c r="T359" s="390" t="s">
        <v>636</v>
      </c>
      <c r="U359" s="391" t="s">
        <v>572</v>
      </c>
      <c r="V359" s="402" t="s">
        <v>1173</v>
      </c>
      <c r="W359" s="403" t="s">
        <v>1157</v>
      </c>
      <c r="X359" s="403"/>
      <c r="Y359" s="404"/>
      <c r="Z359" s="403" t="s">
        <v>1174</v>
      </c>
      <c r="AA359" s="405">
        <v>-4.6749999999999998</v>
      </c>
      <c r="AB359" s="402" t="s">
        <v>1173</v>
      </c>
      <c r="AC359" s="403" t="s">
        <v>1157</v>
      </c>
      <c r="AD359" s="403"/>
      <c r="AE359" s="404"/>
      <c r="AF359" s="403" t="s">
        <v>1174</v>
      </c>
      <c r="AG359" s="405">
        <v>-4.6749999999999998</v>
      </c>
    </row>
    <row r="360" spans="1:33" ht="15.75" customHeight="1">
      <c r="B360" s="381" t="str">
        <f t="shared" si="11"/>
        <v>PR14TMSWSW_WB2</v>
      </c>
      <c r="C360" s="382" t="s">
        <v>1153</v>
      </c>
      <c r="D360" s="383" t="s">
        <v>491</v>
      </c>
      <c r="E360" s="384"/>
      <c r="F360" s="385">
        <v>1</v>
      </c>
      <c r="G360" s="385"/>
      <c r="H360" s="385"/>
      <c r="I360" s="385"/>
      <c r="J360" s="385"/>
      <c r="K360" s="385"/>
      <c r="L360" s="385"/>
      <c r="M360" s="386">
        <f t="shared" si="12"/>
        <v>1</v>
      </c>
      <c r="N360" s="397" t="s">
        <v>1175</v>
      </c>
      <c r="O360" s="390" t="s">
        <v>1176</v>
      </c>
      <c r="P360" s="389" t="s">
        <v>500</v>
      </c>
      <c r="Q360" s="390" t="s">
        <v>495</v>
      </c>
      <c r="R360" s="389"/>
      <c r="S360" s="390" t="s">
        <v>575</v>
      </c>
      <c r="T360" s="390" t="s">
        <v>636</v>
      </c>
      <c r="U360" s="391" t="s">
        <v>572</v>
      </c>
      <c r="V360" s="402" t="s">
        <v>1177</v>
      </c>
      <c r="W360" s="403" t="s">
        <v>556</v>
      </c>
      <c r="X360" s="403"/>
      <c r="Y360" s="404"/>
      <c r="Z360" s="403" t="s">
        <v>1167</v>
      </c>
      <c r="AA360" s="405"/>
      <c r="AB360" s="402" t="s">
        <v>1177</v>
      </c>
      <c r="AC360" s="403" t="s">
        <v>556</v>
      </c>
      <c r="AD360" s="403"/>
      <c r="AE360" s="404"/>
      <c r="AF360" s="403" t="s">
        <v>1167</v>
      </c>
      <c r="AG360" s="405"/>
    </row>
    <row r="361" spans="1:33" ht="15.75" customHeight="1">
      <c r="B361" s="381" t="str">
        <f t="shared" si="11"/>
        <v>PR14TMSWSW_WB3</v>
      </c>
      <c r="C361" s="382" t="s">
        <v>1153</v>
      </c>
      <c r="D361" s="383" t="s">
        <v>491</v>
      </c>
      <c r="E361" s="384"/>
      <c r="F361" s="385">
        <v>1</v>
      </c>
      <c r="G361" s="385"/>
      <c r="H361" s="385"/>
      <c r="I361" s="385"/>
      <c r="J361" s="385"/>
      <c r="K361" s="385"/>
      <c r="L361" s="385"/>
      <c r="M361" s="386">
        <f t="shared" si="12"/>
        <v>1</v>
      </c>
      <c r="N361" s="397" t="s">
        <v>1178</v>
      </c>
      <c r="O361" s="390" t="s">
        <v>1179</v>
      </c>
      <c r="P361" s="389" t="s">
        <v>500</v>
      </c>
      <c r="Q361" s="390" t="s">
        <v>495</v>
      </c>
      <c r="R361" s="389"/>
      <c r="S361" s="390" t="s">
        <v>176</v>
      </c>
      <c r="T361" s="390" t="s">
        <v>512</v>
      </c>
      <c r="U361" s="391">
        <v>2</v>
      </c>
      <c r="V361" s="402">
        <v>99.96</v>
      </c>
      <c r="W361" s="403" t="s">
        <v>1157</v>
      </c>
      <c r="X361" s="403"/>
      <c r="Y361" s="404"/>
      <c r="Z361" s="403" t="s">
        <v>1180</v>
      </c>
      <c r="AA361" s="405"/>
      <c r="AB361" s="402">
        <v>99.96</v>
      </c>
      <c r="AC361" s="403" t="s">
        <v>1157</v>
      </c>
      <c r="AD361" s="403"/>
      <c r="AE361" s="404"/>
      <c r="AF361" s="403" t="s">
        <v>1180</v>
      </c>
      <c r="AG361" s="405"/>
    </row>
    <row r="362" spans="1:33" ht="15.75" hidden="1" customHeight="1">
      <c r="B362" s="381" t="str">
        <f t="shared" si="11"/>
        <v>PR14TMSWSW_WB4</v>
      </c>
      <c r="C362" s="382" t="s">
        <v>1153</v>
      </c>
      <c r="D362" s="383" t="s">
        <v>491</v>
      </c>
      <c r="E362" s="384"/>
      <c r="F362" s="385"/>
      <c r="G362" s="385"/>
      <c r="H362" s="385"/>
      <c r="I362" s="385"/>
      <c r="J362" s="385"/>
      <c r="K362" s="385"/>
      <c r="L362" s="385"/>
      <c r="M362" s="386">
        <f t="shared" si="12"/>
        <v>0</v>
      </c>
      <c r="N362" s="397" t="s">
        <v>1181</v>
      </c>
      <c r="O362" s="390" t="s">
        <v>1182</v>
      </c>
      <c r="P362" s="389" t="s">
        <v>508</v>
      </c>
      <c r="Q362" s="390"/>
      <c r="R362" s="389"/>
      <c r="S362" s="390" t="s">
        <v>496</v>
      </c>
      <c r="T362" s="390" t="s">
        <v>1183</v>
      </c>
      <c r="U362" s="396">
        <v>0</v>
      </c>
      <c r="V362" s="402">
        <v>6</v>
      </c>
      <c r="W362" s="403" t="s">
        <v>556</v>
      </c>
      <c r="X362" s="403"/>
      <c r="Y362" s="404"/>
      <c r="Z362" s="403"/>
      <c r="AA362" s="405"/>
      <c r="AB362" s="402">
        <v>6</v>
      </c>
      <c r="AC362" s="403" t="s">
        <v>556</v>
      </c>
      <c r="AD362" s="403"/>
      <c r="AE362" s="404"/>
      <c r="AF362" s="403"/>
      <c r="AG362" s="405"/>
    </row>
    <row r="363" spans="1:33" s="407" customFormat="1" ht="15.75" customHeight="1">
      <c r="A363" s="406"/>
      <c r="B363" s="381" t="str">
        <f t="shared" si="11"/>
        <v>PR14TMSWSW_WB5</v>
      </c>
      <c r="C363" s="382" t="s">
        <v>1153</v>
      </c>
      <c r="D363" s="383" t="s">
        <v>491</v>
      </c>
      <c r="E363" s="384"/>
      <c r="F363" s="385">
        <v>1</v>
      </c>
      <c r="G363" s="385"/>
      <c r="H363" s="385"/>
      <c r="I363" s="385"/>
      <c r="J363" s="385"/>
      <c r="K363" s="385"/>
      <c r="L363" s="385"/>
      <c r="M363" s="386">
        <f t="shared" si="12"/>
        <v>1</v>
      </c>
      <c r="N363" s="397" t="s">
        <v>1184</v>
      </c>
      <c r="O363" s="390" t="s">
        <v>1185</v>
      </c>
      <c r="P363" s="389" t="s">
        <v>494</v>
      </c>
      <c r="Q363" s="390" t="s">
        <v>495</v>
      </c>
      <c r="R363" s="389"/>
      <c r="S363" s="390" t="s">
        <v>536</v>
      </c>
      <c r="T363" s="390" t="s">
        <v>1186</v>
      </c>
      <c r="U363" s="391">
        <v>2</v>
      </c>
      <c r="V363" s="402">
        <v>0.13</v>
      </c>
      <c r="W363" s="403" t="s">
        <v>556</v>
      </c>
      <c r="X363" s="403"/>
      <c r="Y363" s="404"/>
      <c r="Z363" s="403" t="s">
        <v>1167</v>
      </c>
      <c r="AA363" s="405"/>
      <c r="AB363" s="402">
        <v>0.13</v>
      </c>
      <c r="AC363" s="403" t="s">
        <v>556</v>
      </c>
      <c r="AD363" s="403"/>
      <c r="AE363" s="404"/>
      <c r="AF363" s="403" t="s">
        <v>1167</v>
      </c>
      <c r="AG363" s="405"/>
    </row>
    <row r="364" spans="1:33" ht="15.75" customHeight="1">
      <c r="B364" s="381" t="str">
        <f t="shared" si="11"/>
        <v>PR14TMSWSW_WB6</v>
      </c>
      <c r="C364" s="382" t="s">
        <v>1153</v>
      </c>
      <c r="D364" s="383" t="s">
        <v>491</v>
      </c>
      <c r="E364" s="384">
        <v>0</v>
      </c>
      <c r="F364" s="385">
        <v>1</v>
      </c>
      <c r="G364" s="385"/>
      <c r="H364" s="385"/>
      <c r="I364" s="385"/>
      <c r="J364" s="385"/>
      <c r="K364" s="385"/>
      <c r="L364" s="385"/>
      <c r="M364" s="386">
        <f t="shared" si="12"/>
        <v>1</v>
      </c>
      <c r="N364" s="397" t="s">
        <v>1187</v>
      </c>
      <c r="O364" s="390" t="s">
        <v>1188</v>
      </c>
      <c r="P364" s="389" t="s">
        <v>500</v>
      </c>
      <c r="Q364" s="390" t="s">
        <v>495</v>
      </c>
      <c r="R364" s="389"/>
      <c r="S364" s="390" t="s">
        <v>530</v>
      </c>
      <c r="T364" s="390" t="s">
        <v>548</v>
      </c>
      <c r="U364" s="396">
        <v>0</v>
      </c>
      <c r="V364" s="402">
        <v>100</v>
      </c>
      <c r="W364" s="403" t="s">
        <v>556</v>
      </c>
      <c r="X364" s="403"/>
      <c r="Y364" s="404"/>
      <c r="Z364" s="403" t="s">
        <v>1167</v>
      </c>
      <c r="AA364" s="405"/>
      <c r="AB364" s="402">
        <v>100</v>
      </c>
      <c r="AC364" s="403" t="s">
        <v>556</v>
      </c>
      <c r="AD364" s="403"/>
      <c r="AE364" s="404"/>
      <c r="AF364" s="403" t="s">
        <v>1167</v>
      </c>
      <c r="AG364" s="405"/>
    </row>
    <row r="365" spans="1:33" ht="15.75" customHeight="1">
      <c r="B365" s="381" t="str">
        <f t="shared" si="11"/>
        <v>PR14TMSWSW_WB7</v>
      </c>
      <c r="C365" s="382" t="s">
        <v>1153</v>
      </c>
      <c r="D365" s="383" t="s">
        <v>491</v>
      </c>
      <c r="E365" s="384"/>
      <c r="F365" s="385">
        <v>1</v>
      </c>
      <c r="G365" s="385"/>
      <c r="H365" s="385"/>
      <c r="I365" s="385"/>
      <c r="J365" s="385"/>
      <c r="K365" s="385"/>
      <c r="L365" s="385"/>
      <c r="M365" s="386">
        <f t="shared" si="12"/>
        <v>1</v>
      </c>
      <c r="N365" s="397" t="s">
        <v>1189</v>
      </c>
      <c r="O365" s="390" t="s">
        <v>1190</v>
      </c>
      <c r="P365" s="389" t="s">
        <v>500</v>
      </c>
      <c r="Q365" s="390" t="s">
        <v>495</v>
      </c>
      <c r="R365" s="389"/>
      <c r="S365" s="390" t="s">
        <v>176</v>
      </c>
      <c r="T365" s="390" t="s">
        <v>1191</v>
      </c>
      <c r="U365" s="396">
        <v>0</v>
      </c>
      <c r="V365" s="408">
        <v>0.36</v>
      </c>
      <c r="W365" s="403" t="s">
        <v>1167</v>
      </c>
      <c r="X365" s="403"/>
      <c r="Y365" s="404"/>
      <c r="Z365" s="403" t="s">
        <v>1167</v>
      </c>
      <c r="AA365" s="405"/>
      <c r="AB365" s="408">
        <v>1</v>
      </c>
      <c r="AC365" s="403" t="s">
        <v>556</v>
      </c>
      <c r="AD365" s="403"/>
      <c r="AE365" s="404"/>
      <c r="AF365" s="403" t="s">
        <v>1167</v>
      </c>
      <c r="AG365" s="405"/>
    </row>
    <row r="366" spans="1:33" ht="15.75" customHeight="1">
      <c r="B366" s="381" t="str">
        <f t="shared" si="11"/>
        <v>PR14TMSWSW_WB8</v>
      </c>
      <c r="C366" s="382" t="s">
        <v>1153</v>
      </c>
      <c r="D366" s="383" t="s">
        <v>491</v>
      </c>
      <c r="E366" s="384"/>
      <c r="F366" s="385">
        <v>1</v>
      </c>
      <c r="G366" s="385"/>
      <c r="H366" s="385"/>
      <c r="I366" s="385"/>
      <c r="J366" s="385"/>
      <c r="K366" s="385"/>
      <c r="L366" s="385"/>
      <c r="M366" s="386">
        <f t="shared" si="12"/>
        <v>1</v>
      </c>
      <c r="N366" s="397" t="s">
        <v>1192</v>
      </c>
      <c r="O366" s="390" t="s">
        <v>1193</v>
      </c>
      <c r="P366" s="389" t="s">
        <v>494</v>
      </c>
      <c r="Q366" s="390" t="s">
        <v>495</v>
      </c>
      <c r="R366" s="389"/>
      <c r="S366" s="390" t="s">
        <v>496</v>
      </c>
      <c r="T366" s="390" t="s">
        <v>1194</v>
      </c>
      <c r="U366" s="396">
        <v>0</v>
      </c>
      <c r="V366" s="402">
        <v>772</v>
      </c>
      <c r="W366" s="403" t="s">
        <v>1167</v>
      </c>
      <c r="X366" s="403"/>
      <c r="Y366" s="404"/>
      <c r="Z366" s="403" t="s">
        <v>1167</v>
      </c>
      <c r="AA366" s="405"/>
      <c r="AB366" s="402">
        <v>1016</v>
      </c>
      <c r="AC366" s="403" t="s">
        <v>556</v>
      </c>
      <c r="AD366" s="403"/>
      <c r="AE366" s="404"/>
      <c r="AF366" s="403" t="s">
        <v>1195</v>
      </c>
      <c r="AG366" s="405"/>
    </row>
    <row r="367" spans="1:33" ht="15.75" hidden="1" customHeight="1">
      <c r="B367" s="381" t="str">
        <f t="shared" si="11"/>
        <v>PR14TMSWSW_WC1</v>
      </c>
      <c r="C367" s="382" t="s">
        <v>1153</v>
      </c>
      <c r="D367" s="383" t="s">
        <v>491</v>
      </c>
      <c r="E367" s="384"/>
      <c r="F367" s="385"/>
      <c r="G367" s="385"/>
      <c r="H367" s="385"/>
      <c r="I367" s="385"/>
      <c r="J367" s="385"/>
      <c r="K367" s="385"/>
      <c r="L367" s="385"/>
      <c r="M367" s="386">
        <f t="shared" si="12"/>
        <v>0</v>
      </c>
      <c r="N367" s="397" t="s">
        <v>1196</v>
      </c>
      <c r="O367" s="390" t="s">
        <v>1197</v>
      </c>
      <c r="P367" s="389" t="s">
        <v>508</v>
      </c>
      <c r="Q367" s="390"/>
      <c r="R367" s="389"/>
      <c r="S367" s="390" t="s">
        <v>496</v>
      </c>
      <c r="T367" s="390" t="s">
        <v>735</v>
      </c>
      <c r="U367" s="391">
        <v>1</v>
      </c>
      <c r="V367" s="402">
        <v>41.4</v>
      </c>
      <c r="W367" s="403" t="s">
        <v>556</v>
      </c>
      <c r="X367" s="403"/>
      <c r="Y367" s="404"/>
      <c r="Z367" s="403"/>
      <c r="AA367" s="405"/>
      <c r="AB367" s="402">
        <v>40</v>
      </c>
      <c r="AC367" s="403" t="s">
        <v>556</v>
      </c>
      <c r="AD367" s="403"/>
      <c r="AE367" s="404"/>
      <c r="AF367" s="403"/>
      <c r="AG367" s="405"/>
    </row>
    <row r="368" spans="1:33" ht="15.75" customHeight="1">
      <c r="B368" s="381" t="str">
        <f t="shared" si="11"/>
        <v>PR14TMSWSW_WC2</v>
      </c>
      <c r="C368" s="382" t="s">
        <v>1153</v>
      </c>
      <c r="D368" s="383" t="s">
        <v>491</v>
      </c>
      <c r="E368" s="384"/>
      <c r="F368" s="385">
        <v>1</v>
      </c>
      <c r="G368" s="385"/>
      <c r="H368" s="385"/>
      <c r="I368" s="385"/>
      <c r="J368" s="385"/>
      <c r="K368" s="385"/>
      <c r="L368" s="385"/>
      <c r="M368" s="386">
        <f t="shared" si="12"/>
        <v>1</v>
      </c>
      <c r="N368" s="397" t="s">
        <v>1198</v>
      </c>
      <c r="O368" s="390" t="s">
        <v>1199</v>
      </c>
      <c r="P368" s="389" t="s">
        <v>494</v>
      </c>
      <c r="Q368" s="390" t="s">
        <v>495</v>
      </c>
      <c r="R368" s="389"/>
      <c r="S368" s="390" t="s">
        <v>496</v>
      </c>
      <c r="T368" s="390" t="s">
        <v>1200</v>
      </c>
      <c r="U368" s="396">
        <v>0</v>
      </c>
      <c r="V368" s="402">
        <v>672</v>
      </c>
      <c r="W368" s="403" t="s">
        <v>1157</v>
      </c>
      <c r="X368" s="403"/>
      <c r="Y368" s="404"/>
      <c r="Z368" s="403" t="s">
        <v>1174</v>
      </c>
      <c r="AA368" s="405">
        <v>-27</v>
      </c>
      <c r="AB368" s="402">
        <v>606</v>
      </c>
      <c r="AC368" s="403" t="s">
        <v>556</v>
      </c>
      <c r="AD368" s="403"/>
      <c r="AE368" s="404"/>
      <c r="AF368" s="403" t="s">
        <v>1167</v>
      </c>
      <c r="AG368" s="405"/>
    </row>
    <row r="369" spans="1:33" ht="15.75" hidden="1" customHeight="1">
      <c r="B369" s="381" t="str">
        <f t="shared" si="11"/>
        <v>PR14TMSWSW_WC3</v>
      </c>
      <c r="C369" s="382" t="s">
        <v>1153</v>
      </c>
      <c r="D369" s="383" t="s">
        <v>491</v>
      </c>
      <c r="E369" s="384"/>
      <c r="F369" s="385"/>
      <c r="G369" s="385"/>
      <c r="H369" s="385"/>
      <c r="I369" s="385"/>
      <c r="J369" s="385"/>
      <c r="K369" s="385"/>
      <c r="L369" s="385"/>
      <c r="M369" s="386">
        <f t="shared" si="12"/>
        <v>0</v>
      </c>
      <c r="N369" s="397" t="s">
        <v>1201</v>
      </c>
      <c r="O369" s="390" t="s">
        <v>1202</v>
      </c>
      <c r="P369" s="389" t="s">
        <v>508</v>
      </c>
      <c r="Q369" s="390"/>
      <c r="R369" s="389"/>
      <c r="S369" s="390" t="s">
        <v>509</v>
      </c>
      <c r="T369" s="390" t="s">
        <v>1203</v>
      </c>
      <c r="U369" s="391" t="s">
        <v>509</v>
      </c>
      <c r="V369" s="402">
        <v>0</v>
      </c>
      <c r="W369" s="403" t="s">
        <v>556</v>
      </c>
      <c r="X369" s="403"/>
      <c r="Y369" s="404"/>
      <c r="Z369" s="403"/>
      <c r="AA369" s="405"/>
      <c r="AB369" s="402">
        <v>0</v>
      </c>
      <c r="AC369" s="403" t="s">
        <v>556</v>
      </c>
      <c r="AD369" s="403"/>
      <c r="AE369" s="404"/>
      <c r="AF369" s="403"/>
      <c r="AG369" s="405"/>
    </row>
    <row r="370" spans="1:33" ht="15.75" hidden="1" customHeight="1">
      <c r="B370" s="381" t="str">
        <f t="shared" si="11"/>
        <v>PR14TMSWSW_WC4</v>
      </c>
      <c r="C370" s="382" t="s">
        <v>1153</v>
      </c>
      <c r="D370" s="383" t="s">
        <v>491</v>
      </c>
      <c r="E370" s="384"/>
      <c r="F370" s="385"/>
      <c r="G370" s="385"/>
      <c r="H370" s="385"/>
      <c r="I370" s="385"/>
      <c r="J370" s="385"/>
      <c r="K370" s="385"/>
      <c r="L370" s="385"/>
      <c r="M370" s="386">
        <f t="shared" si="12"/>
        <v>0</v>
      </c>
      <c r="N370" s="397" t="s">
        <v>1204</v>
      </c>
      <c r="O370" s="390" t="s">
        <v>1205</v>
      </c>
      <c r="P370" s="389" t="s">
        <v>508</v>
      </c>
      <c r="Q370" s="390"/>
      <c r="R370" s="389"/>
      <c r="S370" s="390" t="s">
        <v>496</v>
      </c>
      <c r="T370" s="390" t="s">
        <v>1206</v>
      </c>
      <c r="U370" s="396">
        <v>0</v>
      </c>
      <c r="V370" s="402">
        <v>21000</v>
      </c>
      <c r="W370" s="403" t="s">
        <v>556</v>
      </c>
      <c r="X370" s="403"/>
      <c r="Y370" s="404"/>
      <c r="Z370" s="403"/>
      <c r="AA370" s="405"/>
      <c r="AB370" s="402">
        <v>21000</v>
      </c>
      <c r="AC370" s="403" t="s">
        <v>556</v>
      </c>
      <c r="AD370" s="403"/>
      <c r="AE370" s="404"/>
      <c r="AF370" s="403"/>
      <c r="AG370" s="405"/>
    </row>
    <row r="371" spans="1:33" ht="15.75" customHeight="1">
      <c r="B371" s="381" t="str">
        <f t="shared" si="11"/>
        <v>PR14TMSWSW_WC5</v>
      </c>
      <c r="C371" s="382" t="s">
        <v>1153</v>
      </c>
      <c r="D371" s="383" t="s">
        <v>491</v>
      </c>
      <c r="E371" s="384">
        <v>1</v>
      </c>
      <c r="F371" s="385"/>
      <c r="G371" s="385"/>
      <c r="H371" s="385"/>
      <c r="I371" s="385"/>
      <c r="J371" s="385"/>
      <c r="K371" s="385"/>
      <c r="L371" s="385"/>
      <c r="M371" s="386">
        <f t="shared" si="12"/>
        <v>1</v>
      </c>
      <c r="N371" s="397" t="s">
        <v>1207</v>
      </c>
      <c r="O371" s="390" t="s">
        <v>1208</v>
      </c>
      <c r="P371" s="389" t="s">
        <v>500</v>
      </c>
      <c r="Q371" s="390" t="s">
        <v>108</v>
      </c>
      <c r="R371" s="389"/>
      <c r="S371" s="390" t="s">
        <v>176</v>
      </c>
      <c r="T371" s="390" t="s">
        <v>1209</v>
      </c>
      <c r="U371" s="396">
        <v>0</v>
      </c>
      <c r="V371" s="402" t="s">
        <v>1210</v>
      </c>
      <c r="W371" s="403" t="s">
        <v>1167</v>
      </c>
      <c r="X371" s="403"/>
      <c r="Y371" s="404"/>
      <c r="Z371" s="403" t="s">
        <v>1167</v>
      </c>
      <c r="AA371" s="405"/>
      <c r="AB371" s="408">
        <v>1</v>
      </c>
      <c r="AC371" s="403" t="s">
        <v>556</v>
      </c>
      <c r="AD371" s="403"/>
      <c r="AE371" s="404"/>
      <c r="AF371" s="403" t="s">
        <v>1167</v>
      </c>
      <c r="AG371" s="405"/>
    </row>
    <row r="372" spans="1:33" ht="15.75" hidden="1" customHeight="1">
      <c r="B372" s="381" t="str">
        <f t="shared" si="11"/>
        <v>PR14TMSWSW_WD1</v>
      </c>
      <c r="C372" s="382" t="s">
        <v>1153</v>
      </c>
      <c r="D372" s="383" t="s">
        <v>491</v>
      </c>
      <c r="E372" s="384"/>
      <c r="F372" s="385"/>
      <c r="G372" s="385"/>
      <c r="H372" s="385"/>
      <c r="I372" s="385"/>
      <c r="J372" s="385"/>
      <c r="K372" s="385"/>
      <c r="L372" s="385"/>
      <c r="M372" s="386">
        <f t="shared" si="12"/>
        <v>0</v>
      </c>
      <c r="N372" s="397" t="s">
        <v>1211</v>
      </c>
      <c r="O372" s="390" t="s">
        <v>1212</v>
      </c>
      <c r="P372" s="389" t="s">
        <v>508</v>
      </c>
      <c r="Q372" s="390"/>
      <c r="R372" s="389"/>
      <c r="S372" s="390" t="s">
        <v>496</v>
      </c>
      <c r="T372" s="390" t="s">
        <v>1213</v>
      </c>
      <c r="U372" s="396">
        <v>0</v>
      </c>
      <c r="V372" s="402">
        <v>489</v>
      </c>
      <c r="W372" s="403" t="s">
        <v>1157</v>
      </c>
      <c r="X372" s="403"/>
      <c r="Y372" s="404"/>
      <c r="Z372" s="403"/>
      <c r="AA372" s="405"/>
      <c r="AB372" s="402">
        <v>476</v>
      </c>
      <c r="AC372" s="403" t="s">
        <v>556</v>
      </c>
      <c r="AD372" s="403"/>
      <c r="AE372" s="404"/>
      <c r="AF372" s="403"/>
      <c r="AG372" s="405"/>
    </row>
    <row r="373" spans="1:33" ht="15.75" hidden="1" customHeight="1">
      <c r="B373" s="381" t="str">
        <f t="shared" si="11"/>
        <v>PR14TMSWSWW_SA1</v>
      </c>
      <c r="C373" s="382" t="s">
        <v>1153</v>
      </c>
      <c r="D373" s="383" t="s">
        <v>581</v>
      </c>
      <c r="E373" s="384"/>
      <c r="F373" s="385"/>
      <c r="G373" s="385"/>
      <c r="H373" s="385"/>
      <c r="I373" s="385"/>
      <c r="J373" s="385"/>
      <c r="K373" s="385"/>
      <c r="L373" s="385"/>
      <c r="M373" s="386">
        <f t="shared" si="12"/>
        <v>0</v>
      </c>
      <c r="N373" s="397" t="s">
        <v>1214</v>
      </c>
      <c r="O373" s="390" t="s">
        <v>1215</v>
      </c>
      <c r="P373" s="389" t="s">
        <v>508</v>
      </c>
      <c r="Q373" s="390"/>
      <c r="R373" s="389"/>
      <c r="S373" s="390" t="s">
        <v>176</v>
      </c>
      <c r="T373" s="390" t="s">
        <v>1156</v>
      </c>
      <c r="U373" s="396">
        <v>0</v>
      </c>
      <c r="V373" s="402">
        <v>94</v>
      </c>
      <c r="W373" s="403" t="s">
        <v>1157</v>
      </c>
      <c r="X373" s="403"/>
      <c r="Y373" s="404"/>
      <c r="Z373" s="403"/>
      <c r="AA373" s="405"/>
      <c r="AB373" s="402">
        <v>95</v>
      </c>
      <c r="AC373" s="403" t="s">
        <v>556</v>
      </c>
      <c r="AD373" s="403"/>
      <c r="AE373" s="404"/>
      <c r="AF373" s="403"/>
      <c r="AG373" s="405"/>
    </row>
    <row r="374" spans="1:33" ht="15.75" hidden="1" customHeight="1">
      <c r="B374" s="381" t="str">
        <f t="shared" si="11"/>
        <v>PR14TMSWSWW_SA2</v>
      </c>
      <c r="C374" s="382" t="s">
        <v>1153</v>
      </c>
      <c r="D374" s="383" t="s">
        <v>581</v>
      </c>
      <c r="E374" s="384"/>
      <c r="F374" s="385"/>
      <c r="G374" s="385"/>
      <c r="H374" s="385"/>
      <c r="I374" s="385"/>
      <c r="J374" s="385"/>
      <c r="K374" s="385"/>
      <c r="L374" s="385"/>
      <c r="M374" s="386">
        <f t="shared" si="12"/>
        <v>0</v>
      </c>
      <c r="N374" s="397" t="s">
        <v>1216</v>
      </c>
      <c r="O374" s="390" t="s">
        <v>1217</v>
      </c>
      <c r="P374" s="389" t="s">
        <v>508</v>
      </c>
      <c r="Q374" s="390"/>
      <c r="R374" s="389"/>
      <c r="S374" s="390" t="s">
        <v>496</v>
      </c>
      <c r="T374" s="390" t="s">
        <v>1160</v>
      </c>
      <c r="U374" s="391">
        <v>2</v>
      </c>
      <c r="V374" s="402">
        <v>5.14</v>
      </c>
      <c r="W374" s="403" t="s">
        <v>556</v>
      </c>
      <c r="X374" s="403"/>
      <c r="Y374" s="404"/>
      <c r="Z374" s="403"/>
      <c r="AA374" s="405"/>
      <c r="AB374" s="402">
        <v>4.03</v>
      </c>
      <c r="AC374" s="403" t="s">
        <v>556</v>
      </c>
      <c r="AD374" s="403"/>
      <c r="AE374" s="404"/>
      <c r="AF374" s="403"/>
      <c r="AG374" s="405"/>
    </row>
    <row r="375" spans="1:33" ht="15.75" hidden="1" customHeight="1">
      <c r="B375" s="381" t="str">
        <f t="shared" si="11"/>
        <v>PR14TMSWSWW_SA3</v>
      </c>
      <c r="C375" s="382" t="s">
        <v>1153</v>
      </c>
      <c r="D375" s="383" t="s">
        <v>581</v>
      </c>
      <c r="E375" s="384"/>
      <c r="F375" s="385"/>
      <c r="G375" s="385"/>
      <c r="H375" s="385"/>
      <c r="I375" s="385"/>
      <c r="J375" s="385"/>
      <c r="K375" s="385"/>
      <c r="L375" s="385"/>
      <c r="M375" s="386">
        <f t="shared" si="12"/>
        <v>0</v>
      </c>
      <c r="N375" s="397" t="s">
        <v>1218</v>
      </c>
      <c r="O375" s="390" t="s">
        <v>1219</v>
      </c>
      <c r="P375" s="389" t="s">
        <v>508</v>
      </c>
      <c r="Q375" s="390"/>
      <c r="R375" s="389"/>
      <c r="S375" s="390" t="s">
        <v>530</v>
      </c>
      <c r="T375" s="390" t="s">
        <v>1163</v>
      </c>
      <c r="U375" s="391">
        <v>2</v>
      </c>
      <c r="V375" s="402">
        <v>4.57</v>
      </c>
      <c r="W375" s="403" t="s">
        <v>1157</v>
      </c>
      <c r="X375" s="403"/>
      <c r="Y375" s="404"/>
      <c r="Z375" s="403"/>
      <c r="AA375" s="405"/>
      <c r="AB375" s="402">
        <v>4.59</v>
      </c>
      <c r="AC375" s="403" t="s">
        <v>1157</v>
      </c>
      <c r="AD375" s="403"/>
      <c r="AE375" s="404"/>
      <c r="AF375" s="403"/>
      <c r="AG375" s="405"/>
    </row>
    <row r="376" spans="1:33" ht="15.75" customHeight="1">
      <c r="B376" s="381" t="str">
        <f t="shared" si="11"/>
        <v>PR14TMSWSWW_SB1</v>
      </c>
      <c r="C376" s="382" t="s">
        <v>1153</v>
      </c>
      <c r="D376" s="383" t="s">
        <v>581</v>
      </c>
      <c r="E376" s="384"/>
      <c r="F376" s="385"/>
      <c r="G376" s="385">
        <v>1</v>
      </c>
      <c r="H376" s="385"/>
      <c r="I376" s="385"/>
      <c r="J376" s="385"/>
      <c r="K376" s="385"/>
      <c r="L376" s="385"/>
      <c r="M376" s="386">
        <f t="shared" si="12"/>
        <v>1</v>
      </c>
      <c r="N376" s="397" t="s">
        <v>1220</v>
      </c>
      <c r="O376" s="390" t="s">
        <v>1221</v>
      </c>
      <c r="P376" s="389" t="s">
        <v>500</v>
      </c>
      <c r="Q376" s="390" t="s">
        <v>495</v>
      </c>
      <c r="R376" s="389"/>
      <c r="S376" s="390" t="s">
        <v>575</v>
      </c>
      <c r="T376" s="390" t="s">
        <v>636</v>
      </c>
      <c r="U376" s="391" t="s">
        <v>572</v>
      </c>
      <c r="V376" s="402" t="s">
        <v>1177</v>
      </c>
      <c r="W376" s="403" t="s">
        <v>556</v>
      </c>
      <c r="X376" s="403"/>
      <c r="Y376" s="404"/>
      <c r="Z376" s="403" t="s">
        <v>1167</v>
      </c>
      <c r="AA376" s="405"/>
      <c r="AB376" s="402" t="s">
        <v>1177</v>
      </c>
      <c r="AC376" s="403" t="s">
        <v>556</v>
      </c>
      <c r="AD376" s="403"/>
      <c r="AE376" s="404"/>
      <c r="AF376" s="403" t="s">
        <v>1167</v>
      </c>
      <c r="AG376" s="405"/>
    </row>
    <row r="377" spans="1:33" ht="15.75" customHeight="1">
      <c r="B377" s="381" t="str">
        <f t="shared" si="11"/>
        <v>PR14TMSWSWW_SB2</v>
      </c>
      <c r="C377" s="382" t="s">
        <v>1153</v>
      </c>
      <c r="D377" s="383" t="s">
        <v>581</v>
      </c>
      <c r="E377" s="384"/>
      <c r="F377" s="385"/>
      <c r="G377" s="385">
        <v>1</v>
      </c>
      <c r="H377" s="385"/>
      <c r="I377" s="385"/>
      <c r="J377" s="385"/>
      <c r="K377" s="385"/>
      <c r="L377" s="385"/>
      <c r="M377" s="386">
        <f t="shared" si="12"/>
        <v>1</v>
      </c>
      <c r="N377" s="397" t="s">
        <v>1222</v>
      </c>
      <c r="O377" s="390" t="s">
        <v>1223</v>
      </c>
      <c r="P377" s="389" t="s">
        <v>500</v>
      </c>
      <c r="Q377" s="390" t="s">
        <v>495</v>
      </c>
      <c r="R377" s="389"/>
      <c r="S377" s="390" t="s">
        <v>575</v>
      </c>
      <c r="T377" s="390" t="s">
        <v>636</v>
      </c>
      <c r="U377" s="391" t="s">
        <v>572</v>
      </c>
      <c r="V377" s="402" t="s">
        <v>1177</v>
      </c>
      <c r="W377" s="403" t="s">
        <v>556</v>
      </c>
      <c r="X377" s="403"/>
      <c r="Y377" s="404"/>
      <c r="Z377" s="403" t="s">
        <v>1167</v>
      </c>
      <c r="AA377" s="405"/>
      <c r="AB377" s="402" t="s">
        <v>1177</v>
      </c>
      <c r="AC377" s="403" t="s">
        <v>556</v>
      </c>
      <c r="AD377" s="403"/>
      <c r="AE377" s="404"/>
      <c r="AF377" s="403" t="s">
        <v>1167</v>
      </c>
      <c r="AG377" s="405"/>
    </row>
    <row r="378" spans="1:33" ht="15.75" customHeight="1">
      <c r="B378" s="381" t="str">
        <f t="shared" si="11"/>
        <v>PR14TMSWSWW_SB3</v>
      </c>
      <c r="C378" s="382" t="s">
        <v>1153</v>
      </c>
      <c r="D378" s="383" t="s">
        <v>581</v>
      </c>
      <c r="E378" s="384"/>
      <c r="F378" s="385"/>
      <c r="G378" s="385">
        <v>1</v>
      </c>
      <c r="H378" s="385"/>
      <c r="I378" s="385"/>
      <c r="J378" s="385"/>
      <c r="K378" s="385"/>
      <c r="L378" s="385"/>
      <c r="M378" s="386">
        <f t="shared" si="12"/>
        <v>1</v>
      </c>
      <c r="N378" s="397" t="s">
        <v>1224</v>
      </c>
      <c r="O378" s="390" t="s">
        <v>1225</v>
      </c>
      <c r="P378" s="389" t="s">
        <v>494</v>
      </c>
      <c r="Q378" s="390" t="s">
        <v>108</v>
      </c>
      <c r="R378" s="389"/>
      <c r="S378" s="390" t="s">
        <v>496</v>
      </c>
      <c r="T378" s="390" t="s">
        <v>1226</v>
      </c>
      <c r="U378" s="396">
        <v>0</v>
      </c>
      <c r="V378" s="402">
        <v>168</v>
      </c>
      <c r="W378" s="403" t="s">
        <v>1167</v>
      </c>
      <c r="X378" s="403"/>
      <c r="Y378" s="404"/>
      <c r="Z378" s="403" t="s">
        <v>1167</v>
      </c>
      <c r="AA378" s="405"/>
      <c r="AB378" s="402">
        <v>322</v>
      </c>
      <c r="AC378" s="403" t="s">
        <v>556</v>
      </c>
      <c r="AD378" s="403"/>
      <c r="AE378" s="404"/>
      <c r="AF378" s="403"/>
      <c r="AG378" s="405"/>
    </row>
    <row r="379" spans="1:33" s="407" customFormat="1" ht="15.75" customHeight="1">
      <c r="A379" s="406"/>
      <c r="B379" s="381" t="str">
        <f t="shared" si="11"/>
        <v>PR14TMSWSWW_SB4</v>
      </c>
      <c r="C379" s="382" t="s">
        <v>1153</v>
      </c>
      <c r="D379" s="383" t="s">
        <v>581</v>
      </c>
      <c r="E379" s="384"/>
      <c r="F379" s="385"/>
      <c r="G379" s="385">
        <v>1</v>
      </c>
      <c r="H379" s="385"/>
      <c r="I379" s="385"/>
      <c r="J379" s="385"/>
      <c r="K379" s="385"/>
      <c r="L379" s="385"/>
      <c r="M379" s="386">
        <f t="shared" si="12"/>
        <v>1</v>
      </c>
      <c r="N379" s="397" t="s">
        <v>1227</v>
      </c>
      <c r="O379" s="390" t="s">
        <v>1228</v>
      </c>
      <c r="P379" s="389" t="s">
        <v>494</v>
      </c>
      <c r="Q379" s="390" t="s">
        <v>495</v>
      </c>
      <c r="R379" s="389"/>
      <c r="S379" s="390" t="s">
        <v>496</v>
      </c>
      <c r="T379" s="390" t="s">
        <v>1229</v>
      </c>
      <c r="U379" s="396">
        <v>0</v>
      </c>
      <c r="V379" s="402">
        <v>1040</v>
      </c>
      <c r="W379" s="403" t="s">
        <v>556</v>
      </c>
      <c r="X379" s="403"/>
      <c r="Y379" s="404"/>
      <c r="Z379" s="403" t="s">
        <v>1195</v>
      </c>
      <c r="AA379" s="405">
        <v>2.4750000000000001</v>
      </c>
      <c r="AB379" s="402">
        <v>1040</v>
      </c>
      <c r="AC379" s="403" t="s">
        <v>556</v>
      </c>
      <c r="AD379" s="403"/>
      <c r="AE379" s="404"/>
      <c r="AF379" s="403" t="s">
        <v>1195</v>
      </c>
      <c r="AG379" s="405">
        <v>2.4750000000000001</v>
      </c>
    </row>
    <row r="380" spans="1:33" ht="15.75" customHeight="1">
      <c r="B380" s="381" t="str">
        <f t="shared" si="11"/>
        <v>PR14TMSWSWW_SB5</v>
      </c>
      <c r="C380" s="382" t="s">
        <v>1153</v>
      </c>
      <c r="D380" s="383" t="s">
        <v>581</v>
      </c>
      <c r="E380" s="384"/>
      <c r="F380" s="385"/>
      <c r="G380" s="385">
        <v>1</v>
      </c>
      <c r="H380" s="385"/>
      <c r="I380" s="385"/>
      <c r="J380" s="385"/>
      <c r="K380" s="385"/>
      <c r="L380" s="385"/>
      <c r="M380" s="386">
        <f t="shared" si="12"/>
        <v>1</v>
      </c>
      <c r="N380" s="397" t="s">
        <v>1230</v>
      </c>
      <c r="O380" s="390" t="s">
        <v>1231</v>
      </c>
      <c r="P380" s="389" t="s">
        <v>494</v>
      </c>
      <c r="Q380" s="390" t="s">
        <v>495</v>
      </c>
      <c r="R380" s="389"/>
      <c r="S380" s="390" t="s">
        <v>496</v>
      </c>
      <c r="T380" s="390" t="s">
        <v>1232</v>
      </c>
      <c r="U380" s="396">
        <v>0</v>
      </c>
      <c r="V380" s="402">
        <v>15</v>
      </c>
      <c r="W380" s="403" t="s">
        <v>1167</v>
      </c>
      <c r="X380" s="403"/>
      <c r="Y380" s="404"/>
      <c r="Z380" s="403" t="s">
        <v>1167</v>
      </c>
      <c r="AA380" s="405"/>
      <c r="AB380" s="402">
        <v>20</v>
      </c>
      <c r="AC380" s="403" t="s">
        <v>556</v>
      </c>
      <c r="AD380" s="403"/>
      <c r="AE380" s="404"/>
      <c r="AF380" s="403" t="s">
        <v>1167</v>
      </c>
      <c r="AG380" s="405"/>
    </row>
    <row r="381" spans="1:33" ht="15.75" customHeight="1">
      <c r="B381" s="381" t="str">
        <f t="shared" si="11"/>
        <v>PR14TMSWSWW_SB6</v>
      </c>
      <c r="C381" s="382" t="s">
        <v>1153</v>
      </c>
      <c r="D381" s="383" t="s">
        <v>581</v>
      </c>
      <c r="E381" s="384"/>
      <c r="F381" s="385"/>
      <c r="G381" s="385">
        <v>1</v>
      </c>
      <c r="H381" s="385"/>
      <c r="I381" s="385"/>
      <c r="J381" s="385"/>
      <c r="K381" s="385"/>
      <c r="L381" s="385"/>
      <c r="M381" s="386">
        <f t="shared" si="12"/>
        <v>1</v>
      </c>
      <c r="N381" s="397" t="s">
        <v>1233</v>
      </c>
      <c r="O381" s="390" t="s">
        <v>1234</v>
      </c>
      <c r="P381" s="389" t="s">
        <v>500</v>
      </c>
      <c r="Q381" s="390" t="s">
        <v>495</v>
      </c>
      <c r="R381" s="389"/>
      <c r="S381" s="390" t="s">
        <v>176</v>
      </c>
      <c r="T381" s="390" t="s">
        <v>1191</v>
      </c>
      <c r="U381" s="396">
        <v>0</v>
      </c>
      <c r="V381" s="408">
        <v>0.44</v>
      </c>
      <c r="W381" s="403" t="s">
        <v>1167</v>
      </c>
      <c r="X381" s="403"/>
      <c r="Y381" s="404"/>
      <c r="Z381" s="403" t="s">
        <v>1167</v>
      </c>
      <c r="AA381" s="405"/>
      <c r="AB381" s="408">
        <v>1</v>
      </c>
      <c r="AC381" s="403" t="s">
        <v>556</v>
      </c>
      <c r="AD381" s="403"/>
      <c r="AE381" s="404"/>
      <c r="AF381" s="403" t="s">
        <v>1167</v>
      </c>
      <c r="AG381" s="405"/>
    </row>
    <row r="382" spans="1:33" ht="15.75" customHeight="1">
      <c r="B382" s="381" t="str">
        <f t="shared" si="11"/>
        <v>PR14TMSWSWW_SB7</v>
      </c>
      <c r="C382" s="382" t="s">
        <v>1153</v>
      </c>
      <c r="D382" s="383" t="s">
        <v>581</v>
      </c>
      <c r="E382" s="384"/>
      <c r="F382" s="385"/>
      <c r="G382" s="385">
        <v>1</v>
      </c>
      <c r="H382" s="385"/>
      <c r="I382" s="385"/>
      <c r="J382" s="385"/>
      <c r="K382" s="385"/>
      <c r="L382" s="385"/>
      <c r="M382" s="386">
        <f t="shared" si="12"/>
        <v>1</v>
      </c>
      <c r="N382" s="397" t="s">
        <v>1235</v>
      </c>
      <c r="O382" s="390" t="s">
        <v>1236</v>
      </c>
      <c r="P382" s="389" t="s">
        <v>500</v>
      </c>
      <c r="Q382" s="390" t="s">
        <v>495</v>
      </c>
      <c r="R382" s="389"/>
      <c r="S382" s="390" t="s">
        <v>496</v>
      </c>
      <c r="T382" s="390" t="s">
        <v>1237</v>
      </c>
      <c r="U382" s="396">
        <v>0</v>
      </c>
      <c r="V382" s="402">
        <v>815170</v>
      </c>
      <c r="W382" s="403" t="s">
        <v>1167</v>
      </c>
      <c r="X382" s="403"/>
      <c r="Y382" s="404"/>
      <c r="Z382" s="403" t="s">
        <v>1167</v>
      </c>
      <c r="AA382" s="405"/>
      <c r="AB382" s="402">
        <v>1938100</v>
      </c>
      <c r="AC382" s="403" t="s">
        <v>556</v>
      </c>
      <c r="AD382" s="403"/>
      <c r="AE382" s="404"/>
      <c r="AF382" s="403" t="s">
        <v>1167</v>
      </c>
      <c r="AG382" s="405"/>
    </row>
    <row r="383" spans="1:33" ht="15.75" customHeight="1">
      <c r="B383" s="381" t="str">
        <f t="shared" si="11"/>
        <v>PR14TMSWSWW_SB8</v>
      </c>
      <c r="C383" s="382" t="s">
        <v>1153</v>
      </c>
      <c r="D383" s="383" t="s">
        <v>581</v>
      </c>
      <c r="E383" s="384"/>
      <c r="F383" s="385"/>
      <c r="G383" s="385">
        <v>1</v>
      </c>
      <c r="H383" s="385"/>
      <c r="I383" s="385"/>
      <c r="J383" s="385"/>
      <c r="K383" s="385"/>
      <c r="L383" s="385"/>
      <c r="M383" s="386">
        <f t="shared" si="12"/>
        <v>1</v>
      </c>
      <c r="N383" s="397" t="s">
        <v>1238</v>
      </c>
      <c r="O383" s="390" t="s">
        <v>1239</v>
      </c>
      <c r="P383" s="389" t="s">
        <v>500</v>
      </c>
      <c r="Q383" s="390" t="s">
        <v>495</v>
      </c>
      <c r="R383" s="389"/>
      <c r="S383" s="390" t="s">
        <v>614</v>
      </c>
      <c r="T383" s="390" t="s">
        <v>958</v>
      </c>
      <c r="U383" s="391" t="s">
        <v>572</v>
      </c>
      <c r="V383" s="402" t="s">
        <v>1240</v>
      </c>
      <c r="W383" s="403" t="s">
        <v>556</v>
      </c>
      <c r="X383" s="403"/>
      <c r="Y383" s="404"/>
      <c r="Z383" s="403" t="s">
        <v>1167</v>
      </c>
      <c r="AA383" s="405"/>
      <c r="AB383" s="402" t="s">
        <v>1240</v>
      </c>
      <c r="AC383" s="403" t="s">
        <v>556</v>
      </c>
      <c r="AD383" s="403"/>
      <c r="AE383" s="404"/>
      <c r="AF383" s="403" t="s">
        <v>1167</v>
      </c>
      <c r="AG383" s="405"/>
    </row>
    <row r="384" spans="1:33" ht="15.75" customHeight="1">
      <c r="B384" s="381" t="str">
        <f t="shared" si="11"/>
        <v>PR14TMSWSWW_SB9</v>
      </c>
      <c r="C384" s="382" t="s">
        <v>1153</v>
      </c>
      <c r="D384" s="383" t="s">
        <v>581</v>
      </c>
      <c r="E384" s="384"/>
      <c r="F384" s="385"/>
      <c r="G384" s="385">
        <v>1</v>
      </c>
      <c r="H384" s="385">
        <v>0</v>
      </c>
      <c r="I384" s="385"/>
      <c r="J384" s="385"/>
      <c r="K384" s="385"/>
      <c r="L384" s="385"/>
      <c r="M384" s="386">
        <f t="shared" si="12"/>
        <v>1</v>
      </c>
      <c r="N384" s="397" t="s">
        <v>1241</v>
      </c>
      <c r="O384" s="390" t="s">
        <v>1242</v>
      </c>
      <c r="P384" s="389" t="s">
        <v>500</v>
      </c>
      <c r="Q384" s="390" t="s">
        <v>495</v>
      </c>
      <c r="R384" s="389"/>
      <c r="S384" s="390" t="s">
        <v>614</v>
      </c>
      <c r="T384" s="390" t="s">
        <v>958</v>
      </c>
      <c r="U384" s="391" t="s">
        <v>572</v>
      </c>
      <c r="V384" s="402" t="s">
        <v>1240</v>
      </c>
      <c r="W384" s="403" t="s">
        <v>556</v>
      </c>
      <c r="X384" s="403"/>
      <c r="Y384" s="404"/>
      <c r="Z384" s="403" t="s">
        <v>1167</v>
      </c>
      <c r="AA384" s="405"/>
      <c r="AB384" s="402" t="s">
        <v>1240</v>
      </c>
      <c r="AC384" s="403" t="s">
        <v>556</v>
      </c>
      <c r="AD384" s="403"/>
      <c r="AE384" s="404"/>
      <c r="AF384" s="403" t="s">
        <v>1167</v>
      </c>
      <c r="AG384" s="405"/>
    </row>
    <row r="385" spans="2:33" ht="15.75" hidden="1" customHeight="1">
      <c r="B385" s="381" t="str">
        <f t="shared" si="11"/>
        <v>PR14TMSWSWW_SC1</v>
      </c>
      <c r="C385" s="382" t="s">
        <v>1153</v>
      </c>
      <c r="D385" s="383" t="s">
        <v>581</v>
      </c>
      <c r="E385" s="384"/>
      <c r="F385" s="385"/>
      <c r="G385" s="385"/>
      <c r="H385" s="385"/>
      <c r="I385" s="385"/>
      <c r="J385" s="385"/>
      <c r="K385" s="385"/>
      <c r="L385" s="385"/>
      <c r="M385" s="386">
        <f t="shared" si="12"/>
        <v>0</v>
      </c>
      <c r="N385" s="397" t="s">
        <v>1243</v>
      </c>
      <c r="O385" s="390" t="s">
        <v>1244</v>
      </c>
      <c r="P385" s="389" t="s">
        <v>508</v>
      </c>
      <c r="Q385" s="390"/>
      <c r="R385" s="389"/>
      <c r="S385" s="390" t="s">
        <v>496</v>
      </c>
      <c r="T385" s="390" t="s">
        <v>735</v>
      </c>
      <c r="U385" s="391">
        <v>1</v>
      </c>
      <c r="V385" s="402">
        <v>226.1</v>
      </c>
      <c r="W385" s="403" t="s">
        <v>556</v>
      </c>
      <c r="X385" s="403"/>
      <c r="Y385" s="404"/>
      <c r="Z385" s="403"/>
      <c r="AA385" s="405"/>
      <c r="AB385" s="402">
        <v>225.6</v>
      </c>
      <c r="AC385" s="403" t="s">
        <v>556</v>
      </c>
      <c r="AD385" s="403"/>
      <c r="AE385" s="404"/>
      <c r="AF385" s="403"/>
      <c r="AG385" s="405"/>
    </row>
    <row r="386" spans="2:33" ht="15.75" customHeight="1">
      <c r="B386" s="381" t="str">
        <f t="shared" si="11"/>
        <v>PR14TMSWSWW_SC2</v>
      </c>
      <c r="C386" s="382" t="s">
        <v>1153</v>
      </c>
      <c r="D386" s="383" t="s">
        <v>581</v>
      </c>
      <c r="E386" s="384"/>
      <c r="F386" s="385"/>
      <c r="G386" s="385">
        <v>1</v>
      </c>
      <c r="H386" s="385"/>
      <c r="I386" s="385"/>
      <c r="J386" s="385"/>
      <c r="K386" s="385"/>
      <c r="L386" s="385"/>
      <c r="M386" s="386">
        <f t="shared" si="12"/>
        <v>1</v>
      </c>
      <c r="N386" s="397" t="s">
        <v>1245</v>
      </c>
      <c r="O386" s="390" t="s">
        <v>1246</v>
      </c>
      <c r="P386" s="389" t="s">
        <v>494</v>
      </c>
      <c r="Q386" s="390" t="s">
        <v>495</v>
      </c>
      <c r="R386" s="389"/>
      <c r="S386" s="390" t="s">
        <v>496</v>
      </c>
      <c r="T386" s="390" t="s">
        <v>864</v>
      </c>
      <c r="U386" s="396">
        <v>0</v>
      </c>
      <c r="V386" s="402">
        <v>232</v>
      </c>
      <c r="W386" s="403" t="s">
        <v>556</v>
      </c>
      <c r="X386" s="403"/>
      <c r="Y386" s="404"/>
      <c r="Z386" s="403" t="s">
        <v>1247</v>
      </c>
      <c r="AA386" s="405"/>
      <c r="AB386" s="402">
        <v>232</v>
      </c>
      <c r="AC386" s="403" t="s">
        <v>556</v>
      </c>
      <c r="AD386" s="403"/>
      <c r="AE386" s="404"/>
      <c r="AF386" s="403" t="s">
        <v>1247</v>
      </c>
      <c r="AG386" s="405"/>
    </row>
    <row r="387" spans="2:33" ht="15.75" customHeight="1">
      <c r="B387" s="381" t="str">
        <f t="shared" si="11"/>
        <v>PR14TMSWSWW_SC3</v>
      </c>
      <c r="C387" s="382" t="s">
        <v>1153</v>
      </c>
      <c r="D387" s="383" t="s">
        <v>581</v>
      </c>
      <c r="E387" s="384"/>
      <c r="F387" s="385"/>
      <c r="G387" s="385">
        <v>1</v>
      </c>
      <c r="H387" s="385"/>
      <c r="I387" s="385"/>
      <c r="J387" s="385"/>
      <c r="K387" s="385"/>
      <c r="L387" s="385"/>
      <c r="M387" s="386">
        <f t="shared" si="12"/>
        <v>1</v>
      </c>
      <c r="N387" s="397" t="s">
        <v>1248</v>
      </c>
      <c r="O387" s="390" t="s">
        <v>1249</v>
      </c>
      <c r="P387" s="389" t="s">
        <v>500</v>
      </c>
      <c r="Q387" s="390" t="s">
        <v>495</v>
      </c>
      <c r="R387" s="389"/>
      <c r="S387" s="390" t="s">
        <v>176</v>
      </c>
      <c r="T387" s="390" t="s">
        <v>1250</v>
      </c>
      <c r="U387" s="391">
        <v>2</v>
      </c>
      <c r="V387" s="402">
        <v>98.58</v>
      </c>
      <c r="W387" s="403" t="s">
        <v>1157</v>
      </c>
      <c r="X387" s="403"/>
      <c r="Y387" s="404"/>
      <c r="Z387" s="403" t="s">
        <v>1174</v>
      </c>
      <c r="AA387" s="405">
        <v>-1.1535</v>
      </c>
      <c r="AB387" s="402">
        <v>99.16</v>
      </c>
      <c r="AC387" s="403" t="s">
        <v>1157</v>
      </c>
      <c r="AD387" s="403"/>
      <c r="AE387" s="404"/>
      <c r="AF387" s="403" t="s">
        <v>1180</v>
      </c>
      <c r="AG387" s="405"/>
    </row>
    <row r="388" spans="2:33" ht="15.75" hidden="1" customHeight="1">
      <c r="B388" s="381" t="str">
        <f t="shared" si="11"/>
        <v>PR14TMSWSWW_SC4</v>
      </c>
      <c r="C388" s="382" t="s">
        <v>1153</v>
      </c>
      <c r="D388" s="383" t="s">
        <v>581</v>
      </c>
      <c r="E388" s="384"/>
      <c r="F388" s="385"/>
      <c r="G388" s="385"/>
      <c r="H388" s="385"/>
      <c r="I388" s="385"/>
      <c r="J388" s="385"/>
      <c r="K388" s="385"/>
      <c r="L388" s="385"/>
      <c r="M388" s="386">
        <f t="shared" si="12"/>
        <v>0</v>
      </c>
      <c r="N388" s="397" t="s">
        <v>1251</v>
      </c>
      <c r="O388" s="390" t="s">
        <v>1252</v>
      </c>
      <c r="P388" s="389" t="s">
        <v>508</v>
      </c>
      <c r="Q388" s="390"/>
      <c r="R388" s="389"/>
      <c r="S388" s="390" t="s">
        <v>496</v>
      </c>
      <c r="T388" s="390" t="s">
        <v>1253</v>
      </c>
      <c r="U388" s="396">
        <v>0</v>
      </c>
      <c r="V388" s="402">
        <v>0</v>
      </c>
      <c r="W388" s="403" t="s">
        <v>1167</v>
      </c>
      <c r="X388" s="403"/>
      <c r="Y388" s="404"/>
      <c r="Z388" s="403"/>
      <c r="AA388" s="405"/>
      <c r="AB388" s="402">
        <v>3</v>
      </c>
      <c r="AC388" s="403" t="s">
        <v>1157</v>
      </c>
      <c r="AD388" s="403"/>
      <c r="AE388" s="404"/>
      <c r="AF388" s="403"/>
      <c r="AG388" s="405"/>
    </row>
    <row r="389" spans="2:33" ht="15.75" hidden="1" customHeight="1">
      <c r="B389" s="381" t="str">
        <f t="shared" si="11"/>
        <v>PR14TMSWSWW_SC5</v>
      </c>
      <c r="C389" s="382" t="s">
        <v>1153</v>
      </c>
      <c r="D389" s="383" t="s">
        <v>581</v>
      </c>
      <c r="E389" s="384"/>
      <c r="F389" s="385"/>
      <c r="G389" s="385"/>
      <c r="H389" s="385"/>
      <c r="I389" s="385"/>
      <c r="J389" s="385"/>
      <c r="K389" s="385"/>
      <c r="L389" s="385"/>
      <c r="M389" s="386">
        <f t="shared" si="12"/>
        <v>0</v>
      </c>
      <c r="N389" s="397" t="s">
        <v>1254</v>
      </c>
      <c r="O389" s="390" t="s">
        <v>1255</v>
      </c>
      <c r="P389" s="389" t="s">
        <v>508</v>
      </c>
      <c r="Q389" s="390"/>
      <c r="R389" s="389"/>
      <c r="S389" s="390" t="s">
        <v>176</v>
      </c>
      <c r="T389" s="390" t="s">
        <v>1131</v>
      </c>
      <c r="U389" s="396">
        <v>0</v>
      </c>
      <c r="V389" s="408">
        <v>1</v>
      </c>
      <c r="W389" s="403" t="s">
        <v>556</v>
      </c>
      <c r="X389" s="403"/>
      <c r="Y389" s="404"/>
      <c r="Z389" s="403"/>
      <c r="AA389" s="405"/>
      <c r="AB389" s="408">
        <v>1</v>
      </c>
      <c r="AC389" s="403" t="s">
        <v>556</v>
      </c>
      <c r="AD389" s="403"/>
      <c r="AE389" s="404"/>
      <c r="AF389" s="403"/>
      <c r="AG389" s="405"/>
    </row>
    <row r="390" spans="2:33" ht="15.75" hidden="1" customHeight="1">
      <c r="B390" s="381" t="str">
        <f t="shared" ref="B390:B453" si="13">CONCATENATE("PR14", C390, D390, "_", N390)</f>
        <v>PR14TMSWSWW_SC6</v>
      </c>
      <c r="C390" s="382" t="s">
        <v>1153</v>
      </c>
      <c r="D390" s="383" t="s">
        <v>581</v>
      </c>
      <c r="E390" s="384"/>
      <c r="F390" s="385"/>
      <c r="G390" s="385"/>
      <c r="H390" s="385"/>
      <c r="I390" s="385"/>
      <c r="J390" s="385"/>
      <c r="K390" s="385"/>
      <c r="L390" s="385"/>
      <c r="M390" s="386">
        <f t="shared" si="12"/>
        <v>0</v>
      </c>
      <c r="N390" s="397" t="s">
        <v>1256</v>
      </c>
      <c r="O390" s="390" t="s">
        <v>1257</v>
      </c>
      <c r="P390" s="389" t="s">
        <v>508</v>
      </c>
      <c r="Q390" s="390"/>
      <c r="R390" s="389"/>
      <c r="S390" s="390" t="s">
        <v>496</v>
      </c>
      <c r="T390" s="390" t="s">
        <v>1206</v>
      </c>
      <c r="U390" s="396">
        <v>0</v>
      </c>
      <c r="V390" s="402">
        <v>21000</v>
      </c>
      <c r="W390" s="403" t="s">
        <v>556</v>
      </c>
      <c r="X390" s="403"/>
      <c r="Y390" s="404"/>
      <c r="Z390" s="403"/>
      <c r="AA390" s="405"/>
      <c r="AB390" s="402">
        <v>21000</v>
      </c>
      <c r="AC390" s="403" t="s">
        <v>556</v>
      </c>
      <c r="AD390" s="403"/>
      <c r="AE390" s="404"/>
      <c r="AF390" s="403"/>
      <c r="AG390" s="405"/>
    </row>
    <row r="391" spans="2:33" ht="15.75" customHeight="1">
      <c r="B391" s="381" t="str">
        <f t="shared" si="13"/>
        <v>PR14TMSWSWW_SC7</v>
      </c>
      <c r="C391" s="382" t="s">
        <v>1153</v>
      </c>
      <c r="D391" s="383" t="s">
        <v>581</v>
      </c>
      <c r="E391" s="384"/>
      <c r="F391" s="385"/>
      <c r="G391" s="385">
        <v>1</v>
      </c>
      <c r="H391" s="385"/>
      <c r="I391" s="385"/>
      <c r="J391" s="385"/>
      <c r="K391" s="385"/>
      <c r="L391" s="385"/>
      <c r="M391" s="386">
        <f t="shared" ref="M391:M454" si="14">SUM(E391:L391)</f>
        <v>1</v>
      </c>
      <c r="N391" s="397" t="s">
        <v>1258</v>
      </c>
      <c r="O391" s="390" t="s">
        <v>1259</v>
      </c>
      <c r="P391" s="389" t="s">
        <v>494</v>
      </c>
      <c r="Q391" s="390" t="s">
        <v>495</v>
      </c>
      <c r="R391" s="389"/>
      <c r="S391" s="390" t="s">
        <v>496</v>
      </c>
      <c r="T391" s="390" t="s">
        <v>1260</v>
      </c>
      <c r="U391" s="396">
        <v>0</v>
      </c>
      <c r="V391" s="402">
        <v>6822</v>
      </c>
      <c r="W391" s="403" t="s">
        <v>556</v>
      </c>
      <c r="X391" s="403"/>
      <c r="Y391" s="404"/>
      <c r="Z391" s="403" t="s">
        <v>1195</v>
      </c>
      <c r="AA391" s="405">
        <v>5.04E-2</v>
      </c>
      <c r="AB391" s="402">
        <v>6822</v>
      </c>
      <c r="AC391" s="403" t="s">
        <v>556</v>
      </c>
      <c r="AD391" s="403"/>
      <c r="AE391" s="404"/>
      <c r="AF391" s="403" t="s">
        <v>1195</v>
      </c>
      <c r="AG391" s="405">
        <v>5.04E-2</v>
      </c>
    </row>
    <row r="392" spans="2:33" ht="15.75" customHeight="1">
      <c r="B392" s="381" t="str">
        <f t="shared" si="13"/>
        <v>PR14TMSWSWW_SC8</v>
      </c>
      <c r="C392" s="382" t="s">
        <v>1153</v>
      </c>
      <c r="D392" s="383" t="s">
        <v>581</v>
      </c>
      <c r="E392" s="384"/>
      <c r="F392" s="385"/>
      <c r="G392" s="385">
        <v>1</v>
      </c>
      <c r="H392" s="385">
        <v>0</v>
      </c>
      <c r="I392" s="385"/>
      <c r="J392" s="385"/>
      <c r="K392" s="385"/>
      <c r="L392" s="385"/>
      <c r="M392" s="386">
        <f t="shared" si="14"/>
        <v>1</v>
      </c>
      <c r="N392" s="397" t="s">
        <v>1261</v>
      </c>
      <c r="O392" s="390" t="s">
        <v>1262</v>
      </c>
      <c r="P392" s="389" t="s">
        <v>500</v>
      </c>
      <c r="Q392" s="390" t="s">
        <v>108</v>
      </c>
      <c r="R392" s="389"/>
      <c r="S392" s="390" t="s">
        <v>176</v>
      </c>
      <c r="T392" s="390" t="s">
        <v>1209</v>
      </c>
      <c r="U392" s="396">
        <v>0</v>
      </c>
      <c r="V392" s="402" t="s">
        <v>1210</v>
      </c>
      <c r="W392" s="403" t="s">
        <v>1167</v>
      </c>
      <c r="X392" s="403"/>
      <c r="Y392" s="404"/>
      <c r="Z392" s="403" t="s">
        <v>1167</v>
      </c>
      <c r="AA392" s="405"/>
      <c r="AB392" s="402">
        <v>100</v>
      </c>
      <c r="AC392" s="403" t="s">
        <v>556</v>
      </c>
      <c r="AD392" s="403"/>
      <c r="AE392" s="404"/>
      <c r="AF392" s="403" t="s">
        <v>1167</v>
      </c>
      <c r="AG392" s="405"/>
    </row>
    <row r="393" spans="2:33" ht="15.75" customHeight="1">
      <c r="B393" s="381" t="str">
        <f t="shared" si="13"/>
        <v>PR14TMSWSWW_SC9</v>
      </c>
      <c r="C393" s="382" t="s">
        <v>1153</v>
      </c>
      <c r="D393" s="383" t="s">
        <v>581</v>
      </c>
      <c r="E393" s="384"/>
      <c r="F393" s="385"/>
      <c r="G393" s="385">
        <v>1</v>
      </c>
      <c r="H393" s="385"/>
      <c r="I393" s="385"/>
      <c r="J393" s="385"/>
      <c r="K393" s="385"/>
      <c r="L393" s="385"/>
      <c r="M393" s="386">
        <f t="shared" si="14"/>
        <v>1</v>
      </c>
      <c r="N393" s="397" t="s">
        <v>1263</v>
      </c>
      <c r="O393" s="390" t="s">
        <v>1264</v>
      </c>
      <c r="P393" s="389" t="s">
        <v>494</v>
      </c>
      <c r="Q393" s="390" t="s">
        <v>108</v>
      </c>
      <c r="R393" s="389"/>
      <c r="S393" s="390" t="s">
        <v>496</v>
      </c>
      <c r="T393" s="390" t="s">
        <v>1265</v>
      </c>
      <c r="U393" s="391">
        <v>1</v>
      </c>
      <c r="V393" s="402" t="s">
        <v>1210</v>
      </c>
      <c r="W393" s="403" t="s">
        <v>1167</v>
      </c>
      <c r="X393" s="403"/>
      <c r="Y393" s="404"/>
      <c r="Z393" s="403" t="s">
        <v>1167</v>
      </c>
      <c r="AA393" s="405"/>
      <c r="AB393" s="402">
        <v>59.3</v>
      </c>
      <c r="AC393" s="403" t="s">
        <v>556</v>
      </c>
      <c r="AD393" s="403"/>
      <c r="AE393" s="404"/>
      <c r="AF393" s="403" t="s">
        <v>1167</v>
      </c>
      <c r="AG393" s="405"/>
    </row>
    <row r="394" spans="2:33" ht="15.75" hidden="1" customHeight="1">
      <c r="B394" s="381" t="str">
        <f t="shared" si="13"/>
        <v>PR14TMSWSWW_SD1</v>
      </c>
      <c r="C394" s="382" t="s">
        <v>1153</v>
      </c>
      <c r="D394" s="383" t="s">
        <v>581</v>
      </c>
      <c r="E394" s="384"/>
      <c r="F394" s="385"/>
      <c r="G394" s="385"/>
      <c r="H394" s="385"/>
      <c r="I394" s="385"/>
      <c r="J394" s="385"/>
      <c r="K394" s="385"/>
      <c r="L394" s="385"/>
      <c r="M394" s="386">
        <f t="shared" si="14"/>
        <v>0</v>
      </c>
      <c r="N394" s="397" t="s">
        <v>1266</v>
      </c>
      <c r="O394" s="390" t="s">
        <v>1267</v>
      </c>
      <c r="P394" s="389" t="s">
        <v>508</v>
      </c>
      <c r="Q394" s="390"/>
      <c r="R394" s="389"/>
      <c r="S394" s="390" t="s">
        <v>496</v>
      </c>
      <c r="T394" s="390" t="s">
        <v>1213</v>
      </c>
      <c r="U394" s="396">
        <v>0</v>
      </c>
      <c r="V394" s="402">
        <v>362</v>
      </c>
      <c r="W394" s="403" t="s">
        <v>1157</v>
      </c>
      <c r="X394" s="403"/>
      <c r="Y394" s="404"/>
      <c r="Z394" s="403"/>
      <c r="AA394" s="405"/>
      <c r="AB394" s="402">
        <v>361</v>
      </c>
      <c r="AC394" s="403" t="s">
        <v>1157</v>
      </c>
      <c r="AD394" s="403"/>
      <c r="AE394" s="404"/>
      <c r="AF394" s="403"/>
      <c r="AG394" s="405"/>
    </row>
    <row r="395" spans="2:33" ht="15.75" hidden="1" customHeight="1">
      <c r="B395" s="381" t="str">
        <f t="shared" si="13"/>
        <v>PR14TMSTTT_T1A</v>
      </c>
      <c r="C395" s="382" t="s">
        <v>1153</v>
      </c>
      <c r="D395" s="383" t="s">
        <v>1268</v>
      </c>
      <c r="E395" s="384"/>
      <c r="F395" s="385"/>
      <c r="G395" s="385"/>
      <c r="H395" s="385"/>
      <c r="I395" s="385"/>
      <c r="J395" s="385"/>
      <c r="K395" s="385"/>
      <c r="L395" s="385"/>
      <c r="M395" s="386">
        <f t="shared" si="14"/>
        <v>0</v>
      </c>
      <c r="N395" s="397" t="s">
        <v>1269</v>
      </c>
      <c r="O395" s="390" t="s">
        <v>1270</v>
      </c>
      <c r="P395" s="389" t="s">
        <v>508</v>
      </c>
      <c r="Q395" s="390"/>
      <c r="R395" s="389"/>
      <c r="S395" s="390" t="s">
        <v>614</v>
      </c>
      <c r="T395" s="390" t="s">
        <v>1271</v>
      </c>
      <c r="U395" s="391" t="s">
        <v>572</v>
      </c>
      <c r="V395" s="402" t="s">
        <v>1272</v>
      </c>
      <c r="W395" s="403" t="s">
        <v>556</v>
      </c>
      <c r="X395" s="403"/>
      <c r="Y395" s="404"/>
      <c r="Z395" s="403"/>
      <c r="AA395" s="405"/>
      <c r="AB395" s="402" t="s">
        <v>1272</v>
      </c>
      <c r="AC395" s="403" t="s">
        <v>556</v>
      </c>
      <c r="AD395" s="403"/>
      <c r="AE395" s="404"/>
      <c r="AF395" s="403"/>
      <c r="AG395" s="405"/>
    </row>
    <row r="396" spans="2:33" ht="15.75" hidden="1" customHeight="1">
      <c r="B396" s="381" t="str">
        <f t="shared" si="13"/>
        <v>PR14TMSTTT_T1B</v>
      </c>
      <c r="C396" s="382" t="s">
        <v>1153</v>
      </c>
      <c r="D396" s="383" t="s">
        <v>1268</v>
      </c>
      <c r="E396" s="384"/>
      <c r="F396" s="385"/>
      <c r="G396" s="385"/>
      <c r="H396" s="385"/>
      <c r="I396" s="385"/>
      <c r="J396" s="385"/>
      <c r="K396" s="385"/>
      <c r="L396" s="385"/>
      <c r="M396" s="386">
        <f t="shared" si="14"/>
        <v>0</v>
      </c>
      <c r="N396" s="397" t="s">
        <v>1273</v>
      </c>
      <c r="O396" s="390" t="s">
        <v>1274</v>
      </c>
      <c r="P396" s="389" t="s">
        <v>508</v>
      </c>
      <c r="Q396" s="390"/>
      <c r="R396" s="389"/>
      <c r="S396" s="390" t="s">
        <v>614</v>
      </c>
      <c r="T396" s="390" t="s">
        <v>1275</v>
      </c>
      <c r="U396" s="391" t="s">
        <v>572</v>
      </c>
      <c r="V396" s="402">
        <v>8</v>
      </c>
      <c r="W396" s="403" t="s">
        <v>556</v>
      </c>
      <c r="X396" s="403"/>
      <c r="Y396" s="404"/>
      <c r="Z396" s="403"/>
      <c r="AA396" s="405"/>
      <c r="AB396" s="402">
        <v>2</v>
      </c>
      <c r="AC396" s="403" t="s">
        <v>556</v>
      </c>
      <c r="AD396" s="403"/>
      <c r="AE396" s="404"/>
      <c r="AF396" s="403"/>
      <c r="AG396" s="405"/>
    </row>
    <row r="397" spans="2:33" ht="15.75" customHeight="1">
      <c r="B397" s="381" t="str">
        <f t="shared" si="13"/>
        <v>PR14TMSTTT_T1C</v>
      </c>
      <c r="C397" s="382" t="s">
        <v>1153</v>
      </c>
      <c r="D397" s="383" t="s">
        <v>1268</v>
      </c>
      <c r="E397" s="384"/>
      <c r="F397" s="385"/>
      <c r="G397" s="385"/>
      <c r="H397" s="385"/>
      <c r="I397" s="385"/>
      <c r="J397" s="385"/>
      <c r="K397" s="385"/>
      <c r="L397" s="385">
        <v>1</v>
      </c>
      <c r="M397" s="386">
        <f t="shared" si="14"/>
        <v>1</v>
      </c>
      <c r="N397" s="397" t="s">
        <v>1276</v>
      </c>
      <c r="O397" s="390" t="s">
        <v>1277</v>
      </c>
      <c r="P397" s="389" t="s">
        <v>500</v>
      </c>
      <c r="Q397" s="390" t="s">
        <v>108</v>
      </c>
      <c r="R397" s="389"/>
      <c r="S397" s="390" t="s">
        <v>496</v>
      </c>
      <c r="T397" s="390" t="s">
        <v>1278</v>
      </c>
      <c r="U397" s="396">
        <v>0</v>
      </c>
      <c r="V397" s="402">
        <v>21</v>
      </c>
      <c r="W397" s="403" t="s">
        <v>556</v>
      </c>
      <c r="X397" s="403"/>
      <c r="Y397" s="404"/>
      <c r="Z397" s="403" t="s">
        <v>1167</v>
      </c>
      <c r="AA397" s="405"/>
      <c r="AB397" s="402">
        <v>23</v>
      </c>
      <c r="AC397" s="403" t="s">
        <v>556</v>
      </c>
      <c r="AD397" s="403"/>
      <c r="AE397" s="404"/>
      <c r="AF397" s="403" t="s">
        <v>1167</v>
      </c>
      <c r="AG397" s="405"/>
    </row>
    <row r="398" spans="2:33" ht="15.75" hidden="1" customHeight="1">
      <c r="B398" s="381" t="str">
        <f t="shared" si="13"/>
        <v>PR14TMSTTT_T2</v>
      </c>
      <c r="C398" s="382" t="s">
        <v>1153</v>
      </c>
      <c r="D398" s="383" t="s">
        <v>1268</v>
      </c>
      <c r="E398" s="384"/>
      <c r="F398" s="385"/>
      <c r="G398" s="385"/>
      <c r="H398" s="385"/>
      <c r="I398" s="385"/>
      <c r="J398" s="385"/>
      <c r="K398" s="385"/>
      <c r="L398" s="385"/>
      <c r="M398" s="386">
        <f t="shared" si="14"/>
        <v>0</v>
      </c>
      <c r="N398" s="397" t="s">
        <v>1279</v>
      </c>
      <c r="O398" s="390" t="s">
        <v>1280</v>
      </c>
      <c r="P398" s="389" t="s">
        <v>508</v>
      </c>
      <c r="Q398" s="390"/>
      <c r="R398" s="389"/>
      <c r="S398" s="390" t="s">
        <v>614</v>
      </c>
      <c r="T398" s="390" t="s">
        <v>1281</v>
      </c>
      <c r="U398" s="391" t="s">
        <v>572</v>
      </c>
      <c r="V398" s="402" t="s">
        <v>556</v>
      </c>
      <c r="W398" s="403" t="s">
        <v>556</v>
      </c>
      <c r="X398" s="403"/>
      <c r="Y398" s="404"/>
      <c r="Z398" s="403"/>
      <c r="AA398" s="405"/>
      <c r="AB398" s="402" t="s">
        <v>556</v>
      </c>
      <c r="AC398" s="403" t="s">
        <v>556</v>
      </c>
      <c r="AD398" s="403"/>
      <c r="AE398" s="404"/>
      <c r="AF398" s="403"/>
      <c r="AG398" s="405"/>
    </row>
    <row r="399" spans="2:33" ht="15.75" hidden="1" customHeight="1">
      <c r="B399" s="381" t="str">
        <f t="shared" si="13"/>
        <v>PR14TMSTTT_T3</v>
      </c>
      <c r="C399" s="382" t="s">
        <v>1153</v>
      </c>
      <c r="D399" s="383" t="s">
        <v>1268</v>
      </c>
      <c r="E399" s="384"/>
      <c r="F399" s="385"/>
      <c r="G399" s="385"/>
      <c r="H399" s="385"/>
      <c r="I399" s="385"/>
      <c r="J399" s="385"/>
      <c r="K399" s="385"/>
      <c r="L399" s="385"/>
      <c r="M399" s="386">
        <f t="shared" si="14"/>
        <v>0</v>
      </c>
      <c r="N399" s="397" t="s">
        <v>1282</v>
      </c>
      <c r="O399" s="390" t="s">
        <v>1283</v>
      </c>
      <c r="P399" s="389" t="s">
        <v>508</v>
      </c>
      <c r="Q399" s="390"/>
      <c r="R399" s="389"/>
      <c r="S399" s="390" t="s">
        <v>614</v>
      </c>
      <c r="T399" s="390" t="s">
        <v>1284</v>
      </c>
      <c r="U399" s="391" t="s">
        <v>572</v>
      </c>
      <c r="V399" s="402" t="s">
        <v>1157</v>
      </c>
      <c r="W399" s="403" t="s">
        <v>1157</v>
      </c>
      <c r="X399" s="403"/>
      <c r="Y399" s="404"/>
      <c r="Z399" s="403"/>
      <c r="AA399" s="405"/>
      <c r="AB399" s="402" t="s">
        <v>1157</v>
      </c>
      <c r="AC399" s="403" t="s">
        <v>1157</v>
      </c>
      <c r="AD399" s="403"/>
      <c r="AE399" s="404"/>
      <c r="AF399" s="403"/>
      <c r="AG399" s="405"/>
    </row>
    <row r="400" spans="2:33" ht="15.75" hidden="1" customHeight="1">
      <c r="B400" s="381" t="str">
        <f t="shared" si="13"/>
        <v>PR14TMSHHR_RA1</v>
      </c>
      <c r="C400" s="382" t="s">
        <v>1153</v>
      </c>
      <c r="D400" s="383" t="s">
        <v>527</v>
      </c>
      <c r="E400" s="384"/>
      <c r="F400" s="385"/>
      <c r="G400" s="385"/>
      <c r="H400" s="385"/>
      <c r="I400" s="385"/>
      <c r="J400" s="385"/>
      <c r="K400" s="385"/>
      <c r="L400" s="385"/>
      <c r="M400" s="386">
        <f t="shared" si="14"/>
        <v>0</v>
      </c>
      <c r="N400" s="397" t="s">
        <v>1285</v>
      </c>
      <c r="O400" s="390" t="s">
        <v>1286</v>
      </c>
      <c r="P400" s="389" t="s">
        <v>508</v>
      </c>
      <c r="Q400" s="390"/>
      <c r="R400" s="389"/>
      <c r="S400" s="390" t="s">
        <v>496</v>
      </c>
      <c r="T400" s="390" t="s">
        <v>1160</v>
      </c>
      <c r="U400" s="396">
        <v>0</v>
      </c>
      <c r="V400" s="402">
        <v>18</v>
      </c>
      <c r="W400" s="403" t="s">
        <v>1157</v>
      </c>
      <c r="X400" s="403"/>
      <c r="Y400" s="404"/>
      <c r="Z400" s="403"/>
      <c r="AA400" s="405"/>
      <c r="AB400" s="402">
        <v>14</v>
      </c>
      <c r="AC400" s="403" t="s">
        <v>556</v>
      </c>
      <c r="AD400" s="403"/>
      <c r="AE400" s="404"/>
      <c r="AF400" s="403"/>
      <c r="AG400" s="405"/>
    </row>
    <row r="401" spans="2:33" ht="15.75" hidden="1" customHeight="1">
      <c r="B401" s="381" t="str">
        <f t="shared" si="13"/>
        <v>PR14TMSHHR_RA2</v>
      </c>
      <c r="C401" s="382" t="s">
        <v>1153</v>
      </c>
      <c r="D401" s="383" t="s">
        <v>527</v>
      </c>
      <c r="E401" s="384"/>
      <c r="F401" s="385"/>
      <c r="G401" s="385"/>
      <c r="H401" s="385"/>
      <c r="I401" s="385"/>
      <c r="J401" s="385"/>
      <c r="K401" s="385"/>
      <c r="L401" s="385"/>
      <c r="M401" s="386">
        <f t="shared" si="14"/>
        <v>0</v>
      </c>
      <c r="N401" s="397" t="s">
        <v>1287</v>
      </c>
      <c r="O401" s="390" t="s">
        <v>1288</v>
      </c>
      <c r="P401" s="389" t="s">
        <v>508</v>
      </c>
      <c r="Q401" s="390"/>
      <c r="R401" s="389"/>
      <c r="S401" s="390" t="s">
        <v>176</v>
      </c>
      <c r="T401" s="390" t="s">
        <v>1156</v>
      </c>
      <c r="U401" s="396">
        <v>0</v>
      </c>
      <c r="V401" s="402">
        <v>95</v>
      </c>
      <c r="W401" s="403" t="s">
        <v>556</v>
      </c>
      <c r="X401" s="403"/>
      <c r="Y401" s="404"/>
      <c r="Z401" s="403"/>
      <c r="AA401" s="405"/>
      <c r="AB401" s="402">
        <v>96</v>
      </c>
      <c r="AC401" s="403" t="s">
        <v>556</v>
      </c>
      <c r="AD401" s="403"/>
      <c r="AE401" s="404"/>
      <c r="AF401" s="403"/>
      <c r="AG401" s="405"/>
    </row>
    <row r="402" spans="2:33" ht="15.75" hidden="1" customHeight="1">
      <c r="B402" s="381" t="str">
        <f t="shared" si="13"/>
        <v>PR14TMSHHR_RA3</v>
      </c>
      <c r="C402" s="382" t="s">
        <v>1153</v>
      </c>
      <c r="D402" s="383" t="s">
        <v>527</v>
      </c>
      <c r="E402" s="384"/>
      <c r="F402" s="385"/>
      <c r="G402" s="385"/>
      <c r="H402" s="385"/>
      <c r="I402" s="385"/>
      <c r="J402" s="385"/>
      <c r="K402" s="385"/>
      <c r="L402" s="385"/>
      <c r="M402" s="386">
        <f t="shared" si="14"/>
        <v>0</v>
      </c>
      <c r="N402" s="397" t="s">
        <v>1289</v>
      </c>
      <c r="O402" s="390" t="s">
        <v>1290</v>
      </c>
      <c r="P402" s="389" t="s">
        <v>508</v>
      </c>
      <c r="Q402" s="390"/>
      <c r="R402" s="389"/>
      <c r="S402" s="390" t="s">
        <v>530</v>
      </c>
      <c r="T402" s="390" t="s">
        <v>1163</v>
      </c>
      <c r="U402" s="391">
        <v>2</v>
      </c>
      <c r="V402" s="402">
        <v>4.66</v>
      </c>
      <c r="W402" s="403" t="s">
        <v>556</v>
      </c>
      <c r="X402" s="403"/>
      <c r="Y402" s="404"/>
      <c r="Z402" s="403"/>
      <c r="AA402" s="405"/>
      <c r="AB402" s="402">
        <v>4.66</v>
      </c>
      <c r="AC402" s="403" t="s">
        <v>556</v>
      </c>
      <c r="AD402" s="403"/>
      <c r="AE402" s="404"/>
      <c r="AF402" s="403"/>
      <c r="AG402" s="405"/>
    </row>
    <row r="403" spans="2:33" ht="15.75" hidden="1" customHeight="1">
      <c r="B403" s="381" t="str">
        <f t="shared" si="13"/>
        <v>PR14TMSHHR_RA4</v>
      </c>
      <c r="C403" s="382" t="s">
        <v>1153</v>
      </c>
      <c r="D403" s="383" t="s">
        <v>527</v>
      </c>
      <c r="E403" s="384"/>
      <c r="F403" s="385"/>
      <c r="G403" s="385"/>
      <c r="H403" s="385"/>
      <c r="I403" s="385"/>
      <c r="J403" s="385"/>
      <c r="K403" s="385"/>
      <c r="L403" s="385"/>
      <c r="M403" s="386">
        <f t="shared" si="14"/>
        <v>0</v>
      </c>
      <c r="N403" s="397" t="s">
        <v>1291</v>
      </c>
      <c r="O403" s="390" t="s">
        <v>1292</v>
      </c>
      <c r="P403" s="389" t="s">
        <v>508</v>
      </c>
      <c r="Q403" s="390"/>
      <c r="R403" s="389"/>
      <c r="S403" s="390" t="s">
        <v>530</v>
      </c>
      <c r="T403" s="390" t="s">
        <v>1163</v>
      </c>
      <c r="U403" s="391">
        <v>2</v>
      </c>
      <c r="V403" s="402">
        <v>4.4800000000000004</v>
      </c>
      <c r="W403" s="403" t="s">
        <v>1157</v>
      </c>
      <c r="X403" s="403"/>
      <c r="Y403" s="404"/>
      <c r="Z403" s="403"/>
      <c r="AA403" s="405"/>
      <c r="AB403" s="402">
        <v>4.53</v>
      </c>
      <c r="AC403" s="403" t="s">
        <v>1157</v>
      </c>
      <c r="AD403" s="403"/>
      <c r="AE403" s="404"/>
      <c r="AF403" s="403"/>
      <c r="AG403" s="405"/>
    </row>
    <row r="404" spans="2:33" ht="15.75" hidden="1" customHeight="1">
      <c r="B404" s="381" t="str">
        <f t="shared" si="13"/>
        <v>PR14TMSHHR_RA5</v>
      </c>
      <c r="C404" s="382" t="s">
        <v>1153</v>
      </c>
      <c r="D404" s="383" t="s">
        <v>527</v>
      </c>
      <c r="E404" s="384"/>
      <c r="F404" s="385"/>
      <c r="G404" s="385"/>
      <c r="H404" s="385"/>
      <c r="I404" s="385"/>
      <c r="J404" s="385"/>
      <c r="K404" s="385"/>
      <c r="L404" s="385"/>
      <c r="M404" s="386">
        <f t="shared" si="14"/>
        <v>0</v>
      </c>
      <c r="N404" s="397" t="s">
        <v>1293</v>
      </c>
      <c r="O404" s="390" t="s">
        <v>1294</v>
      </c>
      <c r="P404" s="389" t="s">
        <v>508</v>
      </c>
      <c r="Q404" s="390"/>
      <c r="R404" s="389"/>
      <c r="S404" s="390" t="s">
        <v>176</v>
      </c>
      <c r="T404" s="390" t="s">
        <v>1295</v>
      </c>
      <c r="U404" s="396">
        <v>0</v>
      </c>
      <c r="V404" s="402">
        <v>97</v>
      </c>
      <c r="W404" s="403" t="s">
        <v>556</v>
      </c>
      <c r="X404" s="403"/>
      <c r="Y404" s="404"/>
      <c r="Z404" s="403"/>
      <c r="AA404" s="405"/>
      <c r="AB404" s="402">
        <v>97</v>
      </c>
      <c r="AC404" s="403" t="s">
        <v>556</v>
      </c>
      <c r="AD404" s="403"/>
      <c r="AE404" s="404"/>
      <c r="AF404" s="403"/>
      <c r="AG404" s="405"/>
    </row>
    <row r="405" spans="2:33" ht="15.75" customHeight="1">
      <c r="B405" s="381" t="str">
        <f t="shared" si="13"/>
        <v>PR14TMSHHR_RA6</v>
      </c>
      <c r="C405" s="382" t="s">
        <v>1153</v>
      </c>
      <c r="D405" s="383" t="s">
        <v>527</v>
      </c>
      <c r="E405" s="384"/>
      <c r="F405" s="385"/>
      <c r="G405" s="385"/>
      <c r="H405" s="385"/>
      <c r="I405" s="385"/>
      <c r="J405" s="385"/>
      <c r="K405" s="385"/>
      <c r="L405" s="385"/>
      <c r="M405" s="386">
        <f t="shared" si="14"/>
        <v>0</v>
      </c>
      <c r="N405" s="397" t="s">
        <v>1296</v>
      </c>
      <c r="O405" s="390" t="s">
        <v>1297</v>
      </c>
      <c r="P405" s="389" t="s">
        <v>494</v>
      </c>
      <c r="Q405" s="390" t="s">
        <v>495</v>
      </c>
      <c r="R405" s="389"/>
      <c r="S405" s="390" t="s">
        <v>530</v>
      </c>
      <c r="T405" s="390" t="s">
        <v>531</v>
      </c>
      <c r="U405" s="391">
        <v>1</v>
      </c>
      <c r="V405" s="402">
        <v>79.900000000000006</v>
      </c>
      <c r="W405" s="403" t="s">
        <v>1167</v>
      </c>
      <c r="X405" s="403"/>
      <c r="Y405" s="404"/>
      <c r="Z405" s="403" t="s">
        <v>1298</v>
      </c>
      <c r="AA405" s="405"/>
      <c r="AB405" s="402">
        <v>82.5</v>
      </c>
      <c r="AC405" s="403" t="s">
        <v>1167</v>
      </c>
      <c r="AD405" s="403"/>
      <c r="AE405" s="404"/>
      <c r="AF405" s="403" t="s">
        <v>1298</v>
      </c>
      <c r="AG405" s="405"/>
    </row>
    <row r="406" spans="2:33" ht="15.75" customHeight="1">
      <c r="B406" s="381" t="str">
        <f t="shared" si="13"/>
        <v>PR14TMSHHR_RB1</v>
      </c>
      <c r="C406" s="382" t="s">
        <v>1153</v>
      </c>
      <c r="D406" s="383" t="s">
        <v>527</v>
      </c>
      <c r="E406" s="384"/>
      <c r="F406" s="385"/>
      <c r="G406" s="385"/>
      <c r="H406" s="385"/>
      <c r="I406" s="385"/>
      <c r="J406" s="385"/>
      <c r="K406" s="385"/>
      <c r="L406" s="385"/>
      <c r="M406" s="386">
        <f t="shared" si="14"/>
        <v>0</v>
      </c>
      <c r="N406" s="397" t="s">
        <v>1299</v>
      </c>
      <c r="O406" s="390" t="s">
        <v>1300</v>
      </c>
      <c r="P406" s="389" t="s">
        <v>500</v>
      </c>
      <c r="Q406" s="390" t="s">
        <v>495</v>
      </c>
      <c r="R406" s="389"/>
      <c r="S406" s="390" t="s">
        <v>614</v>
      </c>
      <c r="T406" s="390" t="s">
        <v>1301</v>
      </c>
      <c r="U406" s="391" t="s">
        <v>572</v>
      </c>
      <c r="V406" s="409" t="s">
        <v>1302</v>
      </c>
      <c r="W406" s="403" t="s">
        <v>556</v>
      </c>
      <c r="X406" s="403"/>
      <c r="Y406" s="404"/>
      <c r="Z406" s="403" t="s">
        <v>1167</v>
      </c>
      <c r="AA406" s="405"/>
      <c r="AB406" s="409" t="s">
        <v>1302</v>
      </c>
      <c r="AC406" s="403" t="s">
        <v>556</v>
      </c>
      <c r="AD406" s="403"/>
      <c r="AE406" s="404"/>
      <c r="AF406" s="403" t="s">
        <v>1167</v>
      </c>
      <c r="AG406" s="405"/>
    </row>
    <row r="407" spans="2:33" ht="15.75" hidden="1" customHeight="1">
      <c r="B407" s="381" t="str">
        <f t="shared" si="13"/>
        <v>PR14TMSHHR_RC1</v>
      </c>
      <c r="C407" s="382" t="s">
        <v>1153</v>
      </c>
      <c r="D407" s="383" t="s">
        <v>527</v>
      </c>
      <c r="E407" s="384"/>
      <c r="F407" s="385"/>
      <c r="G407" s="385"/>
      <c r="H407" s="385"/>
      <c r="I407" s="385"/>
      <c r="J407" s="385"/>
      <c r="K407" s="385"/>
      <c r="L407" s="385"/>
      <c r="M407" s="386">
        <f t="shared" si="14"/>
        <v>0</v>
      </c>
      <c r="N407" s="397" t="s">
        <v>1303</v>
      </c>
      <c r="O407" s="390" t="s">
        <v>1304</v>
      </c>
      <c r="P407" s="389" t="s">
        <v>508</v>
      </c>
      <c r="Q407" s="390"/>
      <c r="R407" s="389"/>
      <c r="S407" s="390" t="s">
        <v>176</v>
      </c>
      <c r="T407" s="390" t="s">
        <v>1305</v>
      </c>
      <c r="U407" s="396">
        <v>0</v>
      </c>
      <c r="V407" s="402">
        <v>59</v>
      </c>
      <c r="W407" s="403" t="s">
        <v>556</v>
      </c>
      <c r="X407" s="403"/>
      <c r="Y407" s="404"/>
      <c r="Z407" s="403"/>
      <c r="AA407" s="405"/>
      <c r="AB407" s="402">
        <v>60</v>
      </c>
      <c r="AC407" s="403" t="s">
        <v>556</v>
      </c>
      <c r="AD407" s="403"/>
      <c r="AE407" s="404"/>
      <c r="AF407" s="403"/>
      <c r="AG407" s="405"/>
    </row>
    <row r="408" spans="2:33" ht="15.75" hidden="1" customHeight="1">
      <c r="B408" s="381" t="str">
        <f t="shared" si="13"/>
        <v>PR14TMSHHR_RC2</v>
      </c>
      <c r="C408" s="382" t="s">
        <v>1153</v>
      </c>
      <c r="D408" s="383" t="s">
        <v>527</v>
      </c>
      <c r="E408" s="384"/>
      <c r="F408" s="385"/>
      <c r="G408" s="385"/>
      <c r="H408" s="385"/>
      <c r="I408" s="385"/>
      <c r="J408" s="385"/>
      <c r="K408" s="385"/>
      <c r="L408" s="385"/>
      <c r="M408" s="386">
        <f t="shared" si="14"/>
        <v>0</v>
      </c>
      <c r="N408" s="397" t="s">
        <v>1306</v>
      </c>
      <c r="O408" s="390" t="s">
        <v>1307</v>
      </c>
      <c r="P408" s="389" t="s">
        <v>508</v>
      </c>
      <c r="Q408" s="390"/>
      <c r="R408" s="389"/>
      <c r="S408" s="390" t="s">
        <v>176</v>
      </c>
      <c r="T408" s="390" t="s">
        <v>1308</v>
      </c>
      <c r="U408" s="391">
        <v>1</v>
      </c>
      <c r="V408" s="410">
        <v>0.90200000000000002</v>
      </c>
      <c r="W408" s="403" t="s">
        <v>556</v>
      </c>
      <c r="X408" s="403"/>
      <c r="Y408" s="404"/>
      <c r="Z408" s="403"/>
      <c r="AA408" s="405"/>
      <c r="AB408" s="410">
        <v>0.9</v>
      </c>
      <c r="AC408" s="403" t="s">
        <v>1157</v>
      </c>
      <c r="AD408" s="403"/>
      <c r="AE408" s="404"/>
      <c r="AF408" s="403"/>
      <c r="AG408" s="405"/>
    </row>
    <row r="409" spans="2:33" ht="15.75" hidden="1" customHeight="1">
      <c r="B409" s="381" t="str">
        <f t="shared" si="13"/>
        <v>PR14UUWSW_A1</v>
      </c>
      <c r="C409" s="382" t="s">
        <v>1309</v>
      </c>
      <c r="D409" s="383" t="s">
        <v>491</v>
      </c>
      <c r="E409" s="384"/>
      <c r="F409" s="385"/>
      <c r="G409" s="385"/>
      <c r="H409" s="385"/>
      <c r="I409" s="385"/>
      <c r="J409" s="385"/>
      <c r="K409" s="385"/>
      <c r="L409" s="385"/>
      <c r="M409" s="386">
        <f t="shared" si="14"/>
        <v>0</v>
      </c>
      <c r="N409" s="397" t="s">
        <v>632</v>
      </c>
      <c r="O409" s="390" t="s">
        <v>1310</v>
      </c>
      <c r="P409" s="389" t="s">
        <v>508</v>
      </c>
      <c r="Q409" s="390"/>
      <c r="R409" s="389"/>
      <c r="S409" s="390" t="s">
        <v>530</v>
      </c>
      <c r="T409" s="390" t="s">
        <v>1311</v>
      </c>
      <c r="U409" s="391">
        <v>1</v>
      </c>
      <c r="V409" s="392"/>
      <c r="W409" s="393"/>
      <c r="X409" s="393"/>
      <c r="Y409" s="394"/>
      <c r="Z409" s="393"/>
      <c r="AA409" s="395"/>
      <c r="AB409" s="392"/>
      <c r="AC409" s="393"/>
      <c r="AD409" s="393"/>
      <c r="AE409" s="394"/>
      <c r="AF409" s="393"/>
      <c r="AG409" s="395"/>
    </row>
    <row r="410" spans="2:33" ht="15.75" hidden="1" customHeight="1">
      <c r="B410" s="381" t="str">
        <f t="shared" si="13"/>
        <v>PR14UUWSW_A2</v>
      </c>
      <c r="C410" s="382" t="s">
        <v>1309</v>
      </c>
      <c r="D410" s="383" t="s">
        <v>491</v>
      </c>
      <c r="E410" s="384"/>
      <c r="F410" s="385"/>
      <c r="G410" s="385"/>
      <c r="H410" s="385"/>
      <c r="I410" s="385"/>
      <c r="J410" s="385"/>
      <c r="K410" s="385"/>
      <c r="L410" s="385"/>
      <c r="M410" s="386">
        <f t="shared" si="14"/>
        <v>0</v>
      </c>
      <c r="N410" s="397" t="s">
        <v>634</v>
      </c>
      <c r="O410" s="390" t="s">
        <v>1312</v>
      </c>
      <c r="P410" s="389" t="s">
        <v>500</v>
      </c>
      <c r="Q410" s="390" t="s">
        <v>1313</v>
      </c>
      <c r="R410" s="389"/>
      <c r="S410" s="390" t="s">
        <v>496</v>
      </c>
      <c r="T410" s="390" t="s">
        <v>1314</v>
      </c>
      <c r="U410" s="396">
        <v>0</v>
      </c>
      <c r="V410" s="392"/>
      <c r="W410" s="393"/>
      <c r="X410" s="393"/>
      <c r="Y410" s="394"/>
      <c r="Z410" s="393"/>
      <c r="AA410" s="395"/>
      <c r="AB410" s="392"/>
      <c r="AC410" s="393"/>
      <c r="AD410" s="393"/>
      <c r="AE410" s="394"/>
      <c r="AF410" s="393"/>
      <c r="AG410" s="395"/>
    </row>
    <row r="411" spans="2:33" ht="15.75" hidden="1" customHeight="1">
      <c r="B411" s="381" t="str">
        <f t="shared" si="13"/>
        <v>PR14UUWSW_A3</v>
      </c>
      <c r="C411" s="382" t="s">
        <v>1309</v>
      </c>
      <c r="D411" s="383" t="s">
        <v>491</v>
      </c>
      <c r="E411" s="384"/>
      <c r="F411" s="385"/>
      <c r="G411" s="385"/>
      <c r="H411" s="385"/>
      <c r="I411" s="385"/>
      <c r="J411" s="385"/>
      <c r="K411" s="385"/>
      <c r="L411" s="385"/>
      <c r="M411" s="386">
        <f t="shared" si="14"/>
        <v>0</v>
      </c>
      <c r="N411" s="397" t="s">
        <v>637</v>
      </c>
      <c r="O411" s="390" t="s">
        <v>1315</v>
      </c>
      <c r="P411" s="389" t="s">
        <v>494</v>
      </c>
      <c r="Q411" s="390" t="s">
        <v>1313</v>
      </c>
      <c r="R411" s="389"/>
      <c r="S411" s="390" t="s">
        <v>530</v>
      </c>
      <c r="T411" s="390" t="s">
        <v>1316</v>
      </c>
      <c r="U411" s="391">
        <v>3</v>
      </c>
      <c r="V411" s="392"/>
      <c r="W411" s="393"/>
      <c r="X411" s="393"/>
      <c r="Y411" s="394"/>
      <c r="Z411" s="393"/>
      <c r="AA411" s="395"/>
      <c r="AB411" s="392"/>
      <c r="AC411" s="393"/>
      <c r="AD411" s="393"/>
      <c r="AE411" s="394"/>
      <c r="AF411" s="393"/>
      <c r="AG411" s="395"/>
    </row>
    <row r="412" spans="2:33" ht="15.75" hidden="1" customHeight="1">
      <c r="B412" s="381" t="str">
        <f t="shared" si="13"/>
        <v>PR14UUWSW_B1</v>
      </c>
      <c r="C412" s="382" t="s">
        <v>1309</v>
      </c>
      <c r="D412" s="383" t="s">
        <v>491</v>
      </c>
      <c r="E412" s="384"/>
      <c r="F412" s="385"/>
      <c r="G412" s="385"/>
      <c r="H412" s="385"/>
      <c r="I412" s="385"/>
      <c r="J412" s="385"/>
      <c r="K412" s="385"/>
      <c r="L412" s="385"/>
      <c r="M412" s="386">
        <f t="shared" si="14"/>
        <v>0</v>
      </c>
      <c r="N412" s="397" t="s">
        <v>639</v>
      </c>
      <c r="O412" s="390" t="s">
        <v>1317</v>
      </c>
      <c r="P412" s="389" t="s">
        <v>494</v>
      </c>
      <c r="Q412" s="390" t="s">
        <v>1313</v>
      </c>
      <c r="R412" s="389"/>
      <c r="S412" s="390" t="s">
        <v>536</v>
      </c>
      <c r="T412" s="390" t="s">
        <v>1318</v>
      </c>
      <c r="U412" s="391" t="s">
        <v>723</v>
      </c>
      <c r="V412" s="392"/>
      <c r="W412" s="393"/>
      <c r="X412" s="393"/>
      <c r="Y412" s="394"/>
      <c r="Z412" s="393"/>
      <c r="AA412" s="395"/>
      <c r="AB412" s="392"/>
      <c r="AC412" s="393"/>
      <c r="AD412" s="393"/>
      <c r="AE412" s="394"/>
      <c r="AF412" s="393"/>
      <c r="AG412" s="395"/>
    </row>
    <row r="413" spans="2:33" ht="15.75" hidden="1" customHeight="1">
      <c r="B413" s="381" t="str">
        <f t="shared" si="13"/>
        <v>PR14UUWSW_B2</v>
      </c>
      <c r="C413" s="382" t="s">
        <v>1309</v>
      </c>
      <c r="D413" s="383" t="s">
        <v>491</v>
      </c>
      <c r="E413" s="384"/>
      <c r="F413" s="385"/>
      <c r="G413" s="385"/>
      <c r="H413" s="385"/>
      <c r="I413" s="385"/>
      <c r="J413" s="385"/>
      <c r="K413" s="385"/>
      <c r="L413" s="385"/>
      <c r="M413" s="386">
        <f t="shared" si="14"/>
        <v>0</v>
      </c>
      <c r="N413" s="397" t="s">
        <v>696</v>
      </c>
      <c r="O413" s="390" t="s">
        <v>1319</v>
      </c>
      <c r="P413" s="389" t="s">
        <v>494</v>
      </c>
      <c r="Q413" s="390" t="s">
        <v>1313</v>
      </c>
      <c r="R413" s="389"/>
      <c r="S413" s="390" t="s">
        <v>530</v>
      </c>
      <c r="T413" s="390" t="s">
        <v>1320</v>
      </c>
      <c r="U413" s="391">
        <v>3</v>
      </c>
      <c r="V413" s="392"/>
      <c r="W413" s="393"/>
      <c r="X413" s="393"/>
      <c r="Y413" s="394"/>
      <c r="Z413" s="393"/>
      <c r="AA413" s="395"/>
      <c r="AB413" s="392"/>
      <c r="AC413" s="393"/>
      <c r="AD413" s="393"/>
      <c r="AE413" s="394"/>
      <c r="AF413" s="393"/>
      <c r="AG413" s="395"/>
    </row>
    <row r="414" spans="2:33" ht="15.75" hidden="1" customHeight="1">
      <c r="B414" s="381" t="str">
        <f t="shared" si="13"/>
        <v>PR14UUWSW_B3</v>
      </c>
      <c r="C414" s="382" t="s">
        <v>1309</v>
      </c>
      <c r="D414" s="383" t="s">
        <v>491</v>
      </c>
      <c r="E414" s="384"/>
      <c r="F414" s="385"/>
      <c r="G414" s="385"/>
      <c r="H414" s="385"/>
      <c r="I414" s="385"/>
      <c r="J414" s="385"/>
      <c r="K414" s="385"/>
      <c r="L414" s="385"/>
      <c r="M414" s="386">
        <f t="shared" si="14"/>
        <v>0</v>
      </c>
      <c r="N414" s="397" t="s">
        <v>699</v>
      </c>
      <c r="O414" s="390" t="s">
        <v>1321</v>
      </c>
      <c r="P414" s="389" t="s">
        <v>500</v>
      </c>
      <c r="Q414" s="390" t="s">
        <v>1313</v>
      </c>
      <c r="R414" s="389"/>
      <c r="S414" s="390" t="s">
        <v>530</v>
      </c>
      <c r="T414" s="390" t="s">
        <v>548</v>
      </c>
      <c r="U414" s="391">
        <v>3</v>
      </c>
      <c r="V414" s="392"/>
      <c r="W414" s="393"/>
      <c r="X414" s="393"/>
      <c r="Y414" s="394"/>
      <c r="Z414" s="393"/>
      <c r="AA414" s="395"/>
      <c r="AB414" s="392"/>
      <c r="AC414" s="393"/>
      <c r="AD414" s="393"/>
      <c r="AE414" s="394"/>
      <c r="AF414" s="393"/>
      <c r="AG414" s="395"/>
    </row>
    <row r="415" spans="2:33" ht="15.75" hidden="1" customHeight="1">
      <c r="B415" s="381" t="str">
        <f t="shared" si="13"/>
        <v>PR14UUWSW_B4</v>
      </c>
      <c r="C415" s="382" t="s">
        <v>1309</v>
      </c>
      <c r="D415" s="383" t="s">
        <v>491</v>
      </c>
      <c r="E415" s="384"/>
      <c r="F415" s="385"/>
      <c r="G415" s="385"/>
      <c r="H415" s="385"/>
      <c r="I415" s="385"/>
      <c r="J415" s="385"/>
      <c r="K415" s="385"/>
      <c r="L415" s="385"/>
      <c r="M415" s="386">
        <f t="shared" si="14"/>
        <v>0</v>
      </c>
      <c r="N415" s="397" t="s">
        <v>701</v>
      </c>
      <c r="O415" s="390" t="s">
        <v>1322</v>
      </c>
      <c r="P415" s="389" t="s">
        <v>494</v>
      </c>
      <c r="Q415" s="390" t="s">
        <v>1313</v>
      </c>
      <c r="R415" s="389"/>
      <c r="S415" s="390" t="s">
        <v>496</v>
      </c>
      <c r="T415" s="390" t="s">
        <v>1323</v>
      </c>
      <c r="U415" s="391">
        <v>2</v>
      </c>
      <c r="V415" s="392"/>
      <c r="W415" s="393"/>
      <c r="X415" s="393"/>
      <c r="Y415" s="394"/>
      <c r="Z415" s="393"/>
      <c r="AA415" s="395"/>
      <c r="AB415" s="392"/>
      <c r="AC415" s="393"/>
      <c r="AD415" s="393"/>
      <c r="AE415" s="394"/>
      <c r="AF415" s="393"/>
      <c r="AG415" s="395"/>
    </row>
    <row r="416" spans="2:33" ht="15.75" hidden="1" customHeight="1">
      <c r="B416" s="381" t="str">
        <f t="shared" si="13"/>
        <v>PR14UUWSW_B5</v>
      </c>
      <c r="C416" s="382" t="s">
        <v>1309</v>
      </c>
      <c r="D416" s="383" t="s">
        <v>491</v>
      </c>
      <c r="E416" s="384"/>
      <c r="F416" s="385"/>
      <c r="G416" s="385"/>
      <c r="H416" s="385"/>
      <c r="I416" s="385"/>
      <c r="J416" s="385"/>
      <c r="K416" s="385"/>
      <c r="L416" s="385"/>
      <c r="M416" s="386">
        <f t="shared" si="14"/>
        <v>0</v>
      </c>
      <c r="N416" s="397" t="s">
        <v>821</v>
      </c>
      <c r="O416" s="390" t="s">
        <v>1324</v>
      </c>
      <c r="P416" s="389" t="s">
        <v>500</v>
      </c>
      <c r="Q416" s="390" t="s">
        <v>1313</v>
      </c>
      <c r="R416" s="389"/>
      <c r="S416" s="390" t="s">
        <v>496</v>
      </c>
      <c r="T416" s="390" t="s">
        <v>1325</v>
      </c>
      <c r="U416" s="391">
        <v>2</v>
      </c>
      <c r="V416" s="392"/>
      <c r="W416" s="393"/>
      <c r="X416" s="393"/>
      <c r="Y416" s="394"/>
      <c r="Z416" s="393"/>
      <c r="AA416" s="395"/>
      <c r="AB416" s="392"/>
      <c r="AC416" s="393"/>
      <c r="AD416" s="393"/>
      <c r="AE416" s="394"/>
      <c r="AF416" s="393"/>
      <c r="AG416" s="395"/>
    </row>
    <row r="417" spans="2:33" ht="15.75" hidden="1" customHeight="1">
      <c r="B417" s="381" t="str">
        <f t="shared" si="13"/>
        <v>PR14UUWSW_B6</v>
      </c>
      <c r="C417" s="382" t="s">
        <v>1309</v>
      </c>
      <c r="D417" s="383" t="s">
        <v>491</v>
      </c>
      <c r="E417" s="384"/>
      <c r="F417" s="385"/>
      <c r="G417" s="385"/>
      <c r="H417" s="385"/>
      <c r="I417" s="385"/>
      <c r="J417" s="385"/>
      <c r="K417" s="385"/>
      <c r="L417" s="385"/>
      <c r="M417" s="386">
        <f t="shared" si="14"/>
        <v>0</v>
      </c>
      <c r="N417" s="397" t="s">
        <v>824</v>
      </c>
      <c r="O417" s="390" t="s">
        <v>1326</v>
      </c>
      <c r="P417" s="389" t="s">
        <v>494</v>
      </c>
      <c r="Q417" s="390" t="s">
        <v>1313</v>
      </c>
      <c r="R417" s="389"/>
      <c r="S417" s="390" t="s">
        <v>176</v>
      </c>
      <c r="T417" s="390" t="s">
        <v>1327</v>
      </c>
      <c r="U417" s="396">
        <v>0</v>
      </c>
      <c r="V417" s="392"/>
      <c r="W417" s="393"/>
      <c r="X417" s="393"/>
      <c r="Y417" s="394"/>
      <c r="Z417" s="393"/>
      <c r="AA417" s="395"/>
      <c r="AB417" s="392"/>
      <c r="AC417" s="393"/>
      <c r="AD417" s="393"/>
      <c r="AE417" s="394"/>
      <c r="AF417" s="393"/>
      <c r="AG417" s="395"/>
    </row>
    <row r="418" spans="2:33" ht="15.75" hidden="1" customHeight="1">
      <c r="B418" s="381" t="str">
        <f t="shared" si="13"/>
        <v>PR14UUWSW_C1</v>
      </c>
      <c r="C418" s="382" t="s">
        <v>1309</v>
      </c>
      <c r="D418" s="383" t="s">
        <v>491</v>
      </c>
      <c r="E418" s="384"/>
      <c r="F418" s="385"/>
      <c r="G418" s="385"/>
      <c r="H418" s="385"/>
      <c r="I418" s="385"/>
      <c r="J418" s="385"/>
      <c r="K418" s="385"/>
      <c r="L418" s="385"/>
      <c r="M418" s="386">
        <f t="shared" si="14"/>
        <v>0</v>
      </c>
      <c r="N418" s="397" t="s">
        <v>642</v>
      </c>
      <c r="O418" s="390" t="s">
        <v>1328</v>
      </c>
      <c r="P418" s="389" t="s">
        <v>494</v>
      </c>
      <c r="Q418" s="390" t="s">
        <v>1313</v>
      </c>
      <c r="R418" s="389"/>
      <c r="S418" s="390" t="s">
        <v>496</v>
      </c>
      <c r="T418" s="390" t="s">
        <v>1329</v>
      </c>
      <c r="U418" s="391">
        <v>1</v>
      </c>
      <c r="V418" s="392"/>
      <c r="W418" s="393"/>
      <c r="X418" s="393"/>
      <c r="Y418" s="394"/>
      <c r="Z418" s="393"/>
      <c r="AA418" s="395"/>
      <c r="AB418" s="392"/>
      <c r="AC418" s="393"/>
      <c r="AD418" s="393"/>
      <c r="AE418" s="394"/>
      <c r="AF418" s="393"/>
      <c r="AG418" s="395"/>
    </row>
    <row r="419" spans="2:33" ht="15.75" hidden="1" customHeight="1">
      <c r="B419" s="381" t="str">
        <f t="shared" si="13"/>
        <v>PR14UUWSW_D1</v>
      </c>
      <c r="C419" s="382" t="s">
        <v>1309</v>
      </c>
      <c r="D419" s="383" t="s">
        <v>491</v>
      </c>
      <c r="E419" s="384"/>
      <c r="F419" s="385"/>
      <c r="G419" s="385"/>
      <c r="H419" s="385"/>
      <c r="I419" s="385"/>
      <c r="J419" s="385"/>
      <c r="K419" s="385"/>
      <c r="L419" s="385"/>
      <c r="M419" s="386">
        <f t="shared" si="14"/>
        <v>0</v>
      </c>
      <c r="N419" s="397" t="s">
        <v>647</v>
      </c>
      <c r="O419" s="390" t="s">
        <v>1330</v>
      </c>
      <c r="P419" s="389" t="s">
        <v>508</v>
      </c>
      <c r="Q419" s="390"/>
      <c r="R419" s="389"/>
      <c r="S419" s="390" t="s">
        <v>176</v>
      </c>
      <c r="T419" s="390" t="s">
        <v>1331</v>
      </c>
      <c r="U419" s="396">
        <v>0</v>
      </c>
      <c r="V419" s="392"/>
      <c r="W419" s="393"/>
      <c r="X419" s="393"/>
      <c r="Y419" s="394"/>
      <c r="Z419" s="393"/>
      <c r="AA419" s="395"/>
      <c r="AB419" s="392"/>
      <c r="AC419" s="393"/>
      <c r="AD419" s="393"/>
      <c r="AE419" s="394"/>
      <c r="AF419" s="393"/>
      <c r="AG419" s="395"/>
    </row>
    <row r="420" spans="2:33" ht="15.75" hidden="1" customHeight="1">
      <c r="B420" s="381" t="str">
        <f t="shared" si="13"/>
        <v>PR14UUWSW_E1</v>
      </c>
      <c r="C420" s="382" t="s">
        <v>1309</v>
      </c>
      <c r="D420" s="383" t="s">
        <v>491</v>
      </c>
      <c r="E420" s="384"/>
      <c r="F420" s="385"/>
      <c r="G420" s="385"/>
      <c r="H420" s="385"/>
      <c r="I420" s="385"/>
      <c r="J420" s="385"/>
      <c r="K420" s="385"/>
      <c r="L420" s="385"/>
      <c r="M420" s="386">
        <f t="shared" si="14"/>
        <v>0</v>
      </c>
      <c r="N420" s="397" t="s">
        <v>649</v>
      </c>
      <c r="O420" s="390" t="s">
        <v>1332</v>
      </c>
      <c r="P420" s="389" t="s">
        <v>508</v>
      </c>
      <c r="Q420" s="390"/>
      <c r="R420" s="389"/>
      <c r="S420" s="390" t="s">
        <v>496</v>
      </c>
      <c r="T420" s="390" t="s">
        <v>1333</v>
      </c>
      <c r="U420" s="396">
        <v>0</v>
      </c>
      <c r="V420" s="392"/>
      <c r="W420" s="393"/>
      <c r="X420" s="393"/>
      <c r="Y420" s="394"/>
      <c r="Z420" s="393"/>
      <c r="AA420" s="395"/>
      <c r="AB420" s="392"/>
      <c r="AC420" s="393"/>
      <c r="AD420" s="393"/>
      <c r="AE420" s="394"/>
      <c r="AF420" s="393"/>
      <c r="AG420" s="395"/>
    </row>
    <row r="421" spans="2:33" ht="15.75" hidden="1" customHeight="1">
      <c r="B421" s="381" t="str">
        <f t="shared" si="13"/>
        <v>PR14UUWSWW_S-A1</v>
      </c>
      <c r="C421" s="382" t="s">
        <v>1309</v>
      </c>
      <c r="D421" s="383" t="s">
        <v>581</v>
      </c>
      <c r="E421" s="384"/>
      <c r="F421" s="385"/>
      <c r="G421" s="385"/>
      <c r="H421" s="385"/>
      <c r="I421" s="385"/>
      <c r="J421" s="385"/>
      <c r="K421" s="385"/>
      <c r="L421" s="385"/>
      <c r="M421" s="386">
        <f t="shared" si="14"/>
        <v>0</v>
      </c>
      <c r="N421" s="397" t="s">
        <v>738</v>
      </c>
      <c r="O421" s="390" t="s">
        <v>1334</v>
      </c>
      <c r="P421" s="389" t="s">
        <v>494</v>
      </c>
      <c r="Q421" s="390" t="s">
        <v>1313</v>
      </c>
      <c r="R421" s="389"/>
      <c r="S421" s="390" t="s">
        <v>530</v>
      </c>
      <c r="T421" s="390" t="s">
        <v>1335</v>
      </c>
      <c r="U421" s="391">
        <v>2</v>
      </c>
      <c r="V421" s="392"/>
      <c r="W421" s="393"/>
      <c r="X421" s="393"/>
      <c r="Y421" s="394"/>
      <c r="Z421" s="393"/>
      <c r="AA421" s="395"/>
      <c r="AB421" s="392"/>
      <c r="AC421" s="393"/>
      <c r="AD421" s="393"/>
      <c r="AE421" s="394"/>
      <c r="AF421" s="393"/>
      <c r="AG421" s="395"/>
    </row>
    <row r="422" spans="2:33" ht="15.75" hidden="1" customHeight="1">
      <c r="B422" s="381" t="str">
        <f t="shared" si="13"/>
        <v>PR14UUWSWW_S-A2</v>
      </c>
      <c r="C422" s="382" t="s">
        <v>1309</v>
      </c>
      <c r="D422" s="383" t="s">
        <v>581</v>
      </c>
      <c r="E422" s="384"/>
      <c r="F422" s="385"/>
      <c r="G422" s="385"/>
      <c r="H422" s="385"/>
      <c r="I422" s="385"/>
      <c r="J422" s="385"/>
      <c r="K422" s="385"/>
      <c r="L422" s="385"/>
      <c r="M422" s="386">
        <f t="shared" si="14"/>
        <v>0</v>
      </c>
      <c r="N422" s="397" t="s">
        <v>582</v>
      </c>
      <c r="O422" s="390" t="s">
        <v>1336</v>
      </c>
      <c r="P422" s="389" t="s">
        <v>500</v>
      </c>
      <c r="Q422" s="390" t="s">
        <v>1313</v>
      </c>
      <c r="R422" s="389"/>
      <c r="S422" s="390" t="s">
        <v>530</v>
      </c>
      <c r="T422" s="390" t="s">
        <v>1337</v>
      </c>
      <c r="U422" s="391">
        <v>2</v>
      </c>
      <c r="V422" s="392"/>
      <c r="W422" s="393"/>
      <c r="X422" s="393"/>
      <c r="Y422" s="394"/>
      <c r="Z422" s="393"/>
      <c r="AA422" s="395"/>
      <c r="AB422" s="392"/>
      <c r="AC422" s="393"/>
      <c r="AD422" s="393"/>
      <c r="AE422" s="394"/>
      <c r="AF422" s="393"/>
      <c r="AG422" s="395"/>
    </row>
    <row r="423" spans="2:33" ht="15.75" hidden="1" customHeight="1">
      <c r="B423" s="381" t="str">
        <f t="shared" si="13"/>
        <v>PR14UUWSWW_S-B1</v>
      </c>
      <c r="C423" s="382" t="s">
        <v>1309</v>
      </c>
      <c r="D423" s="383" t="s">
        <v>581</v>
      </c>
      <c r="E423" s="384"/>
      <c r="F423" s="385"/>
      <c r="G423" s="385"/>
      <c r="H423" s="385"/>
      <c r="I423" s="385"/>
      <c r="J423" s="385"/>
      <c r="K423" s="385"/>
      <c r="L423" s="385"/>
      <c r="M423" s="386">
        <f t="shared" si="14"/>
        <v>0</v>
      </c>
      <c r="N423" s="397" t="s">
        <v>591</v>
      </c>
      <c r="O423" s="390" t="s">
        <v>1338</v>
      </c>
      <c r="P423" s="389" t="s">
        <v>508</v>
      </c>
      <c r="Q423" s="390"/>
      <c r="R423" s="389"/>
      <c r="S423" s="390" t="s">
        <v>496</v>
      </c>
      <c r="T423" s="390" t="s">
        <v>1339</v>
      </c>
      <c r="U423" s="396">
        <v>0</v>
      </c>
      <c r="V423" s="392"/>
      <c r="W423" s="393"/>
      <c r="X423" s="393"/>
      <c r="Y423" s="394"/>
      <c r="Z423" s="393"/>
      <c r="AA423" s="395"/>
      <c r="AB423" s="392"/>
      <c r="AC423" s="393"/>
      <c r="AD423" s="393"/>
      <c r="AE423" s="394"/>
      <c r="AF423" s="393"/>
      <c r="AG423" s="395"/>
    </row>
    <row r="424" spans="2:33" ht="15.75" hidden="1" customHeight="1">
      <c r="B424" s="381" t="str">
        <f t="shared" si="13"/>
        <v>PR14UUWSWW_S-B2</v>
      </c>
      <c r="C424" s="382" t="s">
        <v>1309</v>
      </c>
      <c r="D424" s="383" t="s">
        <v>581</v>
      </c>
      <c r="E424" s="384"/>
      <c r="F424" s="385"/>
      <c r="G424" s="385"/>
      <c r="H424" s="385"/>
      <c r="I424" s="385"/>
      <c r="J424" s="385"/>
      <c r="K424" s="385"/>
      <c r="L424" s="385"/>
      <c r="M424" s="386">
        <f t="shared" si="14"/>
        <v>0</v>
      </c>
      <c r="N424" s="397" t="s">
        <v>742</v>
      </c>
      <c r="O424" s="390" t="s">
        <v>1340</v>
      </c>
      <c r="P424" s="389" t="s">
        <v>494</v>
      </c>
      <c r="Q424" s="390" t="s">
        <v>1313</v>
      </c>
      <c r="R424" s="389"/>
      <c r="S424" s="390" t="s">
        <v>530</v>
      </c>
      <c r="T424" s="390" t="s">
        <v>1341</v>
      </c>
      <c r="U424" s="391">
        <v>1</v>
      </c>
      <c r="V424" s="392"/>
      <c r="W424" s="393"/>
      <c r="X424" s="393"/>
      <c r="Y424" s="394"/>
      <c r="Z424" s="393"/>
      <c r="AA424" s="395"/>
      <c r="AB424" s="392"/>
      <c r="AC424" s="393"/>
      <c r="AD424" s="393"/>
      <c r="AE424" s="394"/>
      <c r="AF424" s="393"/>
      <c r="AG424" s="395"/>
    </row>
    <row r="425" spans="2:33" ht="15.75" hidden="1" customHeight="1">
      <c r="B425" s="381" t="str">
        <f t="shared" si="13"/>
        <v>PR14UUWSWW_S-C1</v>
      </c>
      <c r="C425" s="382" t="s">
        <v>1309</v>
      </c>
      <c r="D425" s="383" t="s">
        <v>581</v>
      </c>
      <c r="E425" s="384"/>
      <c r="F425" s="385"/>
      <c r="G425" s="385"/>
      <c r="H425" s="385"/>
      <c r="I425" s="385"/>
      <c r="J425" s="385"/>
      <c r="K425" s="385"/>
      <c r="L425" s="385"/>
      <c r="M425" s="386">
        <f t="shared" si="14"/>
        <v>0</v>
      </c>
      <c r="N425" s="397" t="s">
        <v>593</v>
      </c>
      <c r="O425" s="390" t="s">
        <v>1342</v>
      </c>
      <c r="P425" s="389" t="s">
        <v>500</v>
      </c>
      <c r="Q425" s="390" t="s">
        <v>1313</v>
      </c>
      <c r="R425" s="389"/>
      <c r="S425" s="390" t="s">
        <v>496</v>
      </c>
      <c r="T425" s="390" t="s">
        <v>1343</v>
      </c>
      <c r="U425" s="391">
        <v>2</v>
      </c>
      <c r="V425" s="392"/>
      <c r="W425" s="393"/>
      <c r="X425" s="393"/>
      <c r="Y425" s="394"/>
      <c r="Z425" s="393"/>
      <c r="AA425" s="395"/>
      <c r="AB425" s="392"/>
      <c r="AC425" s="393"/>
      <c r="AD425" s="393"/>
      <c r="AE425" s="394"/>
      <c r="AF425" s="393"/>
      <c r="AG425" s="395"/>
    </row>
    <row r="426" spans="2:33" ht="15.75" hidden="1" customHeight="1">
      <c r="B426" s="381" t="str">
        <f t="shared" si="13"/>
        <v>PR14UUWSWW_S-D1</v>
      </c>
      <c r="C426" s="382" t="s">
        <v>1309</v>
      </c>
      <c r="D426" s="383" t="s">
        <v>581</v>
      </c>
      <c r="E426" s="384"/>
      <c r="F426" s="385"/>
      <c r="G426" s="385"/>
      <c r="H426" s="385"/>
      <c r="I426" s="385"/>
      <c r="J426" s="385"/>
      <c r="K426" s="385"/>
      <c r="L426" s="385"/>
      <c r="M426" s="386">
        <f t="shared" si="14"/>
        <v>0</v>
      </c>
      <c r="N426" s="397" t="s">
        <v>603</v>
      </c>
      <c r="O426" s="390" t="s">
        <v>1344</v>
      </c>
      <c r="P426" s="389" t="s">
        <v>500</v>
      </c>
      <c r="Q426" s="390" t="s">
        <v>1313</v>
      </c>
      <c r="R426" s="389"/>
      <c r="S426" s="390" t="s">
        <v>496</v>
      </c>
      <c r="T426" s="390" t="s">
        <v>1345</v>
      </c>
      <c r="U426" s="391">
        <v>1</v>
      </c>
      <c r="V426" s="392"/>
      <c r="W426" s="393"/>
      <c r="X426" s="393"/>
      <c r="Y426" s="394"/>
      <c r="Z426" s="393"/>
      <c r="AA426" s="395"/>
      <c r="AB426" s="392"/>
      <c r="AC426" s="393"/>
      <c r="AD426" s="393"/>
      <c r="AE426" s="394"/>
      <c r="AF426" s="393"/>
      <c r="AG426" s="395"/>
    </row>
    <row r="427" spans="2:33" ht="15.75" hidden="1" customHeight="1">
      <c r="B427" s="381" t="str">
        <f t="shared" si="13"/>
        <v>PR14UUWSWW_S-D2</v>
      </c>
      <c r="C427" s="382" t="s">
        <v>1309</v>
      </c>
      <c r="D427" s="383" t="s">
        <v>581</v>
      </c>
      <c r="E427" s="384"/>
      <c r="F427" s="385"/>
      <c r="G427" s="385"/>
      <c r="H427" s="385"/>
      <c r="I427" s="385"/>
      <c r="J427" s="385"/>
      <c r="K427" s="385"/>
      <c r="L427" s="385"/>
      <c r="M427" s="386">
        <f t="shared" si="14"/>
        <v>0</v>
      </c>
      <c r="N427" s="397" t="s">
        <v>605</v>
      </c>
      <c r="O427" s="390" t="s">
        <v>1346</v>
      </c>
      <c r="P427" s="389" t="s">
        <v>500</v>
      </c>
      <c r="Q427" s="390" t="s">
        <v>1313</v>
      </c>
      <c r="R427" s="389"/>
      <c r="S427" s="390" t="s">
        <v>530</v>
      </c>
      <c r="T427" s="390" t="s">
        <v>1347</v>
      </c>
      <c r="U427" s="391">
        <v>4</v>
      </c>
      <c r="V427" s="392"/>
      <c r="W427" s="393"/>
      <c r="X427" s="393"/>
      <c r="Y427" s="394"/>
      <c r="Z427" s="393"/>
      <c r="AA427" s="395"/>
      <c r="AB427" s="392"/>
      <c r="AC427" s="393"/>
      <c r="AD427" s="393"/>
      <c r="AE427" s="394"/>
      <c r="AF427" s="393"/>
      <c r="AG427" s="395"/>
    </row>
    <row r="428" spans="2:33" ht="15.75" hidden="1" customHeight="1">
      <c r="B428" s="381" t="str">
        <f t="shared" si="13"/>
        <v>PR14UUWSWW_S-D3</v>
      </c>
      <c r="C428" s="382" t="s">
        <v>1309</v>
      </c>
      <c r="D428" s="383" t="s">
        <v>581</v>
      </c>
      <c r="E428" s="384"/>
      <c r="F428" s="385"/>
      <c r="G428" s="385"/>
      <c r="H428" s="385"/>
      <c r="I428" s="385"/>
      <c r="J428" s="385"/>
      <c r="K428" s="385"/>
      <c r="L428" s="385"/>
      <c r="M428" s="386">
        <f t="shared" si="14"/>
        <v>0</v>
      </c>
      <c r="N428" s="397" t="s">
        <v>767</v>
      </c>
      <c r="O428" s="390" t="s">
        <v>1348</v>
      </c>
      <c r="P428" s="389" t="s">
        <v>494</v>
      </c>
      <c r="Q428" s="390" t="s">
        <v>1313</v>
      </c>
      <c r="R428" s="389"/>
      <c r="S428" s="390" t="s">
        <v>496</v>
      </c>
      <c r="T428" s="390" t="s">
        <v>1329</v>
      </c>
      <c r="U428" s="391">
        <v>2</v>
      </c>
      <c r="V428" s="392"/>
      <c r="W428" s="393"/>
      <c r="X428" s="393"/>
      <c r="Y428" s="394"/>
      <c r="Z428" s="393"/>
      <c r="AA428" s="395"/>
      <c r="AB428" s="392"/>
      <c r="AC428" s="393"/>
      <c r="AD428" s="393"/>
      <c r="AE428" s="394"/>
      <c r="AF428" s="393"/>
      <c r="AG428" s="395"/>
    </row>
    <row r="429" spans="2:33" ht="15.75" hidden="1" customHeight="1">
      <c r="B429" s="381" t="str">
        <f t="shared" si="13"/>
        <v>PR14UUWSWW_S-D4a</v>
      </c>
      <c r="C429" s="382" t="s">
        <v>1309</v>
      </c>
      <c r="D429" s="383" t="s">
        <v>581</v>
      </c>
      <c r="E429" s="384"/>
      <c r="F429" s="385"/>
      <c r="G429" s="385"/>
      <c r="H429" s="385"/>
      <c r="I429" s="385"/>
      <c r="J429" s="385"/>
      <c r="K429" s="385"/>
      <c r="L429" s="385"/>
      <c r="M429" s="386">
        <f t="shared" si="14"/>
        <v>0</v>
      </c>
      <c r="N429" s="397" t="s">
        <v>1349</v>
      </c>
      <c r="O429" s="390" t="s">
        <v>1350</v>
      </c>
      <c r="P429" s="389" t="s">
        <v>500</v>
      </c>
      <c r="Q429" s="390" t="s">
        <v>1313</v>
      </c>
      <c r="R429" s="389"/>
      <c r="S429" s="390" t="s">
        <v>496</v>
      </c>
      <c r="T429" s="390" t="s">
        <v>954</v>
      </c>
      <c r="U429" s="396">
        <v>0</v>
      </c>
      <c r="V429" s="392"/>
      <c r="W429" s="393"/>
      <c r="X429" s="393"/>
      <c r="Y429" s="394"/>
      <c r="Z429" s="393"/>
      <c r="AA429" s="395"/>
      <c r="AB429" s="392"/>
      <c r="AC429" s="393"/>
      <c r="AD429" s="393"/>
      <c r="AE429" s="394"/>
      <c r="AF429" s="393"/>
      <c r="AG429" s="395"/>
    </row>
    <row r="430" spans="2:33" ht="15.75" hidden="1" customHeight="1">
      <c r="B430" s="381" t="str">
        <f t="shared" si="13"/>
        <v>PR14UUWSWW_S-D4b</v>
      </c>
      <c r="C430" s="382" t="s">
        <v>1309</v>
      </c>
      <c r="D430" s="383" t="s">
        <v>581</v>
      </c>
      <c r="E430" s="384"/>
      <c r="F430" s="385"/>
      <c r="G430" s="385"/>
      <c r="H430" s="385"/>
      <c r="I430" s="385"/>
      <c r="J430" s="385"/>
      <c r="K430" s="385"/>
      <c r="L430" s="385"/>
      <c r="M430" s="386">
        <f t="shared" si="14"/>
        <v>0</v>
      </c>
      <c r="N430" s="397" t="s">
        <v>1351</v>
      </c>
      <c r="O430" s="390" t="s">
        <v>1352</v>
      </c>
      <c r="P430" s="389" t="s">
        <v>494</v>
      </c>
      <c r="Q430" s="390" t="s">
        <v>1313</v>
      </c>
      <c r="R430" s="389"/>
      <c r="S430" s="390" t="s">
        <v>496</v>
      </c>
      <c r="T430" s="390" t="s">
        <v>600</v>
      </c>
      <c r="U430" s="396">
        <v>0</v>
      </c>
      <c r="V430" s="392"/>
      <c r="W430" s="393"/>
      <c r="X430" s="393"/>
      <c r="Y430" s="394"/>
      <c r="Z430" s="393"/>
      <c r="AA430" s="395"/>
      <c r="AB430" s="392"/>
      <c r="AC430" s="393"/>
      <c r="AD430" s="393"/>
      <c r="AE430" s="394"/>
      <c r="AF430" s="393"/>
      <c r="AG430" s="395"/>
    </row>
    <row r="431" spans="2:33" ht="15.75" hidden="1" customHeight="1">
      <c r="B431" s="381" t="str">
        <f t="shared" si="13"/>
        <v>PR14UUWSWW_S-D5</v>
      </c>
      <c r="C431" s="382" t="s">
        <v>1309</v>
      </c>
      <c r="D431" s="383" t="s">
        <v>581</v>
      </c>
      <c r="E431" s="384"/>
      <c r="F431" s="385"/>
      <c r="G431" s="385"/>
      <c r="H431" s="385"/>
      <c r="I431" s="385"/>
      <c r="J431" s="385"/>
      <c r="K431" s="385"/>
      <c r="L431" s="385"/>
      <c r="M431" s="386">
        <f t="shared" si="14"/>
        <v>0</v>
      </c>
      <c r="N431" s="397" t="s">
        <v>1353</v>
      </c>
      <c r="O431" s="390" t="s">
        <v>1354</v>
      </c>
      <c r="P431" s="389" t="s">
        <v>500</v>
      </c>
      <c r="Q431" s="390" t="s">
        <v>1313</v>
      </c>
      <c r="R431" s="389"/>
      <c r="S431" s="390" t="s">
        <v>176</v>
      </c>
      <c r="T431" s="390" t="s">
        <v>1131</v>
      </c>
      <c r="U431" s="391">
        <v>2</v>
      </c>
      <c r="V431" s="392"/>
      <c r="W431" s="393"/>
      <c r="X431" s="393"/>
      <c r="Y431" s="394"/>
      <c r="Z431" s="393"/>
      <c r="AA431" s="395"/>
      <c r="AB431" s="392"/>
      <c r="AC431" s="393"/>
      <c r="AD431" s="393"/>
      <c r="AE431" s="394"/>
      <c r="AF431" s="393"/>
      <c r="AG431" s="395"/>
    </row>
    <row r="432" spans="2:33" ht="15.75" hidden="1" customHeight="1">
      <c r="B432" s="381" t="str">
        <f t="shared" si="13"/>
        <v>PR14UUHHR_A-1</v>
      </c>
      <c r="C432" s="382" t="s">
        <v>1309</v>
      </c>
      <c r="D432" s="383" t="s">
        <v>527</v>
      </c>
      <c r="E432" s="384"/>
      <c r="F432" s="385"/>
      <c r="G432" s="385"/>
      <c r="H432" s="385"/>
      <c r="I432" s="385"/>
      <c r="J432" s="385"/>
      <c r="K432" s="385"/>
      <c r="L432" s="385"/>
      <c r="M432" s="386">
        <f t="shared" si="14"/>
        <v>0</v>
      </c>
      <c r="N432" s="397" t="s">
        <v>1355</v>
      </c>
      <c r="O432" s="390" t="s">
        <v>1356</v>
      </c>
      <c r="P432" s="389" t="s">
        <v>494</v>
      </c>
      <c r="Q432" s="390" t="s">
        <v>495</v>
      </c>
      <c r="R432" s="389"/>
      <c r="S432" s="390" t="s">
        <v>614</v>
      </c>
      <c r="T432" s="390" t="s">
        <v>677</v>
      </c>
      <c r="U432" s="391" t="s">
        <v>572</v>
      </c>
      <c r="V432" s="392"/>
      <c r="W432" s="393"/>
      <c r="X432" s="393"/>
      <c r="Y432" s="394"/>
      <c r="Z432" s="393"/>
      <c r="AA432" s="395"/>
      <c r="AB432" s="392"/>
      <c r="AC432" s="393"/>
      <c r="AD432" s="393"/>
      <c r="AE432" s="394"/>
      <c r="AF432" s="393"/>
      <c r="AG432" s="395"/>
    </row>
    <row r="433" spans="2:33" ht="15.75" hidden="1" customHeight="1">
      <c r="B433" s="381" t="str">
        <f t="shared" si="13"/>
        <v>PR14UUHHR_R-A2</v>
      </c>
      <c r="C433" s="382" t="s">
        <v>1309</v>
      </c>
      <c r="D433" s="383" t="s">
        <v>527</v>
      </c>
      <c r="E433" s="384"/>
      <c r="F433" s="385"/>
      <c r="G433" s="385"/>
      <c r="H433" s="385"/>
      <c r="I433" s="385"/>
      <c r="J433" s="385"/>
      <c r="K433" s="385"/>
      <c r="L433" s="385"/>
      <c r="M433" s="386">
        <f t="shared" si="14"/>
        <v>0</v>
      </c>
      <c r="N433" s="397" t="s">
        <v>532</v>
      </c>
      <c r="O433" s="390" t="s">
        <v>1357</v>
      </c>
      <c r="P433" s="389" t="s">
        <v>500</v>
      </c>
      <c r="Q433" s="390" t="s">
        <v>495</v>
      </c>
      <c r="R433" s="389"/>
      <c r="S433" s="390" t="s">
        <v>203</v>
      </c>
      <c r="T433" s="390" t="s">
        <v>789</v>
      </c>
      <c r="U433" s="391">
        <v>3</v>
      </c>
      <c r="V433" s="392"/>
      <c r="W433" s="393"/>
      <c r="X433" s="393"/>
      <c r="Y433" s="394"/>
      <c r="Z433" s="393"/>
      <c r="AA433" s="395"/>
      <c r="AB433" s="392"/>
      <c r="AC433" s="393"/>
      <c r="AD433" s="393"/>
      <c r="AE433" s="394"/>
      <c r="AF433" s="393"/>
      <c r="AG433" s="395"/>
    </row>
    <row r="434" spans="2:33" ht="15.75" hidden="1" customHeight="1">
      <c r="B434" s="381" t="str">
        <f t="shared" si="13"/>
        <v>PR14UUHHR_B1</v>
      </c>
      <c r="C434" s="382" t="s">
        <v>1309</v>
      </c>
      <c r="D434" s="383" t="s">
        <v>527</v>
      </c>
      <c r="E434" s="384"/>
      <c r="F434" s="385"/>
      <c r="G434" s="385"/>
      <c r="H434" s="385"/>
      <c r="I434" s="385"/>
      <c r="J434" s="385"/>
      <c r="K434" s="385"/>
      <c r="L434" s="385"/>
      <c r="M434" s="386">
        <f t="shared" si="14"/>
        <v>0</v>
      </c>
      <c r="N434" s="397" t="s">
        <v>639</v>
      </c>
      <c r="O434" s="390" t="s">
        <v>1358</v>
      </c>
      <c r="P434" s="389" t="s">
        <v>508</v>
      </c>
      <c r="Q434" s="390"/>
      <c r="R434" s="389"/>
      <c r="S434" s="390" t="s">
        <v>176</v>
      </c>
      <c r="T434" s="390" t="s">
        <v>571</v>
      </c>
      <c r="U434" s="396">
        <v>0</v>
      </c>
      <c r="V434" s="392"/>
      <c r="W434" s="393"/>
      <c r="X434" s="393"/>
      <c r="Y434" s="394"/>
      <c r="Z434" s="393"/>
      <c r="AA434" s="395"/>
      <c r="AB434" s="392"/>
      <c r="AC434" s="393"/>
      <c r="AD434" s="393"/>
      <c r="AE434" s="394"/>
      <c r="AF434" s="393"/>
      <c r="AG434" s="395"/>
    </row>
    <row r="435" spans="2:33" ht="15.75" hidden="1" customHeight="1">
      <c r="B435" s="381" t="str">
        <f t="shared" si="13"/>
        <v>PR14UUHHR_B2</v>
      </c>
      <c r="C435" s="382" t="s">
        <v>1309</v>
      </c>
      <c r="D435" s="383" t="s">
        <v>527</v>
      </c>
      <c r="E435" s="384"/>
      <c r="F435" s="385"/>
      <c r="G435" s="385"/>
      <c r="H435" s="385"/>
      <c r="I435" s="385"/>
      <c r="J435" s="385"/>
      <c r="K435" s="385"/>
      <c r="L435" s="385"/>
      <c r="M435" s="386">
        <f t="shared" si="14"/>
        <v>0</v>
      </c>
      <c r="N435" s="397" t="s">
        <v>696</v>
      </c>
      <c r="O435" s="390" t="s">
        <v>1359</v>
      </c>
      <c r="P435" s="389" t="s">
        <v>508</v>
      </c>
      <c r="Q435" s="390"/>
      <c r="R435" s="389"/>
      <c r="S435" s="390" t="s">
        <v>496</v>
      </c>
      <c r="T435" s="390" t="s">
        <v>553</v>
      </c>
      <c r="U435" s="396">
        <v>0</v>
      </c>
      <c r="V435" s="392"/>
      <c r="W435" s="393"/>
      <c r="X435" s="393"/>
      <c r="Y435" s="394"/>
      <c r="Z435" s="393"/>
      <c r="AA435" s="395"/>
      <c r="AB435" s="392"/>
      <c r="AC435" s="393"/>
      <c r="AD435" s="393"/>
      <c r="AE435" s="394"/>
      <c r="AF435" s="393"/>
      <c r="AG435" s="395"/>
    </row>
    <row r="436" spans="2:33" ht="15.75" hidden="1" customHeight="1">
      <c r="B436" s="381" t="str">
        <f t="shared" si="13"/>
        <v>PR14WSHWSW_A1</v>
      </c>
      <c r="C436" s="382" t="s">
        <v>1360</v>
      </c>
      <c r="D436" s="383" t="s">
        <v>491</v>
      </c>
      <c r="E436" s="384"/>
      <c r="F436" s="385"/>
      <c r="G436" s="385"/>
      <c r="H436" s="385"/>
      <c r="I436" s="385"/>
      <c r="J436" s="385"/>
      <c r="K436" s="385"/>
      <c r="L436" s="385"/>
      <c r="M436" s="386">
        <f t="shared" si="14"/>
        <v>0</v>
      </c>
      <c r="N436" s="397" t="s">
        <v>632</v>
      </c>
      <c r="O436" s="390" t="s">
        <v>1361</v>
      </c>
      <c r="P436" s="389" t="s">
        <v>500</v>
      </c>
      <c r="Q436" s="390" t="s">
        <v>495</v>
      </c>
      <c r="R436" s="389"/>
      <c r="S436" s="390" t="s">
        <v>176</v>
      </c>
      <c r="T436" s="390" t="s">
        <v>512</v>
      </c>
      <c r="U436" s="391">
        <v>2</v>
      </c>
      <c r="V436" s="392"/>
      <c r="W436" s="393"/>
      <c r="X436" s="393"/>
      <c r="Y436" s="394"/>
      <c r="Z436" s="393"/>
      <c r="AA436" s="395"/>
      <c r="AB436" s="392"/>
      <c r="AC436" s="393"/>
      <c r="AD436" s="393"/>
      <c r="AE436" s="394"/>
      <c r="AF436" s="393"/>
      <c r="AG436" s="395"/>
    </row>
    <row r="437" spans="2:33" ht="15.75" hidden="1" customHeight="1">
      <c r="B437" s="381" t="str">
        <f t="shared" si="13"/>
        <v>PR14WSHWSW_A2</v>
      </c>
      <c r="C437" s="382" t="s">
        <v>1360</v>
      </c>
      <c r="D437" s="383" t="s">
        <v>491</v>
      </c>
      <c r="E437" s="384"/>
      <c r="F437" s="385"/>
      <c r="G437" s="385"/>
      <c r="H437" s="385"/>
      <c r="I437" s="385"/>
      <c r="J437" s="385"/>
      <c r="K437" s="385"/>
      <c r="L437" s="385"/>
      <c r="M437" s="386">
        <f t="shared" si="14"/>
        <v>0</v>
      </c>
      <c r="N437" s="397" t="s">
        <v>634</v>
      </c>
      <c r="O437" s="390" t="s">
        <v>1362</v>
      </c>
      <c r="P437" s="389" t="s">
        <v>494</v>
      </c>
      <c r="Q437" s="390" t="s">
        <v>495</v>
      </c>
      <c r="R437" s="389"/>
      <c r="S437" s="390" t="s">
        <v>496</v>
      </c>
      <c r="T437" s="390" t="s">
        <v>981</v>
      </c>
      <c r="U437" s="391">
        <v>2</v>
      </c>
      <c r="V437" s="392"/>
      <c r="W437" s="393"/>
      <c r="X437" s="393"/>
      <c r="Y437" s="394"/>
      <c r="Z437" s="393"/>
      <c r="AA437" s="395"/>
      <c r="AB437" s="392"/>
      <c r="AC437" s="393"/>
      <c r="AD437" s="393"/>
      <c r="AE437" s="394"/>
      <c r="AF437" s="393"/>
      <c r="AG437" s="395"/>
    </row>
    <row r="438" spans="2:33" ht="15.75" hidden="1" customHeight="1">
      <c r="B438" s="381" t="str">
        <f t="shared" si="13"/>
        <v>PR14WSHWSW_A3</v>
      </c>
      <c r="C438" s="382" t="s">
        <v>1360</v>
      </c>
      <c r="D438" s="383" t="s">
        <v>491</v>
      </c>
      <c r="E438" s="384"/>
      <c r="F438" s="385"/>
      <c r="G438" s="385"/>
      <c r="H438" s="385"/>
      <c r="I438" s="385"/>
      <c r="J438" s="385"/>
      <c r="K438" s="385"/>
      <c r="L438" s="385"/>
      <c r="M438" s="386">
        <f t="shared" si="14"/>
        <v>0</v>
      </c>
      <c r="N438" s="397" t="s">
        <v>637</v>
      </c>
      <c r="O438" s="390" t="s">
        <v>1363</v>
      </c>
      <c r="P438" s="389" t="s">
        <v>494</v>
      </c>
      <c r="Q438" s="390" t="s">
        <v>495</v>
      </c>
      <c r="R438" s="389"/>
      <c r="S438" s="390" t="s">
        <v>536</v>
      </c>
      <c r="T438" s="390" t="s">
        <v>1364</v>
      </c>
      <c r="U438" s="391">
        <v>1</v>
      </c>
      <c r="V438" s="392"/>
      <c r="W438" s="393"/>
      <c r="X438" s="393"/>
      <c r="Y438" s="394"/>
      <c r="Z438" s="393"/>
      <c r="AA438" s="395"/>
      <c r="AB438" s="392"/>
      <c r="AC438" s="393"/>
      <c r="AD438" s="393"/>
      <c r="AE438" s="394"/>
      <c r="AF438" s="393"/>
      <c r="AG438" s="395"/>
    </row>
    <row r="439" spans="2:33" ht="15.75" hidden="1" customHeight="1">
      <c r="B439" s="381" t="str">
        <f t="shared" si="13"/>
        <v>PR14WSHWSW_B1</v>
      </c>
      <c r="C439" s="382" t="s">
        <v>1360</v>
      </c>
      <c r="D439" s="383" t="s">
        <v>491</v>
      </c>
      <c r="E439" s="384"/>
      <c r="F439" s="385"/>
      <c r="G439" s="385"/>
      <c r="H439" s="385"/>
      <c r="I439" s="385"/>
      <c r="J439" s="385"/>
      <c r="K439" s="385"/>
      <c r="L439" s="385"/>
      <c r="M439" s="386">
        <f t="shared" si="14"/>
        <v>0</v>
      </c>
      <c r="N439" s="397" t="s">
        <v>639</v>
      </c>
      <c r="O439" s="390" t="s">
        <v>1365</v>
      </c>
      <c r="P439" s="389" t="s">
        <v>508</v>
      </c>
      <c r="Q439" s="390"/>
      <c r="R439" s="389"/>
      <c r="S439" s="390" t="s">
        <v>176</v>
      </c>
      <c r="T439" s="390" t="s">
        <v>1366</v>
      </c>
      <c r="U439" s="396">
        <v>0</v>
      </c>
      <c r="V439" s="392"/>
      <c r="W439" s="393"/>
      <c r="X439" s="393"/>
      <c r="Y439" s="394"/>
      <c r="Z439" s="393"/>
      <c r="AA439" s="395"/>
      <c r="AB439" s="392"/>
      <c r="AC439" s="393"/>
      <c r="AD439" s="393"/>
      <c r="AE439" s="394"/>
      <c r="AF439" s="393"/>
      <c r="AG439" s="395"/>
    </row>
    <row r="440" spans="2:33" ht="15.75" hidden="1" customHeight="1">
      <c r="B440" s="381" t="str">
        <f t="shared" si="13"/>
        <v>PR14WSHWSW_C2</v>
      </c>
      <c r="C440" s="382" t="s">
        <v>1360</v>
      </c>
      <c r="D440" s="383" t="s">
        <v>491</v>
      </c>
      <c r="E440" s="384"/>
      <c r="F440" s="385"/>
      <c r="G440" s="385"/>
      <c r="H440" s="385"/>
      <c r="I440" s="385"/>
      <c r="J440" s="385"/>
      <c r="K440" s="385"/>
      <c r="L440" s="385"/>
      <c r="M440" s="386">
        <f t="shared" si="14"/>
        <v>0</v>
      </c>
      <c r="N440" s="397" t="s">
        <v>644</v>
      </c>
      <c r="O440" s="390" t="s">
        <v>1367</v>
      </c>
      <c r="P440" s="389" t="s">
        <v>508</v>
      </c>
      <c r="Q440" s="390"/>
      <c r="R440" s="389"/>
      <c r="S440" s="390" t="s">
        <v>496</v>
      </c>
      <c r="T440" s="390" t="s">
        <v>1213</v>
      </c>
      <c r="U440" s="391">
        <v>2</v>
      </c>
      <c r="V440" s="392"/>
      <c r="W440" s="393"/>
      <c r="X440" s="393"/>
      <c r="Y440" s="394"/>
      <c r="Z440" s="393"/>
      <c r="AA440" s="395"/>
      <c r="AB440" s="392"/>
      <c r="AC440" s="393"/>
      <c r="AD440" s="393"/>
      <c r="AE440" s="394"/>
      <c r="AF440" s="393"/>
      <c r="AG440" s="395"/>
    </row>
    <row r="441" spans="2:33" ht="15.75" hidden="1" customHeight="1">
      <c r="B441" s="381" t="str">
        <f t="shared" si="13"/>
        <v>PR14WSHWSW_D1</v>
      </c>
      <c r="C441" s="382" t="s">
        <v>1360</v>
      </c>
      <c r="D441" s="383" t="s">
        <v>491</v>
      </c>
      <c r="E441" s="384"/>
      <c r="F441" s="385"/>
      <c r="G441" s="385"/>
      <c r="H441" s="385"/>
      <c r="I441" s="385"/>
      <c r="J441" s="385"/>
      <c r="K441" s="385"/>
      <c r="L441" s="385"/>
      <c r="M441" s="386">
        <f t="shared" si="14"/>
        <v>0</v>
      </c>
      <c r="N441" s="397" t="s">
        <v>647</v>
      </c>
      <c r="O441" s="390" t="s">
        <v>1368</v>
      </c>
      <c r="P441" s="389" t="s">
        <v>494</v>
      </c>
      <c r="Q441" s="390" t="s">
        <v>495</v>
      </c>
      <c r="R441" s="389"/>
      <c r="S441" s="390" t="s">
        <v>614</v>
      </c>
      <c r="T441" s="390" t="s">
        <v>677</v>
      </c>
      <c r="U441" s="391" t="s">
        <v>572</v>
      </c>
      <c r="V441" s="392"/>
      <c r="W441" s="393"/>
      <c r="X441" s="393"/>
      <c r="Y441" s="394"/>
      <c r="Z441" s="393"/>
      <c r="AA441" s="395"/>
      <c r="AB441" s="392"/>
      <c r="AC441" s="393"/>
      <c r="AD441" s="393"/>
      <c r="AE441" s="394"/>
      <c r="AF441" s="393"/>
      <c r="AG441" s="395"/>
    </row>
    <row r="442" spans="2:33" ht="15.75" hidden="1" customHeight="1">
      <c r="B442" s="381" t="str">
        <f t="shared" si="13"/>
        <v>PR14WSHWSW_D2</v>
      </c>
      <c r="C442" s="382" t="s">
        <v>1360</v>
      </c>
      <c r="D442" s="383" t="s">
        <v>491</v>
      </c>
      <c r="E442" s="384"/>
      <c r="F442" s="385"/>
      <c r="G442" s="385"/>
      <c r="H442" s="385"/>
      <c r="I442" s="385"/>
      <c r="J442" s="385"/>
      <c r="K442" s="385"/>
      <c r="L442" s="385"/>
      <c r="M442" s="386">
        <f t="shared" si="14"/>
        <v>0</v>
      </c>
      <c r="N442" s="397" t="s">
        <v>801</v>
      </c>
      <c r="O442" s="390" t="s">
        <v>1369</v>
      </c>
      <c r="P442" s="389" t="s">
        <v>508</v>
      </c>
      <c r="Q442" s="390"/>
      <c r="R442" s="389"/>
      <c r="S442" s="390" t="s">
        <v>496</v>
      </c>
      <c r="T442" s="390" t="s">
        <v>1370</v>
      </c>
      <c r="U442" s="396">
        <v>0</v>
      </c>
      <c r="V442" s="392"/>
      <c r="W442" s="393"/>
      <c r="X442" s="393"/>
      <c r="Y442" s="394"/>
      <c r="Z442" s="393"/>
      <c r="AA442" s="395"/>
      <c r="AB442" s="392"/>
      <c r="AC442" s="393"/>
      <c r="AD442" s="393"/>
      <c r="AE442" s="394"/>
      <c r="AF442" s="393"/>
      <c r="AG442" s="395"/>
    </row>
    <row r="443" spans="2:33" ht="15.75" hidden="1" customHeight="1">
      <c r="B443" s="381" t="str">
        <f t="shared" si="13"/>
        <v>PR14WSHWSW_D5</v>
      </c>
      <c r="C443" s="382" t="s">
        <v>1360</v>
      </c>
      <c r="D443" s="383" t="s">
        <v>491</v>
      </c>
      <c r="E443" s="384"/>
      <c r="F443" s="385"/>
      <c r="G443" s="385"/>
      <c r="H443" s="385"/>
      <c r="I443" s="385"/>
      <c r="J443" s="385"/>
      <c r="K443" s="385"/>
      <c r="L443" s="385"/>
      <c r="M443" s="386">
        <f t="shared" si="14"/>
        <v>0</v>
      </c>
      <c r="N443" s="397" t="s">
        <v>1371</v>
      </c>
      <c r="O443" s="390" t="s">
        <v>1372</v>
      </c>
      <c r="P443" s="389" t="s">
        <v>508</v>
      </c>
      <c r="Q443" s="390"/>
      <c r="R443" s="389"/>
      <c r="S443" s="390" t="s">
        <v>176</v>
      </c>
      <c r="T443" s="390" t="s">
        <v>571</v>
      </c>
      <c r="U443" s="396">
        <v>0</v>
      </c>
      <c r="V443" s="392"/>
      <c r="W443" s="393"/>
      <c r="X443" s="393"/>
      <c r="Y443" s="394"/>
      <c r="Z443" s="393"/>
      <c r="AA443" s="395"/>
      <c r="AB443" s="392"/>
      <c r="AC443" s="393"/>
      <c r="AD443" s="393"/>
      <c r="AE443" s="394"/>
      <c r="AF443" s="393"/>
      <c r="AG443" s="395"/>
    </row>
    <row r="444" spans="2:33" ht="15.75" hidden="1" customHeight="1">
      <c r="B444" s="381" t="str">
        <f t="shared" si="13"/>
        <v>PR14WSHWSW_E1</v>
      </c>
      <c r="C444" s="382" t="s">
        <v>1360</v>
      </c>
      <c r="D444" s="383" t="s">
        <v>491</v>
      </c>
      <c r="E444" s="384"/>
      <c r="F444" s="385"/>
      <c r="G444" s="385"/>
      <c r="H444" s="385"/>
      <c r="I444" s="385"/>
      <c r="J444" s="385"/>
      <c r="K444" s="385"/>
      <c r="L444" s="385"/>
      <c r="M444" s="386">
        <f t="shared" si="14"/>
        <v>0</v>
      </c>
      <c r="N444" s="397" t="s">
        <v>649</v>
      </c>
      <c r="O444" s="390" t="s">
        <v>1373</v>
      </c>
      <c r="P444" s="389" t="s">
        <v>508</v>
      </c>
      <c r="Q444" s="390"/>
      <c r="R444" s="389"/>
      <c r="S444" s="390" t="s">
        <v>176</v>
      </c>
      <c r="T444" s="390" t="s">
        <v>1374</v>
      </c>
      <c r="U444" s="396">
        <v>0</v>
      </c>
      <c r="V444" s="392"/>
      <c r="W444" s="393"/>
      <c r="X444" s="393"/>
      <c r="Y444" s="394"/>
      <c r="Z444" s="393"/>
      <c r="AA444" s="395"/>
      <c r="AB444" s="392"/>
      <c r="AC444" s="393"/>
      <c r="AD444" s="393"/>
      <c r="AE444" s="394"/>
      <c r="AF444" s="393"/>
      <c r="AG444" s="395"/>
    </row>
    <row r="445" spans="2:33" ht="15.75" hidden="1" customHeight="1">
      <c r="B445" s="381" t="str">
        <f t="shared" si="13"/>
        <v>PR14WSHWSW_F1</v>
      </c>
      <c r="C445" s="382" t="s">
        <v>1360</v>
      </c>
      <c r="D445" s="383" t="s">
        <v>491</v>
      </c>
      <c r="E445" s="384"/>
      <c r="F445" s="385"/>
      <c r="G445" s="385"/>
      <c r="H445" s="385"/>
      <c r="I445" s="385"/>
      <c r="J445" s="385"/>
      <c r="K445" s="385"/>
      <c r="L445" s="385"/>
      <c r="M445" s="386">
        <f t="shared" si="14"/>
        <v>0</v>
      </c>
      <c r="N445" s="397" t="s">
        <v>652</v>
      </c>
      <c r="O445" s="390" t="s">
        <v>1375</v>
      </c>
      <c r="P445" s="389" t="s">
        <v>500</v>
      </c>
      <c r="Q445" s="390" t="s">
        <v>495</v>
      </c>
      <c r="R445" s="389"/>
      <c r="S445" s="390" t="s">
        <v>575</v>
      </c>
      <c r="T445" s="390" t="s">
        <v>636</v>
      </c>
      <c r="U445" s="391" t="s">
        <v>572</v>
      </c>
      <c r="V445" s="392"/>
      <c r="W445" s="393"/>
      <c r="X445" s="393"/>
      <c r="Y445" s="394"/>
      <c r="Z445" s="393"/>
      <c r="AA445" s="395"/>
      <c r="AB445" s="392"/>
      <c r="AC445" s="393"/>
      <c r="AD445" s="393"/>
      <c r="AE445" s="394"/>
      <c r="AF445" s="393"/>
      <c r="AG445" s="395"/>
    </row>
    <row r="446" spans="2:33" ht="15.75" hidden="1" customHeight="1">
      <c r="B446" s="381" t="str">
        <f t="shared" si="13"/>
        <v>PR14WSHWSW_F2</v>
      </c>
      <c r="C446" s="382" t="s">
        <v>1360</v>
      </c>
      <c r="D446" s="383" t="s">
        <v>491</v>
      </c>
      <c r="E446" s="384"/>
      <c r="F446" s="385"/>
      <c r="G446" s="385"/>
      <c r="H446" s="385"/>
      <c r="I446" s="385"/>
      <c r="J446" s="385"/>
      <c r="K446" s="385"/>
      <c r="L446" s="385"/>
      <c r="M446" s="386">
        <f t="shared" si="14"/>
        <v>0</v>
      </c>
      <c r="N446" s="397" t="s">
        <v>887</v>
      </c>
      <c r="O446" s="390" t="s">
        <v>1376</v>
      </c>
      <c r="P446" s="389" t="s">
        <v>494</v>
      </c>
      <c r="Q446" s="390" t="s">
        <v>495</v>
      </c>
      <c r="R446" s="389"/>
      <c r="S446" s="390" t="s">
        <v>496</v>
      </c>
      <c r="T446" s="390" t="s">
        <v>497</v>
      </c>
      <c r="U446" s="396">
        <v>0</v>
      </c>
      <c r="V446" s="392"/>
      <c r="W446" s="393"/>
      <c r="X446" s="393"/>
      <c r="Y446" s="394"/>
      <c r="Z446" s="393"/>
      <c r="AA446" s="395"/>
      <c r="AB446" s="392"/>
      <c r="AC446" s="393"/>
      <c r="AD446" s="393"/>
      <c r="AE446" s="394"/>
      <c r="AF446" s="393"/>
      <c r="AG446" s="395"/>
    </row>
    <row r="447" spans="2:33" ht="15.75" hidden="1" customHeight="1">
      <c r="B447" s="381" t="str">
        <f t="shared" si="13"/>
        <v>PR14WSHWSW_F3</v>
      </c>
      <c r="C447" s="382" t="s">
        <v>1360</v>
      </c>
      <c r="D447" s="383" t="s">
        <v>491</v>
      </c>
      <c r="E447" s="384"/>
      <c r="F447" s="385"/>
      <c r="G447" s="385"/>
      <c r="H447" s="385"/>
      <c r="I447" s="385"/>
      <c r="J447" s="385"/>
      <c r="K447" s="385"/>
      <c r="L447" s="385"/>
      <c r="M447" s="386">
        <f t="shared" si="14"/>
        <v>0</v>
      </c>
      <c r="N447" s="397" t="s">
        <v>1377</v>
      </c>
      <c r="O447" s="390" t="s">
        <v>1378</v>
      </c>
      <c r="P447" s="389" t="s">
        <v>500</v>
      </c>
      <c r="Q447" s="390" t="s">
        <v>495</v>
      </c>
      <c r="R447" s="389"/>
      <c r="S447" s="390" t="s">
        <v>176</v>
      </c>
      <c r="T447" s="390" t="s">
        <v>1379</v>
      </c>
      <c r="U447" s="396">
        <v>0</v>
      </c>
      <c r="V447" s="392"/>
      <c r="W447" s="393"/>
      <c r="X447" s="393"/>
      <c r="Y447" s="394"/>
      <c r="Z447" s="393"/>
      <c r="AA447" s="395"/>
      <c r="AB447" s="392"/>
      <c r="AC447" s="393"/>
      <c r="AD447" s="393"/>
      <c r="AE447" s="394"/>
      <c r="AF447" s="393"/>
      <c r="AG447" s="395"/>
    </row>
    <row r="448" spans="2:33" ht="15.75" hidden="1" customHeight="1">
      <c r="B448" s="381" t="str">
        <f t="shared" si="13"/>
        <v>PR14WSHWSWW_B2</v>
      </c>
      <c r="C448" s="382" t="s">
        <v>1360</v>
      </c>
      <c r="D448" s="383" t="s">
        <v>581</v>
      </c>
      <c r="E448" s="384"/>
      <c r="F448" s="385"/>
      <c r="G448" s="385"/>
      <c r="H448" s="385"/>
      <c r="I448" s="385"/>
      <c r="J448" s="385"/>
      <c r="K448" s="385"/>
      <c r="L448" s="385"/>
      <c r="M448" s="386">
        <f t="shared" si="14"/>
        <v>0</v>
      </c>
      <c r="N448" s="397" t="s">
        <v>696</v>
      </c>
      <c r="O448" s="390" t="s">
        <v>1380</v>
      </c>
      <c r="P448" s="389" t="s">
        <v>508</v>
      </c>
      <c r="Q448" s="390"/>
      <c r="R448" s="389"/>
      <c r="S448" s="390" t="s">
        <v>176</v>
      </c>
      <c r="T448" s="390" t="s">
        <v>1381</v>
      </c>
      <c r="U448" s="391">
        <v>1</v>
      </c>
      <c r="V448" s="392"/>
      <c r="W448" s="393"/>
      <c r="X448" s="393"/>
      <c r="Y448" s="394"/>
      <c r="Z448" s="393"/>
      <c r="AA448" s="395"/>
      <c r="AB448" s="392"/>
      <c r="AC448" s="393"/>
      <c r="AD448" s="393"/>
      <c r="AE448" s="394"/>
      <c r="AF448" s="393"/>
      <c r="AG448" s="395"/>
    </row>
    <row r="449" spans="2:33" ht="15.75" hidden="1" customHeight="1">
      <c r="B449" s="381" t="str">
        <f t="shared" si="13"/>
        <v>PR14WSHWSWW_B3</v>
      </c>
      <c r="C449" s="382" t="s">
        <v>1360</v>
      </c>
      <c r="D449" s="383" t="s">
        <v>581</v>
      </c>
      <c r="E449" s="384"/>
      <c r="F449" s="385"/>
      <c r="G449" s="385"/>
      <c r="H449" s="385"/>
      <c r="I449" s="385"/>
      <c r="J449" s="385"/>
      <c r="K449" s="385"/>
      <c r="L449" s="385"/>
      <c r="M449" s="386">
        <f t="shared" si="14"/>
        <v>0</v>
      </c>
      <c r="N449" s="397" t="s">
        <v>699</v>
      </c>
      <c r="O449" s="390" t="s">
        <v>1382</v>
      </c>
      <c r="P449" s="389" t="s">
        <v>494</v>
      </c>
      <c r="Q449" s="390" t="s">
        <v>495</v>
      </c>
      <c r="R449" s="389"/>
      <c r="S449" s="390" t="s">
        <v>496</v>
      </c>
      <c r="T449" s="390" t="s">
        <v>600</v>
      </c>
      <c r="U449" s="396">
        <v>0</v>
      </c>
      <c r="V449" s="392"/>
      <c r="W449" s="393"/>
      <c r="X449" s="393"/>
      <c r="Y449" s="394"/>
      <c r="Z449" s="393"/>
      <c r="AA449" s="395"/>
      <c r="AB449" s="392"/>
      <c r="AC449" s="393"/>
      <c r="AD449" s="393"/>
      <c r="AE449" s="394"/>
      <c r="AF449" s="393"/>
      <c r="AG449" s="395"/>
    </row>
    <row r="450" spans="2:33" ht="15.75" hidden="1" customHeight="1">
      <c r="B450" s="381" t="str">
        <f t="shared" si="13"/>
        <v>PR14WSHWSWW_C1</v>
      </c>
      <c r="C450" s="382" t="s">
        <v>1360</v>
      </c>
      <c r="D450" s="383" t="s">
        <v>581</v>
      </c>
      <c r="E450" s="384"/>
      <c r="F450" s="385"/>
      <c r="G450" s="385"/>
      <c r="H450" s="385"/>
      <c r="I450" s="385"/>
      <c r="J450" s="385"/>
      <c r="K450" s="385"/>
      <c r="L450" s="385"/>
      <c r="M450" s="386">
        <f t="shared" si="14"/>
        <v>0</v>
      </c>
      <c r="N450" s="397" t="s">
        <v>642</v>
      </c>
      <c r="O450" s="390" t="s">
        <v>1383</v>
      </c>
      <c r="P450" s="389" t="s">
        <v>500</v>
      </c>
      <c r="Q450" s="390" t="s">
        <v>495</v>
      </c>
      <c r="R450" s="389"/>
      <c r="S450" s="390" t="s">
        <v>496</v>
      </c>
      <c r="T450" s="390" t="s">
        <v>1384</v>
      </c>
      <c r="U450" s="396">
        <v>0</v>
      </c>
      <c r="V450" s="392"/>
      <c r="W450" s="393"/>
      <c r="X450" s="393"/>
      <c r="Y450" s="394"/>
      <c r="Z450" s="393"/>
      <c r="AA450" s="395"/>
      <c r="AB450" s="392"/>
      <c r="AC450" s="393"/>
      <c r="AD450" s="393"/>
      <c r="AE450" s="394"/>
      <c r="AF450" s="393"/>
      <c r="AG450" s="395"/>
    </row>
    <row r="451" spans="2:33" ht="15.75" hidden="1" customHeight="1">
      <c r="B451" s="381" t="str">
        <f t="shared" si="13"/>
        <v>PR14WSHWSWW_C2</v>
      </c>
      <c r="C451" s="382" t="s">
        <v>1360</v>
      </c>
      <c r="D451" s="383" t="s">
        <v>581</v>
      </c>
      <c r="E451" s="384"/>
      <c r="F451" s="385"/>
      <c r="G451" s="385"/>
      <c r="H451" s="385"/>
      <c r="I451" s="385"/>
      <c r="J451" s="385"/>
      <c r="K451" s="385"/>
      <c r="L451" s="385"/>
      <c r="M451" s="386">
        <f t="shared" si="14"/>
        <v>0</v>
      </c>
      <c r="N451" s="397" t="s">
        <v>644</v>
      </c>
      <c r="O451" s="390" t="s">
        <v>1367</v>
      </c>
      <c r="P451" s="389" t="s">
        <v>508</v>
      </c>
      <c r="Q451" s="390"/>
      <c r="R451" s="389"/>
      <c r="S451" s="390" t="s">
        <v>496</v>
      </c>
      <c r="T451" s="390" t="s">
        <v>1213</v>
      </c>
      <c r="U451" s="391">
        <v>2</v>
      </c>
      <c r="V451" s="392"/>
      <c r="W451" s="393"/>
      <c r="X451" s="393"/>
      <c r="Y451" s="394"/>
      <c r="Z451" s="393"/>
      <c r="AA451" s="395"/>
      <c r="AB451" s="392"/>
      <c r="AC451" s="393"/>
      <c r="AD451" s="393"/>
      <c r="AE451" s="394"/>
      <c r="AF451" s="393"/>
      <c r="AG451" s="395"/>
    </row>
    <row r="452" spans="2:33" ht="15.75" hidden="1" customHeight="1">
      <c r="B452" s="381" t="str">
        <f t="shared" si="13"/>
        <v>PR14WSHWSWW_D1</v>
      </c>
      <c r="C452" s="382" t="s">
        <v>1360</v>
      </c>
      <c r="D452" s="383" t="s">
        <v>581</v>
      </c>
      <c r="E452" s="384"/>
      <c r="F452" s="385"/>
      <c r="G452" s="385"/>
      <c r="H452" s="385"/>
      <c r="I452" s="385"/>
      <c r="J452" s="385"/>
      <c r="K452" s="385"/>
      <c r="L452" s="385"/>
      <c r="M452" s="386">
        <f t="shared" si="14"/>
        <v>0</v>
      </c>
      <c r="N452" s="397" t="s">
        <v>647</v>
      </c>
      <c r="O452" s="390" t="s">
        <v>1368</v>
      </c>
      <c r="P452" s="389" t="s">
        <v>494</v>
      </c>
      <c r="Q452" s="390" t="s">
        <v>495</v>
      </c>
      <c r="R452" s="389"/>
      <c r="S452" s="390" t="s">
        <v>614</v>
      </c>
      <c r="T452" s="390" t="s">
        <v>677</v>
      </c>
      <c r="U452" s="391" t="s">
        <v>572</v>
      </c>
      <c r="V452" s="392"/>
      <c r="W452" s="393"/>
      <c r="X452" s="393"/>
      <c r="Y452" s="394"/>
      <c r="Z452" s="393"/>
      <c r="AA452" s="395"/>
      <c r="AB452" s="392"/>
      <c r="AC452" s="393"/>
      <c r="AD452" s="393"/>
      <c r="AE452" s="394"/>
      <c r="AF452" s="393"/>
      <c r="AG452" s="395"/>
    </row>
    <row r="453" spans="2:33" ht="15.75" hidden="1" customHeight="1">
      <c r="B453" s="381" t="str">
        <f t="shared" si="13"/>
        <v>PR14WSHWSWW_D2</v>
      </c>
      <c r="C453" s="382" t="s">
        <v>1360</v>
      </c>
      <c r="D453" s="383" t="s">
        <v>581</v>
      </c>
      <c r="E453" s="384"/>
      <c r="F453" s="385"/>
      <c r="G453" s="385"/>
      <c r="H453" s="385"/>
      <c r="I453" s="385"/>
      <c r="J453" s="385"/>
      <c r="K453" s="385"/>
      <c r="L453" s="385"/>
      <c r="M453" s="386">
        <f t="shared" si="14"/>
        <v>0</v>
      </c>
      <c r="N453" s="397" t="s">
        <v>801</v>
      </c>
      <c r="O453" s="390" t="s">
        <v>1369</v>
      </c>
      <c r="P453" s="389" t="s">
        <v>508</v>
      </c>
      <c r="Q453" s="390"/>
      <c r="R453" s="389"/>
      <c r="S453" s="390" t="s">
        <v>496</v>
      </c>
      <c r="T453" s="390" t="s">
        <v>1370</v>
      </c>
      <c r="U453" s="396">
        <v>0</v>
      </c>
      <c r="V453" s="392"/>
      <c r="W453" s="393"/>
      <c r="X453" s="393"/>
      <c r="Y453" s="394"/>
      <c r="Z453" s="393"/>
      <c r="AA453" s="395"/>
      <c r="AB453" s="392"/>
      <c r="AC453" s="393"/>
      <c r="AD453" s="393"/>
      <c r="AE453" s="394"/>
      <c r="AF453" s="393"/>
      <c r="AG453" s="395"/>
    </row>
    <row r="454" spans="2:33" ht="15.75" hidden="1" customHeight="1">
      <c r="B454" s="381" t="str">
        <f t="shared" ref="B454:B517" si="15">CONCATENATE("PR14", C454, D454, "_", N454)</f>
        <v>PR14WSHWSWW_D3</v>
      </c>
      <c r="C454" s="382" t="s">
        <v>1360</v>
      </c>
      <c r="D454" s="383" t="s">
        <v>581</v>
      </c>
      <c r="E454" s="384"/>
      <c r="F454" s="385"/>
      <c r="G454" s="385"/>
      <c r="H454" s="385"/>
      <c r="I454" s="385"/>
      <c r="J454" s="385"/>
      <c r="K454" s="385"/>
      <c r="L454" s="385"/>
      <c r="M454" s="386">
        <f t="shared" si="14"/>
        <v>0</v>
      </c>
      <c r="N454" s="397" t="s">
        <v>804</v>
      </c>
      <c r="O454" s="390" t="s">
        <v>1385</v>
      </c>
      <c r="P454" s="389" t="s">
        <v>494</v>
      </c>
      <c r="Q454" s="390" t="s">
        <v>495</v>
      </c>
      <c r="R454" s="389"/>
      <c r="S454" s="390" t="s">
        <v>496</v>
      </c>
      <c r="T454" s="390" t="s">
        <v>1386</v>
      </c>
      <c r="U454" s="396">
        <v>0</v>
      </c>
      <c r="V454" s="392"/>
      <c r="W454" s="393"/>
      <c r="X454" s="393"/>
      <c r="Y454" s="394"/>
      <c r="Z454" s="393"/>
      <c r="AA454" s="395"/>
      <c r="AB454" s="392"/>
      <c r="AC454" s="393"/>
      <c r="AD454" s="393"/>
      <c r="AE454" s="394"/>
      <c r="AF454" s="393"/>
      <c r="AG454" s="395"/>
    </row>
    <row r="455" spans="2:33" ht="15.75" hidden="1" customHeight="1">
      <c r="B455" s="381" t="str">
        <f t="shared" si="15"/>
        <v>PR14WSHWSWW_D5</v>
      </c>
      <c r="C455" s="382" t="s">
        <v>1360</v>
      </c>
      <c r="D455" s="383" t="s">
        <v>581</v>
      </c>
      <c r="E455" s="384"/>
      <c r="F455" s="385"/>
      <c r="G455" s="385"/>
      <c r="H455" s="385"/>
      <c r="I455" s="385"/>
      <c r="J455" s="385"/>
      <c r="K455" s="385"/>
      <c r="L455" s="385"/>
      <c r="M455" s="386">
        <f t="shared" ref="M455:M518" si="16">SUM(E455:L455)</f>
        <v>0</v>
      </c>
      <c r="N455" s="397" t="s">
        <v>1371</v>
      </c>
      <c r="O455" s="390" t="s">
        <v>1387</v>
      </c>
      <c r="P455" s="389" t="s">
        <v>508</v>
      </c>
      <c r="Q455" s="390"/>
      <c r="R455" s="389"/>
      <c r="S455" s="390" t="s">
        <v>176</v>
      </c>
      <c r="T455" s="390" t="s">
        <v>571</v>
      </c>
      <c r="U455" s="396">
        <v>0</v>
      </c>
      <c r="V455" s="392"/>
      <c r="W455" s="393"/>
      <c r="X455" s="393"/>
      <c r="Y455" s="394"/>
      <c r="Z455" s="393"/>
      <c r="AA455" s="395"/>
      <c r="AB455" s="392"/>
      <c r="AC455" s="393"/>
      <c r="AD455" s="393"/>
      <c r="AE455" s="394"/>
      <c r="AF455" s="393"/>
      <c r="AG455" s="395"/>
    </row>
    <row r="456" spans="2:33" ht="15.75" hidden="1" customHeight="1">
      <c r="B456" s="381" t="str">
        <f t="shared" si="15"/>
        <v>PR14WSHWSWW_E1</v>
      </c>
      <c r="C456" s="382" t="s">
        <v>1360</v>
      </c>
      <c r="D456" s="383" t="s">
        <v>581</v>
      </c>
      <c r="E456" s="384"/>
      <c r="F456" s="385"/>
      <c r="G456" s="385"/>
      <c r="H456" s="385"/>
      <c r="I456" s="385"/>
      <c r="J456" s="385"/>
      <c r="K456" s="385"/>
      <c r="L456" s="385"/>
      <c r="M456" s="386">
        <f t="shared" si="16"/>
        <v>0</v>
      </c>
      <c r="N456" s="397" t="s">
        <v>649</v>
      </c>
      <c r="O456" s="390" t="s">
        <v>1373</v>
      </c>
      <c r="P456" s="389" t="s">
        <v>508</v>
      </c>
      <c r="Q456" s="390"/>
      <c r="R456" s="389"/>
      <c r="S456" s="390" t="s">
        <v>176</v>
      </c>
      <c r="T456" s="390" t="s">
        <v>1374</v>
      </c>
      <c r="U456" s="396">
        <v>0</v>
      </c>
      <c r="V456" s="392"/>
      <c r="W456" s="393"/>
      <c r="X456" s="393"/>
      <c r="Y456" s="394"/>
      <c r="Z456" s="393"/>
      <c r="AA456" s="395"/>
      <c r="AB456" s="392"/>
      <c r="AC456" s="393"/>
      <c r="AD456" s="393"/>
      <c r="AE456" s="394"/>
      <c r="AF456" s="393"/>
      <c r="AG456" s="395"/>
    </row>
    <row r="457" spans="2:33" ht="15.75" hidden="1" customHeight="1">
      <c r="B457" s="381" t="str">
        <f t="shared" si="15"/>
        <v>PR14WSHWSWW_F1</v>
      </c>
      <c r="C457" s="382" t="s">
        <v>1360</v>
      </c>
      <c r="D457" s="383" t="s">
        <v>581</v>
      </c>
      <c r="E457" s="384"/>
      <c r="F457" s="385"/>
      <c r="G457" s="385"/>
      <c r="H457" s="385"/>
      <c r="I457" s="385"/>
      <c r="J457" s="385"/>
      <c r="K457" s="385"/>
      <c r="L457" s="385"/>
      <c r="M457" s="386">
        <f t="shared" si="16"/>
        <v>0</v>
      </c>
      <c r="N457" s="397" t="s">
        <v>652</v>
      </c>
      <c r="O457" s="390" t="s">
        <v>1375</v>
      </c>
      <c r="P457" s="389" t="s">
        <v>500</v>
      </c>
      <c r="Q457" s="390" t="s">
        <v>495</v>
      </c>
      <c r="R457" s="389"/>
      <c r="S457" s="390" t="s">
        <v>575</v>
      </c>
      <c r="T457" s="390" t="s">
        <v>636</v>
      </c>
      <c r="U457" s="391" t="s">
        <v>572</v>
      </c>
      <c r="V457" s="392"/>
      <c r="W457" s="393"/>
      <c r="X457" s="393"/>
      <c r="Y457" s="394"/>
      <c r="Z457" s="393"/>
      <c r="AA457" s="395"/>
      <c r="AB457" s="392"/>
      <c r="AC457" s="393"/>
      <c r="AD457" s="393"/>
      <c r="AE457" s="394"/>
      <c r="AF457" s="393"/>
      <c r="AG457" s="395"/>
    </row>
    <row r="458" spans="2:33" ht="15.75" hidden="1" customHeight="1">
      <c r="B458" s="381" t="str">
        <f t="shared" si="15"/>
        <v>PR14WSHWSWW_F3</v>
      </c>
      <c r="C458" s="382" t="s">
        <v>1360</v>
      </c>
      <c r="D458" s="383" t="s">
        <v>581</v>
      </c>
      <c r="E458" s="384"/>
      <c r="F458" s="385"/>
      <c r="G458" s="385"/>
      <c r="H458" s="385"/>
      <c r="I458" s="385"/>
      <c r="J458" s="385"/>
      <c r="K458" s="385"/>
      <c r="L458" s="385"/>
      <c r="M458" s="386">
        <f t="shared" si="16"/>
        <v>0</v>
      </c>
      <c r="N458" s="397" t="s">
        <v>1377</v>
      </c>
      <c r="O458" s="390" t="s">
        <v>1378</v>
      </c>
      <c r="P458" s="389" t="s">
        <v>500</v>
      </c>
      <c r="Q458" s="390" t="s">
        <v>495</v>
      </c>
      <c r="R458" s="389"/>
      <c r="S458" s="390" t="s">
        <v>176</v>
      </c>
      <c r="T458" s="390" t="s">
        <v>1379</v>
      </c>
      <c r="U458" s="396">
        <v>0</v>
      </c>
      <c r="V458" s="392"/>
      <c r="W458" s="393"/>
      <c r="X458" s="393"/>
      <c r="Y458" s="394"/>
      <c r="Z458" s="393"/>
      <c r="AA458" s="395"/>
      <c r="AB458" s="392"/>
      <c r="AC458" s="393"/>
      <c r="AD458" s="393"/>
      <c r="AE458" s="394"/>
      <c r="AF458" s="393"/>
      <c r="AG458" s="395"/>
    </row>
    <row r="459" spans="2:33" ht="15.75" hidden="1" customHeight="1">
      <c r="B459" s="381" t="str">
        <f t="shared" si="15"/>
        <v>PR14WSHNHHR_D1</v>
      </c>
      <c r="C459" s="382" t="s">
        <v>1360</v>
      </c>
      <c r="D459" s="383" t="s">
        <v>706</v>
      </c>
      <c r="E459" s="384"/>
      <c r="F459" s="385"/>
      <c r="G459" s="385"/>
      <c r="H459" s="385"/>
      <c r="I459" s="385"/>
      <c r="J459" s="385"/>
      <c r="K459" s="385"/>
      <c r="L459" s="385"/>
      <c r="M459" s="386">
        <f t="shared" si="16"/>
        <v>0</v>
      </c>
      <c r="N459" s="397" t="s">
        <v>647</v>
      </c>
      <c r="O459" s="390" t="s">
        <v>1368</v>
      </c>
      <c r="P459" s="389" t="s">
        <v>494</v>
      </c>
      <c r="Q459" s="390" t="s">
        <v>495</v>
      </c>
      <c r="R459" s="389"/>
      <c r="S459" s="390" t="s">
        <v>614</v>
      </c>
      <c r="T459" s="390" t="s">
        <v>677</v>
      </c>
      <c r="U459" s="391" t="s">
        <v>572</v>
      </c>
      <c r="V459" s="392"/>
      <c r="W459" s="393"/>
      <c r="X459" s="393"/>
      <c r="Y459" s="394"/>
      <c r="Z459" s="393"/>
      <c r="AA459" s="395"/>
      <c r="AB459" s="392"/>
      <c r="AC459" s="393"/>
      <c r="AD459" s="393"/>
      <c r="AE459" s="394"/>
      <c r="AF459" s="393"/>
      <c r="AG459" s="395"/>
    </row>
    <row r="460" spans="2:33" ht="15.75" hidden="1" customHeight="1">
      <c r="B460" s="381" t="str">
        <f t="shared" si="15"/>
        <v>PR14WSHNHHR_D4</v>
      </c>
      <c r="C460" s="382" t="s">
        <v>1360</v>
      </c>
      <c r="D460" s="383" t="s">
        <v>706</v>
      </c>
      <c r="E460" s="384"/>
      <c r="F460" s="385"/>
      <c r="G460" s="385"/>
      <c r="H460" s="385"/>
      <c r="I460" s="385"/>
      <c r="J460" s="385"/>
      <c r="K460" s="385"/>
      <c r="L460" s="385"/>
      <c r="M460" s="386">
        <f t="shared" si="16"/>
        <v>0</v>
      </c>
      <c r="N460" s="397" t="s">
        <v>1388</v>
      </c>
      <c r="O460" s="390" t="s">
        <v>1389</v>
      </c>
      <c r="P460" s="389" t="s">
        <v>500</v>
      </c>
      <c r="Q460" s="390" t="s">
        <v>495</v>
      </c>
      <c r="R460" s="389"/>
      <c r="S460" s="390" t="s">
        <v>176</v>
      </c>
      <c r="T460" s="390" t="s">
        <v>571</v>
      </c>
      <c r="U460" s="396">
        <v>0</v>
      </c>
      <c r="V460" s="392"/>
      <c r="W460" s="393"/>
      <c r="X460" s="393"/>
      <c r="Y460" s="394"/>
      <c r="Z460" s="393"/>
      <c r="AA460" s="395"/>
      <c r="AB460" s="392"/>
      <c r="AC460" s="393"/>
      <c r="AD460" s="393"/>
      <c r="AE460" s="394"/>
      <c r="AF460" s="393"/>
      <c r="AG460" s="395"/>
    </row>
    <row r="461" spans="2:33" ht="15.75" hidden="1" customHeight="1">
      <c r="B461" s="381" t="str">
        <f t="shared" si="15"/>
        <v>PR14WSHNHHR_D5</v>
      </c>
      <c r="C461" s="382" t="s">
        <v>1360</v>
      </c>
      <c r="D461" s="383" t="s">
        <v>706</v>
      </c>
      <c r="E461" s="384"/>
      <c r="F461" s="385"/>
      <c r="G461" s="385"/>
      <c r="H461" s="385"/>
      <c r="I461" s="385"/>
      <c r="J461" s="385"/>
      <c r="K461" s="385"/>
      <c r="L461" s="385"/>
      <c r="M461" s="386">
        <f t="shared" si="16"/>
        <v>0</v>
      </c>
      <c r="N461" s="397" t="s">
        <v>1371</v>
      </c>
      <c r="O461" s="390" t="s">
        <v>1372</v>
      </c>
      <c r="P461" s="389" t="s">
        <v>508</v>
      </c>
      <c r="Q461" s="390"/>
      <c r="R461" s="389"/>
      <c r="S461" s="390" t="s">
        <v>176</v>
      </c>
      <c r="T461" s="390" t="s">
        <v>571</v>
      </c>
      <c r="U461" s="396">
        <v>0</v>
      </c>
      <c r="V461" s="392"/>
      <c r="W461" s="393"/>
      <c r="X461" s="393"/>
      <c r="Y461" s="394"/>
      <c r="Z461" s="393"/>
      <c r="AA461" s="395"/>
      <c r="AB461" s="392"/>
      <c r="AC461" s="393"/>
      <c r="AD461" s="393"/>
      <c r="AE461" s="394"/>
      <c r="AF461" s="393"/>
      <c r="AG461" s="395"/>
    </row>
    <row r="462" spans="2:33" ht="15.75" hidden="1" customHeight="1">
      <c r="B462" s="381" t="str">
        <f t="shared" si="15"/>
        <v>PR14WSHNHHR_E1</v>
      </c>
      <c r="C462" s="382" t="s">
        <v>1360</v>
      </c>
      <c r="D462" s="383" t="s">
        <v>706</v>
      </c>
      <c r="E462" s="384"/>
      <c r="F462" s="385"/>
      <c r="G462" s="385"/>
      <c r="H462" s="385"/>
      <c r="I462" s="385"/>
      <c r="J462" s="385"/>
      <c r="K462" s="385"/>
      <c r="L462" s="385"/>
      <c r="M462" s="386">
        <f t="shared" si="16"/>
        <v>0</v>
      </c>
      <c r="N462" s="397" t="s">
        <v>649</v>
      </c>
      <c r="O462" s="390" t="s">
        <v>1373</v>
      </c>
      <c r="P462" s="389" t="s">
        <v>508</v>
      </c>
      <c r="Q462" s="390"/>
      <c r="R462" s="389"/>
      <c r="S462" s="390" t="s">
        <v>176</v>
      </c>
      <c r="T462" s="390" t="s">
        <v>1374</v>
      </c>
      <c r="U462" s="396">
        <v>0</v>
      </c>
      <c r="V462" s="392"/>
      <c r="W462" s="393"/>
      <c r="X462" s="393"/>
      <c r="Y462" s="394"/>
      <c r="Z462" s="393"/>
      <c r="AA462" s="395"/>
      <c r="AB462" s="392"/>
      <c r="AC462" s="393"/>
      <c r="AD462" s="393"/>
      <c r="AE462" s="394"/>
      <c r="AF462" s="393"/>
      <c r="AG462" s="395"/>
    </row>
    <row r="463" spans="2:33" ht="15.75" hidden="1" customHeight="1">
      <c r="B463" s="381" t="str">
        <f t="shared" si="15"/>
        <v>PR14WSHHHR_D1</v>
      </c>
      <c r="C463" s="382" t="s">
        <v>1360</v>
      </c>
      <c r="D463" s="383" t="s">
        <v>527</v>
      </c>
      <c r="E463" s="384"/>
      <c r="F463" s="385"/>
      <c r="G463" s="385"/>
      <c r="H463" s="385"/>
      <c r="I463" s="385"/>
      <c r="J463" s="385"/>
      <c r="K463" s="385"/>
      <c r="L463" s="385"/>
      <c r="M463" s="386">
        <f t="shared" si="16"/>
        <v>0</v>
      </c>
      <c r="N463" s="397" t="s">
        <v>647</v>
      </c>
      <c r="O463" s="390" t="s">
        <v>1368</v>
      </c>
      <c r="P463" s="389" t="s">
        <v>494</v>
      </c>
      <c r="Q463" s="390" t="s">
        <v>495</v>
      </c>
      <c r="R463" s="389"/>
      <c r="S463" s="390" t="s">
        <v>614</v>
      </c>
      <c r="T463" s="390" t="s">
        <v>677</v>
      </c>
      <c r="U463" s="391" t="s">
        <v>572</v>
      </c>
      <c r="V463" s="392"/>
      <c r="W463" s="393"/>
      <c r="X463" s="393"/>
      <c r="Y463" s="394"/>
      <c r="Z463" s="393"/>
      <c r="AA463" s="395"/>
      <c r="AB463" s="392"/>
      <c r="AC463" s="393"/>
      <c r="AD463" s="393"/>
      <c r="AE463" s="394"/>
      <c r="AF463" s="393"/>
      <c r="AG463" s="395"/>
    </row>
    <row r="464" spans="2:33" ht="15.75" hidden="1" customHeight="1">
      <c r="B464" s="381" t="str">
        <f t="shared" si="15"/>
        <v>PR14WSHHHR_D5</v>
      </c>
      <c r="C464" s="382" t="s">
        <v>1360</v>
      </c>
      <c r="D464" s="383" t="s">
        <v>527</v>
      </c>
      <c r="E464" s="384"/>
      <c r="F464" s="385"/>
      <c r="G464" s="385"/>
      <c r="H464" s="385"/>
      <c r="I464" s="385"/>
      <c r="J464" s="385"/>
      <c r="K464" s="385"/>
      <c r="L464" s="385"/>
      <c r="M464" s="386">
        <f t="shared" si="16"/>
        <v>0</v>
      </c>
      <c r="N464" s="397" t="s">
        <v>1371</v>
      </c>
      <c r="O464" s="390" t="s">
        <v>1372</v>
      </c>
      <c r="P464" s="389" t="s">
        <v>508</v>
      </c>
      <c r="Q464" s="390"/>
      <c r="R464" s="389"/>
      <c r="S464" s="390" t="s">
        <v>176</v>
      </c>
      <c r="T464" s="390" t="s">
        <v>571</v>
      </c>
      <c r="U464" s="396">
        <v>0</v>
      </c>
      <c r="V464" s="392"/>
      <c r="W464" s="393"/>
      <c r="X464" s="393"/>
      <c r="Y464" s="394"/>
      <c r="Z464" s="393"/>
      <c r="AA464" s="395"/>
      <c r="AB464" s="392"/>
      <c r="AC464" s="393"/>
      <c r="AD464" s="393"/>
      <c r="AE464" s="394"/>
      <c r="AF464" s="393"/>
      <c r="AG464" s="395"/>
    </row>
    <row r="465" spans="2:33" ht="15.75" hidden="1" customHeight="1">
      <c r="B465" s="381" t="str">
        <f t="shared" si="15"/>
        <v>PR14WSHHHR_E1</v>
      </c>
      <c r="C465" s="382" t="s">
        <v>1360</v>
      </c>
      <c r="D465" s="383" t="s">
        <v>527</v>
      </c>
      <c r="E465" s="384"/>
      <c r="F465" s="385"/>
      <c r="G465" s="385"/>
      <c r="H465" s="385"/>
      <c r="I465" s="385"/>
      <c r="J465" s="385"/>
      <c r="K465" s="385"/>
      <c r="L465" s="385"/>
      <c r="M465" s="386">
        <f t="shared" si="16"/>
        <v>0</v>
      </c>
      <c r="N465" s="397" t="s">
        <v>649</v>
      </c>
      <c r="O465" s="390" t="s">
        <v>1373</v>
      </c>
      <c r="P465" s="389" t="s">
        <v>508</v>
      </c>
      <c r="Q465" s="390"/>
      <c r="R465" s="389"/>
      <c r="S465" s="390" t="s">
        <v>176</v>
      </c>
      <c r="T465" s="390" t="s">
        <v>1374</v>
      </c>
      <c r="U465" s="396">
        <v>0</v>
      </c>
      <c r="V465" s="392"/>
      <c r="W465" s="393"/>
      <c r="X465" s="393"/>
      <c r="Y465" s="394"/>
      <c r="Z465" s="393"/>
      <c r="AA465" s="395"/>
      <c r="AB465" s="392"/>
      <c r="AC465" s="393"/>
      <c r="AD465" s="393"/>
      <c r="AE465" s="394"/>
      <c r="AF465" s="393"/>
      <c r="AG465" s="395"/>
    </row>
    <row r="466" spans="2:33" ht="15.75" hidden="1" customHeight="1">
      <c r="B466" s="381" t="str">
        <f t="shared" si="15"/>
        <v>PR14WSHHHR_E2</v>
      </c>
      <c r="C466" s="382" t="s">
        <v>1360</v>
      </c>
      <c r="D466" s="383" t="s">
        <v>527</v>
      </c>
      <c r="E466" s="384"/>
      <c r="F466" s="385"/>
      <c r="G466" s="385"/>
      <c r="H466" s="385"/>
      <c r="I466" s="385"/>
      <c r="J466" s="385"/>
      <c r="K466" s="385"/>
      <c r="L466" s="385"/>
      <c r="M466" s="386">
        <f t="shared" si="16"/>
        <v>0</v>
      </c>
      <c r="N466" s="397" t="s">
        <v>710</v>
      </c>
      <c r="O466" s="390" t="s">
        <v>1390</v>
      </c>
      <c r="P466" s="389" t="s">
        <v>508</v>
      </c>
      <c r="Q466" s="390"/>
      <c r="R466" s="389"/>
      <c r="S466" s="390" t="s">
        <v>496</v>
      </c>
      <c r="T466" s="390" t="s">
        <v>1391</v>
      </c>
      <c r="U466" s="396">
        <v>0</v>
      </c>
      <c r="V466" s="392"/>
      <c r="W466" s="393"/>
      <c r="X466" s="393"/>
      <c r="Y466" s="394"/>
      <c r="Z466" s="393"/>
      <c r="AA466" s="395"/>
      <c r="AB466" s="392"/>
      <c r="AC466" s="393"/>
      <c r="AD466" s="393"/>
      <c r="AE466" s="394"/>
      <c r="AF466" s="393"/>
      <c r="AG466" s="395"/>
    </row>
    <row r="467" spans="2:33" ht="15.75" hidden="1" customHeight="1">
      <c r="B467" s="381" t="str">
        <f t="shared" si="15"/>
        <v>PR14WSXWSW_B4</v>
      </c>
      <c r="C467" s="382" t="s">
        <v>1392</v>
      </c>
      <c r="D467" s="383" t="s">
        <v>491</v>
      </c>
      <c r="E467" s="384"/>
      <c r="F467" s="385"/>
      <c r="G467" s="385"/>
      <c r="H467" s="385"/>
      <c r="I467" s="385"/>
      <c r="J467" s="385"/>
      <c r="K467" s="385"/>
      <c r="L467" s="385"/>
      <c r="M467" s="386">
        <f t="shared" si="16"/>
        <v>0</v>
      </c>
      <c r="N467" s="397" t="s">
        <v>701</v>
      </c>
      <c r="O467" s="390" t="s">
        <v>1393</v>
      </c>
      <c r="P467" s="389" t="s">
        <v>508</v>
      </c>
      <c r="Q467" s="390"/>
      <c r="R467" s="389"/>
      <c r="S467" s="390" t="s">
        <v>176</v>
      </c>
      <c r="T467" s="390" t="s">
        <v>1394</v>
      </c>
      <c r="U467" s="391">
        <v>1</v>
      </c>
      <c r="V467" s="392"/>
      <c r="W467" s="393"/>
      <c r="X467" s="393"/>
      <c r="Y467" s="394"/>
      <c r="Z467" s="393"/>
      <c r="AA467" s="395"/>
      <c r="AB467" s="392"/>
      <c r="AC467" s="393"/>
      <c r="AD467" s="393"/>
      <c r="AE467" s="394"/>
      <c r="AF467" s="393"/>
      <c r="AG467" s="395"/>
    </row>
    <row r="468" spans="2:33" ht="15.75" hidden="1" customHeight="1">
      <c r="B468" s="381" t="str">
        <f t="shared" si="15"/>
        <v>PR14WSXWSW_B5</v>
      </c>
      <c r="C468" s="382" t="s">
        <v>1392</v>
      </c>
      <c r="D468" s="383" t="s">
        <v>491</v>
      </c>
      <c r="E468" s="384"/>
      <c r="F468" s="385"/>
      <c r="G468" s="385"/>
      <c r="H468" s="385"/>
      <c r="I468" s="385"/>
      <c r="J468" s="385"/>
      <c r="K468" s="385"/>
      <c r="L468" s="385"/>
      <c r="M468" s="386">
        <f t="shared" si="16"/>
        <v>0</v>
      </c>
      <c r="N468" s="397" t="s">
        <v>821</v>
      </c>
      <c r="O468" s="390" t="s">
        <v>1395</v>
      </c>
      <c r="P468" s="389" t="s">
        <v>500</v>
      </c>
      <c r="Q468" s="390" t="s">
        <v>495</v>
      </c>
      <c r="R468" s="389"/>
      <c r="S468" s="390" t="s">
        <v>496</v>
      </c>
      <c r="T468" s="390" t="s">
        <v>1396</v>
      </c>
      <c r="U468" s="396">
        <v>0</v>
      </c>
      <c r="V468" s="392"/>
      <c r="W468" s="393"/>
      <c r="X468" s="393"/>
      <c r="Y468" s="394"/>
      <c r="Z468" s="393"/>
      <c r="AA468" s="395"/>
      <c r="AB468" s="392"/>
      <c r="AC468" s="393"/>
      <c r="AD468" s="393"/>
      <c r="AE468" s="394"/>
      <c r="AF468" s="393"/>
      <c r="AG468" s="395"/>
    </row>
    <row r="469" spans="2:33" ht="15.75" hidden="1" customHeight="1">
      <c r="B469" s="381" t="str">
        <f t="shared" si="15"/>
        <v>PR14WSXWSW_B6</v>
      </c>
      <c r="C469" s="382" t="s">
        <v>1392</v>
      </c>
      <c r="D469" s="383" t="s">
        <v>491</v>
      </c>
      <c r="E469" s="384"/>
      <c r="F469" s="385"/>
      <c r="G469" s="385"/>
      <c r="H469" s="385"/>
      <c r="I469" s="385"/>
      <c r="J469" s="385"/>
      <c r="K469" s="385"/>
      <c r="L469" s="385"/>
      <c r="M469" s="386">
        <f t="shared" si="16"/>
        <v>0</v>
      </c>
      <c r="N469" s="397" t="s">
        <v>824</v>
      </c>
      <c r="O469" s="390" t="s">
        <v>1397</v>
      </c>
      <c r="P469" s="389" t="s">
        <v>500</v>
      </c>
      <c r="Q469" s="390" t="s">
        <v>108</v>
      </c>
      <c r="R469" s="389"/>
      <c r="S469" s="390" t="s">
        <v>176</v>
      </c>
      <c r="T469" s="390" t="s">
        <v>1398</v>
      </c>
      <c r="U469" s="396">
        <v>0</v>
      </c>
      <c r="V469" s="392"/>
      <c r="W469" s="393"/>
      <c r="X469" s="393"/>
      <c r="Y469" s="394"/>
      <c r="Z469" s="393"/>
      <c r="AA469" s="395"/>
      <c r="AB469" s="392"/>
      <c r="AC469" s="393"/>
      <c r="AD469" s="393"/>
      <c r="AE469" s="394"/>
      <c r="AF469" s="393"/>
      <c r="AG469" s="395"/>
    </row>
    <row r="470" spans="2:33" ht="15.75" hidden="1" customHeight="1">
      <c r="B470" s="381" t="str">
        <f t="shared" si="15"/>
        <v>PR14WSXWSW_B7</v>
      </c>
      <c r="C470" s="382" t="s">
        <v>1392</v>
      </c>
      <c r="D470" s="383" t="s">
        <v>491</v>
      </c>
      <c r="E470" s="384"/>
      <c r="F470" s="385"/>
      <c r="G470" s="385"/>
      <c r="H470" s="385"/>
      <c r="I470" s="385"/>
      <c r="J470" s="385"/>
      <c r="K470" s="385"/>
      <c r="L470" s="385"/>
      <c r="M470" s="386">
        <f t="shared" si="16"/>
        <v>0</v>
      </c>
      <c r="N470" s="397" t="s">
        <v>1399</v>
      </c>
      <c r="O470" s="390" t="s">
        <v>1400</v>
      </c>
      <c r="P470" s="389" t="s">
        <v>494</v>
      </c>
      <c r="Q470" s="390" t="s">
        <v>108</v>
      </c>
      <c r="R470" s="389"/>
      <c r="S470" s="390" t="s">
        <v>496</v>
      </c>
      <c r="T470" s="390" t="s">
        <v>1401</v>
      </c>
      <c r="U470" s="396">
        <v>0</v>
      </c>
      <c r="V470" s="392"/>
      <c r="W470" s="393"/>
      <c r="X470" s="393"/>
      <c r="Y470" s="394"/>
      <c r="Z470" s="393"/>
      <c r="AA470" s="395"/>
      <c r="AB470" s="392"/>
      <c r="AC470" s="393"/>
      <c r="AD470" s="393"/>
      <c r="AE470" s="394"/>
      <c r="AF470" s="393"/>
      <c r="AG470" s="395"/>
    </row>
    <row r="471" spans="2:33" ht="15.75" hidden="1" customHeight="1">
      <c r="B471" s="381" t="str">
        <f t="shared" si="15"/>
        <v>PR14WSXWSW_D2</v>
      </c>
      <c r="C471" s="382" t="s">
        <v>1392</v>
      </c>
      <c r="D471" s="383" t="s">
        <v>491</v>
      </c>
      <c r="E471" s="384"/>
      <c r="F471" s="385"/>
      <c r="G471" s="385"/>
      <c r="H471" s="385"/>
      <c r="I471" s="385"/>
      <c r="J471" s="385"/>
      <c r="K471" s="385"/>
      <c r="L471" s="385"/>
      <c r="M471" s="386">
        <f t="shared" si="16"/>
        <v>0</v>
      </c>
      <c r="N471" s="397" t="s">
        <v>801</v>
      </c>
      <c r="O471" s="390" t="s">
        <v>1402</v>
      </c>
      <c r="P471" s="389" t="s">
        <v>500</v>
      </c>
      <c r="Q471" s="390" t="s">
        <v>495</v>
      </c>
      <c r="R471" s="389"/>
      <c r="S471" s="390" t="s">
        <v>496</v>
      </c>
      <c r="T471" s="390" t="s">
        <v>1403</v>
      </c>
      <c r="U471" s="396">
        <v>0</v>
      </c>
      <c r="V471" s="392"/>
      <c r="W471" s="393"/>
      <c r="X471" s="393"/>
      <c r="Y471" s="394"/>
      <c r="Z471" s="393"/>
      <c r="AA471" s="395"/>
      <c r="AB471" s="392"/>
      <c r="AC471" s="393"/>
      <c r="AD471" s="393"/>
      <c r="AE471" s="394"/>
      <c r="AF471" s="393"/>
      <c r="AG471" s="395"/>
    </row>
    <row r="472" spans="2:33" ht="15.75" hidden="1" customHeight="1">
      <c r="B472" s="381" t="str">
        <f t="shared" si="15"/>
        <v>PR14WSXWSW_D3</v>
      </c>
      <c r="C472" s="382" t="s">
        <v>1392</v>
      </c>
      <c r="D472" s="383" t="s">
        <v>491</v>
      </c>
      <c r="E472" s="384"/>
      <c r="F472" s="385"/>
      <c r="G472" s="385"/>
      <c r="H472" s="385"/>
      <c r="I472" s="385"/>
      <c r="J472" s="385"/>
      <c r="K472" s="385"/>
      <c r="L472" s="385"/>
      <c r="M472" s="386">
        <f t="shared" si="16"/>
        <v>0</v>
      </c>
      <c r="N472" s="397" t="s">
        <v>804</v>
      </c>
      <c r="O472" s="390" t="s">
        <v>1404</v>
      </c>
      <c r="P472" s="389" t="s">
        <v>494</v>
      </c>
      <c r="Q472" s="390" t="s">
        <v>495</v>
      </c>
      <c r="R472" s="389"/>
      <c r="S472" s="390" t="s">
        <v>536</v>
      </c>
      <c r="T472" s="390" t="s">
        <v>537</v>
      </c>
      <c r="U472" s="391">
        <v>1</v>
      </c>
      <c r="V472" s="392"/>
      <c r="W472" s="393"/>
      <c r="X472" s="393"/>
      <c r="Y472" s="394"/>
      <c r="Z472" s="393"/>
      <c r="AA472" s="395"/>
      <c r="AB472" s="392"/>
      <c r="AC472" s="393"/>
      <c r="AD472" s="393"/>
      <c r="AE472" s="394"/>
      <c r="AF472" s="393"/>
      <c r="AG472" s="395"/>
    </row>
    <row r="473" spans="2:33" ht="15.75" hidden="1" customHeight="1">
      <c r="B473" s="381" t="str">
        <f t="shared" si="15"/>
        <v>PR14WSXWSW_D4</v>
      </c>
      <c r="C473" s="382" t="s">
        <v>1392</v>
      </c>
      <c r="D473" s="383" t="s">
        <v>491</v>
      </c>
      <c r="E473" s="384"/>
      <c r="F473" s="385"/>
      <c r="G473" s="385"/>
      <c r="H473" s="385"/>
      <c r="I473" s="385"/>
      <c r="J473" s="385"/>
      <c r="K473" s="385"/>
      <c r="L473" s="385"/>
      <c r="M473" s="386">
        <f t="shared" si="16"/>
        <v>0</v>
      </c>
      <c r="N473" s="397" t="s">
        <v>1388</v>
      </c>
      <c r="O473" s="390" t="s">
        <v>1405</v>
      </c>
      <c r="P473" s="389" t="s">
        <v>500</v>
      </c>
      <c r="Q473" s="390" t="s">
        <v>108</v>
      </c>
      <c r="R473" s="389"/>
      <c r="S473" s="390" t="s">
        <v>496</v>
      </c>
      <c r="T473" s="390" t="s">
        <v>1406</v>
      </c>
      <c r="U473" s="396">
        <v>0</v>
      </c>
      <c r="V473" s="392"/>
      <c r="W473" s="393"/>
      <c r="X473" s="393"/>
      <c r="Y473" s="394"/>
      <c r="Z473" s="393"/>
      <c r="AA473" s="395"/>
      <c r="AB473" s="392"/>
      <c r="AC473" s="393"/>
      <c r="AD473" s="393"/>
      <c r="AE473" s="394"/>
      <c r="AF473" s="393"/>
      <c r="AG473" s="395"/>
    </row>
    <row r="474" spans="2:33" ht="15.75" hidden="1" customHeight="1">
      <c r="B474" s="381" t="str">
        <f t="shared" si="15"/>
        <v>PR14WSXWSW_D5</v>
      </c>
      <c r="C474" s="382" t="s">
        <v>1392</v>
      </c>
      <c r="D474" s="383" t="s">
        <v>491</v>
      </c>
      <c r="E474" s="384"/>
      <c r="F474" s="385"/>
      <c r="G474" s="385"/>
      <c r="H474" s="385"/>
      <c r="I474" s="385"/>
      <c r="J474" s="385"/>
      <c r="K474" s="385"/>
      <c r="L474" s="385"/>
      <c r="M474" s="386">
        <f t="shared" si="16"/>
        <v>0</v>
      </c>
      <c r="N474" s="397" t="s">
        <v>1371</v>
      </c>
      <c r="O474" s="390" t="s">
        <v>1407</v>
      </c>
      <c r="P474" s="389" t="s">
        <v>500</v>
      </c>
      <c r="Q474" s="390" t="s">
        <v>108</v>
      </c>
      <c r="R474" s="389"/>
      <c r="S474" s="390" t="s">
        <v>496</v>
      </c>
      <c r="T474" s="390" t="s">
        <v>1408</v>
      </c>
      <c r="U474" s="396">
        <v>0</v>
      </c>
      <c r="V474" s="392"/>
      <c r="W474" s="393"/>
      <c r="X474" s="393"/>
      <c r="Y474" s="394"/>
      <c r="Z474" s="393"/>
      <c r="AA474" s="395"/>
      <c r="AB474" s="392"/>
      <c r="AC474" s="393"/>
      <c r="AD474" s="393"/>
      <c r="AE474" s="394"/>
      <c r="AF474" s="393"/>
      <c r="AG474" s="395"/>
    </row>
    <row r="475" spans="2:33" ht="15.75" hidden="1" customHeight="1">
      <c r="B475" s="381" t="str">
        <f t="shared" si="15"/>
        <v>PR14WSXWSW_F1</v>
      </c>
      <c r="C475" s="382" t="s">
        <v>1392</v>
      </c>
      <c r="D475" s="383" t="s">
        <v>491</v>
      </c>
      <c r="E475" s="384"/>
      <c r="F475" s="385"/>
      <c r="G475" s="385"/>
      <c r="H475" s="385"/>
      <c r="I475" s="385"/>
      <c r="J475" s="385"/>
      <c r="K475" s="385"/>
      <c r="L475" s="385"/>
      <c r="M475" s="386">
        <f t="shared" si="16"/>
        <v>0</v>
      </c>
      <c r="N475" s="397" t="s">
        <v>652</v>
      </c>
      <c r="O475" s="390" t="s">
        <v>1409</v>
      </c>
      <c r="P475" s="389" t="s">
        <v>494</v>
      </c>
      <c r="Q475" s="390" t="s">
        <v>495</v>
      </c>
      <c r="R475" s="389"/>
      <c r="S475" s="390" t="s">
        <v>496</v>
      </c>
      <c r="T475" s="390" t="s">
        <v>497</v>
      </c>
      <c r="U475" s="391">
        <v>1</v>
      </c>
      <c r="V475" s="392"/>
      <c r="W475" s="393"/>
      <c r="X475" s="393"/>
      <c r="Y475" s="394"/>
      <c r="Z475" s="393"/>
      <c r="AA475" s="395"/>
      <c r="AB475" s="392"/>
      <c r="AC475" s="393"/>
      <c r="AD475" s="393"/>
      <c r="AE475" s="394"/>
      <c r="AF475" s="393"/>
      <c r="AG475" s="395"/>
    </row>
    <row r="476" spans="2:33" ht="15.75" hidden="1" customHeight="1">
      <c r="B476" s="381" t="str">
        <f t="shared" si="15"/>
        <v>PR14WSXWSW_F2</v>
      </c>
      <c r="C476" s="382" t="s">
        <v>1392</v>
      </c>
      <c r="D476" s="383" t="s">
        <v>491</v>
      </c>
      <c r="E476" s="384"/>
      <c r="F476" s="385"/>
      <c r="G476" s="385"/>
      <c r="H476" s="385"/>
      <c r="I476" s="385"/>
      <c r="J476" s="385"/>
      <c r="K476" s="385"/>
      <c r="L476" s="385"/>
      <c r="M476" s="386">
        <f t="shared" si="16"/>
        <v>0</v>
      </c>
      <c r="N476" s="397" t="s">
        <v>887</v>
      </c>
      <c r="O476" s="390" t="s">
        <v>1410</v>
      </c>
      <c r="P476" s="389" t="s">
        <v>508</v>
      </c>
      <c r="Q476" s="390"/>
      <c r="R476" s="389"/>
      <c r="S476" s="390" t="s">
        <v>176</v>
      </c>
      <c r="T476" s="390" t="s">
        <v>1411</v>
      </c>
      <c r="U476" s="396">
        <v>0</v>
      </c>
      <c r="V476" s="392"/>
      <c r="W476" s="393"/>
      <c r="X476" s="393"/>
      <c r="Y476" s="394"/>
      <c r="Z476" s="393"/>
      <c r="AA476" s="395"/>
      <c r="AB476" s="392"/>
      <c r="AC476" s="393"/>
      <c r="AD476" s="393"/>
      <c r="AE476" s="394"/>
      <c r="AF476" s="393"/>
      <c r="AG476" s="395"/>
    </row>
    <row r="477" spans="2:33" ht="15.75" hidden="1" customHeight="1">
      <c r="B477" s="381" t="str">
        <f t="shared" si="15"/>
        <v>PR14WSXWSW_G1</v>
      </c>
      <c r="C477" s="382" t="s">
        <v>1392</v>
      </c>
      <c r="D477" s="383" t="s">
        <v>491</v>
      </c>
      <c r="E477" s="384"/>
      <c r="F477" s="385"/>
      <c r="G477" s="385"/>
      <c r="H477" s="385"/>
      <c r="I477" s="385"/>
      <c r="J477" s="385"/>
      <c r="K477" s="385"/>
      <c r="L477" s="385"/>
      <c r="M477" s="386">
        <f t="shared" si="16"/>
        <v>0</v>
      </c>
      <c r="N477" s="397" t="s">
        <v>654</v>
      </c>
      <c r="O477" s="390" t="s">
        <v>1412</v>
      </c>
      <c r="P477" s="389" t="s">
        <v>494</v>
      </c>
      <c r="Q477" s="390" t="s">
        <v>108</v>
      </c>
      <c r="R477" s="389"/>
      <c r="S477" s="390" t="s">
        <v>496</v>
      </c>
      <c r="T477" s="390" t="s">
        <v>1413</v>
      </c>
      <c r="U477" s="396">
        <v>0</v>
      </c>
      <c r="V477" s="392"/>
      <c r="W477" s="393"/>
      <c r="X477" s="393"/>
      <c r="Y477" s="394"/>
      <c r="Z477" s="393"/>
      <c r="AA477" s="395"/>
      <c r="AB477" s="392"/>
      <c r="AC477" s="393"/>
      <c r="AD477" s="393"/>
      <c r="AE477" s="394"/>
      <c r="AF477" s="393"/>
      <c r="AG477" s="395"/>
    </row>
    <row r="478" spans="2:33" ht="15.75" hidden="1" customHeight="1">
      <c r="B478" s="381" t="str">
        <f t="shared" si="15"/>
        <v>PR14WSXWSW_G2</v>
      </c>
      <c r="C478" s="382" t="s">
        <v>1392</v>
      </c>
      <c r="D478" s="383" t="s">
        <v>491</v>
      </c>
      <c r="E478" s="384"/>
      <c r="F478" s="385"/>
      <c r="G478" s="385"/>
      <c r="H478" s="385"/>
      <c r="I478" s="385"/>
      <c r="J478" s="385"/>
      <c r="K478" s="385"/>
      <c r="L478" s="385"/>
      <c r="M478" s="386">
        <f t="shared" si="16"/>
        <v>0</v>
      </c>
      <c r="N478" s="397" t="s">
        <v>669</v>
      </c>
      <c r="O478" s="390" t="s">
        <v>1414</v>
      </c>
      <c r="P478" s="389" t="s">
        <v>500</v>
      </c>
      <c r="Q478" s="390" t="s">
        <v>108</v>
      </c>
      <c r="R478" s="389"/>
      <c r="S478" s="390" t="s">
        <v>176</v>
      </c>
      <c r="T478" s="390" t="s">
        <v>512</v>
      </c>
      <c r="U478" s="391">
        <v>2</v>
      </c>
      <c r="V478" s="392"/>
      <c r="W478" s="393"/>
      <c r="X478" s="393"/>
      <c r="Y478" s="394"/>
      <c r="Z478" s="393"/>
      <c r="AA478" s="395"/>
      <c r="AB478" s="392"/>
      <c r="AC478" s="393"/>
      <c r="AD478" s="393"/>
      <c r="AE478" s="394"/>
      <c r="AF478" s="393"/>
      <c r="AG478" s="395"/>
    </row>
    <row r="479" spans="2:33" ht="15.75" hidden="1" customHeight="1">
      <c r="B479" s="381" t="str">
        <f t="shared" si="15"/>
        <v>PR14WSXWSWW_A1</v>
      </c>
      <c r="C479" s="382" t="s">
        <v>1392</v>
      </c>
      <c r="D479" s="383" t="s">
        <v>581</v>
      </c>
      <c r="E479" s="384"/>
      <c r="F479" s="385"/>
      <c r="G479" s="385"/>
      <c r="H479" s="385"/>
      <c r="I479" s="385"/>
      <c r="J479" s="385"/>
      <c r="K479" s="385"/>
      <c r="L479" s="385"/>
      <c r="M479" s="386">
        <f t="shared" si="16"/>
        <v>0</v>
      </c>
      <c r="N479" s="397" t="s">
        <v>632</v>
      </c>
      <c r="O479" s="390" t="s">
        <v>1415</v>
      </c>
      <c r="P479" s="389" t="s">
        <v>500</v>
      </c>
      <c r="Q479" s="390" t="s">
        <v>108</v>
      </c>
      <c r="R479" s="389"/>
      <c r="S479" s="390" t="s">
        <v>176</v>
      </c>
      <c r="T479" s="390" t="s">
        <v>1416</v>
      </c>
      <c r="U479" s="396">
        <v>0</v>
      </c>
      <c r="V479" s="392"/>
      <c r="W479" s="393"/>
      <c r="X479" s="393"/>
      <c r="Y479" s="394"/>
      <c r="Z479" s="393"/>
      <c r="AA479" s="395"/>
      <c r="AB479" s="392"/>
      <c r="AC479" s="393"/>
      <c r="AD479" s="393"/>
      <c r="AE479" s="394"/>
      <c r="AF479" s="393"/>
      <c r="AG479" s="395"/>
    </row>
    <row r="480" spans="2:33" ht="15.75" hidden="1" customHeight="1">
      <c r="B480" s="381" t="str">
        <f t="shared" si="15"/>
        <v>PR14WSXWSWW_A2</v>
      </c>
      <c r="C480" s="382" t="s">
        <v>1392</v>
      </c>
      <c r="D480" s="383" t="s">
        <v>581</v>
      </c>
      <c r="E480" s="384"/>
      <c r="F480" s="385"/>
      <c r="G480" s="385"/>
      <c r="H480" s="385"/>
      <c r="I480" s="385"/>
      <c r="J480" s="385"/>
      <c r="K480" s="385"/>
      <c r="L480" s="385"/>
      <c r="M480" s="386">
        <f t="shared" si="16"/>
        <v>0</v>
      </c>
      <c r="N480" s="397" t="s">
        <v>634</v>
      </c>
      <c r="O480" s="390" t="s">
        <v>1417</v>
      </c>
      <c r="P480" s="389" t="s">
        <v>508</v>
      </c>
      <c r="Q480" s="390"/>
      <c r="R480" s="389"/>
      <c r="S480" s="390" t="s">
        <v>176</v>
      </c>
      <c r="T480" s="390" t="s">
        <v>1418</v>
      </c>
      <c r="U480" s="396">
        <v>0</v>
      </c>
      <c r="V480" s="392"/>
      <c r="W480" s="393"/>
      <c r="X480" s="393"/>
      <c r="Y480" s="394"/>
      <c r="Z480" s="393"/>
      <c r="AA480" s="395"/>
      <c r="AB480" s="392"/>
      <c r="AC480" s="393"/>
      <c r="AD480" s="393"/>
      <c r="AE480" s="394"/>
      <c r="AF480" s="393"/>
      <c r="AG480" s="395"/>
    </row>
    <row r="481" spans="2:33" ht="15.75" hidden="1" customHeight="1">
      <c r="B481" s="381" t="str">
        <f t="shared" si="15"/>
        <v>PR14WSXWSWW_B1</v>
      </c>
      <c r="C481" s="382" t="s">
        <v>1392</v>
      </c>
      <c r="D481" s="383" t="s">
        <v>581</v>
      </c>
      <c r="E481" s="384"/>
      <c r="F481" s="385"/>
      <c r="G481" s="385"/>
      <c r="H481" s="385"/>
      <c r="I481" s="385"/>
      <c r="J481" s="385"/>
      <c r="K481" s="385"/>
      <c r="L481" s="385"/>
      <c r="M481" s="386">
        <f t="shared" si="16"/>
        <v>0</v>
      </c>
      <c r="N481" s="397" t="s">
        <v>639</v>
      </c>
      <c r="O481" s="390" t="s">
        <v>1419</v>
      </c>
      <c r="P481" s="389" t="s">
        <v>494</v>
      </c>
      <c r="Q481" s="390" t="s">
        <v>495</v>
      </c>
      <c r="R481" s="389"/>
      <c r="S481" s="390" t="s">
        <v>614</v>
      </c>
      <c r="T481" s="390" t="s">
        <v>1420</v>
      </c>
      <c r="U481" s="391" t="s">
        <v>572</v>
      </c>
      <c r="V481" s="392"/>
      <c r="W481" s="393"/>
      <c r="X481" s="393"/>
      <c r="Y481" s="394"/>
      <c r="Z481" s="393"/>
      <c r="AA481" s="395"/>
      <c r="AB481" s="392"/>
      <c r="AC481" s="393"/>
      <c r="AD481" s="393"/>
      <c r="AE481" s="394"/>
      <c r="AF481" s="393"/>
      <c r="AG481" s="395"/>
    </row>
    <row r="482" spans="2:33" ht="15.75" hidden="1" customHeight="1">
      <c r="B482" s="381" t="str">
        <f t="shared" si="15"/>
        <v>PR14WSXWSWW_B2</v>
      </c>
      <c r="C482" s="382" t="s">
        <v>1392</v>
      </c>
      <c r="D482" s="383" t="s">
        <v>581</v>
      </c>
      <c r="E482" s="384"/>
      <c r="F482" s="385"/>
      <c r="G482" s="385"/>
      <c r="H482" s="385"/>
      <c r="I482" s="385"/>
      <c r="J482" s="385"/>
      <c r="K482" s="385"/>
      <c r="L482" s="385"/>
      <c r="M482" s="386">
        <f t="shared" si="16"/>
        <v>0</v>
      </c>
      <c r="N482" s="397" t="s">
        <v>696</v>
      </c>
      <c r="O482" s="390" t="s">
        <v>1421</v>
      </c>
      <c r="P482" s="389" t="s">
        <v>500</v>
      </c>
      <c r="Q482" s="390" t="s">
        <v>108</v>
      </c>
      <c r="R482" s="389"/>
      <c r="S482" s="390" t="s">
        <v>176</v>
      </c>
      <c r="T482" s="390" t="s">
        <v>1422</v>
      </c>
      <c r="U482" s="396">
        <v>0</v>
      </c>
      <c r="V482" s="392"/>
      <c r="W482" s="393"/>
      <c r="X482" s="393"/>
      <c r="Y482" s="394"/>
      <c r="Z482" s="393"/>
      <c r="AA482" s="395"/>
      <c r="AB482" s="392"/>
      <c r="AC482" s="393"/>
      <c r="AD482" s="393"/>
      <c r="AE482" s="394"/>
      <c r="AF482" s="393"/>
      <c r="AG482" s="395"/>
    </row>
    <row r="483" spans="2:33" ht="15" hidden="1" customHeight="1">
      <c r="B483" s="381" t="str">
        <f t="shared" si="15"/>
        <v>PR14WSXWSWW_B3</v>
      </c>
      <c r="C483" s="382" t="s">
        <v>1392</v>
      </c>
      <c r="D483" s="383" t="s">
        <v>581</v>
      </c>
      <c r="E483" s="384"/>
      <c r="F483" s="385"/>
      <c r="G483" s="385"/>
      <c r="H483" s="385"/>
      <c r="I483" s="385"/>
      <c r="J483" s="385"/>
      <c r="K483" s="385"/>
      <c r="L483" s="385"/>
      <c r="M483" s="386">
        <f t="shared" si="16"/>
        <v>0</v>
      </c>
      <c r="N483" s="397" t="s">
        <v>699</v>
      </c>
      <c r="O483" s="390" t="s">
        <v>1423</v>
      </c>
      <c r="P483" s="389" t="s">
        <v>494</v>
      </c>
      <c r="Q483" s="390" t="s">
        <v>495</v>
      </c>
      <c r="R483" s="389"/>
      <c r="S483" s="390" t="s">
        <v>496</v>
      </c>
      <c r="T483" s="390" t="s">
        <v>1424</v>
      </c>
      <c r="U483" s="396">
        <v>0</v>
      </c>
      <c r="V483" s="392"/>
      <c r="W483" s="393"/>
      <c r="X483" s="393"/>
      <c r="Y483" s="394"/>
      <c r="Z483" s="393"/>
      <c r="AA483" s="395"/>
      <c r="AB483" s="392"/>
      <c r="AC483" s="393"/>
      <c r="AD483" s="393"/>
      <c r="AE483" s="394"/>
      <c r="AF483" s="393"/>
      <c r="AG483" s="395"/>
    </row>
    <row r="484" spans="2:33" ht="15.75" hidden="1" customHeight="1">
      <c r="B484" s="381" t="str">
        <f t="shared" si="15"/>
        <v>PR14WSXWSWW_C1</v>
      </c>
      <c r="C484" s="382" t="s">
        <v>1392</v>
      </c>
      <c r="D484" s="383" t="s">
        <v>581</v>
      </c>
      <c r="E484" s="384"/>
      <c r="F484" s="385"/>
      <c r="G484" s="385"/>
      <c r="H484" s="385"/>
      <c r="I484" s="385"/>
      <c r="J484" s="385"/>
      <c r="K484" s="385"/>
      <c r="L484" s="385"/>
      <c r="M484" s="386">
        <f t="shared" si="16"/>
        <v>0</v>
      </c>
      <c r="N484" s="397" t="s">
        <v>642</v>
      </c>
      <c r="O484" s="390" t="s">
        <v>1425</v>
      </c>
      <c r="P484" s="389" t="s">
        <v>494</v>
      </c>
      <c r="Q484" s="390" t="s">
        <v>495</v>
      </c>
      <c r="R484" s="389"/>
      <c r="S484" s="390" t="s">
        <v>496</v>
      </c>
      <c r="T484" s="390" t="s">
        <v>1426</v>
      </c>
      <c r="U484" s="391">
        <v>2</v>
      </c>
      <c r="V484" s="392"/>
      <c r="W484" s="393"/>
      <c r="X484" s="393"/>
      <c r="Y484" s="394"/>
      <c r="Z484" s="393"/>
      <c r="AA484" s="395"/>
      <c r="AB484" s="392"/>
      <c r="AC484" s="393"/>
      <c r="AD484" s="393"/>
      <c r="AE484" s="394"/>
      <c r="AF484" s="393"/>
      <c r="AG484" s="395"/>
    </row>
    <row r="485" spans="2:33" ht="15.75" hidden="1" customHeight="1">
      <c r="B485" s="381" t="str">
        <f t="shared" si="15"/>
        <v>PR14WSXWSWW_C2</v>
      </c>
      <c r="C485" s="382" t="s">
        <v>1392</v>
      </c>
      <c r="D485" s="383" t="s">
        <v>581</v>
      </c>
      <c r="E485" s="384"/>
      <c r="F485" s="385"/>
      <c r="G485" s="385"/>
      <c r="H485" s="385"/>
      <c r="I485" s="385"/>
      <c r="J485" s="385"/>
      <c r="K485" s="385"/>
      <c r="L485" s="385"/>
      <c r="M485" s="386">
        <f t="shared" si="16"/>
        <v>0</v>
      </c>
      <c r="N485" s="397" t="s">
        <v>644</v>
      </c>
      <c r="O485" s="390" t="s">
        <v>1427</v>
      </c>
      <c r="P485" s="389" t="s">
        <v>494</v>
      </c>
      <c r="Q485" s="390" t="s">
        <v>108</v>
      </c>
      <c r="R485" s="389"/>
      <c r="S485" s="390" t="s">
        <v>496</v>
      </c>
      <c r="T485" s="390" t="s">
        <v>1428</v>
      </c>
      <c r="U485" s="396">
        <v>0</v>
      </c>
      <c r="V485" s="392"/>
      <c r="W485" s="393"/>
      <c r="X485" s="393"/>
      <c r="Y485" s="394"/>
      <c r="Z485" s="393"/>
      <c r="AA485" s="395"/>
      <c r="AB485" s="392"/>
      <c r="AC485" s="393"/>
      <c r="AD485" s="393"/>
      <c r="AE485" s="394"/>
      <c r="AF485" s="393"/>
      <c r="AG485" s="395"/>
    </row>
    <row r="486" spans="2:33" ht="15.75" hidden="1" customHeight="1">
      <c r="B486" s="381" t="str">
        <f t="shared" si="15"/>
        <v>PR14WSXWSWW_C3a</v>
      </c>
      <c r="C486" s="382" t="s">
        <v>1392</v>
      </c>
      <c r="D486" s="383" t="s">
        <v>581</v>
      </c>
      <c r="E486" s="384"/>
      <c r="F486" s="385"/>
      <c r="G486" s="385"/>
      <c r="H486" s="385"/>
      <c r="I486" s="385"/>
      <c r="J486" s="385"/>
      <c r="K486" s="385"/>
      <c r="L486" s="385"/>
      <c r="M486" s="386">
        <f t="shared" si="16"/>
        <v>0</v>
      </c>
      <c r="N486" s="397" t="s">
        <v>1429</v>
      </c>
      <c r="O486" s="390" t="s">
        <v>1430</v>
      </c>
      <c r="P486" s="389" t="s">
        <v>500</v>
      </c>
      <c r="Q486" s="390" t="s">
        <v>108</v>
      </c>
      <c r="R486" s="389"/>
      <c r="S486" s="390" t="s">
        <v>614</v>
      </c>
      <c r="T486" s="390" t="s">
        <v>1431</v>
      </c>
      <c r="U486" s="391" t="s">
        <v>572</v>
      </c>
      <c r="V486" s="392"/>
      <c r="W486" s="393"/>
      <c r="X486" s="393"/>
      <c r="Y486" s="394"/>
      <c r="Z486" s="393"/>
      <c r="AA486" s="395"/>
      <c r="AB486" s="392"/>
      <c r="AC486" s="393"/>
      <c r="AD486" s="393"/>
      <c r="AE486" s="394"/>
      <c r="AF486" s="393"/>
      <c r="AG486" s="395"/>
    </row>
    <row r="487" spans="2:33" ht="15.75" hidden="1" customHeight="1">
      <c r="B487" s="381" t="str">
        <f t="shared" si="15"/>
        <v>PR14WSXWSWW_C3b</v>
      </c>
      <c r="C487" s="382" t="s">
        <v>1392</v>
      </c>
      <c r="D487" s="383" t="s">
        <v>581</v>
      </c>
      <c r="E487" s="384"/>
      <c r="F487" s="385"/>
      <c r="G487" s="385"/>
      <c r="H487" s="385"/>
      <c r="I487" s="385"/>
      <c r="J487" s="385"/>
      <c r="K487" s="385"/>
      <c r="L487" s="385"/>
      <c r="M487" s="386">
        <f t="shared" si="16"/>
        <v>0</v>
      </c>
      <c r="N487" s="397" t="s">
        <v>1432</v>
      </c>
      <c r="O487" s="390" t="s">
        <v>1433</v>
      </c>
      <c r="P487" s="389" t="s">
        <v>500</v>
      </c>
      <c r="Q487" s="390" t="s">
        <v>108</v>
      </c>
      <c r="R487" s="389"/>
      <c r="S487" s="390" t="s">
        <v>614</v>
      </c>
      <c r="T487" s="390" t="s">
        <v>1434</v>
      </c>
      <c r="U487" s="391" t="s">
        <v>572</v>
      </c>
      <c r="V487" s="392"/>
      <c r="W487" s="393"/>
      <c r="X487" s="393"/>
      <c r="Y487" s="394"/>
      <c r="Z487" s="393"/>
      <c r="AA487" s="395"/>
      <c r="AB487" s="392"/>
      <c r="AC487" s="393"/>
      <c r="AD487" s="393"/>
      <c r="AE487" s="394"/>
      <c r="AF487" s="393"/>
      <c r="AG487" s="395"/>
    </row>
    <row r="488" spans="2:33" ht="15.75" hidden="1" customHeight="1">
      <c r="B488" s="381" t="str">
        <f t="shared" si="15"/>
        <v>PR14WSXWSWW_D1</v>
      </c>
      <c r="C488" s="382" t="s">
        <v>1392</v>
      </c>
      <c r="D488" s="383" t="s">
        <v>581</v>
      </c>
      <c r="E488" s="384"/>
      <c r="F488" s="385"/>
      <c r="G488" s="385"/>
      <c r="H488" s="385"/>
      <c r="I488" s="385"/>
      <c r="J488" s="385"/>
      <c r="K488" s="385"/>
      <c r="L488" s="385"/>
      <c r="M488" s="386">
        <f t="shared" si="16"/>
        <v>0</v>
      </c>
      <c r="N488" s="397" t="s">
        <v>647</v>
      </c>
      <c r="O488" s="390" t="s">
        <v>1435</v>
      </c>
      <c r="P488" s="389" t="s">
        <v>500</v>
      </c>
      <c r="Q488" s="390" t="s">
        <v>108</v>
      </c>
      <c r="R488" s="389"/>
      <c r="S488" s="390" t="s">
        <v>496</v>
      </c>
      <c r="T488" s="390" t="s">
        <v>1436</v>
      </c>
      <c r="U488" s="396">
        <v>0</v>
      </c>
      <c r="V488" s="392"/>
      <c r="W488" s="393"/>
      <c r="X488" s="393"/>
      <c r="Y488" s="394"/>
      <c r="Z488" s="393"/>
      <c r="AA488" s="395"/>
      <c r="AB488" s="392"/>
      <c r="AC488" s="393"/>
      <c r="AD488" s="393"/>
      <c r="AE488" s="394"/>
      <c r="AF488" s="393"/>
      <c r="AG488" s="395"/>
    </row>
    <row r="489" spans="2:33" ht="15.75" hidden="1" customHeight="1">
      <c r="B489" s="381" t="str">
        <f t="shared" si="15"/>
        <v>PR14WSXWSWW_E1</v>
      </c>
      <c r="C489" s="382" t="s">
        <v>1392</v>
      </c>
      <c r="D489" s="383" t="s">
        <v>581</v>
      </c>
      <c r="E489" s="384"/>
      <c r="F489" s="385"/>
      <c r="G489" s="385"/>
      <c r="H489" s="385"/>
      <c r="I489" s="385"/>
      <c r="J489" s="385"/>
      <c r="K489" s="385"/>
      <c r="L489" s="385"/>
      <c r="M489" s="386">
        <f t="shared" si="16"/>
        <v>0</v>
      </c>
      <c r="N489" s="397" t="s">
        <v>649</v>
      </c>
      <c r="O489" s="390" t="s">
        <v>1437</v>
      </c>
      <c r="P489" s="389" t="s">
        <v>508</v>
      </c>
      <c r="Q489" s="390"/>
      <c r="R489" s="389"/>
      <c r="S489" s="390" t="s">
        <v>496</v>
      </c>
      <c r="T489" s="390" t="s">
        <v>735</v>
      </c>
      <c r="U489" s="396">
        <v>0</v>
      </c>
      <c r="V489" s="392"/>
      <c r="W489" s="393"/>
      <c r="X489" s="393"/>
      <c r="Y489" s="394"/>
      <c r="Z489" s="393"/>
      <c r="AA489" s="395"/>
      <c r="AB489" s="392"/>
      <c r="AC489" s="393"/>
      <c r="AD489" s="393"/>
      <c r="AE489" s="394"/>
      <c r="AF489" s="393"/>
      <c r="AG489" s="395"/>
    </row>
    <row r="490" spans="2:33" ht="15.75" hidden="1" customHeight="1">
      <c r="B490" s="381" t="str">
        <f t="shared" si="15"/>
        <v>PR14WSXWSWW_E2</v>
      </c>
      <c r="C490" s="382" t="s">
        <v>1392</v>
      </c>
      <c r="D490" s="383" t="s">
        <v>581</v>
      </c>
      <c r="E490" s="384"/>
      <c r="F490" s="385"/>
      <c r="G490" s="385"/>
      <c r="H490" s="385"/>
      <c r="I490" s="385"/>
      <c r="J490" s="385"/>
      <c r="K490" s="385"/>
      <c r="L490" s="385"/>
      <c r="M490" s="386">
        <f t="shared" si="16"/>
        <v>0</v>
      </c>
      <c r="N490" s="397" t="s">
        <v>710</v>
      </c>
      <c r="O490" s="390" t="s">
        <v>1438</v>
      </c>
      <c r="P490" s="389" t="s">
        <v>500</v>
      </c>
      <c r="Q490" s="390" t="s">
        <v>108</v>
      </c>
      <c r="R490" s="389"/>
      <c r="S490" s="390" t="s">
        <v>176</v>
      </c>
      <c r="T490" s="390" t="s">
        <v>1439</v>
      </c>
      <c r="U490" s="396">
        <v>0</v>
      </c>
      <c r="V490" s="392"/>
      <c r="W490" s="393"/>
      <c r="X490" s="393"/>
      <c r="Y490" s="394"/>
      <c r="Z490" s="393"/>
      <c r="AA490" s="395"/>
      <c r="AB490" s="392"/>
      <c r="AC490" s="393"/>
      <c r="AD490" s="393"/>
      <c r="AE490" s="394"/>
      <c r="AF490" s="393"/>
      <c r="AG490" s="395"/>
    </row>
    <row r="491" spans="2:33" ht="15.75" hidden="1" customHeight="1">
      <c r="B491" s="381" t="str">
        <f t="shared" si="15"/>
        <v>PR14WSXHHR_A1</v>
      </c>
      <c r="C491" s="382" t="s">
        <v>1392</v>
      </c>
      <c r="D491" s="383" t="s">
        <v>527</v>
      </c>
      <c r="E491" s="384"/>
      <c r="F491" s="385"/>
      <c r="G491" s="385"/>
      <c r="H491" s="385"/>
      <c r="I491" s="385"/>
      <c r="J491" s="385"/>
      <c r="K491" s="385"/>
      <c r="L491" s="385"/>
      <c r="M491" s="386">
        <f t="shared" si="16"/>
        <v>0</v>
      </c>
      <c r="N491" s="397" t="s">
        <v>632</v>
      </c>
      <c r="O491" s="390" t="s">
        <v>1440</v>
      </c>
      <c r="P491" s="389" t="s">
        <v>494</v>
      </c>
      <c r="Q491" s="390" t="s">
        <v>495</v>
      </c>
      <c r="R491" s="389"/>
      <c r="S491" s="390" t="s">
        <v>530</v>
      </c>
      <c r="T491" s="390" t="s">
        <v>531</v>
      </c>
      <c r="U491" s="396">
        <v>0</v>
      </c>
      <c r="V491" s="392"/>
      <c r="W491" s="393"/>
      <c r="X491" s="393"/>
      <c r="Y491" s="394"/>
      <c r="Z491" s="393"/>
      <c r="AA491" s="395"/>
      <c r="AB491" s="392"/>
      <c r="AC491" s="393"/>
      <c r="AD491" s="393"/>
      <c r="AE491" s="394"/>
      <c r="AF491" s="393"/>
      <c r="AG491" s="395"/>
    </row>
    <row r="492" spans="2:33" ht="15.75" hidden="1" customHeight="1">
      <c r="B492" s="381" t="str">
        <f t="shared" si="15"/>
        <v>PR14WSXHHR_A2</v>
      </c>
      <c r="C492" s="382" t="s">
        <v>1392</v>
      </c>
      <c r="D492" s="383" t="s">
        <v>527</v>
      </c>
      <c r="E492" s="384"/>
      <c r="F492" s="385"/>
      <c r="G492" s="385"/>
      <c r="H492" s="385"/>
      <c r="I492" s="385"/>
      <c r="J492" s="385"/>
      <c r="K492" s="385"/>
      <c r="L492" s="385"/>
      <c r="M492" s="386">
        <f t="shared" si="16"/>
        <v>0</v>
      </c>
      <c r="N492" s="397" t="s">
        <v>634</v>
      </c>
      <c r="O492" s="390" t="s">
        <v>1441</v>
      </c>
      <c r="P492" s="389" t="s">
        <v>508</v>
      </c>
      <c r="Q492" s="390"/>
      <c r="R492" s="389"/>
      <c r="S492" s="390" t="s">
        <v>176</v>
      </c>
      <c r="T492" s="390" t="s">
        <v>571</v>
      </c>
      <c r="U492" s="396">
        <v>0</v>
      </c>
      <c r="V492" s="392"/>
      <c r="W492" s="393"/>
      <c r="X492" s="393"/>
      <c r="Y492" s="394"/>
      <c r="Z492" s="393"/>
      <c r="AA492" s="395"/>
      <c r="AB492" s="392"/>
      <c r="AC492" s="393"/>
      <c r="AD492" s="393"/>
      <c r="AE492" s="394"/>
      <c r="AF492" s="393"/>
      <c r="AG492" s="395"/>
    </row>
    <row r="493" spans="2:33" ht="15.75" hidden="1" customHeight="1">
      <c r="B493" s="381" t="str">
        <f t="shared" si="15"/>
        <v>PR14WSXHHR_A3</v>
      </c>
      <c r="C493" s="382" t="s">
        <v>1392</v>
      </c>
      <c r="D493" s="383" t="s">
        <v>527</v>
      </c>
      <c r="E493" s="384"/>
      <c r="F493" s="385"/>
      <c r="G493" s="385"/>
      <c r="H493" s="385"/>
      <c r="I493" s="385"/>
      <c r="J493" s="385"/>
      <c r="K493" s="385"/>
      <c r="L493" s="385"/>
      <c r="M493" s="386">
        <f t="shared" si="16"/>
        <v>0</v>
      </c>
      <c r="N493" s="397" t="s">
        <v>637</v>
      </c>
      <c r="O493" s="390" t="s">
        <v>1442</v>
      </c>
      <c r="P493" s="389" t="s">
        <v>508</v>
      </c>
      <c r="Q493" s="390"/>
      <c r="R493" s="389"/>
      <c r="S493" s="390" t="s">
        <v>176</v>
      </c>
      <c r="T493" s="390" t="s">
        <v>571</v>
      </c>
      <c r="U493" s="396">
        <v>0</v>
      </c>
      <c r="V493" s="392"/>
      <c r="W493" s="393"/>
      <c r="X493" s="393"/>
      <c r="Y493" s="394"/>
      <c r="Z493" s="393"/>
      <c r="AA493" s="395"/>
      <c r="AB493" s="392"/>
      <c r="AC493" s="393"/>
      <c r="AD493" s="393"/>
      <c r="AE493" s="394"/>
      <c r="AF493" s="393"/>
      <c r="AG493" s="395"/>
    </row>
    <row r="494" spans="2:33" ht="15.75" hidden="1" customHeight="1">
      <c r="B494" s="381" t="str">
        <f t="shared" si="15"/>
        <v>PR14WSXHHR_A4</v>
      </c>
      <c r="C494" s="382" t="s">
        <v>1392</v>
      </c>
      <c r="D494" s="383" t="s">
        <v>527</v>
      </c>
      <c r="E494" s="384"/>
      <c r="F494" s="385"/>
      <c r="G494" s="385"/>
      <c r="H494" s="385"/>
      <c r="I494" s="385"/>
      <c r="J494" s="385"/>
      <c r="K494" s="385"/>
      <c r="L494" s="385"/>
      <c r="M494" s="386">
        <f t="shared" si="16"/>
        <v>0</v>
      </c>
      <c r="N494" s="397" t="s">
        <v>691</v>
      </c>
      <c r="O494" s="390" t="s">
        <v>1443</v>
      </c>
      <c r="P494" s="389" t="s">
        <v>508</v>
      </c>
      <c r="Q494" s="390"/>
      <c r="R494" s="389"/>
      <c r="S494" s="390" t="s">
        <v>176</v>
      </c>
      <c r="T494" s="390" t="s">
        <v>571</v>
      </c>
      <c r="U494" s="396">
        <v>0</v>
      </c>
      <c r="V494" s="392"/>
      <c r="W494" s="393"/>
      <c r="X494" s="393"/>
      <c r="Y494" s="394"/>
      <c r="Z494" s="393"/>
      <c r="AA494" s="395"/>
      <c r="AB494" s="392"/>
      <c r="AC494" s="393"/>
      <c r="AD494" s="393"/>
      <c r="AE494" s="394"/>
      <c r="AF494" s="393"/>
      <c r="AG494" s="395"/>
    </row>
    <row r="495" spans="2:33" ht="15.75" hidden="1" customHeight="1">
      <c r="B495" s="381" t="str">
        <f t="shared" si="15"/>
        <v>PR14WSXHHR_A5</v>
      </c>
      <c r="C495" s="382" t="s">
        <v>1392</v>
      </c>
      <c r="D495" s="383" t="s">
        <v>527</v>
      </c>
      <c r="E495" s="384"/>
      <c r="F495" s="385"/>
      <c r="G495" s="385"/>
      <c r="H495" s="385"/>
      <c r="I495" s="385"/>
      <c r="J495" s="385"/>
      <c r="K495" s="385"/>
      <c r="L495" s="385"/>
      <c r="M495" s="386">
        <f t="shared" si="16"/>
        <v>0</v>
      </c>
      <c r="N495" s="397" t="s">
        <v>843</v>
      </c>
      <c r="O495" s="390" t="s">
        <v>1444</v>
      </c>
      <c r="P495" s="389" t="s">
        <v>508</v>
      </c>
      <c r="Q495" s="390"/>
      <c r="R495" s="389"/>
      <c r="S495" s="390" t="s">
        <v>614</v>
      </c>
      <c r="T495" s="390" t="s">
        <v>1445</v>
      </c>
      <c r="U495" s="391" t="s">
        <v>572</v>
      </c>
      <c r="V495" s="411"/>
      <c r="W495" s="393"/>
      <c r="X495" s="393"/>
      <c r="Y495" s="394"/>
      <c r="Z495" s="393"/>
      <c r="AA495" s="395"/>
      <c r="AB495" s="411"/>
      <c r="AC495" s="393"/>
      <c r="AD495" s="393"/>
      <c r="AE495" s="394"/>
      <c r="AF495" s="393"/>
      <c r="AG495" s="395"/>
    </row>
    <row r="496" spans="2:33" ht="15.75" hidden="1" customHeight="1">
      <c r="B496" s="381" t="str">
        <f t="shared" si="15"/>
        <v>PR14WSXHHR_B1a</v>
      </c>
      <c r="C496" s="382" t="s">
        <v>1392</v>
      </c>
      <c r="D496" s="383" t="s">
        <v>527</v>
      </c>
      <c r="E496" s="384"/>
      <c r="F496" s="385"/>
      <c r="G496" s="385"/>
      <c r="H496" s="385"/>
      <c r="I496" s="385"/>
      <c r="J496" s="385"/>
      <c r="K496" s="385"/>
      <c r="L496" s="385"/>
      <c r="M496" s="386">
        <f t="shared" si="16"/>
        <v>0</v>
      </c>
      <c r="N496" s="397" t="s">
        <v>1446</v>
      </c>
      <c r="O496" s="390" t="s">
        <v>1447</v>
      </c>
      <c r="P496" s="389" t="s">
        <v>508</v>
      </c>
      <c r="Q496" s="390"/>
      <c r="R496" s="389"/>
      <c r="S496" s="390" t="s">
        <v>496</v>
      </c>
      <c r="T496" s="390" t="s">
        <v>501</v>
      </c>
      <c r="U496" s="396">
        <v>0</v>
      </c>
      <c r="V496" s="392"/>
      <c r="W496" s="393"/>
      <c r="X496" s="393"/>
      <c r="Y496" s="394"/>
      <c r="Z496" s="393"/>
      <c r="AA496" s="395"/>
      <c r="AB496" s="392"/>
      <c r="AC496" s="393"/>
      <c r="AD496" s="393"/>
      <c r="AE496" s="394"/>
      <c r="AF496" s="393"/>
      <c r="AG496" s="395"/>
    </row>
    <row r="497" spans="2:33" ht="15.75" hidden="1" customHeight="1">
      <c r="B497" s="381" t="str">
        <f t="shared" si="15"/>
        <v>PR14WSXHHR_B1b</v>
      </c>
      <c r="C497" s="382" t="s">
        <v>1392</v>
      </c>
      <c r="D497" s="383" t="s">
        <v>527</v>
      </c>
      <c r="E497" s="384"/>
      <c r="F497" s="385"/>
      <c r="G497" s="385"/>
      <c r="H497" s="385"/>
      <c r="I497" s="385"/>
      <c r="J497" s="385"/>
      <c r="K497" s="385"/>
      <c r="L497" s="385"/>
      <c r="M497" s="386">
        <f t="shared" si="16"/>
        <v>0</v>
      </c>
      <c r="N497" s="397" t="s">
        <v>1448</v>
      </c>
      <c r="O497" s="390" t="s">
        <v>1449</v>
      </c>
      <c r="P497" s="389" t="s">
        <v>500</v>
      </c>
      <c r="Q497" s="390" t="s">
        <v>495</v>
      </c>
      <c r="R497" s="389"/>
      <c r="S497" s="390" t="s">
        <v>496</v>
      </c>
      <c r="T497" s="390" t="s">
        <v>501</v>
      </c>
      <c r="U497" s="391">
        <v>2</v>
      </c>
      <c r="V497" s="392"/>
      <c r="W497" s="393"/>
      <c r="X497" s="393"/>
      <c r="Y497" s="394"/>
      <c r="Z497" s="393"/>
      <c r="AA497" s="395"/>
      <c r="AB497" s="392"/>
      <c r="AC497" s="393"/>
      <c r="AD497" s="393"/>
      <c r="AE497" s="394"/>
      <c r="AF497" s="393"/>
      <c r="AG497" s="395"/>
    </row>
    <row r="498" spans="2:33" ht="15.75" hidden="1" customHeight="1">
      <c r="B498" s="381" t="str">
        <f t="shared" si="15"/>
        <v>PR14WSXHHR_B2</v>
      </c>
      <c r="C498" s="382" t="s">
        <v>1392</v>
      </c>
      <c r="D498" s="383" t="s">
        <v>527</v>
      </c>
      <c r="E498" s="384"/>
      <c r="F498" s="385"/>
      <c r="G498" s="385"/>
      <c r="H498" s="385"/>
      <c r="I498" s="385"/>
      <c r="J498" s="385"/>
      <c r="K498" s="385"/>
      <c r="L498" s="385"/>
      <c r="M498" s="386">
        <f t="shared" si="16"/>
        <v>0</v>
      </c>
      <c r="N498" s="397" t="s">
        <v>696</v>
      </c>
      <c r="O498" s="390" t="s">
        <v>1450</v>
      </c>
      <c r="P498" s="389" t="s">
        <v>508</v>
      </c>
      <c r="Q498" s="390"/>
      <c r="R498" s="389"/>
      <c r="S498" s="390" t="s">
        <v>176</v>
      </c>
      <c r="T498" s="390" t="s">
        <v>1451</v>
      </c>
      <c r="U498" s="391">
        <v>1</v>
      </c>
      <c r="V498" s="392"/>
      <c r="W498" s="393"/>
      <c r="X498" s="393"/>
      <c r="Y498" s="394"/>
      <c r="Z498" s="393"/>
      <c r="AA498" s="395"/>
      <c r="AB498" s="392"/>
      <c r="AC498" s="393"/>
      <c r="AD498" s="393"/>
      <c r="AE498" s="394"/>
      <c r="AF498" s="393"/>
      <c r="AG498" s="395"/>
    </row>
    <row r="499" spans="2:33" ht="15.75" hidden="1" customHeight="1">
      <c r="B499" s="381" t="str">
        <f t="shared" si="15"/>
        <v>PR14YKYWSW_WA1</v>
      </c>
      <c r="C499" s="382" t="s">
        <v>1452</v>
      </c>
      <c r="D499" s="383" t="s">
        <v>491</v>
      </c>
      <c r="E499" s="384"/>
      <c r="F499" s="385"/>
      <c r="G499" s="385"/>
      <c r="H499" s="385"/>
      <c r="I499" s="385"/>
      <c r="J499" s="385"/>
      <c r="K499" s="385"/>
      <c r="L499" s="385"/>
      <c r="M499" s="386">
        <f t="shared" si="16"/>
        <v>0</v>
      </c>
      <c r="N499" s="397" t="s">
        <v>1154</v>
      </c>
      <c r="O499" s="390" t="s">
        <v>1453</v>
      </c>
      <c r="P499" s="389" t="s">
        <v>500</v>
      </c>
      <c r="Q499" s="390" t="s">
        <v>1454</v>
      </c>
      <c r="R499" s="389"/>
      <c r="S499" s="390" t="s">
        <v>176</v>
      </c>
      <c r="T499" s="390" t="s">
        <v>512</v>
      </c>
      <c r="U499" s="391">
        <v>3</v>
      </c>
      <c r="V499" s="392"/>
      <c r="W499" s="393"/>
      <c r="X499" s="393"/>
      <c r="Y499" s="394"/>
      <c r="Z499" s="393"/>
      <c r="AA499" s="395"/>
      <c r="AB499" s="392"/>
      <c r="AC499" s="393"/>
      <c r="AD499" s="393"/>
      <c r="AE499" s="394"/>
      <c r="AF499" s="393"/>
      <c r="AG499" s="395"/>
    </row>
    <row r="500" spans="2:33" ht="15.75" hidden="1" customHeight="1">
      <c r="B500" s="381" t="str">
        <f t="shared" si="15"/>
        <v>PR14YKYWSW_WA2</v>
      </c>
      <c r="C500" s="382" t="s">
        <v>1452</v>
      </c>
      <c r="D500" s="383" t="s">
        <v>491</v>
      </c>
      <c r="E500" s="384"/>
      <c r="F500" s="385"/>
      <c r="G500" s="385"/>
      <c r="H500" s="385"/>
      <c r="I500" s="385"/>
      <c r="J500" s="385"/>
      <c r="K500" s="385"/>
      <c r="L500" s="385"/>
      <c r="M500" s="386">
        <f t="shared" si="16"/>
        <v>0</v>
      </c>
      <c r="N500" s="397" t="s">
        <v>1158</v>
      </c>
      <c r="O500" s="390" t="s">
        <v>1455</v>
      </c>
      <c r="P500" s="389" t="s">
        <v>508</v>
      </c>
      <c r="Q500" s="390"/>
      <c r="R500" s="389"/>
      <c r="S500" s="390" t="s">
        <v>496</v>
      </c>
      <c r="T500" s="390" t="s">
        <v>1456</v>
      </c>
      <c r="U500" s="396">
        <v>0</v>
      </c>
      <c r="V500" s="392"/>
      <c r="W500" s="393"/>
      <c r="X500" s="393"/>
      <c r="Y500" s="394"/>
      <c r="Z500" s="393"/>
      <c r="AA500" s="395"/>
      <c r="AB500" s="392"/>
      <c r="AC500" s="393"/>
      <c r="AD500" s="393"/>
      <c r="AE500" s="394"/>
      <c r="AF500" s="393"/>
      <c r="AG500" s="395"/>
    </row>
    <row r="501" spans="2:33" ht="15.75" hidden="1" customHeight="1">
      <c r="B501" s="381" t="str">
        <f t="shared" si="15"/>
        <v>PR14YKYWSW_WA3</v>
      </c>
      <c r="C501" s="382" t="s">
        <v>1452</v>
      </c>
      <c r="D501" s="383" t="s">
        <v>491</v>
      </c>
      <c r="E501" s="384"/>
      <c r="F501" s="385"/>
      <c r="G501" s="385"/>
      <c r="H501" s="385"/>
      <c r="I501" s="385"/>
      <c r="J501" s="385"/>
      <c r="K501" s="385"/>
      <c r="L501" s="385"/>
      <c r="M501" s="386">
        <f t="shared" si="16"/>
        <v>0</v>
      </c>
      <c r="N501" s="397" t="s">
        <v>1161</v>
      </c>
      <c r="O501" s="390" t="s">
        <v>1457</v>
      </c>
      <c r="P501" s="389" t="s">
        <v>494</v>
      </c>
      <c r="Q501" s="390" t="s">
        <v>1458</v>
      </c>
      <c r="R501" s="389"/>
      <c r="S501" s="390" t="s">
        <v>496</v>
      </c>
      <c r="T501" s="390" t="s">
        <v>1459</v>
      </c>
      <c r="U501" s="396">
        <v>0</v>
      </c>
      <c r="V501" s="392"/>
      <c r="W501" s="393"/>
      <c r="X501" s="393"/>
      <c r="Y501" s="394"/>
      <c r="Z501" s="393"/>
      <c r="AA501" s="395"/>
      <c r="AB501" s="392"/>
      <c r="AC501" s="393"/>
      <c r="AD501" s="393"/>
      <c r="AE501" s="394"/>
      <c r="AF501" s="393"/>
      <c r="AG501" s="395"/>
    </row>
    <row r="502" spans="2:33" ht="15.75" hidden="1" customHeight="1">
      <c r="B502" s="381" t="str">
        <f t="shared" si="15"/>
        <v>PR14YKYWSW_WA4</v>
      </c>
      <c r="C502" s="382" t="s">
        <v>1452</v>
      </c>
      <c r="D502" s="383" t="s">
        <v>491</v>
      </c>
      <c r="E502" s="384"/>
      <c r="F502" s="385"/>
      <c r="G502" s="385"/>
      <c r="H502" s="385"/>
      <c r="I502" s="385"/>
      <c r="J502" s="385"/>
      <c r="K502" s="385"/>
      <c r="L502" s="385"/>
      <c r="M502" s="386">
        <f t="shared" si="16"/>
        <v>0</v>
      </c>
      <c r="N502" s="397" t="s">
        <v>1164</v>
      </c>
      <c r="O502" s="390" t="s">
        <v>1460</v>
      </c>
      <c r="P502" s="389" t="s">
        <v>500</v>
      </c>
      <c r="Q502" s="390" t="s">
        <v>1454</v>
      </c>
      <c r="R502" s="389"/>
      <c r="S502" s="390" t="s">
        <v>575</v>
      </c>
      <c r="T502" s="390" t="s">
        <v>636</v>
      </c>
      <c r="U502" s="391" t="s">
        <v>572</v>
      </c>
      <c r="V502" s="392"/>
      <c r="W502" s="393"/>
      <c r="X502" s="393"/>
      <c r="Y502" s="394"/>
      <c r="Z502" s="393"/>
      <c r="AA502" s="395"/>
      <c r="AB502" s="392"/>
      <c r="AC502" s="393"/>
      <c r="AD502" s="393"/>
      <c r="AE502" s="394"/>
      <c r="AF502" s="393"/>
      <c r="AG502" s="395"/>
    </row>
    <row r="503" spans="2:33" ht="15.75" hidden="1" customHeight="1">
      <c r="B503" s="381" t="str">
        <f t="shared" si="15"/>
        <v>PR14YKYWSW_WB1</v>
      </c>
      <c r="C503" s="382" t="s">
        <v>1452</v>
      </c>
      <c r="D503" s="383" t="s">
        <v>491</v>
      </c>
      <c r="E503" s="384"/>
      <c r="F503" s="385"/>
      <c r="G503" s="385"/>
      <c r="H503" s="385"/>
      <c r="I503" s="385"/>
      <c r="J503" s="385"/>
      <c r="K503" s="385"/>
      <c r="L503" s="385"/>
      <c r="M503" s="386">
        <f t="shared" si="16"/>
        <v>0</v>
      </c>
      <c r="N503" s="397" t="s">
        <v>1171</v>
      </c>
      <c r="O503" s="390" t="s">
        <v>1461</v>
      </c>
      <c r="P503" s="389" t="s">
        <v>494</v>
      </c>
      <c r="Q503" s="390" t="s">
        <v>1458</v>
      </c>
      <c r="R503" s="389"/>
      <c r="S503" s="390" t="s">
        <v>496</v>
      </c>
      <c r="T503" s="390" t="s">
        <v>497</v>
      </c>
      <c r="U503" s="391">
        <v>1</v>
      </c>
      <c r="V503" s="392"/>
      <c r="W503" s="393"/>
      <c r="X503" s="393"/>
      <c r="Y503" s="394"/>
      <c r="Z503" s="393"/>
      <c r="AA503" s="395"/>
      <c r="AB503" s="392"/>
      <c r="AC503" s="393"/>
      <c r="AD503" s="393"/>
      <c r="AE503" s="394"/>
      <c r="AF503" s="393"/>
      <c r="AG503" s="395"/>
    </row>
    <row r="504" spans="2:33" ht="15.75" hidden="1" customHeight="1">
      <c r="B504" s="381" t="str">
        <f t="shared" si="15"/>
        <v>PR14YKYWSW_WB2</v>
      </c>
      <c r="C504" s="382" t="s">
        <v>1452</v>
      </c>
      <c r="D504" s="383" t="s">
        <v>491</v>
      </c>
      <c r="E504" s="384"/>
      <c r="F504" s="385"/>
      <c r="G504" s="385"/>
      <c r="H504" s="385"/>
      <c r="I504" s="385"/>
      <c r="J504" s="385"/>
      <c r="K504" s="385"/>
      <c r="L504" s="385"/>
      <c r="M504" s="386">
        <f t="shared" si="16"/>
        <v>0</v>
      </c>
      <c r="N504" s="397" t="s">
        <v>1175</v>
      </c>
      <c r="O504" s="390" t="s">
        <v>1462</v>
      </c>
      <c r="P504" s="389" t="s">
        <v>494</v>
      </c>
      <c r="Q504" s="390" t="s">
        <v>1458</v>
      </c>
      <c r="R504" s="389"/>
      <c r="S504" s="390" t="s">
        <v>536</v>
      </c>
      <c r="T504" s="390" t="s">
        <v>1463</v>
      </c>
      <c r="U504" s="391">
        <v>2</v>
      </c>
      <c r="V504" s="392"/>
      <c r="W504" s="393"/>
      <c r="X504" s="393"/>
      <c r="Y504" s="394"/>
      <c r="Z504" s="393"/>
      <c r="AA504" s="395"/>
      <c r="AB504" s="392"/>
      <c r="AC504" s="393"/>
      <c r="AD504" s="393"/>
      <c r="AE504" s="394"/>
      <c r="AF504" s="393"/>
      <c r="AG504" s="395"/>
    </row>
    <row r="505" spans="2:33" ht="15.75" hidden="1" customHeight="1">
      <c r="B505" s="381" t="str">
        <f t="shared" si="15"/>
        <v>PR14YKYWSW_WB3</v>
      </c>
      <c r="C505" s="382" t="s">
        <v>1452</v>
      </c>
      <c r="D505" s="383" t="s">
        <v>491</v>
      </c>
      <c r="E505" s="384"/>
      <c r="F505" s="385"/>
      <c r="G505" s="385"/>
      <c r="H505" s="385"/>
      <c r="I505" s="385"/>
      <c r="J505" s="385"/>
      <c r="K505" s="385"/>
      <c r="L505" s="385"/>
      <c r="M505" s="386">
        <f t="shared" si="16"/>
        <v>0</v>
      </c>
      <c r="N505" s="397" t="s">
        <v>1178</v>
      </c>
      <c r="O505" s="390" t="s">
        <v>1464</v>
      </c>
      <c r="P505" s="389" t="s">
        <v>508</v>
      </c>
      <c r="Q505" s="390"/>
      <c r="R505" s="389"/>
      <c r="S505" s="390" t="s">
        <v>496</v>
      </c>
      <c r="T505" s="390" t="s">
        <v>671</v>
      </c>
      <c r="U505" s="391">
        <v>1</v>
      </c>
      <c r="V505" s="392"/>
      <c r="W505" s="393"/>
      <c r="X505" s="393"/>
      <c r="Y505" s="394"/>
      <c r="Z505" s="393"/>
      <c r="AA505" s="395"/>
      <c r="AB505" s="392"/>
      <c r="AC505" s="393"/>
      <c r="AD505" s="393"/>
      <c r="AE505" s="394"/>
      <c r="AF505" s="393"/>
      <c r="AG505" s="395"/>
    </row>
    <row r="506" spans="2:33" ht="15.75" hidden="1" customHeight="1">
      <c r="B506" s="381" t="str">
        <f t="shared" si="15"/>
        <v>PR14YKYWSW_WB4</v>
      </c>
      <c r="C506" s="382" t="s">
        <v>1452</v>
      </c>
      <c r="D506" s="383" t="s">
        <v>491</v>
      </c>
      <c r="E506" s="384"/>
      <c r="F506" s="385"/>
      <c r="G506" s="385"/>
      <c r="H506" s="385"/>
      <c r="I506" s="385"/>
      <c r="J506" s="385"/>
      <c r="K506" s="385"/>
      <c r="L506" s="385"/>
      <c r="M506" s="386">
        <f t="shared" si="16"/>
        <v>0</v>
      </c>
      <c r="N506" s="397" t="s">
        <v>1181</v>
      </c>
      <c r="O506" s="390" t="s">
        <v>1465</v>
      </c>
      <c r="P506" s="389" t="s">
        <v>500</v>
      </c>
      <c r="Q506" s="390" t="s">
        <v>1454</v>
      </c>
      <c r="R506" s="389"/>
      <c r="S506" s="390" t="s">
        <v>575</v>
      </c>
      <c r="T506" s="390" t="s">
        <v>636</v>
      </c>
      <c r="U506" s="391" t="s">
        <v>572</v>
      </c>
      <c r="V506" s="392"/>
      <c r="W506" s="393"/>
      <c r="X506" s="393"/>
      <c r="Y506" s="394"/>
      <c r="Z506" s="393"/>
      <c r="AA506" s="395"/>
      <c r="AB506" s="392"/>
      <c r="AC506" s="393"/>
      <c r="AD506" s="393"/>
      <c r="AE506" s="394"/>
      <c r="AF506" s="393"/>
      <c r="AG506" s="395"/>
    </row>
    <row r="507" spans="2:33" ht="15.75" hidden="1" customHeight="1">
      <c r="B507" s="381" t="str">
        <f t="shared" si="15"/>
        <v>PR14YKYWSW_WC1</v>
      </c>
      <c r="C507" s="382" t="s">
        <v>1452</v>
      </c>
      <c r="D507" s="383" t="s">
        <v>491</v>
      </c>
      <c r="E507" s="384"/>
      <c r="F507" s="385"/>
      <c r="G507" s="385"/>
      <c r="H507" s="385"/>
      <c r="I507" s="385"/>
      <c r="J507" s="385"/>
      <c r="K507" s="385"/>
      <c r="L507" s="385"/>
      <c r="M507" s="386">
        <f t="shared" si="16"/>
        <v>0</v>
      </c>
      <c r="N507" s="397" t="s">
        <v>1196</v>
      </c>
      <c r="O507" s="390" t="s">
        <v>1466</v>
      </c>
      <c r="P507" s="389" t="s">
        <v>494</v>
      </c>
      <c r="Q507" s="390" t="s">
        <v>1458</v>
      </c>
      <c r="R507" s="389"/>
      <c r="S507" s="390" t="s">
        <v>496</v>
      </c>
      <c r="T507" s="390" t="s">
        <v>1467</v>
      </c>
      <c r="U507" s="396">
        <v>0</v>
      </c>
      <c r="V507" s="392"/>
      <c r="W507" s="393"/>
      <c r="X507" s="393"/>
      <c r="Y507" s="394"/>
      <c r="Z507" s="393"/>
      <c r="AA507" s="395"/>
      <c r="AB507" s="392"/>
      <c r="AC507" s="393"/>
      <c r="AD507" s="393"/>
      <c r="AE507" s="394"/>
      <c r="AF507" s="393"/>
      <c r="AG507" s="395"/>
    </row>
    <row r="508" spans="2:33" ht="15.75" hidden="1" customHeight="1">
      <c r="B508" s="381" t="str">
        <f t="shared" si="15"/>
        <v>PR14YKYWSW_WC2</v>
      </c>
      <c r="C508" s="382" t="s">
        <v>1452</v>
      </c>
      <c r="D508" s="383" t="s">
        <v>491</v>
      </c>
      <c r="E508" s="384"/>
      <c r="F508" s="385"/>
      <c r="G508" s="385"/>
      <c r="H508" s="385"/>
      <c r="I508" s="385"/>
      <c r="J508" s="385"/>
      <c r="K508" s="385"/>
      <c r="L508" s="385"/>
      <c r="M508" s="386">
        <f t="shared" si="16"/>
        <v>0</v>
      </c>
      <c r="N508" s="397" t="s">
        <v>1198</v>
      </c>
      <c r="O508" s="390" t="s">
        <v>1468</v>
      </c>
      <c r="P508" s="389" t="s">
        <v>1067</v>
      </c>
      <c r="Q508" s="390" t="s">
        <v>495</v>
      </c>
      <c r="R508" s="389"/>
      <c r="S508" s="390" t="s">
        <v>496</v>
      </c>
      <c r="T508" s="390" t="s">
        <v>1469</v>
      </c>
      <c r="U508" s="396">
        <v>0</v>
      </c>
      <c r="V508" s="392"/>
      <c r="W508" s="393"/>
      <c r="X508" s="393"/>
      <c r="Y508" s="394"/>
      <c r="Z508" s="393"/>
      <c r="AA508" s="395"/>
      <c r="AB508" s="392"/>
      <c r="AC508" s="393"/>
      <c r="AD508" s="393"/>
      <c r="AE508" s="394"/>
      <c r="AF508" s="393"/>
      <c r="AG508" s="395"/>
    </row>
    <row r="509" spans="2:33" ht="15.75" hidden="1" customHeight="1">
      <c r="B509" s="381" t="str">
        <f t="shared" si="15"/>
        <v>PR14YKYWSW_WC3</v>
      </c>
      <c r="C509" s="382" t="s">
        <v>1452</v>
      </c>
      <c r="D509" s="383" t="s">
        <v>491</v>
      </c>
      <c r="E509" s="384"/>
      <c r="F509" s="385"/>
      <c r="G509" s="385"/>
      <c r="H509" s="385"/>
      <c r="I509" s="385"/>
      <c r="J509" s="385"/>
      <c r="K509" s="385"/>
      <c r="L509" s="385"/>
      <c r="M509" s="386">
        <f t="shared" si="16"/>
        <v>0</v>
      </c>
      <c r="N509" s="397" t="s">
        <v>1201</v>
      </c>
      <c r="O509" s="390" t="s">
        <v>1470</v>
      </c>
      <c r="P509" s="389" t="s">
        <v>494</v>
      </c>
      <c r="Q509" s="390" t="s">
        <v>1458</v>
      </c>
      <c r="R509" s="389"/>
      <c r="S509" s="390" t="s">
        <v>496</v>
      </c>
      <c r="T509" s="390" t="s">
        <v>1471</v>
      </c>
      <c r="U509" s="396">
        <v>0</v>
      </c>
      <c r="V509" s="392"/>
      <c r="W509" s="393"/>
      <c r="X509" s="393"/>
      <c r="Y509" s="394"/>
      <c r="Z509" s="393"/>
      <c r="AA509" s="395"/>
      <c r="AB509" s="392"/>
      <c r="AC509" s="393"/>
      <c r="AD509" s="393"/>
      <c r="AE509" s="394"/>
      <c r="AF509" s="393"/>
      <c r="AG509" s="395"/>
    </row>
    <row r="510" spans="2:33" ht="15.75" hidden="1" customHeight="1">
      <c r="B510" s="381" t="str">
        <f t="shared" si="15"/>
        <v>PR14YKYWSW_WC4</v>
      </c>
      <c r="C510" s="382" t="s">
        <v>1452</v>
      </c>
      <c r="D510" s="383" t="s">
        <v>491</v>
      </c>
      <c r="E510" s="384"/>
      <c r="F510" s="385"/>
      <c r="G510" s="385"/>
      <c r="H510" s="385"/>
      <c r="I510" s="385"/>
      <c r="J510" s="385"/>
      <c r="K510" s="385"/>
      <c r="L510" s="385"/>
      <c r="M510" s="386">
        <f t="shared" si="16"/>
        <v>0</v>
      </c>
      <c r="N510" s="397" t="s">
        <v>1204</v>
      </c>
      <c r="O510" s="390" t="s">
        <v>1472</v>
      </c>
      <c r="P510" s="389" t="s">
        <v>508</v>
      </c>
      <c r="Q510" s="390"/>
      <c r="R510" s="389"/>
      <c r="S510" s="390" t="s">
        <v>614</v>
      </c>
      <c r="T510" s="390" t="s">
        <v>1473</v>
      </c>
      <c r="U510" s="391" t="s">
        <v>572</v>
      </c>
      <c r="V510" s="392"/>
      <c r="W510" s="393"/>
      <c r="X510" s="393"/>
      <c r="Y510" s="394"/>
      <c r="Z510" s="393"/>
      <c r="AA510" s="395"/>
      <c r="AB510" s="392"/>
      <c r="AC510" s="393"/>
      <c r="AD510" s="393"/>
      <c r="AE510" s="394"/>
      <c r="AF510" s="393"/>
      <c r="AG510" s="395"/>
    </row>
    <row r="511" spans="2:33" ht="15.75" hidden="1" customHeight="1">
      <c r="B511" s="381" t="str">
        <f t="shared" si="15"/>
        <v>PR14YKYWSW_WD1</v>
      </c>
      <c r="C511" s="382" t="s">
        <v>1452</v>
      </c>
      <c r="D511" s="383" t="s">
        <v>491</v>
      </c>
      <c r="E511" s="384"/>
      <c r="F511" s="385"/>
      <c r="G511" s="385"/>
      <c r="H511" s="385"/>
      <c r="I511" s="385"/>
      <c r="J511" s="385"/>
      <c r="K511" s="385"/>
      <c r="L511" s="385"/>
      <c r="M511" s="386">
        <f t="shared" si="16"/>
        <v>0</v>
      </c>
      <c r="N511" s="397" t="s">
        <v>1211</v>
      </c>
      <c r="O511" s="390" t="s">
        <v>1474</v>
      </c>
      <c r="P511" s="389" t="s">
        <v>508</v>
      </c>
      <c r="Q511" s="390"/>
      <c r="R511" s="389"/>
      <c r="S511" s="390" t="s">
        <v>176</v>
      </c>
      <c r="T511" s="390" t="s">
        <v>1475</v>
      </c>
      <c r="U511" s="396">
        <v>0</v>
      </c>
      <c r="V511" s="392"/>
      <c r="W511" s="393"/>
      <c r="X511" s="393"/>
      <c r="Y511" s="394"/>
      <c r="Z511" s="393"/>
      <c r="AA511" s="395"/>
      <c r="AB511" s="392"/>
      <c r="AC511" s="393"/>
      <c r="AD511" s="393"/>
      <c r="AE511" s="394"/>
      <c r="AF511" s="393"/>
      <c r="AG511" s="395"/>
    </row>
    <row r="512" spans="2:33" ht="15.75" hidden="1" customHeight="1">
      <c r="B512" s="381" t="str">
        <f t="shared" si="15"/>
        <v>PR14YKYWSW_WD2</v>
      </c>
      <c r="C512" s="382" t="s">
        <v>1452</v>
      </c>
      <c r="D512" s="383" t="s">
        <v>491</v>
      </c>
      <c r="E512" s="384"/>
      <c r="F512" s="385"/>
      <c r="G512" s="385"/>
      <c r="H512" s="385"/>
      <c r="I512" s="385"/>
      <c r="J512" s="385"/>
      <c r="K512" s="385"/>
      <c r="L512" s="385"/>
      <c r="M512" s="386">
        <f t="shared" si="16"/>
        <v>0</v>
      </c>
      <c r="N512" s="397" t="s">
        <v>1476</v>
      </c>
      <c r="O512" s="390" t="s">
        <v>1477</v>
      </c>
      <c r="P512" s="389" t="s">
        <v>508</v>
      </c>
      <c r="Q512" s="390"/>
      <c r="R512" s="389"/>
      <c r="S512" s="390" t="s">
        <v>176</v>
      </c>
      <c r="T512" s="390" t="s">
        <v>1478</v>
      </c>
      <c r="U512" s="396">
        <v>0</v>
      </c>
      <c r="V512" s="392"/>
      <c r="W512" s="393"/>
      <c r="X512" s="393"/>
      <c r="Y512" s="394"/>
      <c r="Z512" s="393"/>
      <c r="AA512" s="395"/>
      <c r="AB512" s="392"/>
      <c r="AC512" s="393"/>
      <c r="AD512" s="393"/>
      <c r="AE512" s="394"/>
      <c r="AF512" s="393"/>
      <c r="AG512" s="395"/>
    </row>
    <row r="513" spans="2:33" ht="15.75" hidden="1" customHeight="1">
      <c r="B513" s="381" t="str">
        <f t="shared" si="15"/>
        <v>PR14YKYWSWW_SA1</v>
      </c>
      <c r="C513" s="382" t="s">
        <v>1452</v>
      </c>
      <c r="D513" s="383" t="s">
        <v>581</v>
      </c>
      <c r="E513" s="384"/>
      <c r="F513" s="385"/>
      <c r="G513" s="385"/>
      <c r="H513" s="385"/>
      <c r="I513" s="385"/>
      <c r="J513" s="385"/>
      <c r="K513" s="385"/>
      <c r="L513" s="385"/>
      <c r="M513" s="386">
        <f t="shared" si="16"/>
        <v>0</v>
      </c>
      <c r="N513" s="397" t="s">
        <v>1214</v>
      </c>
      <c r="O513" s="390" t="s">
        <v>1479</v>
      </c>
      <c r="P513" s="389" t="s">
        <v>494</v>
      </c>
      <c r="Q513" s="390" t="s">
        <v>1458</v>
      </c>
      <c r="R513" s="389"/>
      <c r="S513" s="390" t="s">
        <v>496</v>
      </c>
      <c r="T513" s="390" t="s">
        <v>937</v>
      </c>
      <c r="U513" s="396">
        <v>0</v>
      </c>
      <c r="V513" s="392"/>
      <c r="W513" s="393"/>
      <c r="X513" s="393"/>
      <c r="Y513" s="394"/>
      <c r="Z513" s="393"/>
      <c r="AA513" s="395"/>
      <c r="AB513" s="392"/>
      <c r="AC513" s="393"/>
      <c r="AD513" s="393"/>
      <c r="AE513" s="394"/>
      <c r="AF513" s="393"/>
      <c r="AG513" s="395"/>
    </row>
    <row r="514" spans="2:33" ht="15.75" hidden="1" customHeight="1">
      <c r="B514" s="381" t="str">
        <f t="shared" si="15"/>
        <v>PR14YKYWSWW_SA2</v>
      </c>
      <c r="C514" s="382" t="s">
        <v>1452</v>
      </c>
      <c r="D514" s="383" t="s">
        <v>581</v>
      </c>
      <c r="E514" s="384"/>
      <c r="F514" s="385"/>
      <c r="G514" s="385"/>
      <c r="H514" s="385"/>
      <c r="I514" s="385"/>
      <c r="J514" s="385"/>
      <c r="K514" s="385"/>
      <c r="L514" s="385"/>
      <c r="M514" s="386">
        <f t="shared" si="16"/>
        <v>0</v>
      </c>
      <c r="N514" s="397" t="s">
        <v>1216</v>
      </c>
      <c r="O514" s="390" t="s">
        <v>1480</v>
      </c>
      <c r="P514" s="389" t="s">
        <v>508</v>
      </c>
      <c r="Q514" s="390"/>
      <c r="R514" s="389"/>
      <c r="S514" s="390" t="s">
        <v>496</v>
      </c>
      <c r="T514" s="390" t="s">
        <v>939</v>
      </c>
      <c r="U514" s="396">
        <v>0</v>
      </c>
      <c r="V514" s="392"/>
      <c r="W514" s="393"/>
      <c r="X514" s="393"/>
      <c r="Y514" s="394"/>
      <c r="Z514" s="393"/>
      <c r="AA514" s="395"/>
      <c r="AB514" s="392"/>
      <c r="AC514" s="393"/>
      <c r="AD514" s="393"/>
      <c r="AE514" s="394"/>
      <c r="AF514" s="393"/>
      <c r="AG514" s="395"/>
    </row>
    <row r="515" spans="2:33" ht="15.75" hidden="1" customHeight="1">
      <c r="B515" s="381" t="str">
        <f t="shared" si="15"/>
        <v>PR14YKYWSWW_SA3a</v>
      </c>
      <c r="C515" s="382" t="s">
        <v>1452</v>
      </c>
      <c r="D515" s="383" t="s">
        <v>581</v>
      </c>
      <c r="E515" s="384"/>
      <c r="F515" s="385"/>
      <c r="G515" s="385"/>
      <c r="H515" s="385"/>
      <c r="I515" s="385"/>
      <c r="J515" s="385"/>
      <c r="K515" s="385"/>
      <c r="L515" s="385"/>
      <c r="M515" s="386">
        <f t="shared" si="16"/>
        <v>0</v>
      </c>
      <c r="N515" s="397" t="s">
        <v>1481</v>
      </c>
      <c r="O515" s="390" t="s">
        <v>1482</v>
      </c>
      <c r="P515" s="389" t="s">
        <v>508</v>
      </c>
      <c r="Q515" s="390"/>
      <c r="R515" s="389"/>
      <c r="S515" s="390" t="s">
        <v>496</v>
      </c>
      <c r="T515" s="390" t="s">
        <v>954</v>
      </c>
      <c r="U515" s="396">
        <v>0</v>
      </c>
      <c r="V515" s="392"/>
      <c r="W515" s="393"/>
      <c r="X515" s="393"/>
      <c r="Y515" s="394"/>
      <c r="Z515" s="393"/>
      <c r="AA515" s="395"/>
      <c r="AB515" s="392"/>
      <c r="AC515" s="393"/>
      <c r="AD515" s="393"/>
      <c r="AE515" s="394"/>
      <c r="AF515" s="393"/>
      <c r="AG515" s="395"/>
    </row>
    <row r="516" spans="2:33" ht="15.75" hidden="1" customHeight="1">
      <c r="B516" s="381" t="str">
        <f t="shared" si="15"/>
        <v>PR14YKYWSWW_SA3b</v>
      </c>
      <c r="C516" s="382" t="s">
        <v>1452</v>
      </c>
      <c r="D516" s="383" t="s">
        <v>581</v>
      </c>
      <c r="E516" s="384"/>
      <c r="F516" s="385"/>
      <c r="G516" s="385"/>
      <c r="H516" s="385"/>
      <c r="I516" s="385"/>
      <c r="J516" s="385"/>
      <c r="K516" s="385"/>
      <c r="L516" s="385"/>
      <c r="M516" s="386">
        <f t="shared" si="16"/>
        <v>0</v>
      </c>
      <c r="N516" s="397" t="s">
        <v>1483</v>
      </c>
      <c r="O516" s="390" t="s">
        <v>1484</v>
      </c>
      <c r="P516" s="389" t="s">
        <v>494</v>
      </c>
      <c r="Q516" s="390" t="s">
        <v>1458</v>
      </c>
      <c r="R516" s="389"/>
      <c r="S516" s="390" t="s">
        <v>496</v>
      </c>
      <c r="T516" s="390" t="s">
        <v>600</v>
      </c>
      <c r="U516" s="396">
        <v>0</v>
      </c>
      <c r="V516" s="392"/>
      <c r="W516" s="393"/>
      <c r="X516" s="393"/>
      <c r="Y516" s="394"/>
      <c r="Z516" s="393"/>
      <c r="AA516" s="395"/>
      <c r="AB516" s="392"/>
      <c r="AC516" s="393"/>
      <c r="AD516" s="393"/>
      <c r="AE516" s="394"/>
      <c r="AF516" s="393"/>
      <c r="AG516" s="395"/>
    </row>
    <row r="517" spans="2:33" ht="15.75" hidden="1" customHeight="1">
      <c r="B517" s="381" t="str">
        <f t="shared" si="15"/>
        <v>PR14YKYWSWW_SA4</v>
      </c>
      <c r="C517" s="382" t="s">
        <v>1452</v>
      </c>
      <c r="D517" s="383" t="s">
        <v>581</v>
      </c>
      <c r="E517" s="384"/>
      <c r="F517" s="385"/>
      <c r="G517" s="385"/>
      <c r="H517" s="385"/>
      <c r="I517" s="385"/>
      <c r="J517" s="385"/>
      <c r="K517" s="385"/>
      <c r="L517" s="385"/>
      <c r="M517" s="386">
        <f t="shared" si="16"/>
        <v>0</v>
      </c>
      <c r="N517" s="397" t="s">
        <v>1485</v>
      </c>
      <c r="O517" s="390" t="s">
        <v>1486</v>
      </c>
      <c r="P517" s="389" t="s">
        <v>500</v>
      </c>
      <c r="Q517" s="390" t="s">
        <v>1454</v>
      </c>
      <c r="R517" s="389"/>
      <c r="S517" s="390" t="s">
        <v>575</v>
      </c>
      <c r="T517" s="390" t="s">
        <v>636</v>
      </c>
      <c r="U517" s="391" t="s">
        <v>572</v>
      </c>
      <c r="V517" s="392"/>
      <c r="W517" s="393"/>
      <c r="X517" s="393"/>
      <c r="Y517" s="394"/>
      <c r="Z517" s="393"/>
      <c r="AA517" s="395"/>
      <c r="AB517" s="392"/>
      <c r="AC517" s="393"/>
      <c r="AD517" s="393"/>
      <c r="AE517" s="394"/>
      <c r="AF517" s="393"/>
      <c r="AG517" s="395"/>
    </row>
    <row r="518" spans="2:33" ht="15.75" hidden="1" customHeight="1">
      <c r="B518" s="381" t="str">
        <f t="shared" ref="B518:B532" si="17">CONCATENATE("PR14", C518, D518, "_", N518)</f>
        <v>PR14YKYWSWW_SB1</v>
      </c>
      <c r="C518" s="382" t="s">
        <v>1452</v>
      </c>
      <c r="D518" s="383" t="s">
        <v>581</v>
      </c>
      <c r="E518" s="384"/>
      <c r="F518" s="385"/>
      <c r="G518" s="385"/>
      <c r="H518" s="385"/>
      <c r="I518" s="385"/>
      <c r="J518" s="385"/>
      <c r="K518" s="385"/>
      <c r="L518" s="385"/>
      <c r="M518" s="386">
        <f t="shared" si="16"/>
        <v>0</v>
      </c>
      <c r="N518" s="397" t="s">
        <v>1220</v>
      </c>
      <c r="O518" s="390" t="s">
        <v>1487</v>
      </c>
      <c r="P518" s="389" t="s">
        <v>508</v>
      </c>
      <c r="Q518" s="390"/>
      <c r="R518" s="389"/>
      <c r="S518" s="390" t="s">
        <v>496</v>
      </c>
      <c r="T518" s="390" t="s">
        <v>1488</v>
      </c>
      <c r="U518" s="396">
        <v>0</v>
      </c>
      <c r="V518" s="392"/>
      <c r="W518" s="393"/>
      <c r="X518" s="393"/>
      <c r="Y518" s="394"/>
      <c r="Z518" s="393"/>
      <c r="AA518" s="395"/>
      <c r="AB518" s="392"/>
      <c r="AC518" s="393"/>
      <c r="AD518" s="393"/>
      <c r="AE518" s="394"/>
      <c r="AF518" s="393"/>
      <c r="AG518" s="395"/>
    </row>
    <row r="519" spans="2:33" ht="15.75" hidden="1" customHeight="1">
      <c r="B519" s="381" t="str">
        <f t="shared" si="17"/>
        <v>PR14YKYWSWW_SB2</v>
      </c>
      <c r="C519" s="382" t="s">
        <v>1452</v>
      </c>
      <c r="D519" s="383" t="s">
        <v>581</v>
      </c>
      <c r="E519" s="384"/>
      <c r="F519" s="385"/>
      <c r="G519" s="385"/>
      <c r="H519" s="385"/>
      <c r="I519" s="385"/>
      <c r="J519" s="385"/>
      <c r="K519" s="385"/>
      <c r="L519" s="385"/>
      <c r="M519" s="386">
        <f t="shared" ref="M519:M532" si="18">SUM(E519:L519)</f>
        <v>0</v>
      </c>
      <c r="N519" s="397" t="s">
        <v>1222</v>
      </c>
      <c r="O519" s="390" t="s">
        <v>1489</v>
      </c>
      <c r="P519" s="389" t="s">
        <v>500</v>
      </c>
      <c r="Q519" s="390" t="s">
        <v>1454</v>
      </c>
      <c r="R519" s="389"/>
      <c r="S519" s="390" t="s">
        <v>575</v>
      </c>
      <c r="T519" s="390" t="s">
        <v>636</v>
      </c>
      <c r="U519" s="391" t="s">
        <v>572</v>
      </c>
      <c r="V519" s="392"/>
      <c r="W519" s="393"/>
      <c r="X519" s="393"/>
      <c r="Y519" s="394"/>
      <c r="Z519" s="393"/>
      <c r="AA519" s="395"/>
      <c r="AB519" s="392"/>
      <c r="AC519" s="393"/>
      <c r="AD519" s="393"/>
      <c r="AE519" s="394"/>
      <c r="AF519" s="393"/>
      <c r="AG519" s="395"/>
    </row>
    <row r="520" spans="2:33" ht="15.75" hidden="1" customHeight="1">
      <c r="B520" s="381" t="str">
        <f t="shared" si="17"/>
        <v>PR14YKYWSWW_SB3</v>
      </c>
      <c r="C520" s="382" t="s">
        <v>1452</v>
      </c>
      <c r="D520" s="383" t="s">
        <v>581</v>
      </c>
      <c r="E520" s="384"/>
      <c r="F520" s="385"/>
      <c r="G520" s="385"/>
      <c r="H520" s="385"/>
      <c r="I520" s="385"/>
      <c r="J520" s="385"/>
      <c r="K520" s="385"/>
      <c r="L520" s="385"/>
      <c r="M520" s="386">
        <f t="shared" si="18"/>
        <v>0</v>
      </c>
      <c r="N520" s="397" t="s">
        <v>1224</v>
      </c>
      <c r="O520" s="390" t="s">
        <v>1490</v>
      </c>
      <c r="P520" s="389" t="s">
        <v>1067</v>
      </c>
      <c r="Q520" s="390" t="s">
        <v>495</v>
      </c>
      <c r="R520" s="389"/>
      <c r="S520" s="390" t="s">
        <v>496</v>
      </c>
      <c r="T520" s="390" t="s">
        <v>1469</v>
      </c>
      <c r="U520" s="396">
        <v>0</v>
      </c>
      <c r="V520" s="392"/>
      <c r="W520" s="393"/>
      <c r="X520" s="393"/>
      <c r="Y520" s="394"/>
      <c r="Z520" s="393"/>
      <c r="AA520" s="395"/>
      <c r="AB520" s="392"/>
      <c r="AC520" s="393"/>
      <c r="AD520" s="393"/>
      <c r="AE520" s="394"/>
      <c r="AF520" s="393"/>
      <c r="AG520" s="395"/>
    </row>
    <row r="521" spans="2:33" ht="15.75" hidden="1" customHeight="1">
      <c r="B521" s="381" t="str">
        <f t="shared" si="17"/>
        <v>PR14YKYWSWW_SB4</v>
      </c>
      <c r="C521" s="382" t="s">
        <v>1452</v>
      </c>
      <c r="D521" s="383" t="s">
        <v>581</v>
      </c>
      <c r="E521" s="384"/>
      <c r="F521" s="385"/>
      <c r="G521" s="385"/>
      <c r="H521" s="385"/>
      <c r="I521" s="385"/>
      <c r="J521" s="385"/>
      <c r="K521" s="385"/>
      <c r="L521" s="385"/>
      <c r="M521" s="386">
        <f t="shared" si="18"/>
        <v>0</v>
      </c>
      <c r="N521" s="397" t="s">
        <v>1227</v>
      </c>
      <c r="O521" s="390" t="s">
        <v>1491</v>
      </c>
      <c r="P521" s="389" t="s">
        <v>494</v>
      </c>
      <c r="Q521" s="390" t="s">
        <v>1458</v>
      </c>
      <c r="R521" s="389"/>
      <c r="S521" s="390" t="s">
        <v>496</v>
      </c>
      <c r="T521" s="390" t="s">
        <v>1467</v>
      </c>
      <c r="U521" s="396">
        <v>0</v>
      </c>
      <c r="V521" s="392"/>
      <c r="W521" s="393"/>
      <c r="X521" s="393"/>
      <c r="Y521" s="394"/>
      <c r="Z521" s="393"/>
      <c r="AA521" s="395"/>
      <c r="AB521" s="392"/>
      <c r="AC521" s="393"/>
      <c r="AD521" s="393"/>
      <c r="AE521" s="394"/>
      <c r="AF521" s="393"/>
      <c r="AG521" s="395"/>
    </row>
    <row r="522" spans="2:33" ht="15.75" hidden="1" customHeight="1">
      <c r="B522" s="381" t="str">
        <f t="shared" si="17"/>
        <v>PR14YKYWSWW_SB5</v>
      </c>
      <c r="C522" s="382" t="s">
        <v>1452</v>
      </c>
      <c r="D522" s="383" t="s">
        <v>581</v>
      </c>
      <c r="E522" s="384"/>
      <c r="F522" s="385"/>
      <c r="G522" s="385"/>
      <c r="H522" s="385"/>
      <c r="I522" s="385"/>
      <c r="J522" s="385"/>
      <c r="K522" s="385"/>
      <c r="L522" s="385"/>
      <c r="M522" s="386">
        <f t="shared" si="18"/>
        <v>0</v>
      </c>
      <c r="N522" s="397" t="s">
        <v>1230</v>
      </c>
      <c r="O522" s="390" t="s">
        <v>1492</v>
      </c>
      <c r="P522" s="389" t="s">
        <v>494</v>
      </c>
      <c r="Q522" s="390" t="s">
        <v>1458</v>
      </c>
      <c r="R522" s="389"/>
      <c r="S522" s="390" t="s">
        <v>496</v>
      </c>
      <c r="T522" s="390" t="s">
        <v>1471</v>
      </c>
      <c r="U522" s="396">
        <v>0</v>
      </c>
      <c r="V522" s="392"/>
      <c r="W522" s="393"/>
      <c r="X522" s="393"/>
      <c r="Y522" s="394"/>
      <c r="Z522" s="393"/>
      <c r="AA522" s="395"/>
      <c r="AB522" s="392"/>
      <c r="AC522" s="393"/>
      <c r="AD522" s="393"/>
      <c r="AE522" s="394"/>
      <c r="AF522" s="393"/>
      <c r="AG522" s="395"/>
    </row>
    <row r="523" spans="2:33" ht="15.75" hidden="1" customHeight="1">
      <c r="B523" s="381" t="str">
        <f t="shared" si="17"/>
        <v>PR14YKYWSWW_SC1</v>
      </c>
      <c r="C523" s="382" t="s">
        <v>1452</v>
      </c>
      <c r="D523" s="383" t="s">
        <v>581</v>
      </c>
      <c r="E523" s="384"/>
      <c r="F523" s="385"/>
      <c r="G523" s="385"/>
      <c r="H523" s="385"/>
      <c r="I523" s="385"/>
      <c r="J523" s="385"/>
      <c r="K523" s="385"/>
      <c r="L523" s="385"/>
      <c r="M523" s="386">
        <f t="shared" si="18"/>
        <v>0</v>
      </c>
      <c r="N523" s="397" t="s">
        <v>1243</v>
      </c>
      <c r="O523" s="390" t="s">
        <v>1493</v>
      </c>
      <c r="P523" s="389" t="s">
        <v>508</v>
      </c>
      <c r="Q523" s="390"/>
      <c r="R523" s="389"/>
      <c r="S523" s="390" t="s">
        <v>176</v>
      </c>
      <c r="T523" s="390" t="s">
        <v>1475</v>
      </c>
      <c r="U523" s="396">
        <v>0</v>
      </c>
      <c r="V523" s="392"/>
      <c r="W523" s="393"/>
      <c r="X523" s="393"/>
      <c r="Y523" s="394"/>
      <c r="Z523" s="393"/>
      <c r="AA523" s="395"/>
      <c r="AB523" s="392"/>
      <c r="AC523" s="393"/>
      <c r="AD523" s="393"/>
      <c r="AE523" s="394"/>
      <c r="AF523" s="393"/>
      <c r="AG523" s="395"/>
    </row>
    <row r="524" spans="2:33" ht="15.75" hidden="1" customHeight="1">
      <c r="B524" s="381" t="str">
        <f t="shared" si="17"/>
        <v>PR14YKYWSWW_SC2</v>
      </c>
      <c r="C524" s="382" t="s">
        <v>1452</v>
      </c>
      <c r="D524" s="383" t="s">
        <v>581</v>
      </c>
      <c r="E524" s="384"/>
      <c r="F524" s="385"/>
      <c r="G524" s="385"/>
      <c r="H524" s="385"/>
      <c r="I524" s="385"/>
      <c r="J524" s="385"/>
      <c r="K524" s="385"/>
      <c r="L524" s="385"/>
      <c r="M524" s="386">
        <f t="shared" si="18"/>
        <v>0</v>
      </c>
      <c r="N524" s="397" t="s">
        <v>1245</v>
      </c>
      <c r="O524" s="390" t="s">
        <v>1494</v>
      </c>
      <c r="P524" s="389" t="s">
        <v>508</v>
      </c>
      <c r="Q524" s="390"/>
      <c r="R524" s="389"/>
      <c r="S524" s="390" t="s">
        <v>176</v>
      </c>
      <c r="T524" s="390" t="s">
        <v>1478</v>
      </c>
      <c r="U524" s="396">
        <v>0</v>
      </c>
      <c r="V524" s="392"/>
      <c r="W524" s="393"/>
      <c r="X524" s="393"/>
      <c r="Y524" s="394"/>
      <c r="Z524" s="393"/>
      <c r="AA524" s="395"/>
      <c r="AB524" s="392"/>
      <c r="AC524" s="393"/>
      <c r="AD524" s="393"/>
      <c r="AE524" s="394"/>
      <c r="AF524" s="393"/>
      <c r="AG524" s="395"/>
    </row>
    <row r="525" spans="2:33" ht="15.75" hidden="1" customHeight="1">
      <c r="B525" s="381" t="str">
        <f t="shared" si="17"/>
        <v>PR14YKYHHR_RA1</v>
      </c>
      <c r="C525" s="382" t="s">
        <v>1452</v>
      </c>
      <c r="D525" s="383" t="s">
        <v>527</v>
      </c>
      <c r="E525" s="384"/>
      <c r="F525" s="385"/>
      <c r="G525" s="385"/>
      <c r="H525" s="385"/>
      <c r="I525" s="385"/>
      <c r="J525" s="385"/>
      <c r="K525" s="385"/>
      <c r="L525" s="385"/>
      <c r="M525" s="386">
        <f t="shared" si="18"/>
        <v>0</v>
      </c>
      <c r="N525" s="397" t="s">
        <v>1285</v>
      </c>
      <c r="O525" s="390" t="s">
        <v>1495</v>
      </c>
      <c r="P525" s="389" t="s">
        <v>494</v>
      </c>
      <c r="Q525" s="390" t="s">
        <v>495</v>
      </c>
      <c r="R525" s="389"/>
      <c r="S525" s="390" t="s">
        <v>530</v>
      </c>
      <c r="T525" s="390" t="s">
        <v>531</v>
      </c>
      <c r="U525" s="391">
        <v>1</v>
      </c>
      <c r="V525" s="392"/>
      <c r="W525" s="393"/>
      <c r="X525" s="393"/>
      <c r="Y525" s="394"/>
      <c r="Z525" s="393"/>
      <c r="AA525" s="395"/>
      <c r="AB525" s="392"/>
      <c r="AC525" s="393"/>
      <c r="AD525" s="393"/>
      <c r="AE525" s="394"/>
      <c r="AF525" s="393"/>
      <c r="AG525" s="395"/>
    </row>
    <row r="526" spans="2:33" ht="15.75" hidden="1" customHeight="1">
      <c r="B526" s="381" t="str">
        <f t="shared" si="17"/>
        <v>PR14YKYHHR_RA2</v>
      </c>
      <c r="C526" s="382" t="s">
        <v>1452</v>
      </c>
      <c r="D526" s="383" t="s">
        <v>527</v>
      </c>
      <c r="E526" s="384"/>
      <c r="F526" s="385"/>
      <c r="G526" s="385"/>
      <c r="H526" s="385"/>
      <c r="I526" s="385"/>
      <c r="J526" s="385"/>
      <c r="K526" s="385"/>
      <c r="L526" s="385"/>
      <c r="M526" s="386">
        <f t="shared" si="18"/>
        <v>0</v>
      </c>
      <c r="N526" s="397" t="s">
        <v>1287</v>
      </c>
      <c r="O526" s="390" t="s">
        <v>1496</v>
      </c>
      <c r="P526" s="389" t="s">
        <v>508</v>
      </c>
      <c r="Q526" s="390"/>
      <c r="R526" s="389"/>
      <c r="S526" s="390" t="s">
        <v>496</v>
      </c>
      <c r="T526" s="390" t="s">
        <v>1497</v>
      </c>
      <c r="U526" s="396">
        <v>0</v>
      </c>
      <c r="V526" s="400"/>
      <c r="W526" s="393"/>
      <c r="X526" s="393"/>
      <c r="Y526" s="394"/>
      <c r="Z526" s="393"/>
      <c r="AA526" s="395"/>
      <c r="AB526" s="400"/>
      <c r="AC526" s="393"/>
      <c r="AD526" s="393"/>
      <c r="AE526" s="394"/>
      <c r="AF526" s="393"/>
      <c r="AG526" s="395"/>
    </row>
    <row r="527" spans="2:33" ht="15.75" hidden="1" customHeight="1">
      <c r="B527" s="381" t="str">
        <f t="shared" si="17"/>
        <v>PR14YKYHHR_RA3</v>
      </c>
      <c r="C527" s="382" t="s">
        <v>1452</v>
      </c>
      <c r="D527" s="383" t="s">
        <v>527</v>
      </c>
      <c r="E527" s="384"/>
      <c r="F527" s="385"/>
      <c r="G527" s="385"/>
      <c r="H527" s="385"/>
      <c r="I527" s="385"/>
      <c r="J527" s="385"/>
      <c r="K527" s="385"/>
      <c r="L527" s="385"/>
      <c r="M527" s="386">
        <f t="shared" si="18"/>
        <v>0</v>
      </c>
      <c r="N527" s="397" t="s">
        <v>1289</v>
      </c>
      <c r="O527" s="390" t="s">
        <v>1498</v>
      </c>
      <c r="P527" s="389" t="s">
        <v>508</v>
      </c>
      <c r="Q527" s="390"/>
      <c r="R527" s="389"/>
      <c r="S527" s="390" t="s">
        <v>176</v>
      </c>
      <c r="T527" s="390" t="s">
        <v>1499</v>
      </c>
      <c r="U527" s="396">
        <v>0</v>
      </c>
      <c r="V527" s="400"/>
      <c r="W527" s="393"/>
      <c r="X527" s="393"/>
      <c r="Y527" s="394"/>
      <c r="Z527" s="393"/>
      <c r="AA527" s="395"/>
      <c r="AB527" s="400"/>
      <c r="AC527" s="393"/>
      <c r="AD527" s="393"/>
      <c r="AE527" s="394"/>
      <c r="AF527" s="393"/>
      <c r="AG527" s="395"/>
    </row>
    <row r="528" spans="2:33" ht="15.75" hidden="1" customHeight="1">
      <c r="B528" s="381" t="str">
        <f t="shared" si="17"/>
        <v>PR14YKYHHR_RB1</v>
      </c>
      <c r="C528" s="382" t="s">
        <v>1452</v>
      </c>
      <c r="D528" s="383" t="s">
        <v>527</v>
      </c>
      <c r="E528" s="384"/>
      <c r="F528" s="385"/>
      <c r="G528" s="385"/>
      <c r="H528" s="385"/>
      <c r="I528" s="385"/>
      <c r="J528" s="385"/>
      <c r="K528" s="385"/>
      <c r="L528" s="385"/>
      <c r="M528" s="386">
        <f t="shared" si="18"/>
        <v>0</v>
      </c>
      <c r="N528" s="397" t="s">
        <v>1299</v>
      </c>
      <c r="O528" s="390" t="s">
        <v>1500</v>
      </c>
      <c r="P528" s="389" t="s">
        <v>508</v>
      </c>
      <c r="Q528" s="390"/>
      <c r="R528" s="389"/>
      <c r="S528" s="390" t="s">
        <v>176</v>
      </c>
      <c r="T528" s="390" t="s">
        <v>1501</v>
      </c>
      <c r="U528" s="391">
        <v>2</v>
      </c>
      <c r="V528" s="392"/>
      <c r="W528" s="393"/>
      <c r="X528" s="393"/>
      <c r="Y528" s="394"/>
      <c r="Z528" s="393"/>
      <c r="AA528" s="395"/>
      <c r="AB528" s="392"/>
      <c r="AC528" s="393"/>
      <c r="AD528" s="393"/>
      <c r="AE528" s="394"/>
      <c r="AF528" s="393"/>
      <c r="AG528" s="395"/>
    </row>
    <row r="529" spans="2:33" ht="15.75" hidden="1" customHeight="1">
      <c r="B529" s="381" t="str">
        <f t="shared" si="17"/>
        <v>PR14YKYHHR_RB2</v>
      </c>
      <c r="C529" s="382" t="s">
        <v>1452</v>
      </c>
      <c r="D529" s="383" t="s">
        <v>527</v>
      </c>
      <c r="E529" s="384"/>
      <c r="F529" s="385"/>
      <c r="G529" s="385"/>
      <c r="H529" s="385"/>
      <c r="I529" s="385"/>
      <c r="J529" s="385"/>
      <c r="K529" s="385"/>
      <c r="L529" s="385"/>
      <c r="M529" s="386">
        <f t="shared" si="18"/>
        <v>0</v>
      </c>
      <c r="N529" s="397" t="s">
        <v>1502</v>
      </c>
      <c r="O529" s="390" t="s">
        <v>1503</v>
      </c>
      <c r="P529" s="389" t="s">
        <v>508</v>
      </c>
      <c r="Q529" s="390"/>
      <c r="R529" s="389"/>
      <c r="S529" s="390" t="s">
        <v>496</v>
      </c>
      <c r="T529" s="390" t="s">
        <v>1504</v>
      </c>
      <c r="U529" s="396">
        <v>0</v>
      </c>
      <c r="V529" s="400"/>
      <c r="W529" s="393"/>
      <c r="X529" s="393"/>
      <c r="Y529" s="394"/>
      <c r="Z529" s="393"/>
      <c r="AA529" s="395"/>
      <c r="AB529" s="400"/>
      <c r="AC529" s="393"/>
      <c r="AD529" s="393"/>
      <c r="AE529" s="394"/>
      <c r="AF529" s="393"/>
      <c r="AG529" s="395"/>
    </row>
    <row r="530" spans="2:33" ht="15.75" hidden="1" customHeight="1">
      <c r="B530" s="381" t="str">
        <f t="shared" si="17"/>
        <v>PR14YKYHHR_RB3</v>
      </c>
      <c r="C530" s="382" t="s">
        <v>1452</v>
      </c>
      <c r="D530" s="383" t="s">
        <v>527</v>
      </c>
      <c r="E530" s="384"/>
      <c r="F530" s="385"/>
      <c r="G530" s="385"/>
      <c r="H530" s="385"/>
      <c r="I530" s="385"/>
      <c r="J530" s="385"/>
      <c r="K530" s="385"/>
      <c r="L530" s="385"/>
      <c r="M530" s="386">
        <f t="shared" si="18"/>
        <v>0</v>
      </c>
      <c r="N530" s="397" t="s">
        <v>1505</v>
      </c>
      <c r="O530" s="390" t="s">
        <v>1506</v>
      </c>
      <c r="P530" s="389" t="s">
        <v>508</v>
      </c>
      <c r="Q530" s="390"/>
      <c r="R530" s="389"/>
      <c r="S530" s="390" t="s">
        <v>176</v>
      </c>
      <c r="T530" s="390" t="s">
        <v>1507</v>
      </c>
      <c r="U530" s="396">
        <v>0</v>
      </c>
      <c r="V530" s="400"/>
      <c r="W530" s="393"/>
      <c r="X530" s="393"/>
      <c r="Y530" s="394"/>
      <c r="Z530" s="393"/>
      <c r="AA530" s="395"/>
      <c r="AB530" s="400"/>
      <c r="AC530" s="393"/>
      <c r="AD530" s="393"/>
      <c r="AE530" s="394"/>
      <c r="AF530" s="393"/>
      <c r="AG530" s="395"/>
    </row>
    <row r="531" spans="2:33" ht="15.75" hidden="1" customHeight="1">
      <c r="B531" s="381" t="str">
        <f t="shared" si="17"/>
        <v>PR14YKYHHR_RC1</v>
      </c>
      <c r="C531" s="382" t="s">
        <v>1452</v>
      </c>
      <c r="D531" s="383" t="s">
        <v>527</v>
      </c>
      <c r="E531" s="384"/>
      <c r="F531" s="385"/>
      <c r="G531" s="385"/>
      <c r="H531" s="385"/>
      <c r="I531" s="385"/>
      <c r="J531" s="385"/>
      <c r="K531" s="385"/>
      <c r="L531" s="385"/>
      <c r="M531" s="386">
        <f t="shared" si="18"/>
        <v>0</v>
      </c>
      <c r="N531" s="397" t="s">
        <v>1303</v>
      </c>
      <c r="O531" s="390" t="s">
        <v>1508</v>
      </c>
      <c r="P531" s="389" t="s">
        <v>508</v>
      </c>
      <c r="Q531" s="390"/>
      <c r="R531" s="389"/>
      <c r="S531" s="390" t="s">
        <v>176</v>
      </c>
      <c r="T531" s="390" t="s">
        <v>1475</v>
      </c>
      <c r="U531" s="396">
        <v>0</v>
      </c>
      <c r="V531" s="392"/>
      <c r="W531" s="393"/>
      <c r="X531" s="393"/>
      <c r="Y531" s="394"/>
      <c r="Z531" s="393"/>
      <c r="AA531" s="395"/>
      <c r="AB531" s="392"/>
      <c r="AC531" s="393"/>
      <c r="AD531" s="393"/>
      <c r="AE531" s="394"/>
      <c r="AF531" s="393"/>
      <c r="AG531" s="395"/>
    </row>
    <row r="532" spans="2:33" ht="15.75" hidden="1" customHeight="1" thickBot="1">
      <c r="B532" s="412" t="str">
        <f t="shared" si="17"/>
        <v>PR14YKYHHR_RC2</v>
      </c>
      <c r="C532" s="413" t="s">
        <v>1452</v>
      </c>
      <c r="D532" s="414" t="s">
        <v>527</v>
      </c>
      <c r="E532" s="415"/>
      <c r="F532" s="416"/>
      <c r="G532" s="416"/>
      <c r="H532" s="416"/>
      <c r="I532" s="416"/>
      <c r="J532" s="416"/>
      <c r="K532" s="416"/>
      <c r="L532" s="416"/>
      <c r="M532" s="417">
        <f t="shared" si="18"/>
        <v>0</v>
      </c>
      <c r="N532" s="418" t="s">
        <v>1306</v>
      </c>
      <c r="O532" s="419" t="s">
        <v>1509</v>
      </c>
      <c r="P532" s="420" t="s">
        <v>508</v>
      </c>
      <c r="Q532" s="419"/>
      <c r="R532" s="420"/>
      <c r="S532" s="419" t="s">
        <v>176</v>
      </c>
      <c r="T532" s="419" t="s">
        <v>1478</v>
      </c>
      <c r="U532" s="421">
        <v>0</v>
      </c>
      <c r="V532" s="422"/>
      <c r="W532" s="423"/>
      <c r="X532" s="423"/>
      <c r="Y532" s="424"/>
      <c r="Z532" s="423"/>
      <c r="AA532" s="425"/>
      <c r="AB532" s="422"/>
      <c r="AC532" s="423"/>
      <c r="AD532" s="423"/>
      <c r="AE532" s="424"/>
      <c r="AF532" s="423"/>
      <c r="AG532" s="425"/>
    </row>
    <row r="533" spans="2:33">
      <c r="U533" s="426"/>
    </row>
    <row r="534" spans="2:33" s="329" customFormat="1" ht="13.8">
      <c r="B534" s="427" t="s">
        <v>1510</v>
      </c>
      <c r="C534" s="428"/>
      <c r="D534" s="331"/>
      <c r="E534" s="331"/>
      <c r="F534" s="331"/>
      <c r="G534" s="331"/>
      <c r="H534" s="331"/>
      <c r="I534" s="331"/>
      <c r="J534" s="331"/>
      <c r="K534" s="331"/>
      <c r="L534" s="331"/>
      <c r="M534" s="331"/>
      <c r="N534" s="331"/>
      <c r="O534" s="332"/>
      <c r="P534" s="331"/>
      <c r="Q534" s="333"/>
      <c r="R534" s="331"/>
      <c r="S534" s="332"/>
      <c r="T534" s="332"/>
      <c r="U534" s="426"/>
      <c r="V534" s="335"/>
      <c r="W534" s="426"/>
      <c r="X534" s="335"/>
      <c r="Y534" s="335"/>
      <c r="Z534" s="335"/>
      <c r="AA534" s="335"/>
      <c r="AB534" s="335"/>
      <c r="AC534" s="426"/>
      <c r="AD534" s="335"/>
      <c r="AE534" s="335"/>
      <c r="AF534" s="335"/>
      <c r="AG534" s="335"/>
    </row>
    <row r="535" spans="2:33" s="329" customFormat="1">
      <c r="B535" s="429"/>
      <c r="C535" s="430" t="s">
        <v>1511</v>
      </c>
      <c r="D535" s="331"/>
      <c r="E535" s="331"/>
      <c r="F535" s="331"/>
      <c r="G535" s="331"/>
      <c r="H535" s="331"/>
      <c r="I535" s="331"/>
      <c r="J535" s="331"/>
      <c r="K535" s="331"/>
      <c r="L535" s="331"/>
      <c r="M535" s="331"/>
      <c r="N535" s="331"/>
      <c r="O535" s="332"/>
      <c r="P535" s="331"/>
      <c r="Q535" s="333"/>
      <c r="R535" s="331"/>
      <c r="S535" s="332"/>
      <c r="T535" s="332"/>
      <c r="U535" s="426"/>
      <c r="V535" s="335"/>
      <c r="W535" s="426"/>
      <c r="X535" s="335"/>
      <c r="Y535" s="335"/>
      <c r="Z535" s="335"/>
      <c r="AA535" s="335"/>
      <c r="AB535" s="335"/>
      <c r="AC535" s="426"/>
      <c r="AD535" s="335"/>
      <c r="AE535" s="335"/>
      <c r="AF535" s="335"/>
      <c r="AG535" s="335"/>
    </row>
    <row r="536" spans="2:33" s="329" customFormat="1">
      <c r="B536" s="431"/>
      <c r="C536" s="430" t="s">
        <v>1512</v>
      </c>
      <c r="D536" s="331"/>
      <c r="E536" s="331"/>
      <c r="F536" s="331"/>
      <c r="G536" s="331"/>
      <c r="H536" s="331"/>
      <c r="I536" s="331"/>
      <c r="J536" s="331"/>
      <c r="K536" s="331"/>
      <c r="L536" s="331"/>
      <c r="M536" s="331"/>
      <c r="N536" s="331"/>
      <c r="O536" s="332"/>
      <c r="P536" s="331"/>
      <c r="Q536" s="333"/>
      <c r="R536" s="331"/>
      <c r="S536" s="332"/>
      <c r="T536" s="332"/>
      <c r="U536" s="426"/>
      <c r="V536" s="335"/>
      <c r="W536" s="335"/>
      <c r="X536" s="335"/>
      <c r="Y536" s="335"/>
      <c r="Z536" s="335"/>
      <c r="AA536" s="335"/>
      <c r="AB536" s="335"/>
      <c r="AC536" s="335"/>
      <c r="AD536" s="335"/>
      <c r="AE536" s="335"/>
      <c r="AF536" s="335"/>
      <c r="AG536" s="335"/>
    </row>
    <row r="537" spans="2:33" s="329" customFormat="1">
      <c r="B537" s="432"/>
      <c r="C537" s="430" t="s">
        <v>1513</v>
      </c>
      <c r="D537" s="331"/>
      <c r="E537" s="331"/>
      <c r="F537" s="331"/>
      <c r="G537" s="331"/>
      <c r="H537" s="331"/>
      <c r="I537" s="331"/>
      <c r="J537" s="331"/>
      <c r="K537" s="331"/>
      <c r="L537" s="331"/>
      <c r="M537" s="331"/>
      <c r="N537" s="331"/>
      <c r="O537" s="332"/>
      <c r="P537" s="331"/>
      <c r="Q537" s="333"/>
      <c r="R537" s="331"/>
      <c r="S537" s="332"/>
      <c r="T537" s="332"/>
      <c r="U537" s="426"/>
      <c r="V537" s="335"/>
      <c r="W537" s="335"/>
      <c r="X537" s="335"/>
      <c r="Y537" s="335"/>
      <c r="Z537" s="335"/>
      <c r="AA537" s="335"/>
      <c r="AB537" s="335"/>
      <c r="AC537" s="335"/>
      <c r="AD537" s="335"/>
      <c r="AE537" s="335"/>
      <c r="AF537" s="335"/>
      <c r="AG537" s="335"/>
    </row>
    <row r="538" spans="2:33" s="329" customFormat="1">
      <c r="B538" s="433"/>
      <c r="C538" s="430" t="s">
        <v>1514</v>
      </c>
      <c r="D538" s="331"/>
      <c r="E538" s="331"/>
      <c r="F538" s="331"/>
      <c r="G538" s="331"/>
      <c r="H538" s="331"/>
      <c r="I538" s="331"/>
      <c r="J538" s="331"/>
      <c r="K538" s="331"/>
      <c r="L538" s="331"/>
      <c r="M538" s="331"/>
      <c r="N538" s="331"/>
      <c r="O538" s="332"/>
      <c r="P538" s="331"/>
      <c r="Q538" s="333"/>
      <c r="R538" s="331"/>
      <c r="S538" s="332"/>
      <c r="T538" s="332"/>
      <c r="U538" s="426"/>
      <c r="V538" s="335"/>
      <c r="W538" s="335"/>
      <c r="X538" s="335"/>
      <c r="Y538" s="335"/>
      <c r="Z538" s="335"/>
      <c r="AA538" s="335"/>
      <c r="AB538" s="335"/>
      <c r="AC538" s="335"/>
      <c r="AD538" s="335"/>
      <c r="AE538" s="335"/>
      <c r="AF538" s="335"/>
      <c r="AG538" s="335"/>
    </row>
    <row r="539" spans="2:33" s="329" customFormat="1">
      <c r="B539" s="434"/>
      <c r="C539" s="435" t="s">
        <v>1515</v>
      </c>
      <c r="D539" s="331"/>
      <c r="E539" s="331"/>
      <c r="F539" s="331"/>
      <c r="G539" s="331"/>
      <c r="H539" s="331"/>
      <c r="I539" s="331"/>
      <c r="J539" s="331"/>
      <c r="K539" s="331"/>
      <c r="L539" s="331"/>
      <c r="M539" s="331"/>
      <c r="N539" s="331"/>
      <c r="O539" s="332"/>
      <c r="P539" s="331"/>
      <c r="Q539" s="333"/>
      <c r="R539" s="331"/>
      <c r="S539" s="332"/>
      <c r="T539" s="332"/>
      <c r="U539" s="426"/>
      <c r="V539" s="335"/>
      <c r="W539" s="335"/>
      <c r="X539" s="335"/>
      <c r="Y539" s="335"/>
      <c r="Z539" s="335"/>
      <c r="AA539" s="335"/>
      <c r="AB539" s="335"/>
      <c r="AC539" s="335"/>
      <c r="AD539" s="335"/>
      <c r="AE539" s="335"/>
      <c r="AF539" s="335"/>
      <c r="AG539" s="335"/>
    </row>
    <row r="540" spans="2:33" s="329" customFormat="1" ht="13.8" thickBot="1">
      <c r="B540" s="330"/>
      <c r="C540" s="331"/>
      <c r="D540" s="331"/>
      <c r="E540" s="331"/>
      <c r="F540" s="331"/>
      <c r="G540" s="331"/>
      <c r="H540" s="331"/>
      <c r="I540" s="331"/>
      <c r="J540" s="331"/>
      <c r="K540" s="331"/>
      <c r="L540" s="331"/>
      <c r="M540" s="331"/>
      <c r="N540" s="331"/>
      <c r="O540" s="332"/>
      <c r="P540" s="331"/>
      <c r="Q540" s="333"/>
      <c r="R540" s="331"/>
      <c r="S540" s="332"/>
      <c r="T540" s="332"/>
      <c r="U540" s="334"/>
      <c r="V540" s="335"/>
      <c r="W540" s="335"/>
      <c r="X540" s="335"/>
      <c r="Y540" s="335"/>
      <c r="Z540" s="335"/>
      <c r="AA540" s="335"/>
      <c r="AB540" s="335"/>
      <c r="AC540" s="335"/>
      <c r="AD540" s="335"/>
      <c r="AE540" s="335"/>
      <c r="AF540" s="335"/>
      <c r="AG540" s="335"/>
    </row>
    <row r="541" spans="2:33" s="329" customFormat="1" ht="18.75" customHeight="1" thickBot="1">
      <c r="B541" s="659" t="s">
        <v>1516</v>
      </c>
      <c r="C541" s="660"/>
      <c r="D541" s="660"/>
      <c r="E541" s="660"/>
      <c r="F541" s="660"/>
      <c r="G541" s="660"/>
      <c r="H541" s="660"/>
      <c r="I541" s="660"/>
      <c r="J541" s="660"/>
      <c r="K541" s="660"/>
      <c r="L541" s="660"/>
      <c r="M541" s="660"/>
      <c r="N541" s="660"/>
      <c r="O541" s="661"/>
      <c r="P541" s="331"/>
      <c r="Q541" s="333"/>
      <c r="R541" s="331"/>
      <c r="S541" s="332"/>
      <c r="T541" s="332"/>
      <c r="U541" s="334"/>
      <c r="V541" s="335"/>
      <c r="W541" s="335"/>
      <c r="X541" s="335"/>
      <c r="Y541" s="335"/>
      <c r="Z541" s="335"/>
      <c r="AA541" s="335"/>
      <c r="AB541" s="335"/>
      <c r="AC541" s="335"/>
      <c r="AD541" s="335"/>
      <c r="AE541" s="335"/>
      <c r="AF541" s="335"/>
      <c r="AG541" s="335"/>
    </row>
    <row r="542" spans="2:33" s="329" customFormat="1" ht="30" customHeight="1">
      <c r="B542" s="436" t="s">
        <v>1517</v>
      </c>
      <c r="C542" s="662" t="s">
        <v>1518</v>
      </c>
      <c r="D542" s="663"/>
      <c r="E542" s="663"/>
      <c r="F542" s="663"/>
      <c r="G542" s="663"/>
      <c r="H542" s="663"/>
      <c r="I542" s="663"/>
      <c r="J542" s="663"/>
      <c r="K542" s="663"/>
      <c r="L542" s="663"/>
      <c r="M542" s="663"/>
      <c r="N542" s="663"/>
      <c r="O542" s="664"/>
      <c r="P542" s="331"/>
      <c r="Q542" s="333"/>
      <c r="R542" s="331"/>
      <c r="S542" s="332"/>
      <c r="T542" s="332"/>
      <c r="U542" s="334"/>
      <c r="V542" s="335"/>
      <c r="W542" s="335"/>
      <c r="X542" s="335"/>
      <c r="Y542" s="335"/>
      <c r="Z542" s="335"/>
      <c r="AA542" s="335"/>
      <c r="AB542" s="335"/>
      <c r="AC542" s="335"/>
      <c r="AD542" s="335"/>
      <c r="AE542" s="335"/>
      <c r="AF542" s="335"/>
      <c r="AG542" s="335"/>
    </row>
    <row r="543" spans="2:33" s="329" customFormat="1" ht="16.5" customHeight="1">
      <c r="B543" s="437"/>
      <c r="C543" s="647" t="s">
        <v>1519</v>
      </c>
      <c r="D543" s="648"/>
      <c r="E543" s="648"/>
      <c r="F543" s="648"/>
      <c r="G543" s="648"/>
      <c r="H543" s="648"/>
      <c r="I543" s="648"/>
      <c r="J543" s="648"/>
      <c r="K543" s="648"/>
      <c r="L543" s="648"/>
      <c r="M543" s="648"/>
      <c r="N543" s="648"/>
      <c r="O543" s="649"/>
      <c r="P543" s="331"/>
      <c r="Q543" s="333"/>
      <c r="R543" s="331"/>
      <c r="S543" s="332"/>
      <c r="T543" s="332"/>
      <c r="U543" s="334"/>
      <c r="V543" s="335"/>
      <c r="W543" s="335"/>
      <c r="X543" s="335"/>
      <c r="Y543" s="335"/>
      <c r="Z543" s="335"/>
      <c r="AA543" s="335"/>
      <c r="AB543" s="335"/>
      <c r="AC543" s="335"/>
      <c r="AD543" s="335"/>
      <c r="AE543" s="335"/>
      <c r="AF543" s="335"/>
      <c r="AG543" s="335"/>
    </row>
    <row r="544" spans="2:33" s="329" customFormat="1" ht="16.5" customHeight="1">
      <c r="B544" s="437"/>
      <c r="C544" s="647" t="s">
        <v>1520</v>
      </c>
      <c r="D544" s="648"/>
      <c r="E544" s="648"/>
      <c r="F544" s="648"/>
      <c r="G544" s="648"/>
      <c r="H544" s="648"/>
      <c r="I544" s="648"/>
      <c r="J544" s="648"/>
      <c r="K544" s="648"/>
      <c r="L544" s="648"/>
      <c r="M544" s="648"/>
      <c r="N544" s="648"/>
      <c r="O544" s="649"/>
      <c r="P544" s="331"/>
      <c r="Q544" s="333"/>
      <c r="R544" s="331"/>
      <c r="S544" s="332"/>
      <c r="T544" s="332"/>
      <c r="U544" s="334"/>
      <c r="V544" s="335"/>
      <c r="W544" s="335"/>
      <c r="X544" s="335"/>
      <c r="Y544" s="335"/>
      <c r="Z544" s="335"/>
      <c r="AA544" s="335"/>
      <c r="AB544" s="335"/>
      <c r="AC544" s="335"/>
      <c r="AD544" s="335"/>
      <c r="AE544" s="335"/>
      <c r="AF544" s="335"/>
      <c r="AG544" s="335"/>
    </row>
    <row r="545" spans="2:33" s="329" customFormat="1" ht="16.5" customHeight="1">
      <c r="B545" s="437"/>
      <c r="C545" s="647" t="s">
        <v>1521</v>
      </c>
      <c r="D545" s="647"/>
      <c r="E545" s="647"/>
      <c r="F545" s="647"/>
      <c r="G545" s="647"/>
      <c r="H545" s="647"/>
      <c r="I545" s="647"/>
      <c r="J545" s="647"/>
      <c r="K545" s="647"/>
      <c r="L545" s="647"/>
      <c r="M545" s="647"/>
      <c r="N545" s="647"/>
      <c r="O545" s="665"/>
      <c r="P545" s="331"/>
      <c r="Q545" s="333"/>
      <c r="R545" s="331"/>
      <c r="S545" s="332"/>
      <c r="T545" s="332"/>
      <c r="U545" s="334"/>
      <c r="V545" s="335"/>
      <c r="W545" s="335"/>
      <c r="X545" s="335"/>
      <c r="Y545" s="335"/>
      <c r="Z545" s="335"/>
      <c r="AA545" s="335"/>
      <c r="AB545" s="335"/>
      <c r="AC545" s="335"/>
      <c r="AD545" s="335"/>
      <c r="AE545" s="335"/>
      <c r="AF545" s="335"/>
      <c r="AG545" s="335"/>
    </row>
    <row r="546" spans="2:33" s="329" customFormat="1" ht="15.75" customHeight="1">
      <c r="B546" s="437"/>
      <c r="C546" s="647" t="s">
        <v>1522</v>
      </c>
      <c r="D546" s="647"/>
      <c r="E546" s="647"/>
      <c r="F546" s="647"/>
      <c r="G546" s="647"/>
      <c r="H546" s="647"/>
      <c r="I546" s="647"/>
      <c r="J546" s="647"/>
      <c r="K546" s="647"/>
      <c r="L546" s="647"/>
      <c r="M546" s="647"/>
      <c r="N546" s="647"/>
      <c r="O546" s="665"/>
      <c r="P546" s="331"/>
      <c r="Q546" s="333"/>
      <c r="R546" s="331"/>
      <c r="S546" s="332"/>
      <c r="T546" s="332"/>
      <c r="U546" s="334"/>
      <c r="V546" s="335"/>
      <c r="W546" s="335"/>
      <c r="X546" s="335"/>
      <c r="Y546" s="335"/>
      <c r="Z546" s="335"/>
      <c r="AA546" s="335"/>
      <c r="AB546" s="335"/>
      <c r="AC546" s="335"/>
      <c r="AD546" s="335"/>
      <c r="AE546" s="335"/>
      <c r="AF546" s="335"/>
      <c r="AG546" s="335"/>
    </row>
    <row r="547" spans="2:33" s="329" customFormat="1" ht="13.8">
      <c r="B547" s="437"/>
      <c r="C547" s="647"/>
      <c r="D547" s="648"/>
      <c r="E547" s="648"/>
      <c r="F547" s="648"/>
      <c r="G547" s="648"/>
      <c r="H547" s="648"/>
      <c r="I547" s="648"/>
      <c r="J547" s="648"/>
      <c r="K547" s="648"/>
      <c r="L547" s="648"/>
      <c r="M547" s="648"/>
      <c r="N547" s="648"/>
      <c r="O547" s="649"/>
      <c r="P547" s="331"/>
      <c r="Q547" s="333"/>
      <c r="R547" s="331"/>
      <c r="S547" s="332"/>
      <c r="T547" s="332"/>
      <c r="U547" s="334"/>
      <c r="V547" s="335"/>
      <c r="W547" s="335"/>
      <c r="X547" s="335"/>
      <c r="Y547" s="335"/>
      <c r="Z547" s="335"/>
      <c r="AA547" s="335"/>
      <c r="AB547" s="335"/>
      <c r="AC547" s="335"/>
      <c r="AD547" s="335"/>
      <c r="AE547" s="335"/>
      <c r="AF547" s="335"/>
      <c r="AG547" s="335"/>
    </row>
    <row r="548" spans="2:33" s="329" customFormat="1" ht="13.8">
      <c r="B548" s="438" t="s">
        <v>1523</v>
      </c>
      <c r="C548" s="666" t="s">
        <v>1524</v>
      </c>
      <c r="D548" s="667"/>
      <c r="E548" s="667"/>
      <c r="F548" s="667"/>
      <c r="G548" s="667"/>
      <c r="H548" s="667"/>
      <c r="I548" s="667"/>
      <c r="J548" s="667"/>
      <c r="K548" s="667"/>
      <c r="L548" s="667"/>
      <c r="M548" s="667"/>
      <c r="N548" s="667"/>
      <c r="O548" s="668"/>
      <c r="P548" s="331"/>
      <c r="Q548" s="333"/>
      <c r="R548" s="331"/>
      <c r="S548" s="332"/>
      <c r="T548" s="332"/>
      <c r="U548" s="334"/>
      <c r="V548" s="335"/>
      <c r="W548" s="335"/>
      <c r="X548" s="335"/>
      <c r="Y548" s="335"/>
      <c r="Z548" s="335"/>
      <c r="AA548" s="335"/>
      <c r="AB548" s="335"/>
      <c r="AC548" s="335"/>
      <c r="AD548" s="335"/>
      <c r="AE548" s="335"/>
      <c r="AF548" s="335"/>
      <c r="AG548" s="335"/>
    </row>
    <row r="549" spans="2:33" s="329" customFormat="1" ht="16.5" customHeight="1">
      <c r="B549" s="437">
        <v>1</v>
      </c>
      <c r="C549" s="647" t="s">
        <v>1525</v>
      </c>
      <c r="D549" s="648"/>
      <c r="E549" s="648"/>
      <c r="F549" s="648"/>
      <c r="G549" s="648"/>
      <c r="H549" s="648"/>
      <c r="I549" s="648"/>
      <c r="J549" s="648"/>
      <c r="K549" s="648"/>
      <c r="L549" s="648"/>
      <c r="M549" s="648"/>
      <c r="N549" s="648"/>
      <c r="O549" s="649"/>
      <c r="P549" s="331"/>
      <c r="Q549" s="333"/>
      <c r="R549" s="331"/>
      <c r="S549" s="332"/>
      <c r="T549" s="332"/>
      <c r="U549" s="334"/>
      <c r="V549" s="335"/>
      <c r="W549" s="335"/>
      <c r="X549" s="335"/>
      <c r="Y549" s="335"/>
      <c r="Z549" s="335"/>
      <c r="AA549" s="335"/>
      <c r="AB549" s="335"/>
      <c r="AC549" s="335"/>
      <c r="AD549" s="335"/>
      <c r="AE549" s="335"/>
      <c r="AF549" s="335"/>
      <c r="AG549" s="335"/>
    </row>
    <row r="550" spans="2:33" s="329" customFormat="1" ht="16.5" customHeight="1">
      <c r="B550" s="437">
        <f>SUM(B549+1)</f>
        <v>2</v>
      </c>
      <c r="C550" s="647" t="s">
        <v>1526</v>
      </c>
      <c r="D550" s="648"/>
      <c r="E550" s="648"/>
      <c r="F550" s="648"/>
      <c r="G550" s="648"/>
      <c r="H550" s="648"/>
      <c r="I550" s="648"/>
      <c r="J550" s="648"/>
      <c r="K550" s="648"/>
      <c r="L550" s="648"/>
      <c r="M550" s="648"/>
      <c r="N550" s="648"/>
      <c r="O550" s="649"/>
      <c r="P550" s="331"/>
      <c r="Q550" s="333"/>
      <c r="R550" s="331"/>
      <c r="S550" s="332"/>
      <c r="T550" s="332"/>
      <c r="U550" s="334"/>
      <c r="V550" s="335"/>
      <c r="W550" s="335"/>
      <c r="X550" s="335"/>
      <c r="Y550" s="335"/>
      <c r="Z550" s="335"/>
      <c r="AA550" s="335"/>
      <c r="AB550" s="335"/>
      <c r="AC550" s="335"/>
      <c r="AD550" s="335"/>
      <c r="AE550" s="335"/>
      <c r="AF550" s="335"/>
      <c r="AG550" s="335"/>
    </row>
    <row r="551" spans="2:33" s="329" customFormat="1" ht="16.5" customHeight="1">
      <c r="B551" s="437">
        <f t="shared" ref="B551:B572" si="19">SUM(B550+1)</f>
        <v>3</v>
      </c>
      <c r="C551" s="647" t="s">
        <v>1527</v>
      </c>
      <c r="D551" s="648"/>
      <c r="E551" s="648"/>
      <c r="F551" s="648"/>
      <c r="G551" s="648"/>
      <c r="H551" s="648"/>
      <c r="I551" s="648"/>
      <c r="J551" s="648"/>
      <c r="K551" s="648"/>
      <c r="L551" s="648"/>
      <c r="M551" s="648"/>
      <c r="N551" s="648"/>
      <c r="O551" s="649"/>
      <c r="P551" s="331"/>
      <c r="Q551" s="333"/>
      <c r="R551" s="331"/>
      <c r="S551" s="332"/>
      <c r="T551" s="332"/>
      <c r="U551" s="334"/>
      <c r="V551" s="335"/>
      <c r="W551" s="335"/>
      <c r="X551" s="335"/>
      <c r="Y551" s="335"/>
      <c r="Z551" s="335"/>
      <c r="AA551" s="335"/>
      <c r="AB551" s="335"/>
      <c r="AC551" s="335"/>
      <c r="AD551" s="335"/>
      <c r="AE551" s="335"/>
      <c r="AF551" s="335"/>
      <c r="AG551" s="335"/>
    </row>
    <row r="552" spans="2:33" s="329" customFormat="1" ht="32.25" customHeight="1">
      <c r="B552" s="437">
        <f t="shared" si="19"/>
        <v>4</v>
      </c>
      <c r="C552" s="647" t="s">
        <v>1528</v>
      </c>
      <c r="D552" s="648"/>
      <c r="E552" s="648"/>
      <c r="F552" s="648"/>
      <c r="G552" s="648"/>
      <c r="H552" s="648"/>
      <c r="I552" s="648"/>
      <c r="J552" s="648"/>
      <c r="K552" s="648"/>
      <c r="L552" s="648"/>
      <c r="M552" s="648"/>
      <c r="N552" s="648"/>
      <c r="O552" s="649"/>
      <c r="P552" s="331"/>
      <c r="Q552" s="333"/>
      <c r="R552" s="331"/>
      <c r="S552" s="332"/>
      <c r="T552" s="332"/>
      <c r="U552" s="334"/>
      <c r="V552" s="335"/>
      <c r="W552" s="335"/>
      <c r="X552" s="335"/>
      <c r="Y552" s="335"/>
      <c r="Z552" s="335"/>
      <c r="AA552" s="335"/>
      <c r="AB552" s="335"/>
      <c r="AC552" s="335"/>
      <c r="AD552" s="335"/>
      <c r="AE552" s="335"/>
      <c r="AF552" s="335"/>
      <c r="AG552" s="335"/>
    </row>
    <row r="553" spans="2:33" s="329" customFormat="1" ht="16.5" customHeight="1">
      <c r="B553" s="437">
        <f>M3</f>
        <v>12</v>
      </c>
      <c r="C553" s="647" t="s">
        <v>1529</v>
      </c>
      <c r="D553" s="648"/>
      <c r="E553" s="648"/>
      <c r="F553" s="648"/>
      <c r="G553" s="648"/>
      <c r="H553" s="648"/>
      <c r="I553" s="648"/>
      <c r="J553" s="648"/>
      <c r="K553" s="648"/>
      <c r="L553" s="648"/>
      <c r="M553" s="648"/>
      <c r="N553" s="648"/>
      <c r="O553" s="649"/>
      <c r="P553" s="331"/>
      <c r="Q553" s="333"/>
      <c r="R553" s="331"/>
      <c r="S553" s="332"/>
      <c r="T553" s="332"/>
      <c r="U553" s="334"/>
      <c r="V553" s="335"/>
      <c r="W553" s="335"/>
      <c r="X553" s="335"/>
      <c r="Y553" s="335"/>
      <c r="Z553" s="335"/>
      <c r="AA553" s="335"/>
      <c r="AB553" s="335"/>
      <c r="AC553" s="335"/>
      <c r="AD553" s="335"/>
      <c r="AE553" s="335"/>
      <c r="AF553" s="335"/>
      <c r="AG553" s="335"/>
    </row>
    <row r="554" spans="2:33" s="329" customFormat="1" ht="16.5" customHeight="1">
      <c r="B554" s="437">
        <f t="shared" si="19"/>
        <v>13</v>
      </c>
      <c r="C554" s="647" t="s">
        <v>1530</v>
      </c>
      <c r="D554" s="648"/>
      <c r="E554" s="648"/>
      <c r="F554" s="648"/>
      <c r="G554" s="648"/>
      <c r="H554" s="648"/>
      <c r="I554" s="648"/>
      <c r="J554" s="648"/>
      <c r="K554" s="648"/>
      <c r="L554" s="648"/>
      <c r="M554" s="648"/>
      <c r="N554" s="648"/>
      <c r="O554" s="649"/>
      <c r="P554" s="331"/>
      <c r="Q554" s="333"/>
      <c r="R554" s="331"/>
      <c r="S554" s="332"/>
      <c r="T554" s="332"/>
      <c r="U554" s="334"/>
      <c r="V554" s="335"/>
      <c r="W554" s="335"/>
      <c r="X554" s="335"/>
      <c r="Y554" s="335"/>
      <c r="Z554" s="335"/>
      <c r="AA554" s="335"/>
      <c r="AB554" s="335"/>
      <c r="AC554" s="335"/>
      <c r="AD554" s="335"/>
      <c r="AE554" s="335"/>
      <c r="AF554" s="335"/>
      <c r="AG554" s="335"/>
    </row>
    <row r="555" spans="2:33" s="329" customFormat="1" ht="16.5" customHeight="1">
      <c r="B555" s="437">
        <f t="shared" si="19"/>
        <v>14</v>
      </c>
      <c r="C555" s="647" t="s">
        <v>1531</v>
      </c>
      <c r="D555" s="648"/>
      <c r="E555" s="648"/>
      <c r="F555" s="648"/>
      <c r="G555" s="648"/>
      <c r="H555" s="648"/>
      <c r="I555" s="648"/>
      <c r="J555" s="648"/>
      <c r="K555" s="648"/>
      <c r="L555" s="648"/>
      <c r="M555" s="648"/>
      <c r="N555" s="648"/>
      <c r="O555" s="649"/>
      <c r="P555" s="331"/>
      <c r="Q555" s="333"/>
      <c r="R555" s="331"/>
      <c r="S555" s="332"/>
      <c r="T555" s="332"/>
      <c r="U555" s="334"/>
      <c r="V555" s="335"/>
      <c r="W555" s="335"/>
      <c r="X555" s="335"/>
      <c r="Y555" s="335"/>
      <c r="Z555" s="335"/>
      <c r="AA555" s="335"/>
      <c r="AB555" s="335"/>
      <c r="AC555" s="335"/>
      <c r="AD555" s="335"/>
      <c r="AE555" s="335"/>
      <c r="AF555" s="335"/>
      <c r="AG555" s="335"/>
    </row>
    <row r="556" spans="2:33" s="329" customFormat="1" ht="71.25" customHeight="1">
      <c r="B556" s="437">
        <f t="shared" si="19"/>
        <v>15</v>
      </c>
      <c r="C556" s="647" t="s">
        <v>1532</v>
      </c>
      <c r="D556" s="648"/>
      <c r="E556" s="648"/>
      <c r="F556" s="648"/>
      <c r="G556" s="648"/>
      <c r="H556" s="648"/>
      <c r="I556" s="648"/>
      <c r="J556" s="648"/>
      <c r="K556" s="648"/>
      <c r="L556" s="648"/>
      <c r="M556" s="648"/>
      <c r="N556" s="648"/>
      <c r="O556" s="649"/>
      <c r="P556" s="331"/>
      <c r="Q556" s="333"/>
      <c r="R556" s="331"/>
      <c r="S556" s="332"/>
      <c r="T556" s="332"/>
      <c r="U556" s="334"/>
      <c r="V556" s="335"/>
      <c r="W556" s="335"/>
      <c r="X556" s="335"/>
      <c r="Y556" s="335"/>
      <c r="Z556" s="335"/>
      <c r="AA556" s="335"/>
      <c r="AB556" s="335"/>
      <c r="AC556" s="335"/>
      <c r="AD556" s="335"/>
      <c r="AE556" s="335"/>
      <c r="AF556" s="335"/>
      <c r="AG556" s="335"/>
    </row>
    <row r="557" spans="2:33" s="329" customFormat="1" ht="97.5" customHeight="1">
      <c r="B557" s="437">
        <f t="shared" si="19"/>
        <v>16</v>
      </c>
      <c r="C557" s="647" t="s">
        <v>1533</v>
      </c>
      <c r="D557" s="648"/>
      <c r="E557" s="648"/>
      <c r="F557" s="648"/>
      <c r="G557" s="648"/>
      <c r="H557" s="648"/>
      <c r="I557" s="648"/>
      <c r="J557" s="648"/>
      <c r="K557" s="648"/>
      <c r="L557" s="648"/>
      <c r="M557" s="648"/>
      <c r="N557" s="648"/>
      <c r="O557" s="649"/>
      <c r="P557" s="331"/>
      <c r="Q557" s="333"/>
      <c r="R557" s="331"/>
      <c r="S557" s="332"/>
      <c r="T557" s="332"/>
      <c r="U557" s="334"/>
      <c r="V557" s="335"/>
      <c r="W557" s="335"/>
      <c r="X557" s="335"/>
      <c r="Y557" s="335"/>
      <c r="Z557" s="335"/>
      <c r="AA557" s="335"/>
      <c r="AB557" s="335"/>
      <c r="AC557" s="335"/>
      <c r="AD557" s="335"/>
      <c r="AE557" s="335"/>
      <c r="AF557" s="335"/>
      <c r="AG557" s="335"/>
    </row>
    <row r="558" spans="2:33" s="329" customFormat="1" ht="30" customHeight="1">
      <c r="B558" s="437">
        <f t="shared" si="19"/>
        <v>17</v>
      </c>
      <c r="C558" s="647" t="s">
        <v>1534</v>
      </c>
      <c r="D558" s="648"/>
      <c r="E558" s="648"/>
      <c r="F558" s="648"/>
      <c r="G558" s="648"/>
      <c r="H558" s="648"/>
      <c r="I558" s="648"/>
      <c r="J558" s="648"/>
      <c r="K558" s="648"/>
      <c r="L558" s="648"/>
      <c r="M558" s="648"/>
      <c r="N558" s="648"/>
      <c r="O558" s="649"/>
      <c r="P558" s="331"/>
      <c r="Q558" s="333"/>
      <c r="R558" s="331"/>
      <c r="S558" s="332"/>
      <c r="T558" s="332"/>
      <c r="U558" s="334"/>
      <c r="V558" s="335"/>
      <c r="W558" s="335"/>
      <c r="X558" s="335"/>
      <c r="Y558" s="335"/>
      <c r="Z558" s="335"/>
      <c r="AA558" s="335"/>
      <c r="AB558" s="335"/>
      <c r="AC558" s="335"/>
      <c r="AD558" s="335"/>
      <c r="AE558" s="335"/>
      <c r="AF558" s="335"/>
      <c r="AG558" s="335"/>
    </row>
    <row r="559" spans="2:33" s="329" customFormat="1" ht="18.75" customHeight="1">
      <c r="B559" s="437">
        <f t="shared" si="19"/>
        <v>18</v>
      </c>
      <c r="C559" s="647" t="s">
        <v>1535</v>
      </c>
      <c r="D559" s="648"/>
      <c r="E559" s="648"/>
      <c r="F559" s="648"/>
      <c r="G559" s="648"/>
      <c r="H559" s="648"/>
      <c r="I559" s="648"/>
      <c r="J559" s="648"/>
      <c r="K559" s="648"/>
      <c r="L559" s="648"/>
      <c r="M559" s="648"/>
      <c r="N559" s="648"/>
      <c r="O559" s="649"/>
      <c r="P559" s="331"/>
      <c r="Q559" s="333"/>
      <c r="R559" s="331"/>
      <c r="S559" s="332"/>
      <c r="T559" s="332"/>
      <c r="U559" s="334"/>
      <c r="V559" s="335"/>
      <c r="W559" s="335"/>
      <c r="X559" s="335"/>
      <c r="Y559" s="335"/>
      <c r="Z559" s="335"/>
      <c r="AA559" s="335"/>
      <c r="AB559" s="335"/>
      <c r="AC559" s="335"/>
      <c r="AD559" s="335"/>
      <c r="AE559" s="335"/>
      <c r="AF559" s="335"/>
      <c r="AG559" s="335"/>
    </row>
    <row r="560" spans="2:33" s="329" customFormat="1" ht="18.75" customHeight="1">
      <c r="B560" s="437">
        <f t="shared" si="19"/>
        <v>19</v>
      </c>
      <c r="C560" s="647" t="s">
        <v>1536</v>
      </c>
      <c r="D560" s="648"/>
      <c r="E560" s="648"/>
      <c r="F560" s="648"/>
      <c r="G560" s="648"/>
      <c r="H560" s="648"/>
      <c r="I560" s="648"/>
      <c r="J560" s="648"/>
      <c r="K560" s="648"/>
      <c r="L560" s="648"/>
      <c r="M560" s="648"/>
      <c r="N560" s="648"/>
      <c r="O560" s="649"/>
      <c r="P560" s="331"/>
      <c r="Q560" s="333"/>
      <c r="R560" s="331"/>
      <c r="S560" s="332"/>
      <c r="T560" s="332"/>
      <c r="U560" s="334"/>
      <c r="V560" s="335"/>
      <c r="W560" s="335"/>
      <c r="X560" s="335"/>
      <c r="Y560" s="335"/>
      <c r="Z560" s="335"/>
      <c r="AA560" s="335"/>
      <c r="AB560" s="335"/>
      <c r="AC560" s="335"/>
      <c r="AD560" s="335"/>
      <c r="AE560" s="335"/>
      <c r="AF560" s="335"/>
      <c r="AG560" s="335"/>
    </row>
    <row r="561" spans="2:33" s="329" customFormat="1" ht="18.75" customHeight="1">
      <c r="B561" s="437">
        <f t="shared" si="19"/>
        <v>20</v>
      </c>
      <c r="C561" s="647" t="s">
        <v>1537</v>
      </c>
      <c r="D561" s="648"/>
      <c r="E561" s="648"/>
      <c r="F561" s="648"/>
      <c r="G561" s="648"/>
      <c r="H561" s="648"/>
      <c r="I561" s="648"/>
      <c r="J561" s="648"/>
      <c r="K561" s="648"/>
      <c r="L561" s="648"/>
      <c r="M561" s="648"/>
      <c r="N561" s="648"/>
      <c r="O561" s="649"/>
      <c r="P561" s="331"/>
      <c r="Q561" s="333"/>
      <c r="R561" s="331"/>
      <c r="S561" s="332"/>
      <c r="T561" s="332"/>
      <c r="U561" s="334"/>
      <c r="V561" s="335"/>
      <c r="W561" s="335"/>
      <c r="X561" s="335"/>
      <c r="Y561" s="335"/>
      <c r="Z561" s="335"/>
      <c r="AA561" s="335"/>
      <c r="AB561" s="335"/>
      <c r="AC561" s="335"/>
      <c r="AD561" s="335"/>
      <c r="AE561" s="335"/>
      <c r="AF561" s="335"/>
      <c r="AG561" s="335"/>
    </row>
    <row r="562" spans="2:33" s="329" customFormat="1" ht="60" customHeight="1">
      <c r="B562" s="437">
        <f t="shared" si="19"/>
        <v>21</v>
      </c>
      <c r="C562" s="647" t="s">
        <v>1538</v>
      </c>
      <c r="D562" s="648"/>
      <c r="E562" s="648"/>
      <c r="F562" s="648"/>
      <c r="G562" s="648"/>
      <c r="H562" s="648"/>
      <c r="I562" s="648"/>
      <c r="J562" s="648"/>
      <c r="K562" s="648"/>
      <c r="L562" s="648"/>
      <c r="M562" s="648"/>
      <c r="N562" s="648"/>
      <c r="O562" s="649"/>
      <c r="P562" s="331"/>
      <c r="Q562" s="333"/>
      <c r="R562" s="331"/>
      <c r="S562" s="332"/>
      <c r="T562" s="332"/>
      <c r="U562" s="334"/>
      <c r="V562" s="335"/>
      <c r="W562" s="335"/>
      <c r="X562" s="335"/>
      <c r="Y562" s="335"/>
      <c r="Z562" s="335"/>
      <c r="AA562" s="335"/>
      <c r="AB562" s="335"/>
      <c r="AC562" s="335"/>
      <c r="AD562" s="335"/>
      <c r="AE562" s="335"/>
      <c r="AF562" s="335"/>
      <c r="AG562" s="335"/>
    </row>
    <row r="563" spans="2:33" s="329" customFormat="1" ht="33.75" customHeight="1">
      <c r="B563" s="437">
        <f t="shared" si="19"/>
        <v>22</v>
      </c>
      <c r="C563" s="647" t="s">
        <v>1539</v>
      </c>
      <c r="D563" s="648"/>
      <c r="E563" s="648"/>
      <c r="F563" s="648"/>
      <c r="G563" s="648"/>
      <c r="H563" s="648"/>
      <c r="I563" s="648"/>
      <c r="J563" s="648"/>
      <c r="K563" s="648"/>
      <c r="L563" s="648"/>
      <c r="M563" s="648"/>
      <c r="N563" s="648"/>
      <c r="O563" s="649"/>
      <c r="P563" s="331"/>
      <c r="Q563" s="333"/>
      <c r="R563" s="331"/>
      <c r="S563" s="332"/>
      <c r="T563" s="332"/>
      <c r="U563" s="334"/>
      <c r="V563" s="335"/>
      <c r="W563" s="335"/>
      <c r="X563" s="335"/>
      <c r="Y563" s="335"/>
      <c r="Z563" s="335"/>
      <c r="AA563" s="335"/>
      <c r="AB563" s="335"/>
      <c r="AC563" s="335"/>
      <c r="AD563" s="335"/>
      <c r="AE563" s="335"/>
      <c r="AF563" s="335"/>
      <c r="AG563" s="335"/>
    </row>
    <row r="564" spans="2:33" s="329" customFormat="1" ht="172.5" customHeight="1">
      <c r="B564" s="437">
        <f t="shared" si="19"/>
        <v>23</v>
      </c>
      <c r="C564" s="650" t="s">
        <v>1540</v>
      </c>
      <c r="D564" s="651"/>
      <c r="E564" s="651"/>
      <c r="F564" s="651"/>
      <c r="G564" s="651"/>
      <c r="H564" s="651"/>
      <c r="I564" s="651"/>
      <c r="J564" s="651"/>
      <c r="K564" s="651"/>
      <c r="L564" s="651"/>
      <c r="M564" s="651"/>
      <c r="N564" s="651"/>
      <c r="O564" s="652"/>
      <c r="P564" s="331" t="s">
        <v>1541</v>
      </c>
      <c r="Q564" s="333"/>
      <c r="R564" s="331"/>
      <c r="S564" s="332"/>
      <c r="T564" s="332"/>
      <c r="U564" s="334"/>
      <c r="V564" s="335"/>
      <c r="W564" s="335"/>
      <c r="X564" s="335"/>
      <c r="Y564" s="335"/>
      <c r="Z564" s="335"/>
      <c r="AA564" s="335"/>
      <c r="AB564" s="335"/>
      <c r="AC564" s="335"/>
      <c r="AD564" s="335"/>
      <c r="AE564" s="335"/>
      <c r="AF564" s="335"/>
      <c r="AG564" s="335"/>
    </row>
    <row r="565" spans="2:33" s="329" customFormat="1" ht="97.5" customHeight="1">
      <c r="B565" s="437">
        <f t="shared" si="19"/>
        <v>24</v>
      </c>
      <c r="C565" s="653" t="s">
        <v>1542</v>
      </c>
      <c r="D565" s="648"/>
      <c r="E565" s="648"/>
      <c r="F565" s="648"/>
      <c r="G565" s="648"/>
      <c r="H565" s="648"/>
      <c r="I565" s="648"/>
      <c r="J565" s="648"/>
      <c r="K565" s="648"/>
      <c r="L565" s="648"/>
      <c r="M565" s="648"/>
      <c r="N565" s="648"/>
      <c r="O565" s="649"/>
      <c r="P565" s="331" t="s">
        <v>1541</v>
      </c>
      <c r="Q565" s="333"/>
      <c r="R565" s="331"/>
      <c r="S565" s="332"/>
      <c r="T565" s="332"/>
      <c r="U565" s="334"/>
      <c r="V565" s="335"/>
      <c r="W565" s="335"/>
      <c r="X565" s="335"/>
      <c r="Y565" s="335"/>
      <c r="Z565" s="335"/>
      <c r="AA565" s="335"/>
      <c r="AB565" s="335"/>
      <c r="AC565" s="335"/>
      <c r="AD565" s="335"/>
      <c r="AE565" s="335"/>
      <c r="AF565" s="335"/>
      <c r="AG565" s="335"/>
    </row>
    <row r="566" spans="2:33" s="329" customFormat="1" ht="161.25" customHeight="1">
      <c r="B566" s="437">
        <f t="shared" si="19"/>
        <v>25</v>
      </c>
      <c r="C566" s="650" t="s">
        <v>1543</v>
      </c>
      <c r="D566" s="651"/>
      <c r="E566" s="651"/>
      <c r="F566" s="651"/>
      <c r="G566" s="651"/>
      <c r="H566" s="651"/>
      <c r="I566" s="651"/>
      <c r="J566" s="651"/>
      <c r="K566" s="651"/>
      <c r="L566" s="651"/>
      <c r="M566" s="651"/>
      <c r="N566" s="651"/>
      <c r="O566" s="652"/>
      <c r="P566" s="331" t="s">
        <v>1541</v>
      </c>
      <c r="Q566" s="333"/>
      <c r="R566" s="331"/>
      <c r="S566" s="332"/>
      <c r="T566" s="332"/>
      <c r="U566" s="334"/>
      <c r="V566" s="335"/>
      <c r="W566" s="335"/>
      <c r="X566" s="335"/>
      <c r="Y566" s="335"/>
      <c r="Z566" s="335"/>
      <c r="AA566" s="335"/>
      <c r="AB566" s="335"/>
      <c r="AC566" s="335"/>
      <c r="AD566" s="335"/>
      <c r="AE566" s="335"/>
      <c r="AF566" s="335"/>
      <c r="AG566" s="335"/>
    </row>
    <row r="567" spans="2:33" s="329" customFormat="1" ht="86.25" customHeight="1">
      <c r="B567" s="437">
        <f t="shared" si="19"/>
        <v>26</v>
      </c>
      <c r="C567" s="653" t="s">
        <v>1544</v>
      </c>
      <c r="D567" s="648"/>
      <c r="E567" s="648"/>
      <c r="F567" s="648"/>
      <c r="G567" s="648"/>
      <c r="H567" s="648"/>
      <c r="I567" s="648"/>
      <c r="J567" s="648"/>
      <c r="K567" s="648"/>
      <c r="L567" s="648"/>
      <c r="M567" s="648"/>
      <c r="N567" s="648"/>
      <c r="O567" s="649"/>
      <c r="P567" s="331" t="s">
        <v>1541</v>
      </c>
      <c r="Q567" s="333"/>
      <c r="R567" s="331"/>
      <c r="S567" s="332"/>
      <c r="T567" s="332"/>
      <c r="U567" s="334"/>
      <c r="V567" s="335"/>
      <c r="W567" s="335"/>
      <c r="X567" s="335"/>
      <c r="Y567" s="335"/>
      <c r="Z567" s="335"/>
      <c r="AA567" s="335"/>
      <c r="AB567" s="335"/>
      <c r="AC567" s="335"/>
      <c r="AD567" s="335"/>
      <c r="AE567" s="335"/>
      <c r="AF567" s="335"/>
      <c r="AG567" s="335"/>
    </row>
    <row r="568" spans="2:33" s="329" customFormat="1" ht="60" customHeight="1">
      <c r="B568" s="437">
        <f t="shared" si="19"/>
        <v>27</v>
      </c>
      <c r="C568" s="647" t="s">
        <v>1545</v>
      </c>
      <c r="D568" s="648"/>
      <c r="E568" s="648"/>
      <c r="F568" s="648"/>
      <c r="G568" s="648"/>
      <c r="H568" s="648"/>
      <c r="I568" s="648"/>
      <c r="J568" s="648"/>
      <c r="K568" s="648"/>
      <c r="L568" s="648"/>
      <c r="M568" s="648"/>
      <c r="N568" s="648"/>
      <c r="O568" s="649"/>
      <c r="P568" s="331"/>
      <c r="Q568" s="333"/>
      <c r="R568" s="331"/>
      <c r="S568" s="332"/>
      <c r="T568" s="332"/>
      <c r="U568" s="334"/>
      <c r="V568" s="335"/>
      <c r="W568" s="335"/>
      <c r="X568" s="335"/>
      <c r="Y568" s="335"/>
      <c r="Z568" s="335"/>
      <c r="AA568" s="335"/>
      <c r="AB568" s="335"/>
      <c r="AC568" s="335"/>
      <c r="AD568" s="335"/>
      <c r="AE568" s="335"/>
      <c r="AF568" s="335"/>
      <c r="AG568" s="335"/>
    </row>
    <row r="569" spans="2:33" s="329" customFormat="1" ht="33.75" customHeight="1">
      <c r="B569" s="437">
        <f t="shared" si="19"/>
        <v>28</v>
      </c>
      <c r="C569" s="647" t="s">
        <v>1546</v>
      </c>
      <c r="D569" s="648"/>
      <c r="E569" s="648"/>
      <c r="F569" s="648"/>
      <c r="G569" s="648"/>
      <c r="H569" s="648"/>
      <c r="I569" s="648"/>
      <c r="J569" s="648"/>
      <c r="K569" s="648"/>
      <c r="L569" s="648"/>
      <c r="M569" s="648"/>
      <c r="N569" s="648"/>
      <c r="O569" s="649"/>
      <c r="P569" s="331"/>
      <c r="Q569" s="333"/>
      <c r="R569" s="331"/>
      <c r="S569" s="332"/>
      <c r="T569" s="332"/>
      <c r="U569" s="334"/>
      <c r="V569" s="335"/>
      <c r="W569" s="335"/>
      <c r="X569" s="335"/>
      <c r="Y569" s="335"/>
      <c r="Z569" s="335"/>
      <c r="AA569" s="335"/>
      <c r="AB569" s="335"/>
      <c r="AC569" s="335"/>
      <c r="AD569" s="335"/>
      <c r="AE569" s="335"/>
      <c r="AF569" s="335"/>
      <c r="AG569" s="335"/>
    </row>
    <row r="570" spans="2:33" s="329" customFormat="1" ht="172.5" customHeight="1">
      <c r="B570" s="437">
        <f t="shared" si="19"/>
        <v>29</v>
      </c>
      <c r="C570" s="653" t="s">
        <v>1547</v>
      </c>
      <c r="D570" s="648"/>
      <c r="E570" s="648"/>
      <c r="F570" s="648"/>
      <c r="G570" s="648"/>
      <c r="H570" s="648"/>
      <c r="I570" s="648"/>
      <c r="J570" s="648"/>
      <c r="K570" s="648"/>
      <c r="L570" s="648"/>
      <c r="M570" s="648"/>
      <c r="N570" s="648"/>
      <c r="O570" s="649"/>
      <c r="P570" s="331"/>
      <c r="Q570" s="333"/>
      <c r="R570" s="331"/>
      <c r="S570" s="332"/>
      <c r="T570" s="332"/>
      <c r="U570" s="334"/>
      <c r="V570" s="335"/>
      <c r="W570" s="335"/>
      <c r="X570" s="335"/>
      <c r="Y570" s="335"/>
      <c r="Z570" s="335"/>
      <c r="AA570" s="335"/>
      <c r="AB570" s="335"/>
      <c r="AC570" s="335"/>
      <c r="AD570" s="335"/>
      <c r="AE570" s="335"/>
      <c r="AF570" s="335"/>
      <c r="AG570" s="335"/>
    </row>
    <row r="571" spans="2:33" s="329" customFormat="1" ht="97.5" customHeight="1">
      <c r="B571" s="437">
        <f t="shared" si="19"/>
        <v>30</v>
      </c>
      <c r="C571" s="653" t="s">
        <v>1548</v>
      </c>
      <c r="D571" s="648"/>
      <c r="E571" s="648"/>
      <c r="F571" s="648"/>
      <c r="G571" s="648"/>
      <c r="H571" s="648"/>
      <c r="I571" s="648"/>
      <c r="J571" s="648"/>
      <c r="K571" s="648"/>
      <c r="L571" s="648"/>
      <c r="M571" s="648"/>
      <c r="N571" s="648"/>
      <c r="O571" s="649"/>
      <c r="P571" s="331"/>
      <c r="Q571" s="333"/>
      <c r="R571" s="331"/>
      <c r="S571" s="332"/>
      <c r="T571" s="332"/>
      <c r="U571" s="334"/>
      <c r="V571" s="335"/>
      <c r="W571" s="335"/>
      <c r="X571" s="335"/>
      <c r="Y571" s="335"/>
      <c r="Z571" s="335"/>
      <c r="AA571" s="335"/>
      <c r="AB571" s="335"/>
      <c r="AC571" s="335"/>
      <c r="AD571" s="335"/>
      <c r="AE571" s="335"/>
      <c r="AF571" s="335"/>
      <c r="AG571" s="335"/>
    </row>
    <row r="572" spans="2:33" s="329" customFormat="1" ht="161.25" customHeight="1">
      <c r="B572" s="437">
        <f t="shared" si="19"/>
        <v>31</v>
      </c>
      <c r="C572" s="653" t="s">
        <v>1549</v>
      </c>
      <c r="D572" s="648"/>
      <c r="E572" s="648"/>
      <c r="F572" s="648"/>
      <c r="G572" s="648"/>
      <c r="H572" s="648"/>
      <c r="I572" s="648"/>
      <c r="J572" s="648"/>
      <c r="K572" s="648"/>
      <c r="L572" s="648"/>
      <c r="M572" s="648"/>
      <c r="N572" s="648"/>
      <c r="O572" s="649"/>
      <c r="P572" s="331"/>
      <c r="Q572" s="333"/>
      <c r="R572" s="331"/>
      <c r="S572" s="332"/>
      <c r="T572" s="332"/>
      <c r="U572" s="334"/>
      <c r="V572" s="335"/>
      <c r="W572" s="335"/>
      <c r="X572" s="335"/>
      <c r="Y572" s="335"/>
      <c r="Z572" s="335"/>
      <c r="AA572" s="335"/>
      <c r="AB572" s="335"/>
      <c r="AC572" s="335"/>
      <c r="AD572" s="335"/>
      <c r="AE572" s="335"/>
      <c r="AF572" s="335"/>
      <c r="AG572" s="335"/>
    </row>
    <row r="573" spans="2:33" s="329" customFormat="1" ht="87" customHeight="1" thickBot="1">
      <c r="B573" s="439">
        <f>SUM(B572+1)</f>
        <v>32</v>
      </c>
      <c r="C573" s="644" t="s">
        <v>1550</v>
      </c>
      <c r="D573" s="645"/>
      <c r="E573" s="645"/>
      <c r="F573" s="645"/>
      <c r="G573" s="645"/>
      <c r="H573" s="645"/>
      <c r="I573" s="645"/>
      <c r="J573" s="645"/>
      <c r="K573" s="645"/>
      <c r="L573" s="645"/>
      <c r="M573" s="645"/>
      <c r="N573" s="645"/>
      <c r="O573" s="646"/>
      <c r="P573" s="331"/>
      <c r="Q573" s="333"/>
      <c r="R573" s="331"/>
      <c r="S573" s="332"/>
      <c r="T573" s="332"/>
      <c r="U573" s="334"/>
      <c r="V573" s="335"/>
      <c r="W573" s="335"/>
      <c r="X573" s="335"/>
      <c r="Y573" s="335"/>
      <c r="Z573" s="335"/>
      <c r="AA573" s="335"/>
      <c r="AB573" s="335"/>
      <c r="AC573" s="335"/>
      <c r="AD573" s="335"/>
      <c r="AE573" s="335"/>
      <c r="AF573" s="335"/>
      <c r="AG573" s="335"/>
    </row>
    <row r="574" spans="2:33" s="329" customFormat="1" ht="21" customHeight="1">
      <c r="B574" s="440"/>
      <c r="C574" s="441"/>
      <c r="D574" s="442"/>
      <c r="E574" s="442"/>
      <c r="F574" s="442"/>
      <c r="G574" s="442"/>
      <c r="H574" s="442"/>
      <c r="I574" s="442"/>
      <c r="J574" s="442"/>
      <c r="K574" s="442"/>
      <c r="L574" s="442"/>
      <c r="M574" s="442"/>
      <c r="N574" s="442"/>
      <c r="O574" s="442"/>
      <c r="P574" s="331"/>
      <c r="Q574" s="333"/>
      <c r="R574" s="331"/>
      <c r="S574" s="332"/>
      <c r="T574" s="332"/>
      <c r="U574" s="334"/>
      <c r="V574" s="335"/>
      <c r="W574" s="335"/>
      <c r="X574" s="335"/>
      <c r="Y574" s="335"/>
      <c r="Z574" s="335"/>
      <c r="AA574" s="335"/>
      <c r="AB574" s="335"/>
      <c r="AC574" s="335"/>
      <c r="AD574" s="335"/>
      <c r="AE574" s="335"/>
      <c r="AF574" s="335"/>
      <c r="AG574" s="335"/>
    </row>
    <row r="575" spans="2:33" s="329" customFormat="1" ht="21" customHeight="1">
      <c r="B575" s="440"/>
      <c r="C575" s="441"/>
      <c r="D575" s="442"/>
      <c r="E575" s="442"/>
      <c r="F575" s="442"/>
      <c r="G575" s="442"/>
      <c r="H575" s="442"/>
      <c r="I575" s="442"/>
      <c r="J575" s="442"/>
      <c r="K575" s="442"/>
      <c r="L575" s="442"/>
      <c r="M575" s="442"/>
      <c r="N575" s="442"/>
      <c r="O575" s="442"/>
      <c r="P575" s="331"/>
      <c r="Q575" s="333"/>
      <c r="R575" s="331"/>
      <c r="S575" s="332"/>
      <c r="T575" s="332"/>
      <c r="U575" s="334"/>
      <c r="V575" s="335"/>
      <c r="W575" s="335"/>
      <c r="X575" s="335"/>
      <c r="Y575" s="335"/>
      <c r="Z575" s="335"/>
      <c r="AA575" s="335"/>
      <c r="AB575" s="335"/>
      <c r="AC575" s="335"/>
      <c r="AD575" s="335"/>
      <c r="AE575" s="335"/>
      <c r="AF575" s="335"/>
      <c r="AG575" s="335"/>
    </row>
    <row r="576" spans="2:33" s="329" customFormat="1" ht="21" customHeight="1">
      <c r="B576" s="440"/>
      <c r="C576" s="441"/>
      <c r="D576" s="442"/>
      <c r="E576" s="442"/>
      <c r="F576" s="442"/>
      <c r="G576" s="442"/>
      <c r="H576" s="442"/>
      <c r="I576" s="442"/>
      <c r="J576" s="442"/>
      <c r="K576" s="442"/>
      <c r="L576" s="442"/>
      <c r="M576" s="442"/>
      <c r="N576" s="442"/>
      <c r="O576" s="442"/>
      <c r="P576" s="331"/>
      <c r="Q576" s="333"/>
      <c r="R576" s="331"/>
      <c r="S576" s="332"/>
      <c r="T576" s="332"/>
      <c r="U576" s="334"/>
      <c r="V576" s="335"/>
      <c r="W576" s="335"/>
      <c r="X576" s="335"/>
      <c r="Y576" s="335"/>
      <c r="Z576" s="335"/>
      <c r="AA576" s="335"/>
      <c r="AB576" s="335"/>
      <c r="AC576" s="335"/>
      <c r="AD576" s="335"/>
      <c r="AE576" s="335"/>
      <c r="AF576" s="335"/>
      <c r="AG576" s="335"/>
    </row>
    <row r="577" spans="2:2" ht="21" customHeight="1">
      <c r="B577" s="443" t="s">
        <v>1551</v>
      </c>
    </row>
  </sheetData>
  <sheetProtection selectLockedCells="1" autoFilter="0"/>
  <autoFilter ref="B5:AG532" xr:uid="{00000000-0009-0000-0000-000009000000}">
    <filterColumn colId="1">
      <filters>
        <filter val="TMS"/>
      </filters>
    </filterColumn>
    <filterColumn colId="14">
      <filters>
        <filter val="Out &amp; under"/>
        <filter val="Under"/>
      </filters>
    </filterColumn>
  </autoFilter>
  <mergeCells count="36">
    <mergeCell ref="C549:O549"/>
    <mergeCell ref="E3:L3"/>
    <mergeCell ref="V4:AA4"/>
    <mergeCell ref="AB4:AG4"/>
    <mergeCell ref="B541:O541"/>
    <mergeCell ref="C542:O542"/>
    <mergeCell ref="C543:O543"/>
    <mergeCell ref="C544:O544"/>
    <mergeCell ref="C545:O545"/>
    <mergeCell ref="C546:O546"/>
    <mergeCell ref="C547:O547"/>
    <mergeCell ref="C548:O548"/>
    <mergeCell ref="C561:O561"/>
    <mergeCell ref="C550:O550"/>
    <mergeCell ref="C551:O551"/>
    <mergeCell ref="C552:O552"/>
    <mergeCell ref="C553:O553"/>
    <mergeCell ref="C554:O554"/>
    <mergeCell ref="C555:O555"/>
    <mergeCell ref="C556:O556"/>
    <mergeCell ref="C557:O557"/>
    <mergeCell ref="C558:O558"/>
    <mergeCell ref="C559:O559"/>
    <mergeCell ref="C560:O560"/>
    <mergeCell ref="C573:O573"/>
    <mergeCell ref="C562:O562"/>
    <mergeCell ref="C563:O563"/>
    <mergeCell ref="C564:O564"/>
    <mergeCell ref="C565:O565"/>
    <mergeCell ref="C566:O566"/>
    <mergeCell ref="C567:O567"/>
    <mergeCell ref="C568:O568"/>
    <mergeCell ref="C569:O569"/>
    <mergeCell ref="C570:O570"/>
    <mergeCell ref="C571:O571"/>
    <mergeCell ref="C572:O572"/>
  </mergeCells>
  <conditionalFormatting sqref="E6:L532">
    <cfRule type="expression" dxfId="18" priority="26">
      <formula>$P6="NFI"</formula>
    </cfRule>
  </conditionalFormatting>
  <conditionalFormatting sqref="M6:M532">
    <cfRule type="cellIs" dxfId="17" priority="53" operator="equal">
      <formula>0</formula>
    </cfRule>
    <cfRule type="expression" dxfId="16" priority="54">
      <formula>AND($M6&lt;&gt;1)</formula>
    </cfRule>
  </conditionalFormatting>
  <conditionalFormatting sqref="V533:AG539">
    <cfRule type="expression" dxfId="15" priority="52">
      <formula>$P533="NFI"</formula>
    </cfRule>
  </conditionalFormatting>
  <conditionalFormatting sqref="W6:AA532">
    <cfRule type="cellIs" dxfId="14" priority="1" operator="equal">
      <formula>0</formula>
    </cfRule>
  </conditionalFormatting>
  <conditionalFormatting sqref="X6:Y532">
    <cfRule type="expression" dxfId="13" priority="18">
      <formula>$R6&lt;&gt;"Yes"</formula>
    </cfRule>
  </conditionalFormatting>
  <conditionalFormatting sqref="X6:AA532">
    <cfRule type="expression" dxfId="12" priority="14">
      <formula>$Z6="(SIM)"</formula>
    </cfRule>
    <cfRule type="expression" dxfId="11" priority="15">
      <formula>$X6="(SIM)"</formula>
    </cfRule>
    <cfRule type="expression" dxfId="10" priority="16">
      <formula>$P6="NFI"</formula>
    </cfRule>
  </conditionalFormatting>
  <conditionalFormatting sqref="Z6:AA532">
    <cfRule type="expression" dxfId="9" priority="13">
      <formula>$R6="Yes"</formula>
    </cfRule>
  </conditionalFormatting>
  <conditionalFormatting sqref="AC6:AG532">
    <cfRule type="cellIs" dxfId="8" priority="7" operator="equal">
      <formula>0</formula>
    </cfRule>
  </conditionalFormatting>
  <conditionalFormatting sqref="AD6:AE532">
    <cfRule type="expression" dxfId="7" priority="8">
      <formula>$R6&lt;&gt;"Yes"</formula>
    </cfRule>
  </conditionalFormatting>
  <conditionalFormatting sqref="AD6:AG532">
    <cfRule type="expression" dxfId="6" priority="4">
      <formula>$AF6="(SIM)"</formula>
    </cfRule>
    <cfRule type="expression" dxfId="5" priority="5">
      <formula>$AD6="(SIM)"</formula>
    </cfRule>
    <cfRule type="expression" dxfId="4" priority="6">
      <formula>$P6="NFI"</formula>
    </cfRule>
  </conditionalFormatting>
  <conditionalFormatting sqref="AF6:AG532">
    <cfRule type="expression" dxfId="3" priority="3">
      <formula>$R6="Yes"</formula>
    </cfRule>
  </conditionalFormatting>
  <conditionalFormatting sqref="AG6">
    <cfRule type="expression" dxfId="2" priority="95">
      <formula>$P6="NFI"</formula>
    </cfRule>
    <cfRule type="cellIs" dxfId="1" priority="111" operator="equal">
      <formula>0</formula>
    </cfRule>
  </conditionalFormatting>
  <pageMargins left="0.70866141732283472" right="0.70866141732283472" top="0.74803149606299213" bottom="0.74803149606299213" header="0.31496062992125984" footer="0.31496062992125984"/>
  <pageSetup paperSize="8" scale="45" fitToWidth="3" fitToHeight="3" orientation="landscape" r:id="rId1"/>
  <headerFooter>
    <oddHeader>&amp;LPage &amp;P of &amp;N &amp;CPR19 Business plan data tables - May 2018&amp;R&amp;G</oddHeader>
    <oddFooter>&amp;L&amp;A&amp;RPrinted: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A0083"/>
  </sheetPr>
  <dimension ref="A1:BK83"/>
  <sheetViews>
    <sheetView showGridLines="0" topLeftCell="E1" zoomScale="75" zoomScaleNormal="75" workbookViewId="0">
      <selection activeCell="AL9" sqref="AL9"/>
    </sheetView>
  </sheetViews>
  <sheetFormatPr defaultColWidth="0" defaultRowHeight="13.8" zeroHeight="1"/>
  <cols>
    <col min="1" max="1" width="1.77734375" style="450" customWidth="1"/>
    <col min="2" max="2" width="7.5546875" style="450" customWidth="1"/>
    <col min="3" max="3" width="59" style="450" bestFit="1" customWidth="1"/>
    <col min="4" max="4" width="13.77734375" style="450" bestFit="1" customWidth="1"/>
    <col min="5" max="6" width="6.44140625" style="450" customWidth="1"/>
    <col min="7" max="25" width="11" style="450" customWidth="1"/>
    <col min="26" max="26" width="3" style="450" customWidth="1"/>
    <col min="27" max="27" width="37.77734375" style="450" bestFit="1" customWidth="1"/>
    <col min="28" max="28" width="25.21875" style="450" bestFit="1" customWidth="1"/>
    <col min="29" max="29" width="3" style="450" customWidth="1"/>
    <col min="30" max="30" width="26.21875" style="447" customWidth="1"/>
    <col min="31" max="31" width="32.21875" style="447" bestFit="1" customWidth="1"/>
    <col min="32" max="32" width="3.44140625" style="447" customWidth="1"/>
    <col min="33" max="33" width="3" style="449" hidden="1" customWidth="1"/>
    <col min="34" max="45" width="9.21875" style="449" hidden="1" customWidth="1"/>
    <col min="46" max="46" width="1.77734375" style="449" hidden="1" customWidth="1"/>
    <col min="47" max="47" width="7" style="450" hidden="1" customWidth="1"/>
    <col min="48" max="48" width="2.77734375" style="450" hidden="1" customWidth="1"/>
    <col min="49" max="49" width="11" style="450" hidden="1" customWidth="1"/>
    <col min="50" max="62" width="6.44140625" style="450" hidden="1" customWidth="1"/>
    <col min="63" max="63" width="3.21875" style="450" hidden="1" customWidth="1"/>
    <col min="64" max="16384" width="11" style="450" hidden="1"/>
  </cols>
  <sheetData>
    <row r="1" spans="2:63" ht="20.399999999999999">
      <c r="B1" s="444" t="s">
        <v>1552</v>
      </c>
      <c r="C1" s="444"/>
      <c r="D1" s="444"/>
      <c r="E1" s="444"/>
      <c r="F1" s="444"/>
      <c r="G1" s="444"/>
      <c r="H1" s="444"/>
      <c r="I1" s="444"/>
      <c r="J1" s="444"/>
      <c r="K1" s="444"/>
      <c r="L1" s="444"/>
      <c r="M1" s="444"/>
      <c r="N1" s="444"/>
      <c r="O1" s="444"/>
      <c r="P1" s="444"/>
      <c r="Q1" s="444"/>
      <c r="R1" s="444"/>
      <c r="S1" s="444"/>
      <c r="T1" s="444"/>
      <c r="U1" s="444"/>
      <c r="V1" s="444"/>
      <c r="W1" s="444"/>
      <c r="X1" s="444"/>
      <c r="Y1" s="327" t="s">
        <v>1553</v>
      </c>
      <c r="Z1" s="445"/>
      <c r="AA1" s="682" t="s">
        <v>1554</v>
      </c>
      <c r="AB1" s="682"/>
      <c r="AC1" s="682"/>
      <c r="AD1" s="682"/>
      <c r="AE1" s="446"/>
      <c r="AG1" s="448"/>
      <c r="AT1" s="448"/>
      <c r="AV1" s="448"/>
      <c r="AW1" s="449"/>
      <c r="AX1" s="449"/>
      <c r="AY1" s="449"/>
      <c r="AZ1" s="449"/>
      <c r="BA1" s="449"/>
      <c r="BB1" s="449"/>
      <c r="BC1" s="449"/>
      <c r="BD1" s="449"/>
      <c r="BE1" s="449"/>
      <c r="BF1" s="449"/>
      <c r="BG1" s="449"/>
      <c r="BH1" s="449"/>
      <c r="BI1" s="449"/>
      <c r="BJ1" s="449"/>
      <c r="BK1" s="448"/>
    </row>
    <row r="2" spans="2:63" ht="14.4" thickBot="1">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G2" s="448"/>
      <c r="AT2" s="448"/>
      <c r="AV2" s="448"/>
      <c r="AW2" s="449"/>
      <c r="AX2" s="449"/>
      <c r="AY2" s="449"/>
      <c r="AZ2" s="449"/>
      <c r="BA2" s="449"/>
      <c r="BB2" s="449"/>
      <c r="BC2" s="449"/>
      <c r="BD2" s="449"/>
      <c r="BE2" s="449"/>
      <c r="BF2" s="449"/>
      <c r="BG2" s="449"/>
      <c r="BH2" s="449"/>
      <c r="BI2" s="449"/>
      <c r="BJ2" s="449"/>
      <c r="BK2" s="448"/>
    </row>
    <row r="3" spans="2:63" ht="14.4" thickBot="1">
      <c r="B3" s="683" t="s">
        <v>1555</v>
      </c>
      <c r="C3" s="684"/>
      <c r="D3" s="451" t="s">
        <v>1556</v>
      </c>
      <c r="E3" s="452" t="s">
        <v>1557</v>
      </c>
      <c r="F3" s="453" t="s">
        <v>1558</v>
      </c>
      <c r="G3" s="454" t="s">
        <v>1559</v>
      </c>
      <c r="H3" s="452" t="s">
        <v>1560</v>
      </c>
      <c r="I3" s="452" t="s">
        <v>1561</v>
      </c>
      <c r="J3" s="454" t="s">
        <v>1562</v>
      </c>
      <c r="K3" s="455" t="s">
        <v>1563</v>
      </c>
      <c r="L3" s="452" t="s">
        <v>1564</v>
      </c>
      <c r="M3" s="452" t="s">
        <v>1565</v>
      </c>
      <c r="N3" s="452" t="s">
        <v>1566</v>
      </c>
      <c r="O3" s="454" t="s">
        <v>1567</v>
      </c>
      <c r="P3" s="455" t="s">
        <v>1568</v>
      </c>
      <c r="Q3" s="452" t="s">
        <v>1569</v>
      </c>
      <c r="R3" s="452" t="s">
        <v>1570</v>
      </c>
      <c r="S3" s="452" t="s">
        <v>1571</v>
      </c>
      <c r="T3" s="454" t="s">
        <v>1572</v>
      </c>
      <c r="U3" s="455" t="s">
        <v>1573</v>
      </c>
      <c r="V3" s="454" t="s">
        <v>1574</v>
      </c>
      <c r="W3" s="454" t="s">
        <v>1575</v>
      </c>
      <c r="X3" s="454" t="s">
        <v>1576</v>
      </c>
      <c r="Y3" s="453" t="s">
        <v>1577</v>
      </c>
      <c r="Z3" s="447"/>
      <c r="AA3" s="456" t="s">
        <v>1578</v>
      </c>
      <c r="AB3" s="457" t="s">
        <v>1579</v>
      </c>
      <c r="AD3" s="458" t="s">
        <v>1580</v>
      </c>
      <c r="AE3" s="453" t="s">
        <v>1581</v>
      </c>
      <c r="AG3" s="448"/>
      <c r="AT3" s="448"/>
      <c r="AV3" s="448"/>
      <c r="AW3" s="449"/>
      <c r="AX3" s="449"/>
      <c r="AY3" s="449"/>
      <c r="AZ3" s="449"/>
      <c r="BA3" s="449"/>
      <c r="BB3" s="449"/>
      <c r="BC3" s="449"/>
      <c r="BD3" s="449"/>
      <c r="BE3" s="449"/>
      <c r="BF3" s="449"/>
      <c r="BG3" s="449"/>
      <c r="BH3" s="449"/>
      <c r="BI3" s="449"/>
      <c r="BJ3" s="449"/>
      <c r="BK3" s="448"/>
    </row>
    <row r="4" spans="2:63" ht="14.4" thickBot="1">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D4" s="459"/>
      <c r="AE4" s="460"/>
      <c r="AG4" s="448"/>
      <c r="AH4" s="685" t="s">
        <v>1582</v>
      </c>
      <c r="AI4" s="685"/>
      <c r="AJ4" s="685"/>
      <c r="AK4" s="685"/>
      <c r="AL4" s="685"/>
      <c r="AM4" s="685"/>
      <c r="AN4" s="685"/>
      <c r="AO4" s="685"/>
      <c r="AP4" s="685"/>
      <c r="AQ4" s="685"/>
      <c r="AR4" s="685"/>
      <c r="AS4" s="685"/>
      <c r="AT4" s="448"/>
      <c r="AV4" s="448"/>
      <c r="AW4" s="685" t="s">
        <v>1583</v>
      </c>
      <c r="AX4" s="685"/>
      <c r="AY4" s="685"/>
      <c r="AZ4" s="685"/>
      <c r="BA4" s="685"/>
      <c r="BB4" s="685"/>
      <c r="BC4" s="685"/>
      <c r="BD4" s="685"/>
      <c r="BE4" s="685"/>
      <c r="BF4" s="685"/>
      <c r="BG4" s="685"/>
      <c r="BH4" s="685"/>
      <c r="BI4" s="685"/>
      <c r="BJ4" s="685"/>
      <c r="BK4" s="448"/>
    </row>
    <row r="5" spans="2:63" ht="14.4" thickBot="1">
      <c r="B5" s="461" t="s">
        <v>1584</v>
      </c>
      <c r="C5" s="462" t="s">
        <v>111</v>
      </c>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G5" s="448"/>
      <c r="AH5" s="463" t="s">
        <v>1585</v>
      </c>
      <c r="AI5" s="464"/>
      <c r="AJ5" s="464"/>
      <c r="AK5" s="464"/>
      <c r="AL5" s="464"/>
      <c r="AM5" s="464"/>
      <c r="AN5" s="464"/>
      <c r="AO5" s="464"/>
      <c r="AP5" s="464"/>
      <c r="AQ5" s="464"/>
      <c r="AR5" s="464"/>
      <c r="AS5" s="464"/>
      <c r="AT5" s="448"/>
      <c r="AV5" s="448"/>
      <c r="AW5" s="463" t="s">
        <v>1586</v>
      </c>
      <c r="AX5" s="464"/>
      <c r="AY5" s="464"/>
      <c r="AZ5" s="464"/>
      <c r="BB5" s="464"/>
      <c r="BC5" s="464"/>
      <c r="BD5" s="465"/>
      <c r="BE5" s="464"/>
      <c r="BF5" s="464"/>
      <c r="BG5" s="464"/>
      <c r="BH5" s="464"/>
      <c r="BI5" s="464"/>
      <c r="BJ5" s="464"/>
      <c r="BK5" s="448"/>
    </row>
    <row r="6" spans="2:63">
      <c r="B6" s="466">
        <v>1</v>
      </c>
      <c r="C6" s="467" t="s">
        <v>1587</v>
      </c>
      <c r="D6" s="468" t="s">
        <v>1588</v>
      </c>
      <c r="E6" s="468" t="s">
        <v>496</v>
      </c>
      <c r="F6" s="469">
        <v>0</v>
      </c>
      <c r="G6" s="470">
        <v>12</v>
      </c>
      <c r="H6" s="471">
        <v>12</v>
      </c>
      <c r="I6" s="471">
        <v>12</v>
      </c>
      <c r="J6" s="471">
        <v>12</v>
      </c>
      <c r="K6" s="471">
        <v>12</v>
      </c>
      <c r="L6" s="471">
        <v>12</v>
      </c>
      <c r="M6" s="472">
        <f t="shared" ref="M6:Y6" si="0">COUNT(M7:M18)</f>
        <v>12</v>
      </c>
      <c r="N6" s="473">
        <f t="shared" si="0"/>
        <v>12</v>
      </c>
      <c r="O6" s="474">
        <f t="shared" si="0"/>
        <v>12</v>
      </c>
      <c r="P6" s="475">
        <f t="shared" si="0"/>
        <v>12</v>
      </c>
      <c r="Q6" s="473">
        <f t="shared" si="0"/>
        <v>12</v>
      </c>
      <c r="R6" s="473">
        <f t="shared" si="0"/>
        <v>12</v>
      </c>
      <c r="S6" s="473">
        <f t="shared" si="0"/>
        <v>12</v>
      </c>
      <c r="T6" s="476">
        <f t="shared" si="0"/>
        <v>12</v>
      </c>
      <c r="U6" s="477">
        <f t="shared" si="0"/>
        <v>12</v>
      </c>
      <c r="V6" s="473">
        <f t="shared" si="0"/>
        <v>12</v>
      </c>
      <c r="W6" s="473">
        <f t="shared" si="0"/>
        <v>12</v>
      </c>
      <c r="X6" s="473">
        <f t="shared" si="0"/>
        <v>12</v>
      </c>
      <c r="Y6" s="476">
        <f t="shared" si="0"/>
        <v>12</v>
      </c>
      <c r="Z6" s="447"/>
      <c r="AA6" s="478" t="s">
        <v>1589</v>
      </c>
      <c r="AB6" s="479" t="s">
        <v>1590</v>
      </c>
      <c r="AD6" s="480"/>
      <c r="AE6" s="480">
        <f xml:space="preserve"> IF( SUM( AX6:BJ6 ) = 0, 0,$AW$5 )</f>
        <v>0</v>
      </c>
      <c r="AG6" s="448"/>
      <c r="AH6" s="464"/>
      <c r="AI6" s="464"/>
      <c r="AJ6" s="464"/>
      <c r="AK6" s="464"/>
      <c r="AL6" s="464"/>
      <c r="AM6" s="464"/>
      <c r="AN6" s="464"/>
      <c r="AO6" s="464"/>
      <c r="AP6" s="464"/>
      <c r="AQ6" s="464"/>
      <c r="AR6" s="464"/>
      <c r="AS6" s="464"/>
      <c r="AT6" s="448"/>
      <c r="AV6" s="448"/>
      <c r="AW6" s="464"/>
      <c r="AX6" s="481">
        <f xml:space="preserve"> IF( M6 = 12, 0, 1 )</f>
        <v>0</v>
      </c>
      <c r="AY6" s="481">
        <f t="shared" ref="AY6:BI6" si="1" xml:space="preserve"> IF( N6 = 12, 0, 1 )</f>
        <v>0</v>
      </c>
      <c r="AZ6" s="481">
        <f t="shared" si="1"/>
        <v>0</v>
      </c>
      <c r="BA6" s="481">
        <f t="shared" si="1"/>
        <v>0</v>
      </c>
      <c r="BB6" s="481">
        <f t="shared" si="1"/>
        <v>0</v>
      </c>
      <c r="BC6" s="481">
        <f t="shared" si="1"/>
        <v>0</v>
      </c>
      <c r="BD6" s="481">
        <f t="shared" si="1"/>
        <v>0</v>
      </c>
      <c r="BE6" s="481">
        <f t="shared" si="1"/>
        <v>0</v>
      </c>
      <c r="BF6" s="481">
        <f t="shared" si="1"/>
        <v>0</v>
      </c>
      <c r="BG6" s="481">
        <f t="shared" si="1"/>
        <v>0</v>
      </c>
      <c r="BH6" s="481">
        <f t="shared" si="1"/>
        <v>0</v>
      </c>
      <c r="BI6" s="481">
        <f t="shared" si="1"/>
        <v>0</v>
      </c>
      <c r="BJ6" s="481">
        <f xml:space="preserve"> IF( Y6 = 12, 0, 1 )</f>
        <v>0</v>
      </c>
      <c r="BK6" s="448"/>
    </row>
    <row r="7" spans="2:63">
      <c r="B7" s="482">
        <v>2</v>
      </c>
      <c r="C7" s="483" t="s">
        <v>1591</v>
      </c>
      <c r="D7" s="484" t="s">
        <v>1592</v>
      </c>
      <c r="E7" s="484" t="s">
        <v>496</v>
      </c>
      <c r="F7" s="485">
        <v>1</v>
      </c>
      <c r="G7" s="486">
        <v>234.4</v>
      </c>
      <c r="H7" s="487">
        <v>242.5</v>
      </c>
      <c r="I7" s="487">
        <v>249.5</v>
      </c>
      <c r="J7" s="487">
        <v>255.7</v>
      </c>
      <c r="K7" s="487">
        <v>258</v>
      </c>
      <c r="L7" s="487">
        <v>261.39999999999998</v>
      </c>
      <c r="M7" s="487">
        <v>270.60000000000002</v>
      </c>
      <c r="N7" s="488">
        <v>279.76499999999999</v>
      </c>
      <c r="O7" s="489">
        <v>288.05750000000006</v>
      </c>
      <c r="P7" s="490">
        <v>296.69922500000007</v>
      </c>
      <c r="Q7" s="488">
        <v>305.89690097500005</v>
      </c>
      <c r="R7" s="488">
        <v>315.37970490522503</v>
      </c>
      <c r="S7" s="488">
        <v>324.84109605238177</v>
      </c>
      <c r="T7" s="491">
        <v>334.58632893395321</v>
      </c>
      <c r="U7" s="492">
        <v>344.6239188019718</v>
      </c>
      <c r="V7" s="488">
        <v>354.96263636603095</v>
      </c>
      <c r="W7" s="488">
        <v>365.61151545701188</v>
      </c>
      <c r="X7" s="488">
        <v>376.57986092072224</v>
      </c>
      <c r="Y7" s="491">
        <v>387.87725674834394</v>
      </c>
      <c r="Z7" s="447"/>
      <c r="AA7" s="493"/>
      <c r="AB7" s="494"/>
      <c r="AD7" s="480">
        <f xml:space="preserve"> IF( SUM( AH7:AS7 ) = 0, 0,$AH$5 )</f>
        <v>0</v>
      </c>
      <c r="AE7" s="480"/>
      <c r="AG7" s="448"/>
      <c r="AH7" s="481">
        <f t="shared" ref="AH7:AS18" si="2" xml:space="preserve"> IF( ISNUMBER(N7), 0, 1 )</f>
        <v>0</v>
      </c>
      <c r="AI7" s="481">
        <f t="shared" si="2"/>
        <v>0</v>
      </c>
      <c r="AJ7" s="481">
        <f t="shared" si="2"/>
        <v>0</v>
      </c>
      <c r="AK7" s="481">
        <f t="shared" si="2"/>
        <v>0</v>
      </c>
      <c r="AL7" s="481">
        <f t="shared" si="2"/>
        <v>0</v>
      </c>
      <c r="AM7" s="481">
        <f t="shared" si="2"/>
        <v>0</v>
      </c>
      <c r="AN7" s="481">
        <f t="shared" si="2"/>
        <v>0</v>
      </c>
      <c r="AO7" s="481">
        <f t="shared" si="2"/>
        <v>0</v>
      </c>
      <c r="AP7" s="481">
        <f t="shared" si="2"/>
        <v>0</v>
      </c>
      <c r="AQ7" s="481">
        <f t="shared" si="2"/>
        <v>0</v>
      </c>
      <c r="AR7" s="481">
        <f t="shared" si="2"/>
        <v>0</v>
      </c>
      <c r="AS7" s="481">
        <f t="shared" si="2"/>
        <v>0</v>
      </c>
      <c r="AT7" s="448"/>
      <c r="AV7" s="448"/>
      <c r="AW7" s="464"/>
      <c r="AX7" s="464"/>
      <c r="AY7" s="464"/>
      <c r="AZ7" s="464"/>
      <c r="BA7" s="464"/>
      <c r="BB7" s="464"/>
      <c r="BC7" s="464"/>
      <c r="BD7" s="464"/>
      <c r="BE7" s="464"/>
      <c r="BF7" s="464"/>
      <c r="BG7" s="464"/>
      <c r="BH7" s="464"/>
      <c r="BI7" s="464"/>
      <c r="BJ7" s="464"/>
      <c r="BK7" s="448"/>
    </row>
    <row r="8" spans="2:63">
      <c r="B8" s="482">
        <v>3</v>
      </c>
      <c r="C8" s="495" t="s">
        <v>1593</v>
      </c>
      <c r="D8" s="496" t="s">
        <v>1594</v>
      </c>
      <c r="E8" s="496" t="s">
        <v>496</v>
      </c>
      <c r="F8" s="497">
        <v>1</v>
      </c>
      <c r="G8" s="486">
        <v>235.2</v>
      </c>
      <c r="H8" s="487">
        <v>242.4</v>
      </c>
      <c r="I8" s="487">
        <v>250</v>
      </c>
      <c r="J8" s="487">
        <v>255.9</v>
      </c>
      <c r="K8" s="487">
        <v>258.5</v>
      </c>
      <c r="L8" s="487">
        <v>262.10000000000002</v>
      </c>
      <c r="M8" s="487">
        <v>271.7</v>
      </c>
      <c r="N8" s="488">
        <v>280.83499999999998</v>
      </c>
      <c r="O8" s="489">
        <v>289.0625</v>
      </c>
      <c r="P8" s="490">
        <v>297.734375</v>
      </c>
      <c r="Q8" s="488">
        <v>306.96414062499997</v>
      </c>
      <c r="R8" s="488">
        <v>316.48002898437494</v>
      </c>
      <c r="S8" s="488">
        <v>325.9744298539062</v>
      </c>
      <c r="T8" s="491">
        <v>335.75366274952341</v>
      </c>
      <c r="U8" s="492">
        <v>345.82627263200914</v>
      </c>
      <c r="V8" s="488">
        <v>356.20106081096941</v>
      </c>
      <c r="W8" s="488">
        <v>366.88709263529847</v>
      </c>
      <c r="X8" s="488">
        <v>377.89370541435744</v>
      </c>
      <c r="Y8" s="491">
        <v>389.23051657678815</v>
      </c>
      <c r="Z8" s="447"/>
      <c r="AA8" s="498"/>
      <c r="AB8" s="499"/>
      <c r="AD8" s="480">
        <f t="shared" ref="AD8:AD18" si="3" xml:space="preserve"> IF( SUM( AH8:AS8 ) = 0, 0,$AH$5 )</f>
        <v>0</v>
      </c>
      <c r="AE8" s="480"/>
      <c r="AG8" s="448"/>
      <c r="AH8" s="481">
        <f t="shared" si="2"/>
        <v>0</v>
      </c>
      <c r="AI8" s="481">
        <f t="shared" si="2"/>
        <v>0</v>
      </c>
      <c r="AJ8" s="481">
        <f t="shared" si="2"/>
        <v>0</v>
      </c>
      <c r="AK8" s="481">
        <f t="shared" si="2"/>
        <v>0</v>
      </c>
      <c r="AL8" s="481">
        <f t="shared" si="2"/>
        <v>0</v>
      </c>
      <c r="AM8" s="481">
        <f t="shared" si="2"/>
        <v>0</v>
      </c>
      <c r="AN8" s="481">
        <f t="shared" si="2"/>
        <v>0</v>
      </c>
      <c r="AO8" s="481">
        <f t="shared" si="2"/>
        <v>0</v>
      </c>
      <c r="AP8" s="481">
        <f t="shared" si="2"/>
        <v>0</v>
      </c>
      <c r="AQ8" s="481">
        <f t="shared" si="2"/>
        <v>0</v>
      </c>
      <c r="AR8" s="481">
        <f t="shared" si="2"/>
        <v>0</v>
      </c>
      <c r="AS8" s="481">
        <f t="shared" si="2"/>
        <v>0</v>
      </c>
      <c r="AT8" s="448"/>
      <c r="AV8" s="448"/>
      <c r="AW8" s="464"/>
      <c r="AX8" s="464"/>
      <c r="AY8" s="464"/>
      <c r="AZ8" s="464"/>
      <c r="BA8" s="464"/>
      <c r="BB8" s="464"/>
      <c r="BC8" s="464"/>
      <c r="BD8" s="464"/>
      <c r="BE8" s="464"/>
      <c r="BF8" s="464"/>
      <c r="BG8" s="464"/>
      <c r="BH8" s="464"/>
      <c r="BI8" s="464"/>
      <c r="BJ8" s="464"/>
      <c r="BK8" s="448"/>
    </row>
    <row r="9" spans="2:63">
      <c r="B9" s="482">
        <v>4</v>
      </c>
      <c r="C9" s="500" t="s">
        <v>1595</v>
      </c>
      <c r="D9" s="501" t="s">
        <v>1596</v>
      </c>
      <c r="E9" s="501" t="s">
        <v>496</v>
      </c>
      <c r="F9" s="502">
        <v>1</v>
      </c>
      <c r="G9" s="486">
        <v>235.2</v>
      </c>
      <c r="H9" s="487">
        <v>241.8</v>
      </c>
      <c r="I9" s="487">
        <v>249.7</v>
      </c>
      <c r="J9" s="487">
        <v>256.3</v>
      </c>
      <c r="K9" s="487">
        <v>258.89999999999998</v>
      </c>
      <c r="L9" s="487">
        <v>263.10000000000002</v>
      </c>
      <c r="M9" s="487">
        <v>272.3</v>
      </c>
      <c r="N9" s="488">
        <v>281.91500000000002</v>
      </c>
      <c r="O9" s="489">
        <v>290.03750000000002</v>
      </c>
      <c r="P9" s="490">
        <v>298.73862500000001</v>
      </c>
      <c r="Q9" s="488">
        <v>307.99952237499997</v>
      </c>
      <c r="R9" s="488">
        <v>317.54750756862495</v>
      </c>
      <c r="S9" s="488">
        <v>327.07393279568373</v>
      </c>
      <c r="T9" s="491">
        <v>336.88615077955427</v>
      </c>
      <c r="U9" s="492">
        <v>346.9927353029409</v>
      </c>
      <c r="V9" s="488">
        <v>357.40251736202913</v>
      </c>
      <c r="W9" s="488">
        <v>368.12459288289</v>
      </c>
      <c r="X9" s="488">
        <v>379.1683306693767</v>
      </c>
      <c r="Y9" s="491">
        <v>390.54338058945802</v>
      </c>
      <c r="Z9" s="447"/>
      <c r="AA9" s="498"/>
      <c r="AB9" s="499"/>
      <c r="AD9" s="480">
        <f t="shared" si="3"/>
        <v>0</v>
      </c>
      <c r="AE9" s="480"/>
      <c r="AG9" s="448"/>
      <c r="AH9" s="481">
        <f t="shared" si="2"/>
        <v>0</v>
      </c>
      <c r="AI9" s="481">
        <f t="shared" si="2"/>
        <v>0</v>
      </c>
      <c r="AJ9" s="481">
        <f t="shared" si="2"/>
        <v>0</v>
      </c>
      <c r="AK9" s="481">
        <f t="shared" si="2"/>
        <v>0</v>
      </c>
      <c r="AL9" s="481">
        <f t="shared" si="2"/>
        <v>0</v>
      </c>
      <c r="AM9" s="481">
        <f t="shared" si="2"/>
        <v>0</v>
      </c>
      <c r="AN9" s="481">
        <f t="shared" si="2"/>
        <v>0</v>
      </c>
      <c r="AO9" s="481">
        <f t="shared" si="2"/>
        <v>0</v>
      </c>
      <c r="AP9" s="481">
        <f t="shared" si="2"/>
        <v>0</v>
      </c>
      <c r="AQ9" s="481">
        <f t="shared" si="2"/>
        <v>0</v>
      </c>
      <c r="AR9" s="481">
        <f t="shared" si="2"/>
        <v>0</v>
      </c>
      <c r="AS9" s="481">
        <f t="shared" si="2"/>
        <v>0</v>
      </c>
      <c r="AT9" s="448"/>
      <c r="AV9" s="448"/>
      <c r="AW9" s="464"/>
      <c r="AX9" s="464"/>
      <c r="AY9" s="464"/>
      <c r="AZ9" s="464"/>
      <c r="BA9" s="464"/>
      <c r="BB9" s="464"/>
      <c r="BC9" s="464"/>
      <c r="BD9" s="464"/>
      <c r="BE9" s="464"/>
      <c r="BF9" s="464"/>
      <c r="BG9" s="464"/>
      <c r="BH9" s="464"/>
      <c r="BI9" s="464"/>
      <c r="BJ9" s="464"/>
      <c r="BK9" s="448"/>
    </row>
    <row r="10" spans="2:63">
      <c r="B10" s="482">
        <v>5</v>
      </c>
      <c r="C10" s="500" t="s">
        <v>1597</v>
      </c>
      <c r="D10" s="501" t="s">
        <v>1598</v>
      </c>
      <c r="E10" s="501" t="s">
        <v>496</v>
      </c>
      <c r="F10" s="502">
        <v>1</v>
      </c>
      <c r="G10" s="486">
        <v>234.7</v>
      </c>
      <c r="H10" s="487">
        <v>242.1</v>
      </c>
      <c r="I10" s="487">
        <v>249.7</v>
      </c>
      <c r="J10" s="487">
        <v>256</v>
      </c>
      <c r="K10" s="487">
        <v>258.60000000000002</v>
      </c>
      <c r="L10" s="487">
        <v>263.39999999999998</v>
      </c>
      <c r="M10" s="487">
        <v>272.89999999999998</v>
      </c>
      <c r="N10" s="488">
        <v>282.23</v>
      </c>
      <c r="O10" s="489">
        <v>290.38249999999999</v>
      </c>
      <c r="P10" s="490">
        <v>299.093975</v>
      </c>
      <c r="Q10" s="488">
        <v>308.36588822499999</v>
      </c>
      <c r="R10" s="488">
        <v>317.92523075997497</v>
      </c>
      <c r="S10" s="488">
        <v>327.46298768277421</v>
      </c>
      <c r="T10" s="491">
        <v>337.28687731325743</v>
      </c>
      <c r="U10" s="492">
        <v>347.40548363265515</v>
      </c>
      <c r="V10" s="488">
        <v>357.82764814163482</v>
      </c>
      <c r="W10" s="488">
        <v>368.56247758588387</v>
      </c>
      <c r="X10" s="488">
        <v>379.61935191346038</v>
      </c>
      <c r="Y10" s="491">
        <v>391.0079324708642</v>
      </c>
      <c r="Z10" s="447"/>
      <c r="AA10" s="498"/>
      <c r="AB10" s="499"/>
      <c r="AD10" s="480">
        <f t="shared" si="3"/>
        <v>0</v>
      </c>
      <c r="AE10" s="480"/>
      <c r="AG10" s="448"/>
      <c r="AH10" s="481">
        <f t="shared" si="2"/>
        <v>0</v>
      </c>
      <c r="AI10" s="481">
        <f t="shared" si="2"/>
        <v>0</v>
      </c>
      <c r="AJ10" s="481">
        <f t="shared" si="2"/>
        <v>0</v>
      </c>
      <c r="AK10" s="481">
        <f t="shared" si="2"/>
        <v>0</v>
      </c>
      <c r="AL10" s="481">
        <f t="shared" si="2"/>
        <v>0</v>
      </c>
      <c r="AM10" s="481">
        <f t="shared" si="2"/>
        <v>0</v>
      </c>
      <c r="AN10" s="481">
        <f t="shared" si="2"/>
        <v>0</v>
      </c>
      <c r="AO10" s="481">
        <f t="shared" si="2"/>
        <v>0</v>
      </c>
      <c r="AP10" s="481">
        <f t="shared" si="2"/>
        <v>0</v>
      </c>
      <c r="AQ10" s="481">
        <f t="shared" si="2"/>
        <v>0</v>
      </c>
      <c r="AR10" s="481">
        <f t="shared" si="2"/>
        <v>0</v>
      </c>
      <c r="AS10" s="481">
        <f t="shared" si="2"/>
        <v>0</v>
      </c>
      <c r="AT10" s="448"/>
      <c r="AV10" s="448"/>
      <c r="AW10" s="464"/>
      <c r="AX10" s="464"/>
      <c r="AY10" s="464"/>
      <c r="AZ10" s="464"/>
      <c r="BA10" s="464"/>
      <c r="BB10" s="464"/>
      <c r="BC10" s="464"/>
      <c r="BD10" s="464"/>
      <c r="BE10" s="464"/>
      <c r="BF10" s="464"/>
      <c r="BG10" s="464"/>
      <c r="BH10" s="464"/>
      <c r="BI10" s="464"/>
      <c r="BJ10" s="464"/>
      <c r="BK10" s="448"/>
    </row>
    <row r="11" spans="2:63">
      <c r="B11" s="482">
        <v>6</v>
      </c>
      <c r="C11" s="500" t="s">
        <v>182</v>
      </c>
      <c r="D11" s="501" t="s">
        <v>1599</v>
      </c>
      <c r="E11" s="501" t="s">
        <v>496</v>
      </c>
      <c r="F11" s="502">
        <v>1</v>
      </c>
      <c r="G11" s="486">
        <v>236.1</v>
      </c>
      <c r="H11" s="487">
        <v>243</v>
      </c>
      <c r="I11" s="487">
        <v>251</v>
      </c>
      <c r="J11" s="487">
        <v>257</v>
      </c>
      <c r="K11" s="487">
        <v>259.8</v>
      </c>
      <c r="L11" s="487">
        <v>264.39999999999998</v>
      </c>
      <c r="M11" s="487">
        <v>274.7</v>
      </c>
      <c r="N11" s="488">
        <v>283.88499999999999</v>
      </c>
      <c r="O11" s="489">
        <v>292.04750000000001</v>
      </c>
      <c r="P11" s="490">
        <v>300.80892500000004</v>
      </c>
      <c r="Q11" s="488">
        <v>310.13400167500004</v>
      </c>
      <c r="R11" s="488">
        <v>319.74815572692501</v>
      </c>
      <c r="S11" s="488">
        <v>329.34060039873276</v>
      </c>
      <c r="T11" s="491">
        <v>339.22081841069473</v>
      </c>
      <c r="U11" s="492">
        <v>349.39744296301558</v>
      </c>
      <c r="V11" s="488">
        <v>359.87936625190605</v>
      </c>
      <c r="W11" s="488">
        <v>370.67574723946325</v>
      </c>
      <c r="X11" s="488">
        <v>381.79601965664716</v>
      </c>
      <c r="Y11" s="491">
        <v>393.24990024634661</v>
      </c>
      <c r="Z11" s="447"/>
      <c r="AA11" s="498"/>
      <c r="AB11" s="499"/>
      <c r="AD11" s="480">
        <f t="shared" si="3"/>
        <v>0</v>
      </c>
      <c r="AE11" s="480"/>
      <c r="AG11" s="448"/>
      <c r="AH11" s="481">
        <f t="shared" si="2"/>
        <v>0</v>
      </c>
      <c r="AI11" s="481">
        <f t="shared" si="2"/>
        <v>0</v>
      </c>
      <c r="AJ11" s="481">
        <f t="shared" si="2"/>
        <v>0</v>
      </c>
      <c r="AK11" s="481">
        <f t="shared" si="2"/>
        <v>0</v>
      </c>
      <c r="AL11" s="481">
        <f t="shared" si="2"/>
        <v>0</v>
      </c>
      <c r="AM11" s="481">
        <f t="shared" si="2"/>
        <v>0</v>
      </c>
      <c r="AN11" s="481">
        <f t="shared" si="2"/>
        <v>0</v>
      </c>
      <c r="AO11" s="481">
        <f t="shared" si="2"/>
        <v>0</v>
      </c>
      <c r="AP11" s="481">
        <f t="shared" si="2"/>
        <v>0</v>
      </c>
      <c r="AQ11" s="481">
        <f t="shared" si="2"/>
        <v>0</v>
      </c>
      <c r="AR11" s="481">
        <f t="shared" si="2"/>
        <v>0</v>
      </c>
      <c r="AS11" s="481">
        <f t="shared" si="2"/>
        <v>0</v>
      </c>
      <c r="AT11" s="448"/>
      <c r="AV11" s="448"/>
      <c r="AW11" s="464"/>
      <c r="AX11" s="464"/>
      <c r="AY11" s="464"/>
      <c r="AZ11" s="464"/>
      <c r="BA11" s="464"/>
      <c r="BB11" s="464"/>
      <c r="BC11" s="464"/>
      <c r="BD11" s="464"/>
      <c r="BE11" s="464"/>
      <c r="BF11" s="464"/>
      <c r="BG11" s="464"/>
      <c r="BH11" s="464"/>
      <c r="BI11" s="464"/>
      <c r="BJ11" s="464"/>
      <c r="BK11" s="448"/>
    </row>
    <row r="12" spans="2:63">
      <c r="B12" s="482">
        <v>7</v>
      </c>
      <c r="C12" s="500" t="s">
        <v>183</v>
      </c>
      <c r="D12" s="501" t="s">
        <v>1600</v>
      </c>
      <c r="E12" s="501" t="s">
        <v>496</v>
      </c>
      <c r="F12" s="502">
        <v>1</v>
      </c>
      <c r="G12" s="486">
        <v>237.9</v>
      </c>
      <c r="H12" s="487">
        <v>244.2</v>
      </c>
      <c r="I12" s="487">
        <v>251.9</v>
      </c>
      <c r="J12" s="487">
        <v>257.60000000000002</v>
      </c>
      <c r="K12" s="487">
        <v>259.60000000000002</v>
      </c>
      <c r="L12" s="487">
        <v>264.89999999999998</v>
      </c>
      <c r="M12" s="487">
        <v>275.10000000000002</v>
      </c>
      <c r="N12" s="488">
        <v>284.1875</v>
      </c>
      <c r="O12" s="489">
        <v>292.38249999999999</v>
      </c>
      <c r="P12" s="490">
        <v>301.153975</v>
      </c>
      <c r="Q12" s="488">
        <v>310.48974822499997</v>
      </c>
      <c r="R12" s="488">
        <v>320.11493041997494</v>
      </c>
      <c r="S12" s="488">
        <v>329.71837833257422</v>
      </c>
      <c r="T12" s="491">
        <v>339.60992968255147</v>
      </c>
      <c r="U12" s="492">
        <v>349.79822757302804</v>
      </c>
      <c r="V12" s="488">
        <v>360.29217440021887</v>
      </c>
      <c r="W12" s="488">
        <v>371.10093963222545</v>
      </c>
      <c r="X12" s="488">
        <v>382.23396782119221</v>
      </c>
      <c r="Y12" s="491">
        <v>393.70098685582798</v>
      </c>
      <c r="Z12" s="447"/>
      <c r="AA12" s="498"/>
      <c r="AB12" s="499"/>
      <c r="AD12" s="480">
        <f t="shared" si="3"/>
        <v>0</v>
      </c>
      <c r="AE12" s="480"/>
      <c r="AG12" s="448"/>
      <c r="AH12" s="481">
        <f t="shared" si="2"/>
        <v>0</v>
      </c>
      <c r="AI12" s="481">
        <f t="shared" si="2"/>
        <v>0</v>
      </c>
      <c r="AJ12" s="481">
        <f t="shared" si="2"/>
        <v>0</v>
      </c>
      <c r="AK12" s="481">
        <f t="shared" si="2"/>
        <v>0</v>
      </c>
      <c r="AL12" s="481">
        <f t="shared" si="2"/>
        <v>0</v>
      </c>
      <c r="AM12" s="481">
        <f t="shared" si="2"/>
        <v>0</v>
      </c>
      <c r="AN12" s="481">
        <f t="shared" si="2"/>
        <v>0</v>
      </c>
      <c r="AO12" s="481">
        <f t="shared" si="2"/>
        <v>0</v>
      </c>
      <c r="AP12" s="481">
        <f t="shared" si="2"/>
        <v>0</v>
      </c>
      <c r="AQ12" s="481">
        <f t="shared" si="2"/>
        <v>0</v>
      </c>
      <c r="AR12" s="481">
        <f t="shared" si="2"/>
        <v>0</v>
      </c>
      <c r="AS12" s="481">
        <f t="shared" si="2"/>
        <v>0</v>
      </c>
      <c r="AT12" s="448"/>
      <c r="AV12" s="448"/>
      <c r="AW12" s="464"/>
      <c r="AX12" s="464"/>
      <c r="AY12" s="464"/>
      <c r="AZ12" s="464"/>
      <c r="BA12" s="464"/>
      <c r="BB12" s="464"/>
      <c r="BC12" s="503"/>
      <c r="BD12" s="464"/>
      <c r="BE12" s="464"/>
      <c r="BF12" s="464"/>
      <c r="BG12" s="464"/>
      <c r="BH12" s="464"/>
      <c r="BI12" s="464"/>
      <c r="BJ12" s="464"/>
      <c r="BK12" s="448"/>
    </row>
    <row r="13" spans="2:63">
      <c r="B13" s="482">
        <v>8</v>
      </c>
      <c r="C13" s="500" t="s">
        <v>184</v>
      </c>
      <c r="D13" s="501" t="s">
        <v>1601</v>
      </c>
      <c r="E13" s="501" t="s">
        <v>496</v>
      </c>
      <c r="F13" s="502">
        <v>1</v>
      </c>
      <c r="G13" s="486">
        <v>238</v>
      </c>
      <c r="H13" s="487">
        <v>245.6</v>
      </c>
      <c r="I13" s="487">
        <v>251.9</v>
      </c>
      <c r="J13" s="487">
        <v>257.7</v>
      </c>
      <c r="K13" s="487">
        <v>259.5</v>
      </c>
      <c r="L13" s="487">
        <v>264.8</v>
      </c>
      <c r="M13" s="487">
        <v>275.3</v>
      </c>
      <c r="N13" s="488">
        <v>284.25</v>
      </c>
      <c r="O13" s="489">
        <v>292.42500000000001</v>
      </c>
      <c r="P13" s="490">
        <v>301.19775000000004</v>
      </c>
      <c r="Q13" s="488">
        <v>310.53488025000001</v>
      </c>
      <c r="R13" s="488">
        <v>320.16146153774997</v>
      </c>
      <c r="S13" s="488">
        <v>329.76630538388247</v>
      </c>
      <c r="T13" s="491">
        <v>339.65929454539895</v>
      </c>
      <c r="U13" s="492">
        <v>349.84907338176095</v>
      </c>
      <c r="V13" s="488">
        <v>360.3445455832138</v>
      </c>
      <c r="W13" s="488">
        <v>371.15488195071021</v>
      </c>
      <c r="X13" s="488">
        <v>382.28952840923154</v>
      </c>
      <c r="Y13" s="491">
        <v>393.7582142615085</v>
      </c>
      <c r="Z13" s="447"/>
      <c r="AA13" s="498"/>
      <c r="AB13" s="499"/>
      <c r="AD13" s="480">
        <f t="shared" si="3"/>
        <v>0</v>
      </c>
      <c r="AE13" s="480"/>
      <c r="AG13" s="448"/>
      <c r="AH13" s="481">
        <f t="shared" si="2"/>
        <v>0</v>
      </c>
      <c r="AI13" s="481">
        <f t="shared" si="2"/>
        <v>0</v>
      </c>
      <c r="AJ13" s="481">
        <f t="shared" si="2"/>
        <v>0</v>
      </c>
      <c r="AK13" s="481">
        <f t="shared" si="2"/>
        <v>0</v>
      </c>
      <c r="AL13" s="481">
        <f t="shared" si="2"/>
        <v>0</v>
      </c>
      <c r="AM13" s="481">
        <f t="shared" si="2"/>
        <v>0</v>
      </c>
      <c r="AN13" s="481">
        <f t="shared" si="2"/>
        <v>0</v>
      </c>
      <c r="AO13" s="481">
        <f t="shared" si="2"/>
        <v>0</v>
      </c>
      <c r="AP13" s="481">
        <f t="shared" si="2"/>
        <v>0</v>
      </c>
      <c r="AQ13" s="481">
        <f t="shared" si="2"/>
        <v>0</v>
      </c>
      <c r="AR13" s="481">
        <f t="shared" si="2"/>
        <v>0</v>
      </c>
      <c r="AS13" s="481">
        <f t="shared" si="2"/>
        <v>0</v>
      </c>
      <c r="AT13" s="448"/>
      <c r="AV13" s="448"/>
      <c r="AW13" s="464"/>
      <c r="AX13" s="464"/>
      <c r="AY13" s="464"/>
      <c r="AZ13" s="464"/>
      <c r="BA13" s="464"/>
      <c r="BB13" s="464"/>
      <c r="BC13" s="464"/>
      <c r="BD13" s="464"/>
      <c r="BE13" s="464"/>
      <c r="BF13" s="464"/>
      <c r="BG13" s="464"/>
      <c r="BH13" s="464"/>
      <c r="BI13" s="464"/>
      <c r="BJ13" s="464"/>
      <c r="BK13" s="448"/>
    </row>
    <row r="14" spans="2:63">
      <c r="B14" s="482">
        <v>9</v>
      </c>
      <c r="C14" s="500" t="s">
        <v>1602</v>
      </c>
      <c r="D14" s="501" t="s">
        <v>1603</v>
      </c>
      <c r="E14" s="501" t="s">
        <v>496</v>
      </c>
      <c r="F14" s="502">
        <v>1</v>
      </c>
      <c r="G14" s="486">
        <v>238.5</v>
      </c>
      <c r="H14" s="487">
        <v>245.6</v>
      </c>
      <c r="I14" s="487">
        <v>252.1</v>
      </c>
      <c r="J14" s="487">
        <v>257.10000000000002</v>
      </c>
      <c r="K14" s="487">
        <v>259.8</v>
      </c>
      <c r="L14" s="487">
        <v>265.5</v>
      </c>
      <c r="M14" s="487">
        <v>275.8</v>
      </c>
      <c r="N14" s="488">
        <v>284.48749999999995</v>
      </c>
      <c r="O14" s="489">
        <v>292.74</v>
      </c>
      <c r="P14" s="490">
        <v>301.5222</v>
      </c>
      <c r="Q14" s="488">
        <v>310.86938819999995</v>
      </c>
      <c r="R14" s="488">
        <v>320.50633923419991</v>
      </c>
      <c r="S14" s="488">
        <v>330.12152941122594</v>
      </c>
      <c r="T14" s="491">
        <v>340.02517529356271</v>
      </c>
      <c r="U14" s="492">
        <v>350.22593055236962</v>
      </c>
      <c r="V14" s="488">
        <v>360.7327084689407</v>
      </c>
      <c r="W14" s="488">
        <v>371.55468972300895</v>
      </c>
      <c r="X14" s="488">
        <v>382.70133041469921</v>
      </c>
      <c r="Y14" s="491">
        <v>394.18237032714018</v>
      </c>
      <c r="Z14" s="447"/>
      <c r="AA14" s="498"/>
      <c r="AB14" s="499"/>
      <c r="AD14" s="480">
        <f t="shared" si="3"/>
        <v>0</v>
      </c>
      <c r="AE14" s="480"/>
      <c r="AG14" s="448"/>
      <c r="AH14" s="481">
        <f t="shared" si="2"/>
        <v>0</v>
      </c>
      <c r="AI14" s="481">
        <f t="shared" si="2"/>
        <v>0</v>
      </c>
      <c r="AJ14" s="481">
        <f t="shared" si="2"/>
        <v>0</v>
      </c>
      <c r="AK14" s="481">
        <f t="shared" si="2"/>
        <v>0</v>
      </c>
      <c r="AL14" s="481">
        <f t="shared" si="2"/>
        <v>0</v>
      </c>
      <c r="AM14" s="481">
        <f t="shared" si="2"/>
        <v>0</v>
      </c>
      <c r="AN14" s="481">
        <f t="shared" si="2"/>
        <v>0</v>
      </c>
      <c r="AO14" s="481">
        <f t="shared" si="2"/>
        <v>0</v>
      </c>
      <c r="AP14" s="481">
        <f t="shared" si="2"/>
        <v>0</v>
      </c>
      <c r="AQ14" s="481">
        <f t="shared" si="2"/>
        <v>0</v>
      </c>
      <c r="AR14" s="481">
        <f t="shared" si="2"/>
        <v>0</v>
      </c>
      <c r="AS14" s="481">
        <f t="shared" si="2"/>
        <v>0</v>
      </c>
      <c r="AT14" s="448"/>
      <c r="AV14" s="448"/>
      <c r="AW14" s="464"/>
      <c r="AX14" s="464"/>
      <c r="AY14" s="464"/>
      <c r="AZ14" s="464"/>
      <c r="BA14" s="464"/>
      <c r="BB14" s="464"/>
      <c r="BC14" s="464"/>
      <c r="BD14" s="464"/>
      <c r="BE14" s="464"/>
      <c r="BF14" s="464"/>
      <c r="BG14" s="464"/>
      <c r="BH14" s="464"/>
      <c r="BI14" s="464"/>
      <c r="BJ14" s="464"/>
      <c r="BK14" s="448"/>
    </row>
    <row r="15" spans="2:63">
      <c r="B15" s="482">
        <v>10</v>
      </c>
      <c r="C15" s="500" t="s">
        <v>1604</v>
      </c>
      <c r="D15" s="501" t="s">
        <v>1605</v>
      </c>
      <c r="E15" s="501" t="s">
        <v>496</v>
      </c>
      <c r="F15" s="502">
        <v>1</v>
      </c>
      <c r="G15" s="486">
        <v>239.4</v>
      </c>
      <c r="H15" s="487">
        <v>246.8</v>
      </c>
      <c r="I15" s="487">
        <v>253.4</v>
      </c>
      <c r="J15" s="487">
        <v>257.5</v>
      </c>
      <c r="K15" s="487">
        <v>260.60000000000002</v>
      </c>
      <c r="L15" s="487">
        <v>267.10000000000002</v>
      </c>
      <c r="M15" s="487">
        <v>278.10000000000002</v>
      </c>
      <c r="N15" s="488">
        <v>286.51499999999999</v>
      </c>
      <c r="O15" s="489">
        <v>294.83750000000009</v>
      </c>
      <c r="P15" s="490">
        <v>303.68262500000009</v>
      </c>
      <c r="Q15" s="488">
        <v>313.09678637500008</v>
      </c>
      <c r="R15" s="488">
        <v>322.80278675262508</v>
      </c>
      <c r="S15" s="488">
        <v>332.48687035520385</v>
      </c>
      <c r="T15" s="491">
        <v>342.46147646585996</v>
      </c>
      <c r="U15" s="492">
        <v>352.73532075983576</v>
      </c>
      <c r="V15" s="488">
        <v>363.31738038263086</v>
      </c>
      <c r="W15" s="488">
        <v>374.21690179410979</v>
      </c>
      <c r="X15" s="488">
        <v>385.44340884793309</v>
      </c>
      <c r="Y15" s="491">
        <v>397.00671111337107</v>
      </c>
      <c r="Z15" s="447"/>
      <c r="AA15" s="498"/>
      <c r="AB15" s="499"/>
      <c r="AD15" s="480">
        <f t="shared" si="3"/>
        <v>0</v>
      </c>
      <c r="AE15" s="480"/>
      <c r="AG15" s="448"/>
      <c r="AH15" s="481">
        <f t="shared" si="2"/>
        <v>0</v>
      </c>
      <c r="AI15" s="481">
        <f t="shared" si="2"/>
        <v>0</v>
      </c>
      <c r="AJ15" s="481">
        <f t="shared" si="2"/>
        <v>0</v>
      </c>
      <c r="AK15" s="481">
        <f t="shared" si="2"/>
        <v>0</v>
      </c>
      <c r="AL15" s="481">
        <f t="shared" si="2"/>
        <v>0</v>
      </c>
      <c r="AM15" s="481">
        <f t="shared" si="2"/>
        <v>0</v>
      </c>
      <c r="AN15" s="481">
        <f t="shared" si="2"/>
        <v>0</v>
      </c>
      <c r="AO15" s="481">
        <f t="shared" si="2"/>
        <v>0</v>
      </c>
      <c r="AP15" s="481">
        <f t="shared" si="2"/>
        <v>0</v>
      </c>
      <c r="AQ15" s="481">
        <f t="shared" si="2"/>
        <v>0</v>
      </c>
      <c r="AR15" s="481">
        <f t="shared" si="2"/>
        <v>0</v>
      </c>
      <c r="AS15" s="481">
        <f t="shared" si="2"/>
        <v>0</v>
      </c>
      <c r="AT15" s="448"/>
      <c r="AV15" s="448"/>
      <c r="AW15" s="464"/>
      <c r="AX15" s="464"/>
      <c r="AY15" s="464"/>
      <c r="AZ15" s="464"/>
      <c r="BA15" s="464"/>
      <c r="BB15" s="464"/>
      <c r="BC15" s="464"/>
      <c r="BD15" s="464"/>
      <c r="BE15" s="464"/>
      <c r="BF15" s="464"/>
      <c r="BG15" s="464"/>
      <c r="BH15" s="464"/>
      <c r="BI15" s="464"/>
      <c r="BJ15" s="464"/>
      <c r="BK15" s="448"/>
    </row>
    <row r="16" spans="2:63">
      <c r="B16" s="482">
        <v>11</v>
      </c>
      <c r="C16" s="500" t="s">
        <v>1606</v>
      </c>
      <c r="D16" s="501" t="s">
        <v>1607</v>
      </c>
      <c r="E16" s="501" t="s">
        <v>496</v>
      </c>
      <c r="F16" s="502">
        <v>1</v>
      </c>
      <c r="G16" s="486">
        <v>238</v>
      </c>
      <c r="H16" s="487">
        <v>245.8</v>
      </c>
      <c r="I16" s="487">
        <v>252.6</v>
      </c>
      <c r="J16" s="487">
        <v>255.4</v>
      </c>
      <c r="K16" s="487">
        <v>258.8</v>
      </c>
      <c r="L16" s="487">
        <v>265.5</v>
      </c>
      <c r="M16" s="487">
        <v>276</v>
      </c>
      <c r="N16" s="488">
        <v>284.17250000000001</v>
      </c>
      <c r="O16" s="489">
        <v>292.697675</v>
      </c>
      <c r="P16" s="490">
        <v>301.77130292499999</v>
      </c>
      <c r="Q16" s="488">
        <v>311.12621331567499</v>
      </c>
      <c r="R16" s="488">
        <v>320.45999971514527</v>
      </c>
      <c r="S16" s="488">
        <v>330.07379970659963</v>
      </c>
      <c r="T16" s="491">
        <v>339.97601369779761</v>
      </c>
      <c r="U16" s="492">
        <v>350.17529410873152</v>
      </c>
      <c r="V16" s="488">
        <v>360.68055293199347</v>
      </c>
      <c r="W16" s="488">
        <v>371.50096951995329</v>
      </c>
      <c r="X16" s="488">
        <v>382.64599860555188</v>
      </c>
      <c r="Y16" s="491">
        <v>394.12537856371847</v>
      </c>
      <c r="Z16" s="447"/>
      <c r="AA16" s="498"/>
      <c r="AB16" s="499"/>
      <c r="AD16" s="480">
        <f t="shared" si="3"/>
        <v>0</v>
      </c>
      <c r="AE16" s="480"/>
      <c r="AG16" s="448"/>
      <c r="AH16" s="481">
        <f t="shared" si="2"/>
        <v>0</v>
      </c>
      <c r="AI16" s="481">
        <f t="shared" si="2"/>
        <v>0</v>
      </c>
      <c r="AJ16" s="481">
        <f t="shared" si="2"/>
        <v>0</v>
      </c>
      <c r="AK16" s="481">
        <f t="shared" si="2"/>
        <v>0</v>
      </c>
      <c r="AL16" s="481">
        <f t="shared" si="2"/>
        <v>0</v>
      </c>
      <c r="AM16" s="481">
        <f t="shared" si="2"/>
        <v>0</v>
      </c>
      <c r="AN16" s="481">
        <f t="shared" si="2"/>
        <v>0</v>
      </c>
      <c r="AO16" s="481">
        <f t="shared" si="2"/>
        <v>0</v>
      </c>
      <c r="AP16" s="481">
        <f t="shared" si="2"/>
        <v>0</v>
      </c>
      <c r="AQ16" s="481">
        <f t="shared" si="2"/>
        <v>0</v>
      </c>
      <c r="AR16" s="481">
        <f t="shared" si="2"/>
        <v>0</v>
      </c>
      <c r="AS16" s="481">
        <f t="shared" si="2"/>
        <v>0</v>
      </c>
      <c r="AT16" s="448"/>
      <c r="AV16" s="448"/>
      <c r="AW16" s="464"/>
      <c r="AX16" s="464"/>
      <c r="AY16" s="464"/>
      <c r="AZ16" s="464"/>
      <c r="BA16" s="464"/>
      <c r="BB16" s="464"/>
      <c r="BC16" s="464"/>
      <c r="BD16" s="464"/>
      <c r="BE16" s="464"/>
      <c r="BF16" s="464"/>
      <c r="BG16" s="464"/>
      <c r="BH16" s="464"/>
      <c r="BI16" s="464"/>
      <c r="BJ16" s="464"/>
      <c r="BK16" s="448"/>
    </row>
    <row r="17" spans="2:63">
      <c r="B17" s="482">
        <v>12</v>
      </c>
      <c r="C17" s="500" t="s">
        <v>1608</v>
      </c>
      <c r="D17" s="501" t="s">
        <v>1609</v>
      </c>
      <c r="E17" s="501" t="s">
        <v>496</v>
      </c>
      <c r="F17" s="502">
        <v>1</v>
      </c>
      <c r="G17" s="486">
        <v>239.9</v>
      </c>
      <c r="H17" s="487">
        <v>247.6</v>
      </c>
      <c r="I17" s="487">
        <v>254.2</v>
      </c>
      <c r="J17" s="487">
        <v>256.7</v>
      </c>
      <c r="K17" s="487">
        <v>260</v>
      </c>
      <c r="L17" s="487">
        <v>268.39999999999998</v>
      </c>
      <c r="M17" s="487">
        <v>278.10000000000002</v>
      </c>
      <c r="N17" s="488">
        <v>286.3075</v>
      </c>
      <c r="O17" s="489">
        <v>294.896725</v>
      </c>
      <c r="P17" s="490">
        <v>304.03852347499998</v>
      </c>
      <c r="Q17" s="488">
        <v>313.46371770272498</v>
      </c>
      <c r="R17" s="488">
        <v>322.86762923380672</v>
      </c>
      <c r="S17" s="488">
        <v>332.55365811082095</v>
      </c>
      <c r="T17" s="491">
        <v>342.53026785414556</v>
      </c>
      <c r="U17" s="492">
        <v>352.80617588976992</v>
      </c>
      <c r="V17" s="488">
        <v>363.39036116646304</v>
      </c>
      <c r="W17" s="488">
        <v>374.29207200145692</v>
      </c>
      <c r="X17" s="488">
        <v>385.52083416150066</v>
      </c>
      <c r="Y17" s="491">
        <v>397.08645918634568</v>
      </c>
      <c r="Z17" s="447"/>
      <c r="AA17" s="498"/>
      <c r="AB17" s="499"/>
      <c r="AD17" s="480">
        <f t="shared" si="3"/>
        <v>0</v>
      </c>
      <c r="AE17" s="480"/>
      <c r="AG17" s="448"/>
      <c r="AH17" s="481">
        <f t="shared" si="2"/>
        <v>0</v>
      </c>
      <c r="AI17" s="481">
        <f t="shared" si="2"/>
        <v>0</v>
      </c>
      <c r="AJ17" s="481">
        <f t="shared" si="2"/>
        <v>0</v>
      </c>
      <c r="AK17" s="481">
        <f t="shared" si="2"/>
        <v>0</v>
      </c>
      <c r="AL17" s="481">
        <f t="shared" si="2"/>
        <v>0</v>
      </c>
      <c r="AM17" s="481">
        <f t="shared" si="2"/>
        <v>0</v>
      </c>
      <c r="AN17" s="481">
        <f t="shared" si="2"/>
        <v>0</v>
      </c>
      <c r="AO17" s="481">
        <f t="shared" si="2"/>
        <v>0</v>
      </c>
      <c r="AP17" s="481">
        <f t="shared" si="2"/>
        <v>0</v>
      </c>
      <c r="AQ17" s="481">
        <f t="shared" si="2"/>
        <v>0</v>
      </c>
      <c r="AR17" s="481">
        <f t="shared" si="2"/>
        <v>0</v>
      </c>
      <c r="AS17" s="481">
        <f t="shared" si="2"/>
        <v>0</v>
      </c>
      <c r="AT17" s="448"/>
      <c r="AV17" s="448"/>
      <c r="AW17" s="464"/>
      <c r="AX17" s="464"/>
      <c r="AY17" s="464"/>
      <c r="AZ17" s="464"/>
      <c r="BA17" s="464"/>
      <c r="BB17" s="464"/>
      <c r="BC17" s="464"/>
      <c r="BD17" s="464"/>
      <c r="BE17" s="464"/>
      <c r="BF17" s="464"/>
      <c r="BG17" s="464"/>
      <c r="BH17" s="464"/>
      <c r="BI17" s="464"/>
      <c r="BJ17" s="464"/>
      <c r="BK17" s="448"/>
    </row>
    <row r="18" spans="2:63" ht="14.4" thickBot="1">
      <c r="B18" s="504">
        <v>13</v>
      </c>
      <c r="C18" s="505" t="s">
        <v>1610</v>
      </c>
      <c r="D18" s="506" t="s">
        <v>1611</v>
      </c>
      <c r="E18" s="506" t="s">
        <v>496</v>
      </c>
      <c r="F18" s="507">
        <v>1</v>
      </c>
      <c r="G18" s="508">
        <v>240.8</v>
      </c>
      <c r="H18" s="509">
        <v>248.7</v>
      </c>
      <c r="I18" s="509">
        <v>254.8</v>
      </c>
      <c r="J18" s="509">
        <v>257.10000000000002</v>
      </c>
      <c r="K18" s="509">
        <v>261.10000000000002</v>
      </c>
      <c r="L18" s="509">
        <v>269.3</v>
      </c>
      <c r="M18" s="509">
        <v>278.3</v>
      </c>
      <c r="N18" s="510">
        <v>286.77499999999998</v>
      </c>
      <c r="O18" s="511">
        <v>295.37824999999998</v>
      </c>
      <c r="P18" s="512">
        <v>304.53497574999994</v>
      </c>
      <c r="Q18" s="510">
        <v>313.97555999824993</v>
      </c>
      <c r="R18" s="510">
        <v>323.39482679819741</v>
      </c>
      <c r="S18" s="510">
        <v>333.09667160214332</v>
      </c>
      <c r="T18" s="513">
        <v>343.08957175020765</v>
      </c>
      <c r="U18" s="514">
        <v>353.38225890271389</v>
      </c>
      <c r="V18" s="510">
        <v>363.98372666979532</v>
      </c>
      <c r="W18" s="510">
        <v>374.90323846988917</v>
      </c>
      <c r="X18" s="510">
        <v>386.15033562398588</v>
      </c>
      <c r="Y18" s="513">
        <v>397.73484569270545</v>
      </c>
      <c r="Z18" s="447"/>
      <c r="AA18" s="515"/>
      <c r="AB18" s="516"/>
      <c r="AD18" s="480">
        <f t="shared" si="3"/>
        <v>0</v>
      </c>
      <c r="AE18" s="480"/>
      <c r="AG18" s="448"/>
      <c r="AH18" s="481">
        <f t="shared" si="2"/>
        <v>0</v>
      </c>
      <c r="AI18" s="481">
        <f t="shared" si="2"/>
        <v>0</v>
      </c>
      <c r="AJ18" s="481">
        <f t="shared" si="2"/>
        <v>0</v>
      </c>
      <c r="AK18" s="481">
        <f t="shared" si="2"/>
        <v>0</v>
      </c>
      <c r="AL18" s="481">
        <f t="shared" si="2"/>
        <v>0</v>
      </c>
      <c r="AM18" s="481">
        <f t="shared" si="2"/>
        <v>0</v>
      </c>
      <c r="AN18" s="481">
        <f t="shared" si="2"/>
        <v>0</v>
      </c>
      <c r="AO18" s="481">
        <f t="shared" si="2"/>
        <v>0</v>
      </c>
      <c r="AP18" s="481">
        <f t="shared" si="2"/>
        <v>0</v>
      </c>
      <c r="AQ18" s="481">
        <f t="shared" si="2"/>
        <v>0</v>
      </c>
      <c r="AR18" s="481">
        <f t="shared" si="2"/>
        <v>0</v>
      </c>
      <c r="AS18" s="481">
        <f t="shared" si="2"/>
        <v>0</v>
      </c>
      <c r="AT18" s="448"/>
      <c r="AV18" s="448"/>
      <c r="AW18" s="465"/>
      <c r="AX18" s="464"/>
      <c r="AY18" s="464"/>
      <c r="AZ18" s="464"/>
      <c r="BA18" s="464"/>
      <c r="BB18" s="464"/>
      <c r="BC18" s="464"/>
      <c r="BD18" s="464"/>
      <c r="BE18" s="464"/>
      <c r="BF18" s="464"/>
      <c r="BG18" s="464"/>
      <c r="BH18" s="464"/>
      <c r="BI18" s="464"/>
      <c r="BJ18" s="464"/>
      <c r="BK18" s="448"/>
    </row>
    <row r="19" spans="2:63" ht="14.4" thickBot="1">
      <c r="B19" s="447"/>
      <c r="C19" s="447"/>
      <c r="D19" s="447"/>
      <c r="E19" s="447"/>
      <c r="F19" s="447"/>
      <c r="G19" s="447"/>
      <c r="H19" s="447"/>
      <c r="I19" s="447"/>
      <c r="J19" s="447"/>
      <c r="K19" s="447"/>
      <c r="L19" s="447"/>
      <c r="M19" s="517"/>
      <c r="N19" s="518"/>
      <c r="O19" s="517"/>
      <c r="P19" s="517"/>
      <c r="Q19" s="517"/>
      <c r="R19" s="517"/>
      <c r="S19" s="517"/>
      <c r="T19" s="517"/>
      <c r="U19" s="517"/>
      <c r="V19" s="517"/>
      <c r="W19" s="517"/>
      <c r="X19" s="517"/>
      <c r="Y19" s="517"/>
      <c r="Z19" s="447"/>
      <c r="AA19" s="519"/>
      <c r="AB19" s="519"/>
      <c r="AD19" s="480"/>
      <c r="AE19" s="480"/>
      <c r="AG19" s="448"/>
      <c r="AH19" s="464"/>
      <c r="AI19" s="464"/>
      <c r="AJ19" s="464"/>
      <c r="AK19" s="464"/>
      <c r="AL19" s="464"/>
      <c r="AM19" s="464"/>
      <c r="AN19" s="464"/>
      <c r="AO19" s="464"/>
      <c r="AP19" s="464"/>
      <c r="AQ19" s="464"/>
      <c r="AR19" s="464"/>
      <c r="AS19" s="464"/>
      <c r="AT19" s="448"/>
      <c r="AV19" s="448"/>
      <c r="AW19" s="464"/>
      <c r="AX19" s="464"/>
      <c r="AY19" s="464"/>
      <c r="AZ19" s="464"/>
      <c r="BA19" s="464"/>
      <c r="BB19" s="464"/>
      <c r="BC19" s="464"/>
      <c r="BD19" s="464"/>
      <c r="BE19" s="464"/>
      <c r="BF19" s="464"/>
      <c r="BG19" s="464"/>
      <c r="BH19" s="464"/>
      <c r="BI19" s="464"/>
      <c r="BJ19" s="464"/>
      <c r="BK19" s="448"/>
    </row>
    <row r="20" spans="2:63" ht="14.4" thickBot="1">
      <c r="B20" s="455" t="s">
        <v>1612</v>
      </c>
      <c r="C20" s="520" t="s">
        <v>1613</v>
      </c>
      <c r="D20" s="447"/>
      <c r="E20" s="447"/>
      <c r="F20" s="447"/>
      <c r="G20" s="447"/>
      <c r="H20" s="447"/>
      <c r="I20" s="447"/>
      <c r="J20" s="447"/>
      <c r="K20" s="447"/>
      <c r="L20" s="447"/>
      <c r="M20" s="517"/>
      <c r="N20" s="517"/>
      <c r="O20" s="517"/>
      <c r="P20" s="517"/>
      <c r="Q20" s="517"/>
      <c r="R20" s="517"/>
      <c r="S20" s="517"/>
      <c r="T20" s="517"/>
      <c r="U20" s="517"/>
      <c r="V20" s="517"/>
      <c r="W20" s="517"/>
      <c r="X20" s="517"/>
      <c r="Y20" s="517"/>
      <c r="Z20" s="447"/>
      <c r="AA20" s="519"/>
      <c r="AB20" s="519"/>
      <c r="AD20" s="480"/>
      <c r="AE20" s="480"/>
      <c r="AG20" s="448"/>
      <c r="AH20" s="464"/>
      <c r="AI20" s="464"/>
      <c r="AJ20" s="464"/>
      <c r="AK20" s="464"/>
      <c r="AL20" s="464"/>
      <c r="AM20" s="464"/>
      <c r="AN20" s="464"/>
      <c r="AO20" s="464"/>
      <c r="AP20" s="464"/>
      <c r="AQ20" s="464"/>
      <c r="AR20" s="464"/>
      <c r="AS20" s="464"/>
      <c r="AT20" s="448"/>
      <c r="AV20" s="448"/>
      <c r="AW20" s="464"/>
      <c r="AX20" s="464"/>
      <c r="AY20" s="464"/>
      <c r="AZ20" s="464"/>
      <c r="BA20" s="464"/>
      <c r="BB20" s="464"/>
      <c r="BC20" s="464"/>
      <c r="BD20" s="464"/>
      <c r="BE20" s="464"/>
      <c r="BF20" s="464"/>
      <c r="BG20" s="464"/>
      <c r="BH20" s="464"/>
      <c r="BI20" s="464"/>
      <c r="BJ20" s="464"/>
      <c r="BK20" s="448"/>
    </row>
    <row r="21" spans="2:63">
      <c r="B21" s="466">
        <v>14</v>
      </c>
      <c r="C21" s="467" t="s">
        <v>1614</v>
      </c>
      <c r="D21" s="521" t="s">
        <v>1615</v>
      </c>
      <c r="E21" s="468" t="s">
        <v>496</v>
      </c>
      <c r="F21" s="469">
        <v>0</v>
      </c>
      <c r="G21" s="522">
        <v>12</v>
      </c>
      <c r="H21" s="523">
        <v>12</v>
      </c>
      <c r="I21" s="523">
        <v>12</v>
      </c>
      <c r="J21" s="523">
        <v>12</v>
      </c>
      <c r="K21" s="523">
        <v>12</v>
      </c>
      <c r="L21" s="523">
        <v>12</v>
      </c>
      <c r="M21" s="472">
        <f t="shared" ref="M21:X21" si="4">COUNT(M22:M33)</f>
        <v>12</v>
      </c>
      <c r="N21" s="473">
        <f t="shared" si="4"/>
        <v>12</v>
      </c>
      <c r="O21" s="476">
        <f t="shared" si="4"/>
        <v>12</v>
      </c>
      <c r="P21" s="475">
        <f t="shared" si="4"/>
        <v>12</v>
      </c>
      <c r="Q21" s="473">
        <f t="shared" si="4"/>
        <v>12</v>
      </c>
      <c r="R21" s="473">
        <f t="shared" si="4"/>
        <v>12</v>
      </c>
      <c r="S21" s="473">
        <f t="shared" si="4"/>
        <v>12</v>
      </c>
      <c r="T21" s="476">
        <f t="shared" si="4"/>
        <v>12</v>
      </c>
      <c r="U21" s="477">
        <f t="shared" si="4"/>
        <v>12</v>
      </c>
      <c r="V21" s="473">
        <f t="shared" si="4"/>
        <v>12</v>
      </c>
      <c r="W21" s="473">
        <f t="shared" si="4"/>
        <v>12</v>
      </c>
      <c r="X21" s="473">
        <f t="shared" si="4"/>
        <v>12</v>
      </c>
      <c r="Y21" s="476">
        <f>COUNT(Y22:Y33)</f>
        <v>12</v>
      </c>
      <c r="Z21" s="447"/>
      <c r="AA21" s="524" t="s">
        <v>1616</v>
      </c>
      <c r="AB21" s="479" t="s">
        <v>1590</v>
      </c>
      <c r="AD21" s="480"/>
      <c r="AE21" s="480">
        <f xml:space="preserve"> IF( SUM( AX21:BJ21 ) = 0, 0,$AW$5 )</f>
        <v>0</v>
      </c>
      <c r="AG21" s="448"/>
      <c r="AH21" s="464"/>
      <c r="AI21" s="464"/>
      <c r="AJ21" s="464"/>
      <c r="AK21" s="464"/>
      <c r="AL21" s="464"/>
      <c r="AM21" s="464"/>
      <c r="AN21" s="464"/>
      <c r="AO21" s="464"/>
      <c r="AP21" s="464"/>
      <c r="AQ21" s="464"/>
      <c r="AR21" s="464"/>
      <c r="AS21" s="464"/>
      <c r="AT21" s="448"/>
      <c r="AV21" s="448"/>
      <c r="AW21" s="464"/>
      <c r="AX21" s="481">
        <f t="shared" ref="AX21:BJ21" si="5" xml:space="preserve"> IF( M21 = 12, 0, 1 )</f>
        <v>0</v>
      </c>
      <c r="AY21" s="481">
        <f t="shared" si="5"/>
        <v>0</v>
      </c>
      <c r="AZ21" s="481">
        <f t="shared" si="5"/>
        <v>0</v>
      </c>
      <c r="BA21" s="481">
        <f t="shared" si="5"/>
        <v>0</v>
      </c>
      <c r="BB21" s="481">
        <f t="shared" si="5"/>
        <v>0</v>
      </c>
      <c r="BC21" s="481">
        <f t="shared" si="5"/>
        <v>0</v>
      </c>
      <c r="BD21" s="481">
        <f t="shared" si="5"/>
        <v>0</v>
      </c>
      <c r="BE21" s="481">
        <f t="shared" si="5"/>
        <v>0</v>
      </c>
      <c r="BF21" s="481">
        <f t="shared" si="5"/>
        <v>0</v>
      </c>
      <c r="BG21" s="481">
        <f t="shared" si="5"/>
        <v>0</v>
      </c>
      <c r="BH21" s="481">
        <f t="shared" si="5"/>
        <v>0</v>
      </c>
      <c r="BI21" s="481">
        <f t="shared" si="5"/>
        <v>0</v>
      </c>
      <c r="BJ21" s="481">
        <f t="shared" si="5"/>
        <v>0</v>
      </c>
      <c r="BK21" s="448"/>
    </row>
    <row r="22" spans="2:63">
      <c r="B22" s="482">
        <v>15</v>
      </c>
      <c r="C22" s="483" t="s">
        <v>1617</v>
      </c>
      <c r="D22" s="525" t="s">
        <v>1618</v>
      </c>
      <c r="E22" s="484" t="s">
        <v>496</v>
      </c>
      <c r="F22" s="485">
        <v>1</v>
      </c>
      <c r="G22" s="526">
        <v>93.3</v>
      </c>
      <c r="H22" s="527">
        <v>95.9</v>
      </c>
      <c r="I22" s="527">
        <v>98</v>
      </c>
      <c r="J22" s="527">
        <v>99.6</v>
      </c>
      <c r="K22" s="527">
        <v>99.9</v>
      </c>
      <c r="L22" s="527">
        <v>100.6</v>
      </c>
      <c r="M22" s="527">
        <v>103.2</v>
      </c>
      <c r="N22" s="488">
        <v>105.62246</v>
      </c>
      <c r="O22" s="491">
        <v>107.80863666</v>
      </c>
      <c r="P22" s="490">
        <v>110.07261802986</v>
      </c>
      <c r="Q22" s="488">
        <v>112.2740703904572</v>
      </c>
      <c r="R22" s="488">
        <v>114.63182586865679</v>
      </c>
      <c r="S22" s="488">
        <v>116.92446238602993</v>
      </c>
      <c r="T22" s="491">
        <v>119.26295163375053</v>
      </c>
      <c r="U22" s="492">
        <v>121.64821066642554</v>
      </c>
      <c r="V22" s="488">
        <v>124.08117487975406</v>
      </c>
      <c r="W22" s="488">
        <v>126.56279837734914</v>
      </c>
      <c r="X22" s="488">
        <v>129.09405434489614</v>
      </c>
      <c r="Y22" s="491">
        <v>131.67593543179407</v>
      </c>
      <c r="Z22" s="447"/>
      <c r="AA22" s="498"/>
      <c r="AB22" s="499"/>
      <c r="AD22" s="480">
        <f t="shared" ref="AD22:AD33" si="6" xml:space="preserve"> IF( SUM( AH22:AS22 ) = 0, 0,$AH$5 )</f>
        <v>0</v>
      </c>
      <c r="AE22" s="480"/>
      <c r="AG22" s="448"/>
      <c r="AH22" s="481">
        <f xml:space="preserve"> IF( ISNUMBER(N22), 0, 1 )</f>
        <v>0</v>
      </c>
      <c r="AI22" s="481">
        <f xml:space="preserve"> IF( ISNUMBER(O22), 0, 1 )</f>
        <v>0</v>
      </c>
      <c r="AJ22" s="481">
        <f t="shared" ref="AJ22:AS33" si="7" xml:space="preserve"> IF( ISNUMBER(P22), 0, 1 )</f>
        <v>0</v>
      </c>
      <c r="AK22" s="481">
        <f t="shared" si="7"/>
        <v>0</v>
      </c>
      <c r="AL22" s="481">
        <f t="shared" si="7"/>
        <v>0</v>
      </c>
      <c r="AM22" s="481">
        <f t="shared" si="7"/>
        <v>0</v>
      </c>
      <c r="AN22" s="481">
        <f t="shared" si="7"/>
        <v>0</v>
      </c>
      <c r="AO22" s="481">
        <f t="shared" si="7"/>
        <v>0</v>
      </c>
      <c r="AP22" s="481">
        <f t="shared" si="7"/>
        <v>0</v>
      </c>
      <c r="AQ22" s="481">
        <f t="shared" si="7"/>
        <v>0</v>
      </c>
      <c r="AR22" s="481">
        <f t="shared" si="7"/>
        <v>0</v>
      </c>
      <c r="AS22" s="481">
        <f t="shared" si="7"/>
        <v>0</v>
      </c>
      <c r="AT22" s="448"/>
      <c r="AV22" s="448"/>
      <c r="AW22" s="464"/>
      <c r="AX22" s="464"/>
      <c r="AY22" s="464"/>
      <c r="AZ22" s="464"/>
      <c r="BA22" s="464"/>
      <c r="BB22" s="464"/>
      <c r="BC22" s="464"/>
      <c r="BD22" s="464"/>
      <c r="BE22" s="464"/>
      <c r="BF22" s="464"/>
      <c r="BG22" s="464"/>
      <c r="BH22" s="464"/>
      <c r="BI22" s="464"/>
      <c r="BJ22" s="464"/>
      <c r="BK22" s="448"/>
    </row>
    <row r="23" spans="2:63">
      <c r="B23" s="482">
        <v>16</v>
      </c>
      <c r="C23" s="495" t="s">
        <v>1619</v>
      </c>
      <c r="D23" s="528" t="s">
        <v>1620</v>
      </c>
      <c r="E23" s="496" t="s">
        <v>496</v>
      </c>
      <c r="F23" s="497">
        <v>1</v>
      </c>
      <c r="G23" s="526">
        <v>93.5</v>
      </c>
      <c r="H23" s="527">
        <v>95.9</v>
      </c>
      <c r="I23" s="527">
        <v>98.2</v>
      </c>
      <c r="J23" s="527">
        <v>99.6</v>
      </c>
      <c r="K23" s="527">
        <v>100.1</v>
      </c>
      <c r="L23" s="527">
        <v>100.8</v>
      </c>
      <c r="M23" s="527">
        <v>103.5</v>
      </c>
      <c r="N23" s="488">
        <v>105.85691249999998</v>
      </c>
      <c r="O23" s="491">
        <v>108.05395337374996</v>
      </c>
      <c r="P23" s="490">
        <v>110.3230863945987</v>
      </c>
      <c r="Q23" s="488">
        <v>112.52954812249068</v>
      </c>
      <c r="R23" s="488">
        <v>114.89266863306297</v>
      </c>
      <c r="S23" s="488">
        <v>117.19052200572423</v>
      </c>
      <c r="T23" s="491">
        <v>119.53433244583871</v>
      </c>
      <c r="U23" s="492">
        <v>121.92501909475548</v>
      </c>
      <c r="V23" s="488">
        <v>124.36351947665059</v>
      </c>
      <c r="W23" s="488">
        <v>126.8507898661836</v>
      </c>
      <c r="X23" s="488">
        <v>129.38780566350727</v>
      </c>
      <c r="Y23" s="491">
        <v>131.97556177677743</v>
      </c>
      <c r="Z23" s="447"/>
      <c r="AA23" s="498"/>
      <c r="AB23" s="499"/>
      <c r="AD23" s="480">
        <f t="shared" si="6"/>
        <v>0</v>
      </c>
      <c r="AE23" s="480"/>
      <c r="AG23" s="529"/>
      <c r="AH23" s="481">
        <f t="shared" ref="AH23:AI33" si="8" xml:space="preserve"> IF( ISNUMBER(N23), 0, 1 )</f>
        <v>0</v>
      </c>
      <c r="AI23" s="481">
        <f t="shared" si="8"/>
        <v>0</v>
      </c>
      <c r="AJ23" s="481">
        <f t="shared" si="7"/>
        <v>0</v>
      </c>
      <c r="AK23" s="481">
        <f t="shared" si="7"/>
        <v>0</v>
      </c>
      <c r="AL23" s="481">
        <f t="shared" si="7"/>
        <v>0</v>
      </c>
      <c r="AM23" s="481">
        <f t="shared" si="7"/>
        <v>0</v>
      </c>
      <c r="AN23" s="481">
        <f t="shared" si="7"/>
        <v>0</v>
      </c>
      <c r="AO23" s="481">
        <f t="shared" si="7"/>
        <v>0</v>
      </c>
      <c r="AP23" s="481">
        <f t="shared" si="7"/>
        <v>0</v>
      </c>
      <c r="AQ23" s="481">
        <f t="shared" si="7"/>
        <v>0</v>
      </c>
      <c r="AR23" s="481">
        <f t="shared" si="7"/>
        <v>0</v>
      </c>
      <c r="AS23" s="481">
        <f t="shared" si="7"/>
        <v>0</v>
      </c>
      <c r="AT23" s="529"/>
      <c r="AV23" s="529"/>
      <c r="AW23" s="530"/>
      <c r="AX23" s="464"/>
      <c r="AY23" s="464"/>
      <c r="AZ23" s="464"/>
      <c r="BA23" s="464"/>
      <c r="BB23" s="464"/>
      <c r="BC23" s="464"/>
      <c r="BD23" s="464"/>
      <c r="BE23" s="464"/>
      <c r="BF23" s="464"/>
      <c r="BG23" s="464"/>
      <c r="BH23" s="464"/>
      <c r="BI23" s="464"/>
      <c r="BJ23" s="464"/>
      <c r="BK23" s="529"/>
    </row>
    <row r="24" spans="2:63">
      <c r="B24" s="482">
        <v>17</v>
      </c>
      <c r="C24" s="500" t="s">
        <v>1621</v>
      </c>
      <c r="D24" s="531" t="s">
        <v>1622</v>
      </c>
      <c r="E24" s="501" t="s">
        <v>496</v>
      </c>
      <c r="F24" s="502">
        <v>1</v>
      </c>
      <c r="G24" s="526">
        <v>93.5</v>
      </c>
      <c r="H24" s="527">
        <v>95.6</v>
      </c>
      <c r="I24" s="527">
        <v>98</v>
      </c>
      <c r="J24" s="527">
        <v>99.8</v>
      </c>
      <c r="K24" s="527">
        <v>100.1</v>
      </c>
      <c r="L24" s="527">
        <v>101</v>
      </c>
      <c r="M24" s="527">
        <v>103.5</v>
      </c>
      <c r="N24" s="488">
        <v>106.0164625</v>
      </c>
      <c r="O24" s="491">
        <v>108.160618755</v>
      </c>
      <c r="P24" s="490">
        <v>110.431991748855</v>
      </c>
      <c r="Q24" s="488">
        <v>112.6406315838321</v>
      </c>
      <c r="R24" s="488">
        <v>115.00608484709257</v>
      </c>
      <c r="S24" s="488">
        <v>117.30620654403442</v>
      </c>
      <c r="T24" s="491">
        <v>119.65233067491512</v>
      </c>
      <c r="U24" s="492">
        <v>122.04537728841342</v>
      </c>
      <c r="V24" s="488">
        <v>124.48628483418169</v>
      </c>
      <c r="W24" s="488">
        <v>126.97601053086532</v>
      </c>
      <c r="X24" s="488">
        <v>129.51553074148262</v>
      </c>
      <c r="Y24" s="491">
        <v>132.10584135631228</v>
      </c>
      <c r="Z24" s="447"/>
      <c r="AA24" s="498"/>
      <c r="AB24" s="499"/>
      <c r="AD24" s="480">
        <f t="shared" si="6"/>
        <v>0</v>
      </c>
      <c r="AE24" s="480"/>
      <c r="AG24" s="529"/>
      <c r="AH24" s="481">
        <f t="shared" si="8"/>
        <v>0</v>
      </c>
      <c r="AI24" s="481">
        <f t="shared" si="8"/>
        <v>0</v>
      </c>
      <c r="AJ24" s="481">
        <f t="shared" si="7"/>
        <v>0</v>
      </c>
      <c r="AK24" s="481">
        <f t="shared" si="7"/>
        <v>0</v>
      </c>
      <c r="AL24" s="481">
        <f t="shared" si="7"/>
        <v>0</v>
      </c>
      <c r="AM24" s="481">
        <f t="shared" si="7"/>
        <v>0</v>
      </c>
      <c r="AN24" s="481">
        <f t="shared" si="7"/>
        <v>0</v>
      </c>
      <c r="AO24" s="481">
        <f t="shared" si="7"/>
        <v>0</v>
      </c>
      <c r="AP24" s="481">
        <f t="shared" si="7"/>
        <v>0</v>
      </c>
      <c r="AQ24" s="481">
        <f t="shared" si="7"/>
        <v>0</v>
      </c>
      <c r="AR24" s="481">
        <f t="shared" si="7"/>
        <v>0</v>
      </c>
      <c r="AS24" s="481">
        <f t="shared" si="7"/>
        <v>0</v>
      </c>
      <c r="AT24" s="529"/>
      <c r="AV24" s="529"/>
      <c r="AW24" s="464"/>
      <c r="AX24" s="464"/>
      <c r="AY24" s="464"/>
      <c r="AZ24" s="464"/>
      <c r="BA24" s="464"/>
      <c r="BB24" s="464"/>
      <c r="BC24" s="464"/>
      <c r="BD24" s="464"/>
      <c r="BE24" s="464"/>
      <c r="BF24" s="464"/>
      <c r="BG24" s="464"/>
      <c r="BH24" s="464"/>
      <c r="BI24" s="464"/>
      <c r="BJ24" s="464"/>
      <c r="BK24" s="529"/>
    </row>
    <row r="25" spans="2:63">
      <c r="B25" s="482">
        <v>18</v>
      </c>
      <c r="C25" s="500" t="s">
        <v>1623</v>
      </c>
      <c r="D25" s="531" t="s">
        <v>1624</v>
      </c>
      <c r="E25" s="501" t="s">
        <v>496</v>
      </c>
      <c r="F25" s="502">
        <v>1</v>
      </c>
      <c r="G25" s="526">
        <v>93.5</v>
      </c>
      <c r="H25" s="527">
        <v>95.7</v>
      </c>
      <c r="I25" s="527">
        <v>98</v>
      </c>
      <c r="J25" s="527">
        <v>99.6</v>
      </c>
      <c r="K25" s="527">
        <v>100</v>
      </c>
      <c r="L25" s="527">
        <v>100.9</v>
      </c>
      <c r="M25" s="527">
        <v>103.5</v>
      </c>
      <c r="N25" s="488">
        <v>105.94229999999999</v>
      </c>
      <c r="O25" s="491">
        <v>108.09077116999998</v>
      </c>
      <c r="P25" s="490">
        <v>110.36067736456997</v>
      </c>
      <c r="Q25" s="488">
        <v>112.56789091186137</v>
      </c>
      <c r="R25" s="488">
        <v>114.93181662101044</v>
      </c>
      <c r="S25" s="488">
        <v>117.23045295343066</v>
      </c>
      <c r="T25" s="491">
        <v>119.57506201249927</v>
      </c>
      <c r="U25" s="492">
        <v>121.96656325274927</v>
      </c>
      <c r="V25" s="488">
        <v>124.40589451780426</v>
      </c>
      <c r="W25" s="488">
        <v>126.89401240816035</v>
      </c>
      <c r="X25" s="488">
        <v>129.43189265632356</v>
      </c>
      <c r="Y25" s="491">
        <v>132.02053050945003</v>
      </c>
      <c r="Z25" s="447"/>
      <c r="AA25" s="498"/>
      <c r="AB25" s="499"/>
      <c r="AD25" s="480">
        <f t="shared" si="6"/>
        <v>0</v>
      </c>
      <c r="AE25" s="480"/>
      <c r="AG25" s="529"/>
      <c r="AH25" s="481">
        <f t="shared" si="8"/>
        <v>0</v>
      </c>
      <c r="AI25" s="481">
        <f t="shared" si="8"/>
        <v>0</v>
      </c>
      <c r="AJ25" s="481">
        <f t="shared" si="7"/>
        <v>0</v>
      </c>
      <c r="AK25" s="481">
        <f t="shared" si="7"/>
        <v>0</v>
      </c>
      <c r="AL25" s="481">
        <f t="shared" si="7"/>
        <v>0</v>
      </c>
      <c r="AM25" s="481">
        <f t="shared" si="7"/>
        <v>0</v>
      </c>
      <c r="AN25" s="481">
        <f t="shared" si="7"/>
        <v>0</v>
      </c>
      <c r="AO25" s="481">
        <f t="shared" si="7"/>
        <v>0</v>
      </c>
      <c r="AP25" s="481">
        <f t="shared" si="7"/>
        <v>0</v>
      </c>
      <c r="AQ25" s="481">
        <f t="shared" si="7"/>
        <v>0</v>
      </c>
      <c r="AR25" s="481">
        <f t="shared" si="7"/>
        <v>0</v>
      </c>
      <c r="AS25" s="481">
        <f t="shared" si="7"/>
        <v>0</v>
      </c>
      <c r="AT25" s="529"/>
      <c r="AV25" s="529"/>
      <c r="AW25" s="464"/>
      <c r="AX25" s="464"/>
      <c r="AY25" s="464"/>
      <c r="AZ25" s="464"/>
      <c r="BA25" s="464"/>
      <c r="BB25" s="464"/>
      <c r="BC25" s="464"/>
      <c r="BD25" s="464"/>
      <c r="BE25" s="464"/>
      <c r="BF25" s="464"/>
      <c r="BG25" s="464"/>
      <c r="BH25" s="464"/>
      <c r="BI25" s="464"/>
      <c r="BJ25" s="464"/>
      <c r="BK25" s="529"/>
    </row>
    <row r="26" spans="2:63">
      <c r="B26" s="482">
        <v>19</v>
      </c>
      <c r="C26" s="500" t="s">
        <v>1625</v>
      </c>
      <c r="D26" s="531" t="s">
        <v>1626</v>
      </c>
      <c r="E26" s="501" t="s">
        <v>496</v>
      </c>
      <c r="F26" s="502">
        <v>1</v>
      </c>
      <c r="G26" s="526">
        <v>93.9</v>
      </c>
      <c r="H26" s="527">
        <v>96.1</v>
      </c>
      <c r="I26" s="527">
        <v>98.4</v>
      </c>
      <c r="J26" s="527">
        <v>99.9</v>
      </c>
      <c r="K26" s="527">
        <v>100.3</v>
      </c>
      <c r="L26" s="527">
        <v>101.2</v>
      </c>
      <c r="M26" s="527">
        <v>104</v>
      </c>
      <c r="N26" s="488">
        <v>106.39240000000001</v>
      </c>
      <c r="O26" s="491">
        <v>108.53983554000001</v>
      </c>
      <c r="P26" s="490">
        <v>110.81917208634</v>
      </c>
      <c r="Q26" s="488">
        <v>113.03555552806681</v>
      </c>
      <c r="R26" s="488">
        <v>115.4093021941562</v>
      </c>
      <c r="S26" s="488">
        <v>117.71748823803932</v>
      </c>
      <c r="T26" s="491">
        <v>120.07183800280011</v>
      </c>
      <c r="U26" s="492">
        <v>122.47327476285611</v>
      </c>
      <c r="V26" s="488">
        <v>124.92274025811324</v>
      </c>
      <c r="W26" s="488">
        <v>127.4211950632755</v>
      </c>
      <c r="X26" s="488">
        <v>129.96961896454101</v>
      </c>
      <c r="Y26" s="491">
        <v>132.56901134383185</v>
      </c>
      <c r="Z26" s="447"/>
      <c r="AA26" s="498"/>
      <c r="AB26" s="499"/>
      <c r="AD26" s="480">
        <f t="shared" si="6"/>
        <v>0</v>
      </c>
      <c r="AE26" s="480"/>
      <c r="AG26" s="448"/>
      <c r="AH26" s="481">
        <f t="shared" si="8"/>
        <v>0</v>
      </c>
      <c r="AI26" s="481">
        <f t="shared" si="8"/>
        <v>0</v>
      </c>
      <c r="AJ26" s="481">
        <f t="shared" si="7"/>
        <v>0</v>
      </c>
      <c r="AK26" s="481">
        <f t="shared" si="7"/>
        <v>0</v>
      </c>
      <c r="AL26" s="481">
        <f t="shared" si="7"/>
        <v>0</v>
      </c>
      <c r="AM26" s="481">
        <f t="shared" si="7"/>
        <v>0</v>
      </c>
      <c r="AN26" s="481">
        <f t="shared" si="7"/>
        <v>0</v>
      </c>
      <c r="AO26" s="481">
        <f t="shared" si="7"/>
        <v>0</v>
      </c>
      <c r="AP26" s="481">
        <f t="shared" si="7"/>
        <v>0</v>
      </c>
      <c r="AQ26" s="481">
        <f t="shared" si="7"/>
        <v>0</v>
      </c>
      <c r="AR26" s="481">
        <f t="shared" si="7"/>
        <v>0</v>
      </c>
      <c r="AS26" s="481">
        <f t="shared" si="7"/>
        <v>0</v>
      </c>
      <c r="AT26" s="448"/>
      <c r="AV26" s="448"/>
      <c r="AW26" s="464"/>
      <c r="AX26" s="464"/>
      <c r="AY26" s="464"/>
      <c r="AZ26" s="464"/>
      <c r="BA26" s="464"/>
      <c r="BB26" s="464"/>
      <c r="BC26" s="464"/>
      <c r="BD26" s="464"/>
      <c r="BE26" s="464"/>
      <c r="BF26" s="464"/>
      <c r="BG26" s="464"/>
      <c r="BH26" s="464"/>
      <c r="BI26" s="464"/>
      <c r="BJ26" s="464"/>
      <c r="BK26" s="448"/>
    </row>
    <row r="27" spans="2:63">
      <c r="B27" s="482">
        <v>20</v>
      </c>
      <c r="C27" s="500" t="s">
        <v>1627</v>
      </c>
      <c r="D27" s="531" t="s">
        <v>1628</v>
      </c>
      <c r="E27" s="501" t="s">
        <v>496</v>
      </c>
      <c r="F27" s="502">
        <v>1</v>
      </c>
      <c r="G27" s="526">
        <v>94.5</v>
      </c>
      <c r="H27" s="527">
        <v>96.4</v>
      </c>
      <c r="I27" s="527">
        <v>98.7</v>
      </c>
      <c r="J27" s="527">
        <v>100</v>
      </c>
      <c r="K27" s="527">
        <v>100.2</v>
      </c>
      <c r="L27" s="527">
        <v>101.5</v>
      </c>
      <c r="M27" s="527">
        <v>104.3</v>
      </c>
      <c r="N27" s="488">
        <v>106.580305</v>
      </c>
      <c r="O27" s="491">
        <v>108.74598377850002</v>
      </c>
      <c r="P27" s="490">
        <v>111.02964943784851</v>
      </c>
      <c r="Q27" s="488">
        <v>113.25024242660548</v>
      </c>
      <c r="R27" s="488">
        <v>115.62849751756418</v>
      </c>
      <c r="S27" s="488">
        <v>117.94106746791547</v>
      </c>
      <c r="T27" s="491">
        <v>120.29988881727378</v>
      </c>
      <c r="U27" s="492">
        <v>122.70588659361925</v>
      </c>
      <c r="V27" s="488">
        <v>125.16000432549164</v>
      </c>
      <c r="W27" s="488">
        <v>127.66320441200148</v>
      </c>
      <c r="X27" s="488">
        <v>130.21646850024152</v>
      </c>
      <c r="Y27" s="491">
        <v>132.82079787024634</v>
      </c>
      <c r="Z27" s="447"/>
      <c r="AA27" s="498"/>
      <c r="AB27" s="499"/>
      <c r="AD27" s="480">
        <f t="shared" si="6"/>
        <v>0</v>
      </c>
      <c r="AE27" s="480"/>
      <c r="AG27" s="448"/>
      <c r="AH27" s="481">
        <f t="shared" si="8"/>
        <v>0</v>
      </c>
      <c r="AI27" s="481">
        <f t="shared" si="8"/>
        <v>0</v>
      </c>
      <c r="AJ27" s="481">
        <f t="shared" si="7"/>
        <v>0</v>
      </c>
      <c r="AK27" s="481">
        <f t="shared" si="7"/>
        <v>0</v>
      </c>
      <c r="AL27" s="481">
        <f t="shared" si="7"/>
        <v>0</v>
      </c>
      <c r="AM27" s="481">
        <f t="shared" si="7"/>
        <v>0</v>
      </c>
      <c r="AN27" s="481">
        <f t="shared" si="7"/>
        <v>0</v>
      </c>
      <c r="AO27" s="481">
        <f t="shared" si="7"/>
        <v>0</v>
      </c>
      <c r="AP27" s="481">
        <f t="shared" si="7"/>
        <v>0</v>
      </c>
      <c r="AQ27" s="481">
        <f t="shared" si="7"/>
        <v>0</v>
      </c>
      <c r="AR27" s="481">
        <f t="shared" si="7"/>
        <v>0</v>
      </c>
      <c r="AS27" s="481">
        <f t="shared" si="7"/>
        <v>0</v>
      </c>
      <c r="AT27" s="448"/>
      <c r="AV27" s="448"/>
      <c r="AW27" s="464"/>
      <c r="AX27" s="464"/>
      <c r="AY27" s="464"/>
      <c r="AZ27" s="464"/>
      <c r="BA27" s="464"/>
      <c r="BB27" s="464"/>
      <c r="BC27" s="464"/>
      <c r="BD27" s="464"/>
      <c r="BE27" s="464"/>
      <c r="BF27" s="464"/>
      <c r="BG27" s="464"/>
      <c r="BH27" s="464"/>
      <c r="BI27" s="464"/>
      <c r="BJ27" s="464"/>
      <c r="BK27" s="448"/>
    </row>
    <row r="28" spans="2:63">
      <c r="B28" s="482">
        <v>21</v>
      </c>
      <c r="C28" s="500" t="s">
        <v>1629</v>
      </c>
      <c r="D28" s="531" t="s">
        <v>1630</v>
      </c>
      <c r="E28" s="501" t="s">
        <v>496</v>
      </c>
      <c r="F28" s="502">
        <v>1</v>
      </c>
      <c r="G28" s="526">
        <v>94.5</v>
      </c>
      <c r="H28" s="527">
        <v>96.8</v>
      </c>
      <c r="I28" s="527">
        <v>98.8</v>
      </c>
      <c r="J28" s="527">
        <v>100.1</v>
      </c>
      <c r="K28" s="527">
        <v>100.3</v>
      </c>
      <c r="L28" s="527">
        <v>101.6</v>
      </c>
      <c r="M28" s="527">
        <v>104.4</v>
      </c>
      <c r="N28" s="488">
        <v>106.68977</v>
      </c>
      <c r="O28" s="491">
        <v>108.871487681</v>
      </c>
      <c r="P28" s="490">
        <v>111.15778892230099</v>
      </c>
      <c r="Q28" s="488">
        <v>113.38094470074702</v>
      </c>
      <c r="R28" s="488">
        <v>115.7619445394627</v>
      </c>
      <c r="S28" s="488">
        <v>118.07718343025196</v>
      </c>
      <c r="T28" s="491">
        <v>120.438727098857</v>
      </c>
      <c r="U28" s="492">
        <v>122.84750164083414</v>
      </c>
      <c r="V28" s="488">
        <v>125.30445167365082</v>
      </c>
      <c r="W28" s="488">
        <v>127.81054070712383</v>
      </c>
      <c r="X28" s="488">
        <v>130.36675152126631</v>
      </c>
      <c r="Y28" s="491">
        <v>132.97408655169164</v>
      </c>
      <c r="Z28" s="447"/>
      <c r="AA28" s="498"/>
      <c r="AB28" s="499"/>
      <c r="AD28" s="480">
        <f t="shared" si="6"/>
        <v>0</v>
      </c>
      <c r="AE28" s="480"/>
      <c r="AG28" s="448"/>
      <c r="AH28" s="481">
        <f t="shared" si="8"/>
        <v>0</v>
      </c>
      <c r="AI28" s="481">
        <f t="shared" si="8"/>
        <v>0</v>
      </c>
      <c r="AJ28" s="481">
        <f t="shared" si="7"/>
        <v>0</v>
      </c>
      <c r="AK28" s="481">
        <f t="shared" si="7"/>
        <v>0</v>
      </c>
      <c r="AL28" s="481">
        <f t="shared" si="7"/>
        <v>0</v>
      </c>
      <c r="AM28" s="481">
        <f t="shared" si="7"/>
        <v>0</v>
      </c>
      <c r="AN28" s="481">
        <f t="shared" si="7"/>
        <v>0</v>
      </c>
      <c r="AO28" s="481">
        <f t="shared" si="7"/>
        <v>0</v>
      </c>
      <c r="AP28" s="481">
        <f t="shared" si="7"/>
        <v>0</v>
      </c>
      <c r="AQ28" s="481">
        <f t="shared" si="7"/>
        <v>0</v>
      </c>
      <c r="AR28" s="481">
        <f t="shared" si="7"/>
        <v>0</v>
      </c>
      <c r="AS28" s="481">
        <f t="shared" si="7"/>
        <v>0</v>
      </c>
      <c r="AT28" s="448"/>
      <c r="AV28" s="448"/>
      <c r="AW28" s="464"/>
      <c r="AX28" s="464"/>
      <c r="AY28" s="464"/>
      <c r="AZ28" s="464"/>
      <c r="BA28" s="464"/>
      <c r="BB28" s="464"/>
      <c r="BC28" s="464"/>
      <c r="BD28" s="464"/>
      <c r="BE28" s="464"/>
      <c r="BF28" s="464"/>
      <c r="BG28" s="464"/>
      <c r="BH28" s="464"/>
      <c r="BI28" s="464"/>
      <c r="BJ28" s="464"/>
      <c r="BK28" s="448"/>
    </row>
    <row r="29" spans="2:63">
      <c r="B29" s="482">
        <v>22</v>
      </c>
      <c r="C29" s="500" t="s">
        <v>1631</v>
      </c>
      <c r="D29" s="531" t="s">
        <v>1632</v>
      </c>
      <c r="E29" s="501" t="s">
        <v>496</v>
      </c>
      <c r="F29" s="502">
        <v>1</v>
      </c>
      <c r="G29" s="526">
        <v>94.7</v>
      </c>
      <c r="H29" s="527">
        <v>97</v>
      </c>
      <c r="I29" s="527">
        <v>98.8</v>
      </c>
      <c r="J29" s="527">
        <v>99.9</v>
      </c>
      <c r="K29" s="527">
        <v>100.3</v>
      </c>
      <c r="L29" s="527">
        <v>101.8</v>
      </c>
      <c r="M29" s="527">
        <v>104.7</v>
      </c>
      <c r="N29" s="488">
        <v>106.88593750000001</v>
      </c>
      <c r="O29" s="491">
        <v>109.0571416075</v>
      </c>
      <c r="P29" s="490">
        <v>111.3473415812575</v>
      </c>
      <c r="Q29" s="488">
        <v>113.57428841288265</v>
      </c>
      <c r="R29" s="488">
        <v>115.95934846955318</v>
      </c>
      <c r="S29" s="488">
        <v>118.27853543894425</v>
      </c>
      <c r="T29" s="491">
        <v>120.64410614772314</v>
      </c>
      <c r="U29" s="492">
        <v>123.05698827067761</v>
      </c>
      <c r="V29" s="488">
        <v>125.51812803609116</v>
      </c>
      <c r="W29" s="488">
        <v>128.02849059681299</v>
      </c>
      <c r="X29" s="488">
        <v>130.58906040874925</v>
      </c>
      <c r="Y29" s="491">
        <v>133.20084161692424</v>
      </c>
      <c r="Z29" s="447"/>
      <c r="AA29" s="498"/>
      <c r="AB29" s="499"/>
      <c r="AD29" s="480">
        <f t="shared" si="6"/>
        <v>0</v>
      </c>
      <c r="AE29" s="480"/>
      <c r="AG29" s="448"/>
      <c r="AH29" s="481">
        <f t="shared" si="8"/>
        <v>0</v>
      </c>
      <c r="AI29" s="481">
        <f t="shared" si="8"/>
        <v>0</v>
      </c>
      <c r="AJ29" s="481">
        <f t="shared" si="7"/>
        <v>0</v>
      </c>
      <c r="AK29" s="481">
        <f t="shared" si="7"/>
        <v>0</v>
      </c>
      <c r="AL29" s="481">
        <f t="shared" si="7"/>
        <v>0</v>
      </c>
      <c r="AM29" s="481">
        <f t="shared" si="7"/>
        <v>0</v>
      </c>
      <c r="AN29" s="481">
        <f t="shared" si="7"/>
        <v>0</v>
      </c>
      <c r="AO29" s="481">
        <f t="shared" si="7"/>
        <v>0</v>
      </c>
      <c r="AP29" s="481">
        <f t="shared" si="7"/>
        <v>0</v>
      </c>
      <c r="AQ29" s="481">
        <f t="shared" si="7"/>
        <v>0</v>
      </c>
      <c r="AR29" s="481">
        <f t="shared" si="7"/>
        <v>0</v>
      </c>
      <c r="AS29" s="481">
        <f t="shared" si="7"/>
        <v>0</v>
      </c>
      <c r="AT29" s="448"/>
      <c r="AV29" s="448"/>
      <c r="AW29" s="464"/>
      <c r="AX29" s="464"/>
      <c r="AY29" s="464"/>
      <c r="AZ29" s="464"/>
      <c r="BA29" s="464"/>
      <c r="BB29" s="464"/>
      <c r="BC29" s="464"/>
      <c r="BD29" s="464"/>
      <c r="BE29" s="464"/>
      <c r="BF29" s="464"/>
      <c r="BG29" s="464"/>
      <c r="BH29" s="464"/>
      <c r="BI29" s="464"/>
      <c r="BJ29" s="464"/>
      <c r="BK29" s="448"/>
    </row>
    <row r="30" spans="2:63">
      <c r="B30" s="482">
        <v>23</v>
      </c>
      <c r="C30" s="500" t="s">
        <v>1633</v>
      </c>
      <c r="D30" s="531" t="s">
        <v>1634</v>
      </c>
      <c r="E30" s="501" t="s">
        <v>496</v>
      </c>
      <c r="F30" s="502">
        <v>1</v>
      </c>
      <c r="G30" s="526">
        <v>95</v>
      </c>
      <c r="H30" s="527">
        <v>97.3</v>
      </c>
      <c r="I30" s="527">
        <v>99.2</v>
      </c>
      <c r="J30" s="527">
        <v>99.9</v>
      </c>
      <c r="K30" s="527">
        <v>100.4</v>
      </c>
      <c r="L30" s="527">
        <v>102.2</v>
      </c>
      <c r="M30" s="527">
        <v>105</v>
      </c>
      <c r="N30" s="488">
        <v>107.17612499999998</v>
      </c>
      <c r="O30" s="491">
        <v>109.3761787875</v>
      </c>
      <c r="P30" s="490">
        <v>111.67307854203749</v>
      </c>
      <c r="Q30" s="488">
        <v>113.90654011287823</v>
      </c>
      <c r="R30" s="488">
        <v>116.29857745524866</v>
      </c>
      <c r="S30" s="488">
        <v>118.62454900435364</v>
      </c>
      <c r="T30" s="491">
        <v>120.99703998444072</v>
      </c>
      <c r="U30" s="492">
        <v>123.41698078412954</v>
      </c>
      <c r="V30" s="488">
        <v>125.88532039981213</v>
      </c>
      <c r="W30" s="488">
        <v>128.40302680780837</v>
      </c>
      <c r="X30" s="488">
        <v>130.97108734396454</v>
      </c>
      <c r="Y30" s="491">
        <v>133.59050909084382</v>
      </c>
      <c r="Z30" s="447"/>
      <c r="AA30" s="498"/>
      <c r="AB30" s="499"/>
      <c r="AD30" s="480">
        <f t="shared" si="6"/>
        <v>0</v>
      </c>
      <c r="AE30" s="480"/>
      <c r="AG30" s="529"/>
      <c r="AH30" s="481">
        <f t="shared" si="8"/>
        <v>0</v>
      </c>
      <c r="AI30" s="481">
        <f t="shared" si="8"/>
        <v>0</v>
      </c>
      <c r="AJ30" s="481">
        <f t="shared" si="7"/>
        <v>0</v>
      </c>
      <c r="AK30" s="481">
        <f t="shared" si="7"/>
        <v>0</v>
      </c>
      <c r="AL30" s="481">
        <f t="shared" si="7"/>
        <v>0</v>
      </c>
      <c r="AM30" s="481">
        <f t="shared" si="7"/>
        <v>0</v>
      </c>
      <c r="AN30" s="481">
        <f t="shared" si="7"/>
        <v>0</v>
      </c>
      <c r="AO30" s="481">
        <f t="shared" si="7"/>
        <v>0</v>
      </c>
      <c r="AP30" s="481">
        <f t="shared" si="7"/>
        <v>0</v>
      </c>
      <c r="AQ30" s="481">
        <f t="shared" si="7"/>
        <v>0</v>
      </c>
      <c r="AR30" s="481">
        <f t="shared" si="7"/>
        <v>0</v>
      </c>
      <c r="AS30" s="481">
        <f t="shared" si="7"/>
        <v>0</v>
      </c>
      <c r="AT30" s="529"/>
      <c r="AV30" s="529"/>
      <c r="AW30" s="464"/>
      <c r="AX30" s="464"/>
      <c r="AY30" s="464"/>
      <c r="AZ30" s="464"/>
      <c r="BA30" s="464"/>
      <c r="BB30" s="464"/>
      <c r="BC30" s="464"/>
      <c r="BD30" s="464"/>
      <c r="BE30" s="464"/>
      <c r="BF30" s="464"/>
      <c r="BG30" s="464"/>
      <c r="BH30" s="464"/>
      <c r="BI30" s="464"/>
      <c r="BJ30" s="464"/>
      <c r="BK30" s="529"/>
    </row>
    <row r="31" spans="2:63">
      <c r="B31" s="482">
        <v>24</v>
      </c>
      <c r="C31" s="500" t="s">
        <v>1635</v>
      </c>
      <c r="D31" s="531" t="s">
        <v>1636</v>
      </c>
      <c r="E31" s="501" t="s">
        <v>496</v>
      </c>
      <c r="F31" s="502">
        <v>1</v>
      </c>
      <c r="G31" s="526">
        <v>94.7</v>
      </c>
      <c r="H31" s="527">
        <v>97</v>
      </c>
      <c r="I31" s="527">
        <v>98.7</v>
      </c>
      <c r="J31" s="527">
        <v>99.2</v>
      </c>
      <c r="K31" s="527">
        <v>99.9</v>
      </c>
      <c r="L31" s="527">
        <v>101.8</v>
      </c>
      <c r="M31" s="527">
        <v>104.5</v>
      </c>
      <c r="N31" s="488">
        <v>106.69474999999998</v>
      </c>
      <c r="O31" s="491">
        <v>108.93533974999997</v>
      </c>
      <c r="P31" s="490">
        <v>111.11404654499997</v>
      </c>
      <c r="Q31" s="488">
        <v>113.44744152244495</v>
      </c>
      <c r="R31" s="488">
        <v>115.71639035289385</v>
      </c>
      <c r="S31" s="488">
        <v>118.03071815995173</v>
      </c>
      <c r="T31" s="491">
        <v>120.39133252315077</v>
      </c>
      <c r="U31" s="492">
        <v>122.79915917361379</v>
      </c>
      <c r="V31" s="488">
        <v>125.25514235708607</v>
      </c>
      <c r="W31" s="488">
        <v>127.7602452042278</v>
      </c>
      <c r="X31" s="488">
        <v>130.31545010831235</v>
      </c>
      <c r="Y31" s="491">
        <v>132.9217591104786</v>
      </c>
      <c r="Z31" s="447"/>
      <c r="AA31" s="498"/>
      <c r="AB31" s="499"/>
      <c r="AD31" s="480">
        <f t="shared" si="6"/>
        <v>0</v>
      </c>
      <c r="AE31" s="480"/>
      <c r="AG31" s="448"/>
      <c r="AH31" s="481">
        <f t="shared" si="8"/>
        <v>0</v>
      </c>
      <c r="AI31" s="481">
        <f t="shared" si="8"/>
        <v>0</v>
      </c>
      <c r="AJ31" s="481">
        <f t="shared" si="7"/>
        <v>0</v>
      </c>
      <c r="AK31" s="481">
        <f t="shared" si="7"/>
        <v>0</v>
      </c>
      <c r="AL31" s="481">
        <f t="shared" si="7"/>
        <v>0</v>
      </c>
      <c r="AM31" s="481">
        <f t="shared" si="7"/>
        <v>0</v>
      </c>
      <c r="AN31" s="481">
        <f t="shared" si="7"/>
        <v>0</v>
      </c>
      <c r="AO31" s="481">
        <f t="shared" si="7"/>
        <v>0</v>
      </c>
      <c r="AP31" s="481">
        <f t="shared" si="7"/>
        <v>0</v>
      </c>
      <c r="AQ31" s="481">
        <f t="shared" si="7"/>
        <v>0</v>
      </c>
      <c r="AR31" s="481">
        <f t="shared" si="7"/>
        <v>0</v>
      </c>
      <c r="AS31" s="481">
        <f t="shared" si="7"/>
        <v>0</v>
      </c>
      <c r="AT31" s="448"/>
      <c r="AV31" s="448"/>
      <c r="AW31" s="464"/>
      <c r="AX31" s="464"/>
      <c r="AY31" s="464"/>
      <c r="AZ31" s="464"/>
      <c r="BA31" s="464"/>
      <c r="BB31" s="464"/>
      <c r="BC31" s="464"/>
      <c r="BD31" s="464"/>
      <c r="BE31" s="464"/>
      <c r="BF31" s="464"/>
      <c r="BG31" s="464"/>
      <c r="BH31" s="464"/>
      <c r="BI31" s="464"/>
      <c r="BJ31" s="464"/>
      <c r="BK31" s="448"/>
    </row>
    <row r="32" spans="2:63">
      <c r="B32" s="482">
        <v>25</v>
      </c>
      <c r="C32" s="500" t="s">
        <v>1637</v>
      </c>
      <c r="D32" s="531" t="s">
        <v>1638</v>
      </c>
      <c r="E32" s="501" t="s">
        <v>496</v>
      </c>
      <c r="F32" s="502">
        <v>1</v>
      </c>
      <c r="G32" s="526">
        <v>95.2</v>
      </c>
      <c r="H32" s="527">
        <v>97.5</v>
      </c>
      <c r="I32" s="527">
        <v>99.1</v>
      </c>
      <c r="J32" s="527">
        <v>99.5</v>
      </c>
      <c r="K32" s="527">
        <v>100.1</v>
      </c>
      <c r="L32" s="527">
        <v>102.4</v>
      </c>
      <c r="M32" s="527">
        <v>104.9</v>
      </c>
      <c r="N32" s="488">
        <v>107.152175</v>
      </c>
      <c r="O32" s="491">
        <v>109.40237067499999</v>
      </c>
      <c r="P32" s="490">
        <v>111.59041808849999</v>
      </c>
      <c r="Q32" s="488">
        <v>113.93381686835848</v>
      </c>
      <c r="R32" s="488">
        <v>116.21249320572565</v>
      </c>
      <c r="S32" s="488">
        <v>118.53674306984017</v>
      </c>
      <c r="T32" s="491">
        <v>120.90747793123698</v>
      </c>
      <c r="U32" s="492">
        <v>123.32562748986173</v>
      </c>
      <c r="V32" s="488">
        <v>125.79214003965896</v>
      </c>
      <c r="W32" s="488">
        <v>128.30798284045215</v>
      </c>
      <c r="X32" s="488">
        <v>130.8741424972612</v>
      </c>
      <c r="Y32" s="491">
        <v>133.49162534720642</v>
      </c>
      <c r="Z32" s="447"/>
      <c r="AA32" s="498"/>
      <c r="AB32" s="499"/>
      <c r="AD32" s="480">
        <f t="shared" si="6"/>
        <v>0</v>
      </c>
      <c r="AE32" s="480"/>
      <c r="AG32" s="448"/>
      <c r="AH32" s="481">
        <f t="shared" si="8"/>
        <v>0</v>
      </c>
      <c r="AI32" s="481">
        <f t="shared" si="8"/>
        <v>0</v>
      </c>
      <c r="AJ32" s="481">
        <f t="shared" si="7"/>
        <v>0</v>
      </c>
      <c r="AK32" s="481">
        <f t="shared" si="7"/>
        <v>0</v>
      </c>
      <c r="AL32" s="481">
        <f t="shared" si="7"/>
        <v>0</v>
      </c>
      <c r="AM32" s="481">
        <f t="shared" si="7"/>
        <v>0</v>
      </c>
      <c r="AN32" s="481">
        <f t="shared" si="7"/>
        <v>0</v>
      </c>
      <c r="AO32" s="481">
        <f t="shared" si="7"/>
        <v>0</v>
      </c>
      <c r="AP32" s="481">
        <f t="shared" si="7"/>
        <v>0</v>
      </c>
      <c r="AQ32" s="481">
        <f t="shared" si="7"/>
        <v>0</v>
      </c>
      <c r="AR32" s="481">
        <f t="shared" si="7"/>
        <v>0</v>
      </c>
      <c r="AS32" s="481">
        <f t="shared" si="7"/>
        <v>0</v>
      </c>
      <c r="AT32" s="448"/>
      <c r="AV32" s="448"/>
      <c r="AW32" s="464"/>
      <c r="AX32" s="464"/>
      <c r="AY32" s="464"/>
      <c r="AZ32" s="464"/>
      <c r="BA32" s="464"/>
      <c r="BB32" s="464"/>
      <c r="BC32" s="464"/>
      <c r="BD32" s="464"/>
      <c r="BE32" s="464"/>
      <c r="BF32" s="464"/>
      <c r="BG32" s="464"/>
      <c r="BH32" s="464"/>
      <c r="BI32" s="464"/>
      <c r="BJ32" s="464"/>
      <c r="BK32" s="448"/>
    </row>
    <row r="33" spans="2:63" ht="14.4" thickBot="1">
      <c r="B33" s="504">
        <v>26</v>
      </c>
      <c r="C33" s="505" t="s">
        <v>1639</v>
      </c>
      <c r="D33" s="532" t="s">
        <v>1640</v>
      </c>
      <c r="E33" s="506" t="s">
        <v>496</v>
      </c>
      <c r="F33" s="507">
        <v>1</v>
      </c>
      <c r="G33" s="533">
        <v>95.4</v>
      </c>
      <c r="H33" s="534">
        <v>97.8</v>
      </c>
      <c r="I33" s="534">
        <v>99.3</v>
      </c>
      <c r="J33" s="534">
        <v>99.6</v>
      </c>
      <c r="K33" s="534">
        <v>100.4</v>
      </c>
      <c r="L33" s="534">
        <v>102.7</v>
      </c>
      <c r="M33" s="534">
        <v>105.1</v>
      </c>
      <c r="N33" s="510">
        <v>107.37371749999998</v>
      </c>
      <c r="O33" s="513">
        <v>109.62856556749998</v>
      </c>
      <c r="P33" s="512">
        <v>111.82113687884998</v>
      </c>
      <c r="Q33" s="510">
        <v>114.16938075330582</v>
      </c>
      <c r="R33" s="510">
        <v>116.45276836837193</v>
      </c>
      <c r="S33" s="510">
        <v>118.78182373573938</v>
      </c>
      <c r="T33" s="513">
        <v>121.15746021045418</v>
      </c>
      <c r="U33" s="514">
        <v>123.58060941466326</v>
      </c>
      <c r="V33" s="510">
        <v>126.05222160295652</v>
      </c>
      <c r="W33" s="510">
        <v>128.57326603501565</v>
      </c>
      <c r="X33" s="510">
        <v>131.14473135571598</v>
      </c>
      <c r="Y33" s="513">
        <v>133.76762598283031</v>
      </c>
      <c r="Z33" s="447"/>
      <c r="AA33" s="515"/>
      <c r="AB33" s="516"/>
      <c r="AD33" s="480">
        <f t="shared" si="6"/>
        <v>0</v>
      </c>
      <c r="AE33" s="480"/>
      <c r="AG33" s="448"/>
      <c r="AH33" s="481">
        <f t="shared" si="8"/>
        <v>0</v>
      </c>
      <c r="AI33" s="481">
        <f t="shared" si="8"/>
        <v>0</v>
      </c>
      <c r="AJ33" s="481">
        <f t="shared" si="7"/>
        <v>0</v>
      </c>
      <c r="AK33" s="481">
        <f t="shared" si="7"/>
        <v>0</v>
      </c>
      <c r="AL33" s="481">
        <f t="shared" si="7"/>
        <v>0</v>
      </c>
      <c r="AM33" s="481">
        <f t="shared" si="7"/>
        <v>0</v>
      </c>
      <c r="AN33" s="481">
        <f t="shared" si="7"/>
        <v>0</v>
      </c>
      <c r="AO33" s="481">
        <f t="shared" si="7"/>
        <v>0</v>
      </c>
      <c r="AP33" s="481">
        <f t="shared" si="7"/>
        <v>0</v>
      </c>
      <c r="AQ33" s="481">
        <f t="shared" si="7"/>
        <v>0</v>
      </c>
      <c r="AR33" s="481">
        <f t="shared" si="7"/>
        <v>0</v>
      </c>
      <c r="AS33" s="481">
        <f t="shared" si="7"/>
        <v>0</v>
      </c>
      <c r="AT33" s="448"/>
      <c r="AV33" s="448"/>
      <c r="AW33" s="465"/>
      <c r="AX33" s="464"/>
      <c r="AY33" s="464"/>
      <c r="AZ33" s="464"/>
      <c r="BA33" s="464"/>
      <c r="BB33" s="464"/>
      <c r="BC33" s="464"/>
      <c r="BD33" s="464"/>
      <c r="BE33" s="464"/>
      <c r="BF33" s="464"/>
      <c r="BG33" s="464"/>
      <c r="BH33" s="464"/>
      <c r="BI33" s="464"/>
      <c r="BJ33" s="464"/>
      <c r="BK33" s="448"/>
    </row>
    <row r="34" spans="2:63" ht="14.4" thickBot="1">
      <c r="B34" s="447"/>
      <c r="C34" s="447"/>
      <c r="D34" s="447"/>
      <c r="E34" s="447"/>
      <c r="F34" s="447"/>
      <c r="G34" s="447"/>
      <c r="H34" s="447"/>
      <c r="I34" s="447"/>
      <c r="J34" s="447"/>
      <c r="K34" s="447"/>
      <c r="L34" s="447"/>
      <c r="M34" s="517"/>
      <c r="N34" s="517"/>
      <c r="O34" s="517"/>
      <c r="P34" s="517"/>
      <c r="Q34" s="517"/>
      <c r="R34" s="517"/>
      <c r="S34" s="517"/>
      <c r="T34" s="517"/>
      <c r="U34" s="517"/>
      <c r="V34" s="517"/>
      <c r="W34" s="517"/>
      <c r="X34" s="517"/>
      <c r="Y34" s="517"/>
      <c r="Z34" s="517"/>
      <c r="AA34" s="517"/>
      <c r="AB34" s="535"/>
      <c r="AD34" s="480"/>
      <c r="AE34" s="480"/>
      <c r="AG34" s="448"/>
      <c r="AH34" s="464"/>
      <c r="AI34" s="464"/>
      <c r="AJ34" s="464"/>
      <c r="AK34" s="464"/>
      <c r="AL34" s="464"/>
      <c r="AM34" s="464"/>
      <c r="AN34" s="464"/>
      <c r="AO34" s="464"/>
      <c r="AP34" s="464"/>
      <c r="AQ34" s="464"/>
      <c r="AR34" s="464"/>
      <c r="AS34" s="464"/>
      <c r="AT34" s="448"/>
      <c r="AV34" s="448"/>
      <c r="AW34" s="464"/>
      <c r="AX34" s="464"/>
      <c r="AY34" s="464"/>
      <c r="AZ34" s="464"/>
      <c r="BA34" s="464"/>
      <c r="BB34" s="464"/>
      <c r="BC34" s="464"/>
      <c r="BD34" s="464"/>
      <c r="BE34" s="464"/>
      <c r="BF34" s="464"/>
      <c r="BG34" s="464"/>
      <c r="BH34" s="464"/>
      <c r="BI34" s="464"/>
      <c r="BJ34" s="464"/>
      <c r="BK34" s="448"/>
    </row>
    <row r="35" spans="2:63" ht="14.4" thickBot="1">
      <c r="B35" s="461" t="s">
        <v>1641</v>
      </c>
      <c r="C35" s="462" t="s">
        <v>1642</v>
      </c>
      <c r="D35" s="447"/>
      <c r="E35" s="447"/>
      <c r="F35" s="447"/>
      <c r="G35" s="447"/>
      <c r="H35" s="447"/>
      <c r="I35" s="447"/>
      <c r="J35" s="447"/>
      <c r="K35" s="447"/>
      <c r="L35" s="447"/>
      <c r="M35" s="517"/>
      <c r="N35" s="517"/>
      <c r="O35" s="517"/>
      <c r="P35" s="517"/>
      <c r="Q35" s="517"/>
      <c r="R35" s="517"/>
      <c r="S35" s="517"/>
      <c r="T35" s="517"/>
      <c r="U35" s="517"/>
      <c r="V35" s="517"/>
      <c r="W35" s="517"/>
      <c r="X35" s="517"/>
      <c r="Y35" s="517"/>
      <c r="Z35" s="447"/>
      <c r="AA35" s="519"/>
      <c r="AB35" s="519"/>
      <c r="AD35" s="480"/>
      <c r="AE35" s="480"/>
      <c r="AG35" s="536"/>
      <c r="AH35" s="464"/>
      <c r="AI35" s="464"/>
      <c r="AJ35" s="464"/>
      <c r="AK35" s="464"/>
      <c r="AL35" s="464"/>
      <c r="AM35" s="464"/>
      <c r="AN35" s="464"/>
      <c r="AO35" s="464"/>
      <c r="AP35" s="464"/>
      <c r="AQ35" s="464"/>
      <c r="AR35" s="464"/>
      <c r="AS35" s="464"/>
      <c r="AT35" s="536"/>
      <c r="AV35" s="536"/>
      <c r="AW35" s="464"/>
      <c r="AX35" s="464"/>
      <c r="AY35" s="464"/>
      <c r="AZ35" s="464"/>
      <c r="BA35" s="464"/>
      <c r="BB35" s="464"/>
      <c r="BC35" s="464"/>
      <c r="BD35" s="464"/>
      <c r="BE35" s="464"/>
      <c r="BF35" s="464"/>
      <c r="BG35" s="464"/>
      <c r="BH35" s="464"/>
      <c r="BI35" s="464"/>
      <c r="BJ35" s="464"/>
      <c r="BK35" s="536"/>
    </row>
    <row r="36" spans="2:63" ht="14.4" thickBot="1">
      <c r="B36" s="537">
        <v>27</v>
      </c>
      <c r="C36" s="538" t="s">
        <v>1642</v>
      </c>
      <c r="D36" s="539" t="s">
        <v>1643</v>
      </c>
      <c r="E36" s="539" t="s">
        <v>176</v>
      </c>
      <c r="F36" s="540">
        <v>2</v>
      </c>
      <c r="G36" s="447"/>
      <c r="H36" s="447"/>
      <c r="I36" s="447"/>
      <c r="J36" s="447"/>
      <c r="K36" s="447"/>
      <c r="L36" s="447"/>
      <c r="M36" s="517"/>
      <c r="N36" s="541">
        <v>3.2260753584528068E-2</v>
      </c>
      <c r="O36" s="542">
        <v>2.9254226835911501E-2</v>
      </c>
      <c r="P36" s="543">
        <v>3.0251921959463246E-2</v>
      </c>
      <c r="Q36" s="544">
        <v>3.0999999999999917E-2</v>
      </c>
      <c r="R36" s="544">
        <v>3.0747895117038127E-2</v>
      </c>
      <c r="S36" s="544">
        <v>3.0000000000000027E-2</v>
      </c>
      <c r="T36" s="542">
        <v>3.0000000000000027E-2</v>
      </c>
      <c r="U36" s="543">
        <v>3.0000000000000027E-2</v>
      </c>
      <c r="V36" s="544">
        <v>3.0000000000000027E-2</v>
      </c>
      <c r="W36" s="544">
        <v>3.0000000000000027E-2</v>
      </c>
      <c r="X36" s="544">
        <v>2.9999999999999805E-2</v>
      </c>
      <c r="Y36" s="542">
        <v>3.0000000000000249E-2</v>
      </c>
      <c r="Z36" s="447"/>
      <c r="AA36" s="545"/>
      <c r="AB36" s="546"/>
      <c r="AD36" s="480">
        <f xml:space="preserve"> IF( SUM( AH36:AS36 ) = 0, 0,$AH$5 )</f>
        <v>0</v>
      </c>
      <c r="AE36" s="480"/>
      <c r="AG36" s="536"/>
      <c r="AH36" s="481">
        <f t="shared" ref="AH36:AS36" si="9" xml:space="preserve"> IF( ISNUMBER(N36), 0, 1 )</f>
        <v>0</v>
      </c>
      <c r="AI36" s="481">
        <f t="shared" si="9"/>
        <v>0</v>
      </c>
      <c r="AJ36" s="481">
        <f t="shared" si="9"/>
        <v>0</v>
      </c>
      <c r="AK36" s="481">
        <f t="shared" si="9"/>
        <v>0</v>
      </c>
      <c r="AL36" s="481">
        <f t="shared" si="9"/>
        <v>0</v>
      </c>
      <c r="AM36" s="481">
        <f t="shared" si="9"/>
        <v>0</v>
      </c>
      <c r="AN36" s="481">
        <f t="shared" si="9"/>
        <v>0</v>
      </c>
      <c r="AO36" s="481">
        <f t="shared" si="9"/>
        <v>0</v>
      </c>
      <c r="AP36" s="481">
        <f t="shared" si="9"/>
        <v>0</v>
      </c>
      <c r="AQ36" s="481">
        <f t="shared" si="9"/>
        <v>0</v>
      </c>
      <c r="AR36" s="481">
        <f t="shared" si="9"/>
        <v>0</v>
      </c>
      <c r="AS36" s="481">
        <f t="shared" si="9"/>
        <v>0</v>
      </c>
      <c r="AT36" s="536"/>
      <c r="AV36" s="536"/>
      <c r="AW36" s="464"/>
      <c r="AX36" s="464"/>
      <c r="AY36" s="464"/>
      <c r="AZ36" s="464"/>
      <c r="BA36" s="464"/>
      <c r="BB36" s="464"/>
      <c r="BC36" s="464"/>
      <c r="BD36" s="464"/>
      <c r="BE36" s="464"/>
      <c r="BF36" s="464"/>
      <c r="BG36" s="464"/>
      <c r="BH36" s="464"/>
      <c r="BI36" s="464"/>
      <c r="BJ36" s="464"/>
      <c r="BK36" s="536"/>
    </row>
    <row r="37" spans="2:63" ht="14.4" thickBot="1">
      <c r="B37" s="447"/>
      <c r="C37" s="447"/>
      <c r="D37" s="447"/>
      <c r="E37" s="447"/>
      <c r="F37" s="447"/>
      <c r="G37" s="547"/>
      <c r="H37" s="547"/>
      <c r="I37" s="547"/>
      <c r="J37" s="547"/>
      <c r="K37" s="547"/>
      <c r="L37" s="547"/>
      <c r="M37" s="547"/>
      <c r="N37" s="547"/>
      <c r="O37" s="547"/>
      <c r="P37" s="547"/>
      <c r="Q37" s="547"/>
      <c r="R37" s="547"/>
      <c r="S37" s="547"/>
      <c r="T37" s="547"/>
      <c r="U37" s="547"/>
      <c r="V37" s="547"/>
      <c r="W37" s="547"/>
      <c r="X37" s="547"/>
      <c r="Y37" s="547"/>
      <c r="Z37" s="447"/>
      <c r="AA37" s="519"/>
      <c r="AB37" s="519"/>
      <c r="AD37" s="480"/>
      <c r="AE37" s="480"/>
      <c r="AG37" s="536"/>
      <c r="AH37" s="464"/>
      <c r="AI37" s="464"/>
      <c r="AJ37" s="464"/>
      <c r="AK37" s="464"/>
      <c r="AL37" s="464"/>
      <c r="AM37" s="464"/>
      <c r="AN37" s="464"/>
      <c r="AO37" s="464"/>
      <c r="AP37" s="464"/>
      <c r="AQ37" s="464"/>
      <c r="AR37" s="464"/>
      <c r="AS37" s="464"/>
      <c r="AT37" s="536"/>
      <c r="AV37" s="536"/>
      <c r="AW37" s="464"/>
      <c r="AX37" s="464"/>
      <c r="AY37" s="464"/>
      <c r="AZ37" s="464"/>
      <c r="BA37" s="464"/>
      <c r="BB37" s="464"/>
      <c r="BC37" s="464"/>
      <c r="BD37" s="464"/>
      <c r="BE37" s="464"/>
      <c r="BF37" s="464"/>
      <c r="BG37" s="464"/>
      <c r="BH37" s="464"/>
      <c r="BI37" s="464"/>
      <c r="BJ37" s="464"/>
      <c r="BK37" s="536"/>
    </row>
    <row r="38" spans="2:63" ht="14.4" thickBot="1">
      <c r="B38" s="455" t="s">
        <v>1644</v>
      </c>
      <c r="C38" s="520" t="s">
        <v>1645</v>
      </c>
      <c r="D38" s="447"/>
      <c r="E38" s="447"/>
      <c r="F38" s="447"/>
      <c r="G38" s="447"/>
      <c r="H38" s="447"/>
      <c r="I38" s="447"/>
      <c r="J38" s="447"/>
      <c r="K38" s="447"/>
      <c r="L38" s="447"/>
      <c r="M38" s="517"/>
      <c r="N38" s="517"/>
      <c r="O38" s="517"/>
      <c r="P38" s="517"/>
      <c r="Q38" s="517"/>
      <c r="R38" s="517"/>
      <c r="S38" s="517"/>
      <c r="T38" s="517"/>
      <c r="U38" s="517"/>
      <c r="V38" s="517"/>
      <c r="W38" s="517"/>
      <c r="X38" s="517"/>
      <c r="Y38" s="517"/>
      <c r="Z38" s="447"/>
      <c r="AA38" s="519"/>
      <c r="AB38" s="519"/>
      <c r="AD38" s="480"/>
      <c r="AE38" s="480"/>
      <c r="AG38" s="536"/>
      <c r="AH38" s="464"/>
      <c r="AI38" s="464"/>
      <c r="AJ38" s="464"/>
      <c r="AK38" s="464"/>
      <c r="AL38" s="464"/>
      <c r="AM38" s="464"/>
      <c r="AN38" s="464"/>
      <c r="AO38" s="464"/>
      <c r="AP38" s="464"/>
      <c r="AQ38" s="464"/>
      <c r="AR38" s="464"/>
      <c r="AS38" s="464"/>
      <c r="AT38" s="536"/>
      <c r="AV38" s="536"/>
      <c r="AW38" s="548">
        <f>SUM(AX6:BJ6,AX21:BJ21)</f>
        <v>0</v>
      </c>
      <c r="AX38" s="464"/>
      <c r="AY38" s="464"/>
      <c r="AZ38" s="464"/>
      <c r="BA38" s="464"/>
      <c r="BB38" s="464"/>
      <c r="BC38" s="464"/>
      <c r="BD38" s="464"/>
      <c r="BE38" s="464"/>
      <c r="BF38" s="464"/>
      <c r="BG38" s="464"/>
      <c r="BH38" s="464"/>
      <c r="BI38" s="464"/>
      <c r="BJ38" s="464"/>
      <c r="BK38" s="536"/>
    </row>
    <row r="39" spans="2:63">
      <c r="B39" s="466">
        <v>28</v>
      </c>
      <c r="C39" s="467" t="s">
        <v>1646</v>
      </c>
      <c r="D39" s="468" t="s">
        <v>1647</v>
      </c>
      <c r="E39" s="468" t="s">
        <v>496</v>
      </c>
      <c r="F39" s="469">
        <v>1</v>
      </c>
      <c r="G39" s="549">
        <f t="shared" ref="G39:Y39" si="10">IFERROR(AVERAGE(G7:G18),0)</f>
        <v>237.3416666666667</v>
      </c>
      <c r="H39" s="549">
        <f t="shared" si="10"/>
        <v>244.67499999999998</v>
      </c>
      <c r="I39" s="549">
        <f t="shared" si="10"/>
        <v>251.73333333333335</v>
      </c>
      <c r="J39" s="550">
        <f t="shared" si="10"/>
        <v>256.66666666666669</v>
      </c>
      <c r="K39" s="549">
        <f t="shared" si="10"/>
        <v>259.43333333333334</v>
      </c>
      <c r="L39" s="551">
        <f t="shared" si="10"/>
        <v>264.99166666666673</v>
      </c>
      <c r="M39" s="552">
        <f t="shared" si="10"/>
        <v>274.90833333333336</v>
      </c>
      <c r="N39" s="553">
        <f t="shared" si="10"/>
        <v>283.77708333333334</v>
      </c>
      <c r="O39" s="554">
        <f t="shared" si="10"/>
        <v>292.07876250000004</v>
      </c>
      <c r="P39" s="555">
        <f t="shared" si="10"/>
        <v>300.91470642916664</v>
      </c>
      <c r="Q39" s="553">
        <f t="shared" si="10"/>
        <v>310.24306232847078</v>
      </c>
      <c r="R39" s="553">
        <f t="shared" si="10"/>
        <v>319.78238346973535</v>
      </c>
      <c r="S39" s="553">
        <f t="shared" si="10"/>
        <v>329.37585497382742</v>
      </c>
      <c r="T39" s="556">
        <f t="shared" si="10"/>
        <v>339.25713062304226</v>
      </c>
      <c r="U39" s="555">
        <f t="shared" si="10"/>
        <v>349.43484454173353</v>
      </c>
      <c r="V39" s="553">
        <f t="shared" si="10"/>
        <v>359.91788987798554</v>
      </c>
      <c r="W39" s="553">
        <f t="shared" si="10"/>
        <v>370.71542657432514</v>
      </c>
      <c r="X39" s="553">
        <f t="shared" si="10"/>
        <v>381.83688937155483</v>
      </c>
      <c r="Y39" s="556">
        <f t="shared" si="10"/>
        <v>393.29199605270156</v>
      </c>
      <c r="Z39" s="447"/>
      <c r="AA39" s="524" t="s">
        <v>1648</v>
      </c>
      <c r="AB39" s="557"/>
      <c r="AD39" s="480"/>
      <c r="AE39" s="480"/>
      <c r="AG39" s="536"/>
      <c r="AH39" s="464"/>
      <c r="AI39" s="464"/>
      <c r="AJ39" s="464"/>
      <c r="AK39" s="464"/>
      <c r="AL39" s="464"/>
      <c r="AM39" s="464"/>
      <c r="AN39" s="464"/>
      <c r="AO39" s="464"/>
      <c r="AP39" s="464"/>
      <c r="AQ39" s="464"/>
      <c r="AR39" s="464"/>
      <c r="AS39" s="464"/>
      <c r="AT39" s="536"/>
      <c r="AV39" s="536"/>
      <c r="AW39" s="464"/>
      <c r="AX39" s="464"/>
      <c r="AY39" s="464"/>
      <c r="AZ39" s="464"/>
      <c r="BA39" s="464"/>
      <c r="BB39" s="464"/>
      <c r="BC39" s="464"/>
      <c r="BD39" s="464"/>
      <c r="BE39" s="464"/>
      <c r="BF39" s="464"/>
      <c r="BG39" s="464"/>
      <c r="BH39" s="464"/>
      <c r="BI39" s="464"/>
      <c r="BJ39" s="464"/>
      <c r="BK39" s="536"/>
    </row>
    <row r="40" spans="2:63" ht="14.4" thickBot="1">
      <c r="B40" s="504">
        <v>29</v>
      </c>
      <c r="C40" s="505" t="s">
        <v>1649</v>
      </c>
      <c r="D40" s="532" t="s">
        <v>1650</v>
      </c>
      <c r="E40" s="506" t="s">
        <v>496</v>
      </c>
      <c r="F40" s="507">
        <v>1</v>
      </c>
      <c r="G40" s="558">
        <f t="shared" ref="G40:X40" si="11">IFERROR(AVERAGE(G22:G33),0)</f>
        <v>94.308333333333351</v>
      </c>
      <c r="H40" s="558">
        <f t="shared" si="11"/>
        <v>96.583333333333314</v>
      </c>
      <c r="I40" s="559">
        <f t="shared" si="11"/>
        <v>98.600000000000009</v>
      </c>
      <c r="J40" s="560">
        <f t="shared" si="11"/>
        <v>99.72499999999998</v>
      </c>
      <c r="K40" s="558">
        <f t="shared" si="11"/>
        <v>100.16666666666667</v>
      </c>
      <c r="L40" s="559">
        <f t="shared" si="11"/>
        <v>101.54166666666667</v>
      </c>
      <c r="M40" s="559">
        <f t="shared" si="11"/>
        <v>104.21666666666665</v>
      </c>
      <c r="N40" s="561">
        <f t="shared" si="11"/>
        <v>106.53194291666664</v>
      </c>
      <c r="O40" s="562">
        <f t="shared" si="11"/>
        <v>108.72257361214581</v>
      </c>
      <c r="P40" s="563">
        <f t="shared" si="11"/>
        <v>110.97841713500152</v>
      </c>
      <c r="Q40" s="561">
        <f t="shared" si="11"/>
        <v>113.22586261116091</v>
      </c>
      <c r="R40" s="561">
        <f t="shared" si="11"/>
        <v>115.57514317273325</v>
      </c>
      <c r="S40" s="561">
        <f t="shared" si="11"/>
        <v>117.88664603618793</v>
      </c>
      <c r="T40" s="562">
        <f t="shared" si="11"/>
        <v>120.2443789569117</v>
      </c>
      <c r="U40" s="563">
        <f t="shared" si="11"/>
        <v>122.64926653604994</v>
      </c>
      <c r="V40" s="561">
        <f t="shared" si="11"/>
        <v>125.10225186677093</v>
      </c>
      <c r="W40" s="561">
        <f t="shared" si="11"/>
        <v>127.60429690410636</v>
      </c>
      <c r="X40" s="561">
        <f t="shared" si="11"/>
        <v>130.15638284218849</v>
      </c>
      <c r="Y40" s="562">
        <f>IFERROR(AVERAGE(Y22:Y33),0)</f>
        <v>132.75951049903225</v>
      </c>
      <c r="Z40" s="517"/>
      <c r="AA40" s="515" t="s">
        <v>1651</v>
      </c>
      <c r="AB40" s="516"/>
      <c r="AD40" s="480"/>
      <c r="AE40" s="480"/>
      <c r="AG40" s="536"/>
      <c r="AH40" s="464"/>
      <c r="AI40" s="464"/>
      <c r="AJ40" s="464"/>
      <c r="AK40" s="464"/>
      <c r="AL40" s="464"/>
      <c r="AM40" s="464"/>
      <c r="AN40" s="464"/>
      <c r="AO40" s="464"/>
      <c r="AP40" s="464"/>
      <c r="AQ40" s="464"/>
      <c r="AR40" s="464"/>
      <c r="AS40" s="464"/>
      <c r="AT40" s="536"/>
      <c r="AV40" s="536"/>
      <c r="AW40" s="464"/>
      <c r="AX40" s="464"/>
      <c r="AY40" s="464"/>
      <c r="AZ40" s="464"/>
      <c r="BA40" s="464"/>
      <c r="BB40" s="464"/>
      <c r="BC40" s="464"/>
      <c r="BD40" s="464"/>
      <c r="BE40" s="464"/>
      <c r="BF40" s="464"/>
      <c r="BG40" s="464"/>
      <c r="BH40" s="464"/>
      <c r="BI40" s="464"/>
      <c r="BJ40" s="464"/>
      <c r="BK40" s="536"/>
    </row>
    <row r="41" spans="2:63" ht="14.4" thickBot="1">
      <c r="B41" s="447"/>
      <c r="C41" s="447"/>
      <c r="D41" s="447"/>
      <c r="E41" s="447"/>
      <c r="F41" s="447"/>
      <c r="G41" s="447"/>
      <c r="H41" s="564"/>
      <c r="I41" s="447"/>
      <c r="J41" s="447"/>
      <c r="K41" s="447"/>
      <c r="L41" s="447"/>
      <c r="M41" s="447"/>
      <c r="N41" s="565"/>
      <c r="O41" s="565"/>
      <c r="P41" s="565"/>
      <c r="Q41" s="565"/>
      <c r="R41" s="565"/>
      <c r="S41" s="565"/>
      <c r="T41" s="565"/>
      <c r="U41" s="565"/>
      <c r="V41" s="565"/>
      <c r="W41" s="565"/>
      <c r="X41" s="565"/>
      <c r="Y41" s="565"/>
      <c r="Z41" s="447"/>
      <c r="AA41" s="519"/>
      <c r="AB41" s="519"/>
      <c r="AD41" s="480"/>
      <c r="AE41" s="480"/>
      <c r="AG41" s="536"/>
      <c r="AH41" s="464"/>
      <c r="AI41" s="464"/>
      <c r="AJ41" s="464"/>
      <c r="AK41" s="464"/>
      <c r="AL41" s="464"/>
      <c r="AM41" s="464"/>
      <c r="AN41" s="464"/>
      <c r="AO41" s="464"/>
      <c r="AP41" s="464"/>
      <c r="AQ41" s="464"/>
      <c r="AR41" s="464"/>
      <c r="AS41" s="464"/>
      <c r="AT41" s="536"/>
      <c r="AV41" s="536"/>
      <c r="AW41" s="464"/>
      <c r="AX41" s="464"/>
      <c r="AY41" s="464"/>
      <c r="AZ41" s="464"/>
      <c r="BA41" s="464"/>
      <c r="BB41" s="464"/>
      <c r="BC41" s="464"/>
      <c r="BD41" s="464"/>
      <c r="BE41" s="464"/>
      <c r="BF41" s="464"/>
      <c r="BG41" s="464"/>
      <c r="BH41" s="464"/>
      <c r="BI41" s="464"/>
      <c r="BJ41" s="464"/>
      <c r="BK41" s="536"/>
    </row>
    <row r="42" spans="2:63" ht="14.4" thickBot="1">
      <c r="B42" s="455" t="s">
        <v>1652</v>
      </c>
      <c r="C42" s="520" t="s">
        <v>1653</v>
      </c>
      <c r="D42" s="447"/>
      <c r="E42" s="447"/>
      <c r="F42" s="447"/>
      <c r="G42" s="566"/>
      <c r="H42" s="566"/>
      <c r="I42" s="566"/>
      <c r="J42" s="566"/>
      <c r="K42" s="566"/>
      <c r="L42" s="566"/>
      <c r="M42" s="566"/>
      <c r="N42" s="567"/>
      <c r="O42" s="567"/>
      <c r="P42" s="567"/>
      <c r="Q42" s="567"/>
      <c r="R42" s="567"/>
      <c r="S42" s="567"/>
      <c r="T42" s="567"/>
      <c r="U42" s="567"/>
      <c r="V42" s="567"/>
      <c r="W42" s="567"/>
      <c r="X42" s="567"/>
      <c r="Y42" s="567"/>
      <c r="Z42" s="447"/>
      <c r="AA42" s="519"/>
      <c r="AB42" s="519"/>
      <c r="AD42" s="480"/>
      <c r="AE42" s="480"/>
      <c r="AG42" s="536"/>
      <c r="AH42" s="464"/>
      <c r="AI42" s="464"/>
      <c r="AJ42" s="464"/>
      <c r="AK42" s="464"/>
      <c r="AL42" s="464"/>
      <c r="AM42" s="464"/>
      <c r="AN42" s="464"/>
      <c r="AO42" s="464"/>
      <c r="AP42" s="464"/>
      <c r="AQ42" s="464"/>
      <c r="AR42" s="464"/>
      <c r="AS42" s="464"/>
      <c r="AT42" s="536"/>
      <c r="AV42" s="536"/>
      <c r="AW42" s="464"/>
      <c r="AX42" s="464"/>
      <c r="AY42" s="464"/>
      <c r="AZ42" s="464"/>
      <c r="BA42" s="464"/>
      <c r="BB42" s="464"/>
      <c r="BC42" s="464"/>
      <c r="BD42" s="464"/>
      <c r="BE42" s="464"/>
      <c r="BF42" s="464"/>
      <c r="BG42" s="464"/>
      <c r="BH42" s="464"/>
      <c r="BI42" s="464"/>
      <c r="BJ42" s="464"/>
      <c r="BK42" s="536"/>
    </row>
    <row r="43" spans="2:63">
      <c r="B43" s="466">
        <v>30</v>
      </c>
      <c r="C43" s="467" t="s">
        <v>1654</v>
      </c>
      <c r="D43" s="468" t="s">
        <v>1655</v>
      </c>
      <c r="E43" s="468" t="s">
        <v>176</v>
      </c>
      <c r="F43" s="469">
        <v>2</v>
      </c>
      <c r="G43" s="447"/>
      <c r="H43" s="568">
        <f t="shared" ref="H43:Y43" si="12" xml:space="preserve"> IF(G14=0,0,H14 / G14 -1)</f>
        <v>2.9769392033542896E-2</v>
      </c>
      <c r="I43" s="569">
        <f t="shared" si="12"/>
        <v>2.6465798045602673E-2</v>
      </c>
      <c r="J43" s="570">
        <f t="shared" si="12"/>
        <v>1.983339944466489E-2</v>
      </c>
      <c r="K43" s="571">
        <f t="shared" si="12"/>
        <v>1.0501750291715295E-2</v>
      </c>
      <c r="L43" s="572">
        <f t="shared" si="12"/>
        <v>2.1939953810623525E-2</v>
      </c>
      <c r="M43" s="569">
        <f t="shared" si="12"/>
        <v>3.8794726930320156E-2</v>
      </c>
      <c r="N43" s="573">
        <f t="shared" si="12"/>
        <v>3.149927483683812E-2</v>
      </c>
      <c r="O43" s="574">
        <f t="shared" si="12"/>
        <v>2.9008304407047936E-2</v>
      </c>
      <c r="P43" s="575">
        <f t="shared" si="12"/>
        <v>3.0000000000000027E-2</v>
      </c>
      <c r="Q43" s="573">
        <f t="shared" si="12"/>
        <v>3.0999999999999917E-2</v>
      </c>
      <c r="R43" s="573">
        <f t="shared" si="12"/>
        <v>3.0999999999999917E-2</v>
      </c>
      <c r="S43" s="573">
        <f t="shared" si="12"/>
        <v>3.0000000000000027E-2</v>
      </c>
      <c r="T43" s="574">
        <f t="shared" si="12"/>
        <v>3.0000000000000027E-2</v>
      </c>
      <c r="U43" s="575">
        <f t="shared" si="12"/>
        <v>3.0000000000000027E-2</v>
      </c>
      <c r="V43" s="573">
        <f t="shared" si="12"/>
        <v>3.0000000000000027E-2</v>
      </c>
      <c r="W43" s="573">
        <f t="shared" si="12"/>
        <v>3.0000000000000027E-2</v>
      </c>
      <c r="X43" s="573">
        <f t="shared" si="12"/>
        <v>3.0000000000000027E-2</v>
      </c>
      <c r="Y43" s="574">
        <f t="shared" si="12"/>
        <v>3.0000000000000027E-2</v>
      </c>
      <c r="Z43" s="447"/>
      <c r="AA43" s="524" t="s">
        <v>1656</v>
      </c>
      <c r="AB43" s="557"/>
      <c r="AD43" s="480"/>
      <c r="AE43" s="480"/>
      <c r="AG43" s="529"/>
      <c r="AH43" s="464"/>
      <c r="AI43" s="464"/>
      <c r="AJ43" s="464"/>
      <c r="AK43" s="464"/>
      <c r="AL43" s="464"/>
      <c r="AM43" s="464"/>
      <c r="AN43" s="464"/>
      <c r="AO43" s="464"/>
      <c r="AP43" s="464"/>
      <c r="AQ43" s="464"/>
      <c r="AR43" s="464"/>
      <c r="AS43" s="464"/>
      <c r="AT43" s="529"/>
      <c r="AV43" s="529"/>
      <c r="AW43" s="464"/>
      <c r="AX43" s="464"/>
      <c r="AY43" s="464"/>
      <c r="AZ43" s="464"/>
      <c r="BA43" s="464"/>
      <c r="BB43" s="464"/>
      <c r="BC43" s="464"/>
      <c r="BD43" s="464"/>
      <c r="BE43" s="464"/>
      <c r="BF43" s="464"/>
      <c r="BG43" s="464"/>
      <c r="BH43" s="464"/>
      <c r="BI43" s="464"/>
      <c r="BJ43" s="464"/>
      <c r="BK43" s="529"/>
    </row>
    <row r="44" spans="2:63">
      <c r="B44" s="576">
        <v>31</v>
      </c>
      <c r="C44" s="500" t="s">
        <v>1657</v>
      </c>
      <c r="D44" s="501" t="s">
        <v>1658</v>
      </c>
      <c r="E44" s="501" t="s">
        <v>176</v>
      </c>
      <c r="F44" s="502">
        <v>2</v>
      </c>
      <c r="G44" s="447"/>
      <c r="H44" s="577">
        <f xml:space="preserve"> IF(G39=0,0,H39 / G39 -1)</f>
        <v>3.0897791510129391E-2</v>
      </c>
      <c r="I44" s="578">
        <f t="shared" ref="I44:Y44" si="13" xml:space="preserve"> IF(H39=0,0,I39 / H39 -1)</f>
        <v>2.8847791287762714E-2</v>
      </c>
      <c r="J44" s="579">
        <f t="shared" si="13"/>
        <v>1.9597457627118731E-2</v>
      </c>
      <c r="K44" s="580">
        <f t="shared" si="13"/>
        <v>1.0779220779220777E-2</v>
      </c>
      <c r="L44" s="578">
        <f t="shared" si="13"/>
        <v>2.1424900424001248E-2</v>
      </c>
      <c r="M44" s="578">
        <f t="shared" si="13"/>
        <v>3.7422560457875953E-2</v>
      </c>
      <c r="N44" s="581">
        <f t="shared" si="13"/>
        <v>3.2260753584528068E-2</v>
      </c>
      <c r="O44" s="582">
        <f t="shared" si="13"/>
        <v>2.9254226835911501E-2</v>
      </c>
      <c r="P44" s="583">
        <f t="shared" si="13"/>
        <v>3.0251921959463246E-2</v>
      </c>
      <c r="Q44" s="581">
        <f t="shared" si="13"/>
        <v>3.0999999999999917E-2</v>
      </c>
      <c r="R44" s="581">
        <f t="shared" si="13"/>
        <v>3.0747895117038127E-2</v>
      </c>
      <c r="S44" s="581">
        <f t="shared" si="13"/>
        <v>3.0000000000000027E-2</v>
      </c>
      <c r="T44" s="582">
        <f t="shared" si="13"/>
        <v>3.0000000000000027E-2</v>
      </c>
      <c r="U44" s="583">
        <f t="shared" si="13"/>
        <v>3.0000000000000027E-2</v>
      </c>
      <c r="V44" s="581">
        <f t="shared" si="13"/>
        <v>3.0000000000000027E-2</v>
      </c>
      <c r="W44" s="581">
        <f t="shared" si="13"/>
        <v>3.0000000000000027E-2</v>
      </c>
      <c r="X44" s="581">
        <f t="shared" si="13"/>
        <v>2.9999999999999805E-2</v>
      </c>
      <c r="Y44" s="582">
        <f t="shared" si="13"/>
        <v>3.0000000000000249E-2</v>
      </c>
      <c r="Z44" s="447"/>
      <c r="AA44" s="498" t="s">
        <v>1659</v>
      </c>
      <c r="AB44" s="499"/>
      <c r="AD44" s="480"/>
      <c r="AE44" s="480"/>
      <c r="AG44" s="529"/>
      <c r="AH44" s="464"/>
      <c r="AI44" s="464"/>
      <c r="AJ44" s="464"/>
      <c r="AK44" s="464"/>
      <c r="AL44" s="464"/>
      <c r="AM44" s="464"/>
      <c r="AN44" s="464"/>
      <c r="AO44" s="464"/>
      <c r="AP44" s="464"/>
      <c r="AQ44" s="464"/>
      <c r="AR44" s="464"/>
      <c r="AS44" s="464"/>
      <c r="AT44" s="529"/>
      <c r="AV44" s="529"/>
      <c r="AW44" s="464"/>
      <c r="AX44" s="464"/>
      <c r="AY44" s="464"/>
      <c r="AZ44" s="464"/>
      <c r="BA44" s="464"/>
      <c r="BB44" s="464"/>
      <c r="BC44" s="464"/>
      <c r="BD44" s="464"/>
      <c r="BE44" s="464"/>
      <c r="BF44" s="464"/>
      <c r="BG44" s="464"/>
      <c r="BH44" s="464"/>
      <c r="BI44" s="464"/>
      <c r="BJ44" s="464"/>
      <c r="BK44" s="529"/>
    </row>
    <row r="45" spans="2:63">
      <c r="B45" s="576">
        <v>32</v>
      </c>
      <c r="C45" s="500" t="s">
        <v>1660</v>
      </c>
      <c r="D45" s="501" t="s">
        <v>1661</v>
      </c>
      <c r="E45" s="501" t="s">
        <v>176</v>
      </c>
      <c r="F45" s="502">
        <v>2</v>
      </c>
      <c r="G45" s="447"/>
      <c r="H45" s="577">
        <f t="shared" ref="H45:X45" si="14" xml:space="preserve"> IF(G18=0,0,H18 / G18 -1)</f>
        <v>3.2807308970099536E-2</v>
      </c>
      <c r="I45" s="578">
        <f t="shared" si="14"/>
        <v>2.4527543224768911E-2</v>
      </c>
      <c r="J45" s="579">
        <f t="shared" si="14"/>
        <v>9.0266875981162009E-3</v>
      </c>
      <c r="K45" s="580">
        <f t="shared" si="14"/>
        <v>1.5558148580318898E-2</v>
      </c>
      <c r="L45" s="578">
        <f t="shared" si="14"/>
        <v>3.1405591727307502E-2</v>
      </c>
      <c r="M45" s="578">
        <f t="shared" si="14"/>
        <v>3.3419977720014815E-2</v>
      </c>
      <c r="N45" s="581">
        <f t="shared" si="14"/>
        <v>3.0452748832195287E-2</v>
      </c>
      <c r="O45" s="582">
        <f t="shared" si="14"/>
        <v>3.0000000000000027E-2</v>
      </c>
      <c r="P45" s="583">
        <f t="shared" si="14"/>
        <v>3.0999999999999917E-2</v>
      </c>
      <c r="Q45" s="581">
        <f t="shared" si="14"/>
        <v>3.0999999999999917E-2</v>
      </c>
      <c r="R45" s="581">
        <f t="shared" si="14"/>
        <v>3.0000000000000027E-2</v>
      </c>
      <c r="S45" s="581">
        <f t="shared" si="14"/>
        <v>3.0000000000000027E-2</v>
      </c>
      <c r="T45" s="582">
        <f t="shared" si="14"/>
        <v>3.0000000000000027E-2</v>
      </c>
      <c r="U45" s="583">
        <f t="shared" si="14"/>
        <v>3.0000000000000027E-2</v>
      </c>
      <c r="V45" s="581">
        <f t="shared" si="14"/>
        <v>3.0000000000000027E-2</v>
      </c>
      <c r="W45" s="581">
        <f t="shared" si="14"/>
        <v>3.0000000000000027E-2</v>
      </c>
      <c r="X45" s="581">
        <f t="shared" si="14"/>
        <v>3.0000000000000027E-2</v>
      </c>
      <c r="Y45" s="582">
        <f xml:space="preserve"> IF(X18=0,0,Y18 / X18 -1)</f>
        <v>3.0000000000000027E-2</v>
      </c>
      <c r="Z45" s="447"/>
      <c r="AA45" s="498" t="s">
        <v>1662</v>
      </c>
      <c r="AB45" s="499"/>
      <c r="AD45" s="480"/>
      <c r="AE45" s="480"/>
      <c r="AG45" s="529"/>
      <c r="AH45" s="464"/>
      <c r="AI45" s="464"/>
      <c r="AJ45" s="464"/>
      <c r="AK45" s="464"/>
      <c r="AL45" s="464"/>
      <c r="AM45" s="464"/>
      <c r="AN45" s="464"/>
      <c r="AO45" s="464"/>
      <c r="AP45" s="464"/>
      <c r="AQ45" s="464"/>
      <c r="AR45" s="464"/>
      <c r="AS45" s="464"/>
      <c r="AT45" s="529"/>
      <c r="AV45" s="529"/>
      <c r="AW45" s="464"/>
      <c r="AX45" s="464"/>
      <c r="AY45" s="464"/>
      <c r="AZ45" s="464"/>
      <c r="BA45" s="464"/>
      <c r="BB45" s="464"/>
      <c r="BC45" s="464"/>
      <c r="BD45" s="464"/>
      <c r="BE45" s="464"/>
      <c r="BF45" s="464"/>
      <c r="BG45" s="464"/>
      <c r="BH45" s="464"/>
      <c r="BI45" s="464"/>
      <c r="BJ45" s="464"/>
      <c r="BK45" s="529"/>
    </row>
    <row r="46" spans="2:63">
      <c r="B46" s="576">
        <v>33</v>
      </c>
      <c r="C46" s="500" t="s">
        <v>1663</v>
      </c>
      <c r="D46" s="501" t="s">
        <v>1664</v>
      </c>
      <c r="E46" s="501" t="s">
        <v>176</v>
      </c>
      <c r="F46" s="502">
        <v>2</v>
      </c>
      <c r="G46" s="447"/>
      <c r="H46" s="577">
        <f t="shared" ref="H46:X46" si="15" xml:space="preserve"> IF(G29=0,0,H29 / G29 -1)</f>
        <v>2.428722280887019E-2</v>
      </c>
      <c r="I46" s="578">
        <f t="shared" si="15"/>
        <v>1.8556701030927769E-2</v>
      </c>
      <c r="J46" s="579">
        <f t="shared" si="15"/>
        <v>1.1133603238866474E-2</v>
      </c>
      <c r="K46" s="580">
        <f t="shared" si="15"/>
        <v>4.0040040040039138E-3</v>
      </c>
      <c r="L46" s="578">
        <f t="shared" si="15"/>
        <v>1.4955134596211339E-2</v>
      </c>
      <c r="M46" s="578">
        <f t="shared" si="15"/>
        <v>2.8487229862475427E-2</v>
      </c>
      <c r="N46" s="581">
        <f t="shared" si="15"/>
        <v>2.0878104106972328E-2</v>
      </c>
      <c r="O46" s="582">
        <f t="shared" si="15"/>
        <v>2.0313281225605495E-2</v>
      </c>
      <c r="P46" s="583">
        <f t="shared" si="15"/>
        <v>2.0999999999999908E-2</v>
      </c>
      <c r="Q46" s="581">
        <f t="shared" si="15"/>
        <v>2.0000000000000018E-2</v>
      </c>
      <c r="R46" s="581">
        <f t="shared" si="15"/>
        <v>2.0999999999999908E-2</v>
      </c>
      <c r="S46" s="581">
        <f t="shared" si="15"/>
        <v>2.0000000000000018E-2</v>
      </c>
      <c r="T46" s="582">
        <f t="shared" si="15"/>
        <v>2.0000000000000018E-2</v>
      </c>
      <c r="U46" s="583">
        <f t="shared" si="15"/>
        <v>2.0000000000000018E-2</v>
      </c>
      <c r="V46" s="581">
        <f t="shared" si="15"/>
        <v>2.0000000000000018E-2</v>
      </c>
      <c r="W46" s="581">
        <f t="shared" si="15"/>
        <v>2.0000000000000018E-2</v>
      </c>
      <c r="X46" s="581">
        <f t="shared" si="15"/>
        <v>2.0000000000000018E-2</v>
      </c>
      <c r="Y46" s="582">
        <f xml:space="preserve"> IF(X29=0,0,Y29 / X29 -1)</f>
        <v>2.0000000000000018E-2</v>
      </c>
      <c r="Z46" s="447"/>
      <c r="AA46" s="498" t="s">
        <v>1665</v>
      </c>
      <c r="AB46" s="499"/>
      <c r="AD46" s="480"/>
      <c r="AE46" s="480"/>
      <c r="AG46" s="584"/>
      <c r="AH46" s="464"/>
      <c r="AI46" s="464"/>
      <c r="AJ46" s="464"/>
      <c r="AK46" s="464"/>
      <c r="AL46" s="464"/>
      <c r="AM46" s="464"/>
      <c r="AN46" s="464"/>
      <c r="AO46" s="464"/>
      <c r="AP46" s="464"/>
      <c r="AQ46" s="464"/>
      <c r="AR46" s="464"/>
      <c r="AS46" s="464"/>
      <c r="AT46" s="584"/>
      <c r="AV46" s="584"/>
      <c r="AW46" s="464"/>
      <c r="AX46" s="464"/>
      <c r="AY46" s="464"/>
      <c r="AZ46" s="464"/>
      <c r="BA46" s="464"/>
      <c r="BB46" s="464"/>
      <c r="BC46" s="464"/>
      <c r="BD46" s="464"/>
      <c r="BE46" s="464"/>
      <c r="BF46" s="464"/>
      <c r="BG46" s="464"/>
      <c r="BH46" s="464"/>
      <c r="BI46" s="464"/>
      <c r="BJ46" s="464"/>
      <c r="BK46" s="584"/>
    </row>
    <row r="47" spans="2:63">
      <c r="B47" s="576">
        <v>34</v>
      </c>
      <c r="C47" s="500" t="s">
        <v>1666</v>
      </c>
      <c r="D47" s="501" t="s">
        <v>1667</v>
      </c>
      <c r="E47" s="501" t="s">
        <v>176</v>
      </c>
      <c r="F47" s="502">
        <v>2</v>
      </c>
      <c r="G47" s="447"/>
      <c r="H47" s="577">
        <f xml:space="preserve"> IF(G40=0,0,H40 / G40 -1)</f>
        <v>2.4123000795263305E-2</v>
      </c>
      <c r="I47" s="578">
        <f t="shared" ref="I47:X47" si="16" xml:space="preserve"> IF(H40=0,0,I40 / H40 -1)</f>
        <v>2.088006902502193E-2</v>
      </c>
      <c r="J47" s="579">
        <f t="shared" si="16"/>
        <v>1.1409736308316099E-2</v>
      </c>
      <c r="K47" s="580">
        <f t="shared" si="16"/>
        <v>4.4288459931480784E-3</v>
      </c>
      <c r="L47" s="578">
        <f t="shared" si="16"/>
        <v>1.3727121464226277E-2</v>
      </c>
      <c r="M47" s="578">
        <f t="shared" si="16"/>
        <v>2.6343865408288814E-2</v>
      </c>
      <c r="N47" s="581">
        <f t="shared" si="16"/>
        <v>2.2215988325603453E-2</v>
      </c>
      <c r="O47" s="582">
        <f t="shared" si="16"/>
        <v>2.0563134732206834E-2</v>
      </c>
      <c r="P47" s="583">
        <f t="shared" si="16"/>
        <v>2.0748621449149685E-2</v>
      </c>
      <c r="Q47" s="581">
        <f t="shared" si="16"/>
        <v>2.0251194188735333E-2</v>
      </c>
      <c r="R47" s="581">
        <f t="shared" si="16"/>
        <v>2.0748621449149018E-2</v>
      </c>
      <c r="S47" s="581">
        <f t="shared" si="16"/>
        <v>2.0000000000000018E-2</v>
      </c>
      <c r="T47" s="582">
        <f t="shared" si="16"/>
        <v>2.000000000000024E-2</v>
      </c>
      <c r="U47" s="583">
        <f t="shared" si="16"/>
        <v>2.0000000000000018E-2</v>
      </c>
      <c r="V47" s="581">
        <f t="shared" si="16"/>
        <v>2.0000000000000018E-2</v>
      </c>
      <c r="W47" s="581">
        <f t="shared" si="16"/>
        <v>2.000000000000024E-2</v>
      </c>
      <c r="X47" s="581">
        <f t="shared" si="16"/>
        <v>2.0000000000000018E-2</v>
      </c>
      <c r="Y47" s="582">
        <f xml:space="preserve"> IF(X40=0,0,Y40 / X40 -1)</f>
        <v>1.9999999999999796E-2</v>
      </c>
      <c r="Z47" s="447"/>
      <c r="AA47" s="498" t="s">
        <v>1668</v>
      </c>
      <c r="AB47" s="499"/>
      <c r="AD47" s="480"/>
      <c r="AE47" s="480"/>
      <c r="AG47" s="584"/>
      <c r="AH47" s="464"/>
      <c r="AI47" s="464"/>
      <c r="AJ47" s="464"/>
      <c r="AK47" s="464"/>
      <c r="AL47" s="464"/>
      <c r="AM47" s="464"/>
      <c r="AN47" s="464"/>
      <c r="AO47" s="464"/>
      <c r="AP47" s="464"/>
      <c r="AQ47" s="464"/>
      <c r="AR47" s="464"/>
      <c r="AS47" s="464"/>
      <c r="AT47" s="584"/>
      <c r="AV47" s="584"/>
      <c r="AW47" s="464"/>
      <c r="AX47" s="464"/>
      <c r="AY47" s="464"/>
      <c r="AZ47" s="464"/>
      <c r="BA47" s="464"/>
      <c r="BB47" s="464"/>
      <c r="BC47" s="464"/>
      <c r="BD47" s="464"/>
      <c r="BE47" s="464"/>
      <c r="BF47" s="464"/>
      <c r="BG47" s="464"/>
      <c r="BH47" s="464"/>
      <c r="BI47" s="464"/>
      <c r="BJ47" s="464"/>
      <c r="BK47" s="584"/>
    </row>
    <row r="48" spans="2:63" ht="14.4" thickBot="1">
      <c r="B48" s="504">
        <v>35</v>
      </c>
      <c r="C48" s="505" t="s">
        <v>1669</v>
      </c>
      <c r="D48" s="506" t="s">
        <v>1670</v>
      </c>
      <c r="E48" s="506" t="s">
        <v>176</v>
      </c>
      <c r="F48" s="507">
        <v>2</v>
      </c>
      <c r="G48" s="447"/>
      <c r="H48" s="585">
        <f t="shared" ref="H48:X48" si="17" xml:space="preserve"> IF(G33=0,0,H33 / G33 -1)</f>
        <v>2.515723270440251E-2</v>
      </c>
      <c r="I48" s="586">
        <f t="shared" si="17"/>
        <v>1.5337423312883347E-2</v>
      </c>
      <c r="J48" s="587">
        <f t="shared" si="17"/>
        <v>3.0211480362536403E-3</v>
      </c>
      <c r="K48" s="588">
        <f t="shared" si="17"/>
        <v>8.0321285140563248E-3</v>
      </c>
      <c r="L48" s="586">
        <f t="shared" si="17"/>
        <v>2.2908366533864521E-2</v>
      </c>
      <c r="M48" s="586">
        <f t="shared" si="17"/>
        <v>2.3369036027263812E-2</v>
      </c>
      <c r="N48" s="589">
        <f t="shared" si="17"/>
        <v>2.1633848715508996E-2</v>
      </c>
      <c r="O48" s="590">
        <f t="shared" si="17"/>
        <v>2.0999999999999908E-2</v>
      </c>
      <c r="P48" s="591">
        <f t="shared" si="17"/>
        <v>2.0000000000000018E-2</v>
      </c>
      <c r="Q48" s="589">
        <f t="shared" si="17"/>
        <v>2.0999999999999908E-2</v>
      </c>
      <c r="R48" s="589">
        <f t="shared" si="17"/>
        <v>2.0000000000000018E-2</v>
      </c>
      <c r="S48" s="589">
        <f t="shared" si="17"/>
        <v>2.0000000000000018E-2</v>
      </c>
      <c r="T48" s="590">
        <f t="shared" si="17"/>
        <v>2.0000000000000018E-2</v>
      </c>
      <c r="U48" s="591">
        <f t="shared" si="17"/>
        <v>2.0000000000000018E-2</v>
      </c>
      <c r="V48" s="589">
        <f t="shared" si="17"/>
        <v>2.0000000000000018E-2</v>
      </c>
      <c r="W48" s="589">
        <f t="shared" si="17"/>
        <v>2.0000000000000018E-2</v>
      </c>
      <c r="X48" s="589">
        <f t="shared" si="17"/>
        <v>2.0000000000000018E-2</v>
      </c>
      <c r="Y48" s="590">
        <f xml:space="preserve"> IF(X33=0,0,Y33 / X33 -1)</f>
        <v>2.0000000000000018E-2</v>
      </c>
      <c r="Z48" s="447"/>
      <c r="AA48" s="498" t="s">
        <v>1671</v>
      </c>
      <c r="AB48" s="499"/>
      <c r="AD48" s="480"/>
      <c r="AE48" s="480"/>
      <c r="AG48" s="584"/>
      <c r="AH48" s="464"/>
      <c r="AI48" s="464"/>
      <c r="AJ48" s="464"/>
      <c r="AK48" s="464"/>
      <c r="AL48" s="464"/>
      <c r="AM48" s="464"/>
      <c r="AN48" s="464"/>
      <c r="AO48" s="464"/>
      <c r="AP48" s="464"/>
      <c r="AQ48" s="464"/>
      <c r="AR48" s="464"/>
      <c r="AS48" s="464"/>
      <c r="AT48" s="584"/>
      <c r="AV48" s="584"/>
      <c r="AW48" s="464"/>
      <c r="AX48" s="464"/>
      <c r="AY48" s="464"/>
      <c r="AZ48" s="464"/>
      <c r="BA48" s="464"/>
      <c r="BB48" s="464"/>
      <c r="BC48" s="464"/>
      <c r="BD48" s="464"/>
      <c r="BE48" s="464"/>
      <c r="BF48" s="464"/>
      <c r="BG48" s="464"/>
      <c r="BH48" s="464"/>
      <c r="BI48" s="464"/>
      <c r="BJ48" s="464"/>
      <c r="BK48" s="584"/>
    </row>
    <row r="49" spans="2:63" ht="14.4" thickBot="1">
      <c r="B49" s="504">
        <v>36</v>
      </c>
      <c r="C49" s="505" t="s">
        <v>1672</v>
      </c>
      <c r="D49" s="506" t="s">
        <v>1673</v>
      </c>
      <c r="E49" s="506" t="s">
        <v>176</v>
      </c>
      <c r="F49" s="507">
        <v>2</v>
      </c>
      <c r="G49" s="447"/>
      <c r="H49" s="592">
        <f>H44 - H47</f>
        <v>6.7747907148660858E-3</v>
      </c>
      <c r="I49" s="586">
        <f>I44 - I47</f>
        <v>7.967722262740784E-3</v>
      </c>
      <c r="J49" s="587">
        <f>J44 - J47</f>
        <v>8.1877213188026321E-3</v>
      </c>
      <c r="K49" s="588">
        <f>K44 - K47</f>
        <v>6.3503747860726989E-3</v>
      </c>
      <c r="L49" s="586">
        <f>L44 - L47</f>
        <v>7.6977789597749702E-3</v>
      </c>
      <c r="M49" s="586">
        <f t="shared" ref="M49:X49" si="18">M44 - M47</f>
        <v>1.1078695049587139E-2</v>
      </c>
      <c r="N49" s="589">
        <f t="shared" si="18"/>
        <v>1.0044765258924615E-2</v>
      </c>
      <c r="O49" s="590">
        <f t="shared" si="18"/>
        <v>8.6910921037046673E-3</v>
      </c>
      <c r="P49" s="591">
        <f t="shared" si="18"/>
        <v>9.5033005103135615E-3</v>
      </c>
      <c r="Q49" s="589">
        <f t="shared" si="18"/>
        <v>1.0748805811264583E-2</v>
      </c>
      <c r="R49" s="589">
        <f t="shared" si="18"/>
        <v>9.9992736678891081E-3</v>
      </c>
      <c r="S49" s="589">
        <f t="shared" si="18"/>
        <v>1.0000000000000009E-2</v>
      </c>
      <c r="T49" s="590">
        <f t="shared" si="18"/>
        <v>9.9999999999997868E-3</v>
      </c>
      <c r="U49" s="591">
        <f>U44 - U47</f>
        <v>1.0000000000000009E-2</v>
      </c>
      <c r="V49" s="589">
        <f t="shared" si="18"/>
        <v>1.0000000000000009E-2</v>
      </c>
      <c r="W49" s="589">
        <f t="shared" si="18"/>
        <v>9.9999999999997868E-3</v>
      </c>
      <c r="X49" s="589">
        <f t="shared" si="18"/>
        <v>9.9999999999997868E-3</v>
      </c>
      <c r="Y49" s="590">
        <f>Y44 - Y47</f>
        <v>1.0000000000000453E-2</v>
      </c>
      <c r="Z49" s="447"/>
      <c r="AA49" s="515" t="s">
        <v>1674</v>
      </c>
      <c r="AB49" s="516"/>
      <c r="AD49" s="480"/>
      <c r="AE49" s="480"/>
      <c r="AG49" s="584"/>
      <c r="AH49" s="464"/>
      <c r="AI49" s="464"/>
      <c r="AJ49" s="464"/>
      <c r="AK49" s="464"/>
      <c r="AL49" s="464"/>
      <c r="AM49" s="464"/>
      <c r="AN49" s="464"/>
      <c r="AO49" s="464"/>
      <c r="AP49" s="464"/>
      <c r="AQ49" s="464"/>
      <c r="AR49" s="464"/>
      <c r="AS49" s="464"/>
      <c r="AT49" s="584"/>
      <c r="AV49" s="584"/>
      <c r="AW49" s="464"/>
      <c r="AX49" s="464"/>
      <c r="AY49" s="464"/>
      <c r="AZ49" s="464"/>
      <c r="BA49" s="464"/>
      <c r="BB49" s="464"/>
      <c r="BC49" s="464"/>
      <c r="BD49" s="464"/>
      <c r="BE49" s="464"/>
      <c r="BF49" s="464"/>
      <c r="BG49" s="464"/>
      <c r="BH49" s="464"/>
      <c r="BI49" s="464"/>
      <c r="BJ49" s="464"/>
      <c r="BK49" s="584"/>
    </row>
    <row r="50" spans="2:63" ht="14.4" thickBot="1">
      <c r="B50" s="447"/>
      <c r="C50" s="447"/>
      <c r="D50" s="447"/>
      <c r="E50" s="447"/>
      <c r="F50" s="447"/>
      <c r="G50" s="447"/>
      <c r="H50" s="447"/>
      <c r="I50" s="447"/>
      <c r="J50" s="447"/>
      <c r="K50" s="447"/>
      <c r="L50" s="447"/>
      <c r="M50" s="447"/>
      <c r="N50" s="447"/>
      <c r="O50" s="447"/>
      <c r="P50" s="447"/>
      <c r="Q50" s="447"/>
      <c r="R50" s="447"/>
      <c r="S50" s="447"/>
      <c r="T50" s="447"/>
      <c r="U50" s="447"/>
      <c r="V50" s="447"/>
      <c r="W50" s="447"/>
      <c r="X50" s="447"/>
      <c r="Y50" s="447"/>
      <c r="Z50" s="447"/>
      <c r="AA50" s="519"/>
      <c r="AB50" s="519"/>
      <c r="AD50" s="480"/>
      <c r="AE50" s="480"/>
      <c r="AG50" s="584"/>
      <c r="AH50" s="464"/>
      <c r="AI50" s="464"/>
      <c r="AJ50" s="464"/>
      <c r="AK50" s="464"/>
      <c r="AL50" s="464"/>
      <c r="AM50" s="464"/>
      <c r="AN50" s="464"/>
      <c r="AO50" s="464"/>
      <c r="AP50" s="464"/>
      <c r="AQ50" s="464"/>
      <c r="AR50" s="464"/>
      <c r="AS50" s="464"/>
      <c r="AT50" s="584"/>
      <c r="AV50" s="584"/>
      <c r="AW50" s="464"/>
      <c r="AX50" s="464"/>
      <c r="AY50" s="464"/>
      <c r="AZ50" s="464"/>
      <c r="BA50" s="464"/>
      <c r="BB50" s="464"/>
      <c r="BC50" s="464"/>
      <c r="BD50" s="464"/>
      <c r="BE50" s="464"/>
      <c r="BF50" s="464"/>
      <c r="BG50" s="464"/>
      <c r="BH50" s="464"/>
      <c r="BI50" s="464"/>
      <c r="BJ50" s="464"/>
      <c r="BK50" s="584"/>
    </row>
    <row r="51" spans="2:63" ht="14.4" thickBot="1">
      <c r="B51" s="455" t="s">
        <v>1675</v>
      </c>
      <c r="C51" s="520" t="s">
        <v>1676</v>
      </c>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519"/>
      <c r="AB51" s="519"/>
      <c r="AD51" s="480"/>
      <c r="AE51" s="480"/>
      <c r="AG51" s="584"/>
      <c r="AH51" s="464"/>
      <c r="AI51" s="464"/>
      <c r="AJ51" s="464"/>
      <c r="AK51" s="464"/>
      <c r="AL51" s="464"/>
      <c r="AM51" s="464"/>
      <c r="AN51" s="464"/>
      <c r="AO51" s="464"/>
      <c r="AP51" s="464"/>
      <c r="AQ51" s="464"/>
      <c r="AR51" s="464"/>
      <c r="AS51" s="464"/>
      <c r="AT51" s="584"/>
      <c r="AV51" s="584"/>
      <c r="AW51" s="464"/>
      <c r="AX51" s="464"/>
      <c r="AY51" s="464"/>
      <c r="AZ51" s="464"/>
      <c r="BA51" s="464"/>
      <c r="BB51" s="464"/>
      <c r="BC51" s="464"/>
      <c r="BD51" s="464"/>
      <c r="BE51" s="464"/>
      <c r="BF51" s="464"/>
      <c r="BG51" s="464"/>
      <c r="BH51" s="464"/>
      <c r="BI51" s="464"/>
      <c r="BJ51" s="464"/>
      <c r="BK51" s="584"/>
    </row>
    <row r="52" spans="2:63">
      <c r="B52" s="466">
        <v>37</v>
      </c>
      <c r="C52" s="593" t="s">
        <v>1677</v>
      </c>
      <c r="D52" s="594" t="s">
        <v>1678</v>
      </c>
      <c r="E52" s="594" t="s">
        <v>176</v>
      </c>
      <c r="F52" s="595">
        <v>2</v>
      </c>
      <c r="G52" s="447"/>
      <c r="H52" s="447"/>
      <c r="I52" s="447"/>
      <c r="J52" s="447"/>
      <c r="K52" s="447"/>
      <c r="L52" s="447"/>
      <c r="M52" s="447"/>
      <c r="N52" s="447"/>
      <c r="O52" s="447"/>
      <c r="P52" s="596">
        <v>3.0000000000000027E-2</v>
      </c>
      <c r="Q52" s="597">
        <v>3.0000000000000027E-2</v>
      </c>
      <c r="R52" s="597">
        <v>3.0000000000000027E-2</v>
      </c>
      <c r="S52" s="597">
        <v>3.0000000000000027E-2</v>
      </c>
      <c r="T52" s="598">
        <v>3.0000000000000027E-2</v>
      </c>
      <c r="U52" s="599">
        <v>3.0000000000000027E-2</v>
      </c>
      <c r="V52" s="597">
        <v>3.0000000000000027E-2</v>
      </c>
      <c r="W52" s="597">
        <v>3.0000000000000027E-2</v>
      </c>
      <c r="X52" s="597">
        <v>3.0000000000000027E-2</v>
      </c>
      <c r="Y52" s="598">
        <v>3.0000000000000027E-2</v>
      </c>
      <c r="Z52" s="447"/>
      <c r="AA52" s="600"/>
      <c r="AB52" s="601"/>
      <c r="AD52" s="480">
        <f xml:space="preserve"> IF( SUM( AH52:AS52 ) = 0, 0,$AH$5 )</f>
        <v>0</v>
      </c>
      <c r="AE52" s="480"/>
      <c r="AG52" s="602"/>
      <c r="AH52" s="464"/>
      <c r="AI52" s="464"/>
      <c r="AJ52" s="481">
        <f t="shared" ref="AJ52:AS53" si="19" xml:space="preserve"> IF( ISNUMBER(P52), 0, 1 )</f>
        <v>0</v>
      </c>
      <c r="AK52" s="481">
        <f t="shared" si="19"/>
        <v>0</v>
      </c>
      <c r="AL52" s="481">
        <f t="shared" si="19"/>
        <v>0</v>
      </c>
      <c r="AM52" s="481">
        <f t="shared" si="19"/>
        <v>0</v>
      </c>
      <c r="AN52" s="481">
        <f t="shared" si="19"/>
        <v>0</v>
      </c>
      <c r="AO52" s="481">
        <f t="shared" si="19"/>
        <v>0</v>
      </c>
      <c r="AP52" s="481">
        <f t="shared" si="19"/>
        <v>0</v>
      </c>
      <c r="AQ52" s="481">
        <f t="shared" si="19"/>
        <v>0</v>
      </c>
      <c r="AR52" s="481">
        <f t="shared" si="19"/>
        <v>0</v>
      </c>
      <c r="AS52" s="481">
        <f t="shared" si="19"/>
        <v>0</v>
      </c>
      <c r="AT52" s="602"/>
      <c r="AV52" s="602"/>
      <c r="AW52" s="464"/>
      <c r="AX52" s="464"/>
      <c r="AY52" s="464"/>
      <c r="AZ52" s="464"/>
      <c r="BA52" s="464"/>
      <c r="BB52" s="464"/>
      <c r="BC52" s="464"/>
      <c r="BD52" s="464"/>
      <c r="BE52" s="464"/>
      <c r="BF52" s="464"/>
      <c r="BG52" s="464"/>
      <c r="BH52" s="464"/>
      <c r="BI52" s="464"/>
      <c r="BJ52" s="464"/>
      <c r="BK52" s="602"/>
    </row>
    <row r="53" spans="2:63" ht="14.4" thickBot="1">
      <c r="B53" s="504">
        <v>38</v>
      </c>
      <c r="C53" s="505" t="s">
        <v>1679</v>
      </c>
      <c r="D53" s="506" t="s">
        <v>1680</v>
      </c>
      <c r="E53" s="506" t="s">
        <v>176</v>
      </c>
      <c r="F53" s="507">
        <v>2</v>
      </c>
      <c r="G53" s="447"/>
      <c r="H53" s="447"/>
      <c r="I53" s="447"/>
      <c r="J53" s="447"/>
      <c r="K53" s="447"/>
      <c r="L53" s="447"/>
      <c r="M53" s="447"/>
      <c r="N53" s="447"/>
      <c r="O53" s="447"/>
      <c r="P53" s="603">
        <v>2.0000000000000018E-2</v>
      </c>
      <c r="Q53" s="604">
        <v>2.0000000000000018E-2</v>
      </c>
      <c r="R53" s="604">
        <v>2.0000000000000018E-2</v>
      </c>
      <c r="S53" s="604">
        <v>2.0000000000000018E-2</v>
      </c>
      <c r="T53" s="605">
        <v>2.0000000000000018E-2</v>
      </c>
      <c r="U53" s="606">
        <v>2.0000000000000018E-2</v>
      </c>
      <c r="V53" s="607">
        <v>2.0000000000000018E-2</v>
      </c>
      <c r="W53" s="607">
        <v>2.0000000000000018E-2</v>
      </c>
      <c r="X53" s="607">
        <v>2.0000000000000018E-2</v>
      </c>
      <c r="Y53" s="605">
        <v>2.0000000000000018E-2</v>
      </c>
      <c r="Z53" s="447"/>
      <c r="AA53" s="608"/>
      <c r="AB53" s="609"/>
      <c r="AD53" s="480">
        <f xml:space="preserve"> IF( SUM( AH53:AS53 ) = 0, 0,$AH$5 )</f>
        <v>0</v>
      </c>
      <c r="AE53" s="480"/>
      <c r="AG53" s="602"/>
      <c r="AH53" s="464"/>
      <c r="AI53" s="464"/>
      <c r="AJ53" s="481">
        <f t="shared" si="19"/>
        <v>0</v>
      </c>
      <c r="AK53" s="481">
        <f t="shared" si="19"/>
        <v>0</v>
      </c>
      <c r="AL53" s="481">
        <f t="shared" si="19"/>
        <v>0</v>
      </c>
      <c r="AM53" s="481">
        <f t="shared" si="19"/>
        <v>0</v>
      </c>
      <c r="AN53" s="481">
        <f t="shared" si="19"/>
        <v>0</v>
      </c>
      <c r="AO53" s="481">
        <f t="shared" si="19"/>
        <v>0</v>
      </c>
      <c r="AP53" s="481">
        <f t="shared" si="19"/>
        <v>0</v>
      </c>
      <c r="AQ53" s="481">
        <f t="shared" si="19"/>
        <v>0</v>
      </c>
      <c r="AR53" s="481">
        <f t="shared" si="19"/>
        <v>0</v>
      </c>
      <c r="AS53" s="481">
        <f t="shared" si="19"/>
        <v>0</v>
      </c>
      <c r="AT53" s="602"/>
      <c r="AV53" s="602"/>
      <c r="AW53" s="464"/>
      <c r="AX53" s="464"/>
      <c r="AY53" s="464"/>
      <c r="AZ53" s="464"/>
      <c r="BA53" s="464"/>
      <c r="BB53" s="464"/>
      <c r="BC53" s="464"/>
      <c r="BD53" s="464"/>
      <c r="BE53" s="464"/>
      <c r="BF53" s="464"/>
      <c r="BG53" s="464"/>
      <c r="BH53" s="464"/>
      <c r="BI53" s="464"/>
      <c r="BJ53" s="464"/>
      <c r="BK53" s="602"/>
    </row>
    <row r="54" spans="2:63">
      <c r="B54" s="447"/>
      <c r="C54" s="447"/>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D54" s="480"/>
      <c r="AE54" s="610"/>
      <c r="AG54" s="611"/>
      <c r="AH54" s="464"/>
      <c r="AI54" s="464"/>
      <c r="AJ54" s="464"/>
      <c r="AK54" s="464"/>
      <c r="AL54" s="464"/>
      <c r="AM54" s="464"/>
      <c r="AN54" s="464"/>
      <c r="AO54" s="464"/>
      <c r="AP54" s="464"/>
      <c r="AQ54" s="464"/>
      <c r="AR54" s="464"/>
      <c r="AS54" s="464"/>
      <c r="AT54" s="611"/>
    </row>
    <row r="55" spans="2:63">
      <c r="B55" s="612" t="s">
        <v>1681</v>
      </c>
      <c r="C55" s="613"/>
      <c r="D55" s="613"/>
      <c r="E55" s="613"/>
      <c r="F55" s="613"/>
      <c r="G55" s="613"/>
      <c r="H55" s="613"/>
      <c r="I55" s="613"/>
      <c r="J55" s="613"/>
      <c r="K55" s="613"/>
      <c r="L55" s="613"/>
      <c r="M55" s="614"/>
      <c r="N55" s="614"/>
      <c r="O55" s="614"/>
      <c r="P55" s="615"/>
      <c r="Q55" s="615"/>
      <c r="R55" s="615"/>
      <c r="S55" s="615"/>
      <c r="T55" s="615"/>
      <c r="U55" s="447"/>
      <c r="V55" s="447"/>
      <c r="W55" s="447"/>
      <c r="X55" s="447"/>
      <c r="Y55" s="447"/>
      <c r="Z55" s="447"/>
      <c r="AA55" s="447"/>
      <c r="AD55" s="480"/>
      <c r="AE55" s="610"/>
      <c r="AG55" s="611"/>
      <c r="AH55" s="464"/>
      <c r="AI55" s="464"/>
      <c r="AJ55" s="464"/>
      <c r="AK55" s="464"/>
      <c r="AL55" s="464"/>
      <c r="AM55" s="464"/>
      <c r="AN55" s="464"/>
      <c r="AO55" s="464"/>
      <c r="AP55" s="464"/>
      <c r="AQ55" s="464"/>
      <c r="AR55" s="464"/>
      <c r="AS55" s="464"/>
      <c r="AT55" s="611"/>
    </row>
    <row r="56" spans="2:63">
      <c r="B56" s="429"/>
      <c r="C56" s="430" t="s">
        <v>1511</v>
      </c>
      <c r="D56" s="430"/>
      <c r="E56" s="613"/>
      <c r="F56" s="613"/>
      <c r="G56" s="613"/>
      <c r="H56" s="613"/>
      <c r="I56" s="613"/>
      <c r="J56" s="613"/>
      <c r="K56" s="613"/>
      <c r="L56" s="613"/>
      <c r="M56" s="614"/>
      <c r="N56" s="614"/>
      <c r="O56" s="614"/>
      <c r="P56" s="615"/>
      <c r="Q56" s="615"/>
      <c r="R56" s="615"/>
      <c r="S56" s="615"/>
      <c r="T56" s="615"/>
      <c r="U56" s="447"/>
      <c r="V56" s="447"/>
      <c r="W56" s="447"/>
      <c r="X56" s="447"/>
      <c r="Y56" s="447"/>
      <c r="Z56" s="447"/>
      <c r="AA56" s="447"/>
      <c r="AD56" s="616"/>
      <c r="AE56" s="617"/>
      <c r="AG56" s="611"/>
      <c r="AH56" s="548">
        <f>SUM(AH24:AS54)</f>
        <v>0</v>
      </c>
      <c r="AI56" s="464"/>
      <c r="AJ56" s="464"/>
      <c r="AK56" s="464"/>
      <c r="AL56" s="464"/>
      <c r="AM56" s="464"/>
      <c r="AN56" s="464"/>
      <c r="AO56" s="464"/>
      <c r="AP56" s="464"/>
      <c r="AQ56" s="464"/>
      <c r="AR56" s="464"/>
      <c r="AS56" s="464"/>
      <c r="AT56" s="611"/>
    </row>
    <row r="57" spans="2:63">
      <c r="B57" s="431"/>
      <c r="C57" s="430" t="s">
        <v>1512</v>
      </c>
      <c r="D57" s="430"/>
      <c r="E57" s="613"/>
      <c r="F57" s="613"/>
      <c r="G57" s="613"/>
      <c r="H57" s="613"/>
      <c r="I57" s="613"/>
      <c r="J57" s="613"/>
      <c r="K57" s="613"/>
      <c r="L57" s="613"/>
      <c r="M57" s="614"/>
      <c r="N57" s="614"/>
      <c r="O57" s="614"/>
      <c r="P57" s="615"/>
      <c r="Q57" s="615"/>
      <c r="R57" s="615"/>
      <c r="S57" s="615"/>
      <c r="T57" s="615"/>
      <c r="U57" s="447"/>
      <c r="V57" s="447"/>
      <c r="W57" s="447"/>
      <c r="X57" s="447"/>
      <c r="Y57" s="447"/>
      <c r="Z57" s="447"/>
      <c r="AA57" s="447"/>
      <c r="AG57" s="611"/>
      <c r="AH57" s="618"/>
      <c r="AT57" s="611"/>
    </row>
    <row r="58" spans="2:63">
      <c r="B58" s="432"/>
      <c r="C58" s="430" t="s">
        <v>1513</v>
      </c>
      <c r="D58" s="430"/>
      <c r="E58" s="613"/>
      <c r="F58" s="613"/>
      <c r="G58" s="613"/>
      <c r="H58" s="613"/>
      <c r="I58" s="613"/>
      <c r="J58" s="613"/>
      <c r="K58" s="613"/>
      <c r="L58" s="613"/>
      <c r="M58" s="614"/>
      <c r="N58" s="614"/>
      <c r="O58" s="614"/>
      <c r="P58" s="615"/>
      <c r="Q58" s="615"/>
      <c r="R58" s="615"/>
      <c r="S58" s="615"/>
      <c r="T58" s="615"/>
      <c r="U58" s="447"/>
      <c r="V58" s="447"/>
      <c r="W58" s="447"/>
      <c r="X58" s="447"/>
      <c r="Y58" s="447"/>
      <c r="Z58" s="447"/>
      <c r="AA58" s="447"/>
      <c r="AG58" s="611"/>
      <c r="AH58" s="619"/>
      <c r="AT58" s="611"/>
    </row>
    <row r="59" spans="2:63">
      <c r="B59" s="433"/>
      <c r="C59" s="430" t="s">
        <v>1514</v>
      </c>
      <c r="D59" s="430"/>
      <c r="E59" s="613"/>
      <c r="F59" s="613"/>
      <c r="G59" s="613"/>
      <c r="H59" s="613"/>
      <c r="I59" s="613"/>
      <c r="J59" s="613"/>
      <c r="K59" s="613"/>
      <c r="L59" s="613"/>
      <c r="M59" s="614"/>
      <c r="N59" s="614"/>
      <c r="O59" s="614"/>
      <c r="P59" s="615"/>
      <c r="Q59" s="615"/>
      <c r="R59" s="615"/>
      <c r="S59" s="615"/>
      <c r="T59" s="615"/>
      <c r="U59" s="447"/>
      <c r="V59" s="447"/>
      <c r="W59" s="447"/>
      <c r="X59" s="447"/>
      <c r="Y59" s="447"/>
      <c r="Z59" s="447"/>
      <c r="AA59" s="447"/>
      <c r="AG59" s="611"/>
      <c r="AH59" s="619"/>
      <c r="AT59" s="611"/>
    </row>
    <row r="60" spans="2:63" ht="14.4" thickBot="1">
      <c r="B60" s="613"/>
      <c r="C60" s="613"/>
      <c r="D60" s="613"/>
      <c r="E60" s="613"/>
      <c r="F60" s="613"/>
      <c r="G60" s="613"/>
      <c r="H60" s="613"/>
      <c r="I60" s="613"/>
      <c r="J60" s="613"/>
      <c r="K60" s="613"/>
      <c r="L60" s="613"/>
      <c r="M60" s="614"/>
      <c r="N60" s="614"/>
      <c r="O60" s="614"/>
      <c r="P60" s="615"/>
      <c r="Q60" s="615"/>
      <c r="R60" s="615"/>
      <c r="S60" s="615"/>
      <c r="T60" s="615"/>
      <c r="U60" s="447"/>
      <c r="V60" s="447"/>
      <c r="W60" s="447"/>
      <c r="X60" s="447"/>
      <c r="Y60" s="447"/>
      <c r="Z60" s="447"/>
      <c r="AA60" s="447"/>
      <c r="AG60" s="611"/>
      <c r="AH60" s="619"/>
      <c r="AT60" s="611"/>
    </row>
    <row r="61" spans="2:63" ht="15.6" thickBot="1">
      <c r="B61" s="686" t="s">
        <v>1682</v>
      </c>
      <c r="C61" s="687"/>
      <c r="D61" s="687"/>
      <c r="E61" s="687"/>
      <c r="F61" s="687"/>
      <c r="G61" s="687"/>
      <c r="H61" s="687"/>
      <c r="I61" s="687"/>
      <c r="J61" s="687"/>
      <c r="K61" s="687"/>
      <c r="L61" s="687"/>
      <c r="M61" s="687"/>
      <c r="N61" s="687"/>
      <c r="O61" s="687"/>
      <c r="P61" s="687"/>
      <c r="Q61" s="687"/>
      <c r="R61" s="687"/>
      <c r="S61" s="688"/>
      <c r="T61" s="620"/>
      <c r="U61" s="447"/>
      <c r="V61" s="447"/>
      <c r="W61" s="447"/>
      <c r="X61" s="447"/>
      <c r="Y61" s="447"/>
      <c r="Z61" s="447"/>
      <c r="AA61" s="447"/>
      <c r="AG61" s="611"/>
      <c r="AH61" s="618"/>
      <c r="AT61" s="611"/>
    </row>
    <row r="62" spans="2:63" ht="15.6" thickBot="1">
      <c r="B62" s="620"/>
      <c r="C62" s="621"/>
      <c r="D62" s="622"/>
      <c r="E62" s="622"/>
      <c r="F62" s="622"/>
      <c r="G62" s="622"/>
      <c r="H62" s="622"/>
      <c r="I62" s="622"/>
      <c r="J62" s="622"/>
      <c r="K62" s="613"/>
      <c r="L62" s="613"/>
      <c r="M62" s="614"/>
      <c r="N62" s="614"/>
      <c r="O62" s="614"/>
      <c r="P62" s="615"/>
      <c r="Q62" s="615"/>
      <c r="R62" s="615"/>
      <c r="S62" s="615"/>
      <c r="T62" s="615"/>
      <c r="U62" s="447"/>
      <c r="V62" s="447"/>
      <c r="W62" s="447"/>
      <c r="X62" s="447"/>
      <c r="Y62" s="447"/>
      <c r="Z62" s="447"/>
      <c r="AA62" s="447"/>
      <c r="AG62" s="611"/>
      <c r="AH62" s="619"/>
      <c r="AT62" s="611"/>
    </row>
    <row r="63" spans="2:63" ht="30" customHeight="1" thickBot="1">
      <c r="B63" s="679" t="s">
        <v>1683</v>
      </c>
      <c r="C63" s="680"/>
      <c r="D63" s="680"/>
      <c r="E63" s="680"/>
      <c r="F63" s="680"/>
      <c r="G63" s="680"/>
      <c r="H63" s="680"/>
      <c r="I63" s="680"/>
      <c r="J63" s="680"/>
      <c r="K63" s="680"/>
      <c r="L63" s="680"/>
      <c r="M63" s="680"/>
      <c r="N63" s="680"/>
      <c r="O63" s="680"/>
      <c r="P63" s="680"/>
      <c r="Q63" s="680"/>
      <c r="R63" s="680"/>
      <c r="S63" s="681"/>
      <c r="T63" s="623"/>
      <c r="U63" s="447"/>
      <c r="V63" s="447"/>
      <c r="W63" s="447"/>
      <c r="X63" s="447"/>
      <c r="Y63" s="447"/>
      <c r="Z63" s="447"/>
      <c r="AA63" s="447"/>
      <c r="AH63" s="619"/>
    </row>
    <row r="64" spans="2:63" ht="14.4" thickBot="1">
      <c r="B64" s="614"/>
      <c r="C64" s="624"/>
      <c r="D64" s="614"/>
      <c r="E64" s="614"/>
      <c r="F64" s="614"/>
      <c r="G64" s="614"/>
      <c r="H64" s="625"/>
      <c r="I64" s="625"/>
      <c r="J64" s="625"/>
      <c r="K64" s="613"/>
      <c r="L64" s="613"/>
      <c r="M64" s="614"/>
      <c r="N64" s="614"/>
      <c r="O64" s="614"/>
      <c r="P64" s="615"/>
      <c r="Q64" s="615"/>
      <c r="R64" s="615"/>
      <c r="S64" s="615"/>
      <c r="T64" s="615"/>
      <c r="U64" s="447"/>
      <c r="V64" s="447"/>
      <c r="W64" s="447"/>
      <c r="X64" s="447"/>
      <c r="Y64" s="447"/>
      <c r="Z64" s="447"/>
      <c r="AA64" s="447"/>
      <c r="AH64" s="619"/>
    </row>
    <row r="65" spans="1:63" ht="15" customHeight="1">
      <c r="B65" s="436" t="s">
        <v>1684</v>
      </c>
      <c r="C65" s="675" t="s">
        <v>1524</v>
      </c>
      <c r="D65" s="676"/>
      <c r="E65" s="676"/>
      <c r="F65" s="676"/>
      <c r="G65" s="676"/>
      <c r="H65" s="676"/>
      <c r="I65" s="676"/>
      <c r="J65" s="676"/>
      <c r="K65" s="676"/>
      <c r="L65" s="676"/>
      <c r="M65" s="676"/>
      <c r="N65" s="676"/>
      <c r="O65" s="676"/>
      <c r="P65" s="676"/>
      <c r="Q65" s="676"/>
      <c r="R65" s="676"/>
      <c r="S65" s="677"/>
      <c r="T65" s="626"/>
      <c r="U65" s="447"/>
      <c r="V65" s="447"/>
      <c r="W65" s="447"/>
      <c r="X65" s="447"/>
      <c r="Y65" s="447"/>
      <c r="Z65" s="447"/>
      <c r="AA65" s="447"/>
      <c r="AH65" s="619"/>
    </row>
    <row r="66" spans="1:63" ht="15" customHeight="1">
      <c r="B66" s="627" t="s">
        <v>1685</v>
      </c>
      <c r="C66" s="628" t="str">
        <f>$C$5</f>
        <v>Retail price index</v>
      </c>
      <c r="D66" s="628"/>
      <c r="E66" s="628"/>
      <c r="F66" s="628"/>
      <c r="G66" s="628"/>
      <c r="H66" s="628"/>
      <c r="I66" s="628"/>
      <c r="J66" s="628"/>
      <c r="K66" s="628"/>
      <c r="L66" s="628"/>
      <c r="M66" s="628"/>
      <c r="N66" s="628"/>
      <c r="O66" s="628"/>
      <c r="P66" s="628"/>
      <c r="Q66" s="628"/>
      <c r="R66" s="628"/>
      <c r="S66" s="629"/>
      <c r="T66" s="626"/>
      <c r="U66" s="447"/>
      <c r="V66" s="447"/>
      <c r="W66" s="447"/>
      <c r="X66" s="447"/>
      <c r="Y66" s="447"/>
      <c r="Z66" s="447"/>
      <c r="AA66" s="447"/>
      <c r="AH66" s="619"/>
    </row>
    <row r="67" spans="1:63" ht="60" customHeight="1">
      <c r="B67" s="630" t="s">
        <v>1686</v>
      </c>
      <c r="C67" s="669" t="s">
        <v>1687</v>
      </c>
      <c r="D67" s="670"/>
      <c r="E67" s="670"/>
      <c r="F67" s="670"/>
      <c r="G67" s="670"/>
      <c r="H67" s="670"/>
      <c r="I67" s="670"/>
      <c r="J67" s="670"/>
      <c r="K67" s="670"/>
      <c r="L67" s="670"/>
      <c r="M67" s="670"/>
      <c r="N67" s="670"/>
      <c r="O67" s="670"/>
      <c r="P67" s="670"/>
      <c r="Q67" s="670"/>
      <c r="R67" s="670"/>
      <c r="S67" s="671"/>
      <c r="T67" s="631"/>
      <c r="U67" s="447"/>
      <c r="V67" s="447"/>
      <c r="W67" s="447"/>
      <c r="X67" s="447"/>
      <c r="Y67" s="447"/>
      <c r="Z67" s="447"/>
      <c r="AA67" s="447"/>
      <c r="AH67" s="619"/>
    </row>
    <row r="68" spans="1:63" ht="15" customHeight="1">
      <c r="B68" s="627" t="s">
        <v>1688</v>
      </c>
      <c r="C68" s="628" t="str">
        <f>$C$20</f>
        <v>Consumer price index (including housing costs)</v>
      </c>
      <c r="D68" s="628"/>
      <c r="E68" s="628"/>
      <c r="F68" s="628"/>
      <c r="G68" s="628"/>
      <c r="H68" s="628"/>
      <c r="I68" s="628"/>
      <c r="J68" s="628"/>
      <c r="K68" s="628"/>
      <c r="L68" s="628"/>
      <c r="M68" s="628"/>
      <c r="N68" s="628"/>
      <c r="O68" s="628"/>
      <c r="P68" s="628"/>
      <c r="Q68" s="628"/>
      <c r="R68" s="628"/>
      <c r="S68" s="629"/>
      <c r="T68" s="631"/>
      <c r="U68" s="447"/>
      <c r="V68" s="447"/>
      <c r="W68" s="447"/>
      <c r="X68" s="447"/>
      <c r="Y68" s="447"/>
      <c r="Z68" s="447"/>
      <c r="AA68" s="447"/>
    </row>
    <row r="69" spans="1:63" ht="60" customHeight="1">
      <c r="B69" s="630" t="s">
        <v>1689</v>
      </c>
      <c r="C69" s="669" t="s">
        <v>1690</v>
      </c>
      <c r="D69" s="670"/>
      <c r="E69" s="670"/>
      <c r="F69" s="670"/>
      <c r="G69" s="670"/>
      <c r="H69" s="670"/>
      <c r="I69" s="670"/>
      <c r="J69" s="670"/>
      <c r="K69" s="670"/>
      <c r="L69" s="670"/>
      <c r="M69" s="670"/>
      <c r="N69" s="670"/>
      <c r="O69" s="670"/>
      <c r="P69" s="670"/>
      <c r="Q69" s="670"/>
      <c r="R69" s="670"/>
      <c r="S69" s="671"/>
      <c r="T69" s="631"/>
      <c r="U69" s="447"/>
      <c r="V69" s="447"/>
      <c r="W69" s="447"/>
      <c r="X69" s="447"/>
      <c r="Y69" s="447"/>
      <c r="Z69" s="447"/>
      <c r="AA69" s="447"/>
    </row>
    <row r="70" spans="1:63" ht="15" customHeight="1">
      <c r="B70" s="627" t="s">
        <v>1691</v>
      </c>
      <c r="C70" s="628" t="str">
        <f>$C$35</f>
        <v>Indexation rate for index linked debt percentage increase</v>
      </c>
      <c r="D70" s="628"/>
      <c r="E70" s="628"/>
      <c r="F70" s="628"/>
      <c r="G70" s="628"/>
      <c r="H70" s="628"/>
      <c r="I70" s="628"/>
      <c r="J70" s="628"/>
      <c r="K70" s="628"/>
      <c r="L70" s="628"/>
      <c r="M70" s="628"/>
      <c r="N70" s="628"/>
      <c r="O70" s="628"/>
      <c r="P70" s="628"/>
      <c r="Q70" s="628"/>
      <c r="R70" s="628"/>
      <c r="S70" s="629"/>
      <c r="T70" s="631"/>
      <c r="U70" s="447"/>
      <c r="V70" s="447"/>
      <c r="W70" s="447"/>
      <c r="X70" s="447"/>
      <c r="Y70" s="447"/>
      <c r="Z70" s="447"/>
      <c r="AA70" s="447"/>
    </row>
    <row r="71" spans="1:63" ht="15" customHeight="1">
      <c r="B71" s="632">
        <v>27</v>
      </c>
      <c r="C71" s="653" t="s">
        <v>1692</v>
      </c>
      <c r="D71" s="653"/>
      <c r="E71" s="653"/>
      <c r="F71" s="653"/>
      <c r="G71" s="653"/>
      <c r="H71" s="653"/>
      <c r="I71" s="653"/>
      <c r="J71" s="653"/>
      <c r="K71" s="653"/>
      <c r="L71" s="653"/>
      <c r="M71" s="653"/>
      <c r="N71" s="653"/>
      <c r="O71" s="653"/>
      <c r="P71" s="653"/>
      <c r="Q71" s="653"/>
      <c r="R71" s="653"/>
      <c r="S71" s="678"/>
      <c r="T71" s="631"/>
      <c r="U71" s="447"/>
      <c r="V71" s="447"/>
      <c r="W71" s="447"/>
      <c r="X71" s="447"/>
      <c r="Y71" s="447"/>
      <c r="Z71" s="447"/>
      <c r="AA71" s="447"/>
    </row>
    <row r="72" spans="1:63" ht="15" customHeight="1">
      <c r="B72" s="627" t="s">
        <v>1693</v>
      </c>
      <c r="C72" s="628" t="str">
        <f>$C$38</f>
        <v>Financial year average indices</v>
      </c>
      <c r="D72" s="628"/>
      <c r="E72" s="628"/>
      <c r="F72" s="628"/>
      <c r="G72" s="628"/>
      <c r="H72" s="628"/>
      <c r="I72" s="628"/>
      <c r="J72" s="628"/>
      <c r="K72" s="628"/>
      <c r="L72" s="628"/>
      <c r="M72" s="628"/>
      <c r="N72" s="628"/>
      <c r="O72" s="628"/>
      <c r="P72" s="628"/>
      <c r="Q72" s="628"/>
      <c r="R72" s="628"/>
      <c r="S72" s="629"/>
      <c r="T72" s="631"/>
      <c r="U72" s="447"/>
      <c r="V72" s="447"/>
      <c r="W72" s="447"/>
      <c r="X72" s="447"/>
      <c r="Y72" s="447"/>
      <c r="Z72" s="447"/>
      <c r="AA72" s="447"/>
    </row>
    <row r="73" spans="1:63" ht="15" customHeight="1">
      <c r="B73" s="630" t="s">
        <v>1694</v>
      </c>
      <c r="C73" s="653" t="s">
        <v>1695</v>
      </c>
      <c r="D73" s="653"/>
      <c r="E73" s="653"/>
      <c r="F73" s="653"/>
      <c r="G73" s="653"/>
      <c r="H73" s="653"/>
      <c r="I73" s="653"/>
      <c r="J73" s="653"/>
      <c r="K73" s="653"/>
      <c r="L73" s="653"/>
      <c r="M73" s="653"/>
      <c r="N73" s="653"/>
      <c r="O73" s="653"/>
      <c r="P73" s="653"/>
      <c r="Q73" s="653"/>
      <c r="R73" s="653"/>
      <c r="S73" s="678"/>
      <c r="T73" s="631"/>
      <c r="U73" s="447"/>
      <c r="V73" s="447"/>
      <c r="W73" s="447"/>
      <c r="X73" s="447"/>
      <c r="Y73" s="447"/>
      <c r="Z73" s="447"/>
      <c r="AA73" s="447"/>
    </row>
    <row r="74" spans="1:63" ht="15" customHeight="1">
      <c r="B74" s="627" t="s">
        <v>1696</v>
      </c>
      <c r="C74" s="628" t="str">
        <f>$C$42</f>
        <v>Year on year % change</v>
      </c>
      <c r="D74" s="628"/>
      <c r="E74" s="628"/>
      <c r="F74" s="628"/>
      <c r="G74" s="628"/>
      <c r="H74" s="628"/>
      <c r="I74" s="628"/>
      <c r="J74" s="628"/>
      <c r="K74" s="628"/>
      <c r="L74" s="628"/>
      <c r="M74" s="628"/>
      <c r="N74" s="628"/>
      <c r="O74" s="628"/>
      <c r="P74" s="628"/>
      <c r="Q74" s="628"/>
      <c r="R74" s="628"/>
      <c r="S74" s="629"/>
      <c r="T74" s="631"/>
      <c r="U74" s="447"/>
      <c r="V74" s="447"/>
      <c r="W74" s="447"/>
      <c r="X74" s="447"/>
      <c r="Y74" s="447"/>
      <c r="Z74" s="447"/>
      <c r="AA74" s="447"/>
    </row>
    <row r="75" spans="1:63" ht="15" customHeight="1">
      <c r="B75" s="633" t="s">
        <v>1697</v>
      </c>
      <c r="C75" s="672" t="s">
        <v>1698</v>
      </c>
      <c r="D75" s="672"/>
      <c r="E75" s="672"/>
      <c r="F75" s="672"/>
      <c r="G75" s="672"/>
      <c r="H75" s="672"/>
      <c r="I75" s="672"/>
      <c r="J75" s="672"/>
      <c r="K75" s="672"/>
      <c r="L75" s="672"/>
      <c r="M75" s="672"/>
      <c r="N75" s="672"/>
      <c r="O75" s="672"/>
      <c r="P75" s="672"/>
      <c r="Q75" s="672"/>
      <c r="R75" s="672"/>
      <c r="S75" s="673"/>
      <c r="T75" s="631"/>
      <c r="U75" s="447"/>
      <c r="V75" s="447"/>
      <c r="W75" s="447"/>
      <c r="X75" s="447"/>
      <c r="Y75" s="447"/>
      <c r="Z75" s="447"/>
      <c r="AA75" s="447"/>
    </row>
    <row r="76" spans="1:63" ht="15" customHeight="1">
      <c r="B76" s="633">
        <v>36</v>
      </c>
      <c r="C76" s="669" t="s">
        <v>1699</v>
      </c>
      <c r="D76" s="670"/>
      <c r="E76" s="670"/>
      <c r="F76" s="670"/>
      <c r="G76" s="670"/>
      <c r="H76" s="670"/>
      <c r="I76" s="670"/>
      <c r="J76" s="670"/>
      <c r="K76" s="670"/>
      <c r="L76" s="670"/>
      <c r="M76" s="670"/>
      <c r="N76" s="670"/>
      <c r="O76" s="670"/>
      <c r="P76" s="670"/>
      <c r="Q76" s="670"/>
      <c r="R76" s="670"/>
      <c r="S76" s="671"/>
      <c r="T76" s="631"/>
      <c r="U76" s="447"/>
      <c r="V76" s="447"/>
      <c r="W76" s="447"/>
      <c r="X76" s="447"/>
      <c r="Y76" s="447"/>
      <c r="Z76" s="447"/>
      <c r="AA76" s="447"/>
    </row>
    <row r="77" spans="1:63" ht="15" customHeight="1">
      <c r="B77" s="627" t="s">
        <v>1700</v>
      </c>
      <c r="C77" s="628" t="str">
        <f>$C$51</f>
        <v>Long term inflation rates</v>
      </c>
      <c r="D77" s="628"/>
      <c r="E77" s="628"/>
      <c r="F77" s="628"/>
      <c r="G77" s="628"/>
      <c r="H77" s="628"/>
      <c r="I77" s="628"/>
      <c r="J77" s="628"/>
      <c r="K77" s="628"/>
      <c r="L77" s="628"/>
      <c r="M77" s="628"/>
      <c r="N77" s="628"/>
      <c r="O77" s="628"/>
      <c r="P77" s="628"/>
      <c r="Q77" s="628"/>
      <c r="R77" s="628"/>
      <c r="S77" s="629"/>
      <c r="T77" s="631"/>
      <c r="U77" s="447"/>
      <c r="V77" s="447"/>
      <c r="W77" s="447"/>
      <c r="X77" s="447"/>
      <c r="Y77" s="447"/>
      <c r="Z77" s="447"/>
      <c r="AA77" s="447"/>
    </row>
    <row r="78" spans="1:63" ht="15" customHeight="1">
      <c r="B78" s="634">
        <v>37</v>
      </c>
      <c r="C78" s="672" t="s">
        <v>1701</v>
      </c>
      <c r="D78" s="672"/>
      <c r="E78" s="672"/>
      <c r="F78" s="672"/>
      <c r="G78" s="672"/>
      <c r="H78" s="672"/>
      <c r="I78" s="672"/>
      <c r="J78" s="672"/>
      <c r="K78" s="672"/>
      <c r="L78" s="672"/>
      <c r="M78" s="672"/>
      <c r="N78" s="672"/>
      <c r="O78" s="672"/>
      <c r="P78" s="672"/>
      <c r="Q78" s="672"/>
      <c r="R78" s="672"/>
      <c r="S78" s="673"/>
    </row>
    <row r="79" spans="1:63" s="449" customFormat="1" ht="15" customHeight="1" thickBot="1">
      <c r="A79" s="450"/>
      <c r="B79" s="635">
        <v>38</v>
      </c>
      <c r="C79" s="644" t="s">
        <v>1702</v>
      </c>
      <c r="D79" s="644"/>
      <c r="E79" s="644"/>
      <c r="F79" s="644"/>
      <c r="G79" s="644"/>
      <c r="H79" s="644"/>
      <c r="I79" s="644"/>
      <c r="J79" s="644"/>
      <c r="K79" s="644"/>
      <c r="L79" s="644"/>
      <c r="M79" s="644"/>
      <c r="N79" s="644"/>
      <c r="O79" s="644"/>
      <c r="P79" s="644"/>
      <c r="Q79" s="644"/>
      <c r="R79" s="644"/>
      <c r="S79" s="674"/>
      <c r="T79" s="450"/>
      <c r="U79" s="450"/>
      <c r="V79" s="450"/>
      <c r="W79" s="450"/>
      <c r="X79" s="450"/>
      <c r="Y79" s="450"/>
      <c r="Z79" s="450"/>
      <c r="AA79" s="450"/>
      <c r="AB79" s="450"/>
      <c r="AC79" s="450"/>
      <c r="AD79" s="447"/>
      <c r="AE79" s="447"/>
      <c r="AF79" s="447"/>
      <c r="AU79" s="450"/>
      <c r="AV79" s="450"/>
      <c r="AW79" s="450"/>
      <c r="AX79" s="450"/>
      <c r="AY79" s="450"/>
      <c r="AZ79" s="450"/>
      <c r="BA79" s="450"/>
      <c r="BB79" s="450"/>
      <c r="BC79" s="450"/>
      <c r="BD79" s="450"/>
      <c r="BE79" s="450"/>
      <c r="BF79" s="450"/>
      <c r="BG79" s="450"/>
      <c r="BH79" s="450"/>
      <c r="BI79" s="450"/>
      <c r="BJ79" s="450"/>
      <c r="BK79" s="450"/>
    </row>
    <row r="80" spans="1:63" s="449" customFormat="1" ht="15" customHeight="1">
      <c r="A80" s="450"/>
      <c r="B80" s="636"/>
      <c r="C80" s="441"/>
      <c r="D80" s="441"/>
      <c r="E80" s="441"/>
      <c r="F80" s="441"/>
      <c r="G80" s="441"/>
      <c r="H80" s="441"/>
      <c r="I80" s="441"/>
      <c r="J80" s="441"/>
      <c r="K80" s="441"/>
      <c r="L80" s="441"/>
      <c r="M80" s="441"/>
      <c r="N80" s="441"/>
      <c r="O80" s="441"/>
      <c r="P80" s="441"/>
      <c r="Q80" s="441"/>
      <c r="R80" s="441"/>
      <c r="S80" s="441"/>
      <c r="T80" s="450"/>
      <c r="U80" s="450"/>
      <c r="V80" s="450"/>
      <c r="W80" s="450"/>
      <c r="X80" s="450"/>
      <c r="Y80" s="450"/>
      <c r="Z80" s="450"/>
      <c r="AA80" s="450"/>
      <c r="AB80" s="450"/>
      <c r="AC80" s="450"/>
      <c r="AD80" s="447"/>
      <c r="AE80" s="447"/>
      <c r="AF80" s="447"/>
      <c r="AU80" s="450"/>
      <c r="AV80" s="450"/>
      <c r="AW80" s="450"/>
      <c r="AX80" s="450"/>
      <c r="AY80" s="450"/>
      <c r="AZ80" s="450"/>
      <c r="BA80" s="450"/>
      <c r="BB80" s="450"/>
      <c r="BC80" s="450"/>
      <c r="BD80" s="450"/>
      <c r="BE80" s="450"/>
      <c r="BF80" s="450"/>
      <c r="BG80" s="450"/>
      <c r="BH80" s="450"/>
      <c r="BI80" s="450"/>
      <c r="BJ80" s="450"/>
      <c r="BK80" s="450"/>
    </row>
    <row r="81" spans="1:63" s="449" customFormat="1" ht="15" customHeight="1">
      <c r="A81" s="450"/>
      <c r="B81" s="636"/>
      <c r="C81" s="441"/>
      <c r="D81" s="441"/>
      <c r="E81" s="441"/>
      <c r="F81" s="441"/>
      <c r="G81" s="441"/>
      <c r="H81" s="441"/>
      <c r="I81" s="441"/>
      <c r="J81" s="441"/>
      <c r="K81" s="441"/>
      <c r="L81" s="441"/>
      <c r="M81" s="441"/>
      <c r="N81" s="441"/>
      <c r="O81" s="441"/>
      <c r="P81" s="441"/>
      <c r="Q81" s="441"/>
      <c r="R81" s="441"/>
      <c r="S81" s="441"/>
      <c r="T81" s="450"/>
      <c r="U81" s="450"/>
      <c r="V81" s="450"/>
      <c r="W81" s="450"/>
      <c r="X81" s="450"/>
      <c r="Y81" s="450"/>
      <c r="Z81" s="450"/>
      <c r="AA81" s="450"/>
      <c r="AB81" s="450"/>
      <c r="AC81" s="450"/>
      <c r="AD81" s="447"/>
      <c r="AE81" s="447"/>
      <c r="AF81" s="447"/>
      <c r="AU81" s="450"/>
      <c r="AV81" s="450"/>
      <c r="AW81" s="450"/>
      <c r="AX81" s="450"/>
      <c r="AY81" s="450"/>
      <c r="AZ81" s="450"/>
      <c r="BA81" s="450"/>
      <c r="BB81" s="450"/>
      <c r="BC81" s="450"/>
      <c r="BD81" s="450"/>
      <c r="BE81" s="450"/>
      <c r="BF81" s="450"/>
      <c r="BG81" s="450"/>
      <c r="BH81" s="450"/>
      <c r="BI81" s="450"/>
      <c r="BJ81" s="450"/>
      <c r="BK81" s="450"/>
    </row>
    <row r="82" spans="1:63" s="449" customFormat="1" ht="15" customHeight="1">
      <c r="A82" s="450"/>
      <c r="B82" s="636"/>
      <c r="C82" s="441"/>
      <c r="D82" s="441"/>
      <c r="E82" s="441"/>
      <c r="F82" s="441"/>
      <c r="G82" s="441"/>
      <c r="H82" s="441"/>
      <c r="I82" s="441"/>
      <c r="J82" s="441"/>
      <c r="K82" s="441"/>
      <c r="L82" s="441"/>
      <c r="M82" s="441"/>
      <c r="N82" s="441"/>
      <c r="O82" s="441"/>
      <c r="P82" s="441"/>
      <c r="Q82" s="441"/>
      <c r="R82" s="441"/>
      <c r="S82" s="441"/>
      <c r="T82" s="450"/>
      <c r="U82" s="450"/>
      <c r="V82" s="450"/>
      <c r="W82" s="450"/>
      <c r="X82" s="450"/>
      <c r="Y82" s="450"/>
      <c r="Z82" s="450"/>
      <c r="AA82" s="450"/>
      <c r="AB82" s="450"/>
      <c r="AC82" s="450"/>
      <c r="AD82" s="447"/>
      <c r="AE82" s="447"/>
      <c r="AF82" s="447"/>
      <c r="AU82" s="450"/>
      <c r="AV82" s="450"/>
      <c r="AW82" s="450"/>
      <c r="AX82" s="450"/>
      <c r="AY82" s="450"/>
      <c r="AZ82" s="450"/>
      <c r="BA82" s="450"/>
      <c r="BB82" s="450"/>
      <c r="BC82" s="450"/>
      <c r="BD82" s="450"/>
      <c r="BE82" s="450"/>
      <c r="BF82" s="450"/>
      <c r="BG82" s="450"/>
      <c r="BH82" s="450"/>
      <c r="BI82" s="450"/>
      <c r="BJ82" s="450"/>
      <c r="BK82" s="450"/>
    </row>
    <row r="83" spans="1:63" s="449" customFormat="1" ht="14.4">
      <c r="A83" s="450"/>
      <c r="B83" s="637" t="s">
        <v>1703</v>
      </c>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47"/>
      <c r="AE83" s="447"/>
      <c r="AF83" s="447"/>
      <c r="AU83" s="450"/>
      <c r="AV83" s="450"/>
      <c r="AW83" s="450"/>
      <c r="AX83" s="450"/>
      <c r="AY83" s="450"/>
      <c r="AZ83" s="450"/>
      <c r="BA83" s="450"/>
      <c r="BB83" s="450"/>
      <c r="BC83" s="450"/>
      <c r="BD83" s="450"/>
      <c r="BE83" s="450"/>
      <c r="BF83" s="450"/>
      <c r="BG83" s="450"/>
      <c r="BH83" s="450"/>
      <c r="BI83" s="450"/>
      <c r="BJ83" s="450"/>
      <c r="BK83" s="450"/>
    </row>
  </sheetData>
  <sheetProtection selectLockedCells="1"/>
  <mergeCells count="15">
    <mergeCell ref="B63:S63"/>
    <mergeCell ref="AA1:AD1"/>
    <mergeCell ref="B3:C3"/>
    <mergeCell ref="AH4:AS4"/>
    <mergeCell ref="AW4:BJ4"/>
    <mergeCell ref="B61:S61"/>
    <mergeCell ref="C76:S76"/>
    <mergeCell ref="C78:S78"/>
    <mergeCell ref="C79:S79"/>
    <mergeCell ref="C65:S65"/>
    <mergeCell ref="C67:S67"/>
    <mergeCell ref="C69:S69"/>
    <mergeCell ref="C71:S71"/>
    <mergeCell ref="C73:S73"/>
    <mergeCell ref="C75:S75"/>
  </mergeCells>
  <conditionalFormatting sqref="AD6:AE56">
    <cfRule type="cellIs" dxfId="0"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May 2018&amp;R&amp;G</oddHeader>
    <oddFooter>&amp;L&amp;A&amp;RPrinted: &amp;D &amp;T</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FC11"/>
  <sheetViews>
    <sheetView showGridLines="0" zoomScale="80" zoomScaleNormal="80" workbookViewId="0">
      <pane xSplit="1" ySplit="3" topLeftCell="B4" activePane="bottomRight" state="frozen"/>
      <selection pane="topRight" activeCell="D4" sqref="D4"/>
      <selection pane="bottomLeft" activeCell="D4" sqref="D4"/>
      <selection pane="bottomRight" activeCell="D9" sqref="D9"/>
    </sheetView>
  </sheetViews>
  <sheetFormatPr defaultColWidth="0" defaultRowHeight="13.2"/>
  <cols>
    <col min="1" max="2" width="9.21875" style="253" customWidth="1"/>
    <col min="3" max="4" width="50.77734375" style="254" customWidth="1"/>
    <col min="5" max="5" width="15.77734375" style="254" bestFit="1" customWidth="1"/>
    <col min="6" max="6" width="14.77734375" style="254" customWidth="1"/>
    <col min="7" max="7" width="0" style="253" hidden="1" customWidth="1"/>
    <col min="8" max="16383" width="9.21875" style="253" hidden="1"/>
    <col min="16384" max="16384" width="9" style="253" hidden="1" customWidth="1"/>
  </cols>
  <sheetData>
    <row r="1" spans="1:6" s="264" customFormat="1" ht="33">
      <c r="A1" s="264" t="s">
        <v>18</v>
      </c>
    </row>
    <row r="2" spans="1:6">
      <c r="A2" s="256"/>
      <c r="B2" s="256"/>
      <c r="C2" s="255"/>
      <c r="D2" s="255"/>
      <c r="E2" s="255"/>
      <c r="F2" s="255"/>
    </row>
    <row r="3" spans="1:6" ht="15.6">
      <c r="A3" s="256"/>
      <c r="B3" s="263" t="s">
        <v>19</v>
      </c>
      <c r="C3" s="263" t="s">
        <v>20</v>
      </c>
      <c r="D3" s="263" t="s">
        <v>21</v>
      </c>
      <c r="E3" s="263" t="s">
        <v>22</v>
      </c>
      <c r="F3" s="263" t="s">
        <v>23</v>
      </c>
    </row>
    <row r="4" spans="1:6">
      <c r="A4" s="256"/>
      <c r="B4" s="256"/>
      <c r="C4" s="255"/>
      <c r="D4" s="255"/>
      <c r="E4" s="255"/>
      <c r="F4" s="255"/>
    </row>
    <row r="5" spans="1:6" ht="52.8">
      <c r="A5" s="277">
        <v>43070</v>
      </c>
      <c r="B5" s="262">
        <v>1</v>
      </c>
      <c r="C5" s="261" t="s">
        <v>24</v>
      </c>
      <c r="D5" s="261" t="s">
        <v>25</v>
      </c>
      <c r="E5" s="261" t="s">
        <v>26</v>
      </c>
      <c r="F5" s="260">
        <v>109</v>
      </c>
    </row>
    <row r="6" spans="1:6" ht="39.6">
      <c r="A6" s="277">
        <v>43070</v>
      </c>
      <c r="B6" s="258">
        <v>2</v>
      </c>
      <c r="C6" s="257" t="s">
        <v>27</v>
      </c>
      <c r="D6" s="257" t="s">
        <v>28</v>
      </c>
      <c r="E6" s="257" t="s">
        <v>29</v>
      </c>
      <c r="F6" s="259"/>
    </row>
    <row r="7" spans="1:6" ht="39.6">
      <c r="A7" s="277">
        <v>43252</v>
      </c>
      <c r="B7" s="279">
        <v>3</v>
      </c>
      <c r="C7" s="280" t="s">
        <v>30</v>
      </c>
      <c r="D7" s="280" t="s">
        <v>31</v>
      </c>
      <c r="E7" s="280" t="s">
        <v>32</v>
      </c>
      <c r="F7" s="281"/>
    </row>
    <row r="8" spans="1:6">
      <c r="A8" s="277">
        <v>43252</v>
      </c>
      <c r="B8" s="258">
        <v>4</v>
      </c>
      <c r="C8" s="257" t="s">
        <v>33</v>
      </c>
      <c r="D8" s="257" t="s">
        <v>34</v>
      </c>
      <c r="E8" s="257" t="s">
        <v>35</v>
      </c>
      <c r="F8" s="259"/>
    </row>
    <row r="9" spans="1:6" ht="39.6">
      <c r="A9" s="277">
        <v>43282</v>
      </c>
      <c r="B9" s="305">
        <v>5</v>
      </c>
      <c r="C9" s="306" t="s">
        <v>36</v>
      </c>
      <c r="D9" s="306" t="s">
        <v>37</v>
      </c>
      <c r="E9" s="306" t="s">
        <v>32</v>
      </c>
      <c r="F9" s="307"/>
    </row>
    <row r="10" spans="1:6">
      <c r="A10" s="256"/>
      <c r="B10" s="256"/>
      <c r="C10" s="255"/>
      <c r="D10" s="255"/>
      <c r="E10" s="255"/>
      <c r="F10" s="255"/>
    </row>
    <row r="11" spans="1:6">
      <c r="A11" s="256"/>
      <c r="B11" s="256"/>
      <c r="C11" s="255"/>
      <c r="D11" s="255"/>
      <c r="E11" s="255"/>
      <c r="F11" s="255"/>
    </row>
  </sheetData>
  <printOptions headings="1"/>
  <pageMargins left="0.74803149606299213" right="0.74803149606299213" top="0.98425196850393704" bottom="0.98425196850393704" header="0.51181102362204722" footer="0.51181102362204722"/>
  <pageSetup paperSize="9" scale="55" fitToHeight="0" orientation="landscape" blackAndWhite="1" r:id="rId1"/>
  <headerFooter alignWithMargins="0">
    <oddHeader>&amp;CSheet:&amp;A</oddHeader>
    <oddFooter>&amp;L&amp;F ( Printed on &amp;D at &amp;T )&amp;RPage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P124"/>
  <sheetViews>
    <sheetView showGridLines="0" defaultGridColor="0" colorId="22" zoomScale="80" zoomScaleNormal="80" workbookViewId="0">
      <pane ySplit="1" topLeftCell="A2" activePane="bottomLeft" state="frozen"/>
      <selection activeCell="D4" sqref="D4"/>
      <selection pane="bottomLeft"/>
    </sheetView>
  </sheetViews>
  <sheetFormatPr defaultColWidth="0" defaultRowHeight="13.2"/>
  <cols>
    <col min="1" max="1" width="1.21875" style="10" customWidth="1"/>
    <col min="2" max="4" width="1.21875" style="3" customWidth="1"/>
    <col min="5" max="5" width="2.77734375" style="3" customWidth="1"/>
    <col min="6" max="6" width="4.77734375" style="3" customWidth="1"/>
    <col min="7" max="7" width="2.77734375" style="3" customWidth="1"/>
    <col min="8" max="8" width="30.77734375" style="49" customWidth="1"/>
    <col min="9" max="9" width="2.77734375" style="3" customWidth="1"/>
    <col min="10" max="10" width="4.77734375" style="3" customWidth="1"/>
    <col min="11" max="11" width="2.77734375" style="3" customWidth="1"/>
    <col min="12" max="12" width="30.77734375" style="3" customWidth="1"/>
    <col min="13" max="13" width="2.77734375" style="3" customWidth="1"/>
    <col min="14" max="14" width="4.77734375" style="3" customWidth="1"/>
    <col min="15" max="15" width="2.77734375" style="3" customWidth="1"/>
    <col min="16" max="16" width="30.77734375" style="3" customWidth="1"/>
    <col min="17" max="19" width="2.77734375" style="3" customWidth="1"/>
    <col min="20" max="20" width="4.77734375" style="3" customWidth="1"/>
    <col min="21" max="21" width="2.77734375" style="3" customWidth="1"/>
    <col min="22" max="22" width="30.77734375" style="3" customWidth="1"/>
    <col min="23" max="23" width="2.77734375" style="3" customWidth="1"/>
    <col min="24" max="24" width="4.77734375" style="3" customWidth="1"/>
    <col min="25" max="25" width="2.77734375" style="3" customWidth="1"/>
    <col min="26" max="26" width="4.77734375" style="3" customWidth="1"/>
    <col min="27" max="27" width="5.77734375" style="3" customWidth="1"/>
    <col min="28" max="29" width="2.77734375" style="3" customWidth="1"/>
    <col min="30" max="30" width="30.77734375" style="3" customWidth="1"/>
    <col min="31" max="31" width="2.77734375" style="3" customWidth="1"/>
    <col min="32" max="32" width="5.77734375" style="3" customWidth="1"/>
    <col min="33" max="33" width="2.77734375" style="3" customWidth="1"/>
    <col min="34" max="34" width="30.77734375" style="3" customWidth="1"/>
    <col min="35" max="37" width="2.77734375" style="3" customWidth="1"/>
    <col min="38" max="41" width="1.21875" style="3" customWidth="1"/>
    <col min="42" max="42" width="2.77734375" style="3" customWidth="1"/>
    <col min="43" max="16384" width="9.21875" hidden="1"/>
  </cols>
  <sheetData>
    <row r="1" spans="1:42" ht="24.6">
      <c r="A1" s="43" t="str">
        <f ca="1" xml:space="preserve"> RIGHT(CELL("filename", $A$1), LEN(CELL("filename", $A$1)) - SEARCH("]", CELL("filename", $A$1)))</f>
        <v>Map &amp; Key</v>
      </c>
      <c r="B1" s="43"/>
      <c r="C1" s="43"/>
      <c r="D1" s="43"/>
      <c r="E1" s="43"/>
      <c r="F1" s="43"/>
      <c r="G1" s="43"/>
      <c r="H1" s="44"/>
    </row>
    <row r="3" spans="1:42" ht="12.75" customHeight="1">
      <c r="A3" s="39" t="s">
        <v>38</v>
      </c>
      <c r="B3" s="39"/>
      <c r="C3" s="40"/>
      <c r="D3" s="45"/>
      <c r="E3" s="39"/>
      <c r="F3" s="39"/>
      <c r="G3" s="39"/>
      <c r="H3" s="39"/>
      <c r="I3" s="39"/>
      <c r="J3" s="39"/>
      <c r="K3" s="39"/>
      <c r="L3" s="39"/>
      <c r="M3" s="39"/>
      <c r="N3" s="39"/>
      <c r="O3" s="39"/>
      <c r="P3" s="39"/>
      <c r="Q3" s="39"/>
      <c r="R3" s="39"/>
      <c r="S3" s="39"/>
      <c r="T3" s="39"/>
      <c r="U3" s="39"/>
      <c r="V3" s="40"/>
      <c r="W3" s="39"/>
      <c r="X3" s="39"/>
      <c r="Y3" s="39"/>
      <c r="Z3" s="40"/>
      <c r="AA3" s="40"/>
      <c r="AB3" s="40"/>
      <c r="AC3" s="40"/>
      <c r="AD3" s="40"/>
      <c r="AE3" s="40"/>
      <c r="AF3" s="40"/>
      <c r="AG3" s="40"/>
      <c r="AH3" s="40"/>
      <c r="AI3" s="40"/>
      <c r="AJ3" s="40"/>
      <c r="AK3" s="40"/>
      <c r="AL3" s="40"/>
      <c r="AM3" s="40"/>
      <c r="AN3" s="40"/>
      <c r="AO3" s="40"/>
      <c r="AP3" s="40"/>
    </row>
    <row r="5" spans="1:42" ht="15.6">
      <c r="A5" s="46"/>
      <c r="B5" s="47"/>
      <c r="C5" s="47"/>
      <c r="D5" s="47"/>
      <c r="E5" s="47"/>
      <c r="F5" s="105" t="s">
        <v>39</v>
      </c>
      <c r="G5" s="106"/>
      <c r="H5" s="106"/>
      <c r="I5" s="106"/>
      <c r="J5" s="106"/>
      <c r="K5" s="107"/>
      <c r="L5" s="105"/>
      <c r="M5" s="107"/>
      <c r="N5" s="107"/>
      <c r="O5" s="106"/>
      <c r="P5" s="106"/>
      <c r="Q5" s="106"/>
      <c r="R5" s="108"/>
      <c r="S5" s="47"/>
      <c r="T5" s="47"/>
      <c r="U5" s="47"/>
      <c r="V5" s="47"/>
      <c r="W5" s="47"/>
      <c r="X5" s="47"/>
      <c r="Y5" s="47"/>
      <c r="Z5" s="47"/>
      <c r="AA5" s="47"/>
      <c r="AB5" s="47"/>
      <c r="AC5" s="47"/>
      <c r="AD5" s="47"/>
      <c r="AE5" s="47"/>
      <c r="AF5" s="47"/>
      <c r="AG5" s="47"/>
      <c r="AH5" s="47"/>
      <c r="AI5" s="47"/>
      <c r="AJ5" s="47"/>
      <c r="AK5" s="47"/>
      <c r="AL5" s="47"/>
      <c r="AM5" s="47"/>
      <c r="AN5" s="47"/>
      <c r="AO5" s="47"/>
      <c r="AP5" s="47"/>
    </row>
    <row r="6" spans="1:42" ht="13.8" thickBot="1">
      <c r="F6" s="48"/>
      <c r="H6" s="3"/>
      <c r="L6" s="49"/>
      <c r="R6" s="50"/>
    </row>
    <row r="7" spans="1:42">
      <c r="F7" s="48"/>
      <c r="H7" s="109"/>
      <c r="L7" s="49"/>
      <c r="P7" s="51"/>
      <c r="R7" s="50"/>
    </row>
    <row r="8" spans="1:42" ht="15" customHeight="1">
      <c r="F8" s="48"/>
      <c r="H8" s="110" t="s">
        <v>40</v>
      </c>
      <c r="L8" s="49"/>
      <c r="P8" s="52" t="s">
        <v>41</v>
      </c>
      <c r="R8" s="50"/>
    </row>
    <row r="9" spans="1:42" ht="13.8" thickBot="1">
      <c r="F9" s="48"/>
      <c r="H9" s="111"/>
      <c r="L9" s="49"/>
      <c r="P9" s="53"/>
      <c r="R9" s="50"/>
    </row>
    <row r="10" spans="1:42">
      <c r="F10" s="48"/>
      <c r="H10" s="3"/>
      <c r="L10" s="49"/>
      <c r="R10" s="50"/>
    </row>
    <row r="11" spans="1:42">
      <c r="F11" s="48"/>
      <c r="H11" s="3"/>
      <c r="L11" s="49"/>
      <c r="R11" s="50"/>
    </row>
    <row r="12" spans="1:42">
      <c r="F12" s="48"/>
      <c r="H12" s="3"/>
      <c r="L12" s="49"/>
      <c r="R12" s="50"/>
    </row>
    <row r="13" spans="1:42" ht="15.6">
      <c r="A13" s="46"/>
      <c r="B13" s="47"/>
      <c r="C13" s="47"/>
      <c r="D13" s="47"/>
      <c r="E13" s="47"/>
      <c r="F13" s="54" t="s">
        <v>42</v>
      </c>
      <c r="G13" s="55"/>
      <c r="H13" s="55"/>
      <c r="I13" s="55"/>
      <c r="J13" s="55"/>
      <c r="K13" s="55"/>
      <c r="L13" s="54"/>
      <c r="M13" s="55"/>
      <c r="N13" s="55"/>
      <c r="O13" s="55"/>
      <c r="P13" s="55"/>
      <c r="Q13" s="55"/>
      <c r="R13" s="56"/>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row>
    <row r="14" spans="1:42">
      <c r="F14" s="48"/>
      <c r="H14" s="3"/>
      <c r="L14" s="49"/>
      <c r="R14" s="50"/>
    </row>
    <row r="15" spans="1:42">
      <c r="F15" s="48"/>
      <c r="H15" s="3"/>
      <c r="L15" s="49"/>
      <c r="R15" s="50"/>
    </row>
    <row r="16" spans="1:42">
      <c r="F16" s="48"/>
      <c r="H16" s="3"/>
      <c r="L16" s="49"/>
      <c r="R16" s="50"/>
    </row>
    <row r="17" spans="1:42" ht="13.8" thickBot="1">
      <c r="F17" s="48"/>
      <c r="H17" s="3"/>
      <c r="L17" s="49"/>
      <c r="R17" s="50"/>
    </row>
    <row r="18" spans="1:42">
      <c r="F18" s="48"/>
      <c r="H18" s="112"/>
      <c r="L18" s="112"/>
      <c r="P18" s="112"/>
      <c r="R18" s="50"/>
    </row>
    <row r="19" spans="1:42" ht="15" customHeight="1">
      <c r="F19" s="48"/>
      <c r="H19" s="113" t="s">
        <v>43</v>
      </c>
      <c r="L19" s="113" t="s">
        <v>44</v>
      </c>
      <c r="P19" s="113" t="s">
        <v>45</v>
      </c>
      <c r="R19" s="50"/>
    </row>
    <row r="20" spans="1:42">
      <c r="F20" s="48"/>
      <c r="H20" s="114"/>
      <c r="L20" s="114"/>
      <c r="P20" s="114"/>
      <c r="R20" s="50"/>
    </row>
    <row r="21" spans="1:42">
      <c r="F21" s="48"/>
      <c r="H21" s="3"/>
      <c r="L21" s="49"/>
      <c r="R21" s="50"/>
    </row>
    <row r="22" spans="1:42">
      <c r="F22" s="48"/>
      <c r="H22" s="3"/>
      <c r="L22" s="49"/>
      <c r="R22" s="50"/>
    </row>
    <row r="23" spans="1:42">
      <c r="F23" s="48"/>
      <c r="H23" s="3"/>
      <c r="L23" s="49"/>
      <c r="R23" s="50"/>
    </row>
    <row r="24" spans="1:42">
      <c r="F24" s="57"/>
      <c r="G24" s="58"/>
      <c r="H24" s="58"/>
      <c r="I24" s="58"/>
      <c r="J24" s="58"/>
      <c r="K24" s="58"/>
      <c r="L24" s="59"/>
      <c r="M24" s="58"/>
      <c r="N24" s="58"/>
      <c r="O24" s="58"/>
      <c r="P24" s="58"/>
      <c r="Q24" s="58"/>
      <c r="R24" s="60"/>
    </row>
    <row r="25" spans="1:42" ht="14.4">
      <c r="F25" s="61" t="s">
        <v>46</v>
      </c>
      <c r="H25" s="3"/>
      <c r="L25" s="49"/>
    </row>
    <row r="26" spans="1:42">
      <c r="H26" s="3"/>
      <c r="L26" s="49"/>
    </row>
    <row r="27" spans="1:42">
      <c r="H27" s="3"/>
      <c r="L27" s="49"/>
    </row>
    <row r="28" spans="1:42" ht="12.75" customHeight="1">
      <c r="A28" s="39" t="s">
        <v>47</v>
      </c>
      <c r="B28" s="39"/>
      <c r="C28" s="40"/>
      <c r="D28" s="45"/>
      <c r="E28" s="39"/>
      <c r="F28" s="39"/>
      <c r="G28" s="39"/>
      <c r="H28" s="39"/>
      <c r="I28" s="39"/>
      <c r="J28" s="39"/>
      <c r="K28" s="39"/>
      <c r="L28" s="39"/>
      <c r="M28" s="39"/>
      <c r="N28" s="39"/>
      <c r="O28" s="39"/>
      <c r="P28" s="39"/>
      <c r="Q28" s="39"/>
      <c r="R28" s="39"/>
      <c r="S28" s="39"/>
      <c r="T28" s="39"/>
      <c r="U28" s="39"/>
      <c r="V28" s="40"/>
      <c r="W28" s="39"/>
      <c r="X28" s="39"/>
      <c r="Y28" s="39"/>
      <c r="Z28" s="40"/>
      <c r="AA28" s="40"/>
      <c r="AB28" s="40"/>
      <c r="AC28" s="40"/>
      <c r="AD28" s="40"/>
      <c r="AE28" s="40"/>
      <c r="AF28" s="40"/>
      <c r="AG28" s="40"/>
      <c r="AH28" s="40"/>
      <c r="AI28" s="40"/>
      <c r="AJ28" s="40"/>
      <c r="AK28" s="40"/>
      <c r="AL28" s="40"/>
      <c r="AM28" s="40"/>
      <c r="AN28" s="40"/>
      <c r="AO28" s="40"/>
      <c r="AP28" s="40"/>
    </row>
    <row r="29" spans="1:42">
      <c r="H29" s="3"/>
      <c r="L29" s="49"/>
      <c r="P29" s="49"/>
    </row>
    <row r="30" spans="1:42" ht="12.75" customHeight="1">
      <c r="F30" s="115" t="s">
        <v>47</v>
      </c>
      <c r="G30" s="116"/>
      <c r="H30" s="116"/>
      <c r="I30" s="116"/>
      <c r="J30" s="116"/>
      <c r="K30" s="116"/>
      <c r="L30" s="115"/>
      <c r="M30" s="116"/>
      <c r="N30" s="116"/>
      <c r="O30" s="116"/>
      <c r="P30" s="115"/>
      <c r="Q30" s="116"/>
      <c r="R30" s="116"/>
      <c r="S30" s="116"/>
      <c r="T30" s="116"/>
      <c r="U30" s="116"/>
      <c r="V30" s="116"/>
      <c r="W30" s="117"/>
      <c r="X30" s="117"/>
      <c r="Y30" s="145"/>
      <c r="Z30" s="145"/>
      <c r="AB30" s="144"/>
      <c r="AC30" s="145"/>
      <c r="AD30" s="145"/>
      <c r="AE30" s="145"/>
      <c r="AF30" s="145"/>
      <c r="AG30" s="145"/>
      <c r="AH30" s="145"/>
      <c r="AI30" s="145"/>
      <c r="AJ30" s="145"/>
    </row>
    <row r="31" spans="1:42">
      <c r="H31" s="3"/>
      <c r="L31" s="49"/>
      <c r="P31" s="49"/>
    </row>
    <row r="32" spans="1:42">
      <c r="H32" s="42" t="s">
        <v>48</v>
      </c>
      <c r="I32" s="42"/>
      <c r="J32" s="42"/>
      <c r="K32" s="42"/>
      <c r="L32" s="42" t="s">
        <v>49</v>
      </c>
      <c r="M32" s="42"/>
      <c r="N32" s="42"/>
      <c r="V32" s="42" t="s">
        <v>50</v>
      </c>
      <c r="AB32" s="42"/>
      <c r="AD32" s="42"/>
      <c r="AH32" s="42"/>
    </row>
    <row r="33" spans="1:42">
      <c r="F33" s="62"/>
      <c r="G33" s="63"/>
      <c r="H33" s="63"/>
      <c r="I33" s="63"/>
      <c r="J33" s="63"/>
      <c r="K33" s="63"/>
      <c r="L33" s="64"/>
      <c r="M33" s="63"/>
      <c r="N33" s="63"/>
      <c r="O33" s="63"/>
      <c r="P33" s="63"/>
      <c r="Q33" s="63"/>
      <c r="R33" s="65"/>
      <c r="T33" s="62"/>
      <c r="U33" s="63"/>
      <c r="V33" s="63"/>
      <c r="W33" s="63"/>
      <c r="X33" s="65"/>
    </row>
    <row r="34" spans="1:42">
      <c r="F34" s="48"/>
      <c r="H34" s="3"/>
      <c r="L34" s="49"/>
      <c r="R34" s="50"/>
      <c r="T34" s="48"/>
      <c r="X34" s="50"/>
    </row>
    <row r="35" spans="1:42" ht="13.8" thickBot="1">
      <c r="F35" s="48"/>
      <c r="G35" s="66"/>
      <c r="H35" s="67"/>
      <c r="I35" s="98"/>
      <c r="K35" s="66"/>
      <c r="L35" s="67"/>
      <c r="M35" s="98"/>
      <c r="O35" s="68"/>
      <c r="P35" s="70"/>
      <c r="R35" s="72"/>
      <c r="T35" s="48"/>
      <c r="U35" s="68"/>
      <c r="V35" s="69"/>
      <c r="W35" s="70"/>
      <c r="X35" s="50"/>
    </row>
    <row r="36" spans="1:42" ht="18" customHeight="1" thickBot="1">
      <c r="A36" s="89"/>
      <c r="B36" s="89"/>
      <c r="C36" s="89"/>
      <c r="D36" s="89"/>
      <c r="E36" s="89"/>
      <c r="F36" s="90"/>
      <c r="G36" s="91"/>
      <c r="H36" s="118" t="str">
        <f ca="1">Inputs!$A$1</f>
        <v>Inputs</v>
      </c>
      <c r="I36" s="92"/>
      <c r="J36" s="89"/>
      <c r="K36" s="91"/>
      <c r="L36" s="135" t="str">
        <f ca="1">Time!$A$1</f>
        <v>Time</v>
      </c>
      <c r="M36" s="92"/>
      <c r="O36" s="94"/>
      <c r="P36" s="176" t="str">
        <f ca="1">Summary_Output!$A$1</f>
        <v>Summary_Output</v>
      </c>
      <c r="R36" s="95"/>
      <c r="T36" s="90"/>
      <c r="U36" s="94"/>
      <c r="V36" s="135" t="str">
        <f ca="1" xml:space="preserve"> $A$1</f>
        <v>Map &amp; Key</v>
      </c>
      <c r="W36" s="95"/>
      <c r="X36" s="93"/>
      <c r="AA36" s="89"/>
      <c r="AB36" s="89"/>
      <c r="AD36" s="141"/>
      <c r="AE36" s="89"/>
      <c r="AF36" s="89"/>
      <c r="AG36" s="89"/>
      <c r="AH36" s="141"/>
      <c r="AI36" s="89"/>
      <c r="AJ36" s="89"/>
      <c r="AK36" s="89"/>
      <c r="AL36" s="89"/>
      <c r="AM36" s="89"/>
      <c r="AN36" s="89"/>
      <c r="AO36" s="89"/>
      <c r="AP36" s="89"/>
    </row>
    <row r="37" spans="1:42" ht="52.8">
      <c r="F37" s="48"/>
      <c r="G37" s="101"/>
      <c r="H37" s="103" t="s">
        <v>51</v>
      </c>
      <c r="I37" s="102"/>
      <c r="K37" s="101"/>
      <c r="L37" s="103" t="s">
        <v>52</v>
      </c>
      <c r="M37" s="102"/>
      <c r="O37" s="71"/>
      <c r="P37" s="174" t="s">
        <v>53</v>
      </c>
      <c r="R37" s="72"/>
      <c r="T37" s="48"/>
      <c r="U37" s="71"/>
      <c r="V37" s="103" t="s">
        <v>54</v>
      </c>
      <c r="W37" s="72"/>
      <c r="X37" s="50"/>
      <c r="AD37" s="103"/>
      <c r="AH37" s="103"/>
    </row>
    <row r="38" spans="1:42" ht="13.8" thickBot="1">
      <c r="F38" s="48"/>
      <c r="G38" s="73"/>
      <c r="H38" s="99"/>
      <c r="I38" s="100"/>
      <c r="K38" s="101"/>
      <c r="L38" s="49"/>
      <c r="M38" s="102"/>
      <c r="O38" s="138"/>
      <c r="P38" s="175"/>
      <c r="R38" s="72"/>
      <c r="T38" s="48"/>
      <c r="U38" s="138"/>
      <c r="V38" s="99"/>
      <c r="W38" s="100"/>
      <c r="X38" s="50"/>
    </row>
    <row r="39" spans="1:42" ht="18" customHeight="1" thickBot="1">
      <c r="A39" s="89"/>
      <c r="B39" s="89"/>
      <c r="C39" s="89"/>
      <c r="D39" s="89"/>
      <c r="E39" s="89"/>
      <c r="F39" s="90"/>
      <c r="G39" s="96"/>
      <c r="H39" s="97"/>
      <c r="I39" s="96"/>
      <c r="J39" s="89"/>
      <c r="K39" s="91"/>
      <c r="L39" s="135" t="str">
        <f ca="1">Indexation!$A$1</f>
        <v>Indexation</v>
      </c>
      <c r="M39" s="92"/>
      <c r="R39" s="93"/>
      <c r="T39" s="90"/>
      <c r="U39" s="158"/>
      <c r="V39" s="159"/>
      <c r="W39" s="158"/>
      <c r="X39" s="93"/>
      <c r="AA39" s="89"/>
      <c r="AB39" s="89"/>
      <c r="AD39" s="141"/>
      <c r="AE39" s="89"/>
      <c r="AF39" s="89"/>
      <c r="AG39" s="89"/>
      <c r="AH39" s="141"/>
      <c r="AI39" s="89"/>
      <c r="AJ39" s="89"/>
      <c r="AK39" s="89"/>
      <c r="AL39" s="89"/>
      <c r="AM39" s="89"/>
      <c r="AN39" s="89"/>
      <c r="AO39" s="89"/>
      <c r="AP39" s="89"/>
    </row>
    <row r="40" spans="1:42" ht="60" customHeight="1">
      <c r="F40" s="48"/>
      <c r="G40" s="96"/>
      <c r="H40" s="97"/>
      <c r="I40" s="96"/>
      <c r="K40" s="101"/>
      <c r="L40" s="103" t="s">
        <v>55</v>
      </c>
      <c r="M40" s="102"/>
      <c r="R40" s="50"/>
      <c r="T40" s="48"/>
      <c r="X40" s="50"/>
      <c r="AD40" s="103"/>
      <c r="AH40" s="103"/>
    </row>
    <row r="41" spans="1:42" ht="13.8" thickBot="1">
      <c r="F41" s="48"/>
      <c r="G41" s="17"/>
      <c r="H41" s="103"/>
      <c r="K41" s="101"/>
      <c r="L41" s="49"/>
      <c r="M41" s="102"/>
      <c r="R41" s="50"/>
      <c r="T41" s="48"/>
      <c r="X41" s="50"/>
    </row>
    <row r="42" spans="1:42" ht="18" customHeight="1" thickBot="1">
      <c r="F42" s="48"/>
      <c r="G42" s="96"/>
      <c r="H42" s="97"/>
      <c r="I42" s="96"/>
      <c r="K42" s="91"/>
      <c r="L42" s="135" t="str">
        <f ca="1">Calc!$A$1</f>
        <v>Calc</v>
      </c>
      <c r="M42" s="92"/>
      <c r="R42" s="50"/>
      <c r="T42" s="48"/>
      <c r="V42" s="103"/>
      <c r="X42" s="50"/>
      <c r="AD42" s="103"/>
      <c r="AH42" s="103"/>
    </row>
    <row r="43" spans="1:42" ht="60" customHeight="1">
      <c r="F43" s="48"/>
      <c r="G43" s="96"/>
      <c r="H43" s="97"/>
      <c r="I43" s="96"/>
      <c r="K43" s="101"/>
      <c r="L43" s="103" t="s">
        <v>56</v>
      </c>
      <c r="M43" s="102"/>
      <c r="R43" s="50"/>
      <c r="T43" s="48"/>
      <c r="V43" s="103"/>
      <c r="X43" s="50"/>
      <c r="AD43" s="103"/>
      <c r="AH43" s="103"/>
    </row>
    <row r="44" spans="1:42" ht="13.8" thickBot="1">
      <c r="F44" s="48"/>
      <c r="G44" s="17"/>
      <c r="H44" s="103"/>
      <c r="K44" s="101"/>
      <c r="L44" s="49"/>
      <c r="M44" s="102"/>
      <c r="R44" s="50"/>
      <c r="T44" s="48"/>
      <c r="X44" s="50"/>
    </row>
    <row r="45" spans="1:42" ht="14.4" thickBot="1">
      <c r="F45" s="48"/>
      <c r="G45" s="17"/>
      <c r="H45" s="103"/>
      <c r="K45" s="101"/>
      <c r="L45" s="135" t="str">
        <f ca="1">Profiling!$A$1</f>
        <v>Profiling</v>
      </c>
      <c r="M45" s="102"/>
      <c r="R45" s="50"/>
      <c r="T45" s="48"/>
      <c r="X45" s="50"/>
    </row>
    <row r="46" spans="1:42" ht="54" customHeight="1">
      <c r="F46" s="48"/>
      <c r="G46" s="17"/>
      <c r="H46" s="103"/>
      <c r="K46" s="101"/>
      <c r="L46" s="103" t="s">
        <v>57</v>
      </c>
      <c r="M46" s="102"/>
      <c r="R46" s="50"/>
      <c r="T46" s="48"/>
      <c r="X46" s="50"/>
    </row>
    <row r="47" spans="1:42" ht="13.5" customHeight="1">
      <c r="F47" s="48"/>
      <c r="G47" s="96"/>
      <c r="H47" s="97"/>
      <c r="I47" s="96"/>
      <c r="K47" s="138"/>
      <c r="L47" s="99"/>
      <c r="M47" s="100"/>
      <c r="R47" s="50"/>
      <c r="T47" s="48"/>
      <c r="V47" s="103"/>
      <c r="X47" s="50"/>
      <c r="AD47" s="103"/>
      <c r="AH47" s="103"/>
    </row>
    <row r="48" spans="1:42">
      <c r="F48" s="57"/>
      <c r="G48" s="58"/>
      <c r="H48" s="58"/>
      <c r="I48" s="58"/>
      <c r="J48" s="58"/>
      <c r="K48" s="74"/>
      <c r="L48" s="59"/>
      <c r="M48" s="58"/>
      <c r="N48" s="58"/>
      <c r="O48" s="58"/>
      <c r="P48" s="58"/>
      <c r="R48" s="60"/>
      <c r="T48" s="57"/>
      <c r="U48" s="58"/>
      <c r="V48" s="58"/>
      <c r="W48" s="58"/>
      <c r="X48" s="60"/>
    </row>
    <row r="51" spans="1:42" ht="12.75" customHeight="1">
      <c r="A51" s="39" t="s">
        <v>58</v>
      </c>
      <c r="B51" s="39"/>
      <c r="C51" s="40"/>
      <c r="D51" s="45"/>
      <c r="E51" s="39"/>
      <c r="F51" s="39"/>
      <c r="G51" s="39"/>
      <c r="H51" s="39"/>
      <c r="I51" s="39"/>
      <c r="J51" s="39"/>
      <c r="K51" s="39"/>
      <c r="L51" s="39"/>
      <c r="M51" s="39"/>
      <c r="N51" s="39"/>
      <c r="O51" s="39"/>
      <c r="P51" s="39"/>
      <c r="Q51" s="39"/>
      <c r="R51" s="39"/>
      <c r="S51" s="39"/>
      <c r="T51" s="40"/>
      <c r="U51" s="40"/>
      <c r="V51" s="40"/>
      <c r="W51" s="40"/>
      <c r="X51" s="40"/>
      <c r="Y51" s="40"/>
      <c r="Z51" s="40"/>
      <c r="AA51" s="40"/>
      <c r="AB51" s="40"/>
      <c r="AC51" s="40"/>
      <c r="AD51" s="40"/>
      <c r="AE51" s="40"/>
      <c r="AF51" s="40"/>
      <c r="AG51" s="40"/>
      <c r="AH51" s="40"/>
      <c r="AI51" s="40"/>
      <c r="AJ51" s="40"/>
      <c r="AK51" s="40"/>
      <c r="AL51" s="40"/>
      <c r="AM51" s="40"/>
      <c r="AN51" s="40"/>
      <c r="AO51" s="40"/>
      <c r="AP51" s="40"/>
    </row>
    <row r="52" spans="1:42">
      <c r="B52" s="10"/>
      <c r="C52" s="2"/>
      <c r="D52" s="17"/>
      <c r="E52" s="75"/>
      <c r="H52" s="3"/>
    </row>
    <row r="53" spans="1:42">
      <c r="B53" s="10"/>
      <c r="C53" s="2"/>
      <c r="D53" s="17"/>
      <c r="H53" s="119" t="s">
        <v>59</v>
      </c>
      <c r="J53" s="3" t="s">
        <v>60</v>
      </c>
    </row>
    <row r="54" spans="1:42">
      <c r="B54" s="10"/>
      <c r="C54" s="2"/>
      <c r="D54" s="17"/>
      <c r="H54" s="76"/>
    </row>
    <row r="55" spans="1:42">
      <c r="B55" s="10"/>
      <c r="C55" s="2"/>
      <c r="D55" s="17"/>
      <c r="H55" s="120" t="s">
        <v>61</v>
      </c>
      <c r="J55" s="3" t="s">
        <v>62</v>
      </c>
    </row>
    <row r="56" spans="1:42">
      <c r="B56" s="10"/>
      <c r="C56" s="2"/>
      <c r="D56" s="17"/>
      <c r="H56" s="76"/>
    </row>
    <row r="57" spans="1:42">
      <c r="B57" s="10"/>
      <c r="C57" s="2"/>
      <c r="D57" s="17"/>
      <c r="H57" s="77" t="s">
        <v>63</v>
      </c>
      <c r="J57" s="3" t="s">
        <v>64</v>
      </c>
    </row>
    <row r="58" spans="1:42">
      <c r="B58" s="10"/>
      <c r="C58" s="2"/>
      <c r="D58" s="17"/>
      <c r="H58" s="76"/>
    </row>
    <row r="59" spans="1:42">
      <c r="B59" s="10"/>
      <c r="C59" s="2"/>
      <c r="D59" s="17"/>
      <c r="H59" s="78" t="s">
        <v>65</v>
      </c>
      <c r="J59" s="3" t="s">
        <v>66</v>
      </c>
    </row>
    <row r="60" spans="1:42">
      <c r="B60" s="10"/>
      <c r="C60" s="2"/>
      <c r="D60" s="17"/>
      <c r="H60" s="76"/>
    </row>
    <row r="61" spans="1:42">
      <c r="B61" s="10"/>
      <c r="C61" s="2"/>
      <c r="D61" s="17"/>
      <c r="H61" s="79" t="s">
        <v>67</v>
      </c>
      <c r="J61" s="3" t="s">
        <v>68</v>
      </c>
    </row>
    <row r="62" spans="1:42">
      <c r="B62" s="10"/>
      <c r="C62" s="2"/>
      <c r="D62" s="17"/>
      <c r="H62" s="3"/>
    </row>
    <row r="63" spans="1:42">
      <c r="B63" s="10"/>
      <c r="C63" s="2"/>
      <c r="D63" s="17"/>
      <c r="H63" s="3"/>
    </row>
    <row r="64" spans="1:42" ht="12.75" customHeight="1">
      <c r="A64" s="39" t="s">
        <v>69</v>
      </c>
      <c r="B64" s="39"/>
      <c r="C64" s="40"/>
      <c r="D64" s="45"/>
      <c r="E64" s="39"/>
      <c r="F64" s="39"/>
      <c r="G64" s="39"/>
      <c r="H64" s="39"/>
      <c r="I64" s="39"/>
      <c r="J64" s="39"/>
      <c r="K64" s="39"/>
      <c r="L64" s="39"/>
      <c r="M64" s="39"/>
      <c r="N64" s="39"/>
      <c r="O64" s="39"/>
      <c r="P64" s="39"/>
      <c r="Q64" s="39"/>
      <c r="R64" s="39"/>
      <c r="S64" s="39"/>
      <c r="T64" s="40"/>
      <c r="U64" s="40"/>
      <c r="V64" s="40"/>
      <c r="W64" s="40"/>
      <c r="X64" s="40"/>
      <c r="Y64" s="40"/>
      <c r="Z64" s="40"/>
      <c r="AA64" s="40"/>
      <c r="AB64" s="40"/>
      <c r="AC64" s="40"/>
      <c r="AD64" s="40"/>
      <c r="AE64" s="40"/>
      <c r="AF64" s="40"/>
      <c r="AG64" s="40"/>
      <c r="AH64" s="40"/>
      <c r="AI64" s="40"/>
      <c r="AJ64" s="40"/>
      <c r="AK64" s="40"/>
      <c r="AL64" s="40"/>
      <c r="AM64" s="40"/>
      <c r="AN64" s="40"/>
      <c r="AO64" s="40"/>
      <c r="AP64" s="40"/>
    </row>
    <row r="65" spans="2:10">
      <c r="B65" s="10"/>
      <c r="C65" s="2"/>
      <c r="D65" s="17"/>
      <c r="H65" s="3"/>
    </row>
    <row r="66" spans="2:10">
      <c r="B66" s="10" t="s">
        <v>70</v>
      </c>
      <c r="C66" s="2"/>
      <c r="D66" s="17"/>
      <c r="H66" s="3"/>
    </row>
    <row r="67" spans="2:10">
      <c r="B67" s="10"/>
      <c r="C67" s="2"/>
      <c r="D67" s="17"/>
      <c r="H67" s="80" t="s">
        <v>71</v>
      </c>
      <c r="J67" s="3" t="s">
        <v>72</v>
      </c>
    </row>
    <row r="68" spans="2:10">
      <c r="B68" s="10"/>
      <c r="C68" s="2"/>
      <c r="D68" s="17"/>
      <c r="H68" s="3"/>
    </row>
    <row r="69" spans="2:10">
      <c r="B69" s="10"/>
      <c r="C69" s="2"/>
      <c r="D69" s="17"/>
      <c r="H69" s="81" t="s">
        <v>73</v>
      </c>
      <c r="J69" s="3" t="s">
        <v>74</v>
      </c>
    </row>
    <row r="70" spans="2:10">
      <c r="B70" s="10"/>
      <c r="C70" s="2"/>
      <c r="D70" s="17"/>
      <c r="H70" s="3"/>
    </row>
    <row r="71" spans="2:10">
      <c r="B71" s="10"/>
      <c r="C71" s="2"/>
      <c r="D71" s="17"/>
      <c r="H71" s="3" t="s">
        <v>75</v>
      </c>
      <c r="J71" s="3" t="s">
        <v>76</v>
      </c>
    </row>
    <row r="72" spans="2:10">
      <c r="B72" s="10"/>
      <c r="C72" s="2"/>
      <c r="D72" s="17"/>
      <c r="H72" s="3"/>
    </row>
    <row r="73" spans="2:10">
      <c r="B73" s="10" t="s">
        <v>77</v>
      </c>
      <c r="C73" s="2"/>
      <c r="D73" s="17"/>
      <c r="H73" s="3"/>
    </row>
    <row r="74" spans="2:10">
      <c r="B74" s="10"/>
      <c r="C74" s="2"/>
      <c r="D74" s="17"/>
      <c r="H74" s="121" t="s">
        <v>78</v>
      </c>
      <c r="J74" s="3" t="s">
        <v>40</v>
      </c>
    </row>
    <row r="75" spans="2:10">
      <c r="B75" s="10"/>
      <c r="C75" s="2"/>
      <c r="D75" s="17"/>
      <c r="H75" s="3"/>
    </row>
    <row r="76" spans="2:10">
      <c r="B76" s="10"/>
      <c r="C76" s="2"/>
      <c r="D76" s="17"/>
      <c r="H76" s="104" t="s">
        <v>79</v>
      </c>
      <c r="J76" s="3" t="s">
        <v>80</v>
      </c>
    </row>
    <row r="77" spans="2:10">
      <c r="B77" s="10"/>
      <c r="C77" s="2"/>
      <c r="D77" s="17"/>
      <c r="H77" s="3"/>
    </row>
    <row r="78" spans="2:10">
      <c r="B78" s="10"/>
      <c r="C78" s="2"/>
      <c r="D78" s="17"/>
      <c r="H78" s="122" t="s">
        <v>81</v>
      </c>
      <c r="J78" s="3" t="s">
        <v>82</v>
      </c>
    </row>
    <row r="79" spans="2:10">
      <c r="B79" s="10"/>
      <c r="C79" s="2"/>
      <c r="D79" s="17"/>
      <c r="H79" s="3"/>
    </row>
    <row r="80" spans="2:10">
      <c r="B80" s="10"/>
      <c r="C80" s="2"/>
      <c r="D80" s="17"/>
      <c r="H80" s="104" t="s">
        <v>83</v>
      </c>
      <c r="J80" s="3" t="s">
        <v>84</v>
      </c>
    </row>
    <row r="81" spans="2:10">
      <c r="B81" s="10"/>
      <c r="C81" s="2"/>
      <c r="D81" s="17"/>
      <c r="H81" s="3"/>
    </row>
    <row r="82" spans="2:10">
      <c r="B82" s="10" t="s">
        <v>85</v>
      </c>
      <c r="C82" s="2"/>
      <c r="D82" s="17"/>
      <c r="H82" s="3"/>
    </row>
    <row r="83" spans="2:10">
      <c r="B83" s="10"/>
      <c r="C83" s="2"/>
      <c r="D83" s="17"/>
      <c r="H83" s="82" t="s">
        <v>86</v>
      </c>
      <c r="J83" s="3" t="s">
        <v>87</v>
      </c>
    </row>
    <row r="84" spans="2:10">
      <c r="B84" s="10"/>
      <c r="C84" s="2"/>
      <c r="D84" s="17"/>
      <c r="H84" s="3"/>
    </row>
    <row r="85" spans="2:10">
      <c r="B85" s="10"/>
      <c r="C85" s="2"/>
      <c r="D85" s="17"/>
      <c r="H85" s="83" t="s">
        <v>88</v>
      </c>
      <c r="J85" s="3" t="s">
        <v>89</v>
      </c>
    </row>
    <row r="86" spans="2:10">
      <c r="B86" s="10"/>
      <c r="C86" s="2"/>
      <c r="D86" s="17"/>
      <c r="H86" s="3"/>
    </row>
    <row r="87" spans="2:10">
      <c r="B87" s="10"/>
      <c r="C87" s="2"/>
      <c r="D87" s="17"/>
      <c r="H87" s="84" t="s">
        <v>90</v>
      </c>
      <c r="J87" s="3" t="s">
        <v>91</v>
      </c>
    </row>
    <row r="88" spans="2:10">
      <c r="B88" s="10"/>
      <c r="C88" s="2"/>
      <c r="D88" s="17"/>
      <c r="H88" s="3"/>
    </row>
    <row r="89" spans="2:10">
      <c r="B89" s="10"/>
      <c r="C89" s="2"/>
      <c r="D89" s="17"/>
      <c r="H89" s="85" t="s">
        <v>92</v>
      </c>
      <c r="J89" s="3" t="s">
        <v>93</v>
      </c>
    </row>
    <row r="90" spans="2:10">
      <c r="B90" s="10"/>
      <c r="C90" s="2"/>
      <c r="D90" s="17"/>
      <c r="H90" s="3"/>
    </row>
    <row r="91" spans="2:10">
      <c r="B91" s="10"/>
      <c r="C91" s="2"/>
      <c r="D91" s="17"/>
      <c r="H91" s="123" t="s">
        <v>94</v>
      </c>
      <c r="J91" s="3" t="s">
        <v>95</v>
      </c>
    </row>
    <row r="92" spans="2:10">
      <c r="B92" s="10"/>
      <c r="C92" s="2"/>
      <c r="D92" s="17"/>
      <c r="H92" s="3"/>
    </row>
    <row r="93" spans="2:10">
      <c r="B93" s="10" t="s">
        <v>96</v>
      </c>
      <c r="C93" s="2"/>
      <c r="D93" s="17"/>
      <c r="H93" s="3"/>
    </row>
    <row r="94" spans="2:10">
      <c r="B94" s="10"/>
      <c r="C94" s="2"/>
      <c r="D94" s="17"/>
      <c r="H94" s="134" t="s">
        <v>97</v>
      </c>
      <c r="J94" s="3" t="s">
        <v>98</v>
      </c>
    </row>
    <row r="95" spans="2:10">
      <c r="B95" s="10"/>
      <c r="C95" s="2"/>
      <c r="D95" s="17"/>
      <c r="H95" s="3"/>
    </row>
    <row r="96" spans="2:10">
      <c r="B96" s="10"/>
      <c r="C96" s="2"/>
      <c r="D96" s="17"/>
      <c r="H96" s="86" t="s">
        <v>99</v>
      </c>
      <c r="J96" s="3" t="s">
        <v>100</v>
      </c>
    </row>
    <row r="97" spans="1:42">
      <c r="B97" s="10"/>
      <c r="C97" s="2"/>
      <c r="D97" s="17"/>
      <c r="H97" s="3"/>
    </row>
    <row r="98" spans="1:42">
      <c r="B98" s="10"/>
      <c r="C98" s="2"/>
      <c r="D98" s="17"/>
      <c r="H98" s="87" t="s">
        <v>101</v>
      </c>
      <c r="J98" s="3" t="s">
        <v>102</v>
      </c>
    </row>
    <row r="99" spans="1:42">
      <c r="B99" s="10"/>
      <c r="C99" s="2"/>
      <c r="D99" s="17"/>
      <c r="H99" s="3"/>
    </row>
    <row r="100" spans="1:42">
      <c r="B100" s="10"/>
      <c r="C100" s="2"/>
      <c r="E100" s="75"/>
      <c r="G100" s="75"/>
      <c r="H100" s="3"/>
    </row>
    <row r="101" spans="1:42" ht="12.75" customHeight="1">
      <c r="A101" s="39" t="s">
        <v>103</v>
      </c>
      <c r="B101" s="39"/>
      <c r="C101" s="40"/>
      <c r="D101" s="45"/>
      <c r="E101" s="39"/>
      <c r="F101" s="39"/>
      <c r="G101" s="39"/>
      <c r="H101" s="39"/>
      <c r="I101" s="39"/>
      <c r="J101" s="39"/>
      <c r="K101" s="39"/>
      <c r="L101" s="39"/>
      <c r="M101" s="39"/>
      <c r="N101" s="39"/>
      <c r="O101" s="39"/>
      <c r="P101" s="39"/>
      <c r="Q101" s="39"/>
      <c r="R101" s="39"/>
      <c r="S101" s="39"/>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row>
    <row r="102" spans="1:42">
      <c r="B102" s="10"/>
      <c r="C102" s="2"/>
      <c r="D102" s="17"/>
      <c r="H102" s="3"/>
    </row>
    <row r="103" spans="1:42">
      <c r="B103" s="10"/>
      <c r="C103" s="2"/>
      <c r="D103" s="17"/>
      <c r="H103" s="3" t="s">
        <v>104</v>
      </c>
      <c r="I103" s="3" t="s">
        <v>105</v>
      </c>
    </row>
    <row r="104" spans="1:42">
      <c r="B104" s="10"/>
      <c r="C104" s="2"/>
      <c r="D104" s="17"/>
      <c r="H104" s="3" t="s">
        <v>106</v>
      </c>
      <c r="I104" s="3" t="s">
        <v>107</v>
      </c>
    </row>
    <row r="105" spans="1:42">
      <c r="B105" s="10"/>
      <c r="C105" s="2"/>
      <c r="D105" s="17"/>
      <c r="H105" s="3" t="s">
        <v>108</v>
      </c>
      <c r="I105" s="3" t="s">
        <v>109</v>
      </c>
    </row>
    <row r="106" spans="1:42">
      <c r="B106" s="10"/>
      <c r="C106" s="2"/>
      <c r="D106" s="17"/>
      <c r="H106" s="3" t="s">
        <v>110</v>
      </c>
      <c r="I106" s="3" t="s">
        <v>111</v>
      </c>
    </row>
    <row r="107" spans="1:42">
      <c r="B107" s="10"/>
      <c r="C107" s="2"/>
      <c r="D107" s="17"/>
      <c r="H107" s="3" t="s">
        <v>112</v>
      </c>
      <c r="I107" s="3" t="s">
        <v>113</v>
      </c>
    </row>
    <row r="108" spans="1:42">
      <c r="B108" s="10"/>
      <c r="C108" s="2"/>
      <c r="D108" s="17"/>
      <c r="H108" s="3" t="s">
        <v>114</v>
      </c>
      <c r="I108" s="3" t="s">
        <v>115</v>
      </c>
    </row>
    <row r="109" spans="1:42">
      <c r="B109" s="10"/>
      <c r="C109" s="2"/>
      <c r="D109" s="17"/>
      <c r="H109" s="3" t="s">
        <v>116</v>
      </c>
      <c r="I109" s="3" t="s">
        <v>117</v>
      </c>
    </row>
    <row r="110" spans="1:42">
      <c r="B110" s="10"/>
      <c r="C110" s="2"/>
      <c r="D110" s="17"/>
      <c r="H110" s="3"/>
    </row>
    <row r="111" spans="1:42">
      <c r="B111" s="10"/>
      <c r="C111" s="2"/>
      <c r="D111" s="17"/>
      <c r="H111" s="3"/>
    </row>
    <row r="112" spans="1:42" ht="12.75" customHeight="1">
      <c r="A112" s="39" t="s">
        <v>118</v>
      </c>
      <c r="B112" s="39"/>
      <c r="C112" s="40"/>
      <c r="D112" s="45"/>
      <c r="E112" s="39"/>
      <c r="F112" s="39"/>
      <c r="G112" s="39"/>
      <c r="H112" s="39"/>
      <c r="I112" s="39"/>
      <c r="J112" s="39"/>
      <c r="K112" s="39"/>
      <c r="L112" s="39"/>
      <c r="M112" s="39"/>
      <c r="N112" s="39"/>
      <c r="O112" s="39"/>
      <c r="P112" s="39"/>
      <c r="Q112" s="39"/>
      <c r="R112" s="39"/>
      <c r="S112" s="39"/>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row>
    <row r="113" spans="1:42">
      <c r="B113" s="10"/>
      <c r="C113" s="2"/>
      <c r="D113" s="17"/>
      <c r="H113" s="3"/>
    </row>
    <row r="114" spans="1:42">
      <c r="B114" s="10"/>
      <c r="C114" s="2"/>
      <c r="D114" s="17"/>
      <c r="H114" s="3" t="s">
        <v>119</v>
      </c>
    </row>
    <row r="115" spans="1:42">
      <c r="B115" s="10"/>
      <c r="C115" s="2"/>
      <c r="D115" s="17"/>
      <c r="H115" s="3"/>
    </row>
    <row r="116" spans="1:42">
      <c r="B116" s="10"/>
      <c r="C116" s="2"/>
      <c r="D116" s="17"/>
      <c r="H116" s="3"/>
    </row>
    <row r="117" spans="1:42" ht="12.75" customHeight="1">
      <c r="A117" s="39" t="s">
        <v>120</v>
      </c>
      <c r="B117" s="39"/>
      <c r="C117" s="40"/>
      <c r="D117" s="45"/>
      <c r="E117" s="39"/>
      <c r="F117" s="39"/>
      <c r="G117" s="39"/>
      <c r="H117" s="39"/>
      <c r="I117" s="39"/>
      <c r="J117" s="39"/>
      <c r="K117" s="39"/>
      <c r="L117" s="39"/>
      <c r="M117" s="39"/>
      <c r="N117" s="39"/>
      <c r="O117" s="39"/>
      <c r="P117" s="39"/>
      <c r="Q117" s="39"/>
      <c r="R117" s="39"/>
      <c r="S117" s="39"/>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row>
    <row r="118" spans="1:42">
      <c r="B118" s="10"/>
      <c r="C118" s="2"/>
      <c r="D118" s="17"/>
      <c r="H118" s="3"/>
    </row>
    <row r="119" spans="1:42">
      <c r="B119" s="10"/>
      <c r="C119" s="2"/>
      <c r="D119" s="17"/>
      <c r="H119" s="3" t="s">
        <v>121</v>
      </c>
      <c r="J119" s="3" t="s">
        <v>122</v>
      </c>
    </row>
    <row r="120" spans="1:42">
      <c r="B120" s="10"/>
      <c r="C120" s="2"/>
      <c r="D120" s="17"/>
      <c r="H120" s="3" t="s">
        <v>123</v>
      </c>
      <c r="J120" s="3" t="s">
        <v>124</v>
      </c>
    </row>
    <row r="121" spans="1:42">
      <c r="B121" s="10"/>
      <c r="C121" s="2"/>
      <c r="D121" s="17"/>
      <c r="H121" s="3" t="s">
        <v>125</v>
      </c>
      <c r="J121" s="3" t="s">
        <v>126</v>
      </c>
    </row>
    <row r="122" spans="1:42">
      <c r="B122" s="10"/>
      <c r="C122" s="2"/>
      <c r="D122" s="17"/>
      <c r="H122" s="3"/>
    </row>
    <row r="124" spans="1:42">
      <c r="A124" s="10" t="s">
        <v>17</v>
      </c>
    </row>
  </sheetData>
  <sortState xmlns:xlrd2="http://schemas.microsoft.com/office/spreadsheetml/2017/richdata2" ref="H165:I209">
    <sortCondition ref="H165"/>
  </sortState>
  <conditionalFormatting sqref="V32">
    <cfRule type="cellIs" dxfId="54" priority="7" stopIfTrue="1" operator="equal">
      <formula>"FEED"</formula>
    </cfRule>
    <cfRule type="cellIs" dxfId="53" priority="8" stopIfTrue="1" operator="equal">
      <formula>"EPC"</formula>
    </cfRule>
    <cfRule type="cellIs" dxfId="52" priority="9" stopIfTrue="1" operator="equal">
      <formula>"Operations"</formula>
    </cfRule>
  </conditionalFormatting>
  <conditionalFormatting sqref="AB32">
    <cfRule type="cellIs" dxfId="51" priority="1" stopIfTrue="1" operator="equal">
      <formula>"FEED"</formula>
    </cfRule>
    <cfRule type="cellIs" dxfId="50" priority="2" stopIfTrue="1" operator="equal">
      <formula>"EPC"</formula>
    </cfRule>
    <cfRule type="cellIs" dxfId="49" priority="3" stopIfTrue="1" operator="equal">
      <formula>"Operations"</formula>
    </cfRule>
  </conditionalFormatting>
  <conditionalFormatting sqref="AD32">
    <cfRule type="cellIs" dxfId="48" priority="13" stopIfTrue="1" operator="equal">
      <formula>"FEED"</formula>
    </cfRule>
    <cfRule type="cellIs" dxfId="47" priority="14" stopIfTrue="1" operator="equal">
      <formula>"EPC"</formula>
    </cfRule>
    <cfRule type="cellIs" dxfId="46" priority="15" stopIfTrue="1" operator="equal">
      <formula>"Operations"</formula>
    </cfRule>
  </conditionalFormatting>
  <conditionalFormatting sqref="AH32">
    <cfRule type="cellIs" dxfId="45" priority="10" stopIfTrue="1" operator="equal">
      <formula>"FEED"</formula>
    </cfRule>
    <cfRule type="cellIs" dxfId="44" priority="11" stopIfTrue="1" operator="equal">
      <formula>"EPC"</formula>
    </cfRule>
    <cfRule type="cellIs" dxfId="43" priority="12" stopIfTrue="1" operator="equal">
      <formula>"Operations"</formula>
    </cfRule>
  </conditionalFormatting>
  <hyperlinks>
    <hyperlink ref="J120" r:id="rId1" display="javascript:AppendPopup(this,'785243203_2')" xr:uid="{00000000-0004-0000-0200-000000000000}"/>
  </hyperlinks>
  <printOptions headings="1"/>
  <pageMargins left="0.74803149606299213" right="0.74803149606299213" top="0.98425196850393704" bottom="0.98425196850393704" header="0.51181102362204722" footer="0.51181102362204722"/>
  <pageSetup paperSize="9" scale="55" orientation="landscape" blackAndWhite="1" r:id="rId2"/>
  <headerFooter alignWithMargins="0">
    <oddHeader>&amp;CSheet:&amp;A</oddHeader>
    <oddFooter>&amp;L&amp;F ( Printed on &amp;D at &amp;T )&amp;RPage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99"/>
    <outlinePr summaryBelow="0" summaryRight="0"/>
    <pageSetUpPr autoPageBreaks="0" fitToPage="1"/>
  </sheetPr>
  <dimension ref="A1:V166"/>
  <sheetViews>
    <sheetView showGridLines="0" defaultGridColor="0" colorId="22" zoomScale="80" zoomScaleNormal="80" workbookViewId="0">
      <pane xSplit="9" ySplit="5" topLeftCell="J80" activePane="bottomRight" state="frozen"/>
      <selection pane="topRight" activeCell="D4" sqref="D4"/>
      <selection pane="bottomLeft" activeCell="D4" sqref="D4"/>
      <selection pane="bottomRight" activeCell="F94" sqref="F94"/>
    </sheetView>
  </sheetViews>
  <sheetFormatPr defaultColWidth="0" defaultRowHeight="13.2" outlineLevelRow="1"/>
  <cols>
    <col min="1" max="2" width="1.77734375" style="10" customWidth="1"/>
    <col min="3" max="3" width="1.77734375" style="2" customWidth="1"/>
    <col min="4" max="4" width="1.77734375" style="3" customWidth="1"/>
    <col min="5" max="5" width="99.77734375" style="3" bestFit="1" customWidth="1"/>
    <col min="6" max="7" width="12.77734375" style="3" customWidth="1"/>
    <col min="8" max="8" width="15.77734375" style="3" customWidth="1"/>
    <col min="9" max="9" width="2.77734375" style="3" customWidth="1"/>
    <col min="10" max="22" width="12.77734375" style="3" customWidth="1"/>
    <col min="23" max="16384" width="9.21875" hidden="1"/>
  </cols>
  <sheetData>
    <row r="1" spans="1:22" ht="24.6">
      <c r="A1" s="26" t="str">
        <f ca="1" xml:space="preserve"> RIGHT(CELL("FILENAME", $A$1), LEN(CELL("FILENAME", $A$1)) - SEARCH("]", CELL("FILENAME", $A$1)))</f>
        <v>Inputs</v>
      </c>
      <c r="E1" s="88"/>
      <c r="F1" s="139"/>
      <c r="G1" s="139"/>
      <c r="H1" s="139"/>
      <c r="J1" s="88"/>
    </row>
    <row r="2" spans="1:22">
      <c r="E2" s="3" t="str">
        <f xml:space="preserve"> Time!E$25</f>
        <v>Model period ending</v>
      </c>
      <c r="J2" s="6">
        <f xml:space="preserve"> Time!J$25</f>
        <v>41364</v>
      </c>
      <c r="K2" s="6">
        <f xml:space="preserve"> Time!K$25</f>
        <v>41729</v>
      </c>
      <c r="L2" s="6">
        <f xml:space="preserve"> Time!L$25</f>
        <v>42094</v>
      </c>
      <c r="M2" s="6">
        <f xml:space="preserve"> Time!M$25</f>
        <v>42460</v>
      </c>
      <c r="N2" s="6">
        <f xml:space="preserve"> Time!N$25</f>
        <v>42825</v>
      </c>
      <c r="O2" s="6">
        <f xml:space="preserve"> Time!O$25</f>
        <v>43190</v>
      </c>
      <c r="P2" s="6">
        <f xml:space="preserve"> Time!P$25</f>
        <v>43555</v>
      </c>
      <c r="Q2" s="6">
        <f xml:space="preserve"> Time!Q$25</f>
        <v>43921</v>
      </c>
      <c r="R2" s="6">
        <f xml:space="preserve"> Time!R$25</f>
        <v>44286</v>
      </c>
      <c r="S2" s="6">
        <f xml:space="preserve"> Time!S$25</f>
        <v>44651</v>
      </c>
      <c r="T2" s="6">
        <f xml:space="preserve"> Time!T$25</f>
        <v>45016</v>
      </c>
      <c r="U2" s="6">
        <f xml:space="preserve"> Time!U$25</f>
        <v>45382</v>
      </c>
      <c r="V2" s="6">
        <f xml:space="preserve"> Time!V$25</f>
        <v>45747</v>
      </c>
    </row>
    <row r="3" spans="1:22">
      <c r="E3" s="3" t="str">
        <f xml:space="preserve"> Time!E$80</f>
        <v>Timeline label</v>
      </c>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c r="V3" s="124" t="str">
        <f xml:space="preserve"> Time!V$80</f>
        <v>Forecast</v>
      </c>
    </row>
    <row r="4" spans="1:22">
      <c r="E4" s="3" t="str">
        <f xml:space="preserve"> Time!E$103</f>
        <v>Financial year ending</v>
      </c>
      <c r="J4" s="28">
        <f xml:space="preserve"> Time!J$103</f>
        <v>2013</v>
      </c>
      <c r="K4" s="28">
        <f xml:space="preserve"> Time!K$103</f>
        <v>2014</v>
      </c>
      <c r="L4" s="28">
        <f xml:space="preserve"> Time!L$103</f>
        <v>2015</v>
      </c>
      <c r="M4" s="28">
        <f xml:space="preserve"> Time!M$103</f>
        <v>2016</v>
      </c>
      <c r="N4" s="28">
        <f xml:space="preserve"> Time!N$103</f>
        <v>2017</v>
      </c>
      <c r="O4" s="28">
        <f xml:space="preserve"> Time!O$103</f>
        <v>2018</v>
      </c>
      <c r="P4" s="28">
        <f xml:space="preserve"> Time!P$103</f>
        <v>2019</v>
      </c>
      <c r="Q4" s="28">
        <f xml:space="preserve"> Time!Q$103</f>
        <v>2020</v>
      </c>
      <c r="R4" s="28">
        <f xml:space="preserve"> Time!R$103</f>
        <v>2021</v>
      </c>
      <c r="S4" s="28">
        <f xml:space="preserve"> Time!S$103</f>
        <v>2022</v>
      </c>
      <c r="T4" s="28">
        <f xml:space="preserve"> Time!T$103</f>
        <v>2023</v>
      </c>
      <c r="U4" s="28">
        <f xml:space="preserve"> Time!U$103</f>
        <v>2024</v>
      </c>
      <c r="V4" s="28">
        <f xml:space="preserve"> Time!V$103</f>
        <v>2025</v>
      </c>
    </row>
    <row r="5" spans="1:22">
      <c r="A5" s="134">
        <f xml:space="preserve"> IF(COUNTIF(A6:A166,"&lt; 0") + COUNTIF(A6:A166,"&gt;0") &lt;&gt; 0, 1, 0)</f>
        <v>0</v>
      </c>
      <c r="D5" s="10" t="s">
        <v>127</v>
      </c>
      <c r="E5" s="3" t="str">
        <f xml:space="preserve"> Time!E$10</f>
        <v>Model column counter</v>
      </c>
      <c r="F5" s="29" t="s">
        <v>128</v>
      </c>
      <c r="G5" s="10" t="s">
        <v>129</v>
      </c>
      <c r="H5" s="29" t="s">
        <v>130</v>
      </c>
      <c r="J5" s="3">
        <f xml:space="preserve"> Time!J$10</f>
        <v>1</v>
      </c>
      <c r="K5" s="3">
        <f xml:space="preserve"> Time!K$10</f>
        <v>2</v>
      </c>
      <c r="L5" s="3">
        <f xml:space="preserve"> Time!L$10</f>
        <v>3</v>
      </c>
      <c r="M5" s="3">
        <f xml:space="preserve"> Time!M$10</f>
        <v>4</v>
      </c>
      <c r="N5" s="3">
        <f xml:space="preserve"> Time!N$10</f>
        <v>5</v>
      </c>
      <c r="O5" s="3">
        <f xml:space="preserve"> Time!O$10</f>
        <v>6</v>
      </c>
      <c r="P5" s="3">
        <f xml:space="preserve"> Time!P$10</f>
        <v>7</v>
      </c>
      <c r="Q5" s="3">
        <f xml:space="preserve"> Time!Q$10</f>
        <v>8</v>
      </c>
      <c r="R5" s="3">
        <f xml:space="preserve"> Time!R$10</f>
        <v>9</v>
      </c>
      <c r="S5" s="3">
        <f xml:space="preserve"> Time!S$10</f>
        <v>10</v>
      </c>
      <c r="T5" s="3">
        <f xml:space="preserve"> Time!T$10</f>
        <v>11</v>
      </c>
      <c r="U5" s="3">
        <f xml:space="preserve"> Time!U$10</f>
        <v>12</v>
      </c>
      <c r="V5" s="3">
        <f xml:space="preserve"> Time!V$10</f>
        <v>13</v>
      </c>
    </row>
    <row r="6" spans="1:22" s="131" customFormat="1">
      <c r="A6" s="125"/>
      <c r="B6" s="125"/>
      <c r="C6" s="132"/>
      <c r="D6" s="104"/>
      <c r="E6" s="104" t="s">
        <v>131</v>
      </c>
      <c r="F6" s="137"/>
      <c r="G6" s="125"/>
      <c r="H6" s="137"/>
      <c r="I6" s="104"/>
      <c r="J6" s="104"/>
      <c r="K6" s="104"/>
      <c r="L6" s="104"/>
      <c r="M6" s="104"/>
      <c r="N6" s="104"/>
      <c r="O6" s="104"/>
      <c r="P6" s="104"/>
      <c r="Q6" s="104"/>
      <c r="R6" s="104"/>
      <c r="S6" s="104"/>
      <c r="T6" s="104"/>
      <c r="U6" s="104"/>
      <c r="V6" s="104"/>
    </row>
    <row r="8" spans="1:22" ht="12.75" customHeight="1">
      <c r="A8" s="39" t="s">
        <v>132</v>
      </c>
      <c r="B8" s="39"/>
      <c r="C8" s="40"/>
      <c r="D8" s="39"/>
      <c r="E8" s="39"/>
      <c r="F8" s="39"/>
      <c r="G8" s="39"/>
      <c r="H8" s="39"/>
      <c r="I8" s="39"/>
      <c r="J8" s="39"/>
      <c r="K8" s="39"/>
      <c r="L8" s="39"/>
      <c r="M8" s="39"/>
      <c r="N8" s="39"/>
      <c r="O8" s="39"/>
      <c r="P8" s="39"/>
      <c r="Q8" s="39"/>
      <c r="R8" s="39"/>
      <c r="S8" s="39"/>
      <c r="T8" s="39"/>
      <c r="U8" s="39"/>
      <c r="V8" s="39"/>
    </row>
    <row r="9" spans="1:22" ht="12.75" customHeight="1" outlineLevel="1">
      <c r="A9" s="3"/>
      <c r="C9"/>
      <c r="E9"/>
      <c r="F9" s="4"/>
      <c r="G9" s="33"/>
      <c r="H9" s="33"/>
      <c r="I9"/>
      <c r="J9"/>
      <c r="K9"/>
      <c r="L9"/>
      <c r="M9"/>
      <c r="N9"/>
      <c r="O9"/>
      <c r="P9"/>
      <c r="Q9"/>
      <c r="R9"/>
      <c r="S9"/>
      <c r="T9"/>
      <c r="U9"/>
      <c r="V9"/>
    </row>
    <row r="10" spans="1:22" ht="12.75" customHeight="1" outlineLevel="1">
      <c r="A10" s="3"/>
      <c r="B10" s="37" t="s">
        <v>133</v>
      </c>
      <c r="C10" s="37"/>
      <c r="D10" s="38"/>
      <c r="E10" s="38"/>
      <c r="F10" s="32"/>
      <c r="G10" s="33"/>
      <c r="H10" s="33"/>
    </row>
    <row r="11" spans="1:22" ht="12.75" customHeight="1" outlineLevel="1">
      <c r="A11" s="3"/>
      <c r="C11" s="10"/>
      <c r="F11" s="32"/>
      <c r="G11" s="33"/>
      <c r="H11" s="33"/>
    </row>
    <row r="12" spans="1:22" ht="12.75" customHeight="1" outlineLevel="1">
      <c r="A12" s="3"/>
      <c r="C12" s="10" t="s">
        <v>134</v>
      </c>
      <c r="F12" s="32"/>
      <c r="G12" s="33"/>
      <c r="H12" s="33"/>
    </row>
    <row r="13" spans="1:22" ht="12.75" customHeight="1" outlineLevel="1">
      <c r="A13" s="3"/>
      <c r="B13" s="5"/>
      <c r="C13" s="3"/>
      <c r="E13" s="20" t="s">
        <v>135</v>
      </c>
      <c r="F13" s="126">
        <v>41000</v>
      </c>
      <c r="G13" s="20" t="s">
        <v>136</v>
      </c>
      <c r="H13" s="14" t="s">
        <v>137</v>
      </c>
      <c r="I13" s="5"/>
      <c r="J13" s="14"/>
      <c r="K13" s="14"/>
      <c r="L13" s="14"/>
      <c r="M13" s="14"/>
      <c r="N13" s="14"/>
      <c r="O13" s="14"/>
      <c r="P13" s="14"/>
      <c r="Q13" s="14"/>
      <c r="R13" s="14"/>
      <c r="S13" s="14"/>
      <c r="T13" s="14"/>
      <c r="U13" s="14"/>
      <c r="V13" s="14"/>
    </row>
    <row r="14" spans="1:22" ht="12.75" customHeight="1" outlineLevel="1">
      <c r="A14" s="3"/>
      <c r="B14" s="5"/>
      <c r="C14" s="14"/>
      <c r="E14" s="14"/>
      <c r="F14" s="20"/>
      <c r="G14" s="33"/>
      <c r="H14" s="14"/>
      <c r="I14" s="14"/>
      <c r="J14" s="14"/>
      <c r="K14" s="14"/>
      <c r="L14" s="14"/>
      <c r="M14" s="14"/>
      <c r="N14" s="14"/>
      <c r="O14" s="14"/>
      <c r="P14" s="14"/>
      <c r="Q14" s="14"/>
      <c r="R14" s="14"/>
      <c r="S14" s="14"/>
      <c r="T14" s="14"/>
      <c r="U14" s="14"/>
      <c r="V14" s="14"/>
    </row>
    <row r="15" spans="1:22" ht="12.75" customHeight="1" outlineLevel="1">
      <c r="A15" s="3"/>
      <c r="C15" s="10" t="s">
        <v>138</v>
      </c>
      <c r="F15" s="32"/>
      <c r="G15" s="33"/>
      <c r="H15" s="14"/>
    </row>
    <row r="16" spans="1:22" ht="12.75" customHeight="1" outlineLevel="1">
      <c r="A16" s="3"/>
      <c r="B16" s="5"/>
      <c r="C16" s="3"/>
      <c r="E16" s="3" t="s">
        <v>139</v>
      </c>
      <c r="F16" s="316">
        <v>2013</v>
      </c>
      <c r="G16" s="28" t="s">
        <v>140</v>
      </c>
      <c r="H16" s="28" t="s">
        <v>141</v>
      </c>
      <c r="I16" s="14"/>
      <c r="J16" s="14"/>
      <c r="N16" s="14"/>
      <c r="O16" s="14"/>
      <c r="P16" s="14"/>
      <c r="Q16" s="14"/>
      <c r="R16" s="14"/>
      <c r="S16" s="14"/>
      <c r="T16" s="14"/>
      <c r="U16" s="14"/>
      <c r="V16" s="14"/>
    </row>
    <row r="17" spans="1:22" ht="12.75" customHeight="1" outlineLevel="1">
      <c r="A17" s="3"/>
      <c r="B17" s="5"/>
      <c r="C17" s="3"/>
      <c r="E17" s="3" t="s">
        <v>142</v>
      </c>
      <c r="F17" s="224">
        <v>3</v>
      </c>
      <c r="G17" s="3" t="s">
        <v>143</v>
      </c>
      <c r="H17" s="3" t="s">
        <v>144</v>
      </c>
      <c r="I17" s="14"/>
      <c r="J17" s="14"/>
      <c r="N17" s="14"/>
      <c r="O17" s="14"/>
      <c r="P17" s="14"/>
      <c r="Q17" s="14"/>
      <c r="R17" s="14"/>
      <c r="S17" s="14"/>
      <c r="T17" s="14"/>
      <c r="U17" s="14"/>
      <c r="V17" s="14"/>
    </row>
    <row r="18" spans="1:22" ht="12.75" customHeight="1" outlineLevel="1">
      <c r="A18" s="3"/>
      <c r="B18" s="5"/>
      <c r="C18" s="14"/>
      <c r="E18" s="33"/>
      <c r="F18" s="317"/>
      <c r="G18" s="33"/>
      <c r="H18" s="14"/>
      <c r="I18" s="14"/>
      <c r="J18" s="14"/>
      <c r="N18" s="14"/>
      <c r="O18" s="14"/>
      <c r="P18" s="14"/>
      <c r="Q18" s="14"/>
      <c r="R18" s="14"/>
      <c r="S18" s="14"/>
      <c r="T18" s="14"/>
      <c r="U18" s="14"/>
      <c r="V18" s="14"/>
    </row>
    <row r="19" spans="1:22" ht="12.75" customHeight="1" outlineLevel="1">
      <c r="A19" s="3"/>
      <c r="C19" s="10" t="s">
        <v>145</v>
      </c>
      <c r="H19" s="33"/>
      <c r="I19"/>
      <c r="J19"/>
      <c r="N19"/>
      <c r="O19"/>
      <c r="P19"/>
      <c r="Q19"/>
      <c r="R19"/>
      <c r="S19"/>
      <c r="T19"/>
      <c r="U19"/>
      <c r="V19"/>
    </row>
    <row r="20" spans="1:22" ht="12.75" customHeight="1" outlineLevel="1">
      <c r="A20" s="3"/>
      <c r="C20"/>
      <c r="E20" s="3" t="s">
        <v>146</v>
      </c>
      <c r="F20" s="36" t="s">
        <v>147</v>
      </c>
      <c r="G20" s="3" t="s">
        <v>148</v>
      </c>
      <c r="H20" s="33"/>
      <c r="I20"/>
      <c r="J20"/>
      <c r="K20" s="14"/>
      <c r="M20" s="14"/>
      <c r="N20"/>
      <c r="O20"/>
      <c r="P20"/>
      <c r="Q20"/>
      <c r="R20"/>
      <c r="S20"/>
      <c r="T20"/>
      <c r="U20"/>
      <c r="V20"/>
    </row>
    <row r="21" spans="1:22" ht="12.75" customHeight="1" outlineLevel="1">
      <c r="A21" s="3"/>
      <c r="C21"/>
      <c r="E21" s="3" t="s">
        <v>149</v>
      </c>
      <c r="F21" s="35" t="s">
        <v>150</v>
      </c>
      <c r="G21" s="3" t="s">
        <v>148</v>
      </c>
      <c r="H21" s="33"/>
      <c r="I21"/>
      <c r="J21"/>
      <c r="N21"/>
      <c r="O21"/>
      <c r="P21"/>
      <c r="Q21"/>
      <c r="R21"/>
      <c r="S21"/>
      <c r="T21"/>
      <c r="U21"/>
      <c r="V21"/>
    </row>
    <row r="22" spans="1:22" ht="12.75" customHeight="1" outlineLevel="1">
      <c r="A22" s="3"/>
      <c r="C22"/>
      <c r="E22" s="3" t="s">
        <v>151</v>
      </c>
      <c r="F22" s="127" t="s">
        <v>152</v>
      </c>
      <c r="G22" s="3" t="s">
        <v>148</v>
      </c>
      <c r="H22" s="33"/>
      <c r="I22"/>
      <c r="J22"/>
      <c r="N22"/>
      <c r="O22"/>
      <c r="P22"/>
      <c r="Q22"/>
      <c r="R22"/>
      <c r="S22"/>
      <c r="T22"/>
      <c r="U22"/>
      <c r="V22"/>
    </row>
    <row r="23" spans="1:22" ht="12.75" customHeight="1" outlineLevel="1">
      <c r="A23" s="3"/>
      <c r="C23"/>
      <c r="H23" s="33"/>
      <c r="I23"/>
      <c r="J23"/>
      <c r="N23"/>
      <c r="O23"/>
      <c r="P23"/>
      <c r="Q23"/>
      <c r="R23"/>
      <c r="S23"/>
      <c r="T23"/>
      <c r="U23"/>
      <c r="V23"/>
    </row>
    <row r="24" spans="1:22" ht="12.75" customHeight="1" outlineLevel="1">
      <c r="A24" s="3"/>
      <c r="B24" s="37" t="s">
        <v>153</v>
      </c>
      <c r="C24" s="37"/>
      <c r="D24" s="38"/>
      <c r="E24" s="38"/>
      <c r="F24" s="32"/>
      <c r="G24" s="33"/>
      <c r="H24" s="33"/>
    </row>
    <row r="25" spans="1:22" ht="12.75" customHeight="1" outlineLevel="1">
      <c r="A25" s="3"/>
      <c r="C25"/>
      <c r="H25" s="33"/>
      <c r="I25"/>
      <c r="J25"/>
      <c r="N25"/>
      <c r="O25"/>
      <c r="P25"/>
      <c r="Q25"/>
      <c r="R25"/>
      <c r="S25"/>
      <c r="T25"/>
      <c r="U25"/>
      <c r="V25"/>
    </row>
    <row r="26" spans="1:22" ht="12.75" customHeight="1" outlineLevel="1">
      <c r="A26" s="3"/>
      <c r="E26" s="20" t="s">
        <v>154</v>
      </c>
      <c r="F26" s="126">
        <v>43922</v>
      </c>
      <c r="G26" s="20" t="s">
        <v>136</v>
      </c>
      <c r="H26" s="20"/>
      <c r="I26" s="20"/>
      <c r="J26" s="20"/>
      <c r="K26" s="20"/>
      <c r="L26" s="20"/>
      <c r="M26" s="20"/>
      <c r="N26" s="20"/>
      <c r="O26" s="20"/>
      <c r="P26" s="20"/>
      <c r="Q26" s="20"/>
      <c r="R26" s="20"/>
      <c r="S26" s="20"/>
      <c r="T26" s="20"/>
      <c r="U26" s="20"/>
      <c r="V26" s="20"/>
    </row>
    <row r="27" spans="1:22" ht="12.75" customHeight="1" outlineLevel="1">
      <c r="A27" s="3"/>
      <c r="B27" s="22"/>
      <c r="C27" s="23"/>
      <c r="E27" s="41" t="s">
        <v>155</v>
      </c>
      <c r="F27" s="136">
        <v>5</v>
      </c>
      <c r="G27" s="41" t="s">
        <v>156</v>
      </c>
      <c r="H27" s="19"/>
      <c r="I27" s="19"/>
      <c r="J27" s="19"/>
      <c r="K27" s="19"/>
      <c r="L27" s="19"/>
      <c r="M27" s="19"/>
      <c r="N27" s="19"/>
      <c r="O27" s="19"/>
      <c r="P27" s="19"/>
      <c r="Q27" s="19"/>
      <c r="R27" s="19"/>
      <c r="S27" s="19"/>
      <c r="T27" s="19"/>
      <c r="U27" s="19"/>
      <c r="V27" s="19"/>
    </row>
    <row r="28" spans="1:22" ht="12.75" customHeight="1" outlineLevel="1">
      <c r="A28" s="3"/>
      <c r="B28" s="22"/>
      <c r="C28" s="23"/>
      <c r="E28" s="19" t="s">
        <v>157</v>
      </c>
      <c r="F28" s="128" t="str">
        <f xml:space="preserve"> YEAR(F26) &amp; "-" &amp; TEXT(DATE(YEAR(F26) + F27, 1, 1), "yy")</f>
        <v>2020-25</v>
      </c>
      <c r="G28" s="19" t="s">
        <v>158</v>
      </c>
      <c r="H28" s="22" t="s">
        <v>159</v>
      </c>
      <c r="I28" s="19"/>
      <c r="J28" s="19"/>
      <c r="K28" s="19"/>
      <c r="L28" s="19"/>
      <c r="M28" s="19"/>
      <c r="N28" s="19"/>
      <c r="O28" s="19"/>
      <c r="P28" s="19"/>
      <c r="Q28" s="19"/>
      <c r="R28" s="19"/>
      <c r="S28" s="19"/>
      <c r="T28" s="19"/>
      <c r="U28" s="19"/>
      <c r="V28" s="19"/>
    </row>
    <row r="29" spans="1:22" ht="12.75" customHeight="1" outlineLevel="1">
      <c r="A29" s="3"/>
      <c r="B29" s="5"/>
      <c r="C29" s="7"/>
      <c r="E29" s="7"/>
      <c r="F29" s="4"/>
      <c r="G29"/>
      <c r="H29"/>
      <c r="I29"/>
      <c r="J29" s="7"/>
      <c r="K29" s="7"/>
      <c r="L29" s="7"/>
      <c r="M29" s="7"/>
      <c r="N29" s="7"/>
      <c r="O29" s="7"/>
      <c r="P29" s="7"/>
      <c r="Q29" s="7"/>
      <c r="R29" s="7"/>
      <c r="S29" s="7"/>
      <c r="T29" s="7"/>
      <c r="U29" s="7"/>
      <c r="V29" s="7"/>
    </row>
    <row r="30" spans="1:22" ht="12.75" customHeight="1">
      <c r="A30" s="3"/>
      <c r="B30" s="5"/>
      <c r="C30" s="7"/>
      <c r="E30" s="7"/>
      <c r="F30" s="4"/>
      <c r="G30"/>
      <c r="H30"/>
      <c r="I30"/>
      <c r="J30" s="7"/>
      <c r="K30" s="7"/>
      <c r="L30" s="7"/>
      <c r="M30" s="7"/>
      <c r="N30" s="7"/>
      <c r="O30" s="7"/>
      <c r="P30" s="7"/>
      <c r="Q30" s="7"/>
      <c r="R30" s="7"/>
      <c r="S30" s="7"/>
      <c r="T30" s="7"/>
      <c r="U30" s="7"/>
      <c r="V30" s="7"/>
    </row>
    <row r="31" spans="1:22" ht="12.75" customHeight="1">
      <c r="A31" s="39" t="s">
        <v>160</v>
      </c>
      <c r="B31" s="39"/>
      <c r="C31" s="40"/>
      <c r="D31" s="39"/>
      <c r="E31" s="39"/>
      <c r="F31" s="39"/>
      <c r="G31" s="39"/>
      <c r="H31" s="39"/>
      <c r="I31" s="39"/>
      <c r="J31" s="39"/>
      <c r="K31" s="39"/>
      <c r="L31" s="39"/>
      <c r="M31" s="39"/>
      <c r="N31" s="39"/>
      <c r="O31" s="39"/>
      <c r="P31" s="39"/>
      <c r="Q31" s="39"/>
      <c r="R31" s="39"/>
      <c r="S31" s="39"/>
      <c r="T31" s="39"/>
      <c r="U31" s="39"/>
      <c r="V31" s="39"/>
    </row>
    <row r="32" spans="1:22" ht="12.75" customHeight="1" outlineLevel="1">
      <c r="A32" s="3"/>
      <c r="B32" s="5"/>
      <c r="C32" s="7"/>
      <c r="E32" s="7"/>
      <c r="F32" s="4"/>
      <c r="G32"/>
      <c r="H32"/>
      <c r="I32"/>
      <c r="J32" s="7"/>
      <c r="K32" s="7"/>
      <c r="L32" s="7"/>
      <c r="M32" s="7"/>
      <c r="N32" s="7"/>
      <c r="O32" s="7"/>
      <c r="P32" s="7"/>
      <c r="Q32" s="7"/>
      <c r="R32" s="7"/>
      <c r="S32" s="7"/>
      <c r="T32" s="7"/>
      <c r="U32" s="7"/>
      <c r="V32" s="7"/>
    </row>
    <row r="33" spans="1:22" ht="12.75" customHeight="1" outlineLevel="1">
      <c r="A33" s="3"/>
      <c r="B33" s="37" t="s">
        <v>161</v>
      </c>
      <c r="C33" s="37"/>
      <c r="D33" s="38"/>
      <c r="E33" s="38"/>
      <c r="F33" s="32"/>
      <c r="G33" s="33"/>
      <c r="H33" s="33"/>
    </row>
    <row r="34" spans="1:22" ht="12.75" customHeight="1" outlineLevel="1">
      <c r="A34" s="3"/>
      <c r="B34" s="5"/>
      <c r="C34" s="7"/>
      <c r="E34" s="7"/>
      <c r="F34" s="4"/>
      <c r="G34"/>
      <c r="H34"/>
      <c r="I34"/>
      <c r="J34" s="7"/>
      <c r="K34" s="7"/>
      <c r="L34" s="7"/>
      <c r="M34" s="7"/>
      <c r="N34" s="7"/>
      <c r="O34" s="7"/>
      <c r="P34" s="7"/>
      <c r="Q34" s="7"/>
      <c r="R34" s="7"/>
      <c r="S34" s="7"/>
      <c r="T34" s="7"/>
      <c r="U34" s="7"/>
      <c r="V34" s="7"/>
    </row>
    <row r="35" spans="1:22" ht="12.75" customHeight="1" outlineLevel="1">
      <c r="A35" s="3"/>
      <c r="B35" s="5"/>
      <c r="C35" s="7"/>
      <c r="E35" s="152" t="s">
        <v>162</v>
      </c>
      <c r="F35" s="152"/>
      <c r="G35" s="152" t="s">
        <v>163</v>
      </c>
      <c r="H35" s="152"/>
      <c r="I35" s="152"/>
      <c r="J35" s="274">
        <f xml:space="preserve"> 'App23'!H22</f>
        <v>95.9</v>
      </c>
      <c r="K35" s="274">
        <f xml:space="preserve"> 'App23'!I22</f>
        <v>98</v>
      </c>
      <c r="L35" s="274">
        <f xml:space="preserve"> 'App23'!J22</f>
        <v>99.6</v>
      </c>
      <c r="M35" s="274">
        <f xml:space="preserve"> 'App23'!K22</f>
        <v>99.9</v>
      </c>
      <c r="N35" s="274">
        <f xml:space="preserve"> 'App23'!L22</f>
        <v>100.6</v>
      </c>
      <c r="O35" s="274">
        <f xml:space="preserve"> 'App23'!M22</f>
        <v>103.2</v>
      </c>
      <c r="P35" s="274">
        <f xml:space="preserve"> 'App23'!N22</f>
        <v>105.62246</v>
      </c>
      <c r="Q35" s="274">
        <f xml:space="preserve"> 'App23'!O22</f>
        <v>107.80863666</v>
      </c>
      <c r="R35" s="274">
        <f xml:space="preserve"> 'App23'!P22</f>
        <v>110.07261802986</v>
      </c>
      <c r="S35" s="274">
        <f xml:space="preserve"> 'App23'!Q22</f>
        <v>112.2740703904572</v>
      </c>
      <c r="T35" s="274">
        <f xml:space="preserve"> 'App23'!R22</f>
        <v>114.63182586865679</v>
      </c>
      <c r="U35" s="274">
        <f xml:space="preserve"> 'App23'!S22</f>
        <v>116.92446238602993</v>
      </c>
      <c r="V35" s="274">
        <f xml:space="preserve"> 'App23'!T22</f>
        <v>119.26295163375053</v>
      </c>
    </row>
    <row r="36" spans="1:22" ht="12.75" customHeight="1" outlineLevel="1">
      <c r="A36" s="3"/>
      <c r="B36" s="5"/>
      <c r="C36" s="7"/>
      <c r="E36" s="152" t="s">
        <v>164</v>
      </c>
      <c r="F36" s="152"/>
      <c r="G36" s="152" t="s">
        <v>163</v>
      </c>
      <c r="H36" s="152"/>
      <c r="I36" s="152"/>
      <c r="J36" s="274">
        <f xml:space="preserve"> 'App23'!H23</f>
        <v>95.9</v>
      </c>
      <c r="K36" s="274">
        <f xml:space="preserve"> 'App23'!I23</f>
        <v>98.2</v>
      </c>
      <c r="L36" s="274">
        <f xml:space="preserve"> 'App23'!J23</f>
        <v>99.6</v>
      </c>
      <c r="M36" s="274">
        <f xml:space="preserve"> 'App23'!K23</f>
        <v>100.1</v>
      </c>
      <c r="N36" s="274">
        <f xml:space="preserve"> 'App23'!L23</f>
        <v>100.8</v>
      </c>
      <c r="O36" s="274">
        <f xml:space="preserve"> 'App23'!M23</f>
        <v>103.5</v>
      </c>
      <c r="P36" s="274">
        <f xml:space="preserve"> 'App23'!N23</f>
        <v>105.85691249999998</v>
      </c>
      <c r="Q36" s="274">
        <f xml:space="preserve"> 'App23'!O23</f>
        <v>108.05395337374996</v>
      </c>
      <c r="R36" s="274">
        <f xml:space="preserve"> 'App23'!P23</f>
        <v>110.3230863945987</v>
      </c>
      <c r="S36" s="274">
        <f xml:space="preserve"> 'App23'!Q23</f>
        <v>112.52954812249068</v>
      </c>
      <c r="T36" s="274">
        <f xml:space="preserve"> 'App23'!R23</f>
        <v>114.89266863306297</v>
      </c>
      <c r="U36" s="274">
        <f xml:space="preserve"> 'App23'!S23</f>
        <v>117.19052200572423</v>
      </c>
      <c r="V36" s="274">
        <f xml:space="preserve"> 'App23'!T23</f>
        <v>119.53433244583871</v>
      </c>
    </row>
    <row r="37" spans="1:22" ht="12.75" customHeight="1" outlineLevel="1">
      <c r="A37" s="3"/>
      <c r="B37" s="5"/>
      <c r="C37" s="7"/>
      <c r="E37" s="152" t="s">
        <v>165</v>
      </c>
      <c r="F37" s="152"/>
      <c r="G37" s="152" t="s">
        <v>163</v>
      </c>
      <c r="H37" s="152"/>
      <c r="I37" s="152"/>
      <c r="J37" s="274">
        <f xml:space="preserve"> 'App23'!H24</f>
        <v>95.6</v>
      </c>
      <c r="K37" s="274">
        <f xml:space="preserve"> 'App23'!I24</f>
        <v>98</v>
      </c>
      <c r="L37" s="274">
        <f xml:space="preserve"> 'App23'!J24</f>
        <v>99.8</v>
      </c>
      <c r="M37" s="274">
        <f xml:space="preserve"> 'App23'!K24</f>
        <v>100.1</v>
      </c>
      <c r="N37" s="274">
        <f xml:space="preserve"> 'App23'!L24</f>
        <v>101</v>
      </c>
      <c r="O37" s="274">
        <f xml:space="preserve"> 'App23'!M24</f>
        <v>103.5</v>
      </c>
      <c r="P37" s="274">
        <f xml:space="preserve"> 'App23'!N24</f>
        <v>106.0164625</v>
      </c>
      <c r="Q37" s="274">
        <f xml:space="preserve"> 'App23'!O24</f>
        <v>108.160618755</v>
      </c>
      <c r="R37" s="274">
        <f xml:space="preserve"> 'App23'!P24</f>
        <v>110.431991748855</v>
      </c>
      <c r="S37" s="274">
        <f xml:space="preserve"> 'App23'!Q24</f>
        <v>112.6406315838321</v>
      </c>
      <c r="T37" s="274">
        <f xml:space="preserve"> 'App23'!R24</f>
        <v>115.00608484709257</v>
      </c>
      <c r="U37" s="274">
        <f xml:space="preserve"> 'App23'!S24</f>
        <v>117.30620654403442</v>
      </c>
      <c r="V37" s="274">
        <f xml:space="preserve"> 'App23'!T24</f>
        <v>119.65233067491512</v>
      </c>
    </row>
    <row r="38" spans="1:22" ht="12.75" customHeight="1" outlineLevel="1">
      <c r="A38" s="3"/>
      <c r="B38" s="5"/>
      <c r="C38" s="7"/>
      <c r="E38" s="152" t="s">
        <v>166</v>
      </c>
      <c r="F38" s="152"/>
      <c r="G38" s="152" t="s">
        <v>163</v>
      </c>
      <c r="H38" s="152"/>
      <c r="I38" s="152"/>
      <c r="J38" s="274">
        <f xml:space="preserve"> 'App23'!H25</f>
        <v>95.7</v>
      </c>
      <c r="K38" s="274">
        <f xml:space="preserve"> 'App23'!I25</f>
        <v>98</v>
      </c>
      <c r="L38" s="274">
        <f xml:space="preserve"> 'App23'!J25</f>
        <v>99.6</v>
      </c>
      <c r="M38" s="274">
        <f xml:space="preserve"> 'App23'!K25</f>
        <v>100</v>
      </c>
      <c r="N38" s="274">
        <f xml:space="preserve"> 'App23'!L25</f>
        <v>100.9</v>
      </c>
      <c r="O38" s="274">
        <f xml:space="preserve"> 'App23'!M25</f>
        <v>103.5</v>
      </c>
      <c r="P38" s="274">
        <f xml:space="preserve"> 'App23'!N25</f>
        <v>105.94229999999999</v>
      </c>
      <c r="Q38" s="274">
        <f xml:space="preserve"> 'App23'!O25</f>
        <v>108.09077116999998</v>
      </c>
      <c r="R38" s="274">
        <f xml:space="preserve"> 'App23'!P25</f>
        <v>110.36067736456997</v>
      </c>
      <c r="S38" s="274">
        <f xml:space="preserve"> 'App23'!Q25</f>
        <v>112.56789091186137</v>
      </c>
      <c r="T38" s="274">
        <f xml:space="preserve"> 'App23'!R25</f>
        <v>114.93181662101044</v>
      </c>
      <c r="U38" s="274">
        <f xml:space="preserve"> 'App23'!S25</f>
        <v>117.23045295343066</v>
      </c>
      <c r="V38" s="274">
        <f xml:space="preserve"> 'App23'!T25</f>
        <v>119.57506201249927</v>
      </c>
    </row>
    <row r="39" spans="1:22" ht="12.75" customHeight="1" outlineLevel="1">
      <c r="A39" s="3"/>
      <c r="B39" s="5"/>
      <c r="C39" s="7"/>
      <c r="E39" s="152" t="s">
        <v>167</v>
      </c>
      <c r="F39" s="152"/>
      <c r="G39" s="152" t="s">
        <v>163</v>
      </c>
      <c r="H39" s="152"/>
      <c r="I39" s="152"/>
      <c r="J39" s="274">
        <f xml:space="preserve"> 'App23'!H26</f>
        <v>96.1</v>
      </c>
      <c r="K39" s="274">
        <f xml:space="preserve"> 'App23'!I26</f>
        <v>98.4</v>
      </c>
      <c r="L39" s="274">
        <f xml:space="preserve"> 'App23'!J26</f>
        <v>99.9</v>
      </c>
      <c r="M39" s="274">
        <f xml:space="preserve"> 'App23'!K26</f>
        <v>100.3</v>
      </c>
      <c r="N39" s="274">
        <f xml:space="preserve"> 'App23'!L26</f>
        <v>101.2</v>
      </c>
      <c r="O39" s="274">
        <f xml:space="preserve"> 'App23'!M26</f>
        <v>104</v>
      </c>
      <c r="P39" s="274">
        <f xml:space="preserve"> 'App23'!N26</f>
        <v>106.39240000000001</v>
      </c>
      <c r="Q39" s="274">
        <f xml:space="preserve"> 'App23'!O26</f>
        <v>108.53983554000001</v>
      </c>
      <c r="R39" s="274">
        <f xml:space="preserve"> 'App23'!P26</f>
        <v>110.81917208634</v>
      </c>
      <c r="S39" s="274">
        <f xml:space="preserve"> 'App23'!Q26</f>
        <v>113.03555552806681</v>
      </c>
      <c r="T39" s="274">
        <f xml:space="preserve"> 'App23'!R26</f>
        <v>115.4093021941562</v>
      </c>
      <c r="U39" s="274">
        <f xml:space="preserve"> 'App23'!S26</f>
        <v>117.71748823803932</v>
      </c>
      <c r="V39" s="274">
        <f xml:space="preserve"> 'App23'!T26</f>
        <v>120.07183800280011</v>
      </c>
    </row>
    <row r="40" spans="1:22" ht="12.75" customHeight="1" outlineLevel="1">
      <c r="A40" s="3"/>
      <c r="B40" s="5"/>
      <c r="C40" s="7"/>
      <c r="E40" s="152" t="s">
        <v>168</v>
      </c>
      <c r="F40" s="152"/>
      <c r="G40" s="152" t="s">
        <v>163</v>
      </c>
      <c r="H40" s="152"/>
      <c r="I40" s="152"/>
      <c r="J40" s="274">
        <f xml:space="preserve"> 'App23'!H27</f>
        <v>96.4</v>
      </c>
      <c r="K40" s="274">
        <f xml:space="preserve"> 'App23'!I27</f>
        <v>98.7</v>
      </c>
      <c r="L40" s="274">
        <f xml:space="preserve"> 'App23'!J27</f>
        <v>100</v>
      </c>
      <c r="M40" s="274">
        <f xml:space="preserve"> 'App23'!K27</f>
        <v>100.2</v>
      </c>
      <c r="N40" s="274">
        <f xml:space="preserve"> 'App23'!L27</f>
        <v>101.5</v>
      </c>
      <c r="O40" s="274">
        <f xml:space="preserve"> 'App23'!M27</f>
        <v>104.3</v>
      </c>
      <c r="P40" s="274">
        <f xml:space="preserve"> 'App23'!N27</f>
        <v>106.580305</v>
      </c>
      <c r="Q40" s="274">
        <f xml:space="preserve"> 'App23'!O27</f>
        <v>108.74598377850002</v>
      </c>
      <c r="R40" s="274">
        <f xml:space="preserve"> 'App23'!P27</f>
        <v>111.02964943784851</v>
      </c>
      <c r="S40" s="274">
        <f xml:space="preserve"> 'App23'!Q27</f>
        <v>113.25024242660548</v>
      </c>
      <c r="T40" s="274">
        <f xml:space="preserve"> 'App23'!R27</f>
        <v>115.62849751756418</v>
      </c>
      <c r="U40" s="274">
        <f xml:space="preserve"> 'App23'!S27</f>
        <v>117.94106746791547</v>
      </c>
      <c r="V40" s="274">
        <f xml:space="preserve"> 'App23'!T27</f>
        <v>120.29988881727378</v>
      </c>
    </row>
    <row r="41" spans="1:22" ht="12.75" customHeight="1" outlineLevel="1">
      <c r="A41" s="3"/>
      <c r="B41" s="5"/>
      <c r="C41" s="7"/>
      <c r="E41" s="152" t="s">
        <v>169</v>
      </c>
      <c r="F41" s="152"/>
      <c r="G41" s="152" t="s">
        <v>163</v>
      </c>
      <c r="H41" s="152"/>
      <c r="I41" s="152"/>
      <c r="J41" s="274">
        <f xml:space="preserve"> 'App23'!H28</f>
        <v>96.8</v>
      </c>
      <c r="K41" s="274">
        <f xml:space="preserve"> 'App23'!I28</f>
        <v>98.8</v>
      </c>
      <c r="L41" s="274">
        <f xml:space="preserve"> 'App23'!J28</f>
        <v>100.1</v>
      </c>
      <c r="M41" s="274">
        <f xml:space="preserve"> 'App23'!K28</f>
        <v>100.3</v>
      </c>
      <c r="N41" s="274">
        <f xml:space="preserve"> 'App23'!L28</f>
        <v>101.6</v>
      </c>
      <c r="O41" s="274">
        <f xml:space="preserve"> 'App23'!M28</f>
        <v>104.4</v>
      </c>
      <c r="P41" s="274">
        <f xml:space="preserve"> 'App23'!N28</f>
        <v>106.68977</v>
      </c>
      <c r="Q41" s="274">
        <f xml:space="preserve"> 'App23'!O28</f>
        <v>108.871487681</v>
      </c>
      <c r="R41" s="274">
        <f xml:space="preserve"> 'App23'!P28</f>
        <v>111.15778892230099</v>
      </c>
      <c r="S41" s="274">
        <f xml:space="preserve"> 'App23'!Q28</f>
        <v>113.38094470074702</v>
      </c>
      <c r="T41" s="274">
        <f xml:space="preserve"> 'App23'!R28</f>
        <v>115.7619445394627</v>
      </c>
      <c r="U41" s="274">
        <f xml:space="preserve"> 'App23'!S28</f>
        <v>118.07718343025196</v>
      </c>
      <c r="V41" s="274">
        <f xml:space="preserve"> 'App23'!T28</f>
        <v>120.438727098857</v>
      </c>
    </row>
    <row r="42" spans="1:22" ht="12.75" customHeight="1" outlineLevel="1">
      <c r="A42" s="3"/>
      <c r="B42" s="5"/>
      <c r="C42" s="7"/>
      <c r="E42" s="152" t="s">
        <v>170</v>
      </c>
      <c r="F42" s="152"/>
      <c r="G42" s="152" t="s">
        <v>163</v>
      </c>
      <c r="H42" s="152"/>
      <c r="I42" s="152"/>
      <c r="J42" s="274">
        <f xml:space="preserve"> 'App23'!H29</f>
        <v>97</v>
      </c>
      <c r="K42" s="274">
        <f xml:space="preserve"> 'App23'!I29</f>
        <v>98.8</v>
      </c>
      <c r="L42" s="274">
        <f xml:space="preserve"> 'App23'!J29</f>
        <v>99.9</v>
      </c>
      <c r="M42" s="274">
        <f xml:space="preserve"> 'App23'!K29</f>
        <v>100.3</v>
      </c>
      <c r="N42" s="274">
        <f xml:space="preserve"> 'App23'!L29</f>
        <v>101.8</v>
      </c>
      <c r="O42" s="274">
        <f xml:space="preserve"> 'App23'!M29</f>
        <v>104.7</v>
      </c>
      <c r="P42" s="274">
        <f xml:space="preserve"> 'App23'!N29</f>
        <v>106.88593750000001</v>
      </c>
      <c r="Q42" s="274">
        <f xml:space="preserve"> 'App23'!O29</f>
        <v>109.0571416075</v>
      </c>
      <c r="R42" s="274">
        <f xml:space="preserve"> 'App23'!P29</f>
        <v>111.3473415812575</v>
      </c>
      <c r="S42" s="274">
        <f xml:space="preserve"> 'App23'!Q29</f>
        <v>113.57428841288265</v>
      </c>
      <c r="T42" s="274">
        <f xml:space="preserve"> 'App23'!R29</f>
        <v>115.95934846955318</v>
      </c>
      <c r="U42" s="274">
        <f xml:space="preserve"> 'App23'!S29</f>
        <v>118.27853543894425</v>
      </c>
      <c r="V42" s="274">
        <f xml:space="preserve"> 'App23'!T29</f>
        <v>120.64410614772314</v>
      </c>
    </row>
    <row r="43" spans="1:22" ht="12.75" customHeight="1" outlineLevel="1">
      <c r="A43" s="3"/>
      <c r="B43" s="5"/>
      <c r="C43" s="7"/>
      <c r="E43" s="152" t="s">
        <v>171</v>
      </c>
      <c r="F43" s="152"/>
      <c r="G43" s="152" t="s">
        <v>163</v>
      </c>
      <c r="H43" s="152"/>
      <c r="I43" s="152"/>
      <c r="J43" s="274">
        <f xml:space="preserve"> 'App23'!H30</f>
        <v>97.3</v>
      </c>
      <c r="K43" s="274">
        <f xml:space="preserve"> 'App23'!I30</f>
        <v>99.2</v>
      </c>
      <c r="L43" s="274">
        <f xml:space="preserve"> 'App23'!J30</f>
        <v>99.9</v>
      </c>
      <c r="M43" s="274">
        <f xml:space="preserve"> 'App23'!K30</f>
        <v>100.4</v>
      </c>
      <c r="N43" s="274">
        <f xml:space="preserve"> 'App23'!L30</f>
        <v>102.2</v>
      </c>
      <c r="O43" s="274">
        <f xml:space="preserve"> 'App23'!M30</f>
        <v>105</v>
      </c>
      <c r="P43" s="274">
        <f xml:space="preserve"> 'App23'!N30</f>
        <v>107.17612499999998</v>
      </c>
      <c r="Q43" s="274">
        <f xml:space="preserve"> 'App23'!O30</f>
        <v>109.3761787875</v>
      </c>
      <c r="R43" s="274">
        <f xml:space="preserve"> 'App23'!P30</f>
        <v>111.67307854203749</v>
      </c>
      <c r="S43" s="274">
        <f xml:space="preserve"> 'App23'!Q30</f>
        <v>113.90654011287823</v>
      </c>
      <c r="T43" s="274">
        <f xml:space="preserve"> 'App23'!R30</f>
        <v>116.29857745524866</v>
      </c>
      <c r="U43" s="274">
        <f xml:space="preserve"> 'App23'!S30</f>
        <v>118.62454900435364</v>
      </c>
      <c r="V43" s="274">
        <f xml:space="preserve"> 'App23'!T30</f>
        <v>120.99703998444072</v>
      </c>
    </row>
    <row r="44" spans="1:22" ht="12.75" customHeight="1" outlineLevel="1">
      <c r="A44" s="3"/>
      <c r="B44" s="5"/>
      <c r="C44" s="7"/>
      <c r="E44" s="152" t="s">
        <v>172</v>
      </c>
      <c r="F44" s="152"/>
      <c r="G44" s="152" t="s">
        <v>163</v>
      </c>
      <c r="H44" s="152"/>
      <c r="I44" s="152"/>
      <c r="J44" s="274">
        <f xml:space="preserve"> 'App23'!H31</f>
        <v>97</v>
      </c>
      <c r="K44" s="274">
        <f xml:space="preserve"> 'App23'!I31</f>
        <v>98.7</v>
      </c>
      <c r="L44" s="274">
        <f xml:space="preserve"> 'App23'!J31</f>
        <v>99.2</v>
      </c>
      <c r="M44" s="274">
        <f xml:space="preserve"> 'App23'!K31</f>
        <v>99.9</v>
      </c>
      <c r="N44" s="274">
        <f xml:space="preserve"> 'App23'!L31</f>
        <v>101.8</v>
      </c>
      <c r="O44" s="274">
        <f xml:space="preserve"> 'App23'!M31</f>
        <v>104.5</v>
      </c>
      <c r="P44" s="274">
        <f xml:space="preserve"> 'App23'!N31</f>
        <v>106.69474999999998</v>
      </c>
      <c r="Q44" s="274">
        <f xml:space="preserve"> 'App23'!O31</f>
        <v>108.93533974999997</v>
      </c>
      <c r="R44" s="274">
        <f xml:space="preserve"> 'App23'!P31</f>
        <v>111.11404654499997</v>
      </c>
      <c r="S44" s="274">
        <f xml:space="preserve"> 'App23'!Q31</f>
        <v>113.44744152244495</v>
      </c>
      <c r="T44" s="274">
        <f xml:space="preserve"> 'App23'!R31</f>
        <v>115.71639035289385</v>
      </c>
      <c r="U44" s="274">
        <f xml:space="preserve"> 'App23'!S31</f>
        <v>118.03071815995173</v>
      </c>
      <c r="V44" s="274">
        <f xml:space="preserve"> 'App23'!T31</f>
        <v>120.39133252315077</v>
      </c>
    </row>
    <row r="45" spans="1:22" ht="12.75" customHeight="1" outlineLevel="1">
      <c r="A45" s="3"/>
      <c r="B45" s="5"/>
      <c r="C45" s="7"/>
      <c r="E45" s="152" t="s">
        <v>173</v>
      </c>
      <c r="F45" s="152"/>
      <c r="G45" s="152" t="s">
        <v>163</v>
      </c>
      <c r="H45" s="152"/>
      <c r="I45" s="152"/>
      <c r="J45" s="274">
        <f xml:space="preserve"> 'App23'!H32</f>
        <v>97.5</v>
      </c>
      <c r="K45" s="274">
        <f xml:space="preserve"> 'App23'!I32</f>
        <v>99.1</v>
      </c>
      <c r="L45" s="274">
        <f xml:space="preserve"> 'App23'!J32</f>
        <v>99.5</v>
      </c>
      <c r="M45" s="274">
        <f xml:space="preserve"> 'App23'!K32</f>
        <v>100.1</v>
      </c>
      <c r="N45" s="274">
        <f xml:space="preserve"> 'App23'!L32</f>
        <v>102.4</v>
      </c>
      <c r="O45" s="274">
        <f xml:space="preserve"> 'App23'!M32</f>
        <v>104.9</v>
      </c>
      <c r="P45" s="274">
        <f xml:space="preserve"> 'App23'!N32</f>
        <v>107.152175</v>
      </c>
      <c r="Q45" s="274">
        <f xml:space="preserve"> 'App23'!O32</f>
        <v>109.40237067499999</v>
      </c>
      <c r="R45" s="274">
        <f xml:space="preserve"> 'App23'!P32</f>
        <v>111.59041808849999</v>
      </c>
      <c r="S45" s="274">
        <f xml:space="preserve"> 'App23'!Q32</f>
        <v>113.93381686835848</v>
      </c>
      <c r="T45" s="274">
        <f xml:space="preserve"> 'App23'!R32</f>
        <v>116.21249320572565</v>
      </c>
      <c r="U45" s="274">
        <f xml:space="preserve"> 'App23'!S32</f>
        <v>118.53674306984017</v>
      </c>
      <c r="V45" s="274">
        <f xml:space="preserve"> 'App23'!T32</f>
        <v>120.90747793123698</v>
      </c>
    </row>
    <row r="46" spans="1:22" ht="12.75" customHeight="1" outlineLevel="1">
      <c r="A46" s="3"/>
      <c r="B46" s="5"/>
      <c r="C46" s="7"/>
      <c r="E46" s="152" t="s">
        <v>174</v>
      </c>
      <c r="F46" s="152"/>
      <c r="G46" s="152" t="s">
        <v>163</v>
      </c>
      <c r="H46" s="152"/>
      <c r="I46" s="152"/>
      <c r="J46" s="274">
        <f xml:space="preserve"> 'App23'!H33</f>
        <v>97.8</v>
      </c>
      <c r="K46" s="274">
        <f xml:space="preserve"> 'App23'!I33</f>
        <v>99.3</v>
      </c>
      <c r="L46" s="274">
        <f xml:space="preserve"> 'App23'!J33</f>
        <v>99.6</v>
      </c>
      <c r="M46" s="274">
        <f xml:space="preserve"> 'App23'!K33</f>
        <v>100.4</v>
      </c>
      <c r="N46" s="274">
        <f xml:space="preserve"> 'App23'!L33</f>
        <v>102.7</v>
      </c>
      <c r="O46" s="274">
        <f xml:space="preserve"> 'App23'!M33</f>
        <v>105.1</v>
      </c>
      <c r="P46" s="274">
        <f xml:space="preserve"> 'App23'!N33</f>
        <v>107.37371749999998</v>
      </c>
      <c r="Q46" s="274">
        <f xml:space="preserve"> 'App23'!O33</f>
        <v>109.62856556749998</v>
      </c>
      <c r="R46" s="274">
        <f xml:space="preserve"> 'App23'!P33</f>
        <v>111.82113687884998</v>
      </c>
      <c r="S46" s="274">
        <f xml:space="preserve"> 'App23'!Q33</f>
        <v>114.16938075330582</v>
      </c>
      <c r="T46" s="274">
        <f xml:space="preserve"> 'App23'!R33</f>
        <v>116.45276836837193</v>
      </c>
      <c r="U46" s="274">
        <f xml:space="preserve"> 'App23'!S33</f>
        <v>118.78182373573938</v>
      </c>
      <c r="V46" s="274">
        <f xml:space="preserve"> 'App23'!T33</f>
        <v>121.15746021045418</v>
      </c>
    </row>
    <row r="47" spans="1:22" ht="12.75" customHeight="1" outlineLevel="1">
      <c r="A47" s="3"/>
      <c r="B47" s="5"/>
      <c r="C47" s="7"/>
      <c r="E47" s="7"/>
      <c r="F47" s="4"/>
      <c r="G47"/>
      <c r="H47"/>
      <c r="I47"/>
      <c r="J47" s="7"/>
      <c r="K47" s="7"/>
      <c r="L47" s="7"/>
      <c r="M47" s="7"/>
      <c r="N47" s="7"/>
      <c r="O47" s="7"/>
      <c r="P47" s="7"/>
      <c r="Q47" s="7"/>
      <c r="R47" s="7"/>
      <c r="S47" s="7"/>
      <c r="T47" s="7"/>
      <c r="U47" s="7"/>
      <c r="V47" s="7"/>
    </row>
    <row r="48" spans="1:22" s="229" customFormat="1" outlineLevel="1">
      <c r="A48" s="227"/>
      <c r="B48" s="227"/>
      <c r="C48" s="228"/>
      <c r="D48" s="153"/>
      <c r="E48" s="153" t="s">
        <v>175</v>
      </c>
      <c r="F48" s="153"/>
      <c r="G48" s="153" t="s">
        <v>176</v>
      </c>
      <c r="H48" s="153"/>
      <c r="I48" s="153"/>
      <c r="J48" s="275"/>
      <c r="K48" s="275"/>
      <c r="L48" s="275"/>
      <c r="M48" s="275"/>
      <c r="N48" s="275"/>
      <c r="O48" s="275"/>
      <c r="P48" s="275"/>
      <c r="Q48" s="275"/>
      <c r="R48" s="275"/>
      <c r="S48" s="275"/>
      <c r="T48" s="275"/>
      <c r="U48" s="275"/>
      <c r="V48" s="275"/>
    </row>
    <row r="49" spans="1:22" ht="12.75" customHeight="1" outlineLevel="1">
      <c r="A49" s="3"/>
      <c r="B49" s="5"/>
      <c r="C49" s="7"/>
      <c r="E49" s="7"/>
      <c r="F49" s="4"/>
      <c r="G49"/>
      <c r="H49"/>
      <c r="I49"/>
      <c r="J49" s="7"/>
      <c r="K49" s="7"/>
      <c r="L49" s="7"/>
      <c r="M49" s="7"/>
      <c r="N49" s="7"/>
      <c r="O49" s="7"/>
      <c r="P49" s="7"/>
      <c r="Q49" s="7"/>
      <c r="R49" s="7"/>
      <c r="S49" s="7"/>
      <c r="T49" s="7"/>
      <c r="U49" s="7"/>
      <c r="V49" s="7"/>
    </row>
    <row r="50" spans="1:22" ht="12.75" customHeight="1" outlineLevel="1">
      <c r="A50" s="3"/>
      <c r="B50" s="37" t="s">
        <v>177</v>
      </c>
      <c r="C50" s="37"/>
      <c r="D50" s="38"/>
      <c r="E50" s="38"/>
      <c r="F50" s="32"/>
      <c r="G50" s="33"/>
      <c r="H50" s="33"/>
    </row>
    <row r="51" spans="1:22" ht="12.75" customHeight="1" outlineLevel="1">
      <c r="A51" s="3"/>
      <c r="B51" s="5"/>
      <c r="C51" s="7"/>
      <c r="E51" s="7"/>
      <c r="F51" s="4"/>
      <c r="G51"/>
      <c r="H51"/>
      <c r="I51"/>
      <c r="J51" s="7"/>
      <c r="K51" s="7"/>
      <c r="L51" s="7"/>
      <c r="M51" s="7"/>
      <c r="N51" s="7"/>
      <c r="O51" s="7"/>
      <c r="P51" s="7"/>
      <c r="Q51" s="7"/>
      <c r="R51" s="7"/>
      <c r="S51" s="7"/>
      <c r="T51" s="7"/>
      <c r="U51" s="7"/>
      <c r="V51" s="7"/>
    </row>
    <row r="52" spans="1:22" ht="12.75" customHeight="1" outlineLevel="1">
      <c r="A52" s="3"/>
      <c r="B52" s="5"/>
      <c r="C52" s="7"/>
      <c r="E52" s="152" t="s">
        <v>178</v>
      </c>
      <c r="F52" s="152"/>
      <c r="G52" s="152" t="s">
        <v>163</v>
      </c>
      <c r="H52" s="152"/>
      <c r="I52" s="152"/>
      <c r="J52" s="274">
        <f xml:space="preserve"> 'App23'!H7</f>
        <v>242.5</v>
      </c>
      <c r="K52" s="274">
        <f xml:space="preserve"> 'App23'!I7</f>
        <v>249.5</v>
      </c>
      <c r="L52" s="274">
        <f xml:space="preserve"> 'App23'!J7</f>
        <v>255.7</v>
      </c>
      <c r="M52" s="274">
        <f xml:space="preserve"> 'App23'!K7</f>
        <v>258</v>
      </c>
      <c r="N52" s="274">
        <f xml:space="preserve"> 'App23'!L7</f>
        <v>261.39999999999998</v>
      </c>
      <c r="O52" s="274">
        <f xml:space="preserve"> 'App23'!M7</f>
        <v>270.60000000000002</v>
      </c>
      <c r="P52" s="274">
        <f xml:space="preserve"> 'App23'!N7</f>
        <v>279.76499999999999</v>
      </c>
      <c r="Q52" s="274">
        <f xml:space="preserve"> 'App23'!O7</f>
        <v>288.05750000000006</v>
      </c>
      <c r="R52" s="274">
        <f xml:space="preserve"> 'App23'!P7</f>
        <v>296.69922500000007</v>
      </c>
      <c r="S52" s="274">
        <f xml:space="preserve"> 'App23'!Q7</f>
        <v>305.89690097500005</v>
      </c>
      <c r="T52" s="274">
        <f xml:space="preserve"> 'App23'!R7</f>
        <v>315.37970490522503</v>
      </c>
      <c r="U52" s="274">
        <f xml:space="preserve"> 'App23'!S7</f>
        <v>324.84109605238177</v>
      </c>
      <c r="V52" s="274">
        <f xml:space="preserve"> 'App23'!T7</f>
        <v>334.58632893395321</v>
      </c>
    </row>
    <row r="53" spans="1:22" ht="12.75" customHeight="1" outlineLevel="1">
      <c r="A53" s="3"/>
      <c r="B53" s="5"/>
      <c r="C53" s="7"/>
      <c r="E53" s="152" t="s">
        <v>179</v>
      </c>
      <c r="F53" s="152"/>
      <c r="G53" s="152" t="s">
        <v>163</v>
      </c>
      <c r="H53" s="152"/>
      <c r="I53" s="152"/>
      <c r="J53" s="274">
        <f xml:space="preserve"> 'App23'!H8</f>
        <v>242.4</v>
      </c>
      <c r="K53" s="274">
        <f xml:space="preserve"> 'App23'!I8</f>
        <v>250</v>
      </c>
      <c r="L53" s="274">
        <f xml:space="preserve"> 'App23'!J8</f>
        <v>255.9</v>
      </c>
      <c r="M53" s="274">
        <f xml:space="preserve"> 'App23'!K8</f>
        <v>258.5</v>
      </c>
      <c r="N53" s="274">
        <f xml:space="preserve"> 'App23'!L8</f>
        <v>262.10000000000002</v>
      </c>
      <c r="O53" s="274">
        <f xml:space="preserve"> 'App23'!M8</f>
        <v>271.7</v>
      </c>
      <c r="P53" s="274">
        <f xml:space="preserve"> 'App23'!N8</f>
        <v>280.83499999999998</v>
      </c>
      <c r="Q53" s="274">
        <f xml:space="preserve"> 'App23'!O8</f>
        <v>289.0625</v>
      </c>
      <c r="R53" s="274">
        <f xml:space="preserve"> 'App23'!P8</f>
        <v>297.734375</v>
      </c>
      <c r="S53" s="274">
        <f xml:space="preserve"> 'App23'!Q8</f>
        <v>306.96414062499997</v>
      </c>
      <c r="T53" s="274">
        <f xml:space="preserve"> 'App23'!R8</f>
        <v>316.48002898437494</v>
      </c>
      <c r="U53" s="274">
        <f xml:space="preserve"> 'App23'!S8</f>
        <v>325.9744298539062</v>
      </c>
      <c r="V53" s="274">
        <f xml:space="preserve"> 'App23'!T8</f>
        <v>335.75366274952341</v>
      </c>
    </row>
    <row r="54" spans="1:22" ht="12.75" customHeight="1" outlineLevel="1">
      <c r="A54" s="3"/>
      <c r="B54" s="5"/>
      <c r="C54" s="7"/>
      <c r="E54" s="152" t="s">
        <v>180</v>
      </c>
      <c r="F54" s="152"/>
      <c r="G54" s="152" t="s">
        <v>163</v>
      </c>
      <c r="H54" s="152"/>
      <c r="I54" s="152"/>
      <c r="J54" s="274">
        <f xml:space="preserve"> 'App23'!H9</f>
        <v>241.8</v>
      </c>
      <c r="K54" s="274">
        <f xml:space="preserve"> 'App23'!I9</f>
        <v>249.7</v>
      </c>
      <c r="L54" s="274">
        <f xml:space="preserve"> 'App23'!J9</f>
        <v>256.3</v>
      </c>
      <c r="M54" s="274">
        <f xml:space="preserve"> 'App23'!K9</f>
        <v>258.89999999999998</v>
      </c>
      <c r="N54" s="274">
        <f xml:space="preserve"> 'App23'!L9</f>
        <v>263.10000000000002</v>
      </c>
      <c r="O54" s="274">
        <f xml:space="preserve"> 'App23'!M9</f>
        <v>272.3</v>
      </c>
      <c r="P54" s="274">
        <f xml:space="preserve"> 'App23'!N9</f>
        <v>281.91500000000002</v>
      </c>
      <c r="Q54" s="274">
        <f xml:space="preserve"> 'App23'!O9</f>
        <v>290.03750000000002</v>
      </c>
      <c r="R54" s="274">
        <f xml:space="preserve"> 'App23'!P9</f>
        <v>298.73862500000001</v>
      </c>
      <c r="S54" s="274">
        <f xml:space="preserve"> 'App23'!Q9</f>
        <v>307.99952237499997</v>
      </c>
      <c r="T54" s="274">
        <f xml:space="preserve"> 'App23'!R9</f>
        <v>317.54750756862495</v>
      </c>
      <c r="U54" s="274">
        <f xml:space="preserve"> 'App23'!S9</f>
        <v>327.07393279568373</v>
      </c>
      <c r="V54" s="274">
        <f xml:space="preserve"> 'App23'!T9</f>
        <v>336.88615077955427</v>
      </c>
    </row>
    <row r="55" spans="1:22" ht="12.75" customHeight="1" outlineLevel="1">
      <c r="A55" s="3"/>
      <c r="B55" s="5"/>
      <c r="C55" s="7"/>
      <c r="E55" s="152" t="s">
        <v>181</v>
      </c>
      <c r="F55" s="152"/>
      <c r="G55" s="152" t="s">
        <v>163</v>
      </c>
      <c r="H55" s="152"/>
      <c r="I55" s="152"/>
      <c r="J55" s="274">
        <f xml:space="preserve"> 'App23'!H10</f>
        <v>242.1</v>
      </c>
      <c r="K55" s="274">
        <f xml:space="preserve"> 'App23'!I10</f>
        <v>249.7</v>
      </c>
      <c r="L55" s="274">
        <f xml:space="preserve"> 'App23'!J10</f>
        <v>256</v>
      </c>
      <c r="M55" s="274">
        <f xml:space="preserve"> 'App23'!K10</f>
        <v>258.60000000000002</v>
      </c>
      <c r="N55" s="274">
        <f xml:space="preserve"> 'App23'!L10</f>
        <v>263.39999999999998</v>
      </c>
      <c r="O55" s="274">
        <f xml:space="preserve"> 'App23'!M10</f>
        <v>272.89999999999998</v>
      </c>
      <c r="P55" s="274">
        <f xml:space="preserve"> 'App23'!N10</f>
        <v>282.23</v>
      </c>
      <c r="Q55" s="274">
        <f xml:space="preserve"> 'App23'!O10</f>
        <v>290.38249999999999</v>
      </c>
      <c r="R55" s="274">
        <f xml:space="preserve"> 'App23'!P10</f>
        <v>299.093975</v>
      </c>
      <c r="S55" s="274">
        <f xml:space="preserve"> 'App23'!Q10</f>
        <v>308.36588822499999</v>
      </c>
      <c r="T55" s="274">
        <f xml:space="preserve"> 'App23'!R10</f>
        <v>317.92523075997497</v>
      </c>
      <c r="U55" s="274">
        <f xml:space="preserve"> 'App23'!S10</f>
        <v>327.46298768277421</v>
      </c>
      <c r="V55" s="274">
        <f xml:space="preserve"> 'App23'!T10</f>
        <v>337.28687731325743</v>
      </c>
    </row>
    <row r="56" spans="1:22" ht="12.75" customHeight="1" outlineLevel="1">
      <c r="A56" s="3"/>
      <c r="B56" s="5"/>
      <c r="C56" s="7"/>
      <c r="E56" s="152" t="s">
        <v>182</v>
      </c>
      <c r="F56" s="152"/>
      <c r="G56" s="152" t="s">
        <v>163</v>
      </c>
      <c r="H56" s="152"/>
      <c r="I56" s="152"/>
      <c r="J56" s="274">
        <f xml:space="preserve"> 'App23'!H11</f>
        <v>243</v>
      </c>
      <c r="K56" s="274">
        <f xml:space="preserve"> 'App23'!I11</f>
        <v>251</v>
      </c>
      <c r="L56" s="274">
        <f xml:space="preserve"> 'App23'!J11</f>
        <v>257</v>
      </c>
      <c r="M56" s="274">
        <f xml:space="preserve"> 'App23'!K11</f>
        <v>259.8</v>
      </c>
      <c r="N56" s="274">
        <f xml:space="preserve"> 'App23'!L11</f>
        <v>264.39999999999998</v>
      </c>
      <c r="O56" s="274">
        <f xml:space="preserve"> 'App23'!M11</f>
        <v>274.7</v>
      </c>
      <c r="P56" s="274">
        <f xml:space="preserve"> 'App23'!N11</f>
        <v>283.88499999999999</v>
      </c>
      <c r="Q56" s="274">
        <f xml:space="preserve"> 'App23'!O11</f>
        <v>292.04750000000001</v>
      </c>
      <c r="R56" s="274">
        <f xml:space="preserve"> 'App23'!P11</f>
        <v>300.80892500000004</v>
      </c>
      <c r="S56" s="274">
        <f xml:space="preserve"> 'App23'!Q11</f>
        <v>310.13400167500004</v>
      </c>
      <c r="T56" s="274">
        <f xml:space="preserve"> 'App23'!R11</f>
        <v>319.74815572692501</v>
      </c>
      <c r="U56" s="274">
        <f xml:space="preserve"> 'App23'!S11</f>
        <v>329.34060039873276</v>
      </c>
      <c r="V56" s="274">
        <f xml:space="preserve"> 'App23'!T11</f>
        <v>339.22081841069473</v>
      </c>
    </row>
    <row r="57" spans="1:22" ht="12.75" customHeight="1" outlineLevel="1">
      <c r="A57" s="3"/>
      <c r="B57" s="5"/>
      <c r="C57" s="7"/>
      <c r="E57" s="152" t="s">
        <v>183</v>
      </c>
      <c r="F57" s="152"/>
      <c r="G57" s="152" t="s">
        <v>163</v>
      </c>
      <c r="H57" s="152"/>
      <c r="I57" s="152"/>
      <c r="J57" s="274">
        <f xml:space="preserve"> 'App23'!H12</f>
        <v>244.2</v>
      </c>
      <c r="K57" s="274">
        <f xml:space="preserve"> 'App23'!I12</f>
        <v>251.9</v>
      </c>
      <c r="L57" s="274">
        <f xml:space="preserve"> 'App23'!J12</f>
        <v>257.60000000000002</v>
      </c>
      <c r="M57" s="274">
        <f xml:space="preserve"> 'App23'!K12</f>
        <v>259.60000000000002</v>
      </c>
      <c r="N57" s="274">
        <f xml:space="preserve"> 'App23'!L12</f>
        <v>264.89999999999998</v>
      </c>
      <c r="O57" s="274">
        <f xml:space="preserve"> 'App23'!M12</f>
        <v>275.10000000000002</v>
      </c>
      <c r="P57" s="274">
        <f xml:space="preserve"> 'App23'!N12</f>
        <v>284.1875</v>
      </c>
      <c r="Q57" s="274">
        <f xml:space="preserve"> 'App23'!O12</f>
        <v>292.38249999999999</v>
      </c>
      <c r="R57" s="274">
        <f xml:space="preserve"> 'App23'!P12</f>
        <v>301.153975</v>
      </c>
      <c r="S57" s="274">
        <f xml:space="preserve"> 'App23'!Q12</f>
        <v>310.48974822499997</v>
      </c>
      <c r="T57" s="274">
        <f xml:space="preserve"> 'App23'!R12</f>
        <v>320.11493041997494</v>
      </c>
      <c r="U57" s="274">
        <f xml:space="preserve"> 'App23'!S12</f>
        <v>329.71837833257422</v>
      </c>
      <c r="V57" s="274">
        <f xml:space="preserve"> 'App23'!T12</f>
        <v>339.60992968255147</v>
      </c>
    </row>
    <row r="58" spans="1:22" ht="12.75" customHeight="1" outlineLevel="1">
      <c r="A58" s="3"/>
      <c r="B58" s="5"/>
      <c r="C58" s="7"/>
      <c r="E58" s="152" t="s">
        <v>184</v>
      </c>
      <c r="F58" s="152"/>
      <c r="G58" s="152" t="s">
        <v>163</v>
      </c>
      <c r="H58" s="152"/>
      <c r="I58" s="152"/>
      <c r="J58" s="274">
        <f xml:space="preserve"> 'App23'!H13</f>
        <v>245.6</v>
      </c>
      <c r="K58" s="274">
        <f xml:space="preserve"> 'App23'!I13</f>
        <v>251.9</v>
      </c>
      <c r="L58" s="274">
        <f xml:space="preserve"> 'App23'!J13</f>
        <v>257.7</v>
      </c>
      <c r="M58" s="274">
        <f xml:space="preserve"> 'App23'!K13</f>
        <v>259.5</v>
      </c>
      <c r="N58" s="274">
        <f xml:space="preserve"> 'App23'!L13</f>
        <v>264.8</v>
      </c>
      <c r="O58" s="274">
        <f xml:space="preserve"> 'App23'!M13</f>
        <v>275.3</v>
      </c>
      <c r="P58" s="274">
        <f xml:space="preserve"> 'App23'!N13</f>
        <v>284.25</v>
      </c>
      <c r="Q58" s="274">
        <f xml:space="preserve"> 'App23'!O13</f>
        <v>292.42500000000001</v>
      </c>
      <c r="R58" s="274">
        <f xml:space="preserve"> 'App23'!P13</f>
        <v>301.19775000000004</v>
      </c>
      <c r="S58" s="274">
        <f xml:space="preserve"> 'App23'!Q13</f>
        <v>310.53488025000001</v>
      </c>
      <c r="T58" s="274">
        <f xml:space="preserve"> 'App23'!R13</f>
        <v>320.16146153774997</v>
      </c>
      <c r="U58" s="274">
        <f xml:space="preserve"> 'App23'!S13</f>
        <v>329.76630538388247</v>
      </c>
      <c r="V58" s="274">
        <f xml:space="preserve"> 'App23'!T13</f>
        <v>339.65929454539895</v>
      </c>
    </row>
    <row r="59" spans="1:22" ht="12.75" customHeight="1" outlineLevel="1">
      <c r="A59" s="3"/>
      <c r="B59" s="5"/>
      <c r="C59" s="7"/>
      <c r="E59" s="152" t="s">
        <v>185</v>
      </c>
      <c r="F59" s="152"/>
      <c r="G59" s="152" t="s">
        <v>163</v>
      </c>
      <c r="H59" s="152"/>
      <c r="I59" s="152"/>
      <c r="J59" s="274">
        <f xml:space="preserve"> 'App23'!H14</f>
        <v>245.6</v>
      </c>
      <c r="K59" s="274">
        <f xml:space="preserve"> 'App23'!I14</f>
        <v>252.1</v>
      </c>
      <c r="L59" s="274">
        <f xml:space="preserve"> 'App23'!J14</f>
        <v>257.10000000000002</v>
      </c>
      <c r="M59" s="274">
        <f xml:space="preserve"> 'App23'!K14</f>
        <v>259.8</v>
      </c>
      <c r="N59" s="274">
        <f xml:space="preserve"> 'App23'!L14</f>
        <v>265.5</v>
      </c>
      <c r="O59" s="274">
        <f xml:space="preserve"> 'App23'!M14</f>
        <v>275.8</v>
      </c>
      <c r="P59" s="274">
        <f xml:space="preserve"> 'App23'!N14</f>
        <v>284.48749999999995</v>
      </c>
      <c r="Q59" s="274">
        <f xml:space="preserve"> 'App23'!O14</f>
        <v>292.74</v>
      </c>
      <c r="R59" s="274">
        <f xml:space="preserve"> 'App23'!P14</f>
        <v>301.5222</v>
      </c>
      <c r="S59" s="274">
        <f xml:space="preserve"> 'App23'!Q14</f>
        <v>310.86938819999995</v>
      </c>
      <c r="T59" s="274">
        <f xml:space="preserve"> 'App23'!R14</f>
        <v>320.50633923419991</v>
      </c>
      <c r="U59" s="274">
        <f xml:space="preserve"> 'App23'!S14</f>
        <v>330.12152941122594</v>
      </c>
      <c r="V59" s="274">
        <f xml:space="preserve"> 'App23'!T14</f>
        <v>340.02517529356271</v>
      </c>
    </row>
    <row r="60" spans="1:22" ht="12.75" customHeight="1" outlineLevel="1">
      <c r="A60" s="3"/>
      <c r="B60" s="5"/>
      <c r="C60" s="7"/>
      <c r="E60" s="152" t="s">
        <v>186</v>
      </c>
      <c r="F60" s="152"/>
      <c r="G60" s="152" t="s">
        <v>163</v>
      </c>
      <c r="H60" s="152"/>
      <c r="I60" s="152"/>
      <c r="J60" s="274">
        <f xml:space="preserve"> 'App23'!H15</f>
        <v>246.8</v>
      </c>
      <c r="K60" s="274">
        <f xml:space="preserve"> 'App23'!I15</f>
        <v>253.4</v>
      </c>
      <c r="L60" s="274">
        <f xml:space="preserve"> 'App23'!J15</f>
        <v>257.5</v>
      </c>
      <c r="M60" s="274">
        <f xml:space="preserve"> 'App23'!K15</f>
        <v>260.60000000000002</v>
      </c>
      <c r="N60" s="274">
        <f xml:space="preserve"> 'App23'!L15</f>
        <v>267.10000000000002</v>
      </c>
      <c r="O60" s="274">
        <f xml:space="preserve"> 'App23'!M15</f>
        <v>278.10000000000002</v>
      </c>
      <c r="P60" s="274">
        <f xml:space="preserve"> 'App23'!N15</f>
        <v>286.51499999999999</v>
      </c>
      <c r="Q60" s="274">
        <f xml:space="preserve"> 'App23'!O15</f>
        <v>294.83750000000009</v>
      </c>
      <c r="R60" s="274">
        <f xml:space="preserve"> 'App23'!P15</f>
        <v>303.68262500000009</v>
      </c>
      <c r="S60" s="274">
        <f xml:space="preserve"> 'App23'!Q15</f>
        <v>313.09678637500008</v>
      </c>
      <c r="T60" s="274">
        <f xml:space="preserve"> 'App23'!R15</f>
        <v>322.80278675262508</v>
      </c>
      <c r="U60" s="274">
        <f xml:space="preserve"> 'App23'!S15</f>
        <v>332.48687035520385</v>
      </c>
      <c r="V60" s="274">
        <f xml:space="preserve"> 'App23'!T15</f>
        <v>342.46147646585996</v>
      </c>
    </row>
    <row r="61" spans="1:22" ht="12.75" customHeight="1" outlineLevel="1">
      <c r="A61" s="3"/>
      <c r="B61" s="5"/>
      <c r="C61" s="7"/>
      <c r="E61" s="152" t="s">
        <v>187</v>
      </c>
      <c r="F61" s="152"/>
      <c r="G61" s="152" t="s">
        <v>163</v>
      </c>
      <c r="H61" s="152"/>
      <c r="I61" s="152"/>
      <c r="J61" s="274">
        <f xml:space="preserve"> 'App23'!H16</f>
        <v>245.8</v>
      </c>
      <c r="K61" s="274">
        <f xml:space="preserve"> 'App23'!I16</f>
        <v>252.6</v>
      </c>
      <c r="L61" s="274">
        <f xml:space="preserve"> 'App23'!J16</f>
        <v>255.4</v>
      </c>
      <c r="M61" s="274">
        <f xml:space="preserve"> 'App23'!K16</f>
        <v>258.8</v>
      </c>
      <c r="N61" s="274">
        <f xml:space="preserve"> 'App23'!L16</f>
        <v>265.5</v>
      </c>
      <c r="O61" s="274">
        <f xml:space="preserve"> 'App23'!M16</f>
        <v>276</v>
      </c>
      <c r="P61" s="274">
        <f xml:space="preserve"> 'App23'!N16</f>
        <v>284.17250000000001</v>
      </c>
      <c r="Q61" s="274">
        <f xml:space="preserve"> 'App23'!O16</f>
        <v>292.697675</v>
      </c>
      <c r="R61" s="274">
        <f xml:space="preserve"> 'App23'!P16</f>
        <v>301.77130292499999</v>
      </c>
      <c r="S61" s="274">
        <f xml:space="preserve"> 'App23'!Q16</f>
        <v>311.12621331567499</v>
      </c>
      <c r="T61" s="274">
        <f xml:space="preserve"> 'App23'!R16</f>
        <v>320.45999971514527</v>
      </c>
      <c r="U61" s="274">
        <f xml:space="preserve"> 'App23'!S16</f>
        <v>330.07379970659963</v>
      </c>
      <c r="V61" s="274">
        <f xml:space="preserve"> 'App23'!T16</f>
        <v>339.97601369779761</v>
      </c>
    </row>
    <row r="62" spans="1:22" ht="12.75" customHeight="1" outlineLevel="1">
      <c r="A62" s="3"/>
      <c r="B62" s="5"/>
      <c r="C62" s="7"/>
      <c r="E62" s="152" t="s">
        <v>188</v>
      </c>
      <c r="F62" s="152"/>
      <c r="G62" s="152" t="s">
        <v>163</v>
      </c>
      <c r="H62" s="152"/>
      <c r="I62" s="152"/>
      <c r="J62" s="274">
        <f xml:space="preserve"> 'App23'!H17</f>
        <v>247.6</v>
      </c>
      <c r="K62" s="274">
        <f xml:space="preserve"> 'App23'!I17</f>
        <v>254.2</v>
      </c>
      <c r="L62" s="274">
        <f xml:space="preserve"> 'App23'!J17</f>
        <v>256.7</v>
      </c>
      <c r="M62" s="274">
        <f xml:space="preserve"> 'App23'!K17</f>
        <v>260</v>
      </c>
      <c r="N62" s="274">
        <f xml:space="preserve"> 'App23'!L17</f>
        <v>268.39999999999998</v>
      </c>
      <c r="O62" s="274">
        <f xml:space="preserve"> 'App23'!M17</f>
        <v>278.10000000000002</v>
      </c>
      <c r="P62" s="274">
        <f xml:space="preserve"> 'App23'!N17</f>
        <v>286.3075</v>
      </c>
      <c r="Q62" s="274">
        <f xml:space="preserve"> 'App23'!O17</f>
        <v>294.896725</v>
      </c>
      <c r="R62" s="274">
        <f xml:space="preserve"> 'App23'!P17</f>
        <v>304.03852347499998</v>
      </c>
      <c r="S62" s="274">
        <f xml:space="preserve"> 'App23'!Q17</f>
        <v>313.46371770272498</v>
      </c>
      <c r="T62" s="274">
        <f xml:space="preserve"> 'App23'!R17</f>
        <v>322.86762923380672</v>
      </c>
      <c r="U62" s="274">
        <f xml:space="preserve"> 'App23'!S17</f>
        <v>332.55365811082095</v>
      </c>
      <c r="V62" s="274">
        <f xml:space="preserve"> 'App23'!T17</f>
        <v>342.53026785414556</v>
      </c>
    </row>
    <row r="63" spans="1:22" ht="12.75" customHeight="1" outlineLevel="1">
      <c r="A63" s="3"/>
      <c r="B63" s="5"/>
      <c r="C63" s="7"/>
      <c r="E63" s="152" t="s">
        <v>189</v>
      </c>
      <c r="F63" s="152"/>
      <c r="G63" s="152" t="s">
        <v>163</v>
      </c>
      <c r="H63" s="152"/>
      <c r="I63" s="152"/>
      <c r="J63" s="274">
        <f xml:space="preserve"> 'App23'!H18</f>
        <v>248.7</v>
      </c>
      <c r="K63" s="274">
        <f xml:space="preserve"> 'App23'!I18</f>
        <v>254.8</v>
      </c>
      <c r="L63" s="274">
        <f xml:space="preserve"> 'App23'!J18</f>
        <v>257.10000000000002</v>
      </c>
      <c r="M63" s="274">
        <f xml:space="preserve"> 'App23'!K18</f>
        <v>261.10000000000002</v>
      </c>
      <c r="N63" s="274">
        <f xml:space="preserve"> 'App23'!L18</f>
        <v>269.3</v>
      </c>
      <c r="O63" s="274">
        <f xml:space="preserve"> 'App23'!M18</f>
        <v>278.3</v>
      </c>
      <c r="P63" s="274">
        <f xml:space="preserve"> 'App23'!N18</f>
        <v>286.77499999999998</v>
      </c>
      <c r="Q63" s="274">
        <f xml:space="preserve"> 'App23'!O18</f>
        <v>295.37824999999998</v>
      </c>
      <c r="R63" s="274">
        <f xml:space="preserve"> 'App23'!P18</f>
        <v>304.53497574999994</v>
      </c>
      <c r="S63" s="274">
        <f xml:space="preserve"> 'App23'!Q18</f>
        <v>313.97555999824993</v>
      </c>
      <c r="T63" s="274">
        <f xml:space="preserve"> 'App23'!R18</f>
        <v>323.39482679819741</v>
      </c>
      <c r="U63" s="274">
        <f xml:space="preserve"> 'App23'!S18</f>
        <v>333.09667160214332</v>
      </c>
      <c r="V63" s="274">
        <f xml:space="preserve"> 'App23'!T18</f>
        <v>343.08957175020765</v>
      </c>
    </row>
    <row r="64" spans="1:22" ht="12.75" customHeight="1" outlineLevel="1">
      <c r="A64" s="3"/>
      <c r="B64" s="5"/>
      <c r="C64" s="7"/>
      <c r="E64" s="7"/>
      <c r="F64" s="4"/>
      <c r="G64"/>
      <c r="H64"/>
      <c r="I64"/>
      <c r="J64" s="7"/>
      <c r="K64" s="7"/>
      <c r="L64" s="7"/>
      <c r="M64" s="7"/>
      <c r="N64" s="7"/>
      <c r="O64" s="7"/>
      <c r="P64" s="7"/>
      <c r="Q64" s="7"/>
      <c r="R64" s="7"/>
      <c r="S64" s="7"/>
      <c r="T64" s="7"/>
      <c r="U64" s="7"/>
      <c r="V64" s="7"/>
    </row>
    <row r="65" spans="1:22" s="148" customFormat="1" outlineLevel="1">
      <c r="A65" s="160"/>
      <c r="B65" s="160"/>
      <c r="C65" s="161"/>
      <c r="D65" s="162"/>
      <c r="E65" s="153" t="s">
        <v>190</v>
      </c>
      <c r="F65" s="153"/>
      <c r="G65" s="153" t="s">
        <v>176</v>
      </c>
      <c r="H65" s="153"/>
      <c r="I65" s="153"/>
      <c r="J65" s="275"/>
      <c r="K65" s="275"/>
      <c r="L65" s="275"/>
      <c r="M65" s="275"/>
      <c r="N65" s="275"/>
      <c r="O65" s="275"/>
      <c r="P65" s="275"/>
      <c r="Q65" s="275"/>
      <c r="R65" s="275"/>
      <c r="S65" s="275"/>
      <c r="T65" s="275"/>
      <c r="U65" s="275"/>
      <c r="V65" s="275"/>
    </row>
    <row r="66" spans="1:22" ht="12.75" customHeight="1" outlineLevel="1">
      <c r="A66" s="3"/>
      <c r="B66" s="5"/>
      <c r="C66" s="7"/>
      <c r="E66" s="7"/>
      <c r="F66" s="4"/>
      <c r="G66"/>
      <c r="H66"/>
      <c r="I66"/>
      <c r="J66" s="7"/>
      <c r="K66" s="7"/>
      <c r="L66" s="7"/>
      <c r="M66" s="7"/>
      <c r="N66" s="7"/>
      <c r="O66" s="7"/>
      <c r="P66" s="7"/>
      <c r="Q66" s="7"/>
      <c r="R66" s="7"/>
      <c r="S66" s="7"/>
      <c r="T66" s="7"/>
      <c r="U66" s="7"/>
      <c r="V66" s="7"/>
    </row>
    <row r="67" spans="1:22" ht="12.75" customHeight="1" outlineLevel="1">
      <c r="A67" s="3"/>
      <c r="B67" s="37" t="s">
        <v>191</v>
      </c>
      <c r="C67" s="37"/>
      <c r="D67" s="38"/>
      <c r="E67" s="38"/>
      <c r="F67" s="32"/>
      <c r="G67" s="33"/>
      <c r="H67" s="33"/>
    </row>
    <row r="68" spans="1:22" ht="12.75" customHeight="1" outlineLevel="1">
      <c r="A68" s="3"/>
      <c r="B68" s="5"/>
      <c r="C68" s="7"/>
      <c r="E68" s="7"/>
      <c r="F68" s="4"/>
      <c r="G68"/>
      <c r="H68"/>
      <c r="I68"/>
      <c r="J68" s="7"/>
      <c r="K68" s="7"/>
      <c r="L68" s="7"/>
      <c r="M68" s="7"/>
      <c r="N68" s="7"/>
      <c r="O68" s="7"/>
      <c r="P68" s="7"/>
      <c r="Q68" s="7"/>
      <c r="R68" s="7"/>
      <c r="S68" s="7"/>
      <c r="T68" s="7"/>
      <c r="U68" s="7"/>
      <c r="V68" s="7"/>
    </row>
    <row r="69" spans="1:22" ht="12.75" customHeight="1" outlineLevel="1">
      <c r="A69" s="3"/>
      <c r="B69" s="5"/>
      <c r="C69" s="7"/>
      <c r="E69" s="164" t="s">
        <v>192</v>
      </c>
      <c r="F69" s="225">
        <v>2013</v>
      </c>
      <c r="G69" s="140" t="s">
        <v>140</v>
      </c>
      <c r="H69"/>
      <c r="I69"/>
      <c r="J69" s="7"/>
      <c r="K69" s="7"/>
      <c r="L69" s="7"/>
      <c r="M69" s="7"/>
      <c r="N69" s="7"/>
      <c r="O69" s="7"/>
      <c r="P69" s="7"/>
      <c r="Q69" s="7"/>
      <c r="R69" s="7"/>
      <c r="S69" s="7"/>
      <c r="T69" s="7"/>
      <c r="U69" s="7"/>
      <c r="V69" s="7"/>
    </row>
    <row r="70" spans="1:22" ht="12.75" customHeight="1" outlineLevel="1">
      <c r="A70" s="3"/>
      <c r="B70" s="5"/>
      <c r="C70" s="7"/>
      <c r="E70" s="164" t="s">
        <v>193</v>
      </c>
      <c r="F70" s="225">
        <v>2018</v>
      </c>
      <c r="G70" s="140" t="s">
        <v>140</v>
      </c>
      <c r="H70"/>
      <c r="I70"/>
      <c r="J70" s="7"/>
      <c r="K70" s="7"/>
      <c r="L70" s="7"/>
      <c r="M70" s="7"/>
      <c r="N70" s="7"/>
      <c r="O70" s="7"/>
      <c r="P70" s="7"/>
      <c r="Q70" s="7"/>
      <c r="R70" s="7"/>
      <c r="S70" s="7"/>
      <c r="T70" s="7"/>
      <c r="U70" s="7"/>
      <c r="V70" s="7"/>
    </row>
    <row r="71" spans="1:22" ht="12.75" customHeight="1" outlineLevel="1">
      <c r="A71" s="3"/>
      <c r="B71" s="5"/>
      <c r="C71" s="7"/>
      <c r="E71" s="164" t="s">
        <v>194</v>
      </c>
      <c r="F71" s="225">
        <v>2020</v>
      </c>
      <c r="G71" s="140" t="s">
        <v>140</v>
      </c>
      <c r="H71"/>
      <c r="I71"/>
      <c r="J71" s="7"/>
      <c r="K71" s="7"/>
      <c r="L71" s="7"/>
      <c r="M71" s="7"/>
      <c r="N71" s="7"/>
      <c r="O71" s="7"/>
      <c r="P71" s="7"/>
      <c r="Q71" s="7"/>
      <c r="R71" s="7"/>
      <c r="S71" s="7"/>
      <c r="T71" s="7"/>
      <c r="U71" s="7"/>
      <c r="V71" s="7"/>
    </row>
    <row r="72" spans="1:22" ht="12.75" customHeight="1" outlineLevel="1">
      <c r="A72" s="3"/>
      <c r="B72" s="5"/>
      <c r="C72" s="7"/>
      <c r="E72" s="164" t="s">
        <v>195</v>
      </c>
      <c r="F72" s="225">
        <v>2019</v>
      </c>
      <c r="G72" s="140" t="s">
        <v>140</v>
      </c>
      <c r="H72"/>
      <c r="I72"/>
      <c r="J72" s="7"/>
      <c r="K72" s="7"/>
      <c r="L72" s="7"/>
      <c r="M72" s="7"/>
      <c r="N72" s="7"/>
      <c r="O72" s="7"/>
      <c r="P72" s="7"/>
      <c r="Q72" s="7"/>
      <c r="R72" s="7"/>
      <c r="S72" s="7"/>
      <c r="T72" s="7"/>
      <c r="U72" s="7"/>
      <c r="V72" s="7"/>
    </row>
    <row r="73" spans="1:22" ht="12.75" customHeight="1" outlineLevel="1">
      <c r="A73" s="3"/>
      <c r="B73" s="5"/>
      <c r="C73" s="7"/>
      <c r="E73" s="164" t="s">
        <v>196</v>
      </c>
      <c r="F73" s="225">
        <v>2020</v>
      </c>
      <c r="G73" s="140" t="s">
        <v>140</v>
      </c>
      <c r="H73"/>
      <c r="I73"/>
      <c r="J73" s="7"/>
      <c r="K73" s="7"/>
      <c r="L73" s="7"/>
      <c r="M73" s="7"/>
      <c r="N73" s="7"/>
      <c r="O73" s="7"/>
      <c r="P73" s="7"/>
      <c r="Q73" s="7"/>
      <c r="R73" s="7"/>
      <c r="S73" s="7"/>
      <c r="T73" s="7"/>
      <c r="U73" s="7"/>
      <c r="V73" s="7"/>
    </row>
    <row r="74" spans="1:22" ht="12.75" customHeight="1" outlineLevel="1">
      <c r="A74" s="3"/>
      <c r="B74" s="5"/>
      <c r="C74" s="7"/>
      <c r="E74" s="140"/>
      <c r="F74" s="140"/>
      <c r="G74" s="140"/>
      <c r="H74"/>
      <c r="I74"/>
      <c r="J74" s="7"/>
      <c r="K74" s="7"/>
      <c r="L74" s="7"/>
      <c r="M74" s="7"/>
      <c r="N74" s="7"/>
      <c r="O74" s="7"/>
      <c r="P74" s="7"/>
      <c r="Q74" s="7"/>
      <c r="R74" s="7"/>
      <c r="S74" s="7"/>
      <c r="T74" s="7"/>
      <c r="U74" s="7"/>
      <c r="V74" s="7"/>
    </row>
    <row r="75" spans="1:22" ht="12.75" customHeight="1" outlineLevel="1">
      <c r="A75" s="3"/>
      <c r="B75" s="37" t="s">
        <v>197</v>
      </c>
      <c r="C75" s="37"/>
      <c r="D75" s="38"/>
      <c r="E75" s="38"/>
      <c r="F75" s="32"/>
      <c r="G75" s="33"/>
      <c r="H75" s="33"/>
    </row>
    <row r="76" spans="1:22" ht="12.75" customHeight="1" outlineLevel="1">
      <c r="A76" s="3"/>
      <c r="B76" s="5"/>
      <c r="C76" s="7"/>
      <c r="E76" s="7"/>
      <c r="F76" s="4"/>
      <c r="G76"/>
      <c r="H76"/>
      <c r="I76"/>
      <c r="J76" s="7"/>
      <c r="K76" s="7"/>
      <c r="L76" s="7"/>
      <c r="M76" s="7"/>
      <c r="N76" s="7"/>
      <c r="O76" s="7"/>
      <c r="P76" s="7"/>
      <c r="Q76" s="7"/>
      <c r="R76" s="7"/>
      <c r="S76" s="7"/>
      <c r="T76" s="7"/>
      <c r="U76" s="7"/>
      <c r="V76" s="7"/>
    </row>
    <row r="77" spans="1:22" ht="12.75" customHeight="1" outlineLevel="1">
      <c r="A77" s="3"/>
      <c r="B77" s="5"/>
      <c r="C77" s="7"/>
      <c r="E77" s="140" t="s">
        <v>198</v>
      </c>
      <c r="F77" s="225">
        <v>2020</v>
      </c>
      <c r="G77" s="140" t="s">
        <v>140</v>
      </c>
      <c r="H77"/>
      <c r="I77"/>
      <c r="J77" s="7"/>
      <c r="K77" s="7"/>
      <c r="L77" s="7"/>
      <c r="M77" s="7"/>
      <c r="N77" s="7"/>
      <c r="O77" s="7"/>
      <c r="P77" s="7"/>
      <c r="Q77" s="7"/>
      <c r="R77" s="7"/>
      <c r="S77" s="7"/>
      <c r="T77" s="7"/>
      <c r="U77" s="7"/>
      <c r="V77" s="7"/>
    </row>
    <row r="78" spans="1:22" ht="12.75" customHeight="1" outlineLevel="1">
      <c r="A78" s="3"/>
      <c r="B78" s="5"/>
      <c r="C78" s="7"/>
      <c r="E78" s="140" t="s">
        <v>199</v>
      </c>
      <c r="F78" s="225">
        <v>2018</v>
      </c>
      <c r="G78" s="140" t="s">
        <v>140</v>
      </c>
      <c r="H78"/>
      <c r="I78"/>
      <c r="J78" s="7"/>
      <c r="K78" s="7"/>
      <c r="L78" s="7"/>
      <c r="M78" s="7"/>
      <c r="N78" s="7"/>
      <c r="O78" s="7"/>
      <c r="P78" s="7"/>
      <c r="Q78" s="7"/>
      <c r="R78" s="7"/>
      <c r="S78" s="7"/>
      <c r="T78" s="7"/>
      <c r="U78" s="7"/>
      <c r="V78" s="7"/>
    </row>
    <row r="79" spans="1:22" ht="12.75" customHeight="1" outlineLevel="1">
      <c r="A79" s="3"/>
      <c r="B79" s="5"/>
      <c r="C79" s="7"/>
      <c r="E79" s="140"/>
      <c r="F79" s="140"/>
      <c r="G79" s="140"/>
      <c r="H79"/>
      <c r="I79"/>
      <c r="J79" s="7"/>
      <c r="K79" s="7"/>
      <c r="L79" s="7"/>
      <c r="M79" s="7"/>
      <c r="N79" s="7"/>
      <c r="O79" s="7"/>
      <c r="P79" s="7"/>
      <c r="Q79" s="7"/>
      <c r="R79" s="7"/>
      <c r="S79" s="7"/>
      <c r="T79" s="7"/>
      <c r="U79" s="7"/>
      <c r="V79" s="7"/>
    </row>
    <row r="80" spans="1:22" ht="12.75" customHeight="1">
      <c r="A80" s="3"/>
      <c r="B80" s="5"/>
      <c r="C80" s="7"/>
      <c r="E80" s="7"/>
      <c r="F80" s="4"/>
      <c r="G80"/>
      <c r="H80"/>
      <c r="I80"/>
      <c r="J80" s="7"/>
      <c r="K80" s="7"/>
      <c r="L80" s="7"/>
      <c r="M80" s="7"/>
      <c r="N80" s="7"/>
      <c r="O80" s="7"/>
      <c r="P80" s="7"/>
      <c r="Q80" s="7"/>
      <c r="R80" s="7"/>
      <c r="S80" s="7"/>
      <c r="T80" s="7"/>
      <c r="U80" s="7"/>
      <c r="V80" s="7"/>
    </row>
    <row r="81" spans="1:22" ht="12.75" customHeight="1">
      <c r="A81" s="39" t="s">
        <v>200</v>
      </c>
      <c r="B81" s="39"/>
      <c r="C81" s="40"/>
      <c r="D81" s="39"/>
      <c r="E81" s="39"/>
      <c r="F81" s="39"/>
      <c r="G81" s="39"/>
      <c r="H81" s="39"/>
      <c r="I81" s="39"/>
      <c r="J81" s="39"/>
      <c r="K81" s="39"/>
      <c r="L81" s="39"/>
      <c r="M81" s="39"/>
      <c r="N81" s="39"/>
      <c r="O81" s="39"/>
      <c r="P81" s="39"/>
      <c r="Q81" s="39"/>
      <c r="R81" s="39"/>
      <c r="S81" s="39"/>
      <c r="T81" s="39"/>
      <c r="U81" s="39"/>
      <c r="V81" s="39"/>
    </row>
    <row r="82" spans="1:22" ht="12.75" customHeight="1" outlineLevel="1">
      <c r="C82" s="3"/>
      <c r="D82" s="10"/>
      <c r="E82" s="10"/>
      <c r="F82" s="10"/>
      <c r="G82" s="10"/>
      <c r="H82" s="10"/>
      <c r="I82" s="10"/>
      <c r="J82" s="10"/>
      <c r="K82" s="10"/>
      <c r="L82" s="10"/>
      <c r="M82" s="10"/>
      <c r="N82" s="10"/>
      <c r="O82" s="10"/>
      <c r="P82" s="10"/>
      <c r="Q82" s="10"/>
      <c r="R82" s="10"/>
      <c r="S82" s="10"/>
      <c r="T82" s="10"/>
      <c r="U82" s="10"/>
      <c r="V82" s="10"/>
    </row>
    <row r="83" spans="1:22" ht="12.75" customHeight="1" outlineLevel="1">
      <c r="A83" s="3"/>
      <c r="B83" s="37" t="s">
        <v>201</v>
      </c>
      <c r="C83" s="37"/>
      <c r="D83" s="38"/>
      <c r="E83" s="38"/>
      <c r="F83" s="32"/>
      <c r="G83" s="33"/>
      <c r="H83" s="33"/>
    </row>
    <row r="84" spans="1:22" ht="12.75" customHeight="1" outlineLevel="1">
      <c r="A84" s="5"/>
      <c r="B84" s="5"/>
      <c r="C84" s="7"/>
      <c r="E84" s="7"/>
      <c r="F84" s="4"/>
      <c r="G84"/>
      <c r="H84"/>
      <c r="I84"/>
      <c r="J84" s="7"/>
      <c r="K84" s="7"/>
      <c r="L84" s="7"/>
      <c r="M84" s="7"/>
      <c r="N84" s="7"/>
      <c r="O84" s="7"/>
      <c r="P84" s="7"/>
      <c r="Q84" s="7"/>
      <c r="R84" s="7"/>
      <c r="S84" s="7"/>
      <c r="T84" s="7"/>
      <c r="U84" s="7"/>
      <c r="V84" s="7"/>
    </row>
    <row r="85" spans="1:22" ht="12.75" customHeight="1" outlineLevel="1">
      <c r="A85" s="5"/>
      <c r="B85" s="5"/>
      <c r="C85" s="7"/>
      <c r="D85" s="10" t="s">
        <v>113</v>
      </c>
      <c r="E85" s="7"/>
      <c r="F85" s="4"/>
      <c r="G85"/>
      <c r="H85"/>
      <c r="I85"/>
      <c r="J85" s="7"/>
      <c r="K85" s="7"/>
      <c r="L85" s="7"/>
      <c r="M85" s="7"/>
      <c r="N85" s="7"/>
      <c r="O85" s="7"/>
      <c r="P85" s="7"/>
      <c r="Q85" s="7"/>
      <c r="R85" s="7"/>
      <c r="S85" s="7"/>
      <c r="T85" s="7"/>
      <c r="U85" s="7"/>
      <c r="V85" s="7"/>
    </row>
    <row r="86" spans="1:22" ht="12.75" customHeight="1" outlineLevel="1">
      <c r="A86" s="5"/>
      <c r="B86" s="5"/>
      <c r="C86" s="7"/>
      <c r="E86" s="276" t="s">
        <v>202</v>
      </c>
      <c r="F86" s="136"/>
      <c r="G86" s="166" t="s">
        <v>203</v>
      </c>
      <c r="H86" t="s">
        <v>204</v>
      </c>
      <c r="I86"/>
      <c r="J86" s="7"/>
      <c r="K86" s="7"/>
      <c r="L86" s="7"/>
      <c r="M86" s="7"/>
      <c r="N86" s="7"/>
      <c r="O86" s="7"/>
      <c r="P86" s="7"/>
      <c r="Q86" s="7"/>
      <c r="R86" s="7"/>
      <c r="S86" s="7"/>
      <c r="T86" s="7"/>
      <c r="U86" s="7"/>
      <c r="V86" s="7"/>
    </row>
    <row r="87" spans="1:22" ht="12.75" customHeight="1" outlineLevel="1">
      <c r="A87" s="5"/>
      <c r="B87" s="5"/>
      <c r="C87" s="7"/>
      <c r="E87" s="276" t="s">
        <v>205</v>
      </c>
      <c r="F87" s="136"/>
      <c r="G87" s="166" t="s">
        <v>203</v>
      </c>
      <c r="H87" t="s">
        <v>204</v>
      </c>
      <c r="I87"/>
      <c r="J87" s="7"/>
      <c r="K87" s="7"/>
      <c r="L87" s="7"/>
      <c r="M87" s="7"/>
      <c r="N87" s="7"/>
      <c r="O87" s="7"/>
      <c r="P87" s="7"/>
      <c r="Q87" s="7"/>
      <c r="R87" s="7"/>
      <c r="S87" s="7"/>
      <c r="T87" s="7"/>
      <c r="U87" s="7"/>
      <c r="V87" s="7"/>
    </row>
    <row r="88" spans="1:22" ht="12.75" customHeight="1" outlineLevel="1">
      <c r="A88" s="5"/>
      <c r="B88" s="5"/>
      <c r="C88" s="7"/>
      <c r="E88" s="276" t="s">
        <v>206</v>
      </c>
      <c r="F88" s="136"/>
      <c r="G88" s="166" t="s">
        <v>203</v>
      </c>
      <c r="H88" t="s">
        <v>207</v>
      </c>
      <c r="I88"/>
      <c r="J88" s="7"/>
      <c r="K88" s="7"/>
      <c r="L88" s="7"/>
      <c r="M88" s="7"/>
      <c r="N88" s="7"/>
      <c r="O88" s="7"/>
      <c r="P88" s="7"/>
      <c r="Q88" s="7"/>
      <c r="R88" s="7"/>
      <c r="S88" s="7"/>
      <c r="T88" s="7"/>
      <c r="U88" s="7"/>
      <c r="V88" s="7"/>
    </row>
    <row r="89" spans="1:22" ht="12.75" customHeight="1" outlineLevel="1">
      <c r="A89" s="5"/>
      <c r="B89" s="5"/>
      <c r="C89" s="7"/>
      <c r="E89" s="276" t="s">
        <v>208</v>
      </c>
      <c r="F89" s="136"/>
      <c r="G89" s="166" t="s">
        <v>203</v>
      </c>
      <c r="H89" t="s">
        <v>207</v>
      </c>
      <c r="I89"/>
      <c r="J89" s="7"/>
      <c r="K89" s="7"/>
      <c r="L89" s="7"/>
      <c r="M89" s="7"/>
      <c r="N89" s="7"/>
      <c r="O89" s="7"/>
      <c r="P89" s="7"/>
      <c r="Q89" s="7"/>
      <c r="R89" s="7"/>
      <c r="S89" s="7"/>
      <c r="T89" s="7"/>
      <c r="U89" s="7"/>
      <c r="V89" s="7"/>
    </row>
    <row r="90" spans="1:22" ht="12.75" customHeight="1" outlineLevel="1">
      <c r="A90" s="5"/>
      <c r="B90" s="5"/>
      <c r="C90" s="7"/>
      <c r="E90" s="7"/>
      <c r="F90" s="4"/>
      <c r="G90"/>
      <c r="H90"/>
      <c r="I90"/>
      <c r="J90" s="7"/>
      <c r="K90" s="7"/>
      <c r="L90" s="7"/>
      <c r="M90" s="7"/>
      <c r="N90" s="7"/>
      <c r="O90" s="7"/>
      <c r="P90" s="7"/>
      <c r="Q90" s="7"/>
      <c r="R90" s="7"/>
      <c r="S90" s="7"/>
      <c r="T90" s="7"/>
      <c r="U90" s="7"/>
      <c r="V90" s="7"/>
    </row>
    <row r="91" spans="1:22" ht="12.75" customHeight="1" outlineLevel="1">
      <c r="A91" s="5"/>
      <c r="B91" s="5"/>
      <c r="C91" s="7"/>
      <c r="D91" s="10" t="s">
        <v>209</v>
      </c>
      <c r="E91" s="7"/>
      <c r="F91" s="4"/>
      <c r="G91"/>
      <c r="H91"/>
      <c r="I91"/>
      <c r="J91" s="7"/>
      <c r="K91" s="7"/>
      <c r="L91" s="7"/>
      <c r="M91" s="7"/>
      <c r="N91" s="7"/>
      <c r="O91" s="7"/>
      <c r="P91" s="7"/>
      <c r="Q91" s="7"/>
      <c r="R91" s="7"/>
      <c r="S91" s="7"/>
      <c r="T91" s="7"/>
      <c r="U91" s="7"/>
      <c r="V91" s="7"/>
    </row>
    <row r="92" spans="1:22" ht="12.75" customHeight="1" outlineLevel="1">
      <c r="A92" s="5"/>
      <c r="B92" s="5"/>
      <c r="C92" s="7"/>
      <c r="E92" s="276" t="s">
        <v>210</v>
      </c>
      <c r="F92" s="136"/>
      <c r="G92" s="166" t="s">
        <v>203</v>
      </c>
      <c r="H92" t="s">
        <v>204</v>
      </c>
      <c r="I92"/>
      <c r="J92" s="7"/>
      <c r="K92" s="7"/>
      <c r="L92" s="7"/>
      <c r="M92" s="7"/>
      <c r="N92" s="7"/>
      <c r="O92" s="7"/>
      <c r="P92" s="7"/>
      <c r="Q92" s="7"/>
      <c r="R92" s="7"/>
      <c r="S92" s="7"/>
      <c r="T92" s="7"/>
      <c r="U92" s="7"/>
      <c r="V92" s="7"/>
    </row>
    <row r="93" spans="1:22" ht="12.75" customHeight="1" outlineLevel="1">
      <c r="A93" s="5"/>
      <c r="B93" s="5"/>
      <c r="C93" s="7"/>
      <c r="E93" s="276" t="s">
        <v>211</v>
      </c>
      <c r="F93" s="136"/>
      <c r="G93" s="166" t="s">
        <v>203</v>
      </c>
      <c r="H93" t="s">
        <v>204</v>
      </c>
      <c r="I93"/>
      <c r="J93" s="7"/>
      <c r="K93" s="7"/>
      <c r="L93" s="7"/>
      <c r="M93" s="7"/>
      <c r="N93" s="7"/>
      <c r="O93" s="7"/>
      <c r="P93" s="7"/>
      <c r="Q93" s="7"/>
      <c r="R93" s="7"/>
      <c r="S93" s="7"/>
      <c r="T93" s="7"/>
      <c r="U93" s="7"/>
      <c r="V93" s="7"/>
    </row>
    <row r="94" spans="1:22" ht="12.75" customHeight="1" outlineLevel="1">
      <c r="A94" s="5"/>
      <c r="B94" s="5"/>
      <c r="C94" s="7"/>
      <c r="E94" s="276" t="s">
        <v>212</v>
      </c>
      <c r="F94" s="136">
        <f xml:space="preserve"> 'App5'!AA368</f>
        <v>-27</v>
      </c>
      <c r="G94" s="166" t="s">
        <v>203</v>
      </c>
      <c r="H94" t="s">
        <v>204</v>
      </c>
      <c r="I94"/>
      <c r="J94" s="163"/>
      <c r="K94" s="7"/>
      <c r="L94" s="7"/>
      <c r="M94" s="638"/>
      <c r="N94" s="7"/>
      <c r="O94" s="7"/>
      <c r="P94" s="7"/>
      <c r="Q94" s="7"/>
      <c r="R94" s="7"/>
      <c r="S94" s="7"/>
      <c r="T94" s="7"/>
      <c r="U94" s="7"/>
      <c r="V94" s="7"/>
    </row>
    <row r="95" spans="1:22" ht="12.75" customHeight="1" outlineLevel="1">
      <c r="A95" s="5"/>
      <c r="B95" s="5"/>
      <c r="C95" s="7"/>
      <c r="E95" s="276" t="s">
        <v>213</v>
      </c>
      <c r="F95" s="136"/>
      <c r="G95" s="166" t="s">
        <v>203</v>
      </c>
      <c r="H95" t="s">
        <v>204</v>
      </c>
      <c r="I95"/>
      <c r="J95" s="163"/>
      <c r="K95" s="7"/>
      <c r="L95" s="7"/>
      <c r="M95" s="638"/>
      <c r="N95" s="638"/>
      <c r="O95" s="7"/>
      <c r="P95" s="7"/>
      <c r="Q95" s="7"/>
      <c r="R95" s="7"/>
      <c r="S95" s="7"/>
      <c r="T95" s="7"/>
      <c r="U95" s="7"/>
      <c r="V95" s="7"/>
    </row>
    <row r="96" spans="1:22" ht="12.75" customHeight="1" outlineLevel="1">
      <c r="A96" s="5"/>
      <c r="B96" s="5"/>
      <c r="C96" s="7"/>
      <c r="E96" s="276" t="s">
        <v>214</v>
      </c>
      <c r="F96" s="136"/>
      <c r="G96" s="166" t="s">
        <v>203</v>
      </c>
      <c r="H96" t="s">
        <v>207</v>
      </c>
      <c r="I96"/>
      <c r="J96" s="7"/>
      <c r="K96" s="7"/>
      <c r="L96" s="7"/>
      <c r="M96" s="7"/>
      <c r="N96" s="7"/>
      <c r="O96" s="7"/>
      <c r="P96" s="7"/>
      <c r="Q96" s="7"/>
      <c r="R96" s="7"/>
      <c r="S96" s="7"/>
      <c r="T96" s="7"/>
      <c r="U96" s="7"/>
      <c r="V96" s="7"/>
    </row>
    <row r="97" spans="1:22" ht="12.75" customHeight="1" outlineLevel="1">
      <c r="A97" s="5"/>
      <c r="B97" s="5"/>
      <c r="C97" s="7"/>
      <c r="E97" s="276" t="s">
        <v>215</v>
      </c>
      <c r="F97" s="136"/>
      <c r="G97" s="166" t="s">
        <v>203</v>
      </c>
      <c r="H97" t="s">
        <v>207</v>
      </c>
      <c r="I97"/>
      <c r="J97" s="7"/>
      <c r="K97" s="7"/>
      <c r="L97" s="7"/>
      <c r="M97" s="7"/>
      <c r="N97" s="7"/>
      <c r="O97" s="7"/>
      <c r="P97" s="7"/>
      <c r="Q97" s="7"/>
      <c r="R97" s="7"/>
      <c r="S97" s="7"/>
      <c r="T97" s="7"/>
      <c r="U97" s="7"/>
      <c r="V97" s="7"/>
    </row>
    <row r="98" spans="1:22" ht="12.75" customHeight="1" outlineLevel="1">
      <c r="A98" s="5"/>
      <c r="B98" s="5"/>
      <c r="C98" s="7"/>
      <c r="E98" s="276" t="s">
        <v>216</v>
      </c>
      <c r="F98" s="136"/>
      <c r="G98" s="166" t="s">
        <v>203</v>
      </c>
      <c r="H98" t="s">
        <v>217</v>
      </c>
      <c r="I98"/>
      <c r="J98" s="7"/>
      <c r="K98" s="7"/>
      <c r="L98" s="7"/>
      <c r="M98" s="7"/>
      <c r="N98" s="7"/>
      <c r="O98" s="7"/>
      <c r="P98" s="7"/>
      <c r="Q98" s="7"/>
      <c r="R98" s="7"/>
      <c r="S98" s="7"/>
      <c r="T98" s="7"/>
      <c r="U98" s="7"/>
      <c r="V98" s="7"/>
    </row>
    <row r="99" spans="1:22" ht="12.75" customHeight="1" outlineLevel="1">
      <c r="A99" s="5"/>
      <c r="B99" s="5"/>
      <c r="C99" s="7"/>
      <c r="E99" s="7"/>
      <c r="F99" s="4"/>
      <c r="G99"/>
      <c r="H99"/>
      <c r="I99"/>
      <c r="J99" s="7"/>
      <c r="K99" s="7"/>
      <c r="L99" s="7"/>
      <c r="M99" s="7"/>
      <c r="N99" s="7"/>
      <c r="O99" s="7"/>
      <c r="P99" s="7"/>
      <c r="Q99" s="7"/>
      <c r="R99" s="7"/>
      <c r="S99" s="7"/>
      <c r="T99" s="7"/>
      <c r="U99" s="7"/>
      <c r="V99" s="7"/>
    </row>
    <row r="100" spans="1:22" ht="12.75" customHeight="1" outlineLevel="1">
      <c r="A100" s="3"/>
      <c r="B100" s="37" t="s">
        <v>218</v>
      </c>
      <c r="C100" s="37"/>
      <c r="D100" s="38"/>
      <c r="E100" s="38"/>
      <c r="F100" s="32"/>
      <c r="G100" s="33"/>
      <c r="H100" s="33"/>
    </row>
    <row r="101" spans="1:22" ht="12.75" customHeight="1" outlineLevel="1">
      <c r="A101" s="5"/>
      <c r="B101" s="5"/>
      <c r="C101" s="7"/>
      <c r="E101" s="7"/>
      <c r="F101" s="4"/>
      <c r="G101"/>
      <c r="H101"/>
      <c r="I101"/>
      <c r="J101" s="7"/>
      <c r="K101" s="7"/>
      <c r="L101" s="7"/>
      <c r="M101" s="7"/>
      <c r="N101" s="7"/>
      <c r="O101" s="7"/>
      <c r="P101" s="7"/>
      <c r="Q101" s="7"/>
      <c r="R101" s="7"/>
      <c r="S101" s="7"/>
      <c r="T101" s="7"/>
      <c r="U101" s="7"/>
      <c r="V101" s="7"/>
    </row>
    <row r="102" spans="1:22" ht="12.75" customHeight="1" outlineLevel="1">
      <c r="A102" s="5"/>
      <c r="B102" s="5"/>
      <c r="C102" s="7"/>
      <c r="D102" s="10" t="s">
        <v>219</v>
      </c>
      <c r="E102" s="7"/>
      <c r="F102" s="4"/>
      <c r="G102"/>
      <c r="H102"/>
      <c r="I102"/>
      <c r="J102" s="7"/>
      <c r="K102" s="7"/>
      <c r="L102" s="7"/>
      <c r="M102" s="7"/>
      <c r="N102" s="7"/>
      <c r="O102" s="7"/>
      <c r="P102" s="7"/>
      <c r="Q102" s="7"/>
      <c r="R102" s="7"/>
      <c r="S102" s="7"/>
      <c r="T102" s="7"/>
      <c r="U102" s="7"/>
      <c r="V102" s="7"/>
    </row>
    <row r="103" spans="1:22" ht="12.75" customHeight="1" outlineLevel="1">
      <c r="A103" s="5"/>
      <c r="B103" s="5"/>
      <c r="C103" s="7"/>
      <c r="E103" s="7" t="s">
        <v>220</v>
      </c>
      <c r="F103" s="136"/>
      <c r="G103" s="166" t="s">
        <v>203</v>
      </c>
      <c r="H103" t="s">
        <v>204</v>
      </c>
      <c r="I103"/>
      <c r="J103" s="7"/>
      <c r="K103" s="7"/>
      <c r="L103" s="7"/>
      <c r="M103" s="7"/>
      <c r="N103" s="7"/>
      <c r="O103" s="7"/>
      <c r="P103" s="7"/>
      <c r="Q103" s="7"/>
      <c r="R103" s="7"/>
      <c r="S103" s="7"/>
      <c r="T103" s="7"/>
      <c r="U103" s="7"/>
      <c r="V103" s="7"/>
    </row>
    <row r="104" spans="1:22" ht="12.75" customHeight="1" outlineLevel="1">
      <c r="A104" s="5"/>
      <c r="B104" s="5"/>
      <c r="C104" s="7"/>
      <c r="E104" s="7" t="s">
        <v>221</v>
      </c>
      <c r="F104" s="136"/>
      <c r="G104" s="166" t="s">
        <v>203</v>
      </c>
      <c r="H104" t="s">
        <v>204</v>
      </c>
      <c r="I104"/>
      <c r="J104" s="7"/>
      <c r="K104" s="7"/>
      <c r="L104" s="7"/>
      <c r="M104" s="7"/>
      <c r="N104" s="7"/>
      <c r="O104" s="7"/>
      <c r="P104" s="7"/>
      <c r="Q104" s="7"/>
      <c r="R104" s="7"/>
      <c r="S104" s="7"/>
      <c r="T104" s="7"/>
      <c r="U104" s="7"/>
      <c r="V104" s="7"/>
    </row>
    <row r="105" spans="1:22" ht="12.75" customHeight="1" outlineLevel="1">
      <c r="A105" s="5"/>
      <c r="B105" s="5"/>
      <c r="C105" s="7"/>
      <c r="E105" s="7"/>
      <c r="F105" s="4"/>
      <c r="G105"/>
      <c r="H105"/>
      <c r="I105"/>
      <c r="J105" s="7"/>
      <c r="K105" s="7"/>
      <c r="L105" s="7"/>
      <c r="M105" s="7"/>
      <c r="N105" s="7"/>
      <c r="O105" s="7"/>
      <c r="P105" s="7"/>
      <c r="Q105" s="7"/>
      <c r="R105" s="7"/>
      <c r="S105" s="7"/>
      <c r="T105" s="7"/>
      <c r="U105" s="7"/>
      <c r="V105" s="7"/>
    </row>
    <row r="106" spans="1:22" ht="12.75" customHeight="1" outlineLevel="1">
      <c r="A106" s="5"/>
      <c r="B106" s="5"/>
      <c r="C106" s="7"/>
      <c r="D106" s="10" t="s">
        <v>222</v>
      </c>
      <c r="E106" s="7"/>
      <c r="F106" s="4"/>
      <c r="G106"/>
      <c r="H106"/>
      <c r="I106"/>
      <c r="J106" s="7"/>
      <c r="K106" s="7"/>
      <c r="L106" s="7"/>
      <c r="M106" s="7"/>
      <c r="N106" s="7"/>
      <c r="O106" s="7"/>
      <c r="P106" s="7"/>
      <c r="Q106" s="7"/>
      <c r="R106" s="7"/>
      <c r="S106" s="7"/>
      <c r="T106" s="7"/>
      <c r="U106" s="7"/>
      <c r="V106" s="7"/>
    </row>
    <row r="107" spans="1:22" ht="12.75" customHeight="1" outlineLevel="1">
      <c r="A107" s="5"/>
      <c r="B107" s="5"/>
      <c r="C107" s="7"/>
      <c r="E107" s="276" t="s">
        <v>223</v>
      </c>
      <c r="F107" s="136"/>
      <c r="G107" s="166" t="s">
        <v>203</v>
      </c>
      <c r="H107" t="s">
        <v>204</v>
      </c>
      <c r="I107"/>
      <c r="J107" s="7"/>
      <c r="K107" s="7"/>
      <c r="L107" s="7"/>
      <c r="M107" s="7"/>
      <c r="N107" s="7"/>
      <c r="O107" s="7"/>
      <c r="P107" s="7"/>
      <c r="Q107" s="7"/>
      <c r="R107" s="7"/>
      <c r="S107" s="7"/>
      <c r="T107" s="7"/>
      <c r="U107" s="7"/>
      <c r="V107" s="7"/>
    </row>
    <row r="108" spans="1:22" ht="12.75" customHeight="1" outlineLevel="1">
      <c r="A108" s="5"/>
      <c r="B108" s="5"/>
      <c r="C108" s="7"/>
      <c r="E108" s="276" t="s">
        <v>224</v>
      </c>
      <c r="F108" s="136"/>
      <c r="G108" s="166" t="s">
        <v>203</v>
      </c>
      <c r="H108" t="s">
        <v>204</v>
      </c>
      <c r="I108"/>
      <c r="J108" s="7"/>
      <c r="K108" s="7"/>
      <c r="L108" s="7"/>
      <c r="M108" s="7"/>
      <c r="N108" s="7"/>
      <c r="O108" s="7"/>
      <c r="P108" s="7"/>
      <c r="Q108" s="7"/>
      <c r="R108" s="7"/>
      <c r="S108" s="7"/>
      <c r="T108" s="7"/>
      <c r="U108" s="7"/>
      <c r="V108" s="7"/>
    </row>
    <row r="109" spans="1:22" ht="12.75" customHeight="1" outlineLevel="1">
      <c r="A109" s="5"/>
      <c r="B109" s="5"/>
      <c r="C109" s="7"/>
      <c r="E109" s="276" t="s">
        <v>225</v>
      </c>
      <c r="F109" s="136"/>
      <c r="G109" s="166" t="s">
        <v>203</v>
      </c>
      <c r="H109" t="s">
        <v>204</v>
      </c>
      <c r="I109"/>
      <c r="J109" s="7"/>
      <c r="K109" s="7"/>
      <c r="L109" s="7"/>
      <c r="M109" s="7"/>
      <c r="N109" s="7"/>
      <c r="O109" s="7"/>
      <c r="P109" s="7"/>
      <c r="Q109" s="7"/>
      <c r="R109" s="7"/>
      <c r="S109" s="7"/>
      <c r="T109" s="7"/>
      <c r="U109" s="7"/>
      <c r="V109" s="7"/>
    </row>
    <row r="110" spans="1:22" ht="12.75" customHeight="1" outlineLevel="1">
      <c r="A110" s="5"/>
      <c r="B110" s="5"/>
      <c r="C110" s="7"/>
      <c r="E110" s="276" t="s">
        <v>226</v>
      </c>
      <c r="F110" s="136"/>
      <c r="G110" s="166" t="s">
        <v>203</v>
      </c>
      <c r="H110" t="s">
        <v>204</v>
      </c>
      <c r="I110"/>
      <c r="J110" s="7"/>
      <c r="K110" s="639"/>
      <c r="L110" s="640"/>
      <c r="M110" s="641"/>
      <c r="N110" s="639"/>
      <c r="O110" s="639"/>
      <c r="P110" s="640"/>
      <c r="Q110" s="639"/>
      <c r="R110" s="639"/>
      <c r="S110" s="639"/>
      <c r="T110" s="7"/>
      <c r="U110" s="7"/>
      <c r="V110" s="7"/>
    </row>
    <row r="111" spans="1:22" ht="12.75" customHeight="1" outlineLevel="1">
      <c r="A111" s="5"/>
      <c r="B111" s="5"/>
      <c r="C111" s="7"/>
      <c r="E111" s="276" t="s">
        <v>227</v>
      </c>
      <c r="F111" s="136"/>
      <c r="G111" s="166" t="s">
        <v>203</v>
      </c>
      <c r="H111" t="s">
        <v>217</v>
      </c>
      <c r="I111"/>
      <c r="J111" s="7"/>
      <c r="K111" s="7"/>
      <c r="L111" s="7"/>
      <c r="M111" s="7"/>
      <c r="N111" s="7"/>
      <c r="O111" s="7"/>
      <c r="P111" s="7"/>
      <c r="Q111" s="7"/>
      <c r="R111" s="7"/>
      <c r="S111" s="7"/>
      <c r="T111" s="7"/>
      <c r="U111" s="7"/>
      <c r="V111" s="7"/>
    </row>
    <row r="112" spans="1:22" ht="12.75" customHeight="1" outlineLevel="1">
      <c r="A112" s="5"/>
      <c r="B112" s="5"/>
      <c r="C112" s="7"/>
      <c r="E112" s="276"/>
      <c r="F112" s="4"/>
      <c r="G112" s="166"/>
      <c r="H112"/>
      <c r="I112"/>
      <c r="J112" s="7"/>
      <c r="K112" s="7"/>
      <c r="L112" s="7"/>
      <c r="M112" s="7"/>
      <c r="N112" s="7"/>
      <c r="O112" s="7"/>
      <c r="P112" s="7"/>
      <c r="Q112" s="7"/>
      <c r="R112" s="7"/>
      <c r="S112" s="7"/>
      <c r="T112" s="7"/>
      <c r="U112" s="7"/>
      <c r="V112" s="7"/>
    </row>
    <row r="113" spans="1:22" ht="12.75" customHeight="1" outlineLevel="1">
      <c r="A113" s="5"/>
      <c r="B113" s="5"/>
      <c r="C113" s="7"/>
      <c r="D113" s="10" t="s">
        <v>228</v>
      </c>
      <c r="E113" s="276"/>
      <c r="F113" s="4"/>
      <c r="G113" s="166"/>
      <c r="H113"/>
      <c r="I113"/>
      <c r="J113" s="7"/>
      <c r="K113" s="7"/>
      <c r="L113" s="7"/>
      <c r="M113" s="7"/>
      <c r="N113" s="7"/>
      <c r="O113" s="7"/>
      <c r="P113" s="7"/>
      <c r="Q113" s="7"/>
      <c r="R113" s="7"/>
      <c r="S113" s="7"/>
      <c r="T113" s="7"/>
      <c r="U113" s="7"/>
      <c r="V113" s="7"/>
    </row>
    <row r="114" spans="1:22" ht="12.75" customHeight="1" outlineLevel="1">
      <c r="A114" s="5"/>
      <c r="B114" s="5"/>
      <c r="C114" s="7"/>
      <c r="E114" s="282" t="s">
        <v>229</v>
      </c>
      <c r="F114" s="136"/>
      <c r="G114" s="283" t="s">
        <v>203</v>
      </c>
      <c r="H114" s="284" t="s">
        <v>204</v>
      </c>
      <c r="I114"/>
      <c r="J114" s="7"/>
      <c r="K114" s="7"/>
      <c r="L114" s="7"/>
      <c r="M114" s="7"/>
      <c r="N114" s="7"/>
      <c r="O114" s="7"/>
      <c r="P114" s="7"/>
      <c r="Q114" s="7"/>
      <c r="R114" s="7"/>
      <c r="S114" s="7"/>
      <c r="T114" s="7"/>
      <c r="U114" s="7"/>
      <c r="V114" s="7"/>
    </row>
    <row r="115" spans="1:22" ht="12.75" customHeight="1" outlineLevel="1">
      <c r="A115" s="5"/>
      <c r="B115" s="5"/>
      <c r="C115" s="7"/>
      <c r="E115" s="308" t="s">
        <v>230</v>
      </c>
      <c r="F115" s="136"/>
      <c r="G115" s="309" t="s">
        <v>203</v>
      </c>
      <c r="H115" s="310" t="s">
        <v>217</v>
      </c>
      <c r="I115"/>
      <c r="J115" s="7"/>
      <c r="K115" s="7"/>
      <c r="L115" s="7"/>
      <c r="M115" s="7"/>
      <c r="N115" s="7"/>
      <c r="O115" s="7"/>
      <c r="P115" s="7"/>
      <c r="Q115" s="7"/>
      <c r="R115" s="7"/>
      <c r="S115" s="7"/>
      <c r="T115" s="7"/>
      <c r="U115" s="7"/>
      <c r="V115" s="7"/>
    </row>
    <row r="116" spans="1:22" ht="12.75" customHeight="1" outlineLevel="1">
      <c r="A116" s="5"/>
      <c r="B116" s="5"/>
      <c r="C116" s="7"/>
      <c r="E116" s="7"/>
      <c r="F116" s="4"/>
      <c r="G116"/>
      <c r="H116"/>
      <c r="I116"/>
      <c r="J116" s="7"/>
      <c r="K116" s="7"/>
      <c r="L116" s="7"/>
      <c r="M116" s="7"/>
      <c r="N116" s="7"/>
      <c r="O116" s="7"/>
      <c r="P116" s="7"/>
      <c r="Q116" s="7"/>
      <c r="R116" s="7"/>
      <c r="S116" s="7"/>
      <c r="T116" s="7"/>
      <c r="U116" s="7"/>
      <c r="V116" s="7"/>
    </row>
    <row r="117" spans="1:22" ht="12.75" customHeight="1" outlineLevel="1">
      <c r="A117" s="3"/>
      <c r="B117" s="37" t="s">
        <v>231</v>
      </c>
      <c r="C117" s="37"/>
      <c r="D117" s="38"/>
      <c r="E117" s="38"/>
      <c r="F117" s="32"/>
      <c r="G117" s="33"/>
      <c r="H117" s="33"/>
    </row>
    <row r="118" spans="1:22" ht="12.75" customHeight="1" outlineLevel="1">
      <c r="A118" s="5"/>
      <c r="B118" s="5"/>
      <c r="C118" s="7"/>
      <c r="E118" s="7"/>
      <c r="F118" s="4"/>
      <c r="G118"/>
      <c r="H118"/>
      <c r="I118"/>
      <c r="J118" s="7"/>
      <c r="K118" s="7"/>
      <c r="L118" s="7"/>
      <c r="M118" s="7"/>
      <c r="N118" s="7"/>
      <c r="O118" s="7"/>
      <c r="P118" s="7"/>
      <c r="Q118" s="7"/>
      <c r="R118" s="7"/>
      <c r="S118" s="7"/>
      <c r="T118" s="7"/>
      <c r="U118" s="7"/>
      <c r="V118" s="7"/>
    </row>
    <row r="119" spans="1:22" ht="12.75" customHeight="1" outlineLevel="1">
      <c r="A119" s="5"/>
      <c r="B119" s="5"/>
      <c r="C119" s="7"/>
      <c r="E119" s="7" t="s">
        <v>232</v>
      </c>
      <c r="F119" s="136"/>
      <c r="G119" s="166" t="s">
        <v>203</v>
      </c>
      <c r="H119" t="s">
        <v>204</v>
      </c>
      <c r="I119"/>
      <c r="J119" s="7"/>
      <c r="K119" s="7"/>
      <c r="L119" s="7"/>
      <c r="M119" s="7"/>
      <c r="N119" s="7"/>
      <c r="O119" s="7"/>
      <c r="P119" s="7"/>
      <c r="Q119" s="7"/>
      <c r="R119" s="7"/>
      <c r="S119" s="7"/>
      <c r="T119" s="7"/>
      <c r="U119" s="7"/>
      <c r="V119" s="7"/>
    </row>
    <row r="120" spans="1:22" ht="12.75" customHeight="1" outlineLevel="1">
      <c r="A120" s="5"/>
      <c r="B120" s="5"/>
      <c r="C120" s="7"/>
      <c r="E120" s="7" t="s">
        <v>233</v>
      </c>
      <c r="F120" s="136"/>
      <c r="G120" s="166" t="s">
        <v>203</v>
      </c>
      <c r="H120" t="s">
        <v>204</v>
      </c>
      <c r="I120"/>
      <c r="J120" s="7"/>
      <c r="K120" s="7"/>
      <c r="L120" s="7"/>
      <c r="M120" s="7"/>
      <c r="N120" s="7"/>
      <c r="O120" s="7"/>
      <c r="P120" s="7"/>
      <c r="Q120" s="7"/>
      <c r="R120" s="7"/>
      <c r="S120" s="7"/>
      <c r="T120" s="7"/>
      <c r="U120" s="7"/>
      <c r="V120" s="7"/>
    </row>
    <row r="121" spans="1:22" ht="12.75" customHeight="1" outlineLevel="1">
      <c r="A121" s="5"/>
      <c r="B121" s="5"/>
      <c r="C121" s="7"/>
      <c r="E121" s="276" t="s">
        <v>234</v>
      </c>
      <c r="F121" s="136"/>
      <c r="G121" s="166" t="s">
        <v>203</v>
      </c>
      <c r="H121" t="s">
        <v>235</v>
      </c>
      <c r="I121"/>
      <c r="J121" s="7"/>
      <c r="K121" s="7"/>
      <c r="L121" s="7"/>
      <c r="M121" s="7"/>
      <c r="N121" s="7"/>
      <c r="S121" s="7"/>
      <c r="T121" s="7"/>
      <c r="U121" s="7"/>
      <c r="V121" s="7"/>
    </row>
    <row r="122" spans="1:22" ht="12.75" customHeight="1" outlineLevel="1">
      <c r="A122" s="5"/>
      <c r="B122" s="5"/>
      <c r="C122" s="7"/>
      <c r="E122" s="276" t="s">
        <v>236</v>
      </c>
      <c r="F122" s="136"/>
      <c r="G122" s="166" t="s">
        <v>203</v>
      </c>
      <c r="H122" t="s">
        <v>207</v>
      </c>
      <c r="I122"/>
      <c r="J122" s="7"/>
      <c r="K122" s="163"/>
      <c r="L122" s="7"/>
      <c r="M122" s="7"/>
      <c r="N122" s="640"/>
      <c r="P122" s="7"/>
      <c r="S122" s="7"/>
      <c r="T122" s="7"/>
      <c r="U122" s="7"/>
      <c r="V122" s="7"/>
    </row>
    <row r="123" spans="1:22" ht="12.75" customHeight="1" outlineLevel="1">
      <c r="A123" s="5"/>
      <c r="B123" s="5"/>
      <c r="C123" s="7"/>
      <c r="E123" s="7"/>
      <c r="F123" s="4"/>
      <c r="G123"/>
      <c r="H123"/>
      <c r="I123"/>
      <c r="J123" s="7"/>
      <c r="K123" s="7"/>
      <c r="L123" s="7"/>
      <c r="M123" s="7"/>
      <c r="N123" s="7"/>
      <c r="O123" s="7"/>
      <c r="P123" s="7"/>
      <c r="Q123" s="7"/>
      <c r="R123" s="7"/>
      <c r="S123" s="7"/>
      <c r="T123" s="7"/>
      <c r="U123" s="7"/>
      <c r="V123" s="7"/>
    </row>
    <row r="124" spans="1:22" ht="12.75" customHeight="1" outlineLevel="1">
      <c r="A124" s="3"/>
      <c r="B124" s="37" t="s">
        <v>237</v>
      </c>
      <c r="C124" s="37"/>
      <c r="D124" s="38"/>
      <c r="E124" s="38"/>
      <c r="F124" s="32"/>
      <c r="G124" s="33"/>
      <c r="H124" s="33"/>
    </row>
    <row r="125" spans="1:22" ht="12.75" customHeight="1" outlineLevel="1">
      <c r="A125" s="5"/>
      <c r="B125" s="5"/>
      <c r="C125" s="7"/>
      <c r="E125" s="7"/>
      <c r="F125" s="4"/>
      <c r="G125"/>
      <c r="H125"/>
      <c r="I125"/>
      <c r="J125" s="7"/>
      <c r="K125" s="7"/>
      <c r="L125" s="7"/>
      <c r="M125" s="7"/>
      <c r="N125" s="7"/>
      <c r="O125" s="7"/>
      <c r="P125" s="7"/>
      <c r="Q125" s="7"/>
      <c r="R125" s="7"/>
      <c r="S125" s="7"/>
      <c r="T125" s="7"/>
      <c r="U125" s="7"/>
      <c r="V125" s="7"/>
    </row>
    <row r="126" spans="1:22" ht="12.75" customHeight="1" outlineLevel="1">
      <c r="A126" s="5"/>
      <c r="B126" s="5"/>
      <c r="C126" s="7"/>
      <c r="E126" s="7" t="s">
        <v>238</v>
      </c>
      <c r="F126" s="136"/>
      <c r="G126" s="166" t="s">
        <v>203</v>
      </c>
      <c r="H126" t="s">
        <v>204</v>
      </c>
      <c r="I126"/>
      <c r="J126" s="7"/>
      <c r="K126" s="7"/>
      <c r="L126" s="7"/>
      <c r="M126" s="7"/>
      <c r="N126" s="7"/>
      <c r="O126" s="7"/>
      <c r="P126" s="7"/>
      <c r="Q126" s="7"/>
      <c r="R126" s="7"/>
      <c r="S126" s="7"/>
      <c r="T126" s="7"/>
      <c r="U126" s="7"/>
      <c r="V126" s="7"/>
    </row>
    <row r="127" spans="1:22" ht="12.75" customHeight="1" outlineLevel="1">
      <c r="A127" s="5"/>
      <c r="B127" s="5"/>
      <c r="C127" s="7"/>
      <c r="E127" s="7" t="s">
        <v>239</v>
      </c>
      <c r="F127" s="136"/>
      <c r="G127" s="166" t="s">
        <v>203</v>
      </c>
      <c r="H127" t="s">
        <v>204</v>
      </c>
      <c r="I127"/>
      <c r="J127" s="7"/>
      <c r="K127" s="7"/>
      <c r="L127" s="7"/>
      <c r="M127" s="7"/>
      <c r="N127" s="7"/>
      <c r="O127" s="7"/>
      <c r="P127" s="7"/>
      <c r="Q127" s="7"/>
      <c r="R127" s="7"/>
      <c r="S127" s="7"/>
      <c r="T127" s="7"/>
      <c r="U127" s="7"/>
      <c r="V127" s="7"/>
    </row>
    <row r="128" spans="1:22" ht="12.75" customHeight="1" outlineLevel="1">
      <c r="A128" s="5"/>
      <c r="B128" s="5"/>
      <c r="C128" s="7"/>
      <c r="E128" s="7"/>
      <c r="F128" s="4"/>
      <c r="G128"/>
      <c r="H128"/>
      <c r="I128"/>
      <c r="J128" s="7"/>
      <c r="K128" s="7"/>
      <c r="L128" s="7"/>
      <c r="M128" s="7"/>
      <c r="N128" s="7"/>
      <c r="O128" s="7"/>
      <c r="P128" s="7"/>
      <c r="Q128" s="7"/>
      <c r="R128" s="7"/>
      <c r="S128" s="7"/>
      <c r="T128" s="7"/>
      <c r="U128" s="7"/>
      <c r="V128" s="7"/>
    </row>
    <row r="129" spans="1:22" ht="12.75" customHeight="1">
      <c r="A129" s="5"/>
      <c r="B129" s="5"/>
      <c r="C129" s="7"/>
      <c r="E129" s="7"/>
      <c r="F129" s="4"/>
      <c r="G129"/>
      <c r="H129"/>
      <c r="I129"/>
      <c r="J129" s="7"/>
      <c r="K129" s="7"/>
      <c r="L129" s="7"/>
      <c r="M129" s="7"/>
      <c r="N129" s="7"/>
      <c r="O129" s="7"/>
      <c r="P129" s="7"/>
      <c r="Q129" s="7"/>
      <c r="R129" s="7"/>
      <c r="S129" s="7"/>
      <c r="T129" s="7"/>
      <c r="U129" s="7"/>
      <c r="V129" s="7"/>
    </row>
    <row r="130" spans="1:22" ht="12.75" customHeight="1">
      <c r="A130" s="39" t="s">
        <v>240</v>
      </c>
      <c r="B130" s="39"/>
      <c r="C130" s="40"/>
      <c r="D130" s="39"/>
      <c r="E130" s="39"/>
      <c r="F130" s="39"/>
      <c r="G130" s="39"/>
      <c r="H130" s="39"/>
      <c r="I130" s="39"/>
      <c r="J130" s="39"/>
      <c r="K130" s="39"/>
      <c r="L130" s="39"/>
      <c r="M130" s="39"/>
      <c r="N130" s="39"/>
      <c r="O130" s="39"/>
      <c r="P130" s="39"/>
      <c r="Q130" s="39"/>
      <c r="R130" s="39"/>
      <c r="S130" s="39"/>
      <c r="T130" s="39"/>
      <c r="U130" s="39"/>
      <c r="V130" s="39"/>
    </row>
    <row r="131" spans="1:22" ht="12.75" customHeight="1" outlineLevel="1">
      <c r="A131" s="3"/>
      <c r="C131"/>
      <c r="E131"/>
      <c r="F131" s="4"/>
      <c r="G131" s="33"/>
      <c r="H131" s="33"/>
      <c r="I131"/>
      <c r="J131"/>
      <c r="K131"/>
      <c r="L131"/>
      <c r="M131"/>
      <c r="N131"/>
      <c r="O131"/>
      <c r="P131"/>
      <c r="Q131"/>
      <c r="R131"/>
      <c r="S131"/>
      <c r="T131"/>
      <c r="U131"/>
      <c r="V131"/>
    </row>
    <row r="132" spans="1:22" ht="12.75" customHeight="1" outlineLevel="1">
      <c r="A132" s="3"/>
      <c r="B132" s="37" t="s">
        <v>241</v>
      </c>
      <c r="C132" s="37"/>
      <c r="D132" s="38"/>
      <c r="E132" s="38"/>
      <c r="F132" s="32"/>
      <c r="G132" s="33"/>
      <c r="H132" s="33"/>
    </row>
    <row r="133" spans="1:22" ht="12.75" customHeight="1" outlineLevel="1">
      <c r="A133" s="3"/>
      <c r="C133" s="10"/>
      <c r="F133" s="32"/>
      <c r="G133" s="33"/>
      <c r="H133" s="33"/>
    </row>
    <row r="134" spans="1:22" s="148" customFormat="1" ht="12.75" customHeight="1" outlineLevel="1">
      <c r="A134" s="162"/>
      <c r="B134" s="215"/>
      <c r="C134" s="162"/>
      <c r="D134" s="162"/>
      <c r="E134" s="216" t="s">
        <v>242</v>
      </c>
      <c r="F134" s="217">
        <v>44286</v>
      </c>
      <c r="G134" s="218" t="s">
        <v>136</v>
      </c>
      <c r="H134" s="219"/>
      <c r="I134" s="215"/>
      <c r="J134" s="219"/>
      <c r="K134" s="219"/>
      <c r="L134" s="219"/>
      <c r="M134" s="219"/>
      <c r="N134" s="219"/>
      <c r="O134" s="219"/>
      <c r="P134" s="219"/>
      <c r="Q134" s="219"/>
      <c r="R134" s="219"/>
      <c r="S134" s="219"/>
      <c r="T134" s="219"/>
      <c r="U134" s="219"/>
      <c r="V134" s="219"/>
    </row>
    <row r="135" spans="1:22" ht="12.75" customHeight="1" outlineLevel="1">
      <c r="A135" s="3"/>
      <c r="B135" s="5"/>
      <c r="C135" s="14"/>
      <c r="E135" s="14"/>
      <c r="F135" s="20"/>
      <c r="G135" s="33"/>
      <c r="H135" s="14"/>
      <c r="I135" s="14"/>
      <c r="J135" s="14"/>
      <c r="K135" s="14"/>
      <c r="L135" s="14"/>
      <c r="M135" s="14"/>
      <c r="N135" s="14"/>
      <c r="O135" s="14"/>
      <c r="P135" s="14"/>
      <c r="Q135" s="14"/>
      <c r="R135" s="14"/>
      <c r="S135" s="14"/>
      <c r="T135" s="14"/>
      <c r="U135" s="14"/>
      <c r="V135" s="14"/>
    </row>
    <row r="136" spans="1:22" s="202" customFormat="1" outlineLevel="1">
      <c r="A136" s="199"/>
      <c r="B136" s="199"/>
      <c r="C136" s="200"/>
      <c r="D136" s="201"/>
      <c r="E136" s="202" t="s">
        <v>243</v>
      </c>
      <c r="F136" s="223">
        <v>3.4019583333333304E-2</v>
      </c>
      <c r="G136" s="202" t="s">
        <v>176</v>
      </c>
    </row>
    <row r="137" spans="1:22" s="202" customFormat="1" outlineLevel="1">
      <c r="A137" s="199"/>
      <c r="B137" s="199"/>
      <c r="C137" s="200"/>
      <c r="D137" s="201"/>
      <c r="E137" s="202" t="s">
        <v>244</v>
      </c>
      <c r="F137" s="223">
        <v>3.4019583333333304E-2</v>
      </c>
      <c r="G137" s="202" t="s">
        <v>176</v>
      </c>
    </row>
    <row r="138" spans="1:22" s="202" customFormat="1" outlineLevel="1">
      <c r="A138" s="199"/>
      <c r="B138" s="199"/>
      <c r="C138" s="200"/>
      <c r="D138" s="201"/>
      <c r="E138" s="202" t="s">
        <v>245</v>
      </c>
      <c r="F138" s="223">
        <v>3.4019583333333304E-2</v>
      </c>
      <c r="G138" s="202" t="s">
        <v>176</v>
      </c>
    </row>
    <row r="139" spans="1:22" s="202" customFormat="1" outlineLevel="1">
      <c r="A139" s="199"/>
      <c r="B139" s="199"/>
      <c r="C139" s="200"/>
      <c r="D139" s="201"/>
      <c r="E139" s="202" t="s">
        <v>246</v>
      </c>
      <c r="F139" s="223">
        <v>3.4019583333333304E-2</v>
      </c>
      <c r="G139" s="202" t="s">
        <v>176</v>
      </c>
    </row>
    <row r="140" spans="1:22" s="202" customFormat="1" outlineLevel="1">
      <c r="A140" s="199"/>
      <c r="B140" s="199"/>
      <c r="C140" s="200"/>
      <c r="D140" s="201"/>
      <c r="E140" s="296" t="s">
        <v>247</v>
      </c>
      <c r="F140" s="223">
        <v>3.4019583333333304E-2</v>
      </c>
      <c r="G140" s="296" t="s">
        <v>176</v>
      </c>
      <c r="H140" s="296"/>
    </row>
    <row r="141" spans="1:22" s="202" customFormat="1" outlineLevel="1">
      <c r="A141" s="199"/>
      <c r="B141" s="199"/>
      <c r="C141" s="200"/>
      <c r="D141" s="201"/>
      <c r="E141" s="202" t="s">
        <v>248</v>
      </c>
      <c r="F141" s="223">
        <v>3.4019583333333304E-2</v>
      </c>
      <c r="G141" s="202" t="s">
        <v>176</v>
      </c>
    </row>
    <row r="142" spans="1:22" s="202" customFormat="1" outlineLevel="1">
      <c r="A142" s="199"/>
      <c r="B142" s="199"/>
      <c r="C142" s="200"/>
      <c r="D142" s="201"/>
      <c r="E142" s="202" t="s">
        <v>249</v>
      </c>
      <c r="F142" s="223">
        <v>3.4019583333333304E-2</v>
      </c>
      <c r="G142" s="202" t="s">
        <v>176</v>
      </c>
    </row>
    <row r="143" spans="1:22" s="202" customFormat="1" outlineLevel="1">
      <c r="A143" s="199"/>
      <c r="B143" s="199"/>
      <c r="C143" s="200"/>
      <c r="D143" s="201"/>
    </row>
    <row r="144" spans="1:22" ht="12.75" customHeight="1" outlineLevel="1">
      <c r="A144" s="3"/>
      <c r="B144" s="5"/>
      <c r="C144" s="3"/>
      <c r="E144" t="s">
        <v>250</v>
      </c>
      <c r="F144" s="136">
        <v>5</v>
      </c>
      <c r="G144" t="s">
        <v>19</v>
      </c>
      <c r="I144" s="14"/>
      <c r="J144" s="14"/>
      <c r="N144" s="14"/>
      <c r="O144" s="14"/>
      <c r="P144" s="14"/>
      <c r="Q144" s="14"/>
      <c r="R144" s="14"/>
      <c r="S144" s="14"/>
      <c r="T144" s="14"/>
      <c r="U144" s="14"/>
      <c r="V144" s="14"/>
    </row>
    <row r="145" spans="1:22" ht="12.75" customHeight="1" outlineLevel="1">
      <c r="A145" s="3"/>
      <c r="B145" s="5"/>
      <c r="C145" s="14"/>
      <c r="E145" s="33"/>
      <c r="F145" s="317"/>
      <c r="G145" s="33"/>
      <c r="H145" s="14"/>
      <c r="I145" s="14"/>
      <c r="J145" s="14"/>
      <c r="N145" s="14"/>
      <c r="O145" s="14"/>
      <c r="P145" s="14"/>
      <c r="Q145" s="14"/>
      <c r="R145" s="14"/>
      <c r="S145" s="14"/>
      <c r="T145" s="14"/>
      <c r="U145" s="14"/>
      <c r="V145" s="14"/>
    </row>
    <row r="146" spans="1:22" ht="12.75" customHeight="1" outlineLevel="1">
      <c r="A146" s="3"/>
      <c r="B146" s="37" t="s">
        <v>251</v>
      </c>
      <c r="C146" s="37"/>
      <c r="D146" s="38"/>
      <c r="E146" s="38"/>
      <c r="F146" s="32"/>
      <c r="G146" s="33"/>
      <c r="H146" s="33"/>
    </row>
    <row r="147" spans="1:22" ht="12.75" customHeight="1" outlineLevel="1">
      <c r="A147" s="3"/>
      <c r="C147"/>
      <c r="H147" s="33"/>
      <c r="I147"/>
      <c r="J147"/>
      <c r="N147"/>
      <c r="O147"/>
      <c r="P147"/>
      <c r="Q147"/>
      <c r="R147"/>
      <c r="S147"/>
      <c r="T147"/>
      <c r="U147"/>
      <c r="V147"/>
    </row>
    <row r="148" spans="1:22" ht="12.75" customHeight="1" outlineLevel="1">
      <c r="A148" s="3"/>
      <c r="E148" t="s">
        <v>252</v>
      </c>
      <c r="F148" s="224">
        <v>2</v>
      </c>
      <c r="G148" t="s">
        <v>253</v>
      </c>
      <c r="H148" s="20"/>
      <c r="I148" s="20"/>
      <c r="J148" s="20"/>
      <c r="K148" s="20"/>
      <c r="L148" s="20"/>
      <c r="M148" s="20"/>
      <c r="N148" s="20"/>
      <c r="O148" s="20"/>
      <c r="P148" s="20"/>
      <c r="Q148" s="20"/>
      <c r="R148" s="20"/>
      <c r="S148" s="20"/>
      <c r="T148" s="20"/>
      <c r="U148" s="20"/>
      <c r="V148" s="20"/>
    </row>
    <row r="149" spans="1:22" ht="12.75" customHeight="1" outlineLevel="1">
      <c r="A149" s="3"/>
      <c r="B149" s="22"/>
      <c r="C149" s="23"/>
      <c r="E149" t="s">
        <v>254</v>
      </c>
      <c r="F149" s="224">
        <v>2</v>
      </c>
      <c r="G149" t="s">
        <v>253</v>
      </c>
      <c r="H149" s="19"/>
      <c r="I149" s="19"/>
      <c r="J149" s="19"/>
      <c r="K149" s="19"/>
      <c r="L149" s="19"/>
      <c r="M149" s="19"/>
      <c r="N149" s="19"/>
      <c r="O149" s="19"/>
      <c r="P149" s="19"/>
      <c r="Q149" s="19"/>
      <c r="R149" s="19"/>
      <c r="S149" s="19"/>
      <c r="T149" s="19"/>
      <c r="U149" s="19"/>
      <c r="V149" s="19"/>
    </row>
    <row r="150" spans="1:22" ht="12.75" customHeight="1" outlineLevel="1">
      <c r="A150" s="3"/>
      <c r="E150" t="s">
        <v>255</v>
      </c>
      <c r="F150" s="224">
        <v>2</v>
      </c>
      <c r="G150" t="s">
        <v>253</v>
      </c>
      <c r="H150" s="20"/>
      <c r="I150" s="20"/>
      <c r="J150" s="20"/>
      <c r="K150" s="20"/>
      <c r="L150" s="20"/>
      <c r="M150" s="20"/>
      <c r="N150" s="20"/>
      <c r="O150" s="20"/>
      <c r="P150" s="20"/>
      <c r="Q150" s="20"/>
      <c r="R150" s="20"/>
      <c r="S150" s="20"/>
      <c r="T150" s="20"/>
      <c r="U150" s="20"/>
      <c r="V150" s="20"/>
    </row>
    <row r="151" spans="1:22" ht="12.75" customHeight="1" outlineLevel="1">
      <c r="A151" s="3"/>
      <c r="B151" s="22"/>
      <c r="C151" s="23"/>
      <c r="E151" t="s">
        <v>256</v>
      </c>
      <c r="F151" s="224">
        <v>2</v>
      </c>
      <c r="G151" t="s">
        <v>253</v>
      </c>
      <c r="H151" s="19"/>
      <c r="I151" s="19"/>
      <c r="J151" s="19"/>
      <c r="K151" s="19"/>
      <c r="L151" s="19"/>
      <c r="M151" s="19"/>
      <c r="N151" s="19"/>
      <c r="O151" s="19"/>
      <c r="P151" s="19"/>
      <c r="Q151" s="19"/>
      <c r="R151" s="19"/>
      <c r="S151" s="19"/>
      <c r="T151" s="19"/>
      <c r="U151" s="19"/>
      <c r="V151" s="19"/>
    </row>
    <row r="152" spans="1:22" ht="12.75" customHeight="1" outlineLevel="1">
      <c r="A152" s="3"/>
      <c r="B152" s="22"/>
      <c r="C152" s="23"/>
      <c r="E152" s="284" t="s">
        <v>257</v>
      </c>
      <c r="F152" s="224">
        <v>2</v>
      </c>
      <c r="G152" s="284" t="s">
        <v>253</v>
      </c>
      <c r="H152" s="297"/>
      <c r="I152" s="19"/>
      <c r="J152" s="19"/>
      <c r="K152" s="19"/>
      <c r="L152" s="19"/>
      <c r="M152" s="19"/>
      <c r="N152" s="19"/>
      <c r="O152" s="19"/>
      <c r="P152" s="19"/>
      <c r="Q152" s="19"/>
      <c r="R152" s="19"/>
      <c r="S152" s="19"/>
      <c r="T152" s="19"/>
      <c r="U152" s="19"/>
      <c r="V152" s="19"/>
    </row>
    <row r="153" spans="1:22" ht="12.75" customHeight="1" outlineLevel="1">
      <c r="A153" s="3"/>
      <c r="B153" s="5"/>
      <c r="C153" s="7"/>
      <c r="E153" t="s">
        <v>258</v>
      </c>
      <c r="F153" s="224">
        <v>2</v>
      </c>
      <c r="G153" t="s">
        <v>253</v>
      </c>
      <c r="H153"/>
      <c r="I153"/>
      <c r="J153" s="7"/>
      <c r="K153" s="7"/>
      <c r="L153" s="7"/>
      <c r="M153" s="7"/>
      <c r="N153" s="7"/>
      <c r="O153" s="7"/>
      <c r="P153" s="7"/>
      <c r="Q153" s="7"/>
      <c r="R153" s="7"/>
      <c r="S153" s="7"/>
      <c r="T153" s="7"/>
      <c r="U153" s="7"/>
      <c r="V153" s="7"/>
    </row>
    <row r="154" spans="1:22" ht="12.75" customHeight="1" outlineLevel="1">
      <c r="A154" s="3"/>
      <c r="E154" t="s">
        <v>259</v>
      </c>
      <c r="F154" s="224">
        <v>2</v>
      </c>
      <c r="G154" t="s">
        <v>253</v>
      </c>
      <c r="H154" s="20"/>
      <c r="I154" s="20"/>
      <c r="J154" s="20"/>
      <c r="K154" s="20"/>
      <c r="L154" s="20"/>
      <c r="M154" s="20"/>
      <c r="N154" s="20"/>
      <c r="O154" s="20"/>
      <c r="P154" s="20"/>
      <c r="Q154" s="20"/>
      <c r="R154" s="20"/>
      <c r="S154" s="20"/>
      <c r="T154" s="20"/>
      <c r="U154" s="20"/>
      <c r="V154" s="20"/>
    </row>
    <row r="155" spans="1:22" ht="12.75" customHeight="1" outlineLevel="1">
      <c r="A155" s="3"/>
      <c r="B155" s="5"/>
      <c r="C155" s="7"/>
      <c r="E155" s="7"/>
      <c r="F155" s="4"/>
      <c r="G155"/>
      <c r="H155"/>
      <c r="I155"/>
      <c r="J155" s="7"/>
      <c r="K155" s="7"/>
      <c r="L155" s="7"/>
      <c r="M155" s="7"/>
      <c r="N155" s="7"/>
      <c r="O155" s="7"/>
      <c r="P155" s="7"/>
      <c r="Q155" s="7"/>
      <c r="R155" s="7"/>
      <c r="S155" s="7"/>
      <c r="T155" s="7"/>
      <c r="U155" s="7"/>
      <c r="V155" s="7"/>
    </row>
    <row r="156" spans="1:22" ht="12.75" customHeight="1">
      <c r="A156" s="3"/>
      <c r="B156" s="5"/>
      <c r="C156" s="7"/>
      <c r="E156" s="7"/>
      <c r="F156" s="4"/>
      <c r="G156"/>
      <c r="H156"/>
      <c r="I156"/>
      <c r="J156" s="7"/>
      <c r="K156" s="7"/>
      <c r="L156" s="7"/>
      <c r="M156" s="7"/>
      <c r="N156" s="7"/>
      <c r="O156" s="7"/>
      <c r="P156" s="7"/>
      <c r="Q156" s="7"/>
      <c r="R156" s="7"/>
      <c r="S156" s="7"/>
      <c r="T156" s="7"/>
      <c r="U156" s="7"/>
      <c r="V156" s="7"/>
    </row>
    <row r="157" spans="1:22" ht="12.75" customHeight="1">
      <c r="A157" s="39" t="s">
        <v>260</v>
      </c>
      <c r="B157" s="39"/>
      <c r="C157" s="40"/>
      <c r="D157" s="39"/>
      <c r="E157" s="39"/>
      <c r="F157" s="39"/>
      <c r="G157" s="39"/>
      <c r="H157" s="39"/>
      <c r="I157" s="39"/>
      <c r="J157" s="39"/>
      <c r="K157" s="39"/>
      <c r="L157" s="39"/>
      <c r="M157" s="39"/>
      <c r="N157" s="39"/>
      <c r="O157" s="39"/>
      <c r="P157" s="39"/>
      <c r="Q157" s="39"/>
      <c r="R157" s="39"/>
      <c r="S157" s="39"/>
      <c r="T157" s="39"/>
      <c r="U157" s="39"/>
      <c r="V157" s="39"/>
    </row>
    <row r="158" spans="1:22" ht="12.75" customHeight="1" outlineLevel="1">
      <c r="A158" s="3"/>
      <c r="B158" s="5"/>
      <c r="C158" s="7"/>
      <c r="E158" s="7"/>
      <c r="F158" s="7"/>
      <c r="G158" s="8"/>
      <c r="H158" s="8"/>
      <c r="I158" s="7"/>
      <c r="J158" s="7"/>
      <c r="K158" s="7"/>
      <c r="L158" s="7"/>
      <c r="M158" s="7"/>
      <c r="N158" s="7"/>
      <c r="O158" s="7"/>
      <c r="P158" s="7"/>
      <c r="Q158" s="7"/>
      <c r="R158" s="7"/>
      <c r="S158" s="7"/>
      <c r="T158" s="7"/>
      <c r="U158" s="7"/>
      <c r="V158" s="7"/>
    </row>
    <row r="159" spans="1:22" ht="12.75" customHeight="1" outlineLevel="1">
      <c r="A159" s="3"/>
      <c r="B159" s="5"/>
      <c r="C159" s="14"/>
      <c r="E159" s="3" t="s">
        <v>261</v>
      </c>
      <c r="F159" s="127">
        <v>12</v>
      </c>
      <c r="G159" s="3" t="s">
        <v>262</v>
      </c>
      <c r="I159" s="14"/>
      <c r="J159" s="14"/>
      <c r="K159" s="14"/>
      <c r="L159" s="14"/>
      <c r="M159" s="14"/>
      <c r="N159" s="14"/>
      <c r="O159" s="14"/>
      <c r="P159" s="14"/>
      <c r="Q159" s="14"/>
      <c r="R159" s="14"/>
      <c r="S159" s="14"/>
      <c r="T159" s="14"/>
      <c r="U159" s="14"/>
      <c r="V159" s="14"/>
    </row>
    <row r="160" spans="1:22" ht="12.75" customHeight="1" outlineLevel="1">
      <c r="A160" s="3"/>
      <c r="B160" s="5"/>
      <c r="C160" s="14"/>
      <c r="E160" s="33"/>
      <c r="F160" s="317"/>
      <c r="G160" s="33"/>
      <c r="H160" s="33"/>
      <c r="I160" s="14"/>
      <c r="J160" s="14"/>
      <c r="K160" s="14"/>
      <c r="L160" s="14"/>
      <c r="M160" s="14"/>
      <c r="N160" s="14"/>
      <c r="O160" s="14"/>
      <c r="P160" s="14"/>
      <c r="Q160" s="14"/>
      <c r="R160" s="14"/>
      <c r="S160" s="14"/>
      <c r="T160" s="14"/>
      <c r="U160" s="14"/>
      <c r="V160" s="14"/>
    </row>
    <row r="161" spans="1:22" ht="12.75" customHeight="1" outlineLevel="1">
      <c r="A161" s="3"/>
      <c r="B161" s="5"/>
      <c r="C161" s="14"/>
      <c r="E161" s="3" t="s">
        <v>263</v>
      </c>
      <c r="F161" s="127">
        <v>12</v>
      </c>
      <c r="G161" s="3" t="s">
        <v>262</v>
      </c>
      <c r="I161" s="14"/>
      <c r="J161" s="14"/>
      <c r="K161" s="14"/>
      <c r="L161" s="14"/>
      <c r="M161" s="14"/>
      <c r="N161" s="14"/>
      <c r="O161" s="14"/>
      <c r="P161" s="14"/>
      <c r="Q161" s="14"/>
      <c r="R161" s="14"/>
      <c r="S161" s="14"/>
      <c r="T161" s="14"/>
      <c r="U161" s="14"/>
      <c r="V161" s="14"/>
    </row>
    <row r="162" spans="1:22" ht="12.75" customHeight="1" outlineLevel="1">
      <c r="A162" s="3"/>
      <c r="B162" s="5"/>
      <c r="C162" s="14"/>
      <c r="I162" s="14"/>
      <c r="J162" s="14"/>
      <c r="K162" s="14"/>
      <c r="L162" s="14"/>
      <c r="M162" s="14"/>
      <c r="N162" s="14"/>
      <c r="O162" s="14"/>
      <c r="P162" s="14"/>
      <c r="Q162" s="14"/>
      <c r="R162" s="14"/>
      <c r="S162" s="14"/>
      <c r="T162" s="14"/>
      <c r="U162" s="14"/>
      <c r="V162" s="14"/>
    </row>
    <row r="163" spans="1:22" ht="12.75" customHeight="1" outlineLevel="1">
      <c r="A163" s="3"/>
      <c r="C163"/>
      <c r="E163" s="3" t="s">
        <v>264</v>
      </c>
      <c r="F163" s="127">
        <v>365</v>
      </c>
      <c r="G163" s="3" t="s">
        <v>265</v>
      </c>
      <c r="H163" s="33"/>
      <c r="I163" s="14"/>
      <c r="J163"/>
      <c r="K163"/>
      <c r="L163"/>
      <c r="M163"/>
      <c r="N163"/>
      <c r="O163"/>
      <c r="P163"/>
      <c r="Q163"/>
      <c r="R163"/>
      <c r="S163"/>
      <c r="T163"/>
      <c r="U163"/>
      <c r="V163"/>
    </row>
    <row r="164" spans="1:22" ht="12.75" customHeight="1" outlineLevel="1">
      <c r="A164" s="3"/>
      <c r="C164"/>
      <c r="H164" s="33"/>
      <c r="I164" s="14"/>
      <c r="J164"/>
      <c r="K164"/>
      <c r="L164"/>
      <c r="M164"/>
      <c r="N164"/>
      <c r="O164"/>
      <c r="P164"/>
      <c r="Q164"/>
      <c r="R164"/>
      <c r="S164"/>
      <c r="T164"/>
      <c r="U164"/>
      <c r="V164"/>
    </row>
    <row r="166" spans="1:22" s="131" customFormat="1">
      <c r="A166" s="125"/>
      <c r="B166" s="125"/>
      <c r="C166" s="132"/>
      <c r="D166" s="104"/>
      <c r="E166" s="104" t="s">
        <v>131</v>
      </c>
      <c r="F166" s="137"/>
      <c r="G166" s="125"/>
      <c r="H166" s="137"/>
      <c r="I166" s="104"/>
      <c r="J166" s="104"/>
      <c r="K166" s="104"/>
      <c r="L166" s="104"/>
      <c r="M166" s="104"/>
      <c r="N166" s="104"/>
      <c r="O166" s="104"/>
      <c r="P166" s="104"/>
      <c r="Q166" s="104"/>
      <c r="R166" s="104"/>
      <c r="S166" s="104"/>
      <c r="T166" s="104"/>
      <c r="U166" s="104"/>
      <c r="V166" s="104"/>
    </row>
  </sheetData>
  <conditionalFormatting sqref="A5">
    <cfRule type="cellIs" dxfId="42" priority="4320" stopIfTrue="1" operator="notEqual">
      <formula>0</formula>
    </cfRule>
    <cfRule type="cellIs" dxfId="41" priority="4321" stopIfTrue="1" operator="equal">
      <formula>""</formula>
    </cfRule>
  </conditionalFormatting>
  <conditionalFormatting sqref="C13:D13 C16:D17">
    <cfRule type="cellIs" dxfId="40" priority="2800" stopIfTrue="1" operator="equal">
      <formula>"N/A"</formula>
    </cfRule>
    <cfRule type="cellIs" dxfId="39" priority="2801" stopIfTrue="1" operator="notEqual">
      <formula>""</formula>
    </cfRule>
  </conditionalFormatting>
  <conditionalFormatting sqref="C134:D134 C144:D144">
    <cfRule type="cellIs" dxfId="38" priority="1" stopIfTrue="1" operator="equal">
      <formula>"N/A"</formula>
    </cfRule>
    <cfRule type="cellIs" dxfId="37" priority="2" stopIfTrue="1" operator="notEqual">
      <formula>""</formula>
    </cfRule>
  </conditionalFormatting>
  <conditionalFormatting sqref="J3:V3">
    <cfRule type="cellIs" dxfId="36" priority="2426" stopIfTrue="1" operator="equal">
      <formula>$F$21</formula>
    </cfRule>
    <cfRule type="cellIs" dxfId="35" priority="2427" stopIfTrue="1" operator="equal">
      <formula>$F$20</formula>
    </cfRule>
  </conditionalFormatting>
  <dataValidations disablePrompts="1" count="2">
    <dataValidation type="list" allowBlank="1" showInputMessage="1" showErrorMessage="1" sqref="F148:F154" xr:uid="{00000000-0002-0000-0300-000000000000}">
      <formula1>"0, 1, 2"</formula1>
    </dataValidation>
    <dataValidation type="list" allowBlank="1" showInputMessage="1" showErrorMessage="1" sqref="F144" xr:uid="{00000000-0002-0000-0300-000001000000}">
      <formula1>"1,2,3,4,5"</formula1>
    </dataValidation>
  </dataValidations>
  <printOptions headings="1"/>
  <pageMargins left="0.74803149606299213" right="0.74803149606299213" top="0.98425196850393704" bottom="0.98425196850393704" header="0.51181102362204722" footer="0.51181102362204722"/>
  <pageSetup paperSize="9" scale="41" fitToHeight="0" orientation="landscape" blackAndWhite="1" r:id="rId1"/>
  <headerFooter alignWithMargins="0">
    <oddHeader>&amp;CSheet:&amp;A</oddHeader>
    <oddFooter>&amp;L&amp;F ( Printed on &amp;D at &amp;T )&amp;RPage &amp;P of &amp;N</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outlinePr summaryBelow="0" summaryRight="0"/>
  </sheetPr>
  <dimension ref="A1:V104"/>
  <sheetViews>
    <sheetView showGridLines="0" defaultGridColor="0" colorId="22" zoomScale="80" workbookViewId="0">
      <pane xSplit="9" ySplit="5" topLeftCell="J6" activePane="bottomRight" state="frozen"/>
      <selection pane="topRight" activeCell="D4" sqref="D4"/>
      <selection pane="bottomLeft" activeCell="D4" sqref="D4"/>
      <selection pane="bottomRight"/>
    </sheetView>
  </sheetViews>
  <sheetFormatPr defaultColWidth="0" defaultRowHeight="13.2" outlineLevelRow="1"/>
  <cols>
    <col min="1" max="2" width="1.21875" style="10" customWidth="1"/>
    <col min="3" max="3" width="1.21875" style="2" customWidth="1"/>
    <col min="4" max="4" width="1.21875" style="3" customWidth="1"/>
    <col min="5" max="5" width="75.77734375" customWidth="1"/>
    <col min="6" max="6" width="12.77734375" customWidth="1"/>
    <col min="7" max="7" width="11.77734375" customWidth="1"/>
    <col min="8" max="8" width="15.77734375" customWidth="1"/>
    <col min="9" max="9" width="2.77734375" customWidth="1"/>
    <col min="10" max="22" width="12.77734375" customWidth="1"/>
    <col min="23" max="16384" width="9.21875" hidden="1"/>
  </cols>
  <sheetData>
    <row r="1" spans="1:22" ht="24.6">
      <c r="A1" s="26" t="str">
        <f ca="1" xml:space="preserve"> RIGHT(CELL("FILENAME", $A$1), LEN(CELL("FILENAME", $A$1)) - SEARCH("]", CELL("FILENAME", $A$1)))</f>
        <v>Time</v>
      </c>
      <c r="B1" s="26"/>
      <c r="C1" s="27"/>
      <c r="D1" s="1"/>
      <c r="E1" s="1"/>
      <c r="F1" s="139"/>
      <c r="G1" s="139"/>
      <c r="H1" s="139"/>
      <c r="I1" s="1"/>
      <c r="J1" s="88"/>
      <c r="K1" s="1"/>
      <c r="L1" s="1"/>
      <c r="M1" s="1"/>
      <c r="N1" s="1"/>
      <c r="O1" s="1"/>
      <c r="P1" s="1"/>
      <c r="Q1" s="1"/>
      <c r="R1" s="1"/>
      <c r="S1" s="1"/>
      <c r="T1" s="1"/>
      <c r="U1" s="1"/>
      <c r="V1" s="1"/>
    </row>
    <row r="2" spans="1:22">
      <c r="E2" s="3" t="str">
        <f xml:space="preserve"> Time!E$25</f>
        <v>Model period ending</v>
      </c>
      <c r="F2" s="133"/>
      <c r="G2" s="133"/>
      <c r="H2" s="3"/>
      <c r="I2" s="3"/>
      <c r="J2" s="6">
        <f xml:space="preserve"> Time!J$25</f>
        <v>41364</v>
      </c>
      <c r="K2" s="6">
        <f xml:space="preserve"> Time!K$25</f>
        <v>41729</v>
      </c>
      <c r="L2" s="6">
        <f xml:space="preserve"> Time!L$25</f>
        <v>42094</v>
      </c>
      <c r="M2" s="6">
        <f xml:space="preserve"> Time!M$25</f>
        <v>42460</v>
      </c>
      <c r="N2" s="6">
        <f xml:space="preserve"> Time!N$25</f>
        <v>42825</v>
      </c>
      <c r="O2" s="6">
        <f xml:space="preserve"> Time!O$25</f>
        <v>43190</v>
      </c>
      <c r="P2" s="6">
        <f xml:space="preserve"> Time!P$25</f>
        <v>43555</v>
      </c>
      <c r="Q2" s="6">
        <f xml:space="preserve"> Time!Q$25</f>
        <v>43921</v>
      </c>
      <c r="R2" s="6">
        <f xml:space="preserve"> Time!R$25</f>
        <v>44286</v>
      </c>
      <c r="S2" s="6">
        <f xml:space="preserve"> Time!S$25</f>
        <v>44651</v>
      </c>
      <c r="T2" s="6">
        <f xml:space="preserve"> Time!T$25</f>
        <v>45016</v>
      </c>
      <c r="U2" s="6">
        <f xml:space="preserve"> Time!U$25</f>
        <v>45382</v>
      </c>
      <c r="V2" s="6">
        <f xml:space="preserve"> Time!V$25</f>
        <v>45747</v>
      </c>
    </row>
    <row r="3" spans="1:22">
      <c r="E3" s="3" t="str">
        <f xml:space="preserve"> Time!E$80</f>
        <v>Timeline label</v>
      </c>
      <c r="F3" s="31"/>
      <c r="G3" s="31"/>
      <c r="H3" s="3"/>
      <c r="I3" s="3"/>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c r="V3" s="124" t="str">
        <f xml:space="preserve"> Time!V$80</f>
        <v>Forecast</v>
      </c>
    </row>
    <row r="4" spans="1:22">
      <c r="E4" s="3" t="str">
        <f xml:space="preserve"> Time!E$103</f>
        <v>Financial year ending</v>
      </c>
      <c r="F4" s="31"/>
      <c r="G4" s="31"/>
      <c r="H4" s="3"/>
      <c r="I4" s="3"/>
      <c r="J4" s="28">
        <f xml:space="preserve"> Time!J$103</f>
        <v>2013</v>
      </c>
      <c r="K4" s="28">
        <f xml:space="preserve"> Time!K$103</f>
        <v>2014</v>
      </c>
      <c r="L4" s="28">
        <f xml:space="preserve"> Time!L$103</f>
        <v>2015</v>
      </c>
      <c r="M4" s="28">
        <f xml:space="preserve"> Time!M$103</f>
        <v>2016</v>
      </c>
      <c r="N4" s="28">
        <f xml:space="preserve"> Time!N$103</f>
        <v>2017</v>
      </c>
      <c r="O4" s="28">
        <f xml:space="preserve"> Time!O$103</f>
        <v>2018</v>
      </c>
      <c r="P4" s="28">
        <f xml:space="preserve"> Time!P$103</f>
        <v>2019</v>
      </c>
      <c r="Q4" s="28">
        <f xml:space="preserve"> Time!Q$103</f>
        <v>2020</v>
      </c>
      <c r="R4" s="28">
        <f xml:space="preserve"> Time!R$103</f>
        <v>2021</v>
      </c>
      <c r="S4" s="28">
        <f xml:space="preserve"> Time!S$103</f>
        <v>2022</v>
      </c>
      <c r="T4" s="28">
        <f xml:space="preserve"> Time!T$103</f>
        <v>2023</v>
      </c>
      <c r="U4" s="28">
        <f xml:space="preserve"> Time!U$103</f>
        <v>2024</v>
      </c>
      <c r="V4" s="28">
        <f xml:space="preserve"> Time!V$103</f>
        <v>2025</v>
      </c>
    </row>
    <row r="5" spans="1:22">
      <c r="E5" s="3" t="str">
        <f xml:space="preserve"> Time!E$10</f>
        <v>Model column counter</v>
      </c>
      <c r="F5" s="29" t="s">
        <v>128</v>
      </c>
      <c r="G5" s="10" t="s">
        <v>129</v>
      </c>
      <c r="H5" s="29" t="s">
        <v>130</v>
      </c>
      <c r="I5" s="3"/>
      <c r="J5" s="3">
        <f xml:space="preserve"> Time!J$10</f>
        <v>1</v>
      </c>
      <c r="K5" s="3">
        <f xml:space="preserve"> Time!K$10</f>
        <v>2</v>
      </c>
      <c r="L5" s="3">
        <f xml:space="preserve"> Time!L$10</f>
        <v>3</v>
      </c>
      <c r="M5" s="3">
        <f xml:space="preserve"> Time!M$10</f>
        <v>4</v>
      </c>
      <c r="N5" s="3">
        <f xml:space="preserve"> Time!N$10</f>
        <v>5</v>
      </c>
      <c r="O5" s="3">
        <f xml:space="preserve"> Time!O$10</f>
        <v>6</v>
      </c>
      <c r="P5" s="3">
        <f xml:space="preserve"> Time!P$10</f>
        <v>7</v>
      </c>
      <c r="Q5" s="3">
        <f xml:space="preserve"> Time!Q$10</f>
        <v>8</v>
      </c>
      <c r="R5" s="3">
        <f xml:space="preserve"> Time!R$10</f>
        <v>9</v>
      </c>
      <c r="S5" s="3">
        <f xml:space="preserve"> Time!S$10</f>
        <v>10</v>
      </c>
      <c r="T5" s="3">
        <f xml:space="preserve"> Time!T$10</f>
        <v>11</v>
      </c>
      <c r="U5" s="3">
        <f xml:space="preserve"> Time!U$10</f>
        <v>12</v>
      </c>
      <c r="V5" s="3">
        <f xml:space="preserve"> Time!V$10</f>
        <v>13</v>
      </c>
    </row>
    <row r="7" spans="1:22" ht="12.75" customHeight="1" collapsed="1">
      <c r="A7" s="39" t="s">
        <v>266</v>
      </c>
      <c r="B7" s="39"/>
      <c r="C7" s="40"/>
      <c r="D7" s="39"/>
      <c r="E7" s="39"/>
      <c r="F7" s="39"/>
      <c r="G7" s="39"/>
      <c r="H7" s="39"/>
      <c r="I7" s="39"/>
      <c r="J7" s="39"/>
      <c r="K7" s="39"/>
      <c r="L7" s="39"/>
      <c r="M7" s="39"/>
      <c r="N7" s="39"/>
      <c r="O7" s="39"/>
      <c r="P7" s="39"/>
      <c r="Q7" s="39"/>
      <c r="R7" s="39"/>
      <c r="S7" s="39"/>
      <c r="T7" s="39"/>
      <c r="U7" s="39"/>
      <c r="V7" s="39"/>
    </row>
    <row r="8" spans="1:22" hidden="1" outlineLevel="1">
      <c r="E8" s="3"/>
      <c r="F8" s="3"/>
      <c r="G8" s="3"/>
      <c r="H8" s="3"/>
      <c r="I8" s="3"/>
      <c r="J8" s="3"/>
      <c r="K8" s="3"/>
      <c r="L8" s="3"/>
      <c r="M8" s="3"/>
      <c r="N8" s="3"/>
      <c r="O8" s="3"/>
      <c r="P8" s="3"/>
      <c r="Q8" s="3"/>
      <c r="R8" s="3"/>
      <c r="S8" s="3"/>
      <c r="T8" s="3"/>
      <c r="U8" s="3"/>
      <c r="V8" s="3"/>
    </row>
    <row r="9" spans="1:22" hidden="1" outlineLevel="1">
      <c r="B9" s="10" t="s">
        <v>267</v>
      </c>
      <c r="E9" s="3"/>
      <c r="F9" s="3"/>
      <c r="G9" s="3"/>
      <c r="H9" s="3"/>
      <c r="I9" s="3"/>
      <c r="J9" s="3"/>
      <c r="K9" s="3"/>
      <c r="L9" s="3"/>
      <c r="M9" s="3"/>
      <c r="N9" s="3"/>
      <c r="O9" s="3"/>
      <c r="P9" s="3"/>
      <c r="Q9" s="3"/>
      <c r="R9" s="3"/>
      <c r="S9" s="3"/>
      <c r="T9" s="3"/>
      <c r="U9" s="3"/>
      <c r="V9" s="3"/>
    </row>
    <row r="10" spans="1:22" s="148" customFormat="1" hidden="1" outlineLevel="1">
      <c r="A10" s="160"/>
      <c r="B10" s="160"/>
      <c r="C10" s="161"/>
      <c r="D10" s="162"/>
      <c r="E10" s="188" t="s">
        <v>268</v>
      </c>
      <c r="F10" s="188"/>
      <c r="G10" s="188" t="s">
        <v>269</v>
      </c>
      <c r="H10" s="188"/>
      <c r="I10" s="189"/>
      <c r="J10" s="188">
        <f t="shared" ref="J10:P10" si="0" xml:space="preserve"> I10 + 1</f>
        <v>1</v>
      </c>
      <c r="K10" s="188">
        <f t="shared" si="0"/>
        <v>2</v>
      </c>
      <c r="L10" s="188">
        <f t="shared" si="0"/>
        <v>3</v>
      </c>
      <c r="M10" s="188">
        <f t="shared" si="0"/>
        <v>4</v>
      </c>
      <c r="N10" s="188">
        <f t="shared" si="0"/>
        <v>5</v>
      </c>
      <c r="O10" s="188">
        <f t="shared" si="0"/>
        <v>6</v>
      </c>
      <c r="P10" s="188">
        <f t="shared" si="0"/>
        <v>7</v>
      </c>
      <c r="Q10" s="188">
        <f t="shared" ref="Q10" si="1" xml:space="preserve"> P10 + 1</f>
        <v>8</v>
      </c>
      <c r="R10" s="188">
        <f t="shared" ref="R10" si="2" xml:space="preserve"> Q10 + 1</f>
        <v>9</v>
      </c>
      <c r="S10" s="188">
        <f t="shared" ref="S10" si="3" xml:space="preserve"> R10 + 1</f>
        <v>10</v>
      </c>
      <c r="T10" s="188">
        <f t="shared" ref="T10" si="4" xml:space="preserve"> S10 + 1</f>
        <v>11</v>
      </c>
      <c r="U10" s="188">
        <f t="shared" ref="U10" si="5" xml:space="preserve"> T10 + 1</f>
        <v>12</v>
      </c>
      <c r="V10" s="188">
        <f t="shared" ref="V10" si="6" xml:space="preserve"> U10 + 1</f>
        <v>13</v>
      </c>
    </row>
    <row r="11" spans="1:22" hidden="1" outlineLevel="1">
      <c r="E11" s="3" t="s">
        <v>270</v>
      </c>
      <c r="F11" s="18">
        <f xml:space="preserve"> MAX(J10:V10)</f>
        <v>13</v>
      </c>
      <c r="G11" s="3" t="s">
        <v>271</v>
      </c>
      <c r="H11" s="3"/>
      <c r="I11" s="3"/>
      <c r="J11" s="3"/>
      <c r="K11" s="3"/>
      <c r="L11" s="3"/>
      <c r="M11" s="3"/>
      <c r="N11" s="3"/>
      <c r="O11" s="3"/>
      <c r="P11" s="3"/>
      <c r="Q11" s="3"/>
      <c r="R11" s="3"/>
      <c r="S11" s="3"/>
      <c r="T11" s="3"/>
      <c r="U11" s="3"/>
      <c r="V11" s="3"/>
    </row>
    <row r="12" spans="1:22" hidden="1" outlineLevel="1">
      <c r="E12" s="3"/>
      <c r="F12" s="3"/>
      <c r="G12" s="3"/>
      <c r="H12" s="3"/>
      <c r="I12" s="3"/>
      <c r="J12" s="3"/>
      <c r="K12" s="3"/>
      <c r="L12" s="3"/>
      <c r="M12" s="3"/>
      <c r="N12" s="3"/>
      <c r="O12" s="3"/>
      <c r="P12" s="3"/>
      <c r="Q12" s="3"/>
      <c r="R12" s="3"/>
      <c r="S12" s="3"/>
      <c r="T12" s="3"/>
      <c r="U12" s="3"/>
      <c r="V12" s="3"/>
    </row>
    <row r="13" spans="1:22" hidden="1" outlineLevel="1">
      <c r="E13" s="19" t="str">
        <f t="shared" ref="E13:V13" si="7" xml:space="preserve"> E$10</f>
        <v>Model column counter</v>
      </c>
      <c r="F13" s="19">
        <f t="shared" si="7"/>
        <v>0</v>
      </c>
      <c r="G13" s="19" t="str">
        <f t="shared" si="7"/>
        <v>counter</v>
      </c>
      <c r="H13" s="19">
        <f t="shared" si="7"/>
        <v>0</v>
      </c>
      <c r="I13" s="19">
        <f t="shared" si="7"/>
        <v>0</v>
      </c>
      <c r="J13" s="19">
        <f t="shared" si="7"/>
        <v>1</v>
      </c>
      <c r="K13" s="19">
        <f t="shared" si="7"/>
        <v>2</v>
      </c>
      <c r="L13" s="19">
        <f t="shared" si="7"/>
        <v>3</v>
      </c>
      <c r="M13" s="19">
        <f t="shared" si="7"/>
        <v>4</v>
      </c>
      <c r="N13" s="19">
        <f t="shared" si="7"/>
        <v>5</v>
      </c>
      <c r="O13" s="19">
        <f t="shared" si="7"/>
        <v>6</v>
      </c>
      <c r="P13" s="19">
        <f t="shared" si="7"/>
        <v>7</v>
      </c>
      <c r="Q13" s="19">
        <f t="shared" si="7"/>
        <v>8</v>
      </c>
      <c r="R13" s="19">
        <f t="shared" si="7"/>
        <v>9</v>
      </c>
      <c r="S13" s="19">
        <f t="shared" si="7"/>
        <v>10</v>
      </c>
      <c r="T13" s="19">
        <f t="shared" si="7"/>
        <v>11</v>
      </c>
      <c r="U13" s="19">
        <f t="shared" si="7"/>
        <v>12</v>
      </c>
      <c r="V13" s="19">
        <f t="shared" si="7"/>
        <v>13</v>
      </c>
    </row>
    <row r="14" spans="1:22" hidden="1" outlineLevel="1">
      <c r="E14" s="3" t="s">
        <v>272</v>
      </c>
      <c r="F14" s="3"/>
      <c r="G14" s="3" t="s">
        <v>273</v>
      </c>
      <c r="H14" s="3">
        <f xml:space="preserve"> SUM(J14:V14)</f>
        <v>1</v>
      </c>
      <c r="I14" s="3"/>
      <c r="J14" s="3">
        <f t="shared" ref="J14:P14" si="8" xml:space="preserve"> IF(J13 = 1, 1, 0)</f>
        <v>1</v>
      </c>
      <c r="K14" s="3">
        <f t="shared" si="8"/>
        <v>0</v>
      </c>
      <c r="L14" s="3">
        <f t="shared" si="8"/>
        <v>0</v>
      </c>
      <c r="M14" s="3">
        <f t="shared" si="8"/>
        <v>0</v>
      </c>
      <c r="N14" s="3">
        <f t="shared" si="8"/>
        <v>0</v>
      </c>
      <c r="O14" s="3">
        <f t="shared" si="8"/>
        <v>0</v>
      </c>
      <c r="P14" s="3">
        <f t="shared" si="8"/>
        <v>0</v>
      </c>
      <c r="Q14" s="3">
        <f t="shared" ref="Q14:V14" si="9" xml:space="preserve"> IF(Q13 = 1, 1, 0)</f>
        <v>0</v>
      </c>
      <c r="R14" s="3">
        <f t="shared" si="9"/>
        <v>0</v>
      </c>
      <c r="S14" s="3">
        <f t="shared" si="9"/>
        <v>0</v>
      </c>
      <c r="T14" s="3">
        <f t="shared" si="9"/>
        <v>0</v>
      </c>
      <c r="U14" s="3">
        <f t="shared" si="9"/>
        <v>0</v>
      </c>
      <c r="V14" s="3">
        <f t="shared" si="9"/>
        <v>0</v>
      </c>
    </row>
    <row r="15" spans="1:22" hidden="1" outlineLevel="1">
      <c r="E15" s="3"/>
      <c r="F15" s="3"/>
      <c r="G15" s="3"/>
      <c r="H15" s="3"/>
      <c r="I15" s="3"/>
      <c r="J15" s="3"/>
      <c r="K15" s="3"/>
      <c r="L15" s="3"/>
      <c r="M15" s="3"/>
      <c r="N15" s="3"/>
      <c r="O15" s="3"/>
      <c r="P15" s="3"/>
      <c r="Q15" s="3"/>
      <c r="R15" s="3"/>
      <c r="S15" s="3"/>
      <c r="T15" s="3"/>
      <c r="U15" s="3"/>
      <c r="V15" s="3"/>
    </row>
    <row r="16" spans="1:22" hidden="1" outlineLevel="1">
      <c r="B16" s="10" t="s">
        <v>274</v>
      </c>
      <c r="E16" s="3"/>
      <c r="F16" s="3"/>
      <c r="G16" s="3"/>
      <c r="H16" s="3"/>
      <c r="I16" s="3"/>
      <c r="J16" s="3"/>
      <c r="K16" s="3"/>
      <c r="L16" s="3"/>
      <c r="M16" s="3"/>
      <c r="N16" s="3"/>
      <c r="O16" s="3"/>
      <c r="P16" s="3"/>
      <c r="Q16" s="3"/>
      <c r="R16" s="3"/>
      <c r="S16" s="3"/>
      <c r="T16" s="3"/>
      <c r="U16" s="3"/>
      <c r="V16" s="3"/>
    </row>
    <row r="17" spans="1:22" hidden="1" outlineLevel="1">
      <c r="E17" s="21" t="str">
        <f xml:space="preserve"> Inputs!E$13</f>
        <v>1st model column start date</v>
      </c>
      <c r="F17" s="21">
        <f xml:space="preserve"> Inputs!F$13</f>
        <v>41000</v>
      </c>
      <c r="G17" s="21" t="str">
        <f xml:space="preserve"> Inputs!G$13</f>
        <v>date</v>
      </c>
      <c r="H17" s="21"/>
      <c r="I17" s="21"/>
      <c r="J17" s="21"/>
      <c r="K17" s="21"/>
      <c r="L17" s="21"/>
      <c r="M17" s="21"/>
      <c r="N17" s="21"/>
      <c r="O17" s="21"/>
      <c r="P17" s="21"/>
      <c r="Q17" s="21"/>
      <c r="R17" s="21"/>
      <c r="S17" s="21"/>
      <c r="T17" s="21"/>
      <c r="U17" s="21"/>
      <c r="V17" s="21"/>
    </row>
    <row r="18" spans="1:22" hidden="1" outlineLevel="1">
      <c r="E18" s="12" t="str">
        <f xml:space="preserve"> Inputs!E$159</f>
        <v>Months per model period</v>
      </c>
      <c r="F18" s="12">
        <f xml:space="preserve"> Inputs!F$159</f>
        <v>12</v>
      </c>
      <c r="G18" s="12" t="str">
        <f xml:space="preserve"> Inputs!G$159</f>
        <v>months</v>
      </c>
      <c r="H18" s="12"/>
      <c r="I18" s="12"/>
      <c r="J18" s="12"/>
      <c r="K18" s="12"/>
      <c r="L18" s="12"/>
      <c r="M18" s="12"/>
      <c r="N18" s="12"/>
      <c r="O18" s="12"/>
      <c r="P18" s="12"/>
      <c r="Q18" s="12"/>
      <c r="R18" s="12"/>
      <c r="S18" s="12"/>
      <c r="T18" s="12"/>
      <c r="U18" s="12"/>
      <c r="V18" s="12"/>
    </row>
    <row r="19" spans="1:22" hidden="1" outlineLevel="1">
      <c r="E19" s="3" t="str">
        <f t="shared" ref="E19:V19" si="10" xml:space="preserve"> E$14</f>
        <v>1st model column flag</v>
      </c>
      <c r="F19" s="3">
        <f t="shared" si="10"/>
        <v>0</v>
      </c>
      <c r="G19" s="3" t="str">
        <f t="shared" si="10"/>
        <v>flag</v>
      </c>
      <c r="H19" s="3">
        <f t="shared" si="10"/>
        <v>1</v>
      </c>
      <c r="I19" s="3">
        <f t="shared" si="10"/>
        <v>0</v>
      </c>
      <c r="J19" s="3">
        <f t="shared" si="10"/>
        <v>1</v>
      </c>
      <c r="K19" s="3">
        <f t="shared" si="10"/>
        <v>0</v>
      </c>
      <c r="L19" s="3">
        <f t="shared" si="10"/>
        <v>0</v>
      </c>
      <c r="M19" s="3">
        <f t="shared" si="10"/>
        <v>0</v>
      </c>
      <c r="N19" s="3">
        <f t="shared" si="10"/>
        <v>0</v>
      </c>
      <c r="O19" s="3">
        <f t="shared" si="10"/>
        <v>0</v>
      </c>
      <c r="P19" s="3">
        <f t="shared" si="10"/>
        <v>0</v>
      </c>
      <c r="Q19" s="3">
        <f t="shared" si="10"/>
        <v>0</v>
      </c>
      <c r="R19" s="3">
        <f t="shared" si="10"/>
        <v>0</v>
      </c>
      <c r="S19" s="3">
        <f t="shared" si="10"/>
        <v>0</v>
      </c>
      <c r="T19" s="3">
        <f t="shared" si="10"/>
        <v>0</v>
      </c>
      <c r="U19" s="3">
        <f t="shared" si="10"/>
        <v>0</v>
      </c>
      <c r="V19" s="3">
        <f t="shared" si="10"/>
        <v>0</v>
      </c>
    </row>
    <row r="20" spans="1:22" hidden="1" outlineLevel="1">
      <c r="E20" s="3" t="s">
        <v>274</v>
      </c>
      <c r="F20" s="15"/>
      <c r="G20" s="11" t="s">
        <v>136</v>
      </c>
      <c r="H20" s="3"/>
      <c r="I20" s="129"/>
      <c r="J20" s="16">
        <f t="shared" ref="J20:P20" si="11" xml:space="preserve"> IF(J19 = 1, $F17, DATE(YEAR(I20), MONTH(I20) + $F18, DAY(1)))</f>
        <v>41000</v>
      </c>
      <c r="K20" s="16">
        <f t="shared" si="11"/>
        <v>41365</v>
      </c>
      <c r="L20" s="16">
        <f t="shared" si="11"/>
        <v>41730</v>
      </c>
      <c r="M20" s="16">
        <f t="shared" si="11"/>
        <v>42095</v>
      </c>
      <c r="N20" s="16">
        <f t="shared" si="11"/>
        <v>42461</v>
      </c>
      <c r="O20" s="16">
        <f t="shared" si="11"/>
        <v>42826</v>
      </c>
      <c r="P20" s="16">
        <f t="shared" si="11"/>
        <v>43191</v>
      </c>
      <c r="Q20" s="16">
        <f t="shared" ref="Q20" si="12" xml:space="preserve"> IF(Q19 = 1, $F17, DATE(YEAR(P20), MONTH(P20) + $F18, DAY(1)))</f>
        <v>43556</v>
      </c>
      <c r="R20" s="16">
        <f t="shared" ref="R20" si="13" xml:space="preserve"> IF(R19 = 1, $F17, DATE(YEAR(Q20), MONTH(Q20) + $F18, DAY(1)))</f>
        <v>43922</v>
      </c>
      <c r="S20" s="16">
        <f t="shared" ref="S20" si="14" xml:space="preserve"> IF(S19 = 1, $F17, DATE(YEAR(R20), MONTH(R20) + $F18, DAY(1)))</f>
        <v>44287</v>
      </c>
      <c r="T20" s="16">
        <f t="shared" ref="T20" si="15" xml:space="preserve"> IF(T19 = 1, $F17, DATE(YEAR(S20), MONTH(S20) + $F18, DAY(1)))</f>
        <v>44652</v>
      </c>
      <c r="U20" s="16">
        <f t="shared" ref="U20" si="16" xml:space="preserve"> IF(U19 = 1, $F17, DATE(YEAR(T20), MONTH(T20) + $F18, DAY(1)))</f>
        <v>45017</v>
      </c>
      <c r="V20" s="16">
        <f t="shared" ref="V20" si="17" xml:space="preserve"> IF(V19 = 1, $F17, DATE(YEAR(U20), MONTH(U20) + $F18, DAY(1)))</f>
        <v>45383</v>
      </c>
    </row>
    <row r="21" spans="1:22" hidden="1" outlineLevel="1">
      <c r="E21" s="3"/>
      <c r="F21" s="15"/>
      <c r="G21" s="11"/>
      <c r="H21" s="3"/>
      <c r="I21" s="16"/>
      <c r="J21" s="16"/>
      <c r="K21" s="16"/>
      <c r="L21" s="16"/>
      <c r="M21" s="16"/>
      <c r="N21" s="16"/>
      <c r="O21" s="16"/>
      <c r="P21" s="16"/>
      <c r="Q21" s="16"/>
      <c r="R21" s="16"/>
      <c r="S21" s="16"/>
      <c r="T21" s="16"/>
      <c r="U21" s="16"/>
      <c r="V21" s="16"/>
    </row>
    <row r="22" spans="1:22" hidden="1" outlineLevel="1">
      <c r="B22" s="10" t="s">
        <v>275</v>
      </c>
      <c r="E22" s="3"/>
      <c r="F22" s="15"/>
      <c r="G22" s="11"/>
      <c r="H22" s="3"/>
      <c r="I22" s="16"/>
      <c r="J22" s="16"/>
      <c r="K22" s="16"/>
      <c r="L22" s="16"/>
      <c r="M22" s="16"/>
      <c r="N22" s="16"/>
      <c r="O22" s="16"/>
      <c r="P22" s="16"/>
      <c r="Q22" s="16"/>
      <c r="R22" s="16"/>
      <c r="S22" s="16"/>
      <c r="T22" s="16"/>
      <c r="U22" s="16"/>
      <c r="V22" s="16"/>
    </row>
    <row r="23" spans="1:22" hidden="1" outlineLevel="1">
      <c r="E23" s="12" t="str">
        <f xml:space="preserve"> Inputs!E$159</f>
        <v>Months per model period</v>
      </c>
      <c r="F23" s="12">
        <f xml:space="preserve"> Inputs!F$159</f>
        <v>12</v>
      </c>
      <c r="G23" s="12" t="str">
        <f xml:space="preserve"> Inputs!G$159</f>
        <v>months</v>
      </c>
      <c r="H23" s="12"/>
      <c r="I23" s="12"/>
      <c r="J23" s="12"/>
      <c r="K23" s="12"/>
      <c r="L23" s="12"/>
      <c r="M23" s="12"/>
      <c r="N23" s="12"/>
      <c r="O23" s="12"/>
      <c r="P23" s="12"/>
      <c r="Q23" s="12"/>
      <c r="R23" s="12"/>
      <c r="S23" s="12"/>
      <c r="T23" s="12"/>
      <c r="U23" s="12"/>
      <c r="V23" s="12"/>
    </row>
    <row r="24" spans="1:22" hidden="1" outlineLevel="1">
      <c r="E24" s="16" t="str">
        <f t="shared" ref="E24:V24" si="18" xml:space="preserve"> E$20</f>
        <v>Model period beginning</v>
      </c>
      <c r="F24" s="6">
        <f t="shared" si="18"/>
        <v>0</v>
      </c>
      <c r="G24" s="16" t="str">
        <f t="shared" si="18"/>
        <v>date</v>
      </c>
      <c r="H24" s="16">
        <f t="shared" si="18"/>
        <v>0</v>
      </c>
      <c r="I24" s="16">
        <f t="shared" si="18"/>
        <v>0</v>
      </c>
      <c r="J24" s="16">
        <f t="shared" si="18"/>
        <v>41000</v>
      </c>
      <c r="K24" s="16">
        <f t="shared" si="18"/>
        <v>41365</v>
      </c>
      <c r="L24" s="16">
        <f t="shared" si="18"/>
        <v>41730</v>
      </c>
      <c r="M24" s="16">
        <f t="shared" si="18"/>
        <v>42095</v>
      </c>
      <c r="N24" s="16">
        <f t="shared" si="18"/>
        <v>42461</v>
      </c>
      <c r="O24" s="16">
        <f t="shared" si="18"/>
        <v>42826</v>
      </c>
      <c r="P24" s="16">
        <f t="shared" si="18"/>
        <v>43191</v>
      </c>
      <c r="Q24" s="16">
        <f t="shared" si="18"/>
        <v>43556</v>
      </c>
      <c r="R24" s="16">
        <f t="shared" si="18"/>
        <v>43922</v>
      </c>
      <c r="S24" s="16">
        <f t="shared" si="18"/>
        <v>44287</v>
      </c>
      <c r="T24" s="16">
        <f t="shared" si="18"/>
        <v>44652</v>
      </c>
      <c r="U24" s="16">
        <f t="shared" si="18"/>
        <v>45017</v>
      </c>
      <c r="V24" s="16">
        <f t="shared" si="18"/>
        <v>45383</v>
      </c>
    </row>
    <row r="25" spans="1:22" s="196" customFormat="1" hidden="1" outlineLevel="1">
      <c r="A25" s="194"/>
      <c r="B25" s="194"/>
      <c r="C25" s="195"/>
      <c r="E25" s="207" t="s">
        <v>275</v>
      </c>
      <c r="F25" s="208"/>
      <c r="G25" s="207" t="s">
        <v>136</v>
      </c>
      <c r="H25" s="207"/>
      <c r="I25" s="207"/>
      <c r="J25" s="207">
        <f t="shared" ref="J25:P25" si="19" xml:space="preserve"> DATE(YEAR(J24), MONTH(J24) + $F23, DAY(J24) - 1)</f>
        <v>41364</v>
      </c>
      <c r="K25" s="207">
        <f t="shared" si="19"/>
        <v>41729</v>
      </c>
      <c r="L25" s="207">
        <f t="shared" si="19"/>
        <v>42094</v>
      </c>
      <c r="M25" s="207">
        <f t="shared" si="19"/>
        <v>42460</v>
      </c>
      <c r="N25" s="207">
        <f t="shared" si="19"/>
        <v>42825</v>
      </c>
      <c r="O25" s="207">
        <f t="shared" si="19"/>
        <v>43190</v>
      </c>
      <c r="P25" s="207">
        <f t="shared" si="19"/>
        <v>43555</v>
      </c>
      <c r="Q25" s="207">
        <f t="shared" ref="Q25:V25" si="20" xml:space="preserve"> DATE(YEAR(Q24), MONTH(Q24) + $F23, DAY(Q24) - 1)</f>
        <v>43921</v>
      </c>
      <c r="R25" s="207">
        <f t="shared" si="20"/>
        <v>44286</v>
      </c>
      <c r="S25" s="207">
        <f t="shared" si="20"/>
        <v>44651</v>
      </c>
      <c r="T25" s="207">
        <f t="shared" si="20"/>
        <v>45016</v>
      </c>
      <c r="U25" s="207">
        <f t="shared" si="20"/>
        <v>45382</v>
      </c>
      <c r="V25" s="207">
        <f t="shared" si="20"/>
        <v>45747</v>
      </c>
    </row>
    <row r="26" spans="1:22" hidden="1" outlineLevel="1">
      <c r="E26" s="3"/>
      <c r="F26" s="3"/>
      <c r="G26" s="3"/>
      <c r="H26" s="3"/>
      <c r="I26" s="3"/>
      <c r="J26" s="3"/>
      <c r="K26" s="3"/>
      <c r="L26" s="3"/>
      <c r="M26" s="3"/>
      <c r="N26" s="3"/>
      <c r="O26" s="3"/>
      <c r="P26" s="3"/>
      <c r="Q26" s="3"/>
      <c r="R26" s="3"/>
      <c r="S26" s="3"/>
      <c r="T26" s="3"/>
      <c r="U26" s="3"/>
      <c r="V26" s="3"/>
    </row>
    <row r="27" spans="1:22">
      <c r="E27" s="3"/>
      <c r="F27" s="3"/>
      <c r="G27" s="3"/>
      <c r="H27" s="3"/>
      <c r="I27" s="3"/>
      <c r="J27" s="3"/>
      <c r="K27" s="3"/>
      <c r="L27" s="3"/>
      <c r="M27" s="3"/>
      <c r="N27" s="3"/>
      <c r="O27" s="3"/>
      <c r="P27" s="3"/>
      <c r="Q27" s="3"/>
      <c r="R27" s="3"/>
      <c r="S27" s="3"/>
      <c r="T27" s="3"/>
      <c r="U27" s="3"/>
      <c r="V27" s="3"/>
    </row>
    <row r="28" spans="1:22" ht="12.75" customHeight="1" collapsed="1">
      <c r="A28" s="39" t="s">
        <v>276</v>
      </c>
      <c r="B28" s="39"/>
      <c r="C28" s="40"/>
      <c r="D28" s="39"/>
      <c r="E28" s="39"/>
      <c r="F28" s="39"/>
      <c r="G28" s="39"/>
      <c r="H28" s="39"/>
      <c r="I28" s="39"/>
      <c r="J28" s="39"/>
      <c r="K28" s="39"/>
      <c r="L28" s="39"/>
      <c r="M28" s="39"/>
      <c r="N28" s="39"/>
      <c r="O28" s="39"/>
      <c r="P28" s="39"/>
      <c r="Q28" s="39"/>
      <c r="R28" s="39"/>
      <c r="S28" s="39"/>
      <c r="T28" s="39"/>
      <c r="U28" s="39"/>
      <c r="V28" s="39"/>
    </row>
    <row r="29" spans="1:22" hidden="1" outlineLevel="1">
      <c r="E29" s="3"/>
      <c r="F29" s="3"/>
      <c r="G29" s="3"/>
      <c r="H29" s="3"/>
      <c r="I29" s="3"/>
      <c r="J29" s="3"/>
      <c r="K29" s="3"/>
      <c r="L29" s="3"/>
      <c r="M29" s="3"/>
      <c r="N29" s="3"/>
      <c r="O29" s="3"/>
      <c r="P29" s="3"/>
      <c r="Q29" s="3"/>
      <c r="R29" s="3"/>
      <c r="S29" s="3"/>
      <c r="T29" s="3"/>
      <c r="U29" s="3"/>
      <c r="V29" s="3"/>
    </row>
    <row r="30" spans="1:22" hidden="1" outlineLevel="1">
      <c r="B30" s="10" t="s">
        <v>277</v>
      </c>
      <c r="E30" s="3"/>
      <c r="F30" s="3"/>
      <c r="G30" s="3"/>
      <c r="H30" s="3"/>
      <c r="I30" s="3"/>
      <c r="J30" s="3"/>
      <c r="K30" s="3"/>
      <c r="L30" s="3"/>
      <c r="M30" s="3"/>
      <c r="N30" s="3"/>
      <c r="O30" s="3"/>
      <c r="P30" s="3"/>
      <c r="Q30" s="3"/>
      <c r="R30" s="3"/>
      <c r="S30" s="3"/>
      <c r="T30" s="3"/>
      <c r="U30" s="3"/>
      <c r="V30" s="3"/>
    </row>
    <row r="31" spans="1:22" hidden="1" outlineLevel="1">
      <c r="E31" s="30" t="str">
        <f xml:space="preserve"> Inputs!E$26</f>
        <v>Forecast start date</v>
      </c>
      <c r="F31" s="30">
        <f xml:space="preserve"> Inputs!F$26</f>
        <v>43922</v>
      </c>
      <c r="G31" s="30" t="str">
        <f xml:space="preserve"> Inputs!G$26</f>
        <v>date</v>
      </c>
      <c r="H31" s="30"/>
      <c r="I31" s="30"/>
      <c r="J31" s="30"/>
      <c r="K31" s="30"/>
      <c r="L31" s="30"/>
      <c r="M31" s="30"/>
      <c r="N31" s="30"/>
      <c r="O31" s="30"/>
      <c r="P31" s="30"/>
      <c r="Q31" s="30"/>
      <c r="R31" s="30"/>
      <c r="S31" s="30"/>
      <c r="T31" s="30"/>
      <c r="U31" s="30"/>
      <c r="V31" s="30"/>
    </row>
    <row r="32" spans="1:22" hidden="1" outlineLevel="1">
      <c r="E32" s="16" t="str">
        <f t="shared" ref="E32:V32" si="21" xml:space="preserve"> E$20</f>
        <v>Model period beginning</v>
      </c>
      <c r="F32" s="16">
        <f t="shared" si="21"/>
        <v>0</v>
      </c>
      <c r="G32" s="16" t="str">
        <f t="shared" si="21"/>
        <v>date</v>
      </c>
      <c r="H32" s="16">
        <f t="shared" si="21"/>
        <v>0</v>
      </c>
      <c r="I32" s="16">
        <f t="shared" si="21"/>
        <v>0</v>
      </c>
      <c r="J32" s="16">
        <f t="shared" si="21"/>
        <v>41000</v>
      </c>
      <c r="K32" s="16">
        <f t="shared" si="21"/>
        <v>41365</v>
      </c>
      <c r="L32" s="16">
        <f t="shared" si="21"/>
        <v>41730</v>
      </c>
      <c r="M32" s="16">
        <f t="shared" si="21"/>
        <v>42095</v>
      </c>
      <c r="N32" s="16">
        <f t="shared" si="21"/>
        <v>42461</v>
      </c>
      <c r="O32" s="16">
        <f t="shared" si="21"/>
        <v>42826</v>
      </c>
      <c r="P32" s="16">
        <f t="shared" si="21"/>
        <v>43191</v>
      </c>
      <c r="Q32" s="16">
        <f t="shared" si="21"/>
        <v>43556</v>
      </c>
      <c r="R32" s="16">
        <f t="shared" si="21"/>
        <v>43922</v>
      </c>
      <c r="S32" s="16">
        <f t="shared" si="21"/>
        <v>44287</v>
      </c>
      <c r="T32" s="16">
        <f t="shared" si="21"/>
        <v>44652</v>
      </c>
      <c r="U32" s="16">
        <f t="shared" si="21"/>
        <v>45017</v>
      </c>
      <c r="V32" s="16">
        <f t="shared" si="21"/>
        <v>45383</v>
      </c>
    </row>
    <row r="33" spans="1:22" hidden="1" outlineLevel="1">
      <c r="E33" s="16" t="str">
        <f t="shared" ref="E33:V33" si="22" xml:space="preserve"> E$25</f>
        <v>Model period ending</v>
      </c>
      <c r="F33" s="16">
        <f t="shared" si="22"/>
        <v>0</v>
      </c>
      <c r="G33" s="16" t="str">
        <f t="shared" si="22"/>
        <v>date</v>
      </c>
      <c r="H33" s="16">
        <f t="shared" si="22"/>
        <v>0</v>
      </c>
      <c r="I33" s="16">
        <f t="shared" si="22"/>
        <v>0</v>
      </c>
      <c r="J33" s="16">
        <f t="shared" si="22"/>
        <v>41364</v>
      </c>
      <c r="K33" s="16">
        <f t="shared" si="22"/>
        <v>41729</v>
      </c>
      <c r="L33" s="16">
        <f t="shared" si="22"/>
        <v>42094</v>
      </c>
      <c r="M33" s="16">
        <f t="shared" si="22"/>
        <v>42460</v>
      </c>
      <c r="N33" s="16">
        <f t="shared" si="22"/>
        <v>42825</v>
      </c>
      <c r="O33" s="16">
        <f t="shared" si="22"/>
        <v>43190</v>
      </c>
      <c r="P33" s="16">
        <f t="shared" si="22"/>
        <v>43555</v>
      </c>
      <c r="Q33" s="16">
        <f t="shared" si="22"/>
        <v>43921</v>
      </c>
      <c r="R33" s="16">
        <f t="shared" si="22"/>
        <v>44286</v>
      </c>
      <c r="S33" s="16">
        <f t="shared" si="22"/>
        <v>44651</v>
      </c>
      <c r="T33" s="16">
        <f t="shared" si="22"/>
        <v>45016</v>
      </c>
      <c r="U33" s="16">
        <f t="shared" si="22"/>
        <v>45382</v>
      </c>
      <c r="V33" s="16">
        <f t="shared" si="22"/>
        <v>45747</v>
      </c>
    </row>
    <row r="34" spans="1:22" s="148" customFormat="1" hidden="1" outlineLevel="1">
      <c r="A34" s="160"/>
      <c r="B34" s="160"/>
      <c r="C34" s="161"/>
      <c r="D34" s="162"/>
      <c r="E34" s="162" t="s">
        <v>277</v>
      </c>
      <c r="F34" s="162"/>
      <c r="G34" s="162" t="s">
        <v>273</v>
      </c>
      <c r="H34" s="162">
        <f xml:space="preserve"> SUM(J34:V34)</f>
        <v>1</v>
      </c>
      <c r="I34" s="162"/>
      <c r="J34" s="162">
        <f xml:space="preserve"> IF(AND($F31 &gt;= J32, $F31 &lt;= J33), 1, 0)</f>
        <v>0</v>
      </c>
      <c r="K34" s="162">
        <f t="shared" ref="K34:P34" si="23" xml:space="preserve"> IF(AND($F31 &gt;= K32, $F31 &lt;= K33), 1, 0)</f>
        <v>0</v>
      </c>
      <c r="L34" s="162">
        <f t="shared" si="23"/>
        <v>0</v>
      </c>
      <c r="M34" s="162">
        <f t="shared" si="23"/>
        <v>0</v>
      </c>
      <c r="N34" s="162">
        <f t="shared" si="23"/>
        <v>0</v>
      </c>
      <c r="O34" s="162">
        <f t="shared" si="23"/>
        <v>0</v>
      </c>
      <c r="P34" s="162">
        <f t="shared" si="23"/>
        <v>0</v>
      </c>
      <c r="Q34" s="162">
        <f t="shared" ref="Q34:V34" si="24" xml:space="preserve"> IF(AND($F31 &gt;= Q32, $F31 &lt;= Q33), 1, 0)</f>
        <v>0</v>
      </c>
      <c r="R34" s="162">
        <f t="shared" si="24"/>
        <v>1</v>
      </c>
      <c r="S34" s="162">
        <f t="shared" si="24"/>
        <v>0</v>
      </c>
      <c r="T34" s="162">
        <f t="shared" si="24"/>
        <v>0</v>
      </c>
      <c r="U34" s="162">
        <f t="shared" si="24"/>
        <v>0</v>
      </c>
      <c r="V34" s="162">
        <f t="shared" si="24"/>
        <v>0</v>
      </c>
    </row>
    <row r="35" spans="1:22" hidden="1" outlineLevel="1">
      <c r="E35" s="3"/>
      <c r="F35" s="3"/>
      <c r="G35" s="3"/>
      <c r="H35" s="3"/>
      <c r="I35" s="3"/>
      <c r="J35" s="3"/>
      <c r="K35" s="3"/>
      <c r="L35" s="3"/>
      <c r="M35" s="3"/>
      <c r="N35" s="3"/>
      <c r="O35" s="3"/>
      <c r="P35" s="3"/>
      <c r="Q35" s="3"/>
      <c r="R35" s="3"/>
      <c r="S35" s="3"/>
      <c r="T35" s="3"/>
      <c r="U35" s="3"/>
      <c r="V35" s="3"/>
    </row>
    <row r="36" spans="1:22" hidden="1" outlineLevel="1">
      <c r="B36" s="10" t="s">
        <v>278</v>
      </c>
      <c r="E36" s="3"/>
      <c r="F36" s="3"/>
      <c r="G36" s="3"/>
      <c r="H36" s="3"/>
      <c r="I36" s="3"/>
      <c r="J36" s="3"/>
      <c r="K36" s="3"/>
      <c r="L36" s="3"/>
      <c r="M36" s="3"/>
      <c r="N36" s="3"/>
      <c r="O36" s="3"/>
      <c r="P36" s="3"/>
      <c r="Q36" s="3"/>
      <c r="R36" s="3"/>
      <c r="S36" s="3"/>
      <c r="T36" s="3"/>
      <c r="U36" s="3"/>
      <c r="V36" s="3"/>
    </row>
    <row r="37" spans="1:22" hidden="1" outlineLevel="1">
      <c r="E37" s="30" t="str">
        <f xml:space="preserve"> Inputs!E$26</f>
        <v>Forecast start date</v>
      </c>
      <c r="F37" s="30">
        <f xml:space="preserve"> Inputs!F$26</f>
        <v>43922</v>
      </c>
      <c r="G37" s="30" t="str">
        <f xml:space="preserve"> Inputs!G$26</f>
        <v>date</v>
      </c>
      <c r="H37" s="30"/>
      <c r="I37" s="30"/>
      <c r="J37" s="30"/>
      <c r="K37" s="30"/>
      <c r="L37" s="30"/>
      <c r="M37" s="30"/>
      <c r="N37" s="30"/>
      <c r="O37" s="30"/>
      <c r="P37" s="30"/>
      <c r="Q37" s="30"/>
      <c r="R37" s="30"/>
      <c r="S37" s="30"/>
      <c r="T37" s="30"/>
      <c r="U37" s="30"/>
      <c r="V37" s="30"/>
    </row>
    <row r="38" spans="1:22" hidden="1" outlineLevel="1">
      <c r="E38" s="25" t="str">
        <f xml:space="preserve"> Inputs!E$27</f>
        <v>Forecast duration</v>
      </c>
      <c r="F38" s="25">
        <f xml:space="preserve"> Inputs!F$27</f>
        <v>5</v>
      </c>
      <c r="G38" s="25" t="str">
        <f xml:space="preserve"> Inputs!G$27</f>
        <v>years</v>
      </c>
      <c r="H38" s="25"/>
      <c r="I38" s="25"/>
      <c r="J38" s="25"/>
      <c r="K38" s="25"/>
      <c r="L38" s="25"/>
      <c r="M38" s="25"/>
      <c r="N38" s="25"/>
      <c r="O38" s="25"/>
      <c r="P38" s="25"/>
      <c r="Q38" s="25"/>
      <c r="R38" s="25"/>
      <c r="S38" s="25"/>
      <c r="T38" s="25"/>
      <c r="U38" s="25"/>
      <c r="V38" s="25"/>
    </row>
    <row r="39" spans="1:22" hidden="1" outlineLevel="1">
      <c r="E39" s="20" t="s">
        <v>279</v>
      </c>
      <c r="F39" s="20">
        <f xml:space="preserve"> DATE(YEAR(F37) + F38, MONTH(F37), DAY(F37) - 1)</f>
        <v>45747</v>
      </c>
      <c r="G39" s="20" t="s">
        <v>136</v>
      </c>
      <c r="H39" s="20"/>
      <c r="I39" s="20"/>
      <c r="J39" s="20"/>
      <c r="K39" s="20"/>
      <c r="L39" s="20"/>
      <c r="M39" s="20"/>
      <c r="N39" s="20"/>
      <c r="O39" s="20"/>
      <c r="P39" s="20"/>
      <c r="Q39" s="20"/>
      <c r="R39" s="20"/>
      <c r="S39" s="20"/>
      <c r="T39" s="20"/>
      <c r="U39" s="20"/>
      <c r="V39" s="20"/>
    </row>
    <row r="40" spans="1:22" hidden="1" outlineLevel="1">
      <c r="E40" s="3"/>
      <c r="F40" s="3"/>
      <c r="G40" s="3"/>
      <c r="H40" s="3"/>
      <c r="I40" s="3"/>
      <c r="J40" s="3"/>
      <c r="K40" s="3"/>
      <c r="L40" s="3"/>
      <c r="M40" s="3"/>
      <c r="N40" s="3"/>
      <c r="O40" s="3"/>
      <c r="P40" s="3"/>
      <c r="Q40" s="3"/>
      <c r="R40" s="3"/>
      <c r="S40" s="3"/>
      <c r="T40" s="3"/>
      <c r="U40" s="3"/>
      <c r="V40" s="3"/>
    </row>
    <row r="41" spans="1:22" hidden="1" outlineLevel="1">
      <c r="E41" s="34" t="str">
        <f xml:space="preserve"> E$39</f>
        <v>Forecast end date</v>
      </c>
      <c r="F41" s="34">
        <f xml:space="preserve"> F$39</f>
        <v>45747</v>
      </c>
      <c r="G41" s="34" t="str">
        <f xml:space="preserve"> G$39</f>
        <v>date</v>
      </c>
      <c r="H41" s="34"/>
      <c r="I41" s="34"/>
      <c r="J41" s="34"/>
      <c r="K41" s="34"/>
      <c r="L41" s="34"/>
      <c r="M41" s="34"/>
      <c r="N41" s="34"/>
      <c r="O41" s="34"/>
      <c r="P41" s="34"/>
      <c r="Q41" s="34"/>
      <c r="R41" s="34"/>
      <c r="S41" s="34"/>
      <c r="T41" s="34"/>
      <c r="U41" s="34"/>
      <c r="V41" s="34"/>
    </row>
    <row r="42" spans="1:22" hidden="1" outlineLevel="1">
      <c r="E42" s="16" t="str">
        <f t="shared" ref="E42:V42" si="25" xml:space="preserve"> E$20</f>
        <v>Model period beginning</v>
      </c>
      <c r="F42" s="16">
        <f t="shared" si="25"/>
        <v>0</v>
      </c>
      <c r="G42" s="16" t="str">
        <f t="shared" si="25"/>
        <v>date</v>
      </c>
      <c r="H42" s="16">
        <f t="shared" si="25"/>
        <v>0</v>
      </c>
      <c r="I42" s="16">
        <f t="shared" si="25"/>
        <v>0</v>
      </c>
      <c r="J42" s="16">
        <f t="shared" si="25"/>
        <v>41000</v>
      </c>
      <c r="K42" s="16">
        <f t="shared" si="25"/>
        <v>41365</v>
      </c>
      <c r="L42" s="16">
        <f t="shared" si="25"/>
        <v>41730</v>
      </c>
      <c r="M42" s="16">
        <f t="shared" si="25"/>
        <v>42095</v>
      </c>
      <c r="N42" s="16">
        <f t="shared" si="25"/>
        <v>42461</v>
      </c>
      <c r="O42" s="16">
        <f t="shared" si="25"/>
        <v>42826</v>
      </c>
      <c r="P42" s="16">
        <f t="shared" si="25"/>
        <v>43191</v>
      </c>
      <c r="Q42" s="16">
        <f t="shared" si="25"/>
        <v>43556</v>
      </c>
      <c r="R42" s="16">
        <f t="shared" si="25"/>
        <v>43922</v>
      </c>
      <c r="S42" s="16">
        <f t="shared" si="25"/>
        <v>44287</v>
      </c>
      <c r="T42" s="16">
        <f t="shared" si="25"/>
        <v>44652</v>
      </c>
      <c r="U42" s="16">
        <f t="shared" si="25"/>
        <v>45017</v>
      </c>
      <c r="V42" s="16">
        <f t="shared" si="25"/>
        <v>45383</v>
      </c>
    </row>
    <row r="43" spans="1:22" hidden="1" outlineLevel="1">
      <c r="E43" s="16" t="str">
        <f t="shared" ref="E43:V43" si="26" xml:space="preserve"> E$25</f>
        <v>Model period ending</v>
      </c>
      <c r="F43" s="16">
        <f t="shared" si="26"/>
        <v>0</v>
      </c>
      <c r="G43" s="16" t="str">
        <f t="shared" si="26"/>
        <v>date</v>
      </c>
      <c r="H43" s="16">
        <f t="shared" si="26"/>
        <v>0</v>
      </c>
      <c r="I43" s="16">
        <f t="shared" si="26"/>
        <v>0</v>
      </c>
      <c r="J43" s="16">
        <f t="shared" si="26"/>
        <v>41364</v>
      </c>
      <c r="K43" s="16">
        <f t="shared" si="26"/>
        <v>41729</v>
      </c>
      <c r="L43" s="16">
        <f t="shared" si="26"/>
        <v>42094</v>
      </c>
      <c r="M43" s="16">
        <f t="shared" si="26"/>
        <v>42460</v>
      </c>
      <c r="N43" s="16">
        <f t="shared" si="26"/>
        <v>42825</v>
      </c>
      <c r="O43" s="16">
        <f t="shared" si="26"/>
        <v>43190</v>
      </c>
      <c r="P43" s="16">
        <f t="shared" si="26"/>
        <v>43555</v>
      </c>
      <c r="Q43" s="16">
        <f t="shared" si="26"/>
        <v>43921</v>
      </c>
      <c r="R43" s="16">
        <f t="shared" si="26"/>
        <v>44286</v>
      </c>
      <c r="S43" s="16">
        <f t="shared" si="26"/>
        <v>44651</v>
      </c>
      <c r="T43" s="16">
        <f t="shared" si="26"/>
        <v>45016</v>
      </c>
      <c r="U43" s="16">
        <f t="shared" si="26"/>
        <v>45382</v>
      </c>
      <c r="V43" s="16">
        <f t="shared" si="26"/>
        <v>45747</v>
      </c>
    </row>
    <row r="44" spans="1:22" s="148" customFormat="1" hidden="1" outlineLevel="1">
      <c r="A44" s="160"/>
      <c r="B44" s="160"/>
      <c r="C44" s="161"/>
      <c r="D44" s="162"/>
      <c r="E44" s="162" t="s">
        <v>278</v>
      </c>
      <c r="F44" s="162"/>
      <c r="G44" s="162" t="s">
        <v>273</v>
      </c>
      <c r="H44" s="162">
        <f xml:space="preserve"> SUM(J44:V44)</f>
        <v>1</v>
      </c>
      <c r="I44" s="162"/>
      <c r="J44" s="162">
        <f t="shared" ref="J44:P44" si="27" xml:space="preserve"> IF(AND($F41 &gt;= J42, $F41 &lt;= J43), 1, 0)</f>
        <v>0</v>
      </c>
      <c r="K44" s="162">
        <f t="shared" si="27"/>
        <v>0</v>
      </c>
      <c r="L44" s="162">
        <f t="shared" si="27"/>
        <v>0</v>
      </c>
      <c r="M44" s="162">
        <f t="shared" si="27"/>
        <v>0</v>
      </c>
      <c r="N44" s="162">
        <f t="shared" si="27"/>
        <v>0</v>
      </c>
      <c r="O44" s="162">
        <f t="shared" si="27"/>
        <v>0</v>
      </c>
      <c r="P44" s="162">
        <f t="shared" si="27"/>
        <v>0</v>
      </c>
      <c r="Q44" s="162">
        <f t="shared" ref="Q44:V44" si="28" xml:space="preserve"> IF(AND($F41 &gt;= Q42, $F41 &lt;= Q43), 1, 0)</f>
        <v>0</v>
      </c>
      <c r="R44" s="162">
        <f t="shared" si="28"/>
        <v>0</v>
      </c>
      <c r="S44" s="162">
        <f t="shared" si="28"/>
        <v>0</v>
      </c>
      <c r="T44" s="162">
        <f t="shared" si="28"/>
        <v>0</v>
      </c>
      <c r="U44" s="162">
        <f t="shared" si="28"/>
        <v>0</v>
      </c>
      <c r="V44" s="162">
        <f t="shared" si="28"/>
        <v>1</v>
      </c>
    </row>
    <row r="45" spans="1:22" hidden="1" outlineLevel="1">
      <c r="E45" s="3"/>
      <c r="F45" s="3"/>
      <c r="G45" s="3"/>
      <c r="H45" s="3"/>
      <c r="I45" s="3"/>
      <c r="J45" s="3"/>
      <c r="K45" s="3"/>
      <c r="L45" s="3"/>
      <c r="M45" s="3"/>
      <c r="N45" s="3"/>
      <c r="O45" s="3"/>
      <c r="P45" s="3"/>
      <c r="Q45" s="3"/>
      <c r="R45" s="3"/>
      <c r="S45" s="3"/>
      <c r="T45" s="3"/>
      <c r="U45" s="3"/>
      <c r="V45" s="3"/>
    </row>
    <row r="46" spans="1:22" hidden="1" outlineLevel="1">
      <c r="B46" s="10" t="s">
        <v>280</v>
      </c>
      <c r="E46" s="3"/>
      <c r="F46" s="3"/>
      <c r="G46" s="3"/>
      <c r="H46" s="3"/>
      <c r="I46" s="3"/>
      <c r="J46" s="3"/>
      <c r="K46" s="3"/>
      <c r="L46" s="3"/>
      <c r="M46" s="3"/>
      <c r="N46" s="3"/>
      <c r="O46" s="3"/>
      <c r="P46" s="3"/>
      <c r="Q46" s="3"/>
      <c r="R46" s="3"/>
      <c r="S46" s="3"/>
      <c r="T46" s="3"/>
      <c r="U46" s="3"/>
      <c r="V46" s="3"/>
    </row>
    <row r="47" spans="1:22" hidden="1" outlineLevel="1">
      <c r="E47" s="3" t="str">
        <f xml:space="preserve"> E$34</f>
        <v>Forecast start period flag</v>
      </c>
      <c r="F47" s="3">
        <f t="shared" ref="F47:V47" si="29" xml:space="preserve"> F$34</f>
        <v>0</v>
      </c>
      <c r="G47" s="3" t="str">
        <f t="shared" si="29"/>
        <v>flag</v>
      </c>
      <c r="H47" s="3">
        <f t="shared" si="29"/>
        <v>1</v>
      </c>
      <c r="I47" s="3">
        <f t="shared" si="29"/>
        <v>0</v>
      </c>
      <c r="J47" s="3">
        <f t="shared" si="29"/>
        <v>0</v>
      </c>
      <c r="K47" s="3">
        <f t="shared" si="29"/>
        <v>0</v>
      </c>
      <c r="L47" s="3">
        <f t="shared" si="29"/>
        <v>0</v>
      </c>
      <c r="M47" s="3">
        <f t="shared" si="29"/>
        <v>0</v>
      </c>
      <c r="N47" s="3">
        <f t="shared" si="29"/>
        <v>0</v>
      </c>
      <c r="O47" s="3">
        <f t="shared" si="29"/>
        <v>0</v>
      </c>
      <c r="P47" s="3">
        <f t="shared" si="29"/>
        <v>0</v>
      </c>
      <c r="Q47" s="3">
        <f t="shared" si="29"/>
        <v>0</v>
      </c>
      <c r="R47" s="3">
        <f t="shared" si="29"/>
        <v>1</v>
      </c>
      <c r="S47" s="3">
        <f t="shared" si="29"/>
        <v>0</v>
      </c>
      <c r="T47" s="3">
        <f t="shared" si="29"/>
        <v>0</v>
      </c>
      <c r="U47" s="3">
        <f t="shared" si="29"/>
        <v>0</v>
      </c>
      <c r="V47" s="3">
        <f t="shared" si="29"/>
        <v>0</v>
      </c>
    </row>
    <row r="48" spans="1:22" hidden="1" outlineLevel="1">
      <c r="E48" s="3" t="str">
        <f xml:space="preserve"> E$44</f>
        <v>Forecast end period flag</v>
      </c>
      <c r="F48" s="3">
        <f t="shared" ref="F48:V48" si="30" xml:space="preserve"> F$44</f>
        <v>0</v>
      </c>
      <c r="G48" s="3" t="str">
        <f t="shared" si="30"/>
        <v>flag</v>
      </c>
      <c r="H48" s="3">
        <f t="shared" si="30"/>
        <v>1</v>
      </c>
      <c r="I48" s="3">
        <f t="shared" si="30"/>
        <v>0</v>
      </c>
      <c r="J48" s="3">
        <f t="shared" si="30"/>
        <v>0</v>
      </c>
      <c r="K48" s="3">
        <f t="shared" si="30"/>
        <v>0</v>
      </c>
      <c r="L48" s="3">
        <f t="shared" si="30"/>
        <v>0</v>
      </c>
      <c r="M48" s="3">
        <f t="shared" si="30"/>
        <v>0</v>
      </c>
      <c r="N48" s="3">
        <f t="shared" si="30"/>
        <v>0</v>
      </c>
      <c r="O48" s="3">
        <f t="shared" si="30"/>
        <v>0</v>
      </c>
      <c r="P48" s="3">
        <f t="shared" si="30"/>
        <v>0</v>
      </c>
      <c r="Q48" s="3">
        <f t="shared" si="30"/>
        <v>0</v>
      </c>
      <c r="R48" s="3">
        <f t="shared" si="30"/>
        <v>0</v>
      </c>
      <c r="S48" s="3">
        <f t="shared" si="30"/>
        <v>0</v>
      </c>
      <c r="T48" s="3">
        <f t="shared" si="30"/>
        <v>0</v>
      </c>
      <c r="U48" s="3">
        <f t="shared" si="30"/>
        <v>0</v>
      </c>
      <c r="V48" s="3">
        <f t="shared" si="30"/>
        <v>1</v>
      </c>
    </row>
    <row r="49" spans="1:22" s="196" customFormat="1" hidden="1" outlineLevel="1">
      <c r="A49" s="194"/>
      <c r="B49" s="194"/>
      <c r="C49" s="195"/>
      <c r="E49" s="196" t="s">
        <v>280</v>
      </c>
      <c r="G49" s="196" t="s">
        <v>273</v>
      </c>
      <c r="H49" s="196">
        <f xml:space="preserve"> SUM(J49:V49)</f>
        <v>5</v>
      </c>
      <c r="I49" s="209"/>
      <c r="J49" s="196">
        <f xml:space="preserve"> J47 + I49 - I48</f>
        <v>0</v>
      </c>
      <c r="K49" s="196">
        <f t="shared" ref="K49:P49" si="31" xml:space="preserve"> K47 + J49 - J48</f>
        <v>0</v>
      </c>
      <c r="L49" s="196">
        <f t="shared" si="31"/>
        <v>0</v>
      </c>
      <c r="M49" s="196">
        <f t="shared" si="31"/>
        <v>0</v>
      </c>
      <c r="N49" s="196">
        <f t="shared" si="31"/>
        <v>0</v>
      </c>
      <c r="O49" s="196">
        <f t="shared" si="31"/>
        <v>0</v>
      </c>
      <c r="P49" s="196">
        <f t="shared" si="31"/>
        <v>0</v>
      </c>
      <c r="Q49" s="196">
        <f t="shared" ref="Q49" si="32" xml:space="preserve"> Q47 + P49 - P48</f>
        <v>0</v>
      </c>
      <c r="R49" s="196">
        <f t="shared" ref="R49" si="33" xml:space="preserve"> R47 + Q49 - Q48</f>
        <v>1</v>
      </c>
      <c r="S49" s="196">
        <f t="shared" ref="S49" si="34" xml:space="preserve"> S47 + R49 - R48</f>
        <v>1</v>
      </c>
      <c r="T49" s="196">
        <f t="shared" ref="T49" si="35" xml:space="preserve"> T47 + S49 - S48</f>
        <v>1</v>
      </c>
      <c r="U49" s="196">
        <f t="shared" ref="U49" si="36" xml:space="preserve"> U47 + T49 - T48</f>
        <v>1</v>
      </c>
      <c r="V49" s="196">
        <f t="shared" ref="V49" si="37" xml:space="preserve"> V47 + U49 - U48</f>
        <v>1</v>
      </c>
    </row>
    <row r="50" spans="1:22" s="148" customFormat="1" hidden="1" outlineLevel="1">
      <c r="A50" s="160"/>
      <c r="B50" s="160"/>
      <c r="C50" s="161"/>
      <c r="D50" s="162"/>
      <c r="E50" s="162" t="s">
        <v>281</v>
      </c>
      <c r="F50" s="162">
        <f xml:space="preserve"> SUM(J49:V49)</f>
        <v>5</v>
      </c>
      <c r="G50" s="162" t="s">
        <v>282</v>
      </c>
      <c r="H50" s="162"/>
      <c r="I50" s="162"/>
      <c r="J50" s="162"/>
      <c r="K50" s="162"/>
      <c r="L50" s="162"/>
      <c r="M50" s="162"/>
      <c r="N50" s="162"/>
      <c r="O50" s="162"/>
      <c r="P50" s="162"/>
      <c r="Q50" s="162"/>
      <c r="R50" s="162"/>
      <c r="S50" s="162"/>
      <c r="T50" s="162"/>
      <c r="U50" s="162"/>
      <c r="V50" s="162"/>
    </row>
    <row r="51" spans="1:22" hidden="1" outlineLevel="1">
      <c r="E51" s="3"/>
      <c r="F51" s="3"/>
      <c r="G51" s="3"/>
      <c r="H51" s="3"/>
      <c r="I51" s="3"/>
      <c r="J51" s="3"/>
      <c r="K51" s="3"/>
      <c r="L51" s="3"/>
      <c r="M51" s="3"/>
      <c r="N51" s="3"/>
      <c r="O51" s="3"/>
      <c r="P51" s="3"/>
      <c r="Q51" s="3"/>
      <c r="R51" s="3"/>
      <c r="S51" s="3"/>
      <c r="T51" s="3"/>
      <c r="U51" s="3"/>
      <c r="V51" s="3"/>
    </row>
    <row r="52" spans="1:22" hidden="1" outlineLevel="1">
      <c r="B52" s="10" t="s">
        <v>283</v>
      </c>
      <c r="E52" s="3"/>
      <c r="F52" s="3"/>
      <c r="G52" s="3"/>
      <c r="H52" s="3"/>
      <c r="I52" s="3"/>
      <c r="J52" s="3"/>
      <c r="K52" s="3"/>
      <c r="L52" s="3"/>
      <c r="M52" s="3"/>
      <c r="N52" s="3"/>
      <c r="O52" s="3"/>
      <c r="P52" s="3"/>
      <c r="Q52" s="3"/>
      <c r="R52" s="3"/>
      <c r="S52" s="3"/>
      <c r="T52" s="3"/>
      <c r="U52" s="3"/>
      <c r="V52" s="3"/>
    </row>
    <row r="53" spans="1:22" hidden="1" outlineLevel="1">
      <c r="E53" s="3" t="str">
        <f xml:space="preserve"> E$14</f>
        <v>1st model column flag</v>
      </c>
      <c r="F53" s="3">
        <f t="shared" ref="F53:V53" si="38" xml:space="preserve"> F$14</f>
        <v>0</v>
      </c>
      <c r="G53" s="3" t="str">
        <f t="shared" si="38"/>
        <v>flag</v>
      </c>
      <c r="H53" s="3">
        <f t="shared" si="38"/>
        <v>1</v>
      </c>
      <c r="I53" s="3">
        <f t="shared" si="38"/>
        <v>0</v>
      </c>
      <c r="J53" s="3">
        <f t="shared" si="38"/>
        <v>1</v>
      </c>
      <c r="K53" s="3">
        <f t="shared" si="38"/>
        <v>0</v>
      </c>
      <c r="L53" s="3">
        <f t="shared" si="38"/>
        <v>0</v>
      </c>
      <c r="M53" s="3">
        <f t="shared" si="38"/>
        <v>0</v>
      </c>
      <c r="N53" s="3">
        <f t="shared" si="38"/>
        <v>0</v>
      </c>
      <c r="O53" s="3">
        <f t="shared" si="38"/>
        <v>0</v>
      </c>
      <c r="P53" s="3">
        <f t="shared" si="38"/>
        <v>0</v>
      </c>
      <c r="Q53" s="3">
        <f t="shared" si="38"/>
        <v>0</v>
      </c>
      <c r="R53" s="3">
        <f t="shared" si="38"/>
        <v>0</v>
      </c>
      <c r="S53" s="3">
        <f t="shared" si="38"/>
        <v>0</v>
      </c>
      <c r="T53" s="3">
        <f t="shared" si="38"/>
        <v>0</v>
      </c>
      <c r="U53" s="3">
        <f t="shared" si="38"/>
        <v>0</v>
      </c>
      <c r="V53" s="3">
        <f t="shared" si="38"/>
        <v>0</v>
      </c>
    </row>
    <row r="54" spans="1:22" hidden="1" outlineLevel="1">
      <c r="E54" s="3" t="str">
        <f xml:space="preserve"> E$34</f>
        <v>Forecast start period flag</v>
      </c>
      <c r="F54" s="3">
        <f t="shared" ref="F54:V54" si="39" xml:space="preserve"> F$34</f>
        <v>0</v>
      </c>
      <c r="G54" s="3" t="str">
        <f t="shared" si="39"/>
        <v>flag</v>
      </c>
      <c r="H54" s="3">
        <f t="shared" si="39"/>
        <v>1</v>
      </c>
      <c r="I54" s="3">
        <f t="shared" si="39"/>
        <v>0</v>
      </c>
      <c r="J54" s="3">
        <f t="shared" si="39"/>
        <v>0</v>
      </c>
      <c r="K54" s="3">
        <f t="shared" si="39"/>
        <v>0</v>
      </c>
      <c r="L54" s="3">
        <f t="shared" si="39"/>
        <v>0</v>
      </c>
      <c r="M54" s="3">
        <f t="shared" si="39"/>
        <v>0</v>
      </c>
      <c r="N54" s="3">
        <f t="shared" si="39"/>
        <v>0</v>
      </c>
      <c r="O54" s="3">
        <f t="shared" si="39"/>
        <v>0</v>
      </c>
      <c r="P54" s="3">
        <f t="shared" si="39"/>
        <v>0</v>
      </c>
      <c r="Q54" s="3">
        <f t="shared" si="39"/>
        <v>0</v>
      </c>
      <c r="R54" s="3">
        <f t="shared" si="39"/>
        <v>1</v>
      </c>
      <c r="S54" s="3">
        <f t="shared" si="39"/>
        <v>0</v>
      </c>
      <c r="T54" s="3">
        <f t="shared" si="39"/>
        <v>0</v>
      </c>
      <c r="U54" s="3">
        <f t="shared" si="39"/>
        <v>0</v>
      </c>
      <c r="V54" s="3">
        <f t="shared" si="39"/>
        <v>0</v>
      </c>
    </row>
    <row r="55" spans="1:22" s="196" customFormat="1" hidden="1" outlineLevel="1">
      <c r="A55" s="194"/>
      <c r="B55" s="194"/>
      <c r="C55" s="195"/>
      <c r="E55" s="196" t="s">
        <v>283</v>
      </c>
      <c r="G55" s="196" t="s">
        <v>273</v>
      </c>
      <c r="H55" s="196">
        <f xml:space="preserve"> SUM(J55:V55)</f>
        <v>8</v>
      </c>
      <c r="I55" s="209"/>
      <c r="J55" s="196">
        <f xml:space="preserve"> J53 + I55 - J54</f>
        <v>1</v>
      </c>
      <c r="K55" s="196">
        <f t="shared" ref="K55:P55" si="40" xml:space="preserve"> K53 + J55 - K54</f>
        <v>1</v>
      </c>
      <c r="L55" s="196">
        <f t="shared" si="40"/>
        <v>1</v>
      </c>
      <c r="M55" s="196">
        <f t="shared" si="40"/>
        <v>1</v>
      </c>
      <c r="N55" s="196">
        <f t="shared" si="40"/>
        <v>1</v>
      </c>
      <c r="O55" s="196">
        <f t="shared" si="40"/>
        <v>1</v>
      </c>
      <c r="P55" s="196">
        <f t="shared" si="40"/>
        <v>1</v>
      </c>
      <c r="Q55" s="196">
        <f t="shared" ref="Q55" si="41" xml:space="preserve"> Q53 + P55 - Q54</f>
        <v>1</v>
      </c>
      <c r="R55" s="196">
        <f t="shared" ref="R55" si="42" xml:space="preserve"> R53 + Q55 - R54</f>
        <v>0</v>
      </c>
      <c r="S55" s="196">
        <f t="shared" ref="S55" si="43" xml:space="preserve"> S53 + R55 - S54</f>
        <v>0</v>
      </c>
      <c r="T55" s="196">
        <f t="shared" ref="T55" si="44" xml:space="preserve"> T53 + S55 - T54</f>
        <v>0</v>
      </c>
      <c r="U55" s="196">
        <f t="shared" ref="U55" si="45" xml:space="preserve"> U53 + T55 - U54</f>
        <v>0</v>
      </c>
      <c r="V55" s="196">
        <f t="shared" ref="V55" si="46" xml:space="preserve"> V53 + U55 - V54</f>
        <v>0</v>
      </c>
    </row>
    <row r="56" spans="1:22" hidden="1" outlineLevel="1">
      <c r="E56" s="3" t="s">
        <v>284</v>
      </c>
      <c r="F56" s="3">
        <f xml:space="preserve"> SUM(J55:V55)</f>
        <v>8</v>
      </c>
      <c r="G56" s="3" t="s">
        <v>282</v>
      </c>
      <c r="H56" s="3"/>
      <c r="I56" s="3"/>
      <c r="J56" s="3"/>
      <c r="K56" s="3"/>
      <c r="L56" s="3"/>
      <c r="M56" s="3"/>
      <c r="N56" s="3"/>
      <c r="O56" s="3"/>
      <c r="P56" s="3"/>
      <c r="Q56" s="3"/>
      <c r="R56" s="3"/>
      <c r="S56" s="3"/>
      <c r="T56" s="3"/>
      <c r="U56" s="3"/>
      <c r="V56" s="3"/>
    </row>
    <row r="57" spans="1:22" hidden="1" outlineLevel="1">
      <c r="E57" s="3"/>
      <c r="F57" s="3"/>
      <c r="G57" s="3"/>
      <c r="H57" s="3"/>
      <c r="I57" s="3"/>
      <c r="J57" s="3"/>
      <c r="K57" s="3"/>
      <c r="L57" s="3"/>
      <c r="M57" s="3"/>
      <c r="N57" s="3"/>
      <c r="O57" s="3"/>
      <c r="P57" s="3"/>
      <c r="Q57" s="3"/>
      <c r="R57" s="3"/>
      <c r="S57" s="3"/>
      <c r="T57" s="3"/>
      <c r="U57" s="3"/>
      <c r="V57" s="3"/>
    </row>
    <row r="58" spans="1:22" hidden="1" outlineLevel="1">
      <c r="B58" s="10" t="s">
        <v>285</v>
      </c>
      <c r="E58" s="3"/>
      <c r="F58" s="3"/>
      <c r="G58" s="3"/>
      <c r="H58" s="3"/>
      <c r="I58" s="3"/>
      <c r="J58" s="3"/>
      <c r="K58" s="3"/>
      <c r="L58" s="3"/>
      <c r="M58" s="3"/>
      <c r="N58" s="3"/>
      <c r="O58" s="3"/>
      <c r="P58" s="3"/>
      <c r="Q58" s="3"/>
      <c r="R58" s="3"/>
      <c r="S58" s="3"/>
      <c r="T58" s="3"/>
      <c r="U58" s="3"/>
      <c r="V58" s="3"/>
    </row>
    <row r="59" spans="1:22" hidden="1" outlineLevel="1">
      <c r="E59" s="3" t="str">
        <f xml:space="preserve"> E$44</f>
        <v>Forecast end period flag</v>
      </c>
      <c r="F59" s="3">
        <f t="shared" ref="F59:V59" si="47" xml:space="preserve"> F$44</f>
        <v>0</v>
      </c>
      <c r="G59" s="3" t="str">
        <f t="shared" si="47"/>
        <v>flag</v>
      </c>
      <c r="H59" s="3">
        <f t="shared" si="47"/>
        <v>1</v>
      </c>
      <c r="I59" s="104">
        <f t="shared" si="47"/>
        <v>0</v>
      </c>
      <c r="J59" s="3">
        <f t="shared" si="47"/>
        <v>0</v>
      </c>
      <c r="K59" s="3">
        <f t="shared" si="47"/>
        <v>0</v>
      </c>
      <c r="L59" s="3">
        <f t="shared" si="47"/>
        <v>0</v>
      </c>
      <c r="M59" s="3">
        <f t="shared" si="47"/>
        <v>0</v>
      </c>
      <c r="N59" s="3">
        <f t="shared" si="47"/>
        <v>0</v>
      </c>
      <c r="O59" s="3">
        <f t="shared" si="47"/>
        <v>0</v>
      </c>
      <c r="P59" s="3">
        <f t="shared" si="47"/>
        <v>0</v>
      </c>
      <c r="Q59" s="3">
        <f t="shared" si="47"/>
        <v>0</v>
      </c>
      <c r="R59" s="3">
        <f t="shared" si="47"/>
        <v>0</v>
      </c>
      <c r="S59" s="3">
        <f t="shared" si="47"/>
        <v>0</v>
      </c>
      <c r="T59" s="3">
        <f t="shared" si="47"/>
        <v>0</v>
      </c>
      <c r="U59" s="3">
        <f t="shared" si="47"/>
        <v>0</v>
      </c>
      <c r="V59" s="3">
        <f t="shared" si="47"/>
        <v>1</v>
      </c>
    </row>
    <row r="60" spans="1:22" s="148" customFormat="1" hidden="1" outlineLevel="1">
      <c r="A60" s="160"/>
      <c r="B60" s="160"/>
      <c r="C60" s="161"/>
      <c r="D60" s="162"/>
      <c r="E60" s="162" t="s">
        <v>285</v>
      </c>
      <c r="F60" s="162"/>
      <c r="G60" s="162" t="s">
        <v>273</v>
      </c>
      <c r="H60" s="162">
        <f xml:space="preserve"> SUM(J60:V60)</f>
        <v>0</v>
      </c>
      <c r="I60" s="162"/>
      <c r="J60" s="162">
        <f xml:space="preserve"> I59</f>
        <v>0</v>
      </c>
      <c r="K60" s="162">
        <f t="shared" ref="K60:P60" si="48" xml:space="preserve"> J59</f>
        <v>0</v>
      </c>
      <c r="L60" s="162">
        <f t="shared" si="48"/>
        <v>0</v>
      </c>
      <c r="M60" s="162">
        <f t="shared" si="48"/>
        <v>0</v>
      </c>
      <c r="N60" s="162">
        <f t="shared" si="48"/>
        <v>0</v>
      </c>
      <c r="O60" s="162">
        <f t="shared" si="48"/>
        <v>0</v>
      </c>
      <c r="P60" s="162">
        <f t="shared" si="48"/>
        <v>0</v>
      </c>
      <c r="Q60" s="162">
        <f t="shared" ref="Q60" si="49" xml:space="preserve"> P59</f>
        <v>0</v>
      </c>
      <c r="R60" s="162">
        <f t="shared" ref="R60" si="50" xml:space="preserve"> Q59</f>
        <v>0</v>
      </c>
      <c r="S60" s="162">
        <f t="shared" ref="S60" si="51" xml:space="preserve"> R59</f>
        <v>0</v>
      </c>
      <c r="T60" s="162">
        <f t="shared" ref="T60" si="52" xml:space="preserve"> S59</f>
        <v>0</v>
      </c>
      <c r="U60" s="162">
        <f t="shared" ref="U60" si="53" xml:space="preserve"> T59</f>
        <v>0</v>
      </c>
      <c r="V60" s="162">
        <f t="shared" ref="V60" si="54" xml:space="preserve"> U59</f>
        <v>0</v>
      </c>
    </row>
    <row r="61" spans="1:22" hidden="1" outlineLevel="1">
      <c r="E61" s="3"/>
      <c r="F61" s="3"/>
      <c r="G61" s="3"/>
      <c r="H61" s="3"/>
      <c r="I61" s="3"/>
      <c r="J61" s="3"/>
      <c r="K61" s="3"/>
      <c r="L61" s="3"/>
      <c r="M61" s="3"/>
      <c r="N61" s="3"/>
      <c r="O61" s="3"/>
      <c r="P61" s="3"/>
      <c r="Q61" s="3"/>
      <c r="R61" s="3"/>
      <c r="S61" s="3"/>
      <c r="T61" s="3"/>
      <c r="U61" s="3"/>
      <c r="V61" s="3"/>
    </row>
    <row r="62" spans="1:22" hidden="1" outlineLevel="1">
      <c r="B62" s="10" t="s">
        <v>286</v>
      </c>
      <c r="E62" s="3"/>
      <c r="F62" s="3"/>
      <c r="G62" s="3"/>
      <c r="H62" s="3"/>
      <c r="I62" s="3"/>
      <c r="J62" s="3"/>
      <c r="K62" s="3"/>
      <c r="L62" s="3"/>
      <c r="M62" s="3"/>
      <c r="N62" s="3"/>
      <c r="O62" s="3"/>
      <c r="P62" s="3"/>
      <c r="Q62" s="3"/>
      <c r="R62" s="3"/>
      <c r="S62" s="3"/>
      <c r="T62" s="3"/>
      <c r="U62" s="3"/>
      <c r="V62" s="3"/>
    </row>
    <row r="63" spans="1:22" hidden="1" outlineLevel="1">
      <c r="E63" s="3" t="str">
        <f t="shared" ref="E63:V63" si="55" xml:space="preserve"> E$60</f>
        <v>First post-forecast period flag</v>
      </c>
      <c r="F63" s="3">
        <f t="shared" si="55"/>
        <v>0</v>
      </c>
      <c r="G63" s="3" t="str">
        <f t="shared" si="55"/>
        <v>flag</v>
      </c>
      <c r="H63" s="3">
        <f t="shared" si="55"/>
        <v>0</v>
      </c>
      <c r="I63" s="3">
        <f t="shared" si="55"/>
        <v>0</v>
      </c>
      <c r="J63" s="3">
        <f t="shared" si="55"/>
        <v>0</v>
      </c>
      <c r="K63" s="3">
        <f t="shared" si="55"/>
        <v>0</v>
      </c>
      <c r="L63" s="3">
        <f t="shared" si="55"/>
        <v>0</v>
      </c>
      <c r="M63" s="3">
        <f t="shared" si="55"/>
        <v>0</v>
      </c>
      <c r="N63" s="3">
        <f t="shared" si="55"/>
        <v>0</v>
      </c>
      <c r="O63" s="3">
        <f t="shared" si="55"/>
        <v>0</v>
      </c>
      <c r="P63" s="3">
        <f t="shared" si="55"/>
        <v>0</v>
      </c>
      <c r="Q63" s="3">
        <f t="shared" si="55"/>
        <v>0</v>
      </c>
      <c r="R63" s="3">
        <f t="shared" si="55"/>
        <v>0</v>
      </c>
      <c r="S63" s="3">
        <f t="shared" si="55"/>
        <v>0</v>
      </c>
      <c r="T63" s="3">
        <f t="shared" si="55"/>
        <v>0</v>
      </c>
      <c r="U63" s="3">
        <f t="shared" si="55"/>
        <v>0</v>
      </c>
      <c r="V63" s="3">
        <f t="shared" si="55"/>
        <v>0</v>
      </c>
    </row>
    <row r="64" spans="1:22" hidden="1" outlineLevel="1">
      <c r="E64" s="3" t="s">
        <v>286</v>
      </c>
      <c r="F64" s="3"/>
      <c r="G64" s="3" t="s">
        <v>273</v>
      </c>
      <c r="H64" s="3">
        <f xml:space="preserve"> SUM(J64:V64)</f>
        <v>0</v>
      </c>
      <c r="I64" s="104"/>
      <c r="J64" s="3">
        <f xml:space="preserve"> J63 + I64</f>
        <v>0</v>
      </c>
      <c r="K64" s="3">
        <f t="shared" ref="K64:P64" si="56" xml:space="preserve"> K63 + J64</f>
        <v>0</v>
      </c>
      <c r="L64" s="3">
        <f t="shared" si="56"/>
        <v>0</v>
      </c>
      <c r="M64" s="3">
        <f t="shared" si="56"/>
        <v>0</v>
      </c>
      <c r="N64" s="3">
        <f t="shared" si="56"/>
        <v>0</v>
      </c>
      <c r="O64" s="3">
        <f t="shared" si="56"/>
        <v>0</v>
      </c>
      <c r="P64" s="3">
        <f t="shared" si="56"/>
        <v>0</v>
      </c>
      <c r="Q64" s="3">
        <f t="shared" ref="Q64" si="57" xml:space="preserve"> Q63 + P64</f>
        <v>0</v>
      </c>
      <c r="R64" s="3">
        <f t="shared" ref="R64" si="58" xml:space="preserve"> R63 + Q64</f>
        <v>0</v>
      </c>
      <c r="S64" s="3">
        <f t="shared" ref="S64" si="59" xml:space="preserve"> S63 + R64</f>
        <v>0</v>
      </c>
      <c r="T64" s="3">
        <f t="shared" ref="T64" si="60" xml:space="preserve"> T63 + S64</f>
        <v>0</v>
      </c>
      <c r="U64" s="3">
        <f t="shared" ref="U64" si="61" xml:space="preserve"> U63 + T64</f>
        <v>0</v>
      </c>
      <c r="V64" s="3">
        <f t="shared" ref="V64" si="62" xml:space="preserve"> V63 + U64</f>
        <v>0</v>
      </c>
    </row>
    <row r="65" spans="1:22" hidden="1" outlineLevel="1">
      <c r="E65" s="3" t="s">
        <v>287</v>
      </c>
      <c r="F65" s="3">
        <f xml:space="preserve"> SUM(J64:V64)</f>
        <v>0</v>
      </c>
      <c r="G65" s="3" t="s">
        <v>282</v>
      </c>
      <c r="H65" s="3"/>
      <c r="I65" s="3"/>
      <c r="J65" s="3"/>
      <c r="K65" s="3"/>
      <c r="L65" s="3"/>
      <c r="M65" s="3"/>
      <c r="N65" s="3"/>
      <c r="O65" s="3"/>
      <c r="P65" s="3"/>
      <c r="Q65" s="3"/>
      <c r="R65" s="3"/>
      <c r="S65" s="3"/>
      <c r="T65" s="3"/>
      <c r="U65" s="3"/>
      <c r="V65" s="3"/>
    </row>
    <row r="66" spans="1:22" hidden="1" outlineLevel="1">
      <c r="E66" s="3"/>
      <c r="F66" s="3"/>
      <c r="G66" s="3"/>
      <c r="H66" s="3"/>
      <c r="I66" s="3"/>
      <c r="J66" s="3"/>
      <c r="K66" s="3"/>
      <c r="L66" s="3"/>
      <c r="M66" s="3"/>
      <c r="N66" s="3"/>
      <c r="O66" s="3"/>
      <c r="P66" s="3"/>
      <c r="Q66" s="3"/>
      <c r="R66" s="3"/>
      <c r="S66" s="3"/>
      <c r="T66" s="3"/>
      <c r="U66" s="3"/>
      <c r="V66" s="3"/>
    </row>
    <row r="67" spans="1:22" ht="12.75" customHeight="1">
      <c r="E67" s="3"/>
      <c r="F67" s="3"/>
      <c r="G67" s="3"/>
      <c r="H67" s="3"/>
      <c r="I67" s="3"/>
      <c r="J67" s="3"/>
      <c r="K67" s="3"/>
      <c r="L67" s="3"/>
      <c r="M67" s="3"/>
      <c r="N67" s="3"/>
      <c r="O67" s="3"/>
      <c r="P67" s="3"/>
      <c r="Q67" s="3"/>
      <c r="R67" s="3"/>
      <c r="S67" s="3"/>
      <c r="T67" s="3"/>
      <c r="U67" s="3"/>
      <c r="V67" s="3"/>
    </row>
    <row r="68" spans="1:22" ht="12.75" customHeight="1" collapsed="1">
      <c r="A68" s="39" t="s">
        <v>288</v>
      </c>
      <c r="B68" s="39"/>
      <c r="C68" s="40"/>
      <c r="D68" s="39"/>
      <c r="E68" s="39"/>
      <c r="F68" s="39"/>
      <c r="G68" s="39"/>
      <c r="H68" s="39"/>
      <c r="I68" s="39"/>
      <c r="J68" s="39"/>
      <c r="K68" s="39"/>
      <c r="L68" s="39"/>
      <c r="M68" s="39"/>
      <c r="N68" s="39"/>
      <c r="O68" s="39"/>
      <c r="P68" s="39"/>
      <c r="Q68" s="39"/>
      <c r="R68" s="39"/>
      <c r="S68" s="39"/>
      <c r="T68" s="39"/>
      <c r="U68" s="39"/>
      <c r="V68" s="39"/>
    </row>
    <row r="69" spans="1:22" hidden="1" outlineLevel="1">
      <c r="E69" s="3"/>
      <c r="F69" s="3"/>
      <c r="G69" s="3"/>
      <c r="H69" s="3"/>
      <c r="I69" s="3"/>
      <c r="J69" s="3"/>
      <c r="K69" s="3"/>
      <c r="L69" s="3"/>
      <c r="M69" s="3"/>
      <c r="N69" s="3"/>
      <c r="O69" s="3"/>
      <c r="P69" s="3"/>
      <c r="Q69" s="3"/>
      <c r="R69" s="3"/>
      <c r="S69" s="3"/>
      <c r="T69" s="3"/>
      <c r="U69" s="3"/>
      <c r="V69" s="3"/>
    </row>
    <row r="70" spans="1:22" hidden="1" outlineLevel="1">
      <c r="B70" s="10" t="s">
        <v>289</v>
      </c>
      <c r="E70" s="3"/>
      <c r="F70" s="13"/>
      <c r="G70" s="14"/>
      <c r="H70" s="14"/>
      <c r="I70" s="14"/>
      <c r="J70" s="14"/>
      <c r="K70" s="14"/>
      <c r="L70" s="14"/>
      <c r="M70" s="14"/>
      <c r="N70" s="14"/>
      <c r="O70" s="14"/>
      <c r="P70" s="14"/>
      <c r="Q70" s="14"/>
      <c r="R70" s="14"/>
      <c r="S70" s="14"/>
      <c r="T70" s="14"/>
      <c r="U70" s="14"/>
      <c r="V70" s="14"/>
    </row>
    <row r="71" spans="1:22" hidden="1" outlineLevel="1">
      <c r="E71" s="3" t="str">
        <f t="shared" ref="E71:V71" si="63" xml:space="preserve"> E$14</f>
        <v>1st model column flag</v>
      </c>
      <c r="F71" s="3">
        <f t="shared" si="63"/>
        <v>0</v>
      </c>
      <c r="G71" s="3" t="str">
        <f t="shared" si="63"/>
        <v>flag</v>
      </c>
      <c r="H71" s="3">
        <f t="shared" si="63"/>
        <v>1</v>
      </c>
      <c r="I71" s="3">
        <f t="shared" si="63"/>
        <v>0</v>
      </c>
      <c r="J71" s="3">
        <f t="shared" si="63"/>
        <v>1</v>
      </c>
      <c r="K71" s="3">
        <f t="shared" si="63"/>
        <v>0</v>
      </c>
      <c r="L71" s="3">
        <f t="shared" si="63"/>
        <v>0</v>
      </c>
      <c r="M71" s="3">
        <f t="shared" si="63"/>
        <v>0</v>
      </c>
      <c r="N71" s="3">
        <f t="shared" si="63"/>
        <v>0</v>
      </c>
      <c r="O71" s="3">
        <f t="shared" si="63"/>
        <v>0</v>
      </c>
      <c r="P71" s="3">
        <f t="shared" si="63"/>
        <v>0</v>
      </c>
      <c r="Q71" s="3">
        <f t="shared" si="63"/>
        <v>0</v>
      </c>
      <c r="R71" s="3">
        <f t="shared" si="63"/>
        <v>0</v>
      </c>
      <c r="S71" s="3">
        <f t="shared" si="63"/>
        <v>0</v>
      </c>
      <c r="T71" s="3">
        <f t="shared" si="63"/>
        <v>0</v>
      </c>
      <c r="U71" s="3">
        <f t="shared" si="63"/>
        <v>0</v>
      </c>
      <c r="V71" s="3">
        <f t="shared" si="63"/>
        <v>0</v>
      </c>
    </row>
    <row r="72" spans="1:22" hidden="1" outlineLevel="1">
      <c r="E72" s="3" t="str">
        <f xml:space="preserve"> E$34</f>
        <v>Forecast start period flag</v>
      </c>
      <c r="F72" s="3">
        <f t="shared" ref="F72:V72" si="64" xml:space="preserve"> F$34</f>
        <v>0</v>
      </c>
      <c r="G72" s="3" t="str">
        <f t="shared" si="64"/>
        <v>flag</v>
      </c>
      <c r="H72" s="3">
        <f t="shared" si="64"/>
        <v>1</v>
      </c>
      <c r="I72" s="3">
        <f t="shared" si="64"/>
        <v>0</v>
      </c>
      <c r="J72" s="3">
        <f t="shared" si="64"/>
        <v>0</v>
      </c>
      <c r="K72" s="3">
        <f t="shared" si="64"/>
        <v>0</v>
      </c>
      <c r="L72" s="3">
        <f t="shared" si="64"/>
        <v>0</v>
      </c>
      <c r="M72" s="3">
        <f t="shared" si="64"/>
        <v>0</v>
      </c>
      <c r="N72" s="3">
        <f t="shared" si="64"/>
        <v>0</v>
      </c>
      <c r="O72" s="3">
        <f t="shared" si="64"/>
        <v>0</v>
      </c>
      <c r="P72" s="3">
        <f t="shared" si="64"/>
        <v>0</v>
      </c>
      <c r="Q72" s="3">
        <f t="shared" si="64"/>
        <v>0</v>
      </c>
      <c r="R72" s="3">
        <f t="shared" si="64"/>
        <v>1</v>
      </c>
      <c r="S72" s="3">
        <f t="shared" si="64"/>
        <v>0</v>
      </c>
      <c r="T72" s="3">
        <f t="shared" si="64"/>
        <v>0</v>
      </c>
      <c r="U72" s="3">
        <f t="shared" si="64"/>
        <v>0</v>
      </c>
      <c r="V72" s="3">
        <f t="shared" si="64"/>
        <v>0</v>
      </c>
    </row>
    <row r="73" spans="1:22" hidden="1" outlineLevel="1">
      <c r="E73" s="3" t="str">
        <f t="shared" ref="E73:V73" si="65" xml:space="preserve"> E$60</f>
        <v>First post-forecast period flag</v>
      </c>
      <c r="F73" s="3">
        <f t="shared" si="65"/>
        <v>0</v>
      </c>
      <c r="G73" s="3" t="str">
        <f t="shared" si="65"/>
        <v>flag</v>
      </c>
      <c r="H73" s="3">
        <f t="shared" si="65"/>
        <v>0</v>
      </c>
      <c r="I73" s="3">
        <f t="shared" si="65"/>
        <v>0</v>
      </c>
      <c r="J73" s="3">
        <f t="shared" si="65"/>
        <v>0</v>
      </c>
      <c r="K73" s="3">
        <f t="shared" si="65"/>
        <v>0</v>
      </c>
      <c r="L73" s="3">
        <f t="shared" si="65"/>
        <v>0</v>
      </c>
      <c r="M73" s="3">
        <f t="shared" si="65"/>
        <v>0</v>
      </c>
      <c r="N73" s="3">
        <f t="shared" si="65"/>
        <v>0</v>
      </c>
      <c r="O73" s="3">
        <f t="shared" si="65"/>
        <v>0</v>
      </c>
      <c r="P73" s="3">
        <f t="shared" si="65"/>
        <v>0</v>
      </c>
      <c r="Q73" s="3">
        <f t="shared" si="65"/>
        <v>0</v>
      </c>
      <c r="R73" s="3">
        <f t="shared" si="65"/>
        <v>0</v>
      </c>
      <c r="S73" s="3">
        <f t="shared" si="65"/>
        <v>0</v>
      </c>
      <c r="T73" s="3">
        <f t="shared" si="65"/>
        <v>0</v>
      </c>
      <c r="U73" s="3">
        <f t="shared" si="65"/>
        <v>0</v>
      </c>
      <c r="V73" s="3">
        <f t="shared" si="65"/>
        <v>0</v>
      </c>
    </row>
    <row r="74" spans="1:22" hidden="1" outlineLevel="1">
      <c r="E74" s="18" t="s">
        <v>290</v>
      </c>
      <c r="F74" s="18"/>
      <c r="G74" s="18" t="s">
        <v>269</v>
      </c>
      <c r="H74" s="18"/>
      <c r="I74" s="130"/>
      <c r="J74" s="18">
        <f t="shared" ref="J74:P74" si="66" xml:space="preserve"> I74 + SUM(J71:J73)</f>
        <v>1</v>
      </c>
      <c r="K74" s="18">
        <f t="shared" si="66"/>
        <v>1</v>
      </c>
      <c r="L74" s="18">
        <f t="shared" si="66"/>
        <v>1</v>
      </c>
      <c r="M74" s="18">
        <f t="shared" si="66"/>
        <v>1</v>
      </c>
      <c r="N74" s="18">
        <f t="shared" si="66"/>
        <v>1</v>
      </c>
      <c r="O74" s="18">
        <f t="shared" si="66"/>
        <v>1</v>
      </c>
      <c r="P74" s="18">
        <f t="shared" si="66"/>
        <v>1</v>
      </c>
      <c r="Q74" s="18">
        <f t="shared" ref="Q74" si="67" xml:space="preserve"> P74 + SUM(Q71:Q73)</f>
        <v>1</v>
      </c>
      <c r="R74" s="18">
        <f t="shared" ref="R74" si="68" xml:space="preserve"> Q74 + SUM(R71:R73)</f>
        <v>2</v>
      </c>
      <c r="S74" s="18">
        <f t="shared" ref="S74" si="69" xml:space="preserve"> R74 + SUM(S71:S73)</f>
        <v>2</v>
      </c>
      <c r="T74" s="18">
        <f t="shared" ref="T74" si="70" xml:space="preserve"> S74 + SUM(T71:T73)</f>
        <v>2</v>
      </c>
      <c r="U74" s="18">
        <f t="shared" ref="U74" si="71" xml:space="preserve"> T74 + SUM(U71:U73)</f>
        <v>2</v>
      </c>
      <c r="V74" s="18">
        <f t="shared" ref="V74" si="72" xml:space="preserve"> U74 + SUM(V71:V73)</f>
        <v>2</v>
      </c>
    </row>
    <row r="75" spans="1:22" hidden="1" outlineLevel="1">
      <c r="E75" s="14"/>
      <c r="F75" s="14"/>
      <c r="G75" s="14"/>
      <c r="H75" s="14"/>
      <c r="I75" s="14"/>
      <c r="J75" s="14"/>
      <c r="K75" s="14"/>
      <c r="L75" s="14"/>
      <c r="M75" s="14"/>
      <c r="N75" s="14"/>
      <c r="O75" s="14"/>
      <c r="P75" s="14"/>
      <c r="Q75" s="14"/>
      <c r="R75" s="14"/>
      <c r="S75" s="14"/>
      <c r="T75" s="14"/>
      <c r="U75" s="14"/>
      <c r="V75" s="14"/>
    </row>
    <row r="76" spans="1:22" hidden="1" outlineLevel="1">
      <c r="E76" s="12" t="str">
        <f xml:space="preserve"> Inputs!E$20</f>
        <v>Pre - forecast period</v>
      </c>
      <c r="F76" s="12" t="str">
        <f xml:space="preserve"> Inputs!F$20</f>
        <v>Pre-Fcst</v>
      </c>
      <c r="G76" s="12" t="str">
        <f xml:space="preserve"> Inputs!G$20</f>
        <v>label</v>
      </c>
      <c r="H76" s="12"/>
      <c r="I76" s="12"/>
      <c r="J76" s="12"/>
      <c r="K76" s="12"/>
      <c r="L76" s="12"/>
      <c r="M76" s="12"/>
      <c r="N76" s="12"/>
      <c r="O76" s="12"/>
      <c r="P76" s="12"/>
      <c r="Q76" s="12"/>
      <c r="R76" s="12"/>
      <c r="S76" s="12"/>
      <c r="T76" s="12"/>
      <c r="U76" s="12"/>
      <c r="V76" s="12"/>
    </row>
    <row r="77" spans="1:22" hidden="1" outlineLevel="1">
      <c r="E77" s="12" t="str">
        <f xml:space="preserve"> Inputs!E$21</f>
        <v>Forecast period</v>
      </c>
      <c r="F77" s="12" t="str">
        <f xml:space="preserve"> Inputs!F$21</f>
        <v>Forecast</v>
      </c>
      <c r="G77" s="12" t="str">
        <f xml:space="preserve"> Inputs!G$21</f>
        <v>label</v>
      </c>
      <c r="H77" s="12"/>
      <c r="I77" s="12"/>
      <c r="J77" s="12"/>
      <c r="K77" s="12"/>
      <c r="L77" s="12"/>
      <c r="M77" s="12"/>
      <c r="N77" s="12"/>
      <c r="O77" s="12"/>
      <c r="P77" s="12"/>
      <c r="Q77" s="12"/>
      <c r="R77" s="12"/>
      <c r="S77" s="12"/>
      <c r="T77" s="12"/>
      <c r="U77" s="12"/>
      <c r="V77" s="12"/>
    </row>
    <row r="78" spans="1:22" hidden="1" outlineLevel="1">
      <c r="E78" s="12" t="str">
        <f xml:space="preserve"> Inputs!E$22</f>
        <v>Post - forecast period</v>
      </c>
      <c r="F78" s="12" t="str">
        <f xml:space="preserve"> Inputs!F$22</f>
        <v>Post-Fcst</v>
      </c>
      <c r="G78" s="12" t="str">
        <f xml:space="preserve"> Inputs!G$22</f>
        <v>label</v>
      </c>
      <c r="H78" s="12"/>
      <c r="I78" s="12"/>
      <c r="J78" s="12"/>
      <c r="K78" s="12"/>
      <c r="L78" s="12"/>
      <c r="M78" s="12"/>
      <c r="N78" s="12"/>
      <c r="O78" s="12"/>
      <c r="P78" s="12"/>
      <c r="Q78" s="12"/>
      <c r="R78" s="12"/>
      <c r="S78" s="12"/>
      <c r="T78" s="12"/>
      <c r="U78" s="12"/>
      <c r="V78" s="12"/>
    </row>
    <row r="79" spans="1:22" hidden="1" outlineLevel="1">
      <c r="E79" s="18" t="str">
        <f t="shared" ref="E79:V79" si="73" xml:space="preserve"> E$74</f>
        <v>Timeline label counter</v>
      </c>
      <c r="F79" s="18">
        <f t="shared" si="73"/>
        <v>0</v>
      </c>
      <c r="G79" s="18" t="str">
        <f t="shared" si="73"/>
        <v>counter</v>
      </c>
      <c r="H79" s="18">
        <f t="shared" si="73"/>
        <v>0</v>
      </c>
      <c r="I79" s="18">
        <f t="shared" si="73"/>
        <v>0</v>
      </c>
      <c r="J79" s="18">
        <f t="shared" si="73"/>
        <v>1</v>
      </c>
      <c r="K79" s="18">
        <f t="shared" si="73"/>
        <v>1</v>
      </c>
      <c r="L79" s="18">
        <f t="shared" si="73"/>
        <v>1</v>
      </c>
      <c r="M79" s="18">
        <f t="shared" si="73"/>
        <v>1</v>
      </c>
      <c r="N79" s="18">
        <f t="shared" si="73"/>
        <v>1</v>
      </c>
      <c r="O79" s="18">
        <f t="shared" si="73"/>
        <v>1</v>
      </c>
      <c r="P79" s="18">
        <f t="shared" si="73"/>
        <v>1</v>
      </c>
      <c r="Q79" s="18">
        <f t="shared" si="73"/>
        <v>1</v>
      </c>
      <c r="R79" s="18">
        <f t="shared" si="73"/>
        <v>2</v>
      </c>
      <c r="S79" s="18">
        <f t="shared" si="73"/>
        <v>2</v>
      </c>
      <c r="T79" s="18">
        <f t="shared" si="73"/>
        <v>2</v>
      </c>
      <c r="U79" s="18">
        <f t="shared" si="73"/>
        <v>2</v>
      </c>
      <c r="V79" s="18">
        <f t="shared" si="73"/>
        <v>2</v>
      </c>
    </row>
    <row r="80" spans="1:22" hidden="1" outlineLevel="1">
      <c r="E80" s="3" t="s">
        <v>289</v>
      </c>
      <c r="F80" s="3"/>
      <c r="G80" s="3" t="s">
        <v>148</v>
      </c>
      <c r="H80" s="3"/>
      <c r="I80" s="3"/>
      <c r="J80" s="17" t="str">
        <f t="shared" ref="J80:P80" si="74" xml:space="preserve"> INDEX($F76:$F78, J79)</f>
        <v>Pre-Fcst</v>
      </c>
      <c r="K80" s="17" t="str">
        <f t="shared" si="74"/>
        <v>Pre-Fcst</v>
      </c>
      <c r="L80" s="17" t="str">
        <f t="shared" si="74"/>
        <v>Pre-Fcst</v>
      </c>
      <c r="M80" s="17" t="str">
        <f t="shared" si="74"/>
        <v>Pre-Fcst</v>
      </c>
      <c r="N80" s="17" t="str">
        <f t="shared" si="74"/>
        <v>Pre-Fcst</v>
      </c>
      <c r="O80" s="17" t="str">
        <f t="shared" si="74"/>
        <v>Pre-Fcst</v>
      </c>
      <c r="P80" s="17" t="str">
        <f t="shared" si="74"/>
        <v>Pre-Fcst</v>
      </c>
      <c r="Q80" s="17" t="str">
        <f t="shared" ref="Q80:V80" si="75" xml:space="preserve"> INDEX($F76:$F78, Q79)</f>
        <v>Pre-Fcst</v>
      </c>
      <c r="R80" s="17" t="str">
        <f t="shared" si="75"/>
        <v>Forecast</v>
      </c>
      <c r="S80" s="17" t="str">
        <f t="shared" si="75"/>
        <v>Forecast</v>
      </c>
      <c r="T80" s="17" t="str">
        <f t="shared" si="75"/>
        <v>Forecast</v>
      </c>
      <c r="U80" s="17" t="str">
        <f t="shared" si="75"/>
        <v>Forecast</v>
      </c>
      <c r="V80" s="17" t="str">
        <f t="shared" si="75"/>
        <v>Forecast</v>
      </c>
    </row>
    <row r="81" spans="1:22" hidden="1" outlineLevel="1">
      <c r="A81" s="3"/>
    </row>
    <row r="82" spans="1:22" hidden="1" outlineLevel="1">
      <c r="B82" s="10" t="s">
        <v>291</v>
      </c>
      <c r="E82" s="3"/>
      <c r="F82" s="3"/>
      <c r="G82" s="3"/>
      <c r="H82" s="3"/>
      <c r="I82" s="3"/>
      <c r="J82" s="3"/>
      <c r="K82" s="3"/>
      <c r="L82" s="3"/>
      <c r="M82" s="3"/>
      <c r="N82" s="3"/>
      <c r="O82" s="3"/>
      <c r="P82" s="3"/>
      <c r="Q82" s="3"/>
      <c r="R82" s="3"/>
      <c r="S82" s="3"/>
      <c r="T82" s="3"/>
      <c r="U82" s="3"/>
      <c r="V82" s="3"/>
    </row>
    <row r="83" spans="1:22" hidden="1" outlineLevel="1">
      <c r="E83" s="3" t="str">
        <f xml:space="preserve"> E$55</f>
        <v>Pre-forecast period flag</v>
      </c>
      <c r="F83" s="3">
        <f t="shared" ref="F83:V83" si="76" xml:space="preserve"> F$55</f>
        <v>0</v>
      </c>
      <c r="G83" s="3" t="str">
        <f t="shared" si="76"/>
        <v>flag</v>
      </c>
      <c r="H83" s="3">
        <f t="shared" si="76"/>
        <v>8</v>
      </c>
      <c r="I83" s="3">
        <f t="shared" si="76"/>
        <v>0</v>
      </c>
      <c r="J83" s="3">
        <f t="shared" si="76"/>
        <v>1</v>
      </c>
      <c r="K83" s="3">
        <f t="shared" si="76"/>
        <v>1</v>
      </c>
      <c r="L83" s="3">
        <f t="shared" si="76"/>
        <v>1</v>
      </c>
      <c r="M83" s="3">
        <f t="shared" si="76"/>
        <v>1</v>
      </c>
      <c r="N83" s="3">
        <f t="shared" si="76"/>
        <v>1</v>
      </c>
      <c r="O83" s="3">
        <f t="shared" si="76"/>
        <v>1</v>
      </c>
      <c r="P83" s="3">
        <f t="shared" si="76"/>
        <v>1</v>
      </c>
      <c r="Q83" s="3">
        <f t="shared" si="76"/>
        <v>1</v>
      </c>
      <c r="R83" s="3">
        <f t="shared" si="76"/>
        <v>0</v>
      </c>
      <c r="S83" s="3">
        <f t="shared" si="76"/>
        <v>0</v>
      </c>
      <c r="T83" s="3">
        <f t="shared" si="76"/>
        <v>0</v>
      </c>
      <c r="U83" s="3">
        <f t="shared" si="76"/>
        <v>0</v>
      </c>
      <c r="V83" s="3">
        <f t="shared" si="76"/>
        <v>0</v>
      </c>
    </row>
    <row r="84" spans="1:22" hidden="1" outlineLevel="1">
      <c r="E84" s="3" t="str">
        <f xml:space="preserve"> E$49</f>
        <v>Forecast period flag</v>
      </c>
      <c r="F84" s="3">
        <f t="shared" ref="F84:V84" si="77" xml:space="preserve"> F$49</f>
        <v>0</v>
      </c>
      <c r="G84" s="3" t="str">
        <f t="shared" si="77"/>
        <v>flag</v>
      </c>
      <c r="H84" s="3">
        <f t="shared" si="77"/>
        <v>5</v>
      </c>
      <c r="I84" s="3">
        <f t="shared" si="77"/>
        <v>0</v>
      </c>
      <c r="J84" s="3">
        <f t="shared" si="77"/>
        <v>0</v>
      </c>
      <c r="K84" s="3">
        <f t="shared" si="77"/>
        <v>0</v>
      </c>
      <c r="L84" s="3">
        <f t="shared" si="77"/>
        <v>0</v>
      </c>
      <c r="M84" s="3">
        <f t="shared" si="77"/>
        <v>0</v>
      </c>
      <c r="N84" s="3">
        <f t="shared" si="77"/>
        <v>0</v>
      </c>
      <c r="O84" s="3">
        <f t="shared" si="77"/>
        <v>0</v>
      </c>
      <c r="P84" s="3">
        <f t="shared" si="77"/>
        <v>0</v>
      </c>
      <c r="Q84" s="3">
        <f t="shared" si="77"/>
        <v>0</v>
      </c>
      <c r="R84" s="3">
        <f t="shared" si="77"/>
        <v>1</v>
      </c>
      <c r="S84" s="3">
        <f t="shared" si="77"/>
        <v>1</v>
      </c>
      <c r="T84" s="3">
        <f t="shared" si="77"/>
        <v>1</v>
      </c>
      <c r="U84" s="3">
        <f t="shared" si="77"/>
        <v>1</v>
      </c>
      <c r="V84" s="3">
        <f t="shared" si="77"/>
        <v>1</v>
      </c>
    </row>
    <row r="85" spans="1:22" hidden="1" outlineLevel="1">
      <c r="E85" s="3" t="str">
        <f t="shared" ref="E85:V85" si="78" xml:space="preserve"> E$64</f>
        <v>Post-forecast period flag</v>
      </c>
      <c r="F85" s="3">
        <f t="shared" si="78"/>
        <v>0</v>
      </c>
      <c r="G85" s="3" t="str">
        <f t="shared" si="78"/>
        <v>flag</v>
      </c>
      <c r="H85" s="3">
        <f t="shared" si="78"/>
        <v>0</v>
      </c>
      <c r="I85" s="3">
        <f t="shared" si="78"/>
        <v>0</v>
      </c>
      <c r="J85" s="3">
        <f t="shared" si="78"/>
        <v>0</v>
      </c>
      <c r="K85" s="3">
        <f t="shared" si="78"/>
        <v>0</v>
      </c>
      <c r="L85" s="3">
        <f t="shared" si="78"/>
        <v>0</v>
      </c>
      <c r="M85" s="3">
        <f t="shared" si="78"/>
        <v>0</v>
      </c>
      <c r="N85" s="3">
        <f t="shared" si="78"/>
        <v>0</v>
      </c>
      <c r="O85" s="3">
        <f t="shared" si="78"/>
        <v>0</v>
      </c>
      <c r="P85" s="3">
        <f t="shared" si="78"/>
        <v>0</v>
      </c>
      <c r="Q85" s="3">
        <f t="shared" si="78"/>
        <v>0</v>
      </c>
      <c r="R85" s="3">
        <f t="shared" si="78"/>
        <v>0</v>
      </c>
      <c r="S85" s="3">
        <f t="shared" si="78"/>
        <v>0</v>
      </c>
      <c r="T85" s="3">
        <f t="shared" si="78"/>
        <v>0</v>
      </c>
      <c r="U85" s="3">
        <f t="shared" si="78"/>
        <v>0</v>
      </c>
      <c r="V85" s="3">
        <f t="shared" si="78"/>
        <v>0</v>
      </c>
    </row>
    <row r="86" spans="1:22" hidden="1" outlineLevel="1">
      <c r="E86" s="3" t="s">
        <v>292</v>
      </c>
      <c r="F86" s="3"/>
      <c r="G86" s="3" t="s">
        <v>19</v>
      </c>
      <c r="H86" s="3">
        <f xml:space="preserve"> SUM(J86:V86)</f>
        <v>0</v>
      </c>
      <c r="I86" s="3"/>
      <c r="J86" s="3">
        <f t="shared" ref="J86:P86" si="79" xml:space="preserve"> MAX(0, SUM(J83:J85) - 1)</f>
        <v>0</v>
      </c>
      <c r="K86" s="3">
        <f t="shared" si="79"/>
        <v>0</v>
      </c>
      <c r="L86" s="3">
        <f t="shared" si="79"/>
        <v>0</v>
      </c>
      <c r="M86" s="3">
        <f t="shared" si="79"/>
        <v>0</v>
      </c>
      <c r="N86" s="3">
        <f t="shared" si="79"/>
        <v>0</v>
      </c>
      <c r="O86" s="3">
        <f t="shared" si="79"/>
        <v>0</v>
      </c>
      <c r="P86" s="3">
        <f t="shared" si="79"/>
        <v>0</v>
      </c>
      <c r="Q86" s="3">
        <f t="shared" ref="Q86:V86" si="80" xml:space="preserve"> MAX(0, SUM(Q83:Q85) - 1)</f>
        <v>0</v>
      </c>
      <c r="R86" s="3">
        <f t="shared" si="80"/>
        <v>0</v>
      </c>
      <c r="S86" s="3">
        <f t="shared" si="80"/>
        <v>0</v>
      </c>
      <c r="T86" s="3">
        <f t="shared" si="80"/>
        <v>0</v>
      </c>
      <c r="U86" s="3">
        <f t="shared" si="80"/>
        <v>0</v>
      </c>
      <c r="V86" s="3">
        <f t="shared" si="80"/>
        <v>0</v>
      </c>
    </row>
    <row r="87" spans="1:22" hidden="1" outlineLevel="1">
      <c r="E87" s="3" t="s">
        <v>293</v>
      </c>
      <c r="F87" s="3">
        <f xml:space="preserve"> SUM(J86:V86)</f>
        <v>0</v>
      </c>
      <c r="G87" s="3" t="s">
        <v>282</v>
      </c>
      <c r="H87" s="3"/>
      <c r="I87" s="3"/>
      <c r="J87" s="3"/>
      <c r="K87" s="3"/>
      <c r="L87" s="3"/>
      <c r="M87" s="3"/>
      <c r="N87" s="3"/>
      <c r="O87" s="3"/>
      <c r="P87" s="3"/>
      <c r="Q87" s="3"/>
      <c r="R87" s="3"/>
      <c r="S87" s="3"/>
      <c r="T87" s="3"/>
      <c r="U87" s="3"/>
      <c r="V87" s="3"/>
    </row>
    <row r="88" spans="1:22" hidden="1" outlineLevel="1">
      <c r="E88" s="3"/>
      <c r="F88" s="3"/>
      <c r="G88" s="3"/>
      <c r="H88" s="3"/>
      <c r="I88" s="3"/>
      <c r="J88" s="3"/>
      <c r="K88" s="3"/>
      <c r="L88" s="3"/>
      <c r="M88" s="3"/>
      <c r="N88" s="3"/>
      <c r="O88" s="3"/>
      <c r="P88" s="3"/>
      <c r="Q88" s="3"/>
      <c r="R88" s="3"/>
      <c r="S88" s="3"/>
      <c r="T88" s="3"/>
      <c r="U88" s="3"/>
      <c r="V88" s="3"/>
    </row>
    <row r="89" spans="1:22" hidden="1" outlineLevel="1">
      <c r="E89" s="3" t="str">
        <f xml:space="preserve"> E$11</f>
        <v>Model column total</v>
      </c>
      <c r="F89" s="3">
        <f xml:space="preserve"> F$11</f>
        <v>13</v>
      </c>
      <c r="G89" s="3" t="str">
        <f xml:space="preserve"> G$11</f>
        <v>columns</v>
      </c>
      <c r="H89" s="3"/>
      <c r="I89" s="3"/>
      <c r="J89" s="3"/>
      <c r="K89" s="3"/>
      <c r="L89" s="3"/>
      <c r="M89" s="3"/>
      <c r="N89" s="3"/>
      <c r="O89" s="3"/>
      <c r="P89" s="3"/>
      <c r="Q89" s="3"/>
      <c r="R89" s="3"/>
      <c r="S89" s="3"/>
      <c r="T89" s="3"/>
      <c r="U89" s="3"/>
      <c r="V89" s="3"/>
    </row>
    <row r="90" spans="1:22" hidden="1" outlineLevel="1">
      <c r="E90" s="3" t="str">
        <f xml:space="preserve"> E$87</f>
        <v>Overlapping in periods - total</v>
      </c>
      <c r="F90" s="3">
        <f xml:space="preserve"> F$87</f>
        <v>0</v>
      </c>
      <c r="G90" s="3" t="str">
        <f xml:space="preserve"> G$87</f>
        <v>periods</v>
      </c>
      <c r="H90" s="3"/>
      <c r="I90" s="3"/>
      <c r="J90" s="3"/>
      <c r="K90" s="3"/>
      <c r="L90" s="3"/>
      <c r="M90" s="3"/>
      <c r="N90" s="3"/>
      <c r="O90" s="3"/>
      <c r="P90" s="3"/>
      <c r="Q90" s="3"/>
      <c r="R90" s="3"/>
      <c r="S90" s="3"/>
      <c r="T90" s="3"/>
      <c r="U90" s="3"/>
      <c r="V90" s="3"/>
    </row>
    <row r="91" spans="1:22" hidden="1" outlineLevel="1">
      <c r="E91" s="3" t="str">
        <f xml:space="preserve"> E$56</f>
        <v>Pre-forecast period flag - total</v>
      </c>
      <c r="F91" s="3">
        <f xml:space="preserve"> F$56</f>
        <v>8</v>
      </c>
      <c r="G91" s="3" t="str">
        <f xml:space="preserve"> G$56</f>
        <v>periods</v>
      </c>
      <c r="H91" s="3"/>
      <c r="I91" s="3"/>
      <c r="J91" s="3"/>
      <c r="K91" s="3"/>
      <c r="L91" s="3"/>
      <c r="M91" s="3"/>
      <c r="N91" s="3"/>
      <c r="O91" s="3"/>
      <c r="P91" s="3"/>
      <c r="Q91" s="3"/>
      <c r="R91" s="3"/>
      <c r="S91" s="3"/>
      <c r="T91" s="3"/>
      <c r="U91" s="3"/>
      <c r="V91" s="3"/>
    </row>
    <row r="92" spans="1:22" hidden="1" outlineLevel="1">
      <c r="E92" s="3" t="str">
        <f xml:space="preserve"> E$50</f>
        <v xml:space="preserve">Total number of forecast periods </v>
      </c>
      <c r="F92" s="3">
        <f xml:space="preserve"> F$50</f>
        <v>5</v>
      </c>
      <c r="G92" s="3" t="str">
        <f xml:space="preserve"> G$50</f>
        <v>periods</v>
      </c>
      <c r="H92" s="3"/>
      <c r="I92" s="3"/>
      <c r="J92" s="3"/>
      <c r="K92" s="3"/>
      <c r="L92" s="3"/>
      <c r="M92" s="3"/>
      <c r="N92" s="3"/>
      <c r="O92" s="3"/>
      <c r="P92" s="3"/>
      <c r="Q92" s="3"/>
      <c r="R92" s="3"/>
      <c r="S92" s="3"/>
      <c r="T92" s="3"/>
      <c r="U92" s="3"/>
      <c r="V92" s="3"/>
    </row>
    <row r="93" spans="1:22" hidden="1" outlineLevel="1">
      <c r="E93" s="3" t="str">
        <f xml:space="preserve"> E$65</f>
        <v>Post-forecast period - total</v>
      </c>
      <c r="F93" s="3">
        <f xml:space="preserve"> F$65</f>
        <v>0</v>
      </c>
      <c r="G93" s="3" t="str">
        <f xml:space="preserve"> G$65</f>
        <v>periods</v>
      </c>
      <c r="H93" s="3"/>
      <c r="I93" s="3"/>
      <c r="J93" s="3"/>
      <c r="K93" s="3"/>
      <c r="L93" s="3"/>
      <c r="M93" s="3"/>
      <c r="N93" s="3"/>
      <c r="O93" s="3"/>
      <c r="P93" s="3"/>
      <c r="Q93" s="3"/>
      <c r="R93" s="3"/>
      <c r="S93" s="3"/>
      <c r="T93" s="3"/>
      <c r="U93" s="3"/>
      <c r="V93" s="3"/>
    </row>
    <row r="94" spans="1:22" hidden="1" outlineLevel="1">
      <c r="E94" s="3" t="s">
        <v>291</v>
      </c>
      <c r="F94" s="318">
        <f xml:space="preserve"> IF(SUM(F89:F90) - SUM(F91:F93) &lt;&gt; 0, 1, 0)</f>
        <v>0</v>
      </c>
      <c r="G94" s="3" t="s">
        <v>294</v>
      </c>
      <c r="H94" s="3"/>
      <c r="I94" s="3"/>
      <c r="J94" s="3"/>
      <c r="K94" s="3"/>
      <c r="L94" s="3"/>
      <c r="M94" s="3"/>
      <c r="N94" s="3"/>
      <c r="O94" s="3"/>
      <c r="P94" s="3"/>
      <c r="Q94" s="3"/>
      <c r="R94" s="3"/>
      <c r="S94" s="3"/>
      <c r="T94" s="3"/>
      <c r="U94" s="3"/>
      <c r="V94" s="3"/>
    </row>
    <row r="95" spans="1:22" hidden="1" outlineLevel="1">
      <c r="E95" s="3"/>
      <c r="F95" s="3"/>
      <c r="G95" s="3"/>
      <c r="H95" s="3"/>
      <c r="I95" s="3"/>
      <c r="J95" s="3"/>
      <c r="K95" s="3"/>
      <c r="L95" s="3"/>
      <c r="M95" s="3"/>
      <c r="N95" s="3"/>
      <c r="O95" s="3"/>
      <c r="P95" s="3"/>
      <c r="Q95" s="3"/>
      <c r="R95" s="3"/>
      <c r="S95" s="3"/>
      <c r="T95" s="3"/>
      <c r="U95" s="3"/>
      <c r="V95" s="3"/>
    </row>
    <row r="96" spans="1:22">
      <c r="E96" s="3"/>
      <c r="F96" s="3"/>
      <c r="G96" s="3"/>
      <c r="H96" s="3"/>
      <c r="I96" s="3"/>
      <c r="J96" s="3"/>
      <c r="K96" s="3"/>
      <c r="L96" s="3"/>
      <c r="M96" s="3"/>
      <c r="N96" s="3"/>
      <c r="O96" s="3"/>
      <c r="P96" s="3"/>
      <c r="Q96" s="3"/>
      <c r="R96" s="3"/>
      <c r="S96" s="3"/>
      <c r="T96" s="3"/>
      <c r="U96" s="3"/>
      <c r="V96" s="3"/>
    </row>
    <row r="97" spans="1:22" ht="12.75" customHeight="1" collapsed="1">
      <c r="A97" s="39" t="s">
        <v>295</v>
      </c>
      <c r="B97" s="39"/>
      <c r="C97" s="40"/>
      <c r="D97" s="39"/>
      <c r="E97" s="39"/>
      <c r="F97" s="39"/>
      <c r="G97" s="39"/>
      <c r="H97" s="39"/>
      <c r="I97" s="39"/>
      <c r="J97" s="39"/>
      <c r="K97" s="39"/>
      <c r="L97" s="39"/>
      <c r="M97" s="39"/>
      <c r="N97" s="39"/>
      <c r="O97" s="39"/>
      <c r="P97" s="39"/>
      <c r="Q97" s="39"/>
      <c r="R97" s="39"/>
      <c r="S97" s="39"/>
      <c r="T97" s="39"/>
      <c r="U97" s="39"/>
      <c r="V97" s="39"/>
    </row>
    <row r="98" spans="1:22" hidden="1" outlineLevel="1">
      <c r="E98" s="3"/>
      <c r="F98" s="3"/>
      <c r="G98" s="3"/>
      <c r="H98" s="3"/>
      <c r="I98" s="3"/>
      <c r="J98" s="3"/>
      <c r="K98" s="3"/>
      <c r="L98" s="3"/>
      <c r="M98" s="3"/>
      <c r="N98" s="3"/>
      <c r="O98" s="3"/>
      <c r="P98" s="3"/>
      <c r="Q98" s="3"/>
      <c r="R98" s="3"/>
      <c r="S98" s="3"/>
      <c r="T98" s="3"/>
      <c r="U98" s="3"/>
      <c r="V98" s="3"/>
    </row>
    <row r="99" spans="1:22" hidden="1" outlineLevel="1">
      <c r="E99" s="9" t="str">
        <f xml:space="preserve"> Inputs!E$16</f>
        <v>First modelling column financial year#</v>
      </c>
      <c r="F99" s="9">
        <f xml:space="preserve"> Inputs!F$16</f>
        <v>2013</v>
      </c>
      <c r="G99" s="9" t="str">
        <f xml:space="preserve"> Inputs!G$16</f>
        <v>year #</v>
      </c>
      <c r="H99" s="9"/>
      <c r="I99" s="9"/>
      <c r="J99" s="9"/>
      <c r="K99" s="9"/>
      <c r="L99" s="9"/>
      <c r="M99" s="9"/>
      <c r="N99" s="9"/>
      <c r="O99" s="9"/>
      <c r="P99" s="9"/>
      <c r="Q99" s="9"/>
      <c r="R99" s="9"/>
      <c r="S99" s="9"/>
      <c r="T99" s="9"/>
      <c r="U99" s="9"/>
      <c r="V99" s="9"/>
    </row>
    <row r="100" spans="1:22" hidden="1" outlineLevel="1">
      <c r="E100" s="9" t="str">
        <f xml:space="preserve"> Inputs!E$17</f>
        <v>Financial year end month number</v>
      </c>
      <c r="F100" s="9">
        <f xml:space="preserve"> Inputs!F$17</f>
        <v>3</v>
      </c>
      <c r="G100" s="9" t="str">
        <f xml:space="preserve"> Inputs!G$17</f>
        <v>month #</v>
      </c>
      <c r="H100" s="9"/>
      <c r="I100" s="9"/>
      <c r="J100" s="9"/>
      <c r="K100" s="9"/>
      <c r="L100" s="9"/>
      <c r="M100" s="9"/>
      <c r="N100" s="9"/>
      <c r="O100" s="9"/>
      <c r="P100" s="9"/>
      <c r="Q100" s="9"/>
      <c r="R100" s="9"/>
      <c r="S100" s="9"/>
      <c r="T100" s="9"/>
      <c r="U100" s="9"/>
      <c r="V100" s="9"/>
    </row>
    <row r="101" spans="1:22" hidden="1" outlineLevel="1">
      <c r="E101" s="16" t="str">
        <f t="shared" ref="E101:V101" si="81" xml:space="preserve"> E$25</f>
        <v>Model period ending</v>
      </c>
      <c r="F101" s="16">
        <f t="shared" si="81"/>
        <v>0</v>
      </c>
      <c r="G101" s="16" t="str">
        <f t="shared" si="81"/>
        <v>date</v>
      </c>
      <c r="H101" s="16">
        <f t="shared" si="81"/>
        <v>0</v>
      </c>
      <c r="I101" s="16">
        <f t="shared" si="81"/>
        <v>0</v>
      </c>
      <c r="J101" s="16">
        <f t="shared" si="81"/>
        <v>41364</v>
      </c>
      <c r="K101" s="16">
        <f t="shared" si="81"/>
        <v>41729</v>
      </c>
      <c r="L101" s="16">
        <f t="shared" si="81"/>
        <v>42094</v>
      </c>
      <c r="M101" s="16">
        <f t="shared" si="81"/>
        <v>42460</v>
      </c>
      <c r="N101" s="16">
        <f t="shared" si="81"/>
        <v>42825</v>
      </c>
      <c r="O101" s="16">
        <f t="shared" si="81"/>
        <v>43190</v>
      </c>
      <c r="P101" s="16">
        <f t="shared" si="81"/>
        <v>43555</v>
      </c>
      <c r="Q101" s="16">
        <f t="shared" si="81"/>
        <v>43921</v>
      </c>
      <c r="R101" s="16">
        <f t="shared" si="81"/>
        <v>44286</v>
      </c>
      <c r="S101" s="16">
        <f t="shared" si="81"/>
        <v>44651</v>
      </c>
      <c r="T101" s="16">
        <f t="shared" si="81"/>
        <v>45016</v>
      </c>
      <c r="U101" s="16">
        <f t="shared" si="81"/>
        <v>45382</v>
      </c>
      <c r="V101" s="16">
        <f t="shared" si="81"/>
        <v>45747</v>
      </c>
    </row>
    <row r="102" spans="1:22" hidden="1" outlineLevel="1">
      <c r="E102" s="3" t="str">
        <f t="shared" ref="E102:V102" si="82" xml:space="preserve"> E$14</f>
        <v>1st model column flag</v>
      </c>
      <c r="F102" s="3">
        <f t="shared" si="82"/>
        <v>0</v>
      </c>
      <c r="G102" s="3" t="str">
        <f t="shared" si="82"/>
        <v>flag</v>
      </c>
      <c r="H102" s="3">
        <f t="shared" si="82"/>
        <v>1</v>
      </c>
      <c r="I102" s="3">
        <f t="shared" si="82"/>
        <v>0</v>
      </c>
      <c r="J102" s="3">
        <f t="shared" si="82"/>
        <v>1</v>
      </c>
      <c r="K102" s="3">
        <f t="shared" si="82"/>
        <v>0</v>
      </c>
      <c r="L102" s="3">
        <f t="shared" si="82"/>
        <v>0</v>
      </c>
      <c r="M102" s="3">
        <f t="shared" si="82"/>
        <v>0</v>
      </c>
      <c r="N102" s="3">
        <f t="shared" si="82"/>
        <v>0</v>
      </c>
      <c r="O102" s="3">
        <f t="shared" si="82"/>
        <v>0</v>
      </c>
      <c r="P102" s="3">
        <f t="shared" si="82"/>
        <v>0</v>
      </c>
      <c r="Q102" s="3">
        <f t="shared" si="82"/>
        <v>0</v>
      </c>
      <c r="R102" s="3">
        <f t="shared" si="82"/>
        <v>0</v>
      </c>
      <c r="S102" s="3">
        <f t="shared" si="82"/>
        <v>0</v>
      </c>
      <c r="T102" s="3">
        <f t="shared" si="82"/>
        <v>0</v>
      </c>
      <c r="U102" s="3">
        <f t="shared" si="82"/>
        <v>0</v>
      </c>
      <c r="V102" s="3">
        <f t="shared" si="82"/>
        <v>0</v>
      </c>
    </row>
    <row r="103" spans="1:22" s="148" customFormat="1" hidden="1" outlineLevel="1">
      <c r="A103" s="160"/>
      <c r="B103" s="160"/>
      <c r="C103" s="161"/>
      <c r="D103" s="162"/>
      <c r="E103" s="162" t="s">
        <v>296</v>
      </c>
      <c r="F103" s="160"/>
      <c r="G103" s="162" t="s">
        <v>140</v>
      </c>
      <c r="H103" s="162"/>
      <c r="I103" s="187"/>
      <c r="J103" s="190">
        <f t="shared" ref="J103:P103" si="83" xml:space="preserve"> IF(J102 = 1, $F99, IF(J101 &gt; (DATE(I103, $F100 + 1, 1) - 1), I103 + 1, I103))</f>
        <v>2013</v>
      </c>
      <c r="K103" s="190">
        <f t="shared" si="83"/>
        <v>2014</v>
      </c>
      <c r="L103" s="190">
        <f t="shared" si="83"/>
        <v>2015</v>
      </c>
      <c r="M103" s="190">
        <f t="shared" si="83"/>
        <v>2016</v>
      </c>
      <c r="N103" s="190">
        <f t="shared" si="83"/>
        <v>2017</v>
      </c>
      <c r="O103" s="190">
        <f t="shared" si="83"/>
        <v>2018</v>
      </c>
      <c r="P103" s="190">
        <f t="shared" si="83"/>
        <v>2019</v>
      </c>
      <c r="Q103" s="190">
        <f t="shared" ref="Q103" si="84" xml:space="preserve"> IF(Q102 = 1, $F99, IF(Q101 &gt; (DATE(P103, $F100 + 1, 1) - 1), P103 + 1, P103))</f>
        <v>2020</v>
      </c>
      <c r="R103" s="190">
        <f t="shared" ref="R103" si="85" xml:space="preserve"> IF(R102 = 1, $F99, IF(R101 &gt; (DATE(Q103, $F100 + 1, 1) - 1), Q103 + 1, Q103))</f>
        <v>2021</v>
      </c>
      <c r="S103" s="190">
        <f t="shared" ref="S103" si="86" xml:space="preserve"> IF(S102 = 1, $F99, IF(S101 &gt; (DATE(R103, $F100 + 1, 1) - 1), R103 + 1, R103))</f>
        <v>2022</v>
      </c>
      <c r="T103" s="190">
        <f t="shared" ref="T103" si="87" xml:space="preserve"> IF(T102 = 1, $F99, IF(T101 &gt; (DATE(S103, $F100 + 1, 1) - 1), S103 + 1, S103))</f>
        <v>2023</v>
      </c>
      <c r="U103" s="190">
        <f t="shared" ref="U103" si="88" xml:space="preserve"> IF(U102 = 1, $F99, IF(U101 &gt; (DATE(T103, $F100 + 1, 1) - 1), T103 + 1, T103))</f>
        <v>2024</v>
      </c>
      <c r="V103" s="190">
        <f t="shared" ref="V103" si="89" xml:space="preserve"> IF(V102 = 1, $F99, IF(V101 &gt; (DATE(U103, $F100 + 1, 1) - 1), U103 + 1, U103))</f>
        <v>2025</v>
      </c>
    </row>
    <row r="104" spans="1:22" hidden="1" outlineLevel="1"/>
  </sheetData>
  <phoneticPr fontId="0" type="noConversion"/>
  <conditionalFormatting sqref="F94">
    <cfRule type="cellIs" dxfId="34" priority="53" stopIfTrue="1" operator="notEqual">
      <formula>0</formula>
    </cfRule>
    <cfRule type="cellIs" dxfId="33" priority="54" stopIfTrue="1" operator="equal">
      <formula>""</formula>
    </cfRule>
  </conditionalFormatting>
  <printOptions headings="1"/>
  <pageMargins left="0.74803149606299213" right="0.74803149606299213" top="0.98425196850393704" bottom="0.98425196850393704" header="0.51181102362204722" footer="0.51181102362204722"/>
  <pageSetup paperSize="9" scale="55" fitToHeight="0" orientation="landscape" blackAndWhite="1"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2882" stopIfTrue="1" operator="equal" id="{3EECE7C7-D648-4E3C-988D-BB5800939AA0}">
            <xm:f>Inputs!$F$21</xm:f>
            <x14:dxf>
              <fill>
                <patternFill>
                  <bgColor indexed="44"/>
                </patternFill>
              </fill>
            </x14:dxf>
          </x14:cfRule>
          <x14:cfRule type="cellIs" priority="2883" stopIfTrue="1" operator="equal" id="{232BCAE7-06E2-4CE5-90DE-E7F58A50457E}">
            <xm:f>Inputs!$F$20</xm:f>
            <x14:dxf>
              <fill>
                <patternFill>
                  <bgColor indexed="47"/>
                </patternFill>
              </fill>
            </x14:dxf>
          </x14:cfRule>
          <xm:sqref>J3:V3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outlinePr summaryBelow="0" summaryRight="0"/>
  </sheetPr>
  <dimension ref="A1:V112"/>
  <sheetViews>
    <sheetView showGridLines="0" defaultGridColor="0" colorId="22" zoomScale="80" zoomScaleNormal="80" workbookViewId="0">
      <pane xSplit="9" ySplit="5" topLeftCell="J6" activePane="bottomRight" state="frozen"/>
      <selection pane="topRight" activeCell="D4" sqref="D4"/>
      <selection pane="bottomLeft" activeCell="D4" sqref="D4"/>
      <selection pane="bottomRight"/>
    </sheetView>
  </sheetViews>
  <sheetFormatPr defaultColWidth="0" defaultRowHeight="13.2" outlineLevelRow="2"/>
  <cols>
    <col min="1" max="2" width="1.21875" style="10" customWidth="1"/>
    <col min="3" max="3" width="1.21875" style="2" customWidth="1"/>
    <col min="4" max="4" width="1.21875" style="3" customWidth="1"/>
    <col min="5" max="5" width="75.77734375" customWidth="1"/>
    <col min="6" max="6" width="12.77734375" customWidth="1"/>
    <col min="7" max="7" width="11.77734375" customWidth="1"/>
    <col min="8" max="8" width="15.77734375" customWidth="1"/>
    <col min="9" max="9" width="2.77734375" customWidth="1"/>
    <col min="10" max="22" width="12.77734375" customWidth="1"/>
    <col min="23" max="16384" width="9.21875" hidden="1"/>
  </cols>
  <sheetData>
    <row r="1" spans="1:22" ht="24.6">
      <c r="A1" s="26" t="str">
        <f ca="1" xml:space="preserve"> RIGHT(CELL("filename", $A$1), LEN(CELL("filename", $A$1)) - SEARCH("]", CELL("filename", $A$1)))</f>
        <v>Indexation</v>
      </c>
      <c r="B1" s="26"/>
      <c r="C1" s="27"/>
      <c r="D1" s="1"/>
      <c r="E1" s="1"/>
      <c r="F1" s="142"/>
      <c r="G1" s="143"/>
      <c r="H1" s="139"/>
      <c r="I1" s="1"/>
      <c r="J1" s="88"/>
      <c r="K1" s="1"/>
      <c r="L1" s="1"/>
      <c r="M1" s="1"/>
      <c r="N1" s="1"/>
      <c r="O1" s="1"/>
      <c r="P1" s="1"/>
      <c r="Q1" s="1"/>
      <c r="R1" s="1"/>
      <c r="S1" s="1"/>
      <c r="T1" s="1"/>
      <c r="U1" s="1"/>
      <c r="V1" s="1"/>
    </row>
    <row r="2" spans="1:22" ht="12.75" customHeight="1">
      <c r="E2" s="3" t="str">
        <f xml:space="preserve"> Time!E$25</f>
        <v>Model period ending</v>
      </c>
      <c r="F2" s="133"/>
      <c r="G2" s="133"/>
      <c r="H2" s="3"/>
      <c r="I2" s="3"/>
      <c r="J2" s="6">
        <f xml:space="preserve"> Time!J$25</f>
        <v>41364</v>
      </c>
      <c r="K2" s="6">
        <f xml:space="preserve"> Time!K$25</f>
        <v>41729</v>
      </c>
      <c r="L2" s="6">
        <f xml:space="preserve"> Time!L$25</f>
        <v>42094</v>
      </c>
      <c r="M2" s="6">
        <f xml:space="preserve"> Time!M$25</f>
        <v>42460</v>
      </c>
      <c r="N2" s="6">
        <f xml:space="preserve"> Time!N$25</f>
        <v>42825</v>
      </c>
      <c r="O2" s="6">
        <f xml:space="preserve"> Time!O$25</f>
        <v>43190</v>
      </c>
      <c r="P2" s="6">
        <f xml:space="preserve"> Time!P$25</f>
        <v>43555</v>
      </c>
      <c r="Q2" s="6">
        <f xml:space="preserve"> Time!Q$25</f>
        <v>43921</v>
      </c>
      <c r="R2" s="6">
        <f xml:space="preserve"> Time!R$25</f>
        <v>44286</v>
      </c>
      <c r="S2" s="6">
        <f xml:space="preserve"> Time!S$25</f>
        <v>44651</v>
      </c>
      <c r="T2" s="6">
        <f xml:space="preserve"> Time!T$25</f>
        <v>45016</v>
      </c>
      <c r="U2" s="6">
        <f xml:space="preserve"> Time!U$25</f>
        <v>45382</v>
      </c>
      <c r="V2" s="6">
        <f xml:space="preserve"> Time!V$25</f>
        <v>45747</v>
      </c>
    </row>
    <row r="3" spans="1:22" ht="12.75" customHeight="1">
      <c r="E3" s="3" t="str">
        <f xml:space="preserve"> Time!E$80</f>
        <v>Timeline label</v>
      </c>
      <c r="F3" s="31"/>
      <c r="G3" s="31"/>
      <c r="H3" s="3"/>
      <c r="I3" s="3"/>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c r="V3" s="124" t="str">
        <f xml:space="preserve"> Time!V$80</f>
        <v>Forecast</v>
      </c>
    </row>
    <row r="4" spans="1:22" ht="12.75" customHeight="1">
      <c r="E4" s="3" t="str">
        <f xml:space="preserve"> Time!E$103</f>
        <v>Financial year ending</v>
      </c>
      <c r="F4" s="31"/>
      <c r="G4" s="31"/>
      <c r="H4" s="3"/>
      <c r="I4" s="3"/>
      <c r="J4" s="28">
        <f xml:space="preserve"> Time!J$103</f>
        <v>2013</v>
      </c>
      <c r="K4" s="28">
        <f xml:space="preserve"> Time!K$103</f>
        <v>2014</v>
      </c>
      <c r="L4" s="28">
        <f xml:space="preserve"> Time!L$103</f>
        <v>2015</v>
      </c>
      <c r="M4" s="28">
        <f xml:space="preserve"> Time!M$103</f>
        <v>2016</v>
      </c>
      <c r="N4" s="28">
        <f xml:space="preserve"> Time!N$103</f>
        <v>2017</v>
      </c>
      <c r="O4" s="28">
        <f xml:space="preserve"> Time!O$103</f>
        <v>2018</v>
      </c>
      <c r="P4" s="28">
        <f xml:space="preserve"> Time!P$103</f>
        <v>2019</v>
      </c>
      <c r="Q4" s="28">
        <f xml:space="preserve"> Time!Q$103</f>
        <v>2020</v>
      </c>
      <c r="R4" s="28">
        <f xml:space="preserve"> Time!R$103</f>
        <v>2021</v>
      </c>
      <c r="S4" s="28">
        <f xml:space="preserve"> Time!S$103</f>
        <v>2022</v>
      </c>
      <c r="T4" s="28">
        <f xml:space="preserve"> Time!T$103</f>
        <v>2023</v>
      </c>
      <c r="U4" s="28">
        <f xml:space="preserve"> Time!U$103</f>
        <v>2024</v>
      </c>
      <c r="V4" s="28">
        <f xml:space="preserve"> Time!V$103</f>
        <v>2025</v>
      </c>
    </row>
    <row r="5" spans="1:22" ht="12.75" customHeight="1">
      <c r="E5" s="3" t="str">
        <f xml:space="preserve"> Time!E$10</f>
        <v>Model column counter</v>
      </c>
      <c r="F5" s="29" t="s">
        <v>128</v>
      </c>
      <c r="G5" s="10" t="s">
        <v>129</v>
      </c>
      <c r="H5" s="29" t="s">
        <v>130</v>
      </c>
      <c r="I5" s="3"/>
      <c r="J5" s="3">
        <f xml:space="preserve"> Time!J$10</f>
        <v>1</v>
      </c>
      <c r="K5" s="3">
        <f xml:space="preserve"> Time!K$10</f>
        <v>2</v>
      </c>
      <c r="L5" s="3">
        <f xml:space="preserve"> Time!L$10</f>
        <v>3</v>
      </c>
      <c r="M5" s="3">
        <f xml:space="preserve"> Time!M$10</f>
        <v>4</v>
      </c>
      <c r="N5" s="3">
        <f xml:space="preserve"> Time!N$10</f>
        <v>5</v>
      </c>
      <c r="O5" s="3">
        <f xml:space="preserve"> Time!O$10</f>
        <v>6</v>
      </c>
      <c r="P5" s="3">
        <f xml:space="preserve"> Time!P$10</f>
        <v>7</v>
      </c>
      <c r="Q5" s="3">
        <f xml:space="preserve"> Time!Q$10</f>
        <v>8</v>
      </c>
      <c r="R5" s="3">
        <f xml:space="preserve"> Time!R$10</f>
        <v>9</v>
      </c>
      <c r="S5" s="3">
        <f xml:space="preserve"> Time!S$10</f>
        <v>10</v>
      </c>
      <c r="T5" s="3">
        <f xml:space="preserve"> Time!T$10</f>
        <v>11</v>
      </c>
      <c r="U5" s="3">
        <f xml:space="preserve"> Time!U$10</f>
        <v>12</v>
      </c>
      <c r="V5" s="3">
        <f xml:space="preserve"> Time!V$10</f>
        <v>13</v>
      </c>
    </row>
    <row r="7" spans="1:22" ht="12.75" customHeight="1">
      <c r="A7" s="39" t="s">
        <v>161</v>
      </c>
      <c r="B7" s="39"/>
      <c r="C7" s="40"/>
      <c r="D7" s="39"/>
      <c r="E7" s="39"/>
      <c r="F7" s="39"/>
      <c r="G7" s="39"/>
      <c r="H7" s="39"/>
      <c r="I7" s="39"/>
      <c r="J7" s="39"/>
      <c r="K7" s="39"/>
      <c r="L7" s="39"/>
      <c r="M7" s="39"/>
      <c r="N7" s="39"/>
      <c r="O7" s="39"/>
      <c r="P7" s="39"/>
      <c r="Q7" s="39"/>
      <c r="R7" s="39"/>
      <c r="S7" s="39"/>
      <c r="T7" s="39"/>
      <c r="U7" s="39"/>
      <c r="V7" s="39"/>
    </row>
    <row r="8" spans="1:22" outlineLevel="1"/>
    <row r="9" spans="1:22" outlineLevel="1">
      <c r="B9" s="10" t="s">
        <v>297</v>
      </c>
    </row>
    <row r="10" spans="1:22" s="148" customFormat="1" outlineLevel="1">
      <c r="A10" s="160"/>
      <c r="B10" s="160"/>
      <c r="C10" s="161"/>
      <c r="D10" s="162"/>
      <c r="E10" s="171" t="str">
        <f xml:space="preserve"> Inputs!E$35</f>
        <v>Consumer Price Index for April</v>
      </c>
      <c r="F10" s="171">
        <f xml:space="preserve"> Inputs!F$35</f>
        <v>0</v>
      </c>
      <c r="G10" s="171" t="str">
        <f xml:space="preserve"> Inputs!G$35</f>
        <v>index</v>
      </c>
      <c r="H10" s="171">
        <f xml:space="preserve"> Inputs!H$35</f>
        <v>0</v>
      </c>
      <c r="I10" s="171">
        <f xml:space="preserve"> Inputs!I$35</f>
        <v>0</v>
      </c>
      <c r="J10" s="171">
        <f xml:space="preserve"> Inputs!J$35</f>
        <v>95.9</v>
      </c>
      <c r="K10" s="171">
        <f xml:space="preserve"> Inputs!K$35</f>
        <v>98</v>
      </c>
      <c r="L10" s="171">
        <f xml:space="preserve"> Inputs!L$35</f>
        <v>99.6</v>
      </c>
      <c r="M10" s="171">
        <f xml:space="preserve"> Inputs!M$35</f>
        <v>99.9</v>
      </c>
      <c r="N10" s="171">
        <f xml:space="preserve"> Inputs!N$35</f>
        <v>100.6</v>
      </c>
      <c r="O10" s="171">
        <f xml:space="preserve"> Inputs!O$35</f>
        <v>103.2</v>
      </c>
      <c r="P10" s="171">
        <f xml:space="preserve"> Inputs!P$35</f>
        <v>105.62246</v>
      </c>
      <c r="Q10" s="171">
        <f xml:space="preserve"> Inputs!Q$35</f>
        <v>107.80863666</v>
      </c>
      <c r="R10" s="171">
        <f xml:space="preserve"> Inputs!R$35</f>
        <v>110.07261802986</v>
      </c>
      <c r="S10" s="171">
        <f xml:space="preserve"> Inputs!S$35</f>
        <v>112.2740703904572</v>
      </c>
      <c r="T10" s="171">
        <f xml:space="preserve"> Inputs!T$35</f>
        <v>114.63182586865679</v>
      </c>
      <c r="U10" s="171">
        <f xml:space="preserve"> Inputs!U$35</f>
        <v>116.92446238602993</v>
      </c>
      <c r="V10" s="171">
        <f xml:space="preserve"> Inputs!V$35</f>
        <v>119.26295163375053</v>
      </c>
    </row>
    <row r="11" spans="1:22" s="148" customFormat="1" outlineLevel="2">
      <c r="A11" s="160"/>
      <c r="B11" s="160"/>
      <c r="C11" s="161"/>
      <c r="D11" s="162"/>
      <c r="E11" s="171" t="str">
        <f xml:space="preserve"> Inputs!E$36</f>
        <v>Consumer Price Index for May</v>
      </c>
      <c r="F11" s="171">
        <f xml:space="preserve"> Inputs!F$36</f>
        <v>0</v>
      </c>
      <c r="G11" s="171" t="str">
        <f xml:space="preserve"> Inputs!G$36</f>
        <v>index</v>
      </c>
      <c r="H11" s="171">
        <f xml:space="preserve"> Inputs!H$36</f>
        <v>0</v>
      </c>
      <c r="I11" s="171">
        <f xml:space="preserve"> Inputs!I$36</f>
        <v>0</v>
      </c>
      <c r="J11" s="171">
        <f xml:space="preserve"> Inputs!J$36</f>
        <v>95.9</v>
      </c>
      <c r="K11" s="171">
        <f xml:space="preserve"> Inputs!K$36</f>
        <v>98.2</v>
      </c>
      <c r="L11" s="171">
        <f xml:space="preserve"> Inputs!L$36</f>
        <v>99.6</v>
      </c>
      <c r="M11" s="171">
        <f xml:space="preserve"> Inputs!M$36</f>
        <v>100.1</v>
      </c>
      <c r="N11" s="171">
        <f xml:space="preserve"> Inputs!N$36</f>
        <v>100.8</v>
      </c>
      <c r="O11" s="171">
        <f xml:space="preserve"> Inputs!O$36</f>
        <v>103.5</v>
      </c>
      <c r="P11" s="171">
        <f xml:space="preserve"> Inputs!P$36</f>
        <v>105.85691249999998</v>
      </c>
      <c r="Q11" s="171">
        <f xml:space="preserve"> Inputs!Q$36</f>
        <v>108.05395337374996</v>
      </c>
      <c r="R11" s="171">
        <f xml:space="preserve"> Inputs!R$36</f>
        <v>110.3230863945987</v>
      </c>
      <c r="S11" s="171">
        <f xml:space="preserve"> Inputs!S$36</f>
        <v>112.52954812249068</v>
      </c>
      <c r="T11" s="171">
        <f xml:space="preserve"> Inputs!T$36</f>
        <v>114.89266863306297</v>
      </c>
      <c r="U11" s="171">
        <f xml:space="preserve"> Inputs!U$36</f>
        <v>117.19052200572423</v>
      </c>
      <c r="V11" s="171">
        <f xml:space="preserve"> Inputs!V$36</f>
        <v>119.53433244583871</v>
      </c>
    </row>
    <row r="12" spans="1:22" s="148" customFormat="1" outlineLevel="2">
      <c r="A12" s="160"/>
      <c r="B12" s="160"/>
      <c r="C12" s="161"/>
      <c r="D12" s="162"/>
      <c r="E12" s="171" t="str">
        <f xml:space="preserve"> Inputs!E$37</f>
        <v>Consumer Price Index for June</v>
      </c>
      <c r="F12" s="171">
        <f xml:space="preserve"> Inputs!F$37</f>
        <v>0</v>
      </c>
      <c r="G12" s="171" t="str">
        <f xml:space="preserve"> Inputs!G$37</f>
        <v>index</v>
      </c>
      <c r="H12" s="171">
        <f xml:space="preserve"> Inputs!H$37</f>
        <v>0</v>
      </c>
      <c r="I12" s="171">
        <f xml:space="preserve"> Inputs!I$37</f>
        <v>0</v>
      </c>
      <c r="J12" s="171">
        <f xml:space="preserve"> Inputs!J$37</f>
        <v>95.6</v>
      </c>
      <c r="K12" s="171">
        <f xml:space="preserve"> Inputs!K$37</f>
        <v>98</v>
      </c>
      <c r="L12" s="171">
        <f xml:space="preserve"> Inputs!L$37</f>
        <v>99.8</v>
      </c>
      <c r="M12" s="171">
        <f xml:space="preserve"> Inputs!M$37</f>
        <v>100.1</v>
      </c>
      <c r="N12" s="171">
        <f xml:space="preserve"> Inputs!N$37</f>
        <v>101</v>
      </c>
      <c r="O12" s="171">
        <f xml:space="preserve"> Inputs!O$37</f>
        <v>103.5</v>
      </c>
      <c r="P12" s="171">
        <f xml:space="preserve"> Inputs!P$37</f>
        <v>106.0164625</v>
      </c>
      <c r="Q12" s="171">
        <f xml:space="preserve"> Inputs!Q$37</f>
        <v>108.160618755</v>
      </c>
      <c r="R12" s="171">
        <f xml:space="preserve"> Inputs!R$37</f>
        <v>110.431991748855</v>
      </c>
      <c r="S12" s="171">
        <f xml:space="preserve"> Inputs!S$37</f>
        <v>112.6406315838321</v>
      </c>
      <c r="T12" s="171">
        <f xml:space="preserve"> Inputs!T$37</f>
        <v>115.00608484709257</v>
      </c>
      <c r="U12" s="171">
        <f xml:space="preserve"> Inputs!U$37</f>
        <v>117.30620654403442</v>
      </c>
      <c r="V12" s="171">
        <f xml:space="preserve"> Inputs!V$37</f>
        <v>119.65233067491512</v>
      </c>
    </row>
    <row r="13" spans="1:22" s="148" customFormat="1" outlineLevel="2">
      <c r="A13" s="160"/>
      <c r="B13" s="160"/>
      <c r="C13" s="161"/>
      <c r="D13" s="162"/>
      <c r="E13" s="171" t="str">
        <f xml:space="preserve"> Inputs!E$38</f>
        <v>Consumer Price Index for July</v>
      </c>
      <c r="F13" s="171">
        <f xml:space="preserve"> Inputs!F$38</f>
        <v>0</v>
      </c>
      <c r="G13" s="171" t="str">
        <f xml:space="preserve"> Inputs!G$38</f>
        <v>index</v>
      </c>
      <c r="H13" s="171">
        <f xml:space="preserve"> Inputs!H$38</f>
        <v>0</v>
      </c>
      <c r="I13" s="171">
        <f xml:space="preserve"> Inputs!I$38</f>
        <v>0</v>
      </c>
      <c r="J13" s="171">
        <f xml:space="preserve"> Inputs!J$38</f>
        <v>95.7</v>
      </c>
      <c r="K13" s="171">
        <f xml:space="preserve"> Inputs!K$38</f>
        <v>98</v>
      </c>
      <c r="L13" s="171">
        <f xml:space="preserve"> Inputs!L$38</f>
        <v>99.6</v>
      </c>
      <c r="M13" s="171">
        <f xml:space="preserve"> Inputs!M$38</f>
        <v>100</v>
      </c>
      <c r="N13" s="171">
        <f xml:space="preserve"> Inputs!N$38</f>
        <v>100.9</v>
      </c>
      <c r="O13" s="171">
        <f xml:space="preserve"> Inputs!O$38</f>
        <v>103.5</v>
      </c>
      <c r="P13" s="171">
        <f xml:space="preserve"> Inputs!P$38</f>
        <v>105.94229999999999</v>
      </c>
      <c r="Q13" s="171">
        <f xml:space="preserve"> Inputs!Q$38</f>
        <v>108.09077116999998</v>
      </c>
      <c r="R13" s="171">
        <f xml:space="preserve"> Inputs!R$38</f>
        <v>110.36067736456997</v>
      </c>
      <c r="S13" s="171">
        <f xml:space="preserve"> Inputs!S$38</f>
        <v>112.56789091186137</v>
      </c>
      <c r="T13" s="171">
        <f xml:space="preserve"> Inputs!T$38</f>
        <v>114.93181662101044</v>
      </c>
      <c r="U13" s="171">
        <f xml:space="preserve"> Inputs!U$38</f>
        <v>117.23045295343066</v>
      </c>
      <c r="V13" s="171">
        <f xml:space="preserve"> Inputs!V$38</f>
        <v>119.57506201249927</v>
      </c>
    </row>
    <row r="14" spans="1:22" s="148" customFormat="1" outlineLevel="2">
      <c r="A14" s="160"/>
      <c r="B14" s="160"/>
      <c r="C14" s="161"/>
      <c r="D14" s="162"/>
      <c r="E14" s="171" t="str">
        <f xml:space="preserve"> Inputs!E$39</f>
        <v>Consumer Price Index for August</v>
      </c>
      <c r="F14" s="171">
        <f xml:space="preserve"> Inputs!F$39</f>
        <v>0</v>
      </c>
      <c r="G14" s="171" t="str">
        <f xml:space="preserve"> Inputs!G$39</f>
        <v>index</v>
      </c>
      <c r="H14" s="171">
        <f xml:space="preserve"> Inputs!H$39</f>
        <v>0</v>
      </c>
      <c r="I14" s="171">
        <f xml:space="preserve"> Inputs!I$39</f>
        <v>0</v>
      </c>
      <c r="J14" s="171">
        <f xml:space="preserve"> Inputs!J$39</f>
        <v>96.1</v>
      </c>
      <c r="K14" s="171">
        <f xml:space="preserve"> Inputs!K$39</f>
        <v>98.4</v>
      </c>
      <c r="L14" s="171">
        <f xml:space="preserve"> Inputs!L$39</f>
        <v>99.9</v>
      </c>
      <c r="M14" s="171">
        <f xml:space="preserve"> Inputs!M$39</f>
        <v>100.3</v>
      </c>
      <c r="N14" s="171">
        <f xml:space="preserve"> Inputs!N$39</f>
        <v>101.2</v>
      </c>
      <c r="O14" s="171">
        <f xml:space="preserve"> Inputs!O$39</f>
        <v>104</v>
      </c>
      <c r="P14" s="171">
        <f xml:space="preserve"> Inputs!P$39</f>
        <v>106.39240000000001</v>
      </c>
      <c r="Q14" s="171">
        <f xml:space="preserve"> Inputs!Q$39</f>
        <v>108.53983554000001</v>
      </c>
      <c r="R14" s="171">
        <f xml:space="preserve"> Inputs!R$39</f>
        <v>110.81917208634</v>
      </c>
      <c r="S14" s="171">
        <f xml:space="preserve"> Inputs!S$39</f>
        <v>113.03555552806681</v>
      </c>
      <c r="T14" s="171">
        <f xml:space="preserve"> Inputs!T$39</f>
        <v>115.4093021941562</v>
      </c>
      <c r="U14" s="171">
        <f xml:space="preserve"> Inputs!U$39</f>
        <v>117.71748823803932</v>
      </c>
      <c r="V14" s="171">
        <f xml:space="preserve"> Inputs!V$39</f>
        <v>120.07183800280011</v>
      </c>
    </row>
    <row r="15" spans="1:22" s="148" customFormat="1" outlineLevel="2">
      <c r="A15" s="160"/>
      <c r="B15" s="160"/>
      <c r="C15" s="161"/>
      <c r="D15" s="162"/>
      <c r="E15" s="171" t="str">
        <f xml:space="preserve"> Inputs!E$40</f>
        <v>Consumer Price Index for September</v>
      </c>
      <c r="F15" s="171">
        <f xml:space="preserve"> Inputs!F$40</f>
        <v>0</v>
      </c>
      <c r="G15" s="171" t="str">
        <f xml:space="preserve"> Inputs!G$40</f>
        <v>index</v>
      </c>
      <c r="H15" s="171">
        <f xml:space="preserve"> Inputs!H$40</f>
        <v>0</v>
      </c>
      <c r="I15" s="171">
        <f xml:space="preserve"> Inputs!I$40</f>
        <v>0</v>
      </c>
      <c r="J15" s="171">
        <f xml:space="preserve"> Inputs!J$40</f>
        <v>96.4</v>
      </c>
      <c r="K15" s="171">
        <f xml:space="preserve"> Inputs!K$40</f>
        <v>98.7</v>
      </c>
      <c r="L15" s="171">
        <f xml:space="preserve"> Inputs!L$40</f>
        <v>100</v>
      </c>
      <c r="M15" s="171">
        <f xml:space="preserve"> Inputs!M$40</f>
        <v>100.2</v>
      </c>
      <c r="N15" s="171">
        <f xml:space="preserve"> Inputs!N$40</f>
        <v>101.5</v>
      </c>
      <c r="O15" s="171">
        <f xml:space="preserve"> Inputs!O$40</f>
        <v>104.3</v>
      </c>
      <c r="P15" s="171">
        <f xml:space="preserve"> Inputs!P$40</f>
        <v>106.580305</v>
      </c>
      <c r="Q15" s="171">
        <f xml:space="preserve"> Inputs!Q$40</f>
        <v>108.74598377850002</v>
      </c>
      <c r="R15" s="171">
        <f xml:space="preserve"> Inputs!R$40</f>
        <v>111.02964943784851</v>
      </c>
      <c r="S15" s="171">
        <f xml:space="preserve"> Inputs!S$40</f>
        <v>113.25024242660548</v>
      </c>
      <c r="T15" s="171">
        <f xml:space="preserve"> Inputs!T$40</f>
        <v>115.62849751756418</v>
      </c>
      <c r="U15" s="171">
        <f xml:space="preserve"> Inputs!U$40</f>
        <v>117.94106746791547</v>
      </c>
      <c r="V15" s="171">
        <f xml:space="preserve"> Inputs!V$40</f>
        <v>120.29988881727378</v>
      </c>
    </row>
    <row r="16" spans="1:22" s="148" customFormat="1" outlineLevel="2">
      <c r="A16" s="160"/>
      <c r="B16" s="160"/>
      <c r="C16" s="161"/>
      <c r="D16" s="162"/>
      <c r="E16" s="171" t="str">
        <f xml:space="preserve"> Inputs!E$41</f>
        <v>Consumer Price Index for October</v>
      </c>
      <c r="F16" s="171">
        <f xml:space="preserve"> Inputs!F$41</f>
        <v>0</v>
      </c>
      <c r="G16" s="171" t="str">
        <f xml:space="preserve"> Inputs!G$41</f>
        <v>index</v>
      </c>
      <c r="H16" s="171">
        <f xml:space="preserve"> Inputs!H$41</f>
        <v>0</v>
      </c>
      <c r="I16" s="171">
        <f xml:space="preserve"> Inputs!I$41</f>
        <v>0</v>
      </c>
      <c r="J16" s="171">
        <f xml:space="preserve"> Inputs!J$41</f>
        <v>96.8</v>
      </c>
      <c r="K16" s="171">
        <f xml:space="preserve"> Inputs!K$41</f>
        <v>98.8</v>
      </c>
      <c r="L16" s="171">
        <f xml:space="preserve"> Inputs!L$41</f>
        <v>100.1</v>
      </c>
      <c r="M16" s="171">
        <f xml:space="preserve"> Inputs!M$41</f>
        <v>100.3</v>
      </c>
      <c r="N16" s="171">
        <f xml:space="preserve"> Inputs!N$41</f>
        <v>101.6</v>
      </c>
      <c r="O16" s="171">
        <f xml:space="preserve"> Inputs!O$41</f>
        <v>104.4</v>
      </c>
      <c r="P16" s="171">
        <f xml:space="preserve"> Inputs!P$41</f>
        <v>106.68977</v>
      </c>
      <c r="Q16" s="171">
        <f xml:space="preserve"> Inputs!Q$41</f>
        <v>108.871487681</v>
      </c>
      <c r="R16" s="171">
        <f xml:space="preserve"> Inputs!R$41</f>
        <v>111.15778892230099</v>
      </c>
      <c r="S16" s="171">
        <f xml:space="preserve"> Inputs!S$41</f>
        <v>113.38094470074702</v>
      </c>
      <c r="T16" s="171">
        <f xml:space="preserve"> Inputs!T$41</f>
        <v>115.7619445394627</v>
      </c>
      <c r="U16" s="171">
        <f xml:space="preserve"> Inputs!U$41</f>
        <v>118.07718343025196</v>
      </c>
      <c r="V16" s="171">
        <f xml:space="preserve"> Inputs!V$41</f>
        <v>120.438727098857</v>
      </c>
    </row>
    <row r="17" spans="1:22" s="148" customFormat="1" outlineLevel="2">
      <c r="A17" s="160"/>
      <c r="B17" s="160"/>
      <c r="C17" s="161"/>
      <c r="D17" s="162"/>
      <c r="E17" s="171" t="str">
        <f xml:space="preserve"> Inputs!E$42</f>
        <v>Consumer Price Index for November</v>
      </c>
      <c r="F17" s="171">
        <f xml:space="preserve"> Inputs!F$42</f>
        <v>0</v>
      </c>
      <c r="G17" s="171" t="str">
        <f xml:space="preserve"> Inputs!G$42</f>
        <v>index</v>
      </c>
      <c r="H17" s="171">
        <f xml:space="preserve"> Inputs!H$42</f>
        <v>0</v>
      </c>
      <c r="I17" s="171">
        <f xml:space="preserve"> Inputs!I$42</f>
        <v>0</v>
      </c>
      <c r="J17" s="171">
        <f xml:space="preserve"> Inputs!J$42</f>
        <v>97</v>
      </c>
      <c r="K17" s="171">
        <f xml:space="preserve"> Inputs!K$42</f>
        <v>98.8</v>
      </c>
      <c r="L17" s="171">
        <f xml:space="preserve"> Inputs!L$42</f>
        <v>99.9</v>
      </c>
      <c r="M17" s="171">
        <f xml:space="preserve"> Inputs!M$42</f>
        <v>100.3</v>
      </c>
      <c r="N17" s="171">
        <f xml:space="preserve"> Inputs!N$42</f>
        <v>101.8</v>
      </c>
      <c r="O17" s="171">
        <f xml:space="preserve"> Inputs!O$42</f>
        <v>104.7</v>
      </c>
      <c r="P17" s="171">
        <f xml:space="preserve"> Inputs!P$42</f>
        <v>106.88593750000001</v>
      </c>
      <c r="Q17" s="171">
        <f xml:space="preserve"> Inputs!Q$42</f>
        <v>109.0571416075</v>
      </c>
      <c r="R17" s="171">
        <f xml:space="preserve"> Inputs!R$42</f>
        <v>111.3473415812575</v>
      </c>
      <c r="S17" s="171">
        <f xml:space="preserve"> Inputs!S$42</f>
        <v>113.57428841288265</v>
      </c>
      <c r="T17" s="171">
        <f xml:space="preserve"> Inputs!T$42</f>
        <v>115.95934846955318</v>
      </c>
      <c r="U17" s="171">
        <f xml:space="preserve"> Inputs!U$42</f>
        <v>118.27853543894425</v>
      </c>
      <c r="V17" s="171">
        <f xml:space="preserve"> Inputs!V$42</f>
        <v>120.64410614772314</v>
      </c>
    </row>
    <row r="18" spans="1:22" s="148" customFormat="1" outlineLevel="2">
      <c r="A18" s="160"/>
      <c r="B18" s="160"/>
      <c r="C18" s="161"/>
      <c r="D18" s="162"/>
      <c r="E18" s="171" t="str">
        <f xml:space="preserve"> Inputs!E$43</f>
        <v>Consumer Price Index for December</v>
      </c>
      <c r="F18" s="171">
        <f xml:space="preserve"> Inputs!F$43</f>
        <v>0</v>
      </c>
      <c r="G18" s="171" t="str">
        <f xml:space="preserve"> Inputs!G$43</f>
        <v>index</v>
      </c>
      <c r="H18" s="171">
        <f xml:space="preserve"> Inputs!H$43</f>
        <v>0</v>
      </c>
      <c r="I18" s="171">
        <f xml:space="preserve"> Inputs!I$43</f>
        <v>0</v>
      </c>
      <c r="J18" s="171">
        <f xml:space="preserve"> Inputs!J$43</f>
        <v>97.3</v>
      </c>
      <c r="K18" s="171">
        <f xml:space="preserve"> Inputs!K$43</f>
        <v>99.2</v>
      </c>
      <c r="L18" s="171">
        <f xml:space="preserve"> Inputs!L$43</f>
        <v>99.9</v>
      </c>
      <c r="M18" s="171">
        <f xml:space="preserve"> Inputs!M$43</f>
        <v>100.4</v>
      </c>
      <c r="N18" s="171">
        <f xml:space="preserve"> Inputs!N$43</f>
        <v>102.2</v>
      </c>
      <c r="O18" s="171">
        <f xml:space="preserve"> Inputs!O$43</f>
        <v>105</v>
      </c>
      <c r="P18" s="171">
        <f xml:space="preserve"> Inputs!P$43</f>
        <v>107.17612499999998</v>
      </c>
      <c r="Q18" s="171">
        <f xml:space="preserve"> Inputs!Q$43</f>
        <v>109.3761787875</v>
      </c>
      <c r="R18" s="171">
        <f xml:space="preserve"> Inputs!R$43</f>
        <v>111.67307854203749</v>
      </c>
      <c r="S18" s="171">
        <f xml:space="preserve"> Inputs!S$43</f>
        <v>113.90654011287823</v>
      </c>
      <c r="T18" s="171">
        <f xml:space="preserve"> Inputs!T$43</f>
        <v>116.29857745524866</v>
      </c>
      <c r="U18" s="171">
        <f xml:space="preserve"> Inputs!U$43</f>
        <v>118.62454900435364</v>
      </c>
      <c r="V18" s="171">
        <f xml:space="preserve"> Inputs!V$43</f>
        <v>120.99703998444072</v>
      </c>
    </row>
    <row r="19" spans="1:22" s="148" customFormat="1" outlineLevel="2">
      <c r="A19" s="160"/>
      <c r="B19" s="160"/>
      <c r="C19" s="161"/>
      <c r="D19" s="162"/>
      <c r="E19" s="171" t="str">
        <f xml:space="preserve"> Inputs!E$44</f>
        <v>Consumer Price Index for January</v>
      </c>
      <c r="F19" s="171">
        <f xml:space="preserve"> Inputs!F$44</f>
        <v>0</v>
      </c>
      <c r="G19" s="171" t="str">
        <f xml:space="preserve"> Inputs!G$44</f>
        <v>index</v>
      </c>
      <c r="H19" s="171">
        <f xml:space="preserve"> Inputs!H$44</f>
        <v>0</v>
      </c>
      <c r="I19" s="171">
        <f xml:space="preserve"> Inputs!I$44</f>
        <v>0</v>
      </c>
      <c r="J19" s="171">
        <f xml:space="preserve"> Inputs!J$44</f>
        <v>97</v>
      </c>
      <c r="K19" s="171">
        <f xml:space="preserve"> Inputs!K$44</f>
        <v>98.7</v>
      </c>
      <c r="L19" s="171">
        <f xml:space="preserve"> Inputs!L$44</f>
        <v>99.2</v>
      </c>
      <c r="M19" s="171">
        <f xml:space="preserve"> Inputs!M$44</f>
        <v>99.9</v>
      </c>
      <c r="N19" s="171">
        <f xml:space="preserve"> Inputs!N$44</f>
        <v>101.8</v>
      </c>
      <c r="O19" s="171">
        <f xml:space="preserve"> Inputs!O$44</f>
        <v>104.5</v>
      </c>
      <c r="P19" s="171">
        <f xml:space="preserve"> Inputs!P$44</f>
        <v>106.69474999999998</v>
      </c>
      <c r="Q19" s="171">
        <f xml:space="preserve"> Inputs!Q$44</f>
        <v>108.93533974999997</v>
      </c>
      <c r="R19" s="171">
        <f xml:space="preserve"> Inputs!R$44</f>
        <v>111.11404654499997</v>
      </c>
      <c r="S19" s="171">
        <f xml:space="preserve"> Inputs!S$44</f>
        <v>113.44744152244495</v>
      </c>
      <c r="T19" s="171">
        <f xml:space="preserve"> Inputs!T$44</f>
        <v>115.71639035289385</v>
      </c>
      <c r="U19" s="171">
        <f xml:space="preserve"> Inputs!U$44</f>
        <v>118.03071815995173</v>
      </c>
      <c r="V19" s="171">
        <f xml:space="preserve"> Inputs!V$44</f>
        <v>120.39133252315077</v>
      </c>
    </row>
    <row r="20" spans="1:22" s="148" customFormat="1" outlineLevel="2">
      <c r="A20" s="160"/>
      <c r="B20" s="160"/>
      <c r="C20" s="161"/>
      <c r="D20" s="162"/>
      <c r="E20" s="171" t="str">
        <f xml:space="preserve"> Inputs!E$45</f>
        <v>Consumer Price Index for February</v>
      </c>
      <c r="F20" s="171">
        <f xml:space="preserve"> Inputs!F$45</f>
        <v>0</v>
      </c>
      <c r="G20" s="171" t="str">
        <f xml:space="preserve"> Inputs!G$45</f>
        <v>index</v>
      </c>
      <c r="H20" s="171">
        <f xml:space="preserve"> Inputs!H$45</f>
        <v>0</v>
      </c>
      <c r="I20" s="171">
        <f xml:space="preserve"> Inputs!I$45</f>
        <v>0</v>
      </c>
      <c r="J20" s="171">
        <f xml:space="preserve"> Inputs!J$45</f>
        <v>97.5</v>
      </c>
      <c r="K20" s="171">
        <f xml:space="preserve"> Inputs!K$45</f>
        <v>99.1</v>
      </c>
      <c r="L20" s="171">
        <f xml:space="preserve"> Inputs!L$45</f>
        <v>99.5</v>
      </c>
      <c r="M20" s="171">
        <f xml:space="preserve"> Inputs!M$45</f>
        <v>100.1</v>
      </c>
      <c r="N20" s="171">
        <f xml:space="preserve"> Inputs!N$45</f>
        <v>102.4</v>
      </c>
      <c r="O20" s="171">
        <f xml:space="preserve"> Inputs!O$45</f>
        <v>104.9</v>
      </c>
      <c r="P20" s="171">
        <f xml:space="preserve"> Inputs!P$45</f>
        <v>107.152175</v>
      </c>
      <c r="Q20" s="171">
        <f xml:space="preserve"> Inputs!Q$45</f>
        <v>109.40237067499999</v>
      </c>
      <c r="R20" s="171">
        <f xml:space="preserve"> Inputs!R$45</f>
        <v>111.59041808849999</v>
      </c>
      <c r="S20" s="171">
        <f xml:space="preserve"> Inputs!S$45</f>
        <v>113.93381686835848</v>
      </c>
      <c r="T20" s="171">
        <f xml:space="preserve"> Inputs!T$45</f>
        <v>116.21249320572565</v>
      </c>
      <c r="U20" s="171">
        <f xml:space="preserve"> Inputs!U$45</f>
        <v>118.53674306984017</v>
      </c>
      <c r="V20" s="171">
        <f xml:space="preserve"> Inputs!V$45</f>
        <v>120.90747793123698</v>
      </c>
    </row>
    <row r="21" spans="1:22" s="148" customFormat="1" outlineLevel="2">
      <c r="A21" s="160"/>
      <c r="B21" s="160"/>
      <c r="C21" s="161"/>
      <c r="D21" s="162"/>
      <c r="E21" s="171" t="str">
        <f xml:space="preserve"> Inputs!E$46</f>
        <v>Consumer Price Index for March</v>
      </c>
      <c r="F21" s="171">
        <f xml:space="preserve"> Inputs!F$46</f>
        <v>0</v>
      </c>
      <c r="G21" s="171" t="str">
        <f xml:space="preserve"> Inputs!G$46</f>
        <v>index</v>
      </c>
      <c r="H21" s="171">
        <f xml:space="preserve"> Inputs!H$46</f>
        <v>0</v>
      </c>
      <c r="I21" s="171">
        <f xml:space="preserve"> Inputs!I$46</f>
        <v>0</v>
      </c>
      <c r="J21" s="171">
        <f xml:space="preserve"> Inputs!J$46</f>
        <v>97.8</v>
      </c>
      <c r="K21" s="171">
        <f xml:space="preserve"> Inputs!K$46</f>
        <v>99.3</v>
      </c>
      <c r="L21" s="171">
        <f xml:space="preserve"> Inputs!L$46</f>
        <v>99.6</v>
      </c>
      <c r="M21" s="171">
        <f xml:space="preserve"> Inputs!M$46</f>
        <v>100.4</v>
      </c>
      <c r="N21" s="171">
        <f xml:space="preserve"> Inputs!N$46</f>
        <v>102.7</v>
      </c>
      <c r="O21" s="171">
        <f xml:space="preserve"> Inputs!O$46</f>
        <v>105.1</v>
      </c>
      <c r="P21" s="171">
        <f xml:space="preserve"> Inputs!P$46</f>
        <v>107.37371749999998</v>
      </c>
      <c r="Q21" s="171">
        <f xml:space="preserve"> Inputs!Q$46</f>
        <v>109.62856556749998</v>
      </c>
      <c r="R21" s="171">
        <f xml:space="preserve"> Inputs!R$46</f>
        <v>111.82113687884998</v>
      </c>
      <c r="S21" s="171">
        <f xml:space="preserve"> Inputs!S$46</f>
        <v>114.16938075330582</v>
      </c>
      <c r="T21" s="171">
        <f xml:space="preserve"> Inputs!T$46</f>
        <v>116.45276836837193</v>
      </c>
      <c r="U21" s="171">
        <f xml:space="preserve"> Inputs!U$46</f>
        <v>118.78182373573938</v>
      </c>
      <c r="V21" s="171">
        <f xml:space="preserve"> Inputs!V$46</f>
        <v>121.15746021045418</v>
      </c>
    </row>
    <row r="22" spans="1:22" ht="4.8" customHeight="1" outlineLevel="1"/>
    <row r="23" spans="1:22" s="157" customFormat="1" outlineLevel="1">
      <c r="A23" s="172"/>
      <c r="B23" s="172"/>
      <c r="C23" s="173"/>
      <c r="D23" s="147"/>
      <c r="E23" s="147" t="str">
        <f xml:space="preserve"> Inputs!E$48</f>
        <v>CPIH: Assumed percentage increase for unpopulated monthly values</v>
      </c>
      <c r="F23" s="147">
        <f xml:space="preserve"> Inputs!F$48</f>
        <v>0</v>
      </c>
      <c r="G23" s="147" t="str">
        <f xml:space="preserve"> Inputs!G$48</f>
        <v>%</v>
      </c>
      <c r="H23" s="147">
        <f xml:space="preserve"> Inputs!H$48</f>
        <v>0</v>
      </c>
      <c r="I23" s="147">
        <f xml:space="preserve"> Inputs!I$48</f>
        <v>0</v>
      </c>
      <c r="J23" s="147">
        <f xml:space="preserve"> Inputs!J$48</f>
        <v>0</v>
      </c>
      <c r="K23" s="147">
        <f xml:space="preserve"> Inputs!K$48</f>
        <v>0</v>
      </c>
      <c r="L23" s="147">
        <f xml:space="preserve"> Inputs!L$48</f>
        <v>0</v>
      </c>
      <c r="M23" s="147">
        <f xml:space="preserve"> Inputs!M$48</f>
        <v>0</v>
      </c>
      <c r="N23" s="147">
        <f xml:space="preserve"> Inputs!N$48</f>
        <v>0</v>
      </c>
      <c r="O23" s="147">
        <f xml:space="preserve"> Inputs!O$48</f>
        <v>0</v>
      </c>
      <c r="P23" s="147">
        <f xml:space="preserve"> Inputs!P$48</f>
        <v>0</v>
      </c>
      <c r="Q23" s="147">
        <f xml:space="preserve"> Inputs!Q$48</f>
        <v>0</v>
      </c>
      <c r="R23" s="147">
        <f xml:space="preserve"> Inputs!R$48</f>
        <v>0</v>
      </c>
      <c r="S23" s="147">
        <f xml:space="preserve"> Inputs!S$48</f>
        <v>0</v>
      </c>
      <c r="T23" s="147">
        <f xml:space="preserve"> Inputs!T$48</f>
        <v>0</v>
      </c>
      <c r="U23" s="147">
        <f xml:space="preserve"> Inputs!U$48</f>
        <v>0</v>
      </c>
      <c r="V23" s="147">
        <f xml:space="preserve"> Inputs!V$48</f>
        <v>0</v>
      </c>
    </row>
    <row r="24" spans="1:22" ht="4.8" customHeight="1" outlineLevel="1"/>
    <row r="25" spans="1:22" outlineLevel="1">
      <c r="E25" t="s">
        <v>298</v>
      </c>
      <c r="G25" t="s">
        <v>163</v>
      </c>
      <c r="I25" s="131"/>
      <c r="J25" s="146">
        <f xml:space="preserve"> IF(J10 &gt; 0, J10, I25 * (1 + J$23))</f>
        <v>95.9</v>
      </c>
      <c r="K25" s="146">
        <f t="shared" ref="K25:P25" si="0" xml:space="preserve"> IF(K10 &gt; 0, K10, J25 * (1 + K$23))</f>
        <v>98</v>
      </c>
      <c r="L25" s="146">
        <f t="shared" si="0"/>
        <v>99.6</v>
      </c>
      <c r="M25" s="146">
        <f t="shared" si="0"/>
        <v>99.9</v>
      </c>
      <c r="N25" s="146">
        <f t="shared" si="0"/>
        <v>100.6</v>
      </c>
      <c r="O25" s="146">
        <f t="shared" si="0"/>
        <v>103.2</v>
      </c>
      <c r="P25" s="146">
        <f t="shared" si="0"/>
        <v>105.62246</v>
      </c>
      <c r="Q25" s="146">
        <f t="shared" ref="Q25:Q36" si="1" xml:space="preserve"> IF(Q10 &gt; 0, Q10, P25 * (1 + Q$23))</f>
        <v>107.80863666</v>
      </c>
      <c r="R25" s="146">
        <f t="shared" ref="R25:R36" si="2" xml:space="preserve"> IF(R10 &gt; 0, R10, Q25 * (1 + R$23))</f>
        <v>110.07261802986</v>
      </c>
      <c r="S25" s="146">
        <f t="shared" ref="S25:S36" si="3" xml:space="preserve"> IF(S10 &gt; 0, S10, R25 * (1 + S$23))</f>
        <v>112.2740703904572</v>
      </c>
      <c r="T25" s="146">
        <f t="shared" ref="T25:T36" si="4" xml:space="preserve"> IF(T10 &gt; 0, T10, S25 * (1 + T$23))</f>
        <v>114.63182586865679</v>
      </c>
      <c r="U25" s="146">
        <f t="shared" ref="U25:U36" si="5" xml:space="preserve"> IF(U10 &gt; 0, U10, T25 * (1 + U$23))</f>
        <v>116.92446238602993</v>
      </c>
      <c r="V25" s="146">
        <f t="shared" ref="V25:V36" si="6" xml:space="preserve"> IF(V10 &gt; 0, V10, U25 * (1 + V$23))</f>
        <v>119.26295163375053</v>
      </c>
    </row>
    <row r="26" spans="1:22" outlineLevel="2">
      <c r="E26" t="s">
        <v>299</v>
      </c>
      <c r="G26" t="s">
        <v>163</v>
      </c>
      <c r="I26" s="131"/>
      <c r="J26" s="146">
        <f t="shared" ref="J26:P36" si="7" xml:space="preserve"> IF(J11 &gt; 0, J11, I26 * (1 + J$23))</f>
        <v>95.9</v>
      </c>
      <c r="K26" s="146">
        <f t="shared" si="7"/>
        <v>98.2</v>
      </c>
      <c r="L26" s="146">
        <f t="shared" si="7"/>
        <v>99.6</v>
      </c>
      <c r="M26" s="146">
        <f t="shared" si="7"/>
        <v>100.1</v>
      </c>
      <c r="N26" s="146">
        <f t="shared" si="7"/>
        <v>100.8</v>
      </c>
      <c r="O26" s="146">
        <f t="shared" si="7"/>
        <v>103.5</v>
      </c>
      <c r="P26" s="146">
        <f t="shared" si="7"/>
        <v>105.85691249999998</v>
      </c>
      <c r="Q26" s="146">
        <f t="shared" si="1"/>
        <v>108.05395337374996</v>
      </c>
      <c r="R26" s="146">
        <f t="shared" si="2"/>
        <v>110.3230863945987</v>
      </c>
      <c r="S26" s="146">
        <f t="shared" si="3"/>
        <v>112.52954812249068</v>
      </c>
      <c r="T26" s="146">
        <f t="shared" si="4"/>
        <v>114.89266863306297</v>
      </c>
      <c r="U26" s="146">
        <f t="shared" si="5"/>
        <v>117.19052200572423</v>
      </c>
      <c r="V26" s="146">
        <f t="shared" si="6"/>
        <v>119.53433244583871</v>
      </c>
    </row>
    <row r="27" spans="1:22" outlineLevel="2">
      <c r="E27" t="s">
        <v>300</v>
      </c>
      <c r="G27" t="s">
        <v>163</v>
      </c>
      <c r="I27" s="131"/>
      <c r="J27" s="146">
        <f t="shared" si="7"/>
        <v>95.6</v>
      </c>
      <c r="K27" s="146">
        <f t="shared" si="7"/>
        <v>98</v>
      </c>
      <c r="L27" s="146">
        <f t="shared" si="7"/>
        <v>99.8</v>
      </c>
      <c r="M27" s="146">
        <f t="shared" si="7"/>
        <v>100.1</v>
      </c>
      <c r="N27" s="146">
        <f t="shared" si="7"/>
        <v>101</v>
      </c>
      <c r="O27" s="146">
        <f t="shared" si="7"/>
        <v>103.5</v>
      </c>
      <c r="P27" s="146">
        <f t="shared" si="7"/>
        <v>106.0164625</v>
      </c>
      <c r="Q27" s="146">
        <f t="shared" si="1"/>
        <v>108.160618755</v>
      </c>
      <c r="R27" s="146">
        <f t="shared" si="2"/>
        <v>110.431991748855</v>
      </c>
      <c r="S27" s="146">
        <f t="shared" si="3"/>
        <v>112.6406315838321</v>
      </c>
      <c r="T27" s="146">
        <f t="shared" si="4"/>
        <v>115.00608484709257</v>
      </c>
      <c r="U27" s="146">
        <f t="shared" si="5"/>
        <v>117.30620654403442</v>
      </c>
      <c r="V27" s="146">
        <f t="shared" si="6"/>
        <v>119.65233067491512</v>
      </c>
    </row>
    <row r="28" spans="1:22" outlineLevel="2">
      <c r="E28" t="s">
        <v>301</v>
      </c>
      <c r="G28" t="s">
        <v>163</v>
      </c>
      <c r="I28" s="131"/>
      <c r="J28" s="146">
        <f t="shared" si="7"/>
        <v>95.7</v>
      </c>
      <c r="K28" s="146">
        <f t="shared" si="7"/>
        <v>98</v>
      </c>
      <c r="L28" s="146">
        <f t="shared" si="7"/>
        <v>99.6</v>
      </c>
      <c r="M28" s="146">
        <f t="shared" si="7"/>
        <v>100</v>
      </c>
      <c r="N28" s="146">
        <f t="shared" si="7"/>
        <v>100.9</v>
      </c>
      <c r="O28" s="146">
        <f t="shared" si="7"/>
        <v>103.5</v>
      </c>
      <c r="P28" s="146">
        <f t="shared" si="7"/>
        <v>105.94229999999999</v>
      </c>
      <c r="Q28" s="146">
        <f t="shared" si="1"/>
        <v>108.09077116999998</v>
      </c>
      <c r="R28" s="146">
        <f t="shared" si="2"/>
        <v>110.36067736456997</v>
      </c>
      <c r="S28" s="146">
        <f t="shared" si="3"/>
        <v>112.56789091186137</v>
      </c>
      <c r="T28" s="146">
        <f t="shared" si="4"/>
        <v>114.93181662101044</v>
      </c>
      <c r="U28" s="146">
        <f t="shared" si="5"/>
        <v>117.23045295343066</v>
      </c>
      <c r="V28" s="146">
        <f t="shared" si="6"/>
        <v>119.57506201249927</v>
      </c>
    </row>
    <row r="29" spans="1:22" outlineLevel="2">
      <c r="E29" t="s">
        <v>302</v>
      </c>
      <c r="G29" t="s">
        <v>163</v>
      </c>
      <c r="I29" s="131"/>
      <c r="J29" s="146">
        <f t="shared" si="7"/>
        <v>96.1</v>
      </c>
      <c r="K29" s="146">
        <f t="shared" si="7"/>
        <v>98.4</v>
      </c>
      <c r="L29" s="146">
        <f t="shared" si="7"/>
        <v>99.9</v>
      </c>
      <c r="M29" s="146">
        <f t="shared" si="7"/>
        <v>100.3</v>
      </c>
      <c r="N29" s="146">
        <f t="shared" si="7"/>
        <v>101.2</v>
      </c>
      <c r="O29" s="146">
        <f t="shared" si="7"/>
        <v>104</v>
      </c>
      <c r="P29" s="146">
        <f t="shared" si="7"/>
        <v>106.39240000000001</v>
      </c>
      <c r="Q29" s="146">
        <f t="shared" si="1"/>
        <v>108.53983554000001</v>
      </c>
      <c r="R29" s="146">
        <f t="shared" si="2"/>
        <v>110.81917208634</v>
      </c>
      <c r="S29" s="146">
        <f t="shared" si="3"/>
        <v>113.03555552806681</v>
      </c>
      <c r="T29" s="146">
        <f t="shared" si="4"/>
        <v>115.4093021941562</v>
      </c>
      <c r="U29" s="146">
        <f t="shared" si="5"/>
        <v>117.71748823803932</v>
      </c>
      <c r="V29" s="146">
        <f t="shared" si="6"/>
        <v>120.07183800280011</v>
      </c>
    </row>
    <row r="30" spans="1:22" outlineLevel="2">
      <c r="E30" t="s">
        <v>303</v>
      </c>
      <c r="G30" t="s">
        <v>163</v>
      </c>
      <c r="I30" s="131"/>
      <c r="J30" s="146">
        <f t="shared" si="7"/>
        <v>96.4</v>
      </c>
      <c r="K30" s="146">
        <f t="shared" si="7"/>
        <v>98.7</v>
      </c>
      <c r="L30" s="146">
        <f t="shared" si="7"/>
        <v>100</v>
      </c>
      <c r="M30" s="146">
        <f t="shared" si="7"/>
        <v>100.2</v>
      </c>
      <c r="N30" s="146">
        <f t="shared" si="7"/>
        <v>101.5</v>
      </c>
      <c r="O30" s="146">
        <f t="shared" si="7"/>
        <v>104.3</v>
      </c>
      <c r="P30" s="146">
        <f t="shared" si="7"/>
        <v>106.580305</v>
      </c>
      <c r="Q30" s="146">
        <f t="shared" si="1"/>
        <v>108.74598377850002</v>
      </c>
      <c r="R30" s="146">
        <f t="shared" si="2"/>
        <v>111.02964943784851</v>
      </c>
      <c r="S30" s="146">
        <f t="shared" si="3"/>
        <v>113.25024242660548</v>
      </c>
      <c r="T30" s="146">
        <f t="shared" si="4"/>
        <v>115.62849751756418</v>
      </c>
      <c r="U30" s="146">
        <f t="shared" si="5"/>
        <v>117.94106746791547</v>
      </c>
      <c r="V30" s="146">
        <f t="shared" si="6"/>
        <v>120.29988881727378</v>
      </c>
    </row>
    <row r="31" spans="1:22" outlineLevel="2">
      <c r="E31" t="s">
        <v>304</v>
      </c>
      <c r="G31" t="s">
        <v>163</v>
      </c>
      <c r="I31" s="131"/>
      <c r="J31" s="146">
        <f t="shared" si="7"/>
        <v>96.8</v>
      </c>
      <c r="K31" s="146">
        <f t="shared" si="7"/>
        <v>98.8</v>
      </c>
      <c r="L31" s="146">
        <f t="shared" si="7"/>
        <v>100.1</v>
      </c>
      <c r="M31" s="146">
        <f t="shared" si="7"/>
        <v>100.3</v>
      </c>
      <c r="N31" s="146">
        <f t="shared" si="7"/>
        <v>101.6</v>
      </c>
      <c r="O31" s="146">
        <f t="shared" si="7"/>
        <v>104.4</v>
      </c>
      <c r="P31" s="146">
        <f t="shared" si="7"/>
        <v>106.68977</v>
      </c>
      <c r="Q31" s="146">
        <f t="shared" si="1"/>
        <v>108.871487681</v>
      </c>
      <c r="R31" s="146">
        <f t="shared" si="2"/>
        <v>111.15778892230099</v>
      </c>
      <c r="S31" s="146">
        <f t="shared" si="3"/>
        <v>113.38094470074702</v>
      </c>
      <c r="T31" s="146">
        <f t="shared" si="4"/>
        <v>115.7619445394627</v>
      </c>
      <c r="U31" s="146">
        <f t="shared" si="5"/>
        <v>118.07718343025196</v>
      </c>
      <c r="V31" s="146">
        <f t="shared" si="6"/>
        <v>120.438727098857</v>
      </c>
    </row>
    <row r="32" spans="1:22" outlineLevel="2">
      <c r="E32" t="s">
        <v>305</v>
      </c>
      <c r="G32" t="s">
        <v>163</v>
      </c>
      <c r="I32" s="131"/>
      <c r="J32" s="146">
        <f t="shared" si="7"/>
        <v>97</v>
      </c>
      <c r="K32" s="146">
        <f t="shared" si="7"/>
        <v>98.8</v>
      </c>
      <c r="L32" s="146">
        <f t="shared" si="7"/>
        <v>99.9</v>
      </c>
      <c r="M32" s="146">
        <f t="shared" si="7"/>
        <v>100.3</v>
      </c>
      <c r="N32" s="146">
        <f t="shared" si="7"/>
        <v>101.8</v>
      </c>
      <c r="O32" s="146">
        <f t="shared" si="7"/>
        <v>104.7</v>
      </c>
      <c r="P32" s="146">
        <f t="shared" si="7"/>
        <v>106.88593750000001</v>
      </c>
      <c r="Q32" s="146">
        <f t="shared" si="1"/>
        <v>109.0571416075</v>
      </c>
      <c r="R32" s="146">
        <f t="shared" si="2"/>
        <v>111.3473415812575</v>
      </c>
      <c r="S32" s="146">
        <f t="shared" si="3"/>
        <v>113.57428841288265</v>
      </c>
      <c r="T32" s="146">
        <f t="shared" si="4"/>
        <v>115.95934846955318</v>
      </c>
      <c r="U32" s="146">
        <f t="shared" si="5"/>
        <v>118.27853543894425</v>
      </c>
      <c r="V32" s="146">
        <f t="shared" si="6"/>
        <v>120.64410614772314</v>
      </c>
    </row>
    <row r="33" spans="1:22" outlineLevel="2">
      <c r="E33" t="s">
        <v>306</v>
      </c>
      <c r="G33" t="s">
        <v>163</v>
      </c>
      <c r="I33" s="131"/>
      <c r="J33" s="146">
        <f t="shared" si="7"/>
        <v>97.3</v>
      </c>
      <c r="K33" s="146">
        <f t="shared" si="7"/>
        <v>99.2</v>
      </c>
      <c r="L33" s="146">
        <f t="shared" si="7"/>
        <v>99.9</v>
      </c>
      <c r="M33" s="146">
        <f t="shared" si="7"/>
        <v>100.4</v>
      </c>
      <c r="N33" s="146">
        <f t="shared" si="7"/>
        <v>102.2</v>
      </c>
      <c r="O33" s="146">
        <f t="shared" si="7"/>
        <v>105</v>
      </c>
      <c r="P33" s="146">
        <f t="shared" si="7"/>
        <v>107.17612499999998</v>
      </c>
      <c r="Q33" s="146">
        <f t="shared" si="1"/>
        <v>109.3761787875</v>
      </c>
      <c r="R33" s="146">
        <f t="shared" si="2"/>
        <v>111.67307854203749</v>
      </c>
      <c r="S33" s="146">
        <f t="shared" si="3"/>
        <v>113.90654011287823</v>
      </c>
      <c r="T33" s="146">
        <f t="shared" si="4"/>
        <v>116.29857745524866</v>
      </c>
      <c r="U33" s="146">
        <f t="shared" si="5"/>
        <v>118.62454900435364</v>
      </c>
      <c r="V33" s="146">
        <f t="shared" si="6"/>
        <v>120.99703998444072</v>
      </c>
    </row>
    <row r="34" spans="1:22" outlineLevel="2">
      <c r="E34" t="s">
        <v>307</v>
      </c>
      <c r="G34" t="s">
        <v>163</v>
      </c>
      <c r="I34" s="131"/>
      <c r="J34" s="146">
        <f t="shared" si="7"/>
        <v>97</v>
      </c>
      <c r="K34" s="146">
        <f t="shared" si="7"/>
        <v>98.7</v>
      </c>
      <c r="L34" s="146">
        <f t="shared" si="7"/>
        <v>99.2</v>
      </c>
      <c r="M34" s="146">
        <f t="shared" si="7"/>
        <v>99.9</v>
      </c>
      <c r="N34" s="146">
        <f t="shared" si="7"/>
        <v>101.8</v>
      </c>
      <c r="O34" s="146">
        <f t="shared" si="7"/>
        <v>104.5</v>
      </c>
      <c r="P34" s="146">
        <f t="shared" si="7"/>
        <v>106.69474999999998</v>
      </c>
      <c r="Q34" s="146">
        <f t="shared" si="1"/>
        <v>108.93533974999997</v>
      </c>
      <c r="R34" s="146">
        <f t="shared" si="2"/>
        <v>111.11404654499997</v>
      </c>
      <c r="S34" s="146">
        <f t="shared" si="3"/>
        <v>113.44744152244495</v>
      </c>
      <c r="T34" s="146">
        <f t="shared" si="4"/>
        <v>115.71639035289385</v>
      </c>
      <c r="U34" s="146">
        <f t="shared" si="5"/>
        <v>118.03071815995173</v>
      </c>
      <c r="V34" s="146">
        <f t="shared" si="6"/>
        <v>120.39133252315077</v>
      </c>
    </row>
    <row r="35" spans="1:22" outlineLevel="2">
      <c r="E35" t="s">
        <v>308</v>
      </c>
      <c r="G35" t="s">
        <v>163</v>
      </c>
      <c r="I35" s="131"/>
      <c r="J35" s="146">
        <f t="shared" si="7"/>
        <v>97.5</v>
      </c>
      <c r="K35" s="146">
        <f t="shared" si="7"/>
        <v>99.1</v>
      </c>
      <c r="L35" s="146">
        <f t="shared" si="7"/>
        <v>99.5</v>
      </c>
      <c r="M35" s="146">
        <f t="shared" si="7"/>
        <v>100.1</v>
      </c>
      <c r="N35" s="146">
        <f t="shared" si="7"/>
        <v>102.4</v>
      </c>
      <c r="O35" s="146">
        <f t="shared" si="7"/>
        <v>104.9</v>
      </c>
      <c r="P35" s="146">
        <f t="shared" si="7"/>
        <v>107.152175</v>
      </c>
      <c r="Q35" s="146">
        <f t="shared" si="1"/>
        <v>109.40237067499999</v>
      </c>
      <c r="R35" s="146">
        <f t="shared" si="2"/>
        <v>111.59041808849999</v>
      </c>
      <c r="S35" s="146">
        <f t="shared" si="3"/>
        <v>113.93381686835848</v>
      </c>
      <c r="T35" s="146">
        <f t="shared" si="4"/>
        <v>116.21249320572565</v>
      </c>
      <c r="U35" s="146">
        <f t="shared" si="5"/>
        <v>118.53674306984017</v>
      </c>
      <c r="V35" s="146">
        <f t="shared" si="6"/>
        <v>120.90747793123698</v>
      </c>
    </row>
    <row r="36" spans="1:22" outlineLevel="2">
      <c r="E36" t="s">
        <v>309</v>
      </c>
      <c r="G36" t="s">
        <v>163</v>
      </c>
      <c r="I36" s="131"/>
      <c r="J36" s="146">
        <f t="shared" si="7"/>
        <v>97.8</v>
      </c>
      <c r="K36" s="146">
        <f t="shared" si="7"/>
        <v>99.3</v>
      </c>
      <c r="L36" s="146">
        <f t="shared" si="7"/>
        <v>99.6</v>
      </c>
      <c r="M36" s="146">
        <f t="shared" si="7"/>
        <v>100.4</v>
      </c>
      <c r="N36" s="146">
        <f t="shared" si="7"/>
        <v>102.7</v>
      </c>
      <c r="O36" s="146">
        <f t="shared" si="7"/>
        <v>105.1</v>
      </c>
      <c r="P36" s="146">
        <f t="shared" si="7"/>
        <v>107.37371749999998</v>
      </c>
      <c r="Q36" s="146">
        <f t="shared" si="1"/>
        <v>109.62856556749998</v>
      </c>
      <c r="R36" s="146">
        <f t="shared" si="2"/>
        <v>111.82113687884998</v>
      </c>
      <c r="S36" s="146">
        <f t="shared" si="3"/>
        <v>114.16938075330582</v>
      </c>
      <c r="T36" s="146">
        <f t="shared" si="4"/>
        <v>116.45276836837193</v>
      </c>
      <c r="U36" s="146">
        <f t="shared" si="5"/>
        <v>118.78182373573938</v>
      </c>
      <c r="V36" s="146">
        <f t="shared" si="6"/>
        <v>121.15746021045418</v>
      </c>
    </row>
    <row r="37" spans="1:22" ht="4.8" customHeight="1" outlineLevel="1"/>
    <row r="38" spans="1:22" outlineLevel="1">
      <c r="E38" s="146" t="s">
        <v>310</v>
      </c>
      <c r="F38" s="146"/>
      <c r="G38" s="146" t="s">
        <v>163</v>
      </c>
      <c r="H38" s="146"/>
      <c r="I38" s="146"/>
      <c r="J38" s="146">
        <f t="shared" ref="J38:P38" si="8" xml:space="preserve"> AVERAGE(J25:J36)</f>
        <v>96.583333333333314</v>
      </c>
      <c r="K38" s="146">
        <f t="shared" si="8"/>
        <v>98.600000000000009</v>
      </c>
      <c r="L38" s="146">
        <f t="shared" si="8"/>
        <v>99.72499999999998</v>
      </c>
      <c r="M38" s="146">
        <f t="shared" si="8"/>
        <v>100.16666666666667</v>
      </c>
      <c r="N38" s="146">
        <f t="shared" si="8"/>
        <v>101.54166666666667</v>
      </c>
      <c r="O38" s="146">
        <f t="shared" si="8"/>
        <v>104.21666666666665</v>
      </c>
      <c r="P38" s="146">
        <f t="shared" si="8"/>
        <v>106.53194291666664</v>
      </c>
      <c r="Q38" s="146">
        <f t="shared" ref="Q38:V38" si="9" xml:space="preserve"> AVERAGE(Q25:Q36)</f>
        <v>108.72257361214581</v>
      </c>
      <c r="R38" s="146">
        <f t="shared" si="9"/>
        <v>110.97841713500152</v>
      </c>
      <c r="S38" s="146">
        <f t="shared" si="9"/>
        <v>113.22586261116091</v>
      </c>
      <c r="T38" s="146">
        <f t="shared" si="9"/>
        <v>115.57514317273325</v>
      </c>
      <c r="U38" s="146">
        <f t="shared" si="9"/>
        <v>117.88664603618793</v>
      </c>
      <c r="V38" s="146">
        <f t="shared" si="9"/>
        <v>120.2443789569117</v>
      </c>
    </row>
    <row r="39" spans="1:22" outlineLevel="1">
      <c r="J39" s="171"/>
      <c r="K39" s="171"/>
      <c r="L39" s="171"/>
      <c r="M39" s="171"/>
      <c r="N39" s="171"/>
      <c r="O39" s="171"/>
      <c r="P39" s="171"/>
      <c r="Q39" s="171"/>
      <c r="R39" s="171"/>
      <c r="S39" s="171"/>
      <c r="T39" s="171"/>
      <c r="U39" s="171"/>
      <c r="V39" s="171"/>
    </row>
    <row r="41" spans="1:22" ht="12.75" customHeight="1">
      <c r="A41" s="39" t="s">
        <v>177</v>
      </c>
      <c r="B41" s="39"/>
      <c r="C41" s="40"/>
      <c r="D41" s="39"/>
      <c r="E41" s="39"/>
      <c r="F41" s="39"/>
      <c r="G41" s="39"/>
      <c r="H41" s="39"/>
      <c r="I41" s="39"/>
      <c r="J41" s="39"/>
      <c r="K41" s="39"/>
      <c r="L41" s="39"/>
      <c r="M41" s="39"/>
      <c r="N41" s="39"/>
      <c r="O41" s="39"/>
      <c r="P41" s="39"/>
      <c r="Q41" s="39"/>
      <c r="R41" s="39"/>
      <c r="S41" s="39"/>
      <c r="T41" s="39"/>
      <c r="U41" s="39"/>
      <c r="V41" s="39"/>
    </row>
    <row r="42" spans="1:22" outlineLevel="1"/>
    <row r="43" spans="1:22" outlineLevel="1">
      <c r="B43" s="10" t="s">
        <v>311</v>
      </c>
    </row>
    <row r="44" spans="1:22" s="156" customFormat="1" outlineLevel="1">
      <c r="A44" s="154"/>
      <c r="B44" s="154"/>
      <c r="C44" s="155"/>
      <c r="D44" s="152"/>
      <c r="E44" s="171" t="str">
        <f xml:space="preserve"> Inputs!E$52</f>
        <v>Retail Price Index for April</v>
      </c>
      <c r="F44" s="171">
        <f xml:space="preserve"> Inputs!F$52</f>
        <v>0</v>
      </c>
      <c r="G44" s="171" t="str">
        <f xml:space="preserve"> Inputs!G$52</f>
        <v>index</v>
      </c>
      <c r="H44" s="171">
        <f xml:space="preserve"> Inputs!H$52</f>
        <v>0</v>
      </c>
      <c r="I44" s="171">
        <f xml:space="preserve"> Inputs!I$52</f>
        <v>0</v>
      </c>
      <c r="J44" s="171">
        <f xml:space="preserve"> Inputs!J$52</f>
        <v>242.5</v>
      </c>
      <c r="K44" s="171">
        <f xml:space="preserve"> Inputs!K$52</f>
        <v>249.5</v>
      </c>
      <c r="L44" s="171">
        <f xml:space="preserve"> Inputs!L$52</f>
        <v>255.7</v>
      </c>
      <c r="M44" s="171">
        <f xml:space="preserve"> Inputs!M$52</f>
        <v>258</v>
      </c>
      <c r="N44" s="171">
        <f xml:space="preserve"> Inputs!N$52</f>
        <v>261.39999999999998</v>
      </c>
      <c r="O44" s="171">
        <f xml:space="preserve"> Inputs!O$52</f>
        <v>270.60000000000002</v>
      </c>
      <c r="P44" s="171">
        <f xml:space="preserve"> Inputs!P$52</f>
        <v>279.76499999999999</v>
      </c>
      <c r="Q44" s="171">
        <f xml:space="preserve"> Inputs!Q$52</f>
        <v>288.05750000000006</v>
      </c>
      <c r="R44" s="171">
        <f xml:space="preserve"> Inputs!R$52</f>
        <v>296.69922500000007</v>
      </c>
      <c r="S44" s="171">
        <f xml:space="preserve"> Inputs!S$52</f>
        <v>305.89690097500005</v>
      </c>
      <c r="T44" s="171">
        <f xml:space="preserve"> Inputs!T$52</f>
        <v>315.37970490522503</v>
      </c>
      <c r="U44" s="171">
        <f xml:space="preserve"> Inputs!U$52</f>
        <v>324.84109605238177</v>
      </c>
      <c r="V44" s="171">
        <f xml:space="preserve"> Inputs!V$52</f>
        <v>334.58632893395321</v>
      </c>
    </row>
    <row r="45" spans="1:22" s="156" customFormat="1" outlineLevel="2">
      <c r="A45" s="154"/>
      <c r="B45" s="154"/>
      <c r="C45" s="155"/>
      <c r="D45" s="152"/>
      <c r="E45" s="171" t="str">
        <f xml:space="preserve"> Inputs!E$53</f>
        <v>Retail Price Index for May</v>
      </c>
      <c r="F45" s="171">
        <f xml:space="preserve"> Inputs!F$53</f>
        <v>0</v>
      </c>
      <c r="G45" s="171" t="str">
        <f xml:space="preserve"> Inputs!G$53</f>
        <v>index</v>
      </c>
      <c r="H45" s="171">
        <f xml:space="preserve"> Inputs!H$53</f>
        <v>0</v>
      </c>
      <c r="I45" s="171">
        <f xml:space="preserve"> Inputs!I$53</f>
        <v>0</v>
      </c>
      <c r="J45" s="171">
        <f xml:space="preserve"> Inputs!J$53</f>
        <v>242.4</v>
      </c>
      <c r="K45" s="171">
        <f xml:space="preserve"> Inputs!K$53</f>
        <v>250</v>
      </c>
      <c r="L45" s="171">
        <f xml:space="preserve"> Inputs!L$53</f>
        <v>255.9</v>
      </c>
      <c r="M45" s="171">
        <f xml:space="preserve"> Inputs!M$53</f>
        <v>258.5</v>
      </c>
      <c r="N45" s="171">
        <f xml:space="preserve"> Inputs!N$53</f>
        <v>262.10000000000002</v>
      </c>
      <c r="O45" s="171">
        <f xml:space="preserve"> Inputs!O$53</f>
        <v>271.7</v>
      </c>
      <c r="P45" s="171">
        <f xml:space="preserve"> Inputs!P$53</f>
        <v>280.83499999999998</v>
      </c>
      <c r="Q45" s="171">
        <f xml:space="preserve"> Inputs!Q$53</f>
        <v>289.0625</v>
      </c>
      <c r="R45" s="171">
        <f xml:space="preserve"> Inputs!R$53</f>
        <v>297.734375</v>
      </c>
      <c r="S45" s="171">
        <f xml:space="preserve"> Inputs!S$53</f>
        <v>306.96414062499997</v>
      </c>
      <c r="T45" s="171">
        <f xml:space="preserve"> Inputs!T$53</f>
        <v>316.48002898437494</v>
      </c>
      <c r="U45" s="171">
        <f xml:space="preserve"> Inputs!U$53</f>
        <v>325.9744298539062</v>
      </c>
      <c r="V45" s="171">
        <f xml:space="preserve"> Inputs!V$53</f>
        <v>335.75366274952341</v>
      </c>
    </row>
    <row r="46" spans="1:22" s="156" customFormat="1" outlineLevel="2">
      <c r="A46" s="154"/>
      <c r="B46" s="154"/>
      <c r="C46" s="155"/>
      <c r="D46" s="152"/>
      <c r="E46" s="171" t="str">
        <f xml:space="preserve"> Inputs!E$54</f>
        <v>Retail Price Index for June</v>
      </c>
      <c r="F46" s="171">
        <f xml:space="preserve"> Inputs!F$54</f>
        <v>0</v>
      </c>
      <c r="G46" s="171" t="str">
        <f xml:space="preserve"> Inputs!G$54</f>
        <v>index</v>
      </c>
      <c r="H46" s="171">
        <f xml:space="preserve"> Inputs!H$54</f>
        <v>0</v>
      </c>
      <c r="I46" s="171">
        <f xml:space="preserve"> Inputs!I$54</f>
        <v>0</v>
      </c>
      <c r="J46" s="171">
        <f xml:space="preserve"> Inputs!J$54</f>
        <v>241.8</v>
      </c>
      <c r="K46" s="171">
        <f xml:space="preserve"> Inputs!K$54</f>
        <v>249.7</v>
      </c>
      <c r="L46" s="171">
        <f xml:space="preserve"> Inputs!L$54</f>
        <v>256.3</v>
      </c>
      <c r="M46" s="171">
        <f xml:space="preserve"> Inputs!M$54</f>
        <v>258.89999999999998</v>
      </c>
      <c r="N46" s="171">
        <f xml:space="preserve"> Inputs!N$54</f>
        <v>263.10000000000002</v>
      </c>
      <c r="O46" s="171">
        <f xml:space="preserve"> Inputs!O$54</f>
        <v>272.3</v>
      </c>
      <c r="P46" s="171">
        <f xml:space="preserve"> Inputs!P$54</f>
        <v>281.91500000000002</v>
      </c>
      <c r="Q46" s="171">
        <f xml:space="preserve"> Inputs!Q$54</f>
        <v>290.03750000000002</v>
      </c>
      <c r="R46" s="171">
        <f xml:space="preserve"> Inputs!R$54</f>
        <v>298.73862500000001</v>
      </c>
      <c r="S46" s="171">
        <f xml:space="preserve"> Inputs!S$54</f>
        <v>307.99952237499997</v>
      </c>
      <c r="T46" s="171">
        <f xml:space="preserve"> Inputs!T$54</f>
        <v>317.54750756862495</v>
      </c>
      <c r="U46" s="171">
        <f xml:space="preserve"> Inputs!U$54</f>
        <v>327.07393279568373</v>
      </c>
      <c r="V46" s="171">
        <f xml:space="preserve"> Inputs!V$54</f>
        <v>336.88615077955427</v>
      </c>
    </row>
    <row r="47" spans="1:22" s="156" customFormat="1" outlineLevel="2">
      <c r="A47" s="154"/>
      <c r="B47" s="154"/>
      <c r="C47" s="155"/>
      <c r="D47" s="152"/>
      <c r="E47" s="171" t="str">
        <f xml:space="preserve"> Inputs!E$55</f>
        <v>Retail Price Index for July</v>
      </c>
      <c r="F47" s="171">
        <f xml:space="preserve"> Inputs!F$55</f>
        <v>0</v>
      </c>
      <c r="G47" s="171" t="str">
        <f xml:space="preserve"> Inputs!G$55</f>
        <v>index</v>
      </c>
      <c r="H47" s="171">
        <f xml:space="preserve"> Inputs!H$55</f>
        <v>0</v>
      </c>
      <c r="I47" s="171">
        <f xml:space="preserve"> Inputs!I$55</f>
        <v>0</v>
      </c>
      <c r="J47" s="171">
        <f xml:space="preserve"> Inputs!J$55</f>
        <v>242.1</v>
      </c>
      <c r="K47" s="171">
        <f xml:space="preserve"> Inputs!K$55</f>
        <v>249.7</v>
      </c>
      <c r="L47" s="171">
        <f xml:space="preserve"> Inputs!L$55</f>
        <v>256</v>
      </c>
      <c r="M47" s="171">
        <f xml:space="preserve"> Inputs!M$55</f>
        <v>258.60000000000002</v>
      </c>
      <c r="N47" s="171">
        <f xml:space="preserve"> Inputs!N$55</f>
        <v>263.39999999999998</v>
      </c>
      <c r="O47" s="171">
        <f xml:space="preserve"> Inputs!O$55</f>
        <v>272.89999999999998</v>
      </c>
      <c r="P47" s="171">
        <f xml:space="preserve"> Inputs!P$55</f>
        <v>282.23</v>
      </c>
      <c r="Q47" s="171">
        <f xml:space="preserve"> Inputs!Q$55</f>
        <v>290.38249999999999</v>
      </c>
      <c r="R47" s="171">
        <f xml:space="preserve"> Inputs!R$55</f>
        <v>299.093975</v>
      </c>
      <c r="S47" s="171">
        <f xml:space="preserve"> Inputs!S$55</f>
        <v>308.36588822499999</v>
      </c>
      <c r="T47" s="171">
        <f xml:space="preserve"> Inputs!T$55</f>
        <v>317.92523075997497</v>
      </c>
      <c r="U47" s="171">
        <f xml:space="preserve"> Inputs!U$55</f>
        <v>327.46298768277421</v>
      </c>
      <c r="V47" s="171">
        <f xml:space="preserve"> Inputs!V$55</f>
        <v>337.28687731325743</v>
      </c>
    </row>
    <row r="48" spans="1:22" s="156" customFormat="1" outlineLevel="2">
      <c r="A48" s="154"/>
      <c r="B48" s="154"/>
      <c r="C48" s="155"/>
      <c r="D48" s="152"/>
      <c r="E48" s="171" t="str">
        <f xml:space="preserve"> Inputs!E$56</f>
        <v>Retail Price Index for August</v>
      </c>
      <c r="F48" s="171">
        <f xml:space="preserve"> Inputs!F$56</f>
        <v>0</v>
      </c>
      <c r="G48" s="171" t="str">
        <f xml:space="preserve"> Inputs!G$56</f>
        <v>index</v>
      </c>
      <c r="H48" s="171">
        <f xml:space="preserve"> Inputs!H$56</f>
        <v>0</v>
      </c>
      <c r="I48" s="171">
        <f xml:space="preserve"> Inputs!I$56</f>
        <v>0</v>
      </c>
      <c r="J48" s="171">
        <f xml:space="preserve"> Inputs!J$56</f>
        <v>243</v>
      </c>
      <c r="K48" s="171">
        <f xml:space="preserve"> Inputs!K$56</f>
        <v>251</v>
      </c>
      <c r="L48" s="171">
        <f xml:space="preserve"> Inputs!L$56</f>
        <v>257</v>
      </c>
      <c r="M48" s="171">
        <f xml:space="preserve"> Inputs!M$56</f>
        <v>259.8</v>
      </c>
      <c r="N48" s="171">
        <f xml:space="preserve"> Inputs!N$56</f>
        <v>264.39999999999998</v>
      </c>
      <c r="O48" s="171">
        <f xml:space="preserve"> Inputs!O$56</f>
        <v>274.7</v>
      </c>
      <c r="P48" s="171">
        <f xml:space="preserve"> Inputs!P$56</f>
        <v>283.88499999999999</v>
      </c>
      <c r="Q48" s="171">
        <f xml:space="preserve"> Inputs!Q$56</f>
        <v>292.04750000000001</v>
      </c>
      <c r="R48" s="171">
        <f xml:space="preserve"> Inputs!R$56</f>
        <v>300.80892500000004</v>
      </c>
      <c r="S48" s="171">
        <f xml:space="preserve"> Inputs!S$56</f>
        <v>310.13400167500004</v>
      </c>
      <c r="T48" s="171">
        <f xml:space="preserve"> Inputs!T$56</f>
        <v>319.74815572692501</v>
      </c>
      <c r="U48" s="171">
        <f xml:space="preserve"> Inputs!U$56</f>
        <v>329.34060039873276</v>
      </c>
      <c r="V48" s="171">
        <f xml:space="preserve"> Inputs!V$56</f>
        <v>339.22081841069473</v>
      </c>
    </row>
    <row r="49" spans="1:22" s="156" customFormat="1" outlineLevel="2">
      <c r="A49" s="154"/>
      <c r="B49" s="154"/>
      <c r="C49" s="155"/>
      <c r="D49" s="152"/>
      <c r="E49" s="171" t="str">
        <f xml:space="preserve"> Inputs!E$57</f>
        <v>Retail Price Index for September</v>
      </c>
      <c r="F49" s="171">
        <f xml:space="preserve"> Inputs!F$57</f>
        <v>0</v>
      </c>
      <c r="G49" s="171" t="str">
        <f xml:space="preserve"> Inputs!G$57</f>
        <v>index</v>
      </c>
      <c r="H49" s="171">
        <f xml:space="preserve"> Inputs!H$57</f>
        <v>0</v>
      </c>
      <c r="I49" s="171">
        <f xml:space="preserve"> Inputs!I$57</f>
        <v>0</v>
      </c>
      <c r="J49" s="171">
        <f xml:space="preserve"> Inputs!J$57</f>
        <v>244.2</v>
      </c>
      <c r="K49" s="171">
        <f xml:space="preserve"> Inputs!K$57</f>
        <v>251.9</v>
      </c>
      <c r="L49" s="171">
        <f xml:space="preserve"> Inputs!L$57</f>
        <v>257.60000000000002</v>
      </c>
      <c r="M49" s="171">
        <f xml:space="preserve"> Inputs!M$57</f>
        <v>259.60000000000002</v>
      </c>
      <c r="N49" s="171">
        <f xml:space="preserve"> Inputs!N$57</f>
        <v>264.89999999999998</v>
      </c>
      <c r="O49" s="171">
        <f xml:space="preserve"> Inputs!O$57</f>
        <v>275.10000000000002</v>
      </c>
      <c r="P49" s="171">
        <f xml:space="preserve"> Inputs!P$57</f>
        <v>284.1875</v>
      </c>
      <c r="Q49" s="171">
        <f xml:space="preserve"> Inputs!Q$57</f>
        <v>292.38249999999999</v>
      </c>
      <c r="R49" s="171">
        <f xml:space="preserve"> Inputs!R$57</f>
        <v>301.153975</v>
      </c>
      <c r="S49" s="171">
        <f xml:space="preserve"> Inputs!S$57</f>
        <v>310.48974822499997</v>
      </c>
      <c r="T49" s="171">
        <f xml:space="preserve"> Inputs!T$57</f>
        <v>320.11493041997494</v>
      </c>
      <c r="U49" s="171">
        <f xml:space="preserve"> Inputs!U$57</f>
        <v>329.71837833257422</v>
      </c>
      <c r="V49" s="171">
        <f xml:space="preserve"> Inputs!V$57</f>
        <v>339.60992968255147</v>
      </c>
    </row>
    <row r="50" spans="1:22" s="156" customFormat="1" outlineLevel="2">
      <c r="A50" s="154"/>
      <c r="B50" s="154"/>
      <c r="C50" s="155"/>
      <c r="D50" s="152"/>
      <c r="E50" s="171" t="str">
        <f xml:space="preserve"> Inputs!E$58</f>
        <v>Retail Price Index for October</v>
      </c>
      <c r="F50" s="171">
        <f xml:space="preserve"> Inputs!F$58</f>
        <v>0</v>
      </c>
      <c r="G50" s="171" t="str">
        <f xml:space="preserve"> Inputs!G$58</f>
        <v>index</v>
      </c>
      <c r="H50" s="171">
        <f xml:space="preserve"> Inputs!H$58</f>
        <v>0</v>
      </c>
      <c r="I50" s="171">
        <f xml:space="preserve"> Inputs!I$58</f>
        <v>0</v>
      </c>
      <c r="J50" s="171">
        <f xml:space="preserve"> Inputs!J$58</f>
        <v>245.6</v>
      </c>
      <c r="K50" s="171">
        <f xml:space="preserve"> Inputs!K$58</f>
        <v>251.9</v>
      </c>
      <c r="L50" s="171">
        <f xml:space="preserve"> Inputs!L$58</f>
        <v>257.7</v>
      </c>
      <c r="M50" s="171">
        <f xml:space="preserve"> Inputs!M$58</f>
        <v>259.5</v>
      </c>
      <c r="N50" s="171">
        <f xml:space="preserve"> Inputs!N$58</f>
        <v>264.8</v>
      </c>
      <c r="O50" s="171">
        <f xml:space="preserve"> Inputs!O$58</f>
        <v>275.3</v>
      </c>
      <c r="P50" s="171">
        <f xml:space="preserve"> Inputs!P$58</f>
        <v>284.25</v>
      </c>
      <c r="Q50" s="171">
        <f xml:space="preserve"> Inputs!Q$58</f>
        <v>292.42500000000001</v>
      </c>
      <c r="R50" s="171">
        <f xml:space="preserve"> Inputs!R$58</f>
        <v>301.19775000000004</v>
      </c>
      <c r="S50" s="171">
        <f xml:space="preserve"> Inputs!S$58</f>
        <v>310.53488025000001</v>
      </c>
      <c r="T50" s="171">
        <f xml:space="preserve"> Inputs!T$58</f>
        <v>320.16146153774997</v>
      </c>
      <c r="U50" s="171">
        <f xml:space="preserve"> Inputs!U$58</f>
        <v>329.76630538388247</v>
      </c>
      <c r="V50" s="171">
        <f xml:space="preserve"> Inputs!V$58</f>
        <v>339.65929454539895</v>
      </c>
    </row>
    <row r="51" spans="1:22" s="156" customFormat="1" outlineLevel="2">
      <c r="A51" s="154"/>
      <c r="B51" s="154"/>
      <c r="C51" s="155"/>
      <c r="D51" s="152"/>
      <c r="E51" s="171" t="str">
        <f xml:space="preserve"> Inputs!E$59</f>
        <v>Retail Price Index for November</v>
      </c>
      <c r="F51" s="171">
        <f xml:space="preserve"> Inputs!F$59</f>
        <v>0</v>
      </c>
      <c r="G51" s="171" t="str">
        <f xml:space="preserve"> Inputs!G$59</f>
        <v>index</v>
      </c>
      <c r="H51" s="171">
        <f xml:space="preserve"> Inputs!H$59</f>
        <v>0</v>
      </c>
      <c r="I51" s="171">
        <f xml:space="preserve"> Inputs!I$59</f>
        <v>0</v>
      </c>
      <c r="J51" s="171">
        <f xml:space="preserve"> Inputs!J$59</f>
        <v>245.6</v>
      </c>
      <c r="K51" s="171">
        <f xml:space="preserve"> Inputs!K$59</f>
        <v>252.1</v>
      </c>
      <c r="L51" s="171">
        <f xml:space="preserve"> Inputs!L$59</f>
        <v>257.10000000000002</v>
      </c>
      <c r="M51" s="171">
        <f xml:space="preserve"> Inputs!M$59</f>
        <v>259.8</v>
      </c>
      <c r="N51" s="171">
        <f xml:space="preserve"> Inputs!N$59</f>
        <v>265.5</v>
      </c>
      <c r="O51" s="171">
        <f xml:space="preserve"> Inputs!O$59</f>
        <v>275.8</v>
      </c>
      <c r="P51" s="171">
        <f xml:space="preserve"> Inputs!P$59</f>
        <v>284.48749999999995</v>
      </c>
      <c r="Q51" s="171">
        <f xml:space="preserve"> Inputs!Q$59</f>
        <v>292.74</v>
      </c>
      <c r="R51" s="171">
        <f xml:space="preserve"> Inputs!R$59</f>
        <v>301.5222</v>
      </c>
      <c r="S51" s="171">
        <f xml:space="preserve"> Inputs!S$59</f>
        <v>310.86938819999995</v>
      </c>
      <c r="T51" s="171">
        <f xml:space="preserve"> Inputs!T$59</f>
        <v>320.50633923419991</v>
      </c>
      <c r="U51" s="171">
        <f xml:space="preserve"> Inputs!U$59</f>
        <v>330.12152941122594</v>
      </c>
      <c r="V51" s="171">
        <f xml:space="preserve"> Inputs!V$59</f>
        <v>340.02517529356271</v>
      </c>
    </row>
    <row r="52" spans="1:22" s="156" customFormat="1" outlineLevel="2">
      <c r="A52" s="154"/>
      <c r="B52" s="154"/>
      <c r="C52" s="155"/>
      <c r="D52" s="152"/>
      <c r="E52" s="171" t="str">
        <f xml:space="preserve"> Inputs!E$60</f>
        <v>Retail Price Index for December</v>
      </c>
      <c r="F52" s="171">
        <f xml:space="preserve"> Inputs!F$60</f>
        <v>0</v>
      </c>
      <c r="G52" s="171" t="str">
        <f xml:space="preserve"> Inputs!G$60</f>
        <v>index</v>
      </c>
      <c r="H52" s="171">
        <f xml:space="preserve"> Inputs!H$60</f>
        <v>0</v>
      </c>
      <c r="I52" s="171">
        <f xml:space="preserve"> Inputs!I$60</f>
        <v>0</v>
      </c>
      <c r="J52" s="171">
        <f xml:space="preserve"> Inputs!J$60</f>
        <v>246.8</v>
      </c>
      <c r="K52" s="171">
        <f xml:space="preserve"> Inputs!K$60</f>
        <v>253.4</v>
      </c>
      <c r="L52" s="171">
        <f xml:space="preserve"> Inputs!L$60</f>
        <v>257.5</v>
      </c>
      <c r="M52" s="171">
        <f xml:space="preserve"> Inputs!M$60</f>
        <v>260.60000000000002</v>
      </c>
      <c r="N52" s="171">
        <f xml:space="preserve"> Inputs!N$60</f>
        <v>267.10000000000002</v>
      </c>
      <c r="O52" s="171">
        <f xml:space="preserve"> Inputs!O$60</f>
        <v>278.10000000000002</v>
      </c>
      <c r="P52" s="171">
        <f xml:space="preserve"> Inputs!P$60</f>
        <v>286.51499999999999</v>
      </c>
      <c r="Q52" s="171">
        <f xml:space="preserve"> Inputs!Q$60</f>
        <v>294.83750000000009</v>
      </c>
      <c r="R52" s="171">
        <f xml:space="preserve"> Inputs!R$60</f>
        <v>303.68262500000009</v>
      </c>
      <c r="S52" s="171">
        <f xml:space="preserve"> Inputs!S$60</f>
        <v>313.09678637500008</v>
      </c>
      <c r="T52" s="171">
        <f xml:space="preserve"> Inputs!T$60</f>
        <v>322.80278675262508</v>
      </c>
      <c r="U52" s="171">
        <f xml:space="preserve"> Inputs!U$60</f>
        <v>332.48687035520385</v>
      </c>
      <c r="V52" s="171">
        <f xml:space="preserve"> Inputs!V$60</f>
        <v>342.46147646585996</v>
      </c>
    </row>
    <row r="53" spans="1:22" s="156" customFormat="1" outlineLevel="2">
      <c r="A53" s="154"/>
      <c r="B53" s="154"/>
      <c r="C53" s="155"/>
      <c r="D53" s="152"/>
      <c r="E53" s="171" t="str">
        <f xml:space="preserve"> Inputs!E$61</f>
        <v>Retail Price Index for January</v>
      </c>
      <c r="F53" s="171">
        <f xml:space="preserve"> Inputs!F$61</f>
        <v>0</v>
      </c>
      <c r="G53" s="171" t="str">
        <f xml:space="preserve"> Inputs!G$61</f>
        <v>index</v>
      </c>
      <c r="H53" s="171">
        <f xml:space="preserve"> Inputs!H$61</f>
        <v>0</v>
      </c>
      <c r="I53" s="171">
        <f xml:space="preserve"> Inputs!I$61</f>
        <v>0</v>
      </c>
      <c r="J53" s="171">
        <f xml:space="preserve"> Inputs!J$61</f>
        <v>245.8</v>
      </c>
      <c r="K53" s="171">
        <f xml:space="preserve"> Inputs!K$61</f>
        <v>252.6</v>
      </c>
      <c r="L53" s="171">
        <f xml:space="preserve"> Inputs!L$61</f>
        <v>255.4</v>
      </c>
      <c r="M53" s="171">
        <f xml:space="preserve"> Inputs!M$61</f>
        <v>258.8</v>
      </c>
      <c r="N53" s="171">
        <f xml:space="preserve"> Inputs!N$61</f>
        <v>265.5</v>
      </c>
      <c r="O53" s="171">
        <f xml:space="preserve"> Inputs!O$61</f>
        <v>276</v>
      </c>
      <c r="P53" s="171">
        <f xml:space="preserve"> Inputs!P$61</f>
        <v>284.17250000000001</v>
      </c>
      <c r="Q53" s="171">
        <f xml:space="preserve"> Inputs!Q$61</f>
        <v>292.697675</v>
      </c>
      <c r="R53" s="171">
        <f xml:space="preserve"> Inputs!R$61</f>
        <v>301.77130292499999</v>
      </c>
      <c r="S53" s="171">
        <f xml:space="preserve"> Inputs!S$61</f>
        <v>311.12621331567499</v>
      </c>
      <c r="T53" s="171">
        <f xml:space="preserve"> Inputs!T$61</f>
        <v>320.45999971514527</v>
      </c>
      <c r="U53" s="171">
        <f xml:space="preserve"> Inputs!U$61</f>
        <v>330.07379970659963</v>
      </c>
      <c r="V53" s="171">
        <f xml:space="preserve"> Inputs!V$61</f>
        <v>339.97601369779761</v>
      </c>
    </row>
    <row r="54" spans="1:22" s="156" customFormat="1" outlineLevel="2">
      <c r="A54" s="154"/>
      <c r="B54" s="154"/>
      <c r="C54" s="155"/>
      <c r="D54" s="152"/>
      <c r="E54" s="171" t="str">
        <f xml:space="preserve"> Inputs!E$62</f>
        <v>Retail Price Index for February</v>
      </c>
      <c r="F54" s="171">
        <f xml:space="preserve"> Inputs!F$62</f>
        <v>0</v>
      </c>
      <c r="G54" s="171" t="str">
        <f xml:space="preserve"> Inputs!G$62</f>
        <v>index</v>
      </c>
      <c r="H54" s="171">
        <f xml:space="preserve"> Inputs!H$62</f>
        <v>0</v>
      </c>
      <c r="I54" s="171">
        <f xml:space="preserve"> Inputs!I$62</f>
        <v>0</v>
      </c>
      <c r="J54" s="171">
        <f xml:space="preserve"> Inputs!J$62</f>
        <v>247.6</v>
      </c>
      <c r="K54" s="171">
        <f xml:space="preserve"> Inputs!K$62</f>
        <v>254.2</v>
      </c>
      <c r="L54" s="171">
        <f xml:space="preserve"> Inputs!L$62</f>
        <v>256.7</v>
      </c>
      <c r="M54" s="171">
        <f xml:space="preserve"> Inputs!M$62</f>
        <v>260</v>
      </c>
      <c r="N54" s="171">
        <f xml:space="preserve"> Inputs!N$62</f>
        <v>268.39999999999998</v>
      </c>
      <c r="O54" s="171">
        <f xml:space="preserve"> Inputs!O$62</f>
        <v>278.10000000000002</v>
      </c>
      <c r="P54" s="171">
        <f xml:space="preserve"> Inputs!P$62</f>
        <v>286.3075</v>
      </c>
      <c r="Q54" s="171">
        <f xml:space="preserve"> Inputs!Q$62</f>
        <v>294.896725</v>
      </c>
      <c r="R54" s="171">
        <f xml:space="preserve"> Inputs!R$62</f>
        <v>304.03852347499998</v>
      </c>
      <c r="S54" s="171">
        <f xml:space="preserve"> Inputs!S$62</f>
        <v>313.46371770272498</v>
      </c>
      <c r="T54" s="171">
        <f xml:space="preserve"> Inputs!T$62</f>
        <v>322.86762923380672</v>
      </c>
      <c r="U54" s="171">
        <f xml:space="preserve"> Inputs!U$62</f>
        <v>332.55365811082095</v>
      </c>
      <c r="V54" s="171">
        <f xml:space="preserve"> Inputs!V$62</f>
        <v>342.53026785414556</v>
      </c>
    </row>
    <row r="55" spans="1:22" s="156" customFormat="1" outlineLevel="2">
      <c r="A55" s="154"/>
      <c r="B55" s="154"/>
      <c r="C55" s="155"/>
      <c r="D55" s="152"/>
      <c r="E55" s="171" t="str">
        <f xml:space="preserve"> Inputs!E$63</f>
        <v>Retail Price Index for March</v>
      </c>
      <c r="F55" s="171">
        <f xml:space="preserve"> Inputs!F$63</f>
        <v>0</v>
      </c>
      <c r="G55" s="171" t="str">
        <f xml:space="preserve"> Inputs!G$63</f>
        <v>index</v>
      </c>
      <c r="H55" s="171">
        <f xml:space="preserve"> Inputs!H$63</f>
        <v>0</v>
      </c>
      <c r="I55" s="171">
        <f xml:space="preserve"> Inputs!I$63</f>
        <v>0</v>
      </c>
      <c r="J55" s="171">
        <f xml:space="preserve"> Inputs!J$63</f>
        <v>248.7</v>
      </c>
      <c r="K55" s="171">
        <f xml:space="preserve"> Inputs!K$63</f>
        <v>254.8</v>
      </c>
      <c r="L55" s="171">
        <f xml:space="preserve"> Inputs!L$63</f>
        <v>257.10000000000002</v>
      </c>
      <c r="M55" s="171">
        <f xml:space="preserve"> Inputs!M$63</f>
        <v>261.10000000000002</v>
      </c>
      <c r="N55" s="171">
        <f xml:space="preserve"> Inputs!N$63</f>
        <v>269.3</v>
      </c>
      <c r="O55" s="171">
        <f xml:space="preserve"> Inputs!O$63</f>
        <v>278.3</v>
      </c>
      <c r="P55" s="171">
        <f xml:space="preserve"> Inputs!P$63</f>
        <v>286.77499999999998</v>
      </c>
      <c r="Q55" s="171">
        <f xml:space="preserve"> Inputs!Q$63</f>
        <v>295.37824999999998</v>
      </c>
      <c r="R55" s="171">
        <f xml:space="preserve"> Inputs!R$63</f>
        <v>304.53497574999994</v>
      </c>
      <c r="S55" s="171">
        <f xml:space="preserve"> Inputs!S$63</f>
        <v>313.97555999824993</v>
      </c>
      <c r="T55" s="171">
        <f xml:space="preserve"> Inputs!T$63</f>
        <v>323.39482679819741</v>
      </c>
      <c r="U55" s="171">
        <f xml:space="preserve"> Inputs!U$63</f>
        <v>333.09667160214332</v>
      </c>
      <c r="V55" s="171">
        <f xml:space="preserve"> Inputs!V$63</f>
        <v>343.08957175020765</v>
      </c>
    </row>
    <row r="56" spans="1:22" ht="4.8" customHeight="1" outlineLevel="1"/>
    <row r="57" spans="1:22" s="148" customFormat="1" outlineLevel="1">
      <c r="A57" s="160"/>
      <c r="B57" s="160"/>
      <c r="C57" s="161"/>
      <c r="D57" s="162"/>
      <c r="E57" s="147" t="str">
        <f xml:space="preserve"> Inputs!E$65</f>
        <v>RPI: Assumed percentage increase for unpopulated monthly values</v>
      </c>
      <c r="F57" s="147">
        <f xml:space="preserve"> Inputs!F$65</f>
        <v>0</v>
      </c>
      <c r="G57" s="147" t="str">
        <f xml:space="preserve"> Inputs!G$65</f>
        <v>%</v>
      </c>
      <c r="H57" s="147">
        <f xml:space="preserve"> Inputs!H$65</f>
        <v>0</v>
      </c>
      <c r="I57" s="147">
        <f xml:space="preserve"> Inputs!I$65</f>
        <v>0</v>
      </c>
      <c r="J57" s="147">
        <f xml:space="preserve"> Inputs!J$65</f>
        <v>0</v>
      </c>
      <c r="K57" s="147">
        <f xml:space="preserve"> Inputs!K$65</f>
        <v>0</v>
      </c>
      <c r="L57" s="147">
        <f xml:space="preserve"> Inputs!L$65</f>
        <v>0</v>
      </c>
      <c r="M57" s="147">
        <f xml:space="preserve"> Inputs!M$65</f>
        <v>0</v>
      </c>
      <c r="N57" s="147">
        <f xml:space="preserve"> Inputs!N$65</f>
        <v>0</v>
      </c>
      <c r="O57" s="147">
        <f xml:space="preserve"> Inputs!O$65</f>
        <v>0</v>
      </c>
      <c r="P57" s="147">
        <f xml:space="preserve"> Inputs!P$65</f>
        <v>0</v>
      </c>
      <c r="Q57" s="147">
        <f xml:space="preserve"> Inputs!Q$65</f>
        <v>0</v>
      </c>
      <c r="R57" s="147">
        <f xml:space="preserve"> Inputs!R$65</f>
        <v>0</v>
      </c>
      <c r="S57" s="147">
        <f xml:space="preserve"> Inputs!S$65</f>
        <v>0</v>
      </c>
      <c r="T57" s="147">
        <f xml:space="preserve"> Inputs!T$65</f>
        <v>0</v>
      </c>
      <c r="U57" s="147">
        <f xml:space="preserve"> Inputs!U$65</f>
        <v>0</v>
      </c>
      <c r="V57" s="147">
        <f xml:space="preserve"> Inputs!V$65</f>
        <v>0</v>
      </c>
    </row>
    <row r="58" spans="1:22" ht="4.8" customHeight="1" outlineLevel="1"/>
    <row r="59" spans="1:22" outlineLevel="1">
      <c r="E59" t="s">
        <v>312</v>
      </c>
      <c r="G59" t="s">
        <v>163</v>
      </c>
      <c r="I59" s="131"/>
      <c r="J59" s="146">
        <f xml:space="preserve"> IF(J44 &gt; 0, J44, I59 * (1 + J$57))</f>
        <v>242.5</v>
      </c>
      <c r="K59" s="146">
        <f t="shared" ref="K59:P59" si="10" xml:space="preserve"> IF(K44 &gt; 0, K44, J59 * (1 + K$57))</f>
        <v>249.5</v>
      </c>
      <c r="L59" s="146">
        <f t="shared" si="10"/>
        <v>255.7</v>
      </c>
      <c r="M59" s="146">
        <f t="shared" si="10"/>
        <v>258</v>
      </c>
      <c r="N59" s="146">
        <f t="shared" si="10"/>
        <v>261.39999999999998</v>
      </c>
      <c r="O59" s="146">
        <f t="shared" si="10"/>
        <v>270.60000000000002</v>
      </c>
      <c r="P59" s="146">
        <f t="shared" si="10"/>
        <v>279.76499999999999</v>
      </c>
      <c r="Q59" s="146">
        <f t="shared" ref="Q59:Q70" si="11" xml:space="preserve"> IF(Q44 &gt; 0, Q44, P59 * (1 + Q$57))</f>
        <v>288.05750000000006</v>
      </c>
      <c r="R59" s="146">
        <f t="shared" ref="R59:R70" si="12" xml:space="preserve"> IF(R44 &gt; 0, R44, Q59 * (1 + R$57))</f>
        <v>296.69922500000007</v>
      </c>
      <c r="S59" s="146">
        <f t="shared" ref="S59:S70" si="13" xml:space="preserve"> IF(S44 &gt; 0, S44, R59 * (1 + S$57))</f>
        <v>305.89690097500005</v>
      </c>
      <c r="T59" s="146">
        <f t="shared" ref="T59:T70" si="14" xml:space="preserve"> IF(T44 &gt; 0, T44, S59 * (1 + T$57))</f>
        <v>315.37970490522503</v>
      </c>
      <c r="U59" s="146">
        <f t="shared" ref="U59:U70" si="15" xml:space="preserve"> IF(U44 &gt; 0, U44, T59 * (1 + U$57))</f>
        <v>324.84109605238177</v>
      </c>
      <c r="V59" s="146">
        <f t="shared" ref="V59:V70" si="16" xml:space="preserve"> IF(V44 &gt; 0, V44, U59 * (1 + V$57))</f>
        <v>334.58632893395321</v>
      </c>
    </row>
    <row r="60" spans="1:22" outlineLevel="2">
      <c r="E60" t="s">
        <v>313</v>
      </c>
      <c r="G60" t="s">
        <v>163</v>
      </c>
      <c r="I60" s="131"/>
      <c r="J60" s="146">
        <f t="shared" ref="J60:P60" si="17" xml:space="preserve"> IF(J45 &gt; 0, J45, I60 * (1 + J$57))</f>
        <v>242.4</v>
      </c>
      <c r="K60" s="146">
        <f t="shared" si="17"/>
        <v>250</v>
      </c>
      <c r="L60" s="146">
        <f t="shared" si="17"/>
        <v>255.9</v>
      </c>
      <c r="M60" s="146">
        <f t="shared" si="17"/>
        <v>258.5</v>
      </c>
      <c r="N60" s="146">
        <f t="shared" si="17"/>
        <v>262.10000000000002</v>
      </c>
      <c r="O60" s="146">
        <f t="shared" si="17"/>
        <v>271.7</v>
      </c>
      <c r="P60" s="146">
        <f t="shared" si="17"/>
        <v>280.83499999999998</v>
      </c>
      <c r="Q60" s="146">
        <f t="shared" si="11"/>
        <v>289.0625</v>
      </c>
      <c r="R60" s="146">
        <f t="shared" si="12"/>
        <v>297.734375</v>
      </c>
      <c r="S60" s="146">
        <f t="shared" si="13"/>
        <v>306.96414062499997</v>
      </c>
      <c r="T60" s="146">
        <f t="shared" si="14"/>
        <v>316.48002898437494</v>
      </c>
      <c r="U60" s="146">
        <f t="shared" si="15"/>
        <v>325.9744298539062</v>
      </c>
      <c r="V60" s="146">
        <f t="shared" si="16"/>
        <v>335.75366274952341</v>
      </c>
    </row>
    <row r="61" spans="1:22" outlineLevel="2">
      <c r="E61" t="s">
        <v>314</v>
      </c>
      <c r="G61" t="s">
        <v>163</v>
      </c>
      <c r="I61" s="131"/>
      <c r="J61" s="146">
        <f t="shared" ref="J61:P61" si="18" xml:space="preserve"> IF(J46 &gt; 0, J46, I61 * (1 + J$57))</f>
        <v>241.8</v>
      </c>
      <c r="K61" s="146">
        <f t="shared" si="18"/>
        <v>249.7</v>
      </c>
      <c r="L61" s="146">
        <f t="shared" si="18"/>
        <v>256.3</v>
      </c>
      <c r="M61" s="146">
        <f t="shared" si="18"/>
        <v>258.89999999999998</v>
      </c>
      <c r="N61" s="146">
        <f t="shared" si="18"/>
        <v>263.10000000000002</v>
      </c>
      <c r="O61" s="146">
        <f t="shared" si="18"/>
        <v>272.3</v>
      </c>
      <c r="P61" s="146">
        <f t="shared" si="18"/>
        <v>281.91500000000002</v>
      </c>
      <c r="Q61" s="146">
        <f t="shared" si="11"/>
        <v>290.03750000000002</v>
      </c>
      <c r="R61" s="146">
        <f t="shared" si="12"/>
        <v>298.73862500000001</v>
      </c>
      <c r="S61" s="146">
        <f t="shared" si="13"/>
        <v>307.99952237499997</v>
      </c>
      <c r="T61" s="146">
        <f t="shared" si="14"/>
        <v>317.54750756862495</v>
      </c>
      <c r="U61" s="146">
        <f t="shared" si="15"/>
        <v>327.07393279568373</v>
      </c>
      <c r="V61" s="146">
        <f t="shared" si="16"/>
        <v>336.88615077955427</v>
      </c>
    </row>
    <row r="62" spans="1:22" outlineLevel="2">
      <c r="E62" t="s">
        <v>315</v>
      </c>
      <c r="G62" t="s">
        <v>163</v>
      </c>
      <c r="I62" s="131"/>
      <c r="J62" s="146">
        <f t="shared" ref="J62:P62" si="19" xml:space="preserve"> IF(J47 &gt; 0, J47, I62 * (1 + J$57))</f>
        <v>242.1</v>
      </c>
      <c r="K62" s="146">
        <f t="shared" si="19"/>
        <v>249.7</v>
      </c>
      <c r="L62" s="146">
        <f t="shared" si="19"/>
        <v>256</v>
      </c>
      <c r="M62" s="146">
        <f t="shared" si="19"/>
        <v>258.60000000000002</v>
      </c>
      <c r="N62" s="146">
        <f t="shared" si="19"/>
        <v>263.39999999999998</v>
      </c>
      <c r="O62" s="146">
        <f t="shared" si="19"/>
        <v>272.89999999999998</v>
      </c>
      <c r="P62" s="146">
        <f t="shared" si="19"/>
        <v>282.23</v>
      </c>
      <c r="Q62" s="146">
        <f t="shared" si="11"/>
        <v>290.38249999999999</v>
      </c>
      <c r="R62" s="146">
        <f t="shared" si="12"/>
        <v>299.093975</v>
      </c>
      <c r="S62" s="146">
        <f t="shared" si="13"/>
        <v>308.36588822499999</v>
      </c>
      <c r="T62" s="146">
        <f t="shared" si="14"/>
        <v>317.92523075997497</v>
      </c>
      <c r="U62" s="146">
        <f t="shared" si="15"/>
        <v>327.46298768277421</v>
      </c>
      <c r="V62" s="146">
        <f t="shared" si="16"/>
        <v>337.28687731325743</v>
      </c>
    </row>
    <row r="63" spans="1:22" outlineLevel="2">
      <c r="E63" t="s">
        <v>316</v>
      </c>
      <c r="G63" t="s">
        <v>163</v>
      </c>
      <c r="I63" s="131"/>
      <c r="J63" s="146">
        <f t="shared" ref="J63:P63" si="20" xml:space="preserve"> IF(J48 &gt; 0, J48, I63 * (1 + J$57))</f>
        <v>243</v>
      </c>
      <c r="K63" s="146">
        <f t="shared" si="20"/>
        <v>251</v>
      </c>
      <c r="L63" s="146">
        <f t="shared" si="20"/>
        <v>257</v>
      </c>
      <c r="M63" s="146">
        <f t="shared" si="20"/>
        <v>259.8</v>
      </c>
      <c r="N63" s="146">
        <f t="shared" si="20"/>
        <v>264.39999999999998</v>
      </c>
      <c r="O63" s="146">
        <f t="shared" si="20"/>
        <v>274.7</v>
      </c>
      <c r="P63" s="146">
        <f t="shared" si="20"/>
        <v>283.88499999999999</v>
      </c>
      <c r="Q63" s="146">
        <f t="shared" si="11"/>
        <v>292.04750000000001</v>
      </c>
      <c r="R63" s="146">
        <f t="shared" si="12"/>
        <v>300.80892500000004</v>
      </c>
      <c r="S63" s="146">
        <f t="shared" si="13"/>
        <v>310.13400167500004</v>
      </c>
      <c r="T63" s="146">
        <f t="shared" si="14"/>
        <v>319.74815572692501</v>
      </c>
      <c r="U63" s="146">
        <f t="shared" si="15"/>
        <v>329.34060039873276</v>
      </c>
      <c r="V63" s="146">
        <f t="shared" si="16"/>
        <v>339.22081841069473</v>
      </c>
    </row>
    <row r="64" spans="1:22" outlineLevel="2">
      <c r="E64" t="s">
        <v>317</v>
      </c>
      <c r="G64" t="s">
        <v>163</v>
      </c>
      <c r="I64" s="131"/>
      <c r="J64" s="146">
        <f t="shared" ref="J64:P64" si="21" xml:space="preserve"> IF(J49 &gt; 0, J49, I64 * (1 + J$57))</f>
        <v>244.2</v>
      </c>
      <c r="K64" s="146">
        <f t="shared" si="21"/>
        <v>251.9</v>
      </c>
      <c r="L64" s="146">
        <f t="shared" si="21"/>
        <v>257.60000000000002</v>
      </c>
      <c r="M64" s="146">
        <f t="shared" si="21"/>
        <v>259.60000000000002</v>
      </c>
      <c r="N64" s="146">
        <f t="shared" si="21"/>
        <v>264.89999999999998</v>
      </c>
      <c r="O64" s="146">
        <f t="shared" si="21"/>
        <v>275.10000000000002</v>
      </c>
      <c r="P64" s="146">
        <f t="shared" si="21"/>
        <v>284.1875</v>
      </c>
      <c r="Q64" s="146">
        <f t="shared" si="11"/>
        <v>292.38249999999999</v>
      </c>
      <c r="R64" s="146">
        <f t="shared" si="12"/>
        <v>301.153975</v>
      </c>
      <c r="S64" s="146">
        <f t="shared" si="13"/>
        <v>310.48974822499997</v>
      </c>
      <c r="T64" s="146">
        <f t="shared" si="14"/>
        <v>320.11493041997494</v>
      </c>
      <c r="U64" s="146">
        <f t="shared" si="15"/>
        <v>329.71837833257422</v>
      </c>
      <c r="V64" s="146">
        <f t="shared" si="16"/>
        <v>339.60992968255147</v>
      </c>
    </row>
    <row r="65" spans="1:22" outlineLevel="2">
      <c r="E65" t="s">
        <v>318</v>
      </c>
      <c r="G65" t="s">
        <v>163</v>
      </c>
      <c r="I65" s="131"/>
      <c r="J65" s="146">
        <f t="shared" ref="J65:P65" si="22" xml:space="preserve"> IF(J50 &gt; 0, J50, I65 * (1 + J$57))</f>
        <v>245.6</v>
      </c>
      <c r="K65" s="146">
        <f t="shared" si="22"/>
        <v>251.9</v>
      </c>
      <c r="L65" s="146">
        <f t="shared" si="22"/>
        <v>257.7</v>
      </c>
      <c r="M65" s="146">
        <f t="shared" si="22"/>
        <v>259.5</v>
      </c>
      <c r="N65" s="146">
        <f t="shared" si="22"/>
        <v>264.8</v>
      </c>
      <c r="O65" s="146">
        <f t="shared" si="22"/>
        <v>275.3</v>
      </c>
      <c r="P65" s="146">
        <f t="shared" si="22"/>
        <v>284.25</v>
      </c>
      <c r="Q65" s="146">
        <f t="shared" si="11"/>
        <v>292.42500000000001</v>
      </c>
      <c r="R65" s="146">
        <f t="shared" si="12"/>
        <v>301.19775000000004</v>
      </c>
      <c r="S65" s="146">
        <f t="shared" si="13"/>
        <v>310.53488025000001</v>
      </c>
      <c r="T65" s="146">
        <f t="shared" si="14"/>
        <v>320.16146153774997</v>
      </c>
      <c r="U65" s="146">
        <f t="shared" si="15"/>
        <v>329.76630538388247</v>
      </c>
      <c r="V65" s="146">
        <f t="shared" si="16"/>
        <v>339.65929454539895</v>
      </c>
    </row>
    <row r="66" spans="1:22" outlineLevel="2">
      <c r="E66" t="s">
        <v>319</v>
      </c>
      <c r="G66" t="s">
        <v>163</v>
      </c>
      <c r="I66" s="131"/>
      <c r="J66" s="146">
        <f t="shared" ref="J66:P66" si="23" xml:space="preserve"> IF(J51 &gt; 0, J51, I66 * (1 + J$57))</f>
        <v>245.6</v>
      </c>
      <c r="K66" s="146">
        <f t="shared" si="23"/>
        <v>252.1</v>
      </c>
      <c r="L66" s="146">
        <f t="shared" si="23"/>
        <v>257.10000000000002</v>
      </c>
      <c r="M66" s="146">
        <f t="shared" si="23"/>
        <v>259.8</v>
      </c>
      <c r="N66" s="146">
        <f t="shared" si="23"/>
        <v>265.5</v>
      </c>
      <c r="O66" s="146">
        <f t="shared" si="23"/>
        <v>275.8</v>
      </c>
      <c r="P66" s="146">
        <f t="shared" si="23"/>
        <v>284.48749999999995</v>
      </c>
      <c r="Q66" s="146">
        <f t="shared" si="11"/>
        <v>292.74</v>
      </c>
      <c r="R66" s="146">
        <f t="shared" si="12"/>
        <v>301.5222</v>
      </c>
      <c r="S66" s="146">
        <f t="shared" si="13"/>
        <v>310.86938819999995</v>
      </c>
      <c r="T66" s="146">
        <f t="shared" si="14"/>
        <v>320.50633923419991</v>
      </c>
      <c r="U66" s="146">
        <f t="shared" si="15"/>
        <v>330.12152941122594</v>
      </c>
      <c r="V66" s="146">
        <f t="shared" si="16"/>
        <v>340.02517529356271</v>
      </c>
    </row>
    <row r="67" spans="1:22" outlineLevel="2">
      <c r="E67" t="s">
        <v>320</v>
      </c>
      <c r="G67" t="s">
        <v>163</v>
      </c>
      <c r="I67" s="131"/>
      <c r="J67" s="146">
        <f t="shared" ref="J67:P67" si="24" xml:space="preserve"> IF(J52 &gt; 0, J52, I67 * (1 + J$57))</f>
        <v>246.8</v>
      </c>
      <c r="K67" s="146">
        <f t="shared" si="24"/>
        <v>253.4</v>
      </c>
      <c r="L67" s="146">
        <f t="shared" si="24"/>
        <v>257.5</v>
      </c>
      <c r="M67" s="146">
        <f t="shared" si="24"/>
        <v>260.60000000000002</v>
      </c>
      <c r="N67" s="146">
        <f t="shared" si="24"/>
        <v>267.10000000000002</v>
      </c>
      <c r="O67" s="146">
        <f t="shared" si="24"/>
        <v>278.10000000000002</v>
      </c>
      <c r="P67" s="146">
        <f t="shared" si="24"/>
        <v>286.51499999999999</v>
      </c>
      <c r="Q67" s="146">
        <f t="shared" si="11"/>
        <v>294.83750000000009</v>
      </c>
      <c r="R67" s="146">
        <f t="shared" si="12"/>
        <v>303.68262500000009</v>
      </c>
      <c r="S67" s="146">
        <f t="shared" si="13"/>
        <v>313.09678637500008</v>
      </c>
      <c r="T67" s="146">
        <f t="shared" si="14"/>
        <v>322.80278675262508</v>
      </c>
      <c r="U67" s="146">
        <f t="shared" si="15"/>
        <v>332.48687035520385</v>
      </c>
      <c r="V67" s="146">
        <f t="shared" si="16"/>
        <v>342.46147646585996</v>
      </c>
    </row>
    <row r="68" spans="1:22" outlineLevel="2">
      <c r="E68" t="s">
        <v>321</v>
      </c>
      <c r="G68" t="s">
        <v>163</v>
      </c>
      <c r="I68" s="131"/>
      <c r="J68" s="146">
        <f t="shared" ref="J68:P68" si="25" xml:space="preserve"> IF(J53 &gt; 0, J53, I68 * (1 + J$57))</f>
        <v>245.8</v>
      </c>
      <c r="K68" s="146">
        <f t="shared" si="25"/>
        <v>252.6</v>
      </c>
      <c r="L68" s="146">
        <f t="shared" si="25"/>
        <v>255.4</v>
      </c>
      <c r="M68" s="146">
        <f t="shared" si="25"/>
        <v>258.8</v>
      </c>
      <c r="N68" s="146">
        <f t="shared" si="25"/>
        <v>265.5</v>
      </c>
      <c r="O68" s="146">
        <f t="shared" si="25"/>
        <v>276</v>
      </c>
      <c r="P68" s="146">
        <f t="shared" si="25"/>
        <v>284.17250000000001</v>
      </c>
      <c r="Q68" s="146">
        <f t="shared" si="11"/>
        <v>292.697675</v>
      </c>
      <c r="R68" s="146">
        <f t="shared" si="12"/>
        <v>301.77130292499999</v>
      </c>
      <c r="S68" s="146">
        <f t="shared" si="13"/>
        <v>311.12621331567499</v>
      </c>
      <c r="T68" s="146">
        <f t="shared" si="14"/>
        <v>320.45999971514527</v>
      </c>
      <c r="U68" s="146">
        <f t="shared" si="15"/>
        <v>330.07379970659963</v>
      </c>
      <c r="V68" s="146">
        <f t="shared" si="16"/>
        <v>339.97601369779761</v>
      </c>
    </row>
    <row r="69" spans="1:22" outlineLevel="2">
      <c r="E69" t="s">
        <v>322</v>
      </c>
      <c r="G69" t="s">
        <v>163</v>
      </c>
      <c r="I69" s="131"/>
      <c r="J69" s="146">
        <f t="shared" ref="J69:P69" si="26" xml:space="preserve"> IF(J54 &gt; 0, J54, I69 * (1 + J$57))</f>
        <v>247.6</v>
      </c>
      <c r="K69" s="146">
        <f t="shared" si="26"/>
        <v>254.2</v>
      </c>
      <c r="L69" s="146">
        <f t="shared" si="26"/>
        <v>256.7</v>
      </c>
      <c r="M69" s="146">
        <f t="shared" si="26"/>
        <v>260</v>
      </c>
      <c r="N69" s="146">
        <f t="shared" si="26"/>
        <v>268.39999999999998</v>
      </c>
      <c r="O69" s="146">
        <f t="shared" si="26"/>
        <v>278.10000000000002</v>
      </c>
      <c r="P69" s="146">
        <f t="shared" si="26"/>
        <v>286.3075</v>
      </c>
      <c r="Q69" s="146">
        <f t="shared" si="11"/>
        <v>294.896725</v>
      </c>
      <c r="R69" s="146">
        <f t="shared" si="12"/>
        <v>304.03852347499998</v>
      </c>
      <c r="S69" s="146">
        <f t="shared" si="13"/>
        <v>313.46371770272498</v>
      </c>
      <c r="T69" s="146">
        <f t="shared" si="14"/>
        <v>322.86762923380672</v>
      </c>
      <c r="U69" s="146">
        <f t="shared" si="15"/>
        <v>332.55365811082095</v>
      </c>
      <c r="V69" s="146">
        <f t="shared" si="16"/>
        <v>342.53026785414556</v>
      </c>
    </row>
    <row r="70" spans="1:22" outlineLevel="2">
      <c r="E70" t="s">
        <v>323</v>
      </c>
      <c r="G70" t="s">
        <v>163</v>
      </c>
      <c r="I70" s="131"/>
      <c r="J70" s="146">
        <f t="shared" ref="J70:P70" si="27" xml:space="preserve"> IF(J55 &gt; 0, J55, I70 * (1 + J$57))</f>
        <v>248.7</v>
      </c>
      <c r="K70" s="146">
        <f t="shared" si="27"/>
        <v>254.8</v>
      </c>
      <c r="L70" s="146">
        <f t="shared" si="27"/>
        <v>257.10000000000002</v>
      </c>
      <c r="M70" s="146">
        <f t="shared" si="27"/>
        <v>261.10000000000002</v>
      </c>
      <c r="N70" s="146">
        <f t="shared" si="27"/>
        <v>269.3</v>
      </c>
      <c r="O70" s="146">
        <f t="shared" si="27"/>
        <v>278.3</v>
      </c>
      <c r="P70" s="146">
        <f t="shared" si="27"/>
        <v>286.77499999999998</v>
      </c>
      <c r="Q70" s="146">
        <f t="shared" si="11"/>
        <v>295.37824999999998</v>
      </c>
      <c r="R70" s="146">
        <f t="shared" si="12"/>
        <v>304.53497574999994</v>
      </c>
      <c r="S70" s="146">
        <f t="shared" si="13"/>
        <v>313.97555999824993</v>
      </c>
      <c r="T70" s="146">
        <f t="shared" si="14"/>
        <v>323.39482679819741</v>
      </c>
      <c r="U70" s="146">
        <f t="shared" si="15"/>
        <v>333.09667160214332</v>
      </c>
      <c r="V70" s="146">
        <f t="shared" si="16"/>
        <v>343.08957175020765</v>
      </c>
    </row>
    <row r="71" spans="1:22" ht="4.8" customHeight="1" outlineLevel="1"/>
    <row r="72" spans="1:22" outlineLevel="1">
      <c r="E72" s="146" t="s">
        <v>324</v>
      </c>
      <c r="F72" s="146"/>
      <c r="G72" s="146" t="s">
        <v>163</v>
      </c>
      <c r="H72" s="146"/>
      <c r="I72" s="146"/>
      <c r="J72" s="146">
        <f t="shared" ref="J72:P72" si="28" xml:space="preserve"> AVERAGE(J59:J70)</f>
        <v>244.67499999999998</v>
      </c>
      <c r="K72" s="146">
        <f t="shared" si="28"/>
        <v>251.73333333333335</v>
      </c>
      <c r="L72" s="146">
        <f t="shared" si="28"/>
        <v>256.66666666666669</v>
      </c>
      <c r="M72" s="146">
        <f t="shared" si="28"/>
        <v>259.43333333333334</v>
      </c>
      <c r="N72" s="146">
        <f t="shared" si="28"/>
        <v>264.99166666666673</v>
      </c>
      <c r="O72" s="146">
        <f t="shared" si="28"/>
        <v>274.90833333333336</v>
      </c>
      <c r="P72" s="146">
        <f t="shared" si="28"/>
        <v>283.77708333333334</v>
      </c>
      <c r="Q72" s="146">
        <f t="shared" ref="Q72:V72" si="29" xml:space="preserve"> AVERAGE(Q59:Q70)</f>
        <v>292.07876250000004</v>
      </c>
      <c r="R72" s="146">
        <f t="shared" si="29"/>
        <v>300.91470642916664</v>
      </c>
      <c r="S72" s="146">
        <f t="shared" si="29"/>
        <v>310.24306232847078</v>
      </c>
      <c r="T72" s="146">
        <f t="shared" si="29"/>
        <v>319.78238346973535</v>
      </c>
      <c r="U72" s="146">
        <f t="shared" si="29"/>
        <v>329.37585497382742</v>
      </c>
      <c r="V72" s="146">
        <f t="shared" si="29"/>
        <v>339.25713062304226</v>
      </c>
    </row>
    <row r="73" spans="1:22" outlineLevel="1">
      <c r="J73" s="171"/>
      <c r="K73" s="171"/>
      <c r="L73" s="171"/>
      <c r="M73" s="171"/>
      <c r="N73" s="171"/>
      <c r="O73" s="171"/>
      <c r="P73" s="171"/>
      <c r="Q73" s="171"/>
      <c r="R73" s="171"/>
      <c r="S73" s="171"/>
      <c r="T73" s="171"/>
      <c r="U73" s="171"/>
      <c r="V73" s="171"/>
    </row>
    <row r="75" spans="1:22" ht="12.75" customHeight="1">
      <c r="A75" s="39" t="s">
        <v>325</v>
      </c>
      <c r="B75" s="39"/>
      <c r="C75" s="40"/>
      <c r="D75" s="39"/>
      <c r="E75" s="39"/>
      <c r="F75" s="39"/>
      <c r="G75" s="39"/>
      <c r="H75" s="39"/>
      <c r="I75" s="39"/>
      <c r="J75" s="39"/>
      <c r="K75" s="39"/>
      <c r="L75" s="39"/>
      <c r="M75" s="39"/>
      <c r="N75" s="39"/>
      <c r="O75" s="39"/>
      <c r="P75" s="39"/>
      <c r="Q75" s="39"/>
      <c r="R75" s="39"/>
      <c r="S75" s="39"/>
      <c r="T75" s="39"/>
      <c r="U75" s="39"/>
      <c r="V75" s="39"/>
    </row>
    <row r="76" spans="1:22" outlineLevel="1"/>
    <row r="77" spans="1:22" outlineLevel="1">
      <c r="B77" s="10" t="str">
        <f xml:space="preserve"> "Inflation from " &amp; F78 &amp; " FYA to " &amp; F79 &amp; " FYE - RPI"</f>
        <v>Inflation from 2013 FYA to 2020 FYE - RPI</v>
      </c>
    </row>
    <row r="78" spans="1:22" s="140" customFormat="1" outlineLevel="1">
      <c r="A78" s="169"/>
      <c r="B78" s="169"/>
      <c r="C78" s="170"/>
      <c r="D78" s="24"/>
      <c r="E78" s="168" t="str">
        <f xml:space="preserve"> Inputs!E$69</f>
        <v>Year reference for FYA base price 1</v>
      </c>
      <c r="F78" s="168">
        <f xml:space="preserve"> Inputs!F$69</f>
        <v>2013</v>
      </c>
      <c r="G78" s="168" t="str">
        <f xml:space="preserve"> Inputs!G$69</f>
        <v>year #</v>
      </c>
    </row>
    <row r="79" spans="1:22" outlineLevel="1">
      <c r="E79" s="168" t="str">
        <f xml:space="preserve"> Inputs!E$73</f>
        <v>Year reference for FYE end price</v>
      </c>
      <c r="F79" s="168">
        <f xml:space="preserve"> Inputs!F$73</f>
        <v>2020</v>
      </c>
      <c r="G79" s="168" t="str">
        <f xml:space="preserve"> Inputs!G$73</f>
        <v>year #</v>
      </c>
    </row>
    <row r="80" spans="1:22" s="156" customFormat="1" outlineLevel="1">
      <c r="A80" s="154"/>
      <c r="B80" s="154"/>
      <c r="C80" s="155"/>
      <c r="D80" s="152"/>
      <c r="E80" s="41" t="str">
        <f t="shared" ref="E80:V80" si="30" xml:space="preserve"> E$72</f>
        <v>RPI: Financial year average - index</v>
      </c>
      <c r="F80" s="41">
        <f t="shared" si="30"/>
        <v>0</v>
      </c>
      <c r="G80" s="41" t="str">
        <f t="shared" si="30"/>
        <v>index</v>
      </c>
      <c r="H80" s="41">
        <f t="shared" si="30"/>
        <v>0</v>
      </c>
      <c r="I80" s="41">
        <f t="shared" si="30"/>
        <v>0</v>
      </c>
      <c r="J80" s="41">
        <f t="shared" si="30"/>
        <v>244.67499999999998</v>
      </c>
      <c r="K80" s="41">
        <f t="shared" si="30"/>
        <v>251.73333333333335</v>
      </c>
      <c r="L80" s="41">
        <f t="shared" si="30"/>
        <v>256.66666666666669</v>
      </c>
      <c r="M80" s="41">
        <f t="shared" si="30"/>
        <v>259.43333333333334</v>
      </c>
      <c r="N80" s="41">
        <f t="shared" si="30"/>
        <v>264.99166666666673</v>
      </c>
      <c r="O80" s="41">
        <f t="shared" si="30"/>
        <v>274.90833333333336</v>
      </c>
      <c r="P80" s="41">
        <f t="shared" si="30"/>
        <v>283.77708333333334</v>
      </c>
      <c r="Q80" s="41">
        <f t="shared" si="30"/>
        <v>292.07876250000004</v>
      </c>
      <c r="R80" s="41">
        <f t="shared" si="30"/>
        <v>300.91470642916664</v>
      </c>
      <c r="S80" s="41">
        <f t="shared" si="30"/>
        <v>310.24306232847078</v>
      </c>
      <c r="T80" s="41">
        <f t="shared" si="30"/>
        <v>319.78238346973535</v>
      </c>
      <c r="U80" s="41">
        <f t="shared" si="30"/>
        <v>329.37585497382742</v>
      </c>
      <c r="V80" s="41">
        <f t="shared" si="30"/>
        <v>339.25713062304226</v>
      </c>
    </row>
    <row r="81" spans="1:22" s="156" customFormat="1" outlineLevel="1">
      <c r="A81" s="154"/>
      <c r="B81" s="154"/>
      <c r="C81" s="155"/>
      <c r="D81" s="152"/>
      <c r="E81" s="41" t="str">
        <f t="shared" ref="E81:V81" si="31" xml:space="preserve"> E$70</f>
        <v>RPI: March - index</v>
      </c>
      <c r="F81" s="41">
        <f t="shared" si="31"/>
        <v>0</v>
      </c>
      <c r="G81" s="41" t="str">
        <f t="shared" si="31"/>
        <v>index</v>
      </c>
      <c r="H81" s="41">
        <f t="shared" si="31"/>
        <v>0</v>
      </c>
      <c r="I81" s="41">
        <f t="shared" si="31"/>
        <v>0</v>
      </c>
      <c r="J81" s="41">
        <f t="shared" si="31"/>
        <v>248.7</v>
      </c>
      <c r="K81" s="41">
        <f t="shared" si="31"/>
        <v>254.8</v>
      </c>
      <c r="L81" s="41">
        <f t="shared" si="31"/>
        <v>257.10000000000002</v>
      </c>
      <c r="M81" s="41">
        <f t="shared" si="31"/>
        <v>261.10000000000002</v>
      </c>
      <c r="N81" s="41">
        <f t="shared" si="31"/>
        <v>269.3</v>
      </c>
      <c r="O81" s="41">
        <f t="shared" si="31"/>
        <v>278.3</v>
      </c>
      <c r="P81" s="41">
        <f t="shared" si="31"/>
        <v>286.77499999999998</v>
      </c>
      <c r="Q81" s="41">
        <f t="shared" si="31"/>
        <v>295.37824999999998</v>
      </c>
      <c r="R81" s="41">
        <f t="shared" si="31"/>
        <v>304.53497574999994</v>
      </c>
      <c r="S81" s="41">
        <f t="shared" si="31"/>
        <v>313.97555999824993</v>
      </c>
      <c r="T81" s="41">
        <f t="shared" si="31"/>
        <v>323.39482679819741</v>
      </c>
      <c r="U81" s="41">
        <f t="shared" si="31"/>
        <v>333.09667160214332</v>
      </c>
      <c r="V81" s="41">
        <f t="shared" si="31"/>
        <v>343.08957175020765</v>
      </c>
    </row>
    <row r="82" spans="1:22" s="182" customFormat="1" outlineLevel="1">
      <c r="A82" s="179"/>
      <c r="B82" s="179"/>
      <c r="C82" s="180"/>
      <c r="D82" s="181"/>
      <c r="E82" s="181" t="str">
        <f xml:space="preserve"> "RPI inflate from " &amp; F78 &amp; " FYA to " &amp; F79 &amp; " FYE"</f>
        <v>RPI inflate from 2013 FYA to 2020 FYE</v>
      </c>
      <c r="F82" s="181">
        <f xml:space="preserve"> INDEX($J81:$V81, 1, MATCH($F79,$J$4:$V$4)) / INDEX($J80:$V80, 1, MATCH($F78,$J$4:$V$4))</f>
        <v>1.2072269336875447</v>
      </c>
      <c r="G82" s="181" t="s">
        <v>326</v>
      </c>
      <c r="H82" s="181"/>
      <c r="I82" s="181"/>
      <c r="J82" s="181"/>
      <c r="K82" s="181"/>
      <c r="L82" s="181"/>
      <c r="M82" s="181"/>
      <c r="N82" s="181"/>
      <c r="O82" s="181"/>
      <c r="P82" s="181"/>
      <c r="Q82" s="181"/>
      <c r="R82" s="181"/>
      <c r="S82" s="181"/>
      <c r="T82" s="181"/>
      <c r="U82" s="181"/>
      <c r="V82" s="181"/>
    </row>
    <row r="83" spans="1:22" s="182" customFormat="1" outlineLevel="1">
      <c r="A83" s="179"/>
      <c r="B83" s="179"/>
      <c r="C83" s="180"/>
      <c r="D83" s="181"/>
      <c r="E83" s="181"/>
      <c r="F83" s="181"/>
      <c r="G83" s="181"/>
      <c r="H83" s="181"/>
      <c r="I83" s="181"/>
      <c r="J83" s="181"/>
      <c r="K83" s="181"/>
      <c r="L83" s="181"/>
      <c r="M83" s="181"/>
      <c r="N83" s="181"/>
      <c r="O83" s="181"/>
      <c r="P83" s="181"/>
      <c r="Q83" s="181"/>
      <c r="R83" s="181"/>
      <c r="S83" s="181"/>
      <c r="T83" s="181"/>
      <c r="U83" s="181"/>
      <c r="V83" s="181"/>
    </row>
    <row r="84" spans="1:22" outlineLevel="1">
      <c r="B84" s="10" t="str">
        <f xml:space="preserve"> "Inflation from " &amp; F85 &amp; " FYA to " &amp; F86 &amp; " FYE - RPI"</f>
        <v>Inflation from 2018 FYA to 2020 FYE - RPI</v>
      </c>
    </row>
    <row r="85" spans="1:22" s="140" customFormat="1" outlineLevel="1">
      <c r="A85" s="169"/>
      <c r="B85" s="169"/>
      <c r="C85" s="170"/>
      <c r="D85" s="24"/>
      <c r="E85" s="168" t="str">
        <f xml:space="preserve"> Inputs!E$70</f>
        <v>Year reference for FYA base price 2</v>
      </c>
      <c r="F85" s="168">
        <f xml:space="preserve"> Inputs!F$70</f>
        <v>2018</v>
      </c>
      <c r="G85" s="168" t="str">
        <f xml:space="preserve"> Inputs!G$70</f>
        <v>year #</v>
      </c>
    </row>
    <row r="86" spans="1:22" outlineLevel="1">
      <c r="E86" s="168" t="str">
        <f xml:space="preserve"> Inputs!E$73</f>
        <v>Year reference for FYE end price</v>
      </c>
      <c r="F86" s="168">
        <f xml:space="preserve"> Inputs!F$73</f>
        <v>2020</v>
      </c>
      <c r="G86" s="168" t="str">
        <f xml:space="preserve"> Inputs!G$73</f>
        <v>year #</v>
      </c>
    </row>
    <row r="87" spans="1:22" s="156" customFormat="1" outlineLevel="1">
      <c r="A87" s="154"/>
      <c r="B87" s="154"/>
      <c r="C87" s="155"/>
      <c r="D87" s="152"/>
      <c r="E87" s="41" t="str">
        <f t="shared" ref="E87:V87" si="32" xml:space="preserve"> E$72</f>
        <v>RPI: Financial year average - index</v>
      </c>
      <c r="F87" s="41">
        <f t="shared" si="32"/>
        <v>0</v>
      </c>
      <c r="G87" s="41" t="str">
        <f t="shared" si="32"/>
        <v>index</v>
      </c>
      <c r="H87" s="41">
        <f t="shared" si="32"/>
        <v>0</v>
      </c>
      <c r="I87" s="41">
        <f t="shared" si="32"/>
        <v>0</v>
      </c>
      <c r="J87" s="41">
        <f t="shared" si="32"/>
        <v>244.67499999999998</v>
      </c>
      <c r="K87" s="41">
        <f t="shared" si="32"/>
        <v>251.73333333333335</v>
      </c>
      <c r="L87" s="41">
        <f t="shared" si="32"/>
        <v>256.66666666666669</v>
      </c>
      <c r="M87" s="41">
        <f t="shared" si="32"/>
        <v>259.43333333333334</v>
      </c>
      <c r="N87" s="41">
        <f t="shared" si="32"/>
        <v>264.99166666666673</v>
      </c>
      <c r="O87" s="41">
        <f t="shared" si="32"/>
        <v>274.90833333333336</v>
      </c>
      <c r="P87" s="41">
        <f t="shared" si="32"/>
        <v>283.77708333333334</v>
      </c>
      <c r="Q87" s="41">
        <f t="shared" si="32"/>
        <v>292.07876250000004</v>
      </c>
      <c r="R87" s="41">
        <f t="shared" si="32"/>
        <v>300.91470642916664</v>
      </c>
      <c r="S87" s="41">
        <f t="shared" si="32"/>
        <v>310.24306232847078</v>
      </c>
      <c r="T87" s="41">
        <f t="shared" si="32"/>
        <v>319.78238346973535</v>
      </c>
      <c r="U87" s="41">
        <f t="shared" si="32"/>
        <v>329.37585497382742</v>
      </c>
      <c r="V87" s="41">
        <f t="shared" si="32"/>
        <v>339.25713062304226</v>
      </c>
    </row>
    <row r="88" spans="1:22" s="156" customFormat="1" outlineLevel="1">
      <c r="A88" s="154"/>
      <c r="B88" s="154"/>
      <c r="C88" s="155"/>
      <c r="D88" s="152"/>
      <c r="E88" s="41" t="str">
        <f t="shared" ref="E88:V88" si="33" xml:space="preserve"> E$70</f>
        <v>RPI: March - index</v>
      </c>
      <c r="F88" s="41">
        <f t="shared" si="33"/>
        <v>0</v>
      </c>
      <c r="G88" s="41" t="str">
        <f t="shared" si="33"/>
        <v>index</v>
      </c>
      <c r="H88" s="41">
        <f t="shared" si="33"/>
        <v>0</v>
      </c>
      <c r="I88" s="41">
        <f t="shared" si="33"/>
        <v>0</v>
      </c>
      <c r="J88" s="41">
        <f t="shared" si="33"/>
        <v>248.7</v>
      </c>
      <c r="K88" s="41">
        <f t="shared" si="33"/>
        <v>254.8</v>
      </c>
      <c r="L88" s="41">
        <f t="shared" si="33"/>
        <v>257.10000000000002</v>
      </c>
      <c r="M88" s="41">
        <f t="shared" si="33"/>
        <v>261.10000000000002</v>
      </c>
      <c r="N88" s="41">
        <f t="shared" si="33"/>
        <v>269.3</v>
      </c>
      <c r="O88" s="41">
        <f t="shared" si="33"/>
        <v>278.3</v>
      </c>
      <c r="P88" s="41">
        <f t="shared" si="33"/>
        <v>286.77499999999998</v>
      </c>
      <c r="Q88" s="41">
        <f t="shared" si="33"/>
        <v>295.37824999999998</v>
      </c>
      <c r="R88" s="41">
        <f t="shared" si="33"/>
        <v>304.53497574999994</v>
      </c>
      <c r="S88" s="41">
        <f t="shared" si="33"/>
        <v>313.97555999824993</v>
      </c>
      <c r="T88" s="41">
        <f t="shared" si="33"/>
        <v>323.39482679819741</v>
      </c>
      <c r="U88" s="41">
        <f t="shared" si="33"/>
        <v>333.09667160214332</v>
      </c>
      <c r="V88" s="41">
        <f t="shared" si="33"/>
        <v>343.08957175020765</v>
      </c>
    </row>
    <row r="89" spans="1:22" s="182" customFormat="1" outlineLevel="1">
      <c r="A89" s="179"/>
      <c r="B89" s="179"/>
      <c r="C89" s="180"/>
      <c r="D89" s="181"/>
      <c r="E89" s="181" t="str">
        <f xml:space="preserve"> "RPI inflate from " &amp; F85 &amp; " FYA to " &amp; F86 &amp; " FYE"</f>
        <v>RPI inflate from 2018 FYA to 2020 FYE</v>
      </c>
      <c r="F89" s="181">
        <f xml:space="preserve"> INDEX($J88:$V88, 1, MATCH($F86,$J$4:$V$4)) / INDEX($J87:$V87, 1, MATCH($F85,$J$4:$V$4))</f>
        <v>1.0744608808996936</v>
      </c>
      <c r="G89" s="181" t="s">
        <v>326</v>
      </c>
      <c r="H89" s="181"/>
      <c r="I89" s="181"/>
      <c r="J89" s="181"/>
      <c r="K89" s="181"/>
      <c r="L89" s="181"/>
      <c r="M89" s="181"/>
      <c r="N89" s="181"/>
      <c r="O89" s="181"/>
      <c r="P89" s="181"/>
      <c r="Q89" s="181"/>
      <c r="R89" s="181"/>
      <c r="S89" s="181"/>
      <c r="T89" s="181"/>
      <c r="U89" s="181"/>
      <c r="V89" s="181"/>
    </row>
    <row r="90" spans="1:22" outlineLevel="1"/>
    <row r="91" spans="1:22" outlineLevel="1">
      <c r="B91" s="10" t="str">
        <f xml:space="preserve"> "Inflation from " &amp; F92 &amp; " FYE to " &amp; F93 &amp; " FYE - RPI"</f>
        <v>Inflation from 2020 FYE to 2020 FYE - RPI</v>
      </c>
    </row>
    <row r="92" spans="1:22" s="140" customFormat="1" outlineLevel="1">
      <c r="A92" s="169"/>
      <c r="B92" s="169"/>
      <c r="C92" s="170"/>
      <c r="D92" s="24"/>
      <c r="E92" s="168" t="str">
        <f xml:space="preserve"> Inputs!E$71</f>
        <v>Year reference for FYE base price 1</v>
      </c>
      <c r="F92" s="168">
        <f xml:space="preserve"> Inputs!F$71</f>
        <v>2020</v>
      </c>
      <c r="G92" s="168" t="str">
        <f xml:space="preserve"> Inputs!G$71</f>
        <v>year #</v>
      </c>
    </row>
    <row r="93" spans="1:22" outlineLevel="1">
      <c r="E93" s="168" t="str">
        <f xml:space="preserve"> Inputs!E$73</f>
        <v>Year reference for FYE end price</v>
      </c>
      <c r="F93" s="168">
        <f xml:space="preserve"> Inputs!F$73</f>
        <v>2020</v>
      </c>
      <c r="G93" s="168" t="str">
        <f xml:space="preserve"> Inputs!G$73</f>
        <v>year #</v>
      </c>
    </row>
    <row r="94" spans="1:22" s="156" customFormat="1" outlineLevel="1">
      <c r="A94" s="154"/>
      <c r="B94" s="154"/>
      <c r="C94" s="155"/>
      <c r="D94" s="152"/>
      <c r="E94" s="41" t="str">
        <f t="shared" ref="E94:V94" si="34" xml:space="preserve"> E$70</f>
        <v>RPI: March - index</v>
      </c>
      <c r="F94" s="41">
        <f t="shared" si="34"/>
        <v>0</v>
      </c>
      <c r="G94" s="41" t="str">
        <f t="shared" si="34"/>
        <v>index</v>
      </c>
      <c r="H94" s="41">
        <f t="shared" si="34"/>
        <v>0</v>
      </c>
      <c r="I94" s="41">
        <f t="shared" si="34"/>
        <v>0</v>
      </c>
      <c r="J94" s="41">
        <f t="shared" si="34"/>
        <v>248.7</v>
      </c>
      <c r="K94" s="41">
        <f t="shared" si="34"/>
        <v>254.8</v>
      </c>
      <c r="L94" s="41">
        <f t="shared" si="34"/>
        <v>257.10000000000002</v>
      </c>
      <c r="M94" s="41">
        <f t="shared" si="34"/>
        <v>261.10000000000002</v>
      </c>
      <c r="N94" s="41">
        <f t="shared" si="34"/>
        <v>269.3</v>
      </c>
      <c r="O94" s="41">
        <f t="shared" si="34"/>
        <v>278.3</v>
      </c>
      <c r="P94" s="41">
        <f t="shared" si="34"/>
        <v>286.77499999999998</v>
      </c>
      <c r="Q94" s="41">
        <f t="shared" si="34"/>
        <v>295.37824999999998</v>
      </c>
      <c r="R94" s="41">
        <f t="shared" si="34"/>
        <v>304.53497574999994</v>
      </c>
      <c r="S94" s="41">
        <f t="shared" si="34"/>
        <v>313.97555999824993</v>
      </c>
      <c r="T94" s="41">
        <f t="shared" si="34"/>
        <v>323.39482679819741</v>
      </c>
      <c r="U94" s="41">
        <f t="shared" si="34"/>
        <v>333.09667160214332</v>
      </c>
      <c r="V94" s="41">
        <f t="shared" si="34"/>
        <v>343.08957175020765</v>
      </c>
    </row>
    <row r="95" spans="1:22" s="182" customFormat="1" outlineLevel="1">
      <c r="A95" s="179"/>
      <c r="B95" s="179"/>
      <c r="C95" s="180"/>
      <c r="D95" s="181"/>
      <c r="E95" s="181" t="str">
        <f xml:space="preserve"> "RPI inflate from " &amp; F92 &amp; " FYE to " &amp; F93 &amp; " FYE"</f>
        <v>RPI inflate from 2020 FYE to 2020 FYE</v>
      </c>
      <c r="F95" s="181">
        <f xml:space="preserve"> INDEX($J94:$V94, 1, MATCH($F93,$J$4:$V$4)) / INDEX($J94:$V94, 1, MATCH($F92,$J$4:$V$4))</f>
        <v>1</v>
      </c>
      <c r="G95" s="181" t="s">
        <v>326</v>
      </c>
      <c r="H95" s="181"/>
      <c r="I95" s="181"/>
      <c r="J95" s="181"/>
      <c r="K95" s="181"/>
      <c r="L95" s="181"/>
      <c r="M95" s="181"/>
      <c r="N95" s="181"/>
      <c r="O95" s="181"/>
      <c r="P95" s="181"/>
      <c r="Q95" s="181"/>
      <c r="R95" s="181"/>
      <c r="S95" s="181"/>
      <c r="T95" s="181"/>
      <c r="U95" s="181"/>
      <c r="V95" s="181"/>
    </row>
    <row r="96" spans="1:22" outlineLevel="1"/>
    <row r="97" spans="1:22" outlineLevel="1">
      <c r="B97" s="10" t="str">
        <f xml:space="preserve"> "Inflation from November " &amp; F98 &amp; " FYE to " &amp; F99 &amp; " FYE - RPI"</f>
        <v>Inflation from November 2019 FYE to 2020 FYE - RPI</v>
      </c>
    </row>
    <row r="98" spans="1:22" s="140" customFormat="1" outlineLevel="1">
      <c r="A98" s="169"/>
      <c r="B98" s="169"/>
      <c r="C98" s="170"/>
      <c r="D98" s="24"/>
      <c r="E98" s="168" t="str">
        <f xml:space="preserve"> Inputs!E$72</f>
        <v>Year reference for FYE base price 2</v>
      </c>
      <c r="F98" s="168">
        <f xml:space="preserve"> Inputs!F$72</f>
        <v>2019</v>
      </c>
      <c r="G98" s="168" t="str">
        <f xml:space="preserve"> Inputs!G$72</f>
        <v>year #</v>
      </c>
    </row>
    <row r="99" spans="1:22" outlineLevel="1">
      <c r="E99" s="168" t="str">
        <f xml:space="preserve"> Inputs!E$73</f>
        <v>Year reference for FYE end price</v>
      </c>
      <c r="F99" s="168">
        <f xml:space="preserve"> Inputs!F$73</f>
        <v>2020</v>
      </c>
      <c r="G99" s="168" t="str">
        <f xml:space="preserve"> Inputs!G$73</f>
        <v>year #</v>
      </c>
    </row>
    <row r="100" spans="1:22" outlineLevel="1">
      <c r="E100" s="41" t="str">
        <f t="shared" ref="E100:V100" si="35" xml:space="preserve"> E$66</f>
        <v>RPI: November - index</v>
      </c>
      <c r="F100" s="41">
        <f t="shared" si="35"/>
        <v>0</v>
      </c>
      <c r="G100" s="41" t="str">
        <f t="shared" si="35"/>
        <v>index</v>
      </c>
      <c r="H100" s="41">
        <f t="shared" si="35"/>
        <v>0</v>
      </c>
      <c r="I100" s="41">
        <f t="shared" si="35"/>
        <v>0</v>
      </c>
      <c r="J100" s="41">
        <f t="shared" si="35"/>
        <v>245.6</v>
      </c>
      <c r="K100" s="41">
        <f t="shared" si="35"/>
        <v>252.1</v>
      </c>
      <c r="L100" s="41">
        <f t="shared" si="35"/>
        <v>257.10000000000002</v>
      </c>
      <c r="M100" s="41">
        <f t="shared" si="35"/>
        <v>259.8</v>
      </c>
      <c r="N100" s="41">
        <f t="shared" si="35"/>
        <v>265.5</v>
      </c>
      <c r="O100" s="41">
        <f t="shared" si="35"/>
        <v>275.8</v>
      </c>
      <c r="P100" s="41">
        <f t="shared" si="35"/>
        <v>284.48749999999995</v>
      </c>
      <c r="Q100" s="41">
        <f t="shared" si="35"/>
        <v>292.74</v>
      </c>
      <c r="R100" s="41">
        <f t="shared" si="35"/>
        <v>301.5222</v>
      </c>
      <c r="S100" s="41">
        <f t="shared" si="35"/>
        <v>310.86938819999995</v>
      </c>
      <c r="T100" s="41">
        <f t="shared" si="35"/>
        <v>320.50633923419991</v>
      </c>
      <c r="U100" s="41">
        <f t="shared" si="35"/>
        <v>330.12152941122594</v>
      </c>
      <c r="V100" s="41">
        <f t="shared" si="35"/>
        <v>340.02517529356271</v>
      </c>
    </row>
    <row r="101" spans="1:22" s="156" customFormat="1" outlineLevel="1">
      <c r="A101" s="154"/>
      <c r="B101" s="154"/>
      <c r="C101" s="155"/>
      <c r="D101" s="152"/>
      <c r="E101" s="41" t="str">
        <f t="shared" ref="E101:V101" si="36" xml:space="preserve"> E$70</f>
        <v>RPI: March - index</v>
      </c>
      <c r="F101" s="41">
        <f t="shared" si="36"/>
        <v>0</v>
      </c>
      <c r="G101" s="41" t="str">
        <f t="shared" si="36"/>
        <v>index</v>
      </c>
      <c r="H101" s="41">
        <f t="shared" si="36"/>
        <v>0</v>
      </c>
      <c r="I101" s="41">
        <f t="shared" si="36"/>
        <v>0</v>
      </c>
      <c r="J101" s="41">
        <f t="shared" si="36"/>
        <v>248.7</v>
      </c>
      <c r="K101" s="41">
        <f t="shared" si="36"/>
        <v>254.8</v>
      </c>
      <c r="L101" s="41">
        <f t="shared" si="36"/>
        <v>257.10000000000002</v>
      </c>
      <c r="M101" s="41">
        <f t="shared" si="36"/>
        <v>261.10000000000002</v>
      </c>
      <c r="N101" s="41">
        <f t="shared" si="36"/>
        <v>269.3</v>
      </c>
      <c r="O101" s="41">
        <f t="shared" si="36"/>
        <v>278.3</v>
      </c>
      <c r="P101" s="41">
        <f t="shared" si="36"/>
        <v>286.77499999999998</v>
      </c>
      <c r="Q101" s="41">
        <f t="shared" si="36"/>
        <v>295.37824999999998</v>
      </c>
      <c r="R101" s="41">
        <f t="shared" si="36"/>
        <v>304.53497574999994</v>
      </c>
      <c r="S101" s="41">
        <f t="shared" si="36"/>
        <v>313.97555999824993</v>
      </c>
      <c r="T101" s="41">
        <f t="shared" si="36"/>
        <v>323.39482679819741</v>
      </c>
      <c r="U101" s="41">
        <f t="shared" si="36"/>
        <v>333.09667160214332</v>
      </c>
      <c r="V101" s="41">
        <f t="shared" si="36"/>
        <v>343.08957175020765</v>
      </c>
    </row>
    <row r="102" spans="1:22" s="182" customFormat="1" outlineLevel="1">
      <c r="A102" s="179"/>
      <c r="B102" s="179"/>
      <c r="C102" s="180"/>
      <c r="D102" s="181"/>
      <c r="E102" s="181" t="str">
        <f xml:space="preserve"> "RPI inflate from November " &amp; F98 &amp; " FYE to " &amp; F99 &amp; " FYE"</f>
        <v>RPI inflate from November 2019 FYE to 2020 FYE</v>
      </c>
      <c r="F102" s="181">
        <f xml:space="preserve"> INDEX($J101:$V101, 1, MATCH($F99,$J$4:$V$4)) / INDEX($J100:$V100, 1, MATCH($F98,$J$4:$V$4))</f>
        <v>1.0382819983303309</v>
      </c>
      <c r="G102" s="181" t="s">
        <v>326</v>
      </c>
      <c r="H102" s="181"/>
      <c r="I102" s="181"/>
      <c r="J102" s="181"/>
      <c r="K102" s="181"/>
      <c r="L102" s="181"/>
      <c r="M102" s="181"/>
      <c r="N102" s="181"/>
      <c r="O102" s="181"/>
      <c r="P102" s="181"/>
      <c r="Q102" s="181"/>
      <c r="R102" s="181"/>
      <c r="S102" s="181"/>
      <c r="T102" s="181"/>
      <c r="U102" s="181"/>
      <c r="V102" s="181"/>
    </row>
    <row r="103" spans="1:22" outlineLevel="1"/>
    <row r="105" spans="1:22" ht="12.75" customHeight="1">
      <c r="A105" s="39" t="s">
        <v>327</v>
      </c>
      <c r="B105" s="39"/>
      <c r="C105" s="40"/>
      <c r="D105" s="39"/>
      <c r="E105" s="39"/>
      <c r="F105" s="39"/>
      <c r="G105" s="39"/>
      <c r="H105" s="39"/>
      <c r="I105" s="39"/>
      <c r="J105" s="39"/>
      <c r="K105" s="39"/>
      <c r="L105" s="39"/>
      <c r="M105" s="39"/>
      <c r="N105" s="39"/>
      <c r="O105" s="39"/>
      <c r="P105" s="39"/>
      <c r="Q105" s="39"/>
      <c r="R105" s="39"/>
      <c r="S105" s="39"/>
      <c r="T105" s="39"/>
      <c r="U105" s="39"/>
      <c r="V105" s="39"/>
    </row>
    <row r="106" spans="1:22" outlineLevel="1"/>
    <row r="107" spans="1:22" outlineLevel="1">
      <c r="E107" s="167" t="str">
        <f xml:space="preserve"> Inputs!E$77</f>
        <v>Year reference for FYE base price</v>
      </c>
      <c r="F107" s="167">
        <f xml:space="preserve"> Inputs!F$77</f>
        <v>2020</v>
      </c>
      <c r="G107" s="167" t="str">
        <f xml:space="preserve"> Inputs!G$77</f>
        <v>year #</v>
      </c>
    </row>
    <row r="108" spans="1:22" outlineLevel="1">
      <c r="E108" s="167" t="str">
        <f xml:space="preserve"> Inputs!E$78</f>
        <v>Year reference for FYA end price</v>
      </c>
      <c r="F108" s="167">
        <f xml:space="preserve"> Inputs!F$78</f>
        <v>2018</v>
      </c>
      <c r="G108" s="167" t="str">
        <f xml:space="preserve"> Inputs!G$78</f>
        <v>year #</v>
      </c>
    </row>
    <row r="109" spans="1:22" s="156" customFormat="1" outlineLevel="1">
      <c r="A109" s="154"/>
      <c r="B109" s="154"/>
      <c r="C109" s="155"/>
      <c r="D109" s="152"/>
      <c r="E109" s="41" t="str">
        <f xml:space="preserve"> E$36</f>
        <v>CPIH: March - index</v>
      </c>
      <c r="F109" s="41">
        <f t="shared" ref="F109:V109" si="37" xml:space="preserve"> F$36</f>
        <v>0</v>
      </c>
      <c r="G109" s="41" t="str">
        <f t="shared" si="37"/>
        <v>index</v>
      </c>
      <c r="H109" s="41">
        <f t="shared" si="37"/>
        <v>0</v>
      </c>
      <c r="I109" s="41">
        <f t="shared" si="37"/>
        <v>0</v>
      </c>
      <c r="J109" s="41">
        <f t="shared" si="37"/>
        <v>97.8</v>
      </c>
      <c r="K109" s="41">
        <f t="shared" si="37"/>
        <v>99.3</v>
      </c>
      <c r="L109" s="41">
        <f t="shared" si="37"/>
        <v>99.6</v>
      </c>
      <c r="M109" s="41">
        <f t="shared" si="37"/>
        <v>100.4</v>
      </c>
      <c r="N109" s="41">
        <f t="shared" si="37"/>
        <v>102.7</v>
      </c>
      <c r="O109" s="41">
        <f t="shared" si="37"/>
        <v>105.1</v>
      </c>
      <c r="P109" s="41">
        <f t="shared" si="37"/>
        <v>107.37371749999998</v>
      </c>
      <c r="Q109" s="41">
        <f t="shared" si="37"/>
        <v>109.62856556749998</v>
      </c>
      <c r="R109" s="41">
        <f t="shared" si="37"/>
        <v>111.82113687884998</v>
      </c>
      <c r="S109" s="41">
        <f t="shared" si="37"/>
        <v>114.16938075330582</v>
      </c>
      <c r="T109" s="41">
        <f t="shared" si="37"/>
        <v>116.45276836837193</v>
      </c>
      <c r="U109" s="41">
        <f t="shared" si="37"/>
        <v>118.78182373573938</v>
      </c>
      <c r="V109" s="41">
        <f t="shared" si="37"/>
        <v>121.15746021045418</v>
      </c>
    </row>
    <row r="110" spans="1:22" outlineLevel="1">
      <c r="E110" s="164" t="str">
        <f t="shared" ref="E110:V110" si="38" xml:space="preserve"> E$38</f>
        <v>CPIH: Financial year average - index</v>
      </c>
      <c r="F110" s="164">
        <f t="shared" si="38"/>
        <v>0</v>
      </c>
      <c r="G110" s="164" t="str">
        <f t="shared" si="38"/>
        <v>index</v>
      </c>
      <c r="H110" s="164">
        <f t="shared" si="38"/>
        <v>0</v>
      </c>
      <c r="I110" s="164">
        <f t="shared" si="38"/>
        <v>0</v>
      </c>
      <c r="J110" s="164">
        <f t="shared" si="38"/>
        <v>96.583333333333314</v>
      </c>
      <c r="K110" s="164">
        <f t="shared" si="38"/>
        <v>98.600000000000009</v>
      </c>
      <c r="L110" s="164">
        <f t="shared" si="38"/>
        <v>99.72499999999998</v>
      </c>
      <c r="M110" s="164">
        <f t="shared" si="38"/>
        <v>100.16666666666667</v>
      </c>
      <c r="N110" s="164">
        <f t="shared" si="38"/>
        <v>101.54166666666667</v>
      </c>
      <c r="O110" s="164">
        <f t="shared" si="38"/>
        <v>104.21666666666665</v>
      </c>
      <c r="P110" s="164">
        <f t="shared" si="38"/>
        <v>106.53194291666664</v>
      </c>
      <c r="Q110" s="164">
        <f t="shared" si="38"/>
        <v>108.72257361214581</v>
      </c>
      <c r="R110" s="164">
        <f t="shared" si="38"/>
        <v>110.97841713500152</v>
      </c>
      <c r="S110" s="164">
        <f t="shared" si="38"/>
        <v>113.22586261116091</v>
      </c>
      <c r="T110" s="164">
        <f t="shared" si="38"/>
        <v>115.57514317273325</v>
      </c>
      <c r="U110" s="164">
        <f t="shared" si="38"/>
        <v>117.88664603618793</v>
      </c>
      <c r="V110" s="164">
        <f t="shared" si="38"/>
        <v>120.2443789569117</v>
      </c>
    </row>
    <row r="111" spans="1:22" s="182" customFormat="1" outlineLevel="1">
      <c r="A111" s="179"/>
      <c r="B111" s="179"/>
      <c r="C111" s="180"/>
      <c r="D111" s="181"/>
      <c r="E111" s="181" t="str">
        <f xml:space="preserve"> "CPIH deflate from " &amp; F107 &amp; " FYE to " &amp; F108 &amp; " FYA"</f>
        <v>CPIH deflate from 2020 FYE to 2018 FYA</v>
      </c>
      <c r="F111" s="181">
        <f xml:space="preserve"> INDEX($J110:$V110, 1, MATCH($F108,$J$4:$V$4)) / INDEX($J109:$V109, 1, MATCH($F107,$J$4:$V$4))</f>
        <v>0.95063422682930998</v>
      </c>
      <c r="G111" s="181" t="s">
        <v>326</v>
      </c>
      <c r="H111" s="181"/>
      <c r="I111" s="181"/>
      <c r="J111" s="181"/>
      <c r="K111" s="181"/>
      <c r="L111" s="181"/>
      <c r="M111" s="181"/>
      <c r="N111" s="181"/>
      <c r="O111" s="181"/>
      <c r="P111" s="181"/>
      <c r="Q111" s="181"/>
      <c r="R111" s="181"/>
      <c r="S111" s="181"/>
      <c r="T111" s="181"/>
      <c r="U111" s="181"/>
      <c r="V111" s="181"/>
    </row>
    <row r="112" spans="1:22" outlineLevel="1"/>
  </sheetData>
  <conditionalFormatting sqref="F1:G1">
    <cfRule type="expression" dxfId="30" priority="1">
      <formula xml:space="preserve"> $F$1 = "Notionalised"</formula>
    </cfRule>
  </conditionalFormatting>
  <printOptions headings="1"/>
  <pageMargins left="0.74803149606299213" right="0.74803149606299213" top="0.98425196850393704" bottom="0.98425196850393704" header="0.51181102362204722" footer="0.51181102362204722"/>
  <pageSetup paperSize="9" scale="55" fitToHeight="0" orientation="landscape" blackAndWhite="1"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3" stopIfTrue="1" operator="equal" id="{EA842CFA-0DC5-4422-BCDB-5DEF253B82F9}">
            <xm:f>Inputs!$F$21</xm:f>
            <x14:dxf>
              <fill>
                <patternFill>
                  <bgColor indexed="44"/>
                </patternFill>
              </fill>
            </x14:dxf>
          </x14:cfRule>
          <x14:cfRule type="cellIs" priority="4" stopIfTrue="1" operator="equal" id="{A6B8BACE-9918-465D-A81A-41F23FDB7895}">
            <xm:f>Inputs!$F$20</xm:f>
            <x14:dxf>
              <fill>
                <patternFill>
                  <bgColor indexed="47"/>
                </patternFill>
              </fill>
            </x14:dxf>
          </x14:cfRule>
          <xm:sqref>J3:V3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summaryRight="0"/>
  </sheetPr>
  <dimension ref="A1:V229"/>
  <sheetViews>
    <sheetView showGridLines="0" defaultGridColor="0" colorId="22" zoomScale="80" zoomScaleNormal="80" workbookViewId="0">
      <pane xSplit="9" ySplit="5" topLeftCell="J120" activePane="bottomRight" state="frozen"/>
      <selection pane="topRight" activeCell="D4" sqref="D4"/>
      <selection pane="bottomLeft" activeCell="D4" sqref="D4"/>
      <selection pane="bottomRight" activeCell="E176" sqref="E176"/>
    </sheetView>
  </sheetViews>
  <sheetFormatPr defaultColWidth="0" defaultRowHeight="13.2" outlineLevelRow="1"/>
  <cols>
    <col min="1" max="2" width="1.21875" style="10" customWidth="1"/>
    <col min="3" max="3" width="1.21875" style="2" customWidth="1"/>
    <col min="4" max="4" width="1.21875" style="3" customWidth="1"/>
    <col min="5" max="5" width="124.77734375" bestFit="1" customWidth="1"/>
    <col min="6" max="6" width="12.77734375" customWidth="1"/>
    <col min="7" max="7" width="11.77734375" customWidth="1"/>
    <col min="8" max="8" width="15.77734375" customWidth="1"/>
    <col min="9" max="9" width="2.77734375" customWidth="1"/>
    <col min="10" max="22" width="12.77734375" customWidth="1"/>
    <col min="23" max="16384" width="9.21875" hidden="1"/>
  </cols>
  <sheetData>
    <row r="1" spans="1:22" ht="24.6">
      <c r="A1" s="26" t="str">
        <f ca="1" xml:space="preserve"> RIGHT(CELL("filename", $A$1), LEN(CELL("filename", $A$1)) - SEARCH("]", CELL("filename", $A$1)))</f>
        <v>Calc</v>
      </c>
      <c r="B1" s="26"/>
      <c r="C1" s="27"/>
      <c r="D1" s="1"/>
      <c r="E1" s="1"/>
      <c r="F1" s="142"/>
      <c r="G1" s="143"/>
      <c r="H1" s="139"/>
      <c r="I1" s="1"/>
      <c r="J1" s="88"/>
      <c r="K1" s="1"/>
      <c r="L1" s="1"/>
      <c r="M1" s="1"/>
      <c r="N1" s="1"/>
      <c r="O1" s="1"/>
      <c r="P1" s="1"/>
      <c r="Q1" s="1"/>
      <c r="R1" s="1"/>
      <c r="S1" s="1"/>
      <c r="T1" s="1"/>
      <c r="U1" s="1"/>
      <c r="V1" s="1"/>
    </row>
    <row r="2" spans="1:22" ht="12.75" customHeight="1">
      <c r="E2" s="3" t="str">
        <f xml:space="preserve"> Time!E$25</f>
        <v>Model period ending</v>
      </c>
      <c r="F2" s="133"/>
      <c r="G2" s="133"/>
      <c r="H2" s="3"/>
      <c r="I2" s="3"/>
      <c r="J2" s="6">
        <f xml:space="preserve"> Time!J$25</f>
        <v>41364</v>
      </c>
      <c r="K2" s="6">
        <f xml:space="preserve"> Time!K$25</f>
        <v>41729</v>
      </c>
      <c r="L2" s="6">
        <f xml:space="preserve"> Time!L$25</f>
        <v>42094</v>
      </c>
      <c r="M2" s="6">
        <f xml:space="preserve"> Time!M$25</f>
        <v>42460</v>
      </c>
      <c r="N2" s="6">
        <f xml:space="preserve"> Time!N$25</f>
        <v>42825</v>
      </c>
      <c r="O2" s="6">
        <f xml:space="preserve"> Time!O$25</f>
        <v>43190</v>
      </c>
      <c r="P2" s="6">
        <f xml:space="preserve"> Time!P$25</f>
        <v>43555</v>
      </c>
      <c r="Q2" s="6">
        <f xml:space="preserve"> Time!Q$25</f>
        <v>43921</v>
      </c>
      <c r="R2" s="6">
        <f xml:space="preserve"> Time!R$25</f>
        <v>44286</v>
      </c>
      <c r="S2" s="6">
        <f xml:space="preserve"> Time!S$25</f>
        <v>44651</v>
      </c>
      <c r="T2" s="6">
        <f xml:space="preserve"> Time!T$25</f>
        <v>45016</v>
      </c>
      <c r="U2" s="6">
        <f xml:space="preserve"> Time!U$25</f>
        <v>45382</v>
      </c>
      <c r="V2" s="6">
        <f xml:space="preserve"> Time!V$25</f>
        <v>45747</v>
      </c>
    </row>
    <row r="3" spans="1:22" ht="12.75" customHeight="1">
      <c r="E3" s="3" t="str">
        <f xml:space="preserve"> Time!E$80</f>
        <v>Timeline label</v>
      </c>
      <c r="F3" s="31"/>
      <c r="G3" s="31"/>
      <c r="H3" s="3"/>
      <c r="I3" s="3"/>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c r="V3" s="124" t="str">
        <f xml:space="preserve"> Time!V$80</f>
        <v>Forecast</v>
      </c>
    </row>
    <row r="4" spans="1:22" ht="12.75" customHeight="1">
      <c r="E4" s="3" t="str">
        <f xml:space="preserve"> Time!E$103</f>
        <v>Financial year ending</v>
      </c>
      <c r="F4" s="31"/>
      <c r="G4" s="31"/>
      <c r="H4" s="3"/>
      <c r="I4" s="3"/>
      <c r="J4" s="28">
        <f xml:space="preserve"> Time!J$103</f>
        <v>2013</v>
      </c>
      <c r="K4" s="28">
        <f xml:space="preserve"> Time!K$103</f>
        <v>2014</v>
      </c>
      <c r="L4" s="28">
        <f xml:space="preserve"> Time!L$103</f>
        <v>2015</v>
      </c>
      <c r="M4" s="28">
        <f xml:space="preserve"> Time!M$103</f>
        <v>2016</v>
      </c>
      <c r="N4" s="28">
        <f xml:space="preserve"> Time!N$103</f>
        <v>2017</v>
      </c>
      <c r="O4" s="28">
        <f xml:space="preserve"> Time!O$103</f>
        <v>2018</v>
      </c>
      <c r="P4" s="28">
        <f xml:space="preserve"> Time!P$103</f>
        <v>2019</v>
      </c>
      <c r="Q4" s="28">
        <f xml:space="preserve"> Time!Q$103</f>
        <v>2020</v>
      </c>
      <c r="R4" s="28">
        <f xml:space="preserve"> Time!R$103</f>
        <v>2021</v>
      </c>
      <c r="S4" s="28">
        <f xml:space="preserve"> Time!S$103</f>
        <v>2022</v>
      </c>
      <c r="T4" s="28">
        <f xml:space="preserve"> Time!T$103</f>
        <v>2023</v>
      </c>
      <c r="U4" s="28">
        <f xml:space="preserve"> Time!U$103</f>
        <v>2024</v>
      </c>
      <c r="V4" s="28">
        <f xml:space="preserve"> Time!V$103</f>
        <v>2025</v>
      </c>
    </row>
    <row r="5" spans="1:22" ht="12.75" customHeight="1">
      <c r="E5" s="3" t="str">
        <f xml:space="preserve"> Time!E$10</f>
        <v>Model column counter</v>
      </c>
      <c r="F5" s="29" t="s">
        <v>128</v>
      </c>
      <c r="G5" s="10" t="s">
        <v>129</v>
      </c>
      <c r="H5" s="29" t="s">
        <v>130</v>
      </c>
      <c r="I5" s="3"/>
      <c r="J5" s="3">
        <f xml:space="preserve"> Time!J$10</f>
        <v>1</v>
      </c>
      <c r="K5" s="3">
        <f xml:space="preserve"> Time!K$10</f>
        <v>2</v>
      </c>
      <c r="L5" s="3">
        <f xml:space="preserve"> Time!L$10</f>
        <v>3</v>
      </c>
      <c r="M5" s="3">
        <f xml:space="preserve"> Time!M$10</f>
        <v>4</v>
      </c>
      <c r="N5" s="3">
        <f xml:space="preserve"> Time!N$10</f>
        <v>5</v>
      </c>
      <c r="O5" s="3">
        <f xml:space="preserve"> Time!O$10</f>
        <v>6</v>
      </c>
      <c r="P5" s="3">
        <f xml:space="preserve"> Time!P$10</f>
        <v>7</v>
      </c>
      <c r="Q5" s="3">
        <f xml:space="preserve"> Time!Q$10</f>
        <v>8</v>
      </c>
      <c r="R5" s="3">
        <f xml:space="preserve"> Time!R$10</f>
        <v>9</v>
      </c>
      <c r="S5" s="3">
        <f xml:space="preserve"> Time!S$10</f>
        <v>10</v>
      </c>
      <c r="T5" s="3">
        <f xml:space="preserve"> Time!T$10</f>
        <v>11</v>
      </c>
      <c r="U5" s="3">
        <f xml:space="preserve"> Time!U$10</f>
        <v>12</v>
      </c>
      <c r="V5" s="3">
        <f xml:space="preserve"> Time!V$10</f>
        <v>13</v>
      </c>
    </row>
    <row r="7" spans="1:22" ht="12.75" customHeight="1">
      <c r="A7" s="39" t="s">
        <v>328</v>
      </c>
      <c r="B7" s="39"/>
      <c r="C7" s="40"/>
      <c r="D7" s="39"/>
      <c r="E7" s="39"/>
      <c r="F7" s="39"/>
      <c r="G7" s="39"/>
      <c r="H7" s="39"/>
      <c r="I7" s="39"/>
      <c r="J7" s="39"/>
      <c r="K7" s="39"/>
      <c r="L7" s="39"/>
      <c r="M7" s="39"/>
      <c r="N7" s="39"/>
      <c r="O7" s="39"/>
      <c r="P7" s="39"/>
      <c r="Q7" s="39"/>
      <c r="R7" s="39"/>
      <c r="S7" s="39"/>
      <c r="T7" s="39"/>
      <c r="U7" s="39"/>
      <c r="V7" s="39"/>
    </row>
    <row r="8" spans="1:22" ht="12.75" customHeight="1" outlineLevel="1">
      <c r="A8" s="5"/>
      <c r="B8" s="5"/>
      <c r="C8" s="7"/>
      <c r="E8" s="7"/>
      <c r="F8" s="4"/>
      <c r="J8" s="7"/>
      <c r="K8" s="7"/>
      <c r="L8" s="7"/>
      <c r="M8" s="7"/>
      <c r="N8" s="7"/>
      <c r="O8" s="7"/>
      <c r="P8" s="7"/>
      <c r="Q8" s="7"/>
      <c r="R8" s="7"/>
      <c r="S8" s="7"/>
      <c r="T8" s="7"/>
      <c r="U8" s="7"/>
      <c r="V8" s="7"/>
    </row>
    <row r="9" spans="1:22" ht="12.75" customHeight="1" outlineLevel="1">
      <c r="A9" s="5"/>
      <c r="B9" s="5"/>
      <c r="C9" s="7"/>
      <c r="D9" s="10" t="s">
        <v>113</v>
      </c>
      <c r="E9" s="7"/>
      <c r="F9" s="4"/>
      <c r="J9" s="7"/>
      <c r="K9" s="7"/>
      <c r="L9" s="7"/>
      <c r="M9" s="7"/>
      <c r="N9" s="7"/>
      <c r="O9" s="7"/>
      <c r="P9" s="7"/>
      <c r="Q9" s="7"/>
      <c r="R9" s="7"/>
      <c r="S9" s="7"/>
      <c r="T9" s="7"/>
      <c r="U9" s="7"/>
      <c r="V9" s="7"/>
    </row>
    <row r="10" spans="1:22" s="177" customFormat="1" outlineLevel="1">
      <c r="A10" s="160"/>
      <c r="B10" s="160"/>
      <c r="C10" s="161"/>
      <c r="D10" s="162"/>
      <c r="E10" s="165" t="str">
        <f xml:space="preserve"> Inputs!E$86</f>
        <v>Net performance payment / (penalty) applied to revenue for in-period ODI adjustments ~ Water resources</v>
      </c>
      <c r="F10" s="165">
        <f xml:space="preserve"> Inputs!F$86</f>
        <v>0</v>
      </c>
      <c r="G10" s="165" t="str">
        <f xml:space="preserve"> Inputs!G$86</f>
        <v>£m</v>
      </c>
      <c r="H10" s="162"/>
      <c r="I10" s="162"/>
      <c r="J10" s="162"/>
      <c r="K10" s="162"/>
      <c r="L10" s="162"/>
      <c r="M10" s="162"/>
      <c r="N10" s="162"/>
      <c r="O10" s="162"/>
      <c r="P10" s="162"/>
      <c r="Q10" s="162"/>
      <c r="R10" s="162"/>
      <c r="S10" s="162"/>
      <c r="T10" s="162"/>
      <c r="U10" s="162"/>
      <c r="V10" s="162"/>
    </row>
    <row r="11" spans="1:22" s="177" customFormat="1" outlineLevel="1">
      <c r="A11" s="160"/>
      <c r="B11" s="160"/>
      <c r="C11" s="161"/>
      <c r="D11" s="162"/>
      <c r="E11" s="165" t="str">
        <f xml:space="preserve"> Inputs!E$87</f>
        <v>Net performance payment / (penalty) applied to revenue for end of period ODI adjustments ~ Water resources</v>
      </c>
      <c r="F11" s="165">
        <f xml:space="preserve"> Inputs!F$87</f>
        <v>0</v>
      </c>
      <c r="G11" s="165" t="str">
        <f xml:space="preserve"> Inputs!G$87</f>
        <v>£m</v>
      </c>
      <c r="H11" s="162"/>
      <c r="I11" s="162"/>
      <c r="J11" s="162"/>
      <c r="K11" s="162"/>
      <c r="L11" s="162"/>
      <c r="M11" s="162"/>
      <c r="N11" s="162"/>
      <c r="O11" s="162"/>
      <c r="P11" s="162"/>
      <c r="Q11" s="162"/>
      <c r="R11" s="162"/>
      <c r="S11" s="162"/>
      <c r="T11" s="162"/>
      <c r="U11" s="162"/>
      <c r="V11" s="162"/>
    </row>
    <row r="12" spans="1:22" ht="4.8" customHeight="1" outlineLevel="1"/>
    <row r="13" spans="1:22" s="151" customFormat="1" outlineLevel="1">
      <c r="A13" s="183"/>
      <c r="B13" s="183"/>
      <c r="C13" s="184"/>
      <c r="D13" s="185"/>
      <c r="E13" s="186" t="str">
        <f xml:space="preserve"> Indexation!E$82</f>
        <v>RPI inflate from 2013 FYA to 2020 FYE</v>
      </c>
      <c r="F13" s="186">
        <f xml:space="preserve"> Indexation!F$82</f>
        <v>1.2072269336875447</v>
      </c>
      <c r="G13" s="186" t="str">
        <f xml:space="preserve"> Indexation!G$82</f>
        <v>factor</v>
      </c>
      <c r="H13" s="186"/>
      <c r="I13" s="186"/>
      <c r="J13" s="186"/>
      <c r="K13" s="186"/>
      <c r="L13" s="186"/>
      <c r="M13" s="186"/>
      <c r="N13" s="186"/>
      <c r="O13" s="186"/>
      <c r="P13" s="186"/>
      <c r="Q13" s="186"/>
      <c r="R13" s="186"/>
      <c r="S13" s="186"/>
      <c r="T13" s="186"/>
      <c r="U13" s="186"/>
      <c r="V13" s="186"/>
    </row>
    <row r="14" spans="1:22" ht="4.8" customHeight="1" outlineLevel="1"/>
    <row r="15" spans="1:22" outlineLevel="1">
      <c r="E15" s="164" t="str">
        <f xml:space="preserve"> E10 &amp; " at 2020 FYE price base"</f>
        <v>Net performance payment / (penalty) applied to revenue for in-period ODI adjustments ~ Water resources at 2020 FYE price base</v>
      </c>
      <c r="F15" s="164">
        <f xml:space="preserve"> F10 * F$13</f>
        <v>0</v>
      </c>
      <c r="G15" s="164" t="s">
        <v>203</v>
      </c>
    </row>
    <row r="16" spans="1:22" outlineLevel="1">
      <c r="E16" s="164" t="str">
        <f xml:space="preserve"> E11 &amp; " at 2020 FYE price base"</f>
        <v>Net performance payment / (penalty) applied to revenue for end of period ODI adjustments ~ Water resources at 2020 FYE price base</v>
      </c>
      <c r="F16" s="164">
        <f xml:space="preserve"> F11 * F$13</f>
        <v>0</v>
      </c>
      <c r="G16" s="164" t="s">
        <v>203</v>
      </c>
    </row>
    <row r="17" spans="1:22" outlineLevel="1"/>
    <row r="18" spans="1:22" s="163" customFormat="1" outlineLevel="1">
      <c r="A18" s="149"/>
      <c r="B18" s="149"/>
      <c r="C18" s="150"/>
      <c r="D18" s="41"/>
      <c r="E18" s="171" t="str">
        <f xml:space="preserve"> Inputs!E$88</f>
        <v>Total value of export incentive to be paid to water resources at PR19</v>
      </c>
      <c r="F18" s="171">
        <f xml:space="preserve"> Inputs!F$88</f>
        <v>0</v>
      </c>
      <c r="G18" s="171" t="str">
        <f xml:space="preserve"> Inputs!G$88</f>
        <v>£m</v>
      </c>
      <c r="H18" s="171"/>
      <c r="I18" s="171"/>
      <c r="J18" s="171"/>
      <c r="K18" s="171"/>
      <c r="L18" s="171"/>
      <c r="M18" s="171"/>
      <c r="N18" s="171"/>
      <c r="O18" s="171"/>
      <c r="P18" s="171"/>
      <c r="Q18" s="171"/>
      <c r="R18" s="171"/>
      <c r="S18" s="171"/>
      <c r="T18" s="171"/>
      <c r="U18" s="171"/>
      <c r="V18" s="171"/>
    </row>
    <row r="19" spans="1:22" s="163" customFormat="1" outlineLevel="1">
      <c r="A19" s="149"/>
      <c r="B19" s="149"/>
      <c r="C19" s="150"/>
      <c r="D19" s="41"/>
      <c r="E19" s="171" t="str">
        <f xml:space="preserve"> Inputs!E$89</f>
        <v>Total value of import incentive - water resources</v>
      </c>
      <c r="F19" s="171">
        <f xml:space="preserve"> Inputs!F$89</f>
        <v>0</v>
      </c>
      <c r="G19" s="171" t="str">
        <f xml:space="preserve"> Inputs!G$89</f>
        <v>£m</v>
      </c>
      <c r="H19" s="171"/>
      <c r="I19" s="171"/>
      <c r="J19" s="171"/>
      <c r="K19" s="171"/>
      <c r="L19" s="171"/>
      <c r="M19" s="171"/>
      <c r="N19" s="171"/>
      <c r="O19" s="171"/>
      <c r="P19" s="171"/>
      <c r="Q19" s="171"/>
      <c r="R19" s="171"/>
      <c r="S19" s="171"/>
      <c r="T19" s="171"/>
      <c r="U19" s="171"/>
      <c r="V19" s="171"/>
    </row>
    <row r="20" spans="1:22" ht="4.8" customHeight="1" outlineLevel="1"/>
    <row r="21" spans="1:22" s="151" customFormat="1" outlineLevel="1">
      <c r="A21" s="183"/>
      <c r="B21" s="183"/>
      <c r="C21" s="184"/>
      <c r="D21" s="185"/>
      <c r="E21" s="186" t="str">
        <f xml:space="preserve"> Indexation!E$89</f>
        <v>RPI inflate from 2018 FYA to 2020 FYE</v>
      </c>
      <c r="F21" s="186">
        <f xml:space="preserve"> Indexation!F$89</f>
        <v>1.0744608808996936</v>
      </c>
      <c r="G21" s="186" t="str">
        <f xml:space="preserve"> Indexation!G$89</f>
        <v>factor</v>
      </c>
      <c r="H21" s="186"/>
    </row>
    <row r="22" spans="1:22" ht="4.8" customHeight="1" outlineLevel="1"/>
    <row r="23" spans="1:22" s="41" customFormat="1" outlineLevel="1">
      <c r="A23" s="149"/>
      <c r="B23" s="149"/>
      <c r="C23" s="150"/>
      <c r="E23" s="41" t="s">
        <v>329</v>
      </c>
      <c r="F23" s="41">
        <f xml:space="preserve"> F18 * F$21</f>
        <v>0</v>
      </c>
      <c r="G23" s="41" t="s">
        <v>203</v>
      </c>
    </row>
    <row r="24" spans="1:22" s="41" customFormat="1" outlineLevel="1">
      <c r="A24" s="149"/>
      <c r="B24" s="149"/>
      <c r="C24" s="150"/>
      <c r="E24" s="41" t="s">
        <v>330</v>
      </c>
      <c r="F24" s="41">
        <f xml:space="preserve"> F19 * F$21</f>
        <v>0</v>
      </c>
      <c r="G24" s="41" t="s">
        <v>203</v>
      </c>
    </row>
    <row r="25" spans="1:22" outlineLevel="1"/>
    <row r="26" spans="1:22" outlineLevel="1">
      <c r="B26" s="10" t="s">
        <v>209</v>
      </c>
    </row>
    <row r="27" spans="1:22" s="177" customFormat="1" outlineLevel="1">
      <c r="A27" s="160"/>
      <c r="B27" s="160"/>
      <c r="C27" s="161"/>
      <c r="D27" s="162"/>
      <c r="E27" s="165" t="str">
        <f xml:space="preserve"> Inputs!E$92</f>
        <v>Further 2010-15 reconciliation total adjustment carry forward to PR19 ~ Water network plus</v>
      </c>
      <c r="F27" s="165">
        <f xml:space="preserve"> Inputs!F$92</f>
        <v>0</v>
      </c>
      <c r="G27" s="165" t="str">
        <f xml:space="preserve"> Inputs!G$92</f>
        <v>£m</v>
      </c>
      <c r="H27" s="162"/>
      <c r="I27" s="162"/>
      <c r="J27" s="162"/>
      <c r="K27" s="162"/>
      <c r="L27" s="162"/>
      <c r="M27" s="162"/>
      <c r="N27" s="162"/>
      <c r="O27" s="162"/>
      <c r="P27" s="162"/>
      <c r="Q27" s="162"/>
      <c r="R27" s="162"/>
      <c r="S27" s="162"/>
      <c r="T27" s="162"/>
      <c r="U27" s="162"/>
      <c r="V27" s="162"/>
    </row>
    <row r="28" spans="1:22" s="177" customFormat="1" outlineLevel="1">
      <c r="A28" s="160"/>
      <c r="B28" s="160"/>
      <c r="C28" s="161"/>
      <c r="D28" s="162"/>
      <c r="E28" s="165" t="str">
        <f xml:space="preserve"> Inputs!E$93</f>
        <v>Net performance payment / (penalty) applied to revenue for in-period ODI adjustments ~ Water network plus</v>
      </c>
      <c r="F28" s="165">
        <f xml:space="preserve"> Inputs!F$93</f>
        <v>0</v>
      </c>
      <c r="G28" s="165" t="str">
        <f xml:space="preserve"> Inputs!G$93</f>
        <v>£m</v>
      </c>
      <c r="H28" s="162"/>
      <c r="I28" s="162"/>
      <c r="J28" s="162"/>
      <c r="K28" s="162"/>
      <c r="L28" s="162"/>
      <c r="M28" s="162"/>
      <c r="N28" s="162"/>
      <c r="O28" s="162"/>
      <c r="P28" s="162"/>
      <c r="Q28" s="162"/>
      <c r="R28" s="162"/>
      <c r="S28" s="162"/>
      <c r="T28" s="162"/>
      <c r="U28" s="162"/>
      <c r="V28" s="162"/>
    </row>
    <row r="29" spans="1:22" s="177" customFormat="1" outlineLevel="1">
      <c r="A29" s="160"/>
      <c r="B29" s="160"/>
      <c r="C29" s="161"/>
      <c r="D29" s="162"/>
      <c r="E29" s="165" t="str">
        <f xml:space="preserve"> Inputs!E$94</f>
        <v>Net performance payment / (penalty) applied to revenue for end of period ODI adjustments ~ Water network plus</v>
      </c>
      <c r="F29" s="165">
        <f xml:space="preserve"> Inputs!F$94</f>
        <v>-27</v>
      </c>
      <c r="G29" s="165" t="str">
        <f xml:space="preserve"> Inputs!G$94</f>
        <v>£m</v>
      </c>
      <c r="H29" s="162"/>
      <c r="I29" s="162"/>
      <c r="J29" s="162"/>
      <c r="K29" s="162"/>
      <c r="L29" s="162"/>
      <c r="M29" s="162"/>
      <c r="N29" s="162"/>
      <c r="O29" s="162"/>
      <c r="P29" s="162"/>
      <c r="Q29" s="162"/>
      <c r="R29" s="162"/>
      <c r="S29" s="162"/>
      <c r="T29" s="162"/>
      <c r="U29" s="162"/>
      <c r="V29" s="162"/>
    </row>
    <row r="30" spans="1:22" s="177" customFormat="1" outlineLevel="1">
      <c r="A30" s="160"/>
      <c r="B30" s="160"/>
      <c r="C30" s="161"/>
      <c r="D30" s="162"/>
      <c r="E30" s="165" t="str">
        <f xml:space="preserve"> Inputs!E$95</f>
        <v>Water: revenue adjustment from totex menu model</v>
      </c>
      <c r="F30" s="165">
        <f xml:space="preserve"> Inputs!F$95</f>
        <v>0</v>
      </c>
      <c r="G30" s="165" t="str">
        <f xml:space="preserve"> Inputs!G$95</f>
        <v>£m</v>
      </c>
      <c r="H30" s="162"/>
      <c r="I30" s="162"/>
      <c r="J30" s="162"/>
      <c r="K30" s="162"/>
      <c r="L30" s="162"/>
      <c r="M30" s="162"/>
      <c r="N30" s="162"/>
      <c r="O30" s="162"/>
      <c r="P30" s="162"/>
      <c r="Q30" s="162"/>
      <c r="R30" s="162"/>
      <c r="S30" s="162"/>
      <c r="T30" s="162"/>
      <c r="U30" s="162"/>
      <c r="V30" s="162"/>
    </row>
    <row r="31" spans="1:22" ht="4.8" customHeight="1" outlineLevel="1"/>
    <row r="32" spans="1:22" s="151" customFormat="1" outlineLevel="1">
      <c r="A32" s="183"/>
      <c r="B32" s="183"/>
      <c r="C32" s="184"/>
      <c r="D32" s="185"/>
      <c r="E32" s="186" t="str">
        <f xml:space="preserve"> Indexation!E$82</f>
        <v>RPI inflate from 2013 FYA to 2020 FYE</v>
      </c>
      <c r="F32" s="186">
        <f xml:space="preserve"> Indexation!F$82</f>
        <v>1.2072269336875447</v>
      </c>
      <c r="G32" s="186" t="str">
        <f xml:space="preserve"> Indexation!G$82</f>
        <v>factor</v>
      </c>
      <c r="H32" s="186"/>
      <c r="I32" s="186"/>
      <c r="J32" s="186"/>
      <c r="K32" s="186"/>
      <c r="L32" s="186"/>
      <c r="M32" s="186"/>
      <c r="N32" s="186"/>
      <c r="O32" s="186"/>
      <c r="P32" s="186"/>
      <c r="Q32" s="186"/>
      <c r="R32" s="186"/>
      <c r="S32" s="186"/>
      <c r="T32" s="186"/>
      <c r="U32" s="186"/>
      <c r="V32" s="186"/>
    </row>
    <row r="33" spans="1:22" ht="4.8" customHeight="1" outlineLevel="1"/>
    <row r="34" spans="1:22" s="3" customFormat="1" outlineLevel="1">
      <c r="A34" s="10"/>
      <c r="B34" s="10"/>
      <c r="C34" s="2"/>
      <c r="E34" s="164" t="str">
        <f xml:space="preserve"> E27 &amp; " at 2020 FYE price base"</f>
        <v>Further 2010-15 reconciliation total adjustment carry forward to PR19 ~ Water network plus at 2020 FYE price base</v>
      </c>
      <c r="F34" s="164">
        <f xml:space="preserve"> F27 * F$32</f>
        <v>0</v>
      </c>
      <c r="G34" s="164" t="s">
        <v>203</v>
      </c>
    </row>
    <row r="35" spans="1:22" outlineLevel="1">
      <c r="E35" s="164" t="str">
        <f xml:space="preserve"> E28 &amp; " at 2020 FYE price base"</f>
        <v>Net performance payment / (penalty) applied to revenue for in-period ODI adjustments ~ Water network plus at 2020 FYE price base</v>
      </c>
      <c r="F35" s="164">
        <f xml:space="preserve"> F28 * F$32</f>
        <v>0</v>
      </c>
      <c r="G35" s="164" t="s">
        <v>203</v>
      </c>
    </row>
    <row r="36" spans="1:22" outlineLevel="1">
      <c r="E36" s="164" t="str">
        <f xml:space="preserve"> E29 &amp; " at 2020 FYE price base"</f>
        <v>Net performance payment / (penalty) applied to revenue for end of period ODI adjustments ~ Water network plus at 2020 FYE price base</v>
      </c>
      <c r="F36" s="164">
        <f xml:space="preserve"> F29 * F$32</f>
        <v>-32.595127209563707</v>
      </c>
      <c r="G36" s="164" t="s">
        <v>203</v>
      </c>
    </row>
    <row r="37" spans="1:22" outlineLevel="1">
      <c r="E37" s="164" t="str">
        <f xml:space="preserve"> "Totex menu revenue adjustment ~ Water network plus " &amp; " at 2020 FYE price base"</f>
        <v>Totex menu revenue adjustment ~ Water network plus  at 2020 FYE price base</v>
      </c>
      <c r="F37" s="164">
        <f xml:space="preserve"> F30 * F$32</f>
        <v>0</v>
      </c>
      <c r="G37" s="164" t="s">
        <v>203</v>
      </c>
    </row>
    <row r="38" spans="1:22" outlineLevel="1"/>
    <row r="39" spans="1:22" s="163" customFormat="1" outlineLevel="1">
      <c r="A39" s="149"/>
      <c r="B39" s="149"/>
      <c r="C39" s="150"/>
      <c r="D39" s="41"/>
      <c r="E39" s="171" t="str">
        <f xml:space="preserve"> Inputs!E$96</f>
        <v>Total value of export incentive to be paid to water network plus at PR19</v>
      </c>
      <c r="F39" s="171">
        <f xml:space="preserve"> Inputs!F$96</f>
        <v>0</v>
      </c>
      <c r="G39" s="171" t="str">
        <f xml:space="preserve"> Inputs!G$96</f>
        <v>£m</v>
      </c>
      <c r="H39" s="171"/>
      <c r="I39" s="171"/>
      <c r="J39" s="171"/>
      <c r="K39" s="171"/>
      <c r="L39" s="171"/>
      <c r="M39" s="171"/>
      <c r="N39" s="171"/>
      <c r="O39" s="171"/>
      <c r="P39" s="171"/>
      <c r="Q39" s="171"/>
      <c r="R39" s="171"/>
      <c r="S39" s="171"/>
      <c r="T39" s="171"/>
      <c r="U39" s="171"/>
      <c r="V39" s="171"/>
    </row>
    <row r="40" spans="1:22" s="163" customFormat="1" outlineLevel="1">
      <c r="A40" s="149"/>
      <c r="B40" s="149"/>
      <c r="C40" s="150"/>
      <c r="D40" s="41"/>
      <c r="E40" s="171" t="str">
        <f xml:space="preserve"> Inputs!E$97</f>
        <v>Total value of import incentive - water network plus</v>
      </c>
      <c r="F40" s="171">
        <f xml:space="preserve"> Inputs!F$97</f>
        <v>0</v>
      </c>
      <c r="G40" s="171" t="str">
        <f xml:space="preserve"> Inputs!G$97</f>
        <v>£m</v>
      </c>
      <c r="H40" s="171"/>
      <c r="I40" s="171"/>
      <c r="J40" s="171"/>
      <c r="K40" s="171"/>
      <c r="L40" s="171"/>
      <c r="M40" s="171"/>
      <c r="N40" s="171"/>
      <c r="O40" s="171"/>
      <c r="P40" s="171"/>
      <c r="Q40" s="171"/>
      <c r="R40" s="171"/>
      <c r="S40" s="171"/>
      <c r="T40" s="171"/>
      <c r="U40" s="171"/>
      <c r="V40" s="171"/>
    </row>
    <row r="41" spans="1:22" s="163" customFormat="1" outlineLevel="1">
      <c r="A41" s="149"/>
      <c r="B41" s="149"/>
      <c r="C41" s="150"/>
      <c r="D41" s="41"/>
      <c r="E41" s="171" t="str">
        <f xml:space="preserve"> Inputs!E$98</f>
        <v>WRFIM total reward / (penalty) at end of AMP6 ~ Water</v>
      </c>
      <c r="F41" s="171">
        <f xml:space="preserve"> Inputs!F$98</f>
        <v>0</v>
      </c>
      <c r="G41" s="171" t="str">
        <f xml:space="preserve"> Inputs!G$98</f>
        <v>£m</v>
      </c>
      <c r="H41" s="171"/>
      <c r="I41" s="171"/>
      <c r="J41" s="171"/>
      <c r="K41" s="171"/>
      <c r="L41" s="171"/>
      <c r="M41" s="171"/>
      <c r="N41" s="171"/>
      <c r="O41" s="171"/>
      <c r="P41" s="171"/>
      <c r="Q41" s="171"/>
      <c r="R41" s="171"/>
      <c r="S41" s="171"/>
      <c r="T41" s="171"/>
      <c r="U41" s="171"/>
      <c r="V41" s="171"/>
    </row>
    <row r="42" spans="1:22" ht="4.2" customHeight="1" outlineLevel="1"/>
    <row r="43" spans="1:22" s="151" customFormat="1" outlineLevel="1">
      <c r="A43" s="183"/>
      <c r="B43" s="183"/>
      <c r="C43" s="184"/>
      <c r="D43" s="185"/>
      <c r="E43" s="186" t="str">
        <f xml:space="preserve"> Indexation!E$89</f>
        <v>RPI inflate from 2018 FYA to 2020 FYE</v>
      </c>
      <c r="F43" s="186">
        <f xml:space="preserve"> Indexation!F$89</f>
        <v>1.0744608808996936</v>
      </c>
      <c r="G43" s="186" t="str">
        <f xml:space="preserve"> Indexation!G$89</f>
        <v>factor</v>
      </c>
      <c r="H43" s="186"/>
    </row>
    <row r="44" spans="1:22" s="151" customFormat="1" outlineLevel="1">
      <c r="A44" s="183"/>
      <c r="B44" s="183"/>
      <c r="C44" s="184"/>
      <c r="D44" s="185"/>
      <c r="E44" s="186" t="str">
        <f xml:space="preserve"> Indexation!E$102</f>
        <v>RPI inflate from November 2019 FYE to 2020 FYE</v>
      </c>
      <c r="F44" s="186">
        <f xml:space="preserve"> Indexation!F$102</f>
        <v>1.0382819983303309</v>
      </c>
      <c r="G44" s="186" t="str">
        <f xml:space="preserve"> Indexation!G$102</f>
        <v>factor</v>
      </c>
      <c r="H44" s="186"/>
    </row>
    <row r="45" spans="1:22" ht="4.8" customHeight="1" outlineLevel="1"/>
    <row r="46" spans="1:22" s="41" customFormat="1" outlineLevel="1">
      <c r="A46" s="149"/>
      <c r="B46" s="149"/>
      <c r="C46" s="150"/>
      <c r="E46" s="41" t="s">
        <v>331</v>
      </c>
      <c r="F46" s="41">
        <f xml:space="preserve"> F39 * F$43</f>
        <v>0</v>
      </c>
      <c r="G46" s="41" t="s">
        <v>203</v>
      </c>
    </row>
    <row r="47" spans="1:22" s="41" customFormat="1" outlineLevel="1">
      <c r="A47" s="149"/>
      <c r="B47" s="149"/>
      <c r="C47" s="150"/>
      <c r="E47" s="41" t="s">
        <v>332</v>
      </c>
      <c r="F47" s="41">
        <f xml:space="preserve"> F40 * F$43</f>
        <v>0</v>
      </c>
      <c r="G47" s="41" t="s">
        <v>203</v>
      </c>
    </row>
    <row r="48" spans="1:22" s="3" customFormat="1" outlineLevel="1">
      <c r="A48" s="10"/>
      <c r="B48" s="10"/>
      <c r="C48" s="2"/>
      <c r="E48" s="41" t="s">
        <v>333</v>
      </c>
      <c r="F48" s="41">
        <f xml:space="preserve"> F41 * F$44</f>
        <v>0</v>
      </c>
      <c r="G48" s="41" t="s">
        <v>203</v>
      </c>
    </row>
    <row r="49" spans="1:22" outlineLevel="1"/>
    <row r="51" spans="1:22" ht="12.75" customHeight="1">
      <c r="A51" s="39" t="s">
        <v>334</v>
      </c>
      <c r="B51" s="39"/>
      <c r="C51" s="40"/>
      <c r="D51" s="39"/>
      <c r="E51" s="39"/>
      <c r="F51" s="39"/>
      <c r="G51" s="39"/>
      <c r="H51" s="39"/>
      <c r="I51" s="39"/>
      <c r="J51" s="39"/>
      <c r="K51" s="39"/>
      <c r="L51" s="39"/>
      <c r="M51" s="39"/>
      <c r="N51" s="39"/>
      <c r="O51" s="39"/>
      <c r="P51" s="39"/>
      <c r="Q51" s="39"/>
      <c r="R51" s="39"/>
      <c r="S51" s="39"/>
      <c r="T51" s="39"/>
      <c r="U51" s="39"/>
      <c r="V51" s="39"/>
    </row>
    <row r="52" spans="1:22" outlineLevel="1">
      <c r="E52" s="165"/>
      <c r="F52" s="165"/>
      <c r="G52" s="165"/>
    </row>
    <row r="53" spans="1:22" outlineLevel="1">
      <c r="B53" s="10" t="s">
        <v>219</v>
      </c>
    </row>
    <row r="54" spans="1:22" outlineLevel="1">
      <c r="D54" s="17"/>
      <c r="E54" s="171" t="str">
        <f xml:space="preserve"> Inputs!E$103</f>
        <v>Net performance payment / (penalty) applied to revenue for in-period ODI adjustments ~ Bioresources</v>
      </c>
      <c r="F54" s="171">
        <f xml:space="preserve"> Inputs!F$103</f>
        <v>0</v>
      </c>
      <c r="G54" s="171" t="str">
        <f xml:space="preserve"> Inputs!G$103</f>
        <v>£m</v>
      </c>
    </row>
    <row r="55" spans="1:22" s="191" customFormat="1" outlineLevel="1">
      <c r="A55" s="266"/>
      <c r="B55" s="266"/>
      <c r="C55" s="267"/>
      <c r="E55" s="171" t="str">
        <f xml:space="preserve"> Inputs!E$104</f>
        <v>Net performance payment / (penalty) applied to revenue for end of period ODI adjustments ~ Bioresources</v>
      </c>
      <c r="F55" s="171">
        <f xml:space="preserve"> Inputs!F$104</f>
        <v>0</v>
      </c>
      <c r="G55" s="171" t="str">
        <f xml:space="preserve"> Inputs!G$104</f>
        <v>£m</v>
      </c>
    </row>
    <row r="56" spans="1:22" ht="4.8" customHeight="1" outlineLevel="1"/>
    <row r="57" spans="1:22" s="151" customFormat="1" outlineLevel="1">
      <c r="A57" s="183"/>
      <c r="B57" s="183"/>
      <c r="C57" s="184"/>
      <c r="D57" s="185"/>
      <c r="E57" s="186" t="str">
        <f xml:space="preserve"> Indexation!E$82</f>
        <v>RPI inflate from 2013 FYA to 2020 FYE</v>
      </c>
      <c r="F57" s="186">
        <f xml:space="preserve"> Indexation!F$82</f>
        <v>1.2072269336875447</v>
      </c>
      <c r="G57" s="186" t="str">
        <f xml:space="preserve"> Indexation!G$82</f>
        <v>factor</v>
      </c>
      <c r="H57" s="186"/>
      <c r="I57" s="186"/>
      <c r="J57" s="186"/>
      <c r="K57" s="186"/>
      <c r="L57" s="186"/>
      <c r="M57" s="186"/>
      <c r="N57" s="186"/>
      <c r="O57" s="186"/>
      <c r="P57" s="186"/>
      <c r="Q57" s="186"/>
      <c r="R57" s="186"/>
      <c r="S57" s="186"/>
      <c r="T57" s="186"/>
      <c r="U57" s="186"/>
      <c r="V57" s="186"/>
    </row>
    <row r="58" spans="1:22" ht="4.8" customHeight="1" outlineLevel="1"/>
    <row r="59" spans="1:22" s="3" customFormat="1" outlineLevel="1">
      <c r="A59" s="10"/>
      <c r="B59" s="10"/>
      <c r="C59" s="2"/>
      <c r="E59" s="164" t="str">
        <f xml:space="preserve"> E54 &amp; " at 2020 FYE price base"</f>
        <v>Net performance payment / (penalty) applied to revenue for in-period ODI adjustments ~ Bioresources at 2020 FYE price base</v>
      </c>
      <c r="F59" s="164">
        <f xml:space="preserve"> F54 * F$57</f>
        <v>0</v>
      </c>
      <c r="G59" s="164" t="s">
        <v>203</v>
      </c>
    </row>
    <row r="60" spans="1:22" s="3" customFormat="1" outlineLevel="1">
      <c r="A60" s="10"/>
      <c r="B60" s="10"/>
      <c r="C60" s="2"/>
      <c r="E60" s="164" t="str">
        <f xml:space="preserve"> E55 &amp; " at 2020 FYE price base"</f>
        <v>Net performance payment / (penalty) applied to revenue for end of period ODI adjustments ~ Bioresources at 2020 FYE price base</v>
      </c>
      <c r="F60" s="164">
        <f xml:space="preserve"> F55 * F$57</f>
        <v>0</v>
      </c>
      <c r="G60" s="164" t="s">
        <v>203</v>
      </c>
    </row>
    <row r="61" spans="1:22" outlineLevel="1"/>
    <row r="62" spans="1:22" outlineLevel="1">
      <c r="B62" s="10" t="s">
        <v>222</v>
      </c>
    </row>
    <row r="63" spans="1:22" s="192" customFormat="1" outlineLevel="1">
      <c r="A63" s="154"/>
      <c r="B63" s="154"/>
      <c r="C63" s="155"/>
      <c r="D63" s="152"/>
      <c r="E63" s="171" t="str">
        <f xml:space="preserve"> Inputs!E$107</f>
        <v>Further 2010-15 reconciliation total adjustment carry forward to PR19 ~ Wastewater network plus</v>
      </c>
      <c r="F63" s="171">
        <f xml:space="preserve"> Inputs!F$107</f>
        <v>0</v>
      </c>
      <c r="G63" s="171" t="str">
        <f xml:space="preserve"> Inputs!G$107</f>
        <v>£m</v>
      </c>
      <c r="H63" s="152"/>
      <c r="I63" s="152"/>
      <c r="J63" s="152"/>
      <c r="K63" s="152"/>
      <c r="L63" s="152"/>
      <c r="M63" s="152"/>
      <c r="N63" s="152"/>
      <c r="O63" s="152"/>
      <c r="P63" s="152"/>
      <c r="Q63" s="152"/>
      <c r="R63" s="152"/>
      <c r="S63" s="152"/>
      <c r="T63" s="152"/>
      <c r="U63" s="152"/>
      <c r="V63" s="152"/>
    </row>
    <row r="64" spans="1:22" s="192" customFormat="1" outlineLevel="1">
      <c r="A64" s="154"/>
      <c r="B64" s="154"/>
      <c r="C64" s="155"/>
      <c r="D64" s="152"/>
      <c r="E64" s="171" t="str">
        <f xml:space="preserve"> Inputs!E$108</f>
        <v>Net performance payment / (penalty) applied to revenue for in-period ODI adjustments ~ Wastewater network plus</v>
      </c>
      <c r="F64" s="171">
        <f xml:space="preserve"> Inputs!F$108</f>
        <v>0</v>
      </c>
      <c r="G64" s="171" t="str">
        <f xml:space="preserve"> Inputs!G$108</f>
        <v>£m</v>
      </c>
      <c r="H64" s="152"/>
      <c r="I64" s="152"/>
      <c r="J64" s="152"/>
      <c r="K64" s="152"/>
      <c r="L64" s="152"/>
      <c r="M64" s="152"/>
      <c r="N64" s="152"/>
      <c r="O64" s="152"/>
      <c r="P64" s="152"/>
      <c r="Q64" s="152"/>
      <c r="R64" s="152"/>
      <c r="S64" s="152"/>
      <c r="T64" s="152"/>
      <c r="U64" s="152"/>
      <c r="V64" s="152"/>
    </row>
    <row r="65" spans="1:22" s="192" customFormat="1" outlineLevel="1">
      <c r="A65" s="154"/>
      <c r="B65" s="154"/>
      <c r="C65" s="155"/>
      <c r="D65" s="152"/>
      <c r="E65" s="171" t="str">
        <f xml:space="preserve"> Inputs!E$109</f>
        <v>Net performance payment / (penalty) applied to revenue for end of period ODI adjustments ~ Wastewater network plus</v>
      </c>
      <c r="F65" s="171">
        <f xml:space="preserve"> Inputs!F$109</f>
        <v>0</v>
      </c>
      <c r="G65" s="171" t="str">
        <f xml:space="preserve"> Inputs!G$109</f>
        <v>£m</v>
      </c>
      <c r="H65" s="152"/>
      <c r="I65" s="152"/>
      <c r="J65" s="152"/>
      <c r="K65" s="152"/>
      <c r="L65" s="152"/>
      <c r="M65" s="152"/>
      <c r="N65" s="152"/>
      <c r="O65" s="152"/>
      <c r="P65" s="152"/>
      <c r="Q65" s="152"/>
      <c r="R65" s="152"/>
      <c r="S65" s="152"/>
      <c r="T65" s="152"/>
      <c r="U65" s="152"/>
      <c r="V65" s="152"/>
    </row>
    <row r="66" spans="1:22" s="192" customFormat="1" outlineLevel="1">
      <c r="A66" s="154"/>
      <c r="B66" s="154"/>
      <c r="C66" s="155"/>
      <c r="D66" s="152"/>
      <c r="E66" s="171" t="str">
        <f xml:space="preserve"> Inputs!E$110</f>
        <v>Wastewater: revenue adjustment from totex menu model</v>
      </c>
      <c r="F66" s="171">
        <f xml:space="preserve"> Inputs!F$110</f>
        <v>0</v>
      </c>
      <c r="G66" s="171" t="str">
        <f xml:space="preserve"> Inputs!G$110</f>
        <v>£m</v>
      </c>
      <c r="H66" s="152"/>
      <c r="I66" s="152"/>
      <c r="J66" s="152"/>
      <c r="K66" s="152"/>
      <c r="L66" s="152"/>
      <c r="M66" s="152"/>
      <c r="N66" s="152"/>
      <c r="O66" s="152"/>
      <c r="P66" s="152"/>
      <c r="Q66" s="152"/>
      <c r="R66" s="152"/>
      <c r="S66" s="152"/>
      <c r="T66" s="152"/>
      <c r="U66" s="152"/>
      <c r="V66" s="152"/>
    </row>
    <row r="67" spans="1:22" ht="4.8" customHeight="1" outlineLevel="1"/>
    <row r="68" spans="1:22" s="151" customFormat="1" outlineLevel="1">
      <c r="A68" s="183"/>
      <c r="B68" s="183"/>
      <c r="C68" s="184"/>
      <c r="D68" s="185"/>
      <c r="E68" s="186" t="str">
        <f xml:space="preserve"> Indexation!E$82</f>
        <v>RPI inflate from 2013 FYA to 2020 FYE</v>
      </c>
      <c r="F68" s="186">
        <f xml:space="preserve"> Indexation!F$82</f>
        <v>1.2072269336875447</v>
      </c>
      <c r="G68" s="186" t="str">
        <f xml:space="preserve"> Indexation!G$82</f>
        <v>factor</v>
      </c>
      <c r="H68" s="186"/>
      <c r="I68" s="186"/>
      <c r="J68" s="186"/>
      <c r="K68" s="186"/>
      <c r="L68" s="186"/>
      <c r="M68" s="186"/>
      <c r="N68" s="186"/>
      <c r="O68" s="186"/>
      <c r="P68" s="186"/>
      <c r="Q68" s="186"/>
      <c r="R68" s="186"/>
      <c r="S68" s="186"/>
      <c r="T68" s="186"/>
      <c r="U68" s="186"/>
      <c r="V68" s="186"/>
    </row>
    <row r="69" spans="1:22" ht="4.8" customHeight="1" outlineLevel="1"/>
    <row r="70" spans="1:22" s="3" customFormat="1" outlineLevel="1">
      <c r="A70" s="10"/>
      <c r="B70" s="10"/>
      <c r="C70" s="2"/>
      <c r="E70" s="164" t="str">
        <f xml:space="preserve"> E63 &amp; " at 2020 FYE price base"</f>
        <v>Further 2010-15 reconciliation total adjustment carry forward to PR19 ~ Wastewater network plus at 2020 FYE price base</v>
      </c>
      <c r="F70" s="164">
        <f xml:space="preserve"> F63 * F$68</f>
        <v>0</v>
      </c>
      <c r="G70" s="164" t="s">
        <v>203</v>
      </c>
    </row>
    <row r="71" spans="1:22" outlineLevel="1">
      <c r="E71" s="164" t="str">
        <f xml:space="preserve"> E64 &amp; " at 2020 FYE price base"</f>
        <v>Net performance payment / (penalty) applied to revenue for in-period ODI adjustments ~ Wastewater network plus at 2020 FYE price base</v>
      </c>
      <c r="F71" s="164">
        <f xml:space="preserve"> F64 * F$68</f>
        <v>0</v>
      </c>
      <c r="G71" s="164" t="s">
        <v>203</v>
      </c>
    </row>
    <row r="72" spans="1:22" outlineLevel="1">
      <c r="E72" s="164" t="str">
        <f xml:space="preserve"> E65 &amp; " at 2020 FYE price base"</f>
        <v>Net performance payment / (penalty) applied to revenue for end of period ODI adjustments ~ Wastewater network plus at 2020 FYE price base</v>
      </c>
      <c r="F72" s="164">
        <f xml:space="preserve"> F65 * F$68</f>
        <v>0</v>
      </c>
      <c r="G72" s="164" t="s">
        <v>203</v>
      </c>
    </row>
    <row r="73" spans="1:22" outlineLevel="1">
      <c r="E73" s="164" t="str">
        <f xml:space="preserve"> E66 &amp; " at 2020 FYE price base"</f>
        <v>Wastewater: revenue adjustment from totex menu model at 2020 FYE price base</v>
      </c>
      <c r="F73" s="164">
        <f xml:space="preserve"> F66 * F$68</f>
        <v>0</v>
      </c>
      <c r="G73" s="164" t="s">
        <v>203</v>
      </c>
    </row>
    <row r="74" spans="1:22" outlineLevel="1"/>
    <row r="75" spans="1:22" s="163" customFormat="1" outlineLevel="1">
      <c r="A75" s="149"/>
      <c r="B75" s="149"/>
      <c r="C75" s="150"/>
      <c r="D75" s="41"/>
      <c r="E75" s="171" t="str">
        <f xml:space="preserve"> Inputs!E$111</f>
        <v>WRFIM total reward / (penalty) at the end of AMP6 ~ Wastewater</v>
      </c>
      <c r="F75" s="171">
        <f xml:space="preserve"> Inputs!F$111</f>
        <v>0</v>
      </c>
      <c r="G75" s="171" t="str">
        <f xml:space="preserve"> Inputs!G$111</f>
        <v>£m</v>
      </c>
      <c r="H75" s="171"/>
      <c r="I75" s="171"/>
      <c r="J75" s="171"/>
      <c r="K75" s="171"/>
      <c r="L75" s="171"/>
      <c r="M75" s="171"/>
      <c r="N75" s="171"/>
      <c r="O75" s="171"/>
      <c r="P75" s="171"/>
      <c r="Q75" s="171"/>
      <c r="R75" s="171"/>
      <c r="S75" s="171"/>
      <c r="T75" s="171"/>
      <c r="U75" s="171"/>
      <c r="V75" s="171"/>
    </row>
    <row r="76" spans="1:22" s="151" customFormat="1" outlineLevel="1">
      <c r="A76" s="183"/>
      <c r="B76" s="183"/>
      <c r="C76" s="184"/>
      <c r="D76" s="185"/>
      <c r="E76" s="186" t="str">
        <f xml:space="preserve"> Indexation!E$102</f>
        <v>RPI inflate from November 2019 FYE to 2020 FYE</v>
      </c>
      <c r="F76" s="186">
        <f xml:space="preserve"> Indexation!F$102</f>
        <v>1.0382819983303309</v>
      </c>
      <c r="G76" s="186" t="str">
        <f xml:space="preserve"> Indexation!G$102</f>
        <v>factor</v>
      </c>
      <c r="H76" s="186"/>
    </row>
    <row r="77" spans="1:22" ht="4.8" customHeight="1" outlineLevel="1"/>
    <row r="78" spans="1:22" s="3" customFormat="1" outlineLevel="1">
      <c r="A78" s="10"/>
      <c r="B78" s="10"/>
      <c r="C78" s="2"/>
      <c r="E78" s="41" t="s">
        <v>335</v>
      </c>
      <c r="F78" s="41">
        <f xml:space="preserve"> F75 * F76</f>
        <v>0</v>
      </c>
      <c r="G78" s="41" t="s">
        <v>203</v>
      </c>
    </row>
    <row r="79" spans="1:22" s="3" customFormat="1" outlineLevel="1">
      <c r="A79" s="10"/>
      <c r="B79" s="10"/>
      <c r="C79" s="2"/>
      <c r="E79" s="41"/>
      <c r="F79" s="41"/>
      <c r="G79" s="41"/>
    </row>
    <row r="80" spans="1:22" s="3" customFormat="1" outlineLevel="1">
      <c r="A80" s="10"/>
      <c r="B80" s="10" t="s">
        <v>228</v>
      </c>
      <c r="C80" s="2"/>
      <c r="E80" s="41"/>
      <c r="F80" s="41"/>
      <c r="G80" s="41"/>
    </row>
    <row r="81" spans="1:22" s="3" customFormat="1" outlineLevel="1">
      <c r="A81" s="10"/>
      <c r="B81" s="10"/>
      <c r="C81" s="2"/>
      <c r="E81" s="285" t="str">
        <f xml:space="preserve"> Inputs!E$114</f>
        <v>Dummy: revenue adjustment from totex menu model</v>
      </c>
      <c r="F81" s="301">
        <f xml:space="preserve"> Inputs!F$114</f>
        <v>0</v>
      </c>
      <c r="G81" s="285" t="str">
        <f xml:space="preserve"> Inputs!G$114</f>
        <v>£m</v>
      </c>
    </row>
    <row r="82" spans="1:22" ht="4.8" customHeight="1" outlineLevel="1"/>
    <row r="83" spans="1:22" s="3" customFormat="1" outlineLevel="1">
      <c r="A83" s="10"/>
      <c r="B83" s="10"/>
      <c r="C83" s="2"/>
      <c r="E83" s="186" t="str">
        <f xml:space="preserve"> Indexation!E$82</f>
        <v>RPI inflate from 2013 FYA to 2020 FYE</v>
      </c>
      <c r="F83" s="186">
        <f xml:space="preserve"> Indexation!F$82</f>
        <v>1.2072269336875447</v>
      </c>
      <c r="G83" s="186" t="str">
        <f xml:space="preserve"> Indexation!G$82</f>
        <v>factor</v>
      </c>
    </row>
    <row r="84" spans="1:22" ht="4.8" customHeight="1" outlineLevel="1"/>
    <row r="85" spans="1:22" s="3" customFormat="1" outlineLevel="1">
      <c r="A85" s="10"/>
      <c r="B85" s="10"/>
      <c r="C85" s="2"/>
      <c r="E85" s="286" t="str">
        <f xml:space="preserve"> E81 &amp; " at 2020 FYE price base"</f>
        <v>Dummy: revenue adjustment from totex menu model at 2020 FYE price base</v>
      </c>
      <c r="F85" s="300">
        <f xml:space="preserve"> F81 * F$83</f>
        <v>0</v>
      </c>
      <c r="G85" s="287" t="s">
        <v>203</v>
      </c>
    </row>
    <row r="86" spans="1:22" outlineLevel="1"/>
    <row r="87" spans="1:22" s="163" customFormat="1" outlineLevel="1">
      <c r="A87" s="149"/>
      <c r="B87" s="149"/>
      <c r="C87" s="150"/>
      <c r="D87" s="41"/>
      <c r="E87" s="311" t="str">
        <f>Inputs!E115</f>
        <v>Dummy: WRFIM total reward / (penalty) at the end of AMP6</v>
      </c>
      <c r="F87" s="311">
        <f>Inputs!F115</f>
        <v>0</v>
      </c>
      <c r="G87" s="311" t="str">
        <f>Inputs!G115</f>
        <v>£m</v>
      </c>
      <c r="H87" s="171"/>
      <c r="I87" s="171"/>
      <c r="J87" s="171"/>
      <c r="K87" s="171"/>
      <c r="L87" s="171"/>
      <c r="M87" s="171"/>
      <c r="N87" s="171"/>
      <c r="O87" s="171"/>
      <c r="P87" s="171"/>
      <c r="Q87" s="171"/>
      <c r="R87" s="171"/>
      <c r="S87" s="171"/>
      <c r="T87" s="171"/>
      <c r="U87" s="171"/>
      <c r="V87" s="171"/>
    </row>
    <row r="88" spans="1:22" s="151" customFormat="1" outlineLevel="1">
      <c r="A88" s="183"/>
      <c r="B88" s="183"/>
      <c r="C88" s="184"/>
      <c r="D88" s="185"/>
      <c r="E88" s="312" t="str">
        <f xml:space="preserve"> Indexation!E$102</f>
        <v>RPI inflate from November 2019 FYE to 2020 FYE</v>
      </c>
      <c r="F88" s="312">
        <f xml:space="preserve"> Indexation!F$102</f>
        <v>1.0382819983303309</v>
      </c>
      <c r="G88" s="312" t="str">
        <f xml:space="preserve"> Indexation!G$102</f>
        <v>factor</v>
      </c>
      <c r="H88" s="186"/>
    </row>
    <row r="89" spans="1:22" ht="4.8" customHeight="1" outlineLevel="1">
      <c r="E89" s="310"/>
      <c r="F89" s="310"/>
      <c r="G89" s="310"/>
    </row>
    <row r="90" spans="1:22" s="3" customFormat="1" outlineLevel="1">
      <c r="A90" s="10"/>
      <c r="B90" s="10"/>
      <c r="C90" s="2"/>
      <c r="E90" s="313" t="s">
        <v>336</v>
      </c>
      <c r="F90" s="313">
        <f xml:space="preserve"> F87 * F88</f>
        <v>0</v>
      </c>
      <c r="G90" s="313" t="s">
        <v>203</v>
      </c>
    </row>
    <row r="91" spans="1:22" s="3" customFormat="1" outlineLevel="1">
      <c r="A91" s="10"/>
      <c r="B91" s="10"/>
      <c r="C91" s="2"/>
      <c r="E91" s="41"/>
      <c r="F91" s="41"/>
      <c r="G91" s="41"/>
    </row>
    <row r="92" spans="1:22" s="196" customFormat="1" outlineLevel="1">
      <c r="A92" s="194"/>
      <c r="B92" s="194"/>
      <c r="C92" s="195"/>
      <c r="E92" s="191"/>
      <c r="F92" s="191"/>
      <c r="G92" s="191"/>
    </row>
    <row r="94" spans="1:22" ht="12.75" customHeight="1">
      <c r="A94" s="39" t="s">
        <v>337</v>
      </c>
      <c r="B94" s="39"/>
      <c r="C94" s="40"/>
      <c r="D94" s="39"/>
      <c r="E94" s="39"/>
      <c r="F94" s="39"/>
      <c r="G94" s="39"/>
      <c r="H94" s="39"/>
      <c r="I94" s="39"/>
      <c r="J94" s="39"/>
      <c r="K94" s="39"/>
      <c r="L94" s="39"/>
      <c r="M94" s="39"/>
      <c r="N94" s="39"/>
      <c r="O94" s="39"/>
      <c r="P94" s="39"/>
      <c r="Q94" s="39"/>
      <c r="R94" s="39"/>
      <c r="S94" s="39"/>
      <c r="T94" s="39"/>
      <c r="U94" s="39"/>
      <c r="V94" s="39"/>
    </row>
    <row r="95" spans="1:22" outlineLevel="1"/>
    <row r="96" spans="1:22" s="177" customFormat="1" outlineLevel="1">
      <c r="A96" s="160"/>
      <c r="B96" s="160"/>
      <c r="C96" s="161"/>
      <c r="D96" s="162"/>
      <c r="E96" s="165" t="str">
        <f xml:space="preserve"> Inputs!E$119</f>
        <v>Net performance payment / (penalty) applied to revenue for in-period ODI adjustments ~ Residential retail</v>
      </c>
      <c r="F96" s="165">
        <f xml:space="preserve"> Inputs!F$119</f>
        <v>0</v>
      </c>
      <c r="G96" s="165" t="str">
        <f xml:space="preserve"> Inputs!G$119</f>
        <v>£m</v>
      </c>
      <c r="H96" s="162"/>
      <c r="I96" s="162"/>
      <c r="J96" s="162"/>
      <c r="K96" s="162"/>
      <c r="L96" s="162"/>
      <c r="M96" s="162"/>
      <c r="N96" s="162"/>
      <c r="O96" s="162"/>
      <c r="P96" s="162"/>
      <c r="Q96" s="162"/>
      <c r="R96" s="162"/>
      <c r="S96" s="162"/>
      <c r="T96" s="162"/>
      <c r="U96" s="162"/>
      <c r="V96" s="162"/>
    </row>
    <row r="97" spans="1:22" s="177" customFormat="1" outlineLevel="1">
      <c r="A97" s="160"/>
      <c r="B97" s="160"/>
      <c r="C97" s="161"/>
      <c r="D97" s="162"/>
      <c r="E97" s="165" t="str">
        <f xml:space="preserve"> Inputs!E$120</f>
        <v>Net performance payment / (penalty) applied to revenue for end of period ODI adjustments ~ Residential retail</v>
      </c>
      <c r="F97" s="165">
        <f xml:space="preserve"> Inputs!F$120</f>
        <v>0</v>
      </c>
      <c r="G97" s="165" t="str">
        <f xml:space="preserve"> Inputs!G$120</f>
        <v>£m</v>
      </c>
      <c r="H97" s="162"/>
      <c r="I97" s="162"/>
      <c r="J97" s="162"/>
      <c r="K97" s="162"/>
      <c r="L97" s="162"/>
      <c r="M97" s="162"/>
      <c r="N97" s="162"/>
      <c r="O97" s="162"/>
      <c r="P97" s="162"/>
      <c r="Q97" s="162"/>
      <c r="R97" s="162"/>
      <c r="S97" s="162"/>
      <c r="T97" s="162"/>
      <c r="U97" s="162"/>
      <c r="V97" s="162"/>
    </row>
    <row r="98" spans="1:22" s="177" customFormat="1" outlineLevel="1">
      <c r="A98" s="160"/>
      <c r="B98" s="160"/>
      <c r="C98" s="161"/>
      <c r="D98" s="162"/>
      <c r="E98" s="165" t="str">
        <f xml:space="preserve"> Inputs!E$121</f>
        <v>Residential retail revenue adjustment at end of AMP6</v>
      </c>
      <c r="F98" s="165">
        <f xml:space="preserve"> Inputs!F$121</f>
        <v>0</v>
      </c>
      <c r="G98" s="165" t="str">
        <f xml:space="preserve"> Inputs!G$121</f>
        <v>£m</v>
      </c>
      <c r="H98" s="162"/>
      <c r="I98" s="162"/>
      <c r="J98" s="162"/>
      <c r="K98" s="162"/>
      <c r="L98" s="162"/>
      <c r="M98" s="162"/>
      <c r="N98" s="162"/>
      <c r="O98" s="162"/>
      <c r="P98" s="162"/>
      <c r="Q98" s="162"/>
      <c r="R98" s="162"/>
      <c r="S98" s="162"/>
      <c r="T98" s="162"/>
      <c r="U98" s="162"/>
      <c r="V98" s="162"/>
    </row>
    <row r="99" spans="1:22" s="178" customFormat="1" outlineLevel="1">
      <c r="A99" s="160"/>
      <c r="B99" s="160"/>
      <c r="C99" s="161"/>
      <c r="D99" s="162"/>
      <c r="E99" s="165" t="str">
        <f xml:space="preserve"> Inputs!E$122</f>
        <v>SIM forecast revenue adjustment</v>
      </c>
      <c r="F99" s="165">
        <f xml:space="preserve"> Inputs!F$122</f>
        <v>0</v>
      </c>
      <c r="G99" s="165" t="str">
        <f xml:space="preserve"> Inputs!G$122</f>
        <v>£m</v>
      </c>
      <c r="H99" s="162"/>
      <c r="I99" s="162"/>
      <c r="J99" s="162"/>
      <c r="K99" s="162"/>
      <c r="L99" s="162"/>
      <c r="M99" s="162"/>
      <c r="N99" s="162"/>
      <c r="O99" s="162"/>
      <c r="P99" s="162"/>
      <c r="Q99" s="162"/>
      <c r="R99" s="162"/>
      <c r="S99" s="162"/>
      <c r="T99" s="162"/>
      <c r="U99" s="162"/>
      <c r="V99" s="162"/>
    </row>
    <row r="100" spans="1:22" ht="4.8" customHeight="1" outlineLevel="1"/>
    <row r="101" spans="1:22" s="151" customFormat="1" outlineLevel="1">
      <c r="A101" s="183"/>
      <c r="B101" s="183"/>
      <c r="C101" s="184"/>
      <c r="D101" s="185"/>
      <c r="E101" s="186" t="str">
        <f xml:space="preserve"> Indexation!E$82</f>
        <v>RPI inflate from 2013 FYA to 2020 FYE</v>
      </c>
      <c r="F101" s="186">
        <f xml:space="preserve"> Indexation!F$82</f>
        <v>1.2072269336875447</v>
      </c>
      <c r="G101" s="186" t="str">
        <f xml:space="preserve"> Indexation!G$82</f>
        <v>factor</v>
      </c>
      <c r="H101" s="186"/>
      <c r="I101" s="186"/>
      <c r="J101" s="186"/>
      <c r="K101" s="186"/>
      <c r="L101" s="186"/>
      <c r="M101" s="186"/>
      <c r="N101" s="186"/>
      <c r="O101" s="186"/>
      <c r="P101" s="186"/>
      <c r="Q101" s="186"/>
      <c r="R101" s="186"/>
      <c r="S101" s="186"/>
      <c r="T101" s="186"/>
      <c r="U101" s="186"/>
      <c r="V101" s="186"/>
    </row>
    <row r="102" spans="1:22" s="151" customFormat="1" outlineLevel="1">
      <c r="A102" s="183"/>
      <c r="B102" s="183"/>
      <c r="C102" s="184"/>
      <c r="D102" s="185"/>
      <c r="E102" s="186" t="str">
        <f xml:space="preserve"> Indexation!E$95</f>
        <v>RPI inflate from 2020 FYE to 2020 FYE</v>
      </c>
      <c r="F102" s="186">
        <f xml:space="preserve"> Indexation!F$95</f>
        <v>1</v>
      </c>
      <c r="G102" s="186" t="str">
        <f xml:space="preserve"> Indexation!G$95</f>
        <v>factor</v>
      </c>
      <c r="H102" s="186"/>
    </row>
    <row r="103" spans="1:22" s="151" customFormat="1" outlineLevel="1">
      <c r="A103" s="183"/>
      <c r="B103" s="183"/>
      <c r="C103" s="184"/>
      <c r="D103" s="185"/>
      <c r="E103" s="186" t="str">
        <f xml:space="preserve"> Indexation!E$89</f>
        <v>RPI inflate from 2018 FYA to 2020 FYE</v>
      </c>
      <c r="F103" s="186">
        <f xml:space="preserve"> Indexation!F$89</f>
        <v>1.0744608808996936</v>
      </c>
      <c r="G103" s="186" t="str">
        <f xml:space="preserve"> Indexation!G$89</f>
        <v>factor</v>
      </c>
      <c r="H103" s="186"/>
    </row>
    <row r="104" spans="1:22" ht="4.8" customHeight="1" outlineLevel="1"/>
    <row r="105" spans="1:22" s="164" customFormat="1" outlineLevel="1">
      <c r="A105" s="10"/>
      <c r="B105" s="10"/>
      <c r="C105" s="2"/>
      <c r="D105" s="3"/>
      <c r="E105" s="164" t="str">
        <f t="shared" ref="E105:E106" si="0" xml:space="preserve"> E96 &amp; " at 2020 FYE price base"</f>
        <v>Net performance payment / (penalty) applied to revenue for in-period ODI adjustments ~ Residential retail at 2020 FYE price base</v>
      </c>
      <c r="F105" s="164">
        <f xml:space="preserve"> F96 * F$101</f>
        <v>0</v>
      </c>
      <c r="G105" s="164" t="s">
        <v>203</v>
      </c>
      <c r="H105" s="3"/>
      <c r="I105" s="3"/>
      <c r="J105" s="3"/>
      <c r="K105" s="3"/>
      <c r="L105" s="3"/>
      <c r="M105" s="3"/>
      <c r="N105" s="3"/>
      <c r="O105" s="3"/>
      <c r="P105" s="3"/>
      <c r="Q105" s="3"/>
      <c r="R105" s="3"/>
      <c r="S105" s="3"/>
      <c r="T105" s="3"/>
      <c r="U105" s="3"/>
      <c r="V105" s="3"/>
    </row>
    <row r="106" spans="1:22" s="164" customFormat="1" outlineLevel="1">
      <c r="A106" s="10"/>
      <c r="B106" s="10"/>
      <c r="C106" s="2"/>
      <c r="D106" s="3"/>
      <c r="E106" s="164" t="str">
        <f t="shared" si="0"/>
        <v>Net performance payment / (penalty) applied to revenue for end of period ODI adjustments ~ Residential retail at 2020 FYE price base</v>
      </c>
      <c r="F106" s="164">
        <f xml:space="preserve"> F97 * F$101</f>
        <v>0</v>
      </c>
      <c r="G106" s="164" t="s">
        <v>203</v>
      </c>
      <c r="H106" s="3"/>
      <c r="I106" s="3"/>
      <c r="J106" s="3"/>
      <c r="K106" s="3"/>
      <c r="L106" s="3"/>
      <c r="M106" s="3"/>
      <c r="N106" s="3"/>
      <c r="O106" s="3"/>
      <c r="P106" s="3"/>
      <c r="Q106" s="3"/>
      <c r="R106" s="3"/>
      <c r="S106" s="3"/>
      <c r="T106" s="3"/>
      <c r="U106" s="3"/>
      <c r="V106" s="3"/>
    </row>
    <row r="107" spans="1:22" s="164" customFormat="1" outlineLevel="1">
      <c r="A107" s="10"/>
      <c r="B107" s="10"/>
      <c r="C107" s="2"/>
      <c r="D107" s="3"/>
      <c r="E107" s="164" t="str">
        <f xml:space="preserve"> E98 &amp; " at 2020 FYE price base"</f>
        <v>Residential retail revenue adjustment at end of AMP6 at 2020 FYE price base</v>
      </c>
      <c r="F107" s="164">
        <f xml:space="preserve"> F98 * F102</f>
        <v>0</v>
      </c>
      <c r="G107" s="164" t="s">
        <v>203</v>
      </c>
      <c r="H107" s="3"/>
      <c r="I107" s="3"/>
      <c r="J107" s="3"/>
      <c r="K107" s="3"/>
      <c r="L107" s="3"/>
      <c r="M107" s="3"/>
      <c r="N107" s="3"/>
      <c r="O107" s="3"/>
      <c r="P107" s="3"/>
      <c r="Q107" s="3"/>
      <c r="R107" s="3"/>
      <c r="S107" s="3"/>
      <c r="T107" s="3"/>
      <c r="U107" s="3"/>
      <c r="V107" s="3"/>
    </row>
    <row r="108" spans="1:22" s="164" customFormat="1" outlineLevel="1">
      <c r="A108" s="10"/>
      <c r="B108" s="10"/>
      <c r="C108" s="2"/>
      <c r="D108" s="3"/>
      <c r="E108" s="164" t="str">
        <f xml:space="preserve"> E99 &amp; " at 2020 FYE price base"</f>
        <v>SIM forecast revenue adjustment at 2020 FYE price base</v>
      </c>
      <c r="F108" s="164">
        <f xml:space="preserve"> F99 * F103</f>
        <v>0</v>
      </c>
      <c r="G108" s="164" t="s">
        <v>203</v>
      </c>
      <c r="H108" s="3"/>
      <c r="I108" s="3"/>
      <c r="J108" s="3"/>
      <c r="K108" s="3"/>
      <c r="L108" s="3"/>
      <c r="M108" s="3"/>
      <c r="N108" s="3"/>
      <c r="O108" s="3"/>
      <c r="P108" s="3"/>
      <c r="Q108" s="3"/>
      <c r="R108" s="3"/>
      <c r="S108" s="3"/>
      <c r="T108" s="3"/>
      <c r="U108" s="3"/>
      <c r="V108" s="3"/>
    </row>
    <row r="109" spans="1:22" s="146" customFormat="1" outlineLevel="1">
      <c r="A109" s="10"/>
      <c r="B109" s="10"/>
      <c r="C109" s="2"/>
      <c r="D109" s="3"/>
      <c r="H109" s="12"/>
      <c r="I109" s="12"/>
      <c r="J109" s="12"/>
      <c r="K109" s="12"/>
      <c r="L109" s="12"/>
      <c r="M109" s="12"/>
      <c r="N109" s="12"/>
      <c r="O109" s="12"/>
      <c r="P109" s="12"/>
      <c r="Q109" s="12"/>
      <c r="R109" s="12"/>
      <c r="S109" s="12"/>
      <c r="T109" s="12"/>
      <c r="U109" s="12"/>
      <c r="V109" s="12"/>
    </row>
    <row r="111" spans="1:22" ht="12.75" customHeight="1">
      <c r="A111" s="39" t="s">
        <v>338</v>
      </c>
      <c r="B111" s="39"/>
      <c r="C111" s="40"/>
      <c r="D111" s="39"/>
      <c r="E111" s="39"/>
      <c r="F111" s="39"/>
      <c r="G111" s="39"/>
      <c r="H111" s="39"/>
      <c r="I111" s="39"/>
      <c r="J111" s="39"/>
      <c r="K111" s="39"/>
      <c r="L111" s="39"/>
      <c r="M111" s="39"/>
      <c r="N111" s="39"/>
      <c r="O111" s="39"/>
      <c r="P111" s="39"/>
      <c r="Q111" s="39"/>
      <c r="R111" s="39"/>
      <c r="S111" s="39"/>
      <c r="T111" s="39"/>
      <c r="U111" s="39"/>
      <c r="V111" s="39"/>
    </row>
    <row r="112" spans="1:22" outlineLevel="1"/>
    <row r="113" spans="1:22" s="177" customFormat="1" outlineLevel="1">
      <c r="A113" s="160"/>
      <c r="B113" s="160"/>
      <c r="C113" s="161"/>
      <c r="D113" s="162"/>
      <c r="E113" s="165" t="str">
        <f xml:space="preserve"> Inputs!E$126</f>
        <v>Net performance payment / (penalty) applied to revenue for in-period ODI adjustments ~ Business retail</v>
      </c>
      <c r="F113" s="165">
        <f xml:space="preserve"> Inputs!F$126</f>
        <v>0</v>
      </c>
      <c r="G113" s="165" t="str">
        <f xml:space="preserve"> Inputs!G$126</f>
        <v>£m</v>
      </c>
      <c r="H113" s="162"/>
      <c r="I113" s="162"/>
      <c r="J113" s="162"/>
      <c r="K113" s="162"/>
      <c r="L113" s="162"/>
      <c r="M113" s="162"/>
      <c r="N113" s="162"/>
      <c r="O113" s="162"/>
      <c r="P113" s="162"/>
      <c r="Q113" s="162"/>
      <c r="R113" s="162"/>
      <c r="S113" s="162"/>
      <c r="T113" s="162"/>
      <c r="U113" s="162"/>
      <c r="V113" s="162"/>
    </row>
    <row r="114" spans="1:22" s="178" customFormat="1" outlineLevel="1">
      <c r="A114" s="160"/>
      <c r="B114" s="160"/>
      <c r="C114" s="161"/>
      <c r="D114" s="162"/>
      <c r="E114" s="165" t="str">
        <f xml:space="preserve"> Inputs!E$127</f>
        <v>Net performance payment / (penalty) applied to revenue for end of period ODI adjustments ~ Business retail</v>
      </c>
      <c r="F114" s="165">
        <f xml:space="preserve"> Inputs!F$127</f>
        <v>0</v>
      </c>
      <c r="G114" s="165" t="str">
        <f xml:space="preserve"> Inputs!G$127</f>
        <v>£m</v>
      </c>
      <c r="H114" s="162"/>
      <c r="I114" s="162"/>
      <c r="J114" s="162"/>
      <c r="K114" s="162"/>
      <c r="L114" s="162"/>
      <c r="M114" s="162"/>
      <c r="N114" s="162"/>
      <c r="O114" s="162"/>
      <c r="P114" s="162"/>
      <c r="Q114" s="162"/>
      <c r="R114" s="162"/>
      <c r="S114" s="162"/>
      <c r="T114" s="162"/>
      <c r="U114" s="162"/>
      <c r="V114" s="162"/>
    </row>
    <row r="115" spans="1:22" ht="4.8" customHeight="1" outlineLevel="1"/>
    <row r="116" spans="1:22" s="151" customFormat="1" outlineLevel="1">
      <c r="A116" s="183"/>
      <c r="B116" s="183"/>
      <c r="C116" s="184"/>
      <c r="D116" s="185"/>
      <c r="E116" s="186" t="str">
        <f xml:space="preserve"> Indexation!E$82</f>
        <v>RPI inflate from 2013 FYA to 2020 FYE</v>
      </c>
      <c r="F116" s="186">
        <f xml:space="preserve"> Indexation!F$82</f>
        <v>1.2072269336875447</v>
      </c>
      <c r="G116" s="186" t="str">
        <f xml:space="preserve"> Indexation!G$82</f>
        <v>factor</v>
      </c>
      <c r="H116" s="186"/>
      <c r="I116" s="186"/>
      <c r="J116" s="186"/>
      <c r="K116" s="186"/>
      <c r="L116" s="186"/>
      <c r="M116" s="186"/>
      <c r="N116" s="186"/>
      <c r="O116" s="186"/>
      <c r="P116" s="186"/>
      <c r="Q116" s="186"/>
      <c r="R116" s="186"/>
      <c r="S116" s="186"/>
      <c r="T116" s="186"/>
      <c r="U116" s="186"/>
      <c r="V116" s="186"/>
    </row>
    <row r="117" spans="1:22" ht="4.8" customHeight="1" outlineLevel="1"/>
    <row r="118" spans="1:22" s="164" customFormat="1" outlineLevel="1">
      <c r="A118" s="10"/>
      <c r="B118" s="10"/>
      <c r="C118" s="2"/>
      <c r="D118" s="3"/>
      <c r="E118" s="164" t="str">
        <f xml:space="preserve"> E113 &amp; " at 2020 FYE price base"</f>
        <v>Net performance payment / (penalty) applied to revenue for in-period ODI adjustments ~ Business retail at 2020 FYE price base</v>
      </c>
      <c r="F118" s="164">
        <f xml:space="preserve"> F113 * F$116</f>
        <v>0</v>
      </c>
      <c r="G118" s="164" t="s">
        <v>203</v>
      </c>
      <c r="H118" s="3"/>
      <c r="I118" s="3"/>
      <c r="J118" s="3"/>
      <c r="K118" s="3"/>
      <c r="L118" s="3"/>
      <c r="M118" s="3"/>
      <c r="N118" s="3"/>
      <c r="O118" s="3"/>
      <c r="P118" s="3"/>
      <c r="Q118" s="3"/>
      <c r="R118" s="3"/>
      <c r="S118" s="3"/>
      <c r="T118" s="3"/>
      <c r="U118" s="3"/>
      <c r="V118" s="3"/>
    </row>
    <row r="119" spans="1:22" s="164" customFormat="1" outlineLevel="1">
      <c r="A119" s="10"/>
      <c r="B119" s="10"/>
      <c r="C119" s="2"/>
      <c r="D119" s="3"/>
      <c r="E119" s="164" t="str">
        <f xml:space="preserve"> E114 &amp; " at 2020 FYE price base"</f>
        <v>Net performance payment / (penalty) applied to revenue for end of period ODI adjustments ~ Business retail at 2020 FYE price base</v>
      </c>
      <c r="F119" s="164">
        <f xml:space="preserve"> F114 * F$116</f>
        <v>0</v>
      </c>
      <c r="G119" s="164" t="s">
        <v>203</v>
      </c>
      <c r="H119" s="3"/>
      <c r="I119" s="3"/>
      <c r="J119" s="3"/>
      <c r="K119" s="3"/>
      <c r="L119" s="3"/>
      <c r="M119" s="3"/>
      <c r="N119" s="3"/>
      <c r="O119" s="3"/>
      <c r="P119" s="3"/>
      <c r="Q119" s="3"/>
      <c r="R119" s="3"/>
      <c r="S119" s="3"/>
      <c r="T119" s="3"/>
      <c r="U119" s="3"/>
      <c r="V119" s="3"/>
    </row>
    <row r="120" spans="1:22" s="146" customFormat="1" outlineLevel="1">
      <c r="A120" s="10"/>
      <c r="B120" s="10"/>
      <c r="C120" s="2"/>
      <c r="D120" s="3"/>
      <c r="H120" s="12"/>
      <c r="I120" s="12"/>
      <c r="J120" s="12"/>
      <c r="K120" s="12"/>
      <c r="L120" s="12"/>
      <c r="M120" s="12"/>
      <c r="N120" s="12"/>
      <c r="O120" s="12"/>
      <c r="P120" s="12"/>
      <c r="Q120" s="12"/>
      <c r="R120" s="12"/>
      <c r="S120" s="12"/>
      <c r="T120" s="12"/>
      <c r="U120" s="12"/>
      <c r="V120" s="12"/>
    </row>
    <row r="122" spans="1:22" ht="12.75" customHeight="1">
      <c r="A122" s="39" t="s">
        <v>339</v>
      </c>
      <c r="B122" s="39"/>
      <c r="C122" s="40"/>
      <c r="D122" s="39"/>
      <c r="E122" s="39"/>
      <c r="F122" s="39"/>
      <c r="G122" s="39"/>
      <c r="H122" s="39"/>
      <c r="I122" s="39"/>
      <c r="J122" s="39"/>
      <c r="K122" s="39"/>
      <c r="L122" s="39"/>
      <c r="M122" s="39"/>
      <c r="N122" s="39"/>
      <c r="O122" s="39"/>
      <c r="P122" s="39"/>
      <c r="Q122" s="39"/>
      <c r="R122" s="39"/>
      <c r="S122" s="39"/>
      <c r="T122" s="39"/>
      <c r="U122" s="39"/>
      <c r="V122" s="39"/>
    </row>
    <row r="123" spans="1:22" outlineLevel="1"/>
    <row r="124" spans="1:22" outlineLevel="1">
      <c r="E124" s="41" t="str">
        <f xml:space="preserve"> E$15</f>
        <v>Net performance payment / (penalty) applied to revenue for in-period ODI adjustments ~ Water resources at 2020 FYE price base</v>
      </c>
      <c r="F124" s="41">
        <f t="shared" ref="F124:G124" si="1" xml:space="preserve"> F$15</f>
        <v>0</v>
      </c>
      <c r="G124" s="41" t="str">
        <f t="shared" si="1"/>
        <v>£m</v>
      </c>
    </row>
    <row r="125" spans="1:22" outlineLevel="1">
      <c r="E125" s="41" t="str">
        <f xml:space="preserve"> E$16</f>
        <v>Net performance payment / (penalty) applied to revenue for end of period ODI adjustments ~ Water resources at 2020 FYE price base</v>
      </c>
      <c r="F125" s="41">
        <f t="shared" ref="F125:G125" si="2" xml:space="preserve"> F$16</f>
        <v>0</v>
      </c>
      <c r="G125" s="41" t="str">
        <f t="shared" si="2"/>
        <v>£m</v>
      </c>
    </row>
    <row r="126" spans="1:22" outlineLevel="1">
      <c r="E126" s="41" t="str">
        <f xml:space="preserve"> E$23</f>
        <v>Water trading total value of export incentive ~ Water resources at 2020 FYE price base</v>
      </c>
      <c r="F126" s="41">
        <f t="shared" ref="F126:G126" si="3" xml:space="preserve"> F$23</f>
        <v>0</v>
      </c>
      <c r="G126" s="41" t="str">
        <f t="shared" si="3"/>
        <v>£m</v>
      </c>
    </row>
    <row r="127" spans="1:22" outlineLevel="1">
      <c r="E127" s="41" t="str">
        <f xml:space="preserve"> E$24</f>
        <v>Water trading total value of import incentive ~ Water resources  at 2020 FYE price base</v>
      </c>
      <c r="F127" s="41">
        <f t="shared" ref="F127:G127" si="4" xml:space="preserve"> F$24</f>
        <v>0</v>
      </c>
      <c r="G127" s="41" t="str">
        <f t="shared" si="4"/>
        <v>£m</v>
      </c>
    </row>
    <row r="128" spans="1:22" outlineLevel="1">
      <c r="E128" s="41" t="str">
        <f xml:space="preserve"> E$34</f>
        <v>Further 2010-15 reconciliation total adjustment carry forward to PR19 ~ Water network plus at 2020 FYE price base</v>
      </c>
      <c r="F128" s="41">
        <f t="shared" ref="F128:G128" si="5" xml:space="preserve"> F$34</f>
        <v>0</v>
      </c>
      <c r="G128" s="41" t="str">
        <f t="shared" si="5"/>
        <v>£m</v>
      </c>
    </row>
    <row r="129" spans="5:22" outlineLevel="1">
      <c r="E129" s="41" t="str">
        <f xml:space="preserve"> E$35</f>
        <v>Net performance payment / (penalty) applied to revenue for in-period ODI adjustments ~ Water network plus at 2020 FYE price base</v>
      </c>
      <c r="F129" s="41">
        <f t="shared" ref="F129:G129" si="6" xml:space="preserve"> F$35</f>
        <v>0</v>
      </c>
      <c r="G129" s="41" t="str">
        <f t="shared" si="6"/>
        <v>£m</v>
      </c>
    </row>
    <row r="130" spans="5:22" outlineLevel="1">
      <c r="E130" s="41" t="str">
        <f xml:space="preserve"> E$36</f>
        <v>Net performance payment / (penalty) applied to revenue for end of period ODI adjustments ~ Water network plus at 2020 FYE price base</v>
      </c>
      <c r="F130" s="41">
        <f t="shared" ref="F130:G130" si="7" xml:space="preserve"> F$36</f>
        <v>-32.595127209563707</v>
      </c>
      <c r="G130" s="41" t="str">
        <f t="shared" si="7"/>
        <v>£m</v>
      </c>
    </row>
    <row r="131" spans="5:22" outlineLevel="1">
      <c r="E131" s="41" t="str">
        <f xml:space="preserve"> E$37</f>
        <v>Totex menu revenue adjustment ~ Water network plus  at 2020 FYE price base</v>
      </c>
      <c r="F131" s="41">
        <f t="shared" ref="F131:G131" si="8" xml:space="preserve"> F$37</f>
        <v>0</v>
      </c>
      <c r="G131" s="41" t="str">
        <f t="shared" si="8"/>
        <v>£m</v>
      </c>
    </row>
    <row r="132" spans="5:22" outlineLevel="1">
      <c r="E132" s="41" t="str">
        <f xml:space="preserve"> E$46</f>
        <v>Water trading total value of export incentive - Water network plus at 2020 FYE price base</v>
      </c>
      <c r="F132" s="41">
        <f t="shared" ref="F132:G132" si="9" xml:space="preserve"> F$46</f>
        <v>0</v>
      </c>
      <c r="G132" s="41" t="str">
        <f t="shared" si="9"/>
        <v>£m</v>
      </c>
    </row>
    <row r="133" spans="5:22" outlineLevel="1">
      <c r="E133" s="41" t="str">
        <f xml:space="preserve"> E$47</f>
        <v>Water trading total value of import incentive - Water network plus at 2020 FYE price base</v>
      </c>
      <c r="F133" s="41">
        <f t="shared" ref="F133:G133" si="10" xml:space="preserve"> F$47</f>
        <v>0</v>
      </c>
      <c r="G133" s="41" t="str">
        <f t="shared" si="10"/>
        <v>£m</v>
      </c>
    </row>
    <row r="134" spans="5:22" outlineLevel="1">
      <c r="E134" s="41" t="str">
        <f xml:space="preserve"> E$48</f>
        <v>WRFIM total reward / (penalty) at the end of AMP6 ~ Water network plus at 2020 FYE price base</v>
      </c>
      <c r="F134" s="41">
        <f t="shared" ref="F134:G134" si="11" xml:space="preserve"> F$48</f>
        <v>0</v>
      </c>
      <c r="G134" s="41" t="str">
        <f t="shared" si="11"/>
        <v>£m</v>
      </c>
    </row>
    <row r="135" spans="5:22" outlineLevel="1">
      <c r="E135" s="41" t="str">
        <f xml:space="preserve"> E$59</f>
        <v>Net performance payment / (penalty) applied to revenue for in-period ODI adjustments ~ Bioresources at 2020 FYE price base</v>
      </c>
      <c r="F135" s="41">
        <f t="shared" ref="F135:G135" si="12" xml:space="preserve"> F$59</f>
        <v>0</v>
      </c>
      <c r="G135" s="41" t="str">
        <f t="shared" si="12"/>
        <v>£m</v>
      </c>
    </row>
    <row r="136" spans="5:22" outlineLevel="1">
      <c r="E136" s="41" t="str">
        <f xml:space="preserve"> E$60</f>
        <v>Net performance payment / (penalty) applied to revenue for end of period ODI adjustments ~ Bioresources at 2020 FYE price base</v>
      </c>
      <c r="F136" s="41">
        <f t="shared" ref="F136:G136" si="13" xml:space="preserve"> F$60</f>
        <v>0</v>
      </c>
      <c r="G136" s="41" t="str">
        <f t="shared" si="13"/>
        <v>£m</v>
      </c>
    </row>
    <row r="137" spans="5:22" outlineLevel="1">
      <c r="E137" s="41" t="str">
        <f xml:space="preserve"> E$70</f>
        <v>Further 2010-15 reconciliation total adjustment carry forward to PR19 ~ Wastewater network plus at 2020 FYE price base</v>
      </c>
      <c r="F137" s="41">
        <f t="shared" ref="F137:G137" si="14" xml:space="preserve"> F$70</f>
        <v>0</v>
      </c>
      <c r="G137" s="41" t="str">
        <f t="shared" si="14"/>
        <v>£m</v>
      </c>
    </row>
    <row r="138" spans="5:22" outlineLevel="1">
      <c r="E138" s="41" t="str">
        <f xml:space="preserve"> E$71</f>
        <v>Net performance payment / (penalty) applied to revenue for in-period ODI adjustments ~ Wastewater network plus at 2020 FYE price base</v>
      </c>
      <c r="F138" s="41">
        <f t="shared" ref="F138:G138" si="15" xml:space="preserve"> F$71</f>
        <v>0</v>
      </c>
      <c r="G138" s="41" t="str">
        <f t="shared" si="15"/>
        <v>£m</v>
      </c>
    </row>
    <row r="139" spans="5:22" outlineLevel="1">
      <c r="E139" s="41" t="str">
        <f xml:space="preserve"> E$72</f>
        <v>Net performance payment / (penalty) applied to revenue for end of period ODI adjustments ~ Wastewater network plus at 2020 FYE price base</v>
      </c>
      <c r="F139" s="41">
        <f t="shared" ref="F139:G139" si="16" xml:space="preserve"> F$72</f>
        <v>0</v>
      </c>
      <c r="G139" s="41" t="str">
        <f t="shared" si="16"/>
        <v>£m</v>
      </c>
      <c r="H139" s="41"/>
      <c r="I139" s="41"/>
      <c r="J139" s="41"/>
      <c r="K139" s="41"/>
      <c r="L139" s="41"/>
      <c r="M139" s="41"/>
      <c r="N139" s="41"/>
      <c r="O139" s="41"/>
      <c r="P139" s="41"/>
      <c r="Q139" s="41"/>
      <c r="R139" s="41"/>
      <c r="S139" s="41"/>
      <c r="T139" s="41"/>
      <c r="U139" s="41"/>
      <c r="V139" s="41"/>
    </row>
    <row r="140" spans="5:22" outlineLevel="1">
      <c r="E140" s="41" t="str">
        <f xml:space="preserve"> E$73</f>
        <v>Wastewater: revenue adjustment from totex menu model at 2020 FYE price base</v>
      </c>
      <c r="F140" s="41">
        <f t="shared" ref="F140:G140" si="17" xml:space="preserve"> F$73</f>
        <v>0</v>
      </c>
      <c r="G140" s="41" t="str">
        <f t="shared" si="17"/>
        <v>£m</v>
      </c>
      <c r="H140" s="41"/>
      <c r="I140" s="41"/>
      <c r="J140" s="41"/>
      <c r="K140" s="41"/>
      <c r="L140" s="41"/>
      <c r="M140" s="41"/>
      <c r="N140" s="41"/>
      <c r="O140" s="41"/>
      <c r="P140" s="41"/>
      <c r="Q140" s="41"/>
      <c r="R140" s="41"/>
      <c r="S140" s="41"/>
      <c r="T140" s="41"/>
      <c r="U140" s="41"/>
      <c r="V140" s="41"/>
    </row>
    <row r="141" spans="5:22" outlineLevel="1">
      <c r="E141" s="41" t="str">
        <f xml:space="preserve"> E$78</f>
        <v>WRFIM total reward / (penalty) at the end of AMP6 ~ Wastewater network plus at 2020 FYE price base</v>
      </c>
      <c r="F141" s="41">
        <f t="shared" ref="F141:G141" si="18" xml:space="preserve"> F$78</f>
        <v>0</v>
      </c>
      <c r="G141" s="41" t="str">
        <f t="shared" si="18"/>
        <v>£m</v>
      </c>
    </row>
    <row r="142" spans="5:22" outlineLevel="1">
      <c r="E142" s="286" t="str">
        <f>E$85</f>
        <v>Dummy: revenue adjustment from totex menu model at 2020 FYE price base</v>
      </c>
      <c r="F142" s="299">
        <f t="shared" ref="F142:G142" si="19">F$85</f>
        <v>0</v>
      </c>
      <c r="G142" s="286" t="str">
        <f t="shared" si="19"/>
        <v>£m</v>
      </c>
    </row>
    <row r="143" spans="5:22" outlineLevel="1">
      <c r="E143" s="313" t="str">
        <f>E$90</f>
        <v>Dummy: WRFIM total reward / (penalty) at the end of AMP6 at 2020 FYE price base</v>
      </c>
      <c r="F143" s="313">
        <f t="shared" ref="F143:G143" si="20">F$90</f>
        <v>0</v>
      </c>
      <c r="G143" s="313" t="str">
        <f t="shared" si="20"/>
        <v>£m</v>
      </c>
    </row>
    <row r="144" spans="5:22" outlineLevel="1">
      <c r="E144" s="41" t="str">
        <f xml:space="preserve"> E$105</f>
        <v>Net performance payment / (penalty) applied to revenue for in-period ODI adjustments ~ Residential retail at 2020 FYE price base</v>
      </c>
      <c r="F144" s="41">
        <f t="shared" ref="F144:G144" si="21" xml:space="preserve"> F$105</f>
        <v>0</v>
      </c>
      <c r="G144" s="41" t="str">
        <f t="shared" si="21"/>
        <v>£m</v>
      </c>
    </row>
    <row r="145" spans="1:7" outlineLevel="1">
      <c r="E145" s="41" t="str">
        <f xml:space="preserve"> E$106</f>
        <v>Net performance payment / (penalty) applied to revenue for end of period ODI adjustments ~ Residential retail at 2020 FYE price base</v>
      </c>
      <c r="F145" s="41">
        <f t="shared" ref="F145:G145" si="22" xml:space="preserve"> F$106</f>
        <v>0</v>
      </c>
      <c r="G145" s="41" t="str">
        <f t="shared" si="22"/>
        <v>£m</v>
      </c>
    </row>
    <row r="146" spans="1:7" outlineLevel="1">
      <c r="E146" s="41" t="str">
        <f xml:space="preserve"> E$107</f>
        <v>Residential retail revenue adjustment at end of AMP6 at 2020 FYE price base</v>
      </c>
      <c r="F146" s="41">
        <f t="shared" ref="F146:G146" si="23" xml:space="preserve"> F$107</f>
        <v>0</v>
      </c>
      <c r="G146" s="41" t="str">
        <f t="shared" si="23"/>
        <v>£m</v>
      </c>
    </row>
    <row r="147" spans="1:7" outlineLevel="1">
      <c r="E147" s="41" t="str">
        <f xml:space="preserve"> E$108</f>
        <v>SIM forecast revenue adjustment at 2020 FYE price base</v>
      </c>
      <c r="F147" s="41">
        <f t="shared" ref="F147:G147" si="24" xml:space="preserve"> F$108</f>
        <v>0</v>
      </c>
      <c r="G147" s="41" t="str">
        <f t="shared" si="24"/>
        <v>£m</v>
      </c>
    </row>
    <row r="148" spans="1:7" outlineLevel="1">
      <c r="E148" s="41" t="str">
        <f xml:space="preserve"> E$118</f>
        <v>Net performance payment / (penalty) applied to revenue for in-period ODI adjustments ~ Business retail at 2020 FYE price base</v>
      </c>
      <c r="F148" s="41">
        <f t="shared" ref="F148:G148" si="25" xml:space="preserve"> F$118</f>
        <v>0</v>
      </c>
      <c r="G148" s="41" t="str">
        <f t="shared" si="25"/>
        <v>£m</v>
      </c>
    </row>
    <row r="149" spans="1:7" outlineLevel="1">
      <c r="E149" s="41" t="str">
        <f xml:space="preserve"> E$119</f>
        <v>Net performance payment / (penalty) applied to revenue for end of period ODI adjustments ~ Business retail at 2020 FYE price base</v>
      </c>
      <c r="F149" s="41">
        <f t="shared" ref="F149:G149" si="26" xml:space="preserve"> F$119</f>
        <v>0</v>
      </c>
      <c r="G149" s="41" t="str">
        <f t="shared" si="26"/>
        <v>£m</v>
      </c>
    </row>
    <row r="150" spans="1:7" ht="4.8" customHeight="1" outlineLevel="1"/>
    <row r="151" spans="1:7" outlineLevel="1">
      <c r="E151" s="198" t="str">
        <f xml:space="preserve"> Indexation!E$111</f>
        <v>CPIH deflate from 2020 FYE to 2018 FYA</v>
      </c>
      <c r="F151" s="198">
        <f xml:space="preserve"> Indexation!F$111</f>
        <v>0.95063422682930998</v>
      </c>
      <c r="G151" s="198" t="str">
        <f xml:space="preserve"> Indexation!G$111</f>
        <v>factor</v>
      </c>
    </row>
    <row r="152" spans="1:7" ht="4.2" customHeight="1" outlineLevel="1"/>
    <row r="153" spans="1:7" s="191" customFormat="1" outlineLevel="1">
      <c r="A153" s="266"/>
      <c r="B153" s="266"/>
      <c r="C153" s="267"/>
      <c r="E153" s="191" t="s">
        <v>340</v>
      </c>
      <c r="F153" s="191">
        <f t="shared" ref="F153:F178" si="27" xml:space="preserve"> F124 * F$151</f>
        <v>0</v>
      </c>
      <c r="G153" s="191" t="s">
        <v>203</v>
      </c>
    </row>
    <row r="154" spans="1:7" s="191" customFormat="1" outlineLevel="1">
      <c r="A154" s="266"/>
      <c r="B154" s="266"/>
      <c r="C154" s="267"/>
      <c r="E154" s="191" t="s">
        <v>341</v>
      </c>
      <c r="F154" s="191">
        <f t="shared" si="27"/>
        <v>0</v>
      </c>
      <c r="G154" s="191" t="s">
        <v>203</v>
      </c>
    </row>
    <row r="155" spans="1:7" s="191" customFormat="1" outlineLevel="1">
      <c r="A155" s="266"/>
      <c r="B155" s="266"/>
      <c r="C155" s="267"/>
      <c r="E155" s="191" t="s">
        <v>342</v>
      </c>
      <c r="F155" s="191">
        <f t="shared" si="27"/>
        <v>0</v>
      </c>
      <c r="G155" s="191" t="s">
        <v>203</v>
      </c>
    </row>
    <row r="156" spans="1:7" s="191" customFormat="1" outlineLevel="1">
      <c r="A156" s="266"/>
      <c r="B156" s="266"/>
      <c r="C156" s="267"/>
      <c r="E156" s="191" t="s">
        <v>343</v>
      </c>
      <c r="F156" s="191">
        <f t="shared" si="27"/>
        <v>0</v>
      </c>
      <c r="G156" s="191" t="s">
        <v>203</v>
      </c>
    </row>
    <row r="157" spans="1:7" s="191" customFormat="1" outlineLevel="1">
      <c r="A157" s="266"/>
      <c r="B157" s="266"/>
      <c r="C157" s="267"/>
      <c r="E157" s="191" t="s">
        <v>344</v>
      </c>
      <c r="F157" s="191">
        <f t="shared" si="27"/>
        <v>0</v>
      </c>
      <c r="G157" s="191" t="s">
        <v>203</v>
      </c>
    </row>
    <row r="158" spans="1:7" s="191" customFormat="1" outlineLevel="1">
      <c r="A158" s="266"/>
      <c r="B158" s="266"/>
      <c r="C158" s="267"/>
      <c r="E158" s="191" t="s">
        <v>345</v>
      </c>
      <c r="F158" s="191">
        <f t="shared" si="27"/>
        <v>0</v>
      </c>
      <c r="G158" s="191" t="s">
        <v>203</v>
      </c>
    </row>
    <row r="159" spans="1:7" s="191" customFormat="1" outlineLevel="1">
      <c r="A159" s="266"/>
      <c r="B159" s="266"/>
      <c r="C159" s="267"/>
      <c r="E159" s="191" t="s">
        <v>346</v>
      </c>
      <c r="F159" s="191">
        <f t="shared" si="27"/>
        <v>-30.986043553266597</v>
      </c>
      <c r="G159" s="191" t="s">
        <v>203</v>
      </c>
    </row>
    <row r="160" spans="1:7" s="191" customFormat="1" outlineLevel="1">
      <c r="A160" s="266"/>
      <c r="B160" s="266"/>
      <c r="C160" s="267"/>
      <c r="E160" s="191" t="s">
        <v>347</v>
      </c>
      <c r="F160" s="191">
        <f t="shared" si="27"/>
        <v>0</v>
      </c>
      <c r="G160" s="191" t="s">
        <v>203</v>
      </c>
    </row>
    <row r="161" spans="1:7" s="191" customFormat="1" outlineLevel="1">
      <c r="A161" s="266"/>
      <c r="B161" s="266"/>
      <c r="C161" s="267"/>
      <c r="E161" s="191" t="s">
        <v>348</v>
      </c>
      <c r="F161" s="191">
        <f t="shared" si="27"/>
        <v>0</v>
      </c>
      <c r="G161" s="191" t="s">
        <v>203</v>
      </c>
    </row>
    <row r="162" spans="1:7" s="191" customFormat="1" outlineLevel="1">
      <c r="A162" s="266"/>
      <c r="B162" s="266"/>
      <c r="C162" s="267"/>
      <c r="E162" s="191" t="s">
        <v>349</v>
      </c>
      <c r="F162" s="191">
        <f t="shared" si="27"/>
        <v>0</v>
      </c>
      <c r="G162" s="191" t="s">
        <v>203</v>
      </c>
    </row>
    <row r="163" spans="1:7" s="191" customFormat="1" outlineLevel="1">
      <c r="A163" s="266"/>
      <c r="B163" s="266"/>
      <c r="C163" s="267"/>
      <c r="E163" s="191" t="s">
        <v>350</v>
      </c>
      <c r="F163" s="191">
        <f t="shared" si="27"/>
        <v>0</v>
      </c>
      <c r="G163" s="191" t="s">
        <v>203</v>
      </c>
    </row>
    <row r="164" spans="1:7" s="191" customFormat="1" outlineLevel="1">
      <c r="A164" s="266"/>
      <c r="B164" s="266"/>
      <c r="C164" s="267"/>
      <c r="E164" s="191" t="s">
        <v>351</v>
      </c>
      <c r="F164" s="191">
        <f t="shared" si="27"/>
        <v>0</v>
      </c>
      <c r="G164" s="191" t="s">
        <v>203</v>
      </c>
    </row>
    <row r="165" spans="1:7" s="191" customFormat="1" outlineLevel="1">
      <c r="A165" s="266"/>
      <c r="B165" s="266"/>
      <c r="C165" s="267"/>
      <c r="E165" s="191" t="s">
        <v>352</v>
      </c>
      <c r="F165" s="191">
        <f t="shared" si="27"/>
        <v>0</v>
      </c>
      <c r="G165" s="191" t="s">
        <v>203</v>
      </c>
    </row>
    <row r="166" spans="1:7" s="191" customFormat="1" outlineLevel="1">
      <c r="A166" s="266"/>
      <c r="B166" s="266"/>
      <c r="C166" s="267"/>
      <c r="E166" s="191" t="s">
        <v>353</v>
      </c>
      <c r="F166" s="191">
        <f t="shared" si="27"/>
        <v>0</v>
      </c>
      <c r="G166" s="191" t="s">
        <v>203</v>
      </c>
    </row>
    <row r="167" spans="1:7" s="191" customFormat="1" outlineLevel="1">
      <c r="A167" s="266"/>
      <c r="B167" s="266"/>
      <c r="C167" s="267"/>
      <c r="E167" s="191" t="s">
        <v>354</v>
      </c>
      <c r="F167" s="191">
        <f t="shared" si="27"/>
        <v>0</v>
      </c>
      <c r="G167" s="191" t="s">
        <v>203</v>
      </c>
    </row>
    <row r="168" spans="1:7" s="191" customFormat="1" outlineLevel="1">
      <c r="A168" s="266"/>
      <c r="B168" s="266"/>
      <c r="C168" s="267"/>
      <c r="E168" s="191" t="s">
        <v>355</v>
      </c>
      <c r="F168" s="191">
        <f t="shared" si="27"/>
        <v>0</v>
      </c>
      <c r="G168" s="191" t="s">
        <v>203</v>
      </c>
    </row>
    <row r="169" spans="1:7" s="191" customFormat="1" outlineLevel="1">
      <c r="A169" s="266"/>
      <c r="B169" s="266"/>
      <c r="C169" s="267"/>
      <c r="E169" s="191" t="s">
        <v>356</v>
      </c>
      <c r="F169" s="191">
        <f t="shared" si="27"/>
        <v>0</v>
      </c>
      <c r="G169" s="191" t="s">
        <v>203</v>
      </c>
    </row>
    <row r="170" spans="1:7" s="191" customFormat="1" outlineLevel="1">
      <c r="A170" s="266"/>
      <c r="B170" s="266"/>
      <c r="C170" s="267"/>
      <c r="E170" s="191" t="s">
        <v>357</v>
      </c>
      <c r="F170" s="191">
        <f t="shared" si="27"/>
        <v>0</v>
      </c>
      <c r="G170" s="191" t="s">
        <v>203</v>
      </c>
    </row>
    <row r="171" spans="1:7" s="191" customFormat="1" outlineLevel="1">
      <c r="A171" s="266"/>
      <c r="B171" s="266"/>
      <c r="C171" s="267"/>
      <c r="E171" s="298" t="s">
        <v>358</v>
      </c>
      <c r="F171" s="298">
        <f t="shared" si="27"/>
        <v>0</v>
      </c>
      <c r="G171" s="288" t="s">
        <v>203</v>
      </c>
    </row>
    <row r="172" spans="1:7" s="191" customFormat="1" outlineLevel="1">
      <c r="A172" s="266"/>
      <c r="B172" s="266"/>
      <c r="C172" s="267"/>
      <c r="E172" s="315" t="s">
        <v>359</v>
      </c>
      <c r="F172" s="315">
        <f t="shared" si="27"/>
        <v>0</v>
      </c>
      <c r="G172" s="315" t="s">
        <v>203</v>
      </c>
    </row>
    <row r="173" spans="1:7" s="191" customFormat="1" outlineLevel="1">
      <c r="A173" s="266"/>
      <c r="B173" s="266"/>
      <c r="C173" s="267"/>
      <c r="E173" s="191" t="s">
        <v>360</v>
      </c>
      <c r="F173" s="191">
        <f t="shared" si="27"/>
        <v>0</v>
      </c>
      <c r="G173" s="191" t="s">
        <v>203</v>
      </c>
    </row>
    <row r="174" spans="1:7" s="191" customFormat="1" outlineLevel="1">
      <c r="A174" s="266"/>
      <c r="B174" s="266"/>
      <c r="C174" s="267"/>
      <c r="E174" s="191" t="s">
        <v>361</v>
      </c>
      <c r="F174" s="191">
        <f t="shared" si="27"/>
        <v>0</v>
      </c>
      <c r="G174" s="191" t="s">
        <v>203</v>
      </c>
    </row>
    <row r="175" spans="1:7" s="191" customFormat="1" outlineLevel="1">
      <c r="A175" s="266"/>
      <c r="B175" s="266"/>
      <c r="C175" s="267"/>
      <c r="E175" s="191" t="s">
        <v>362</v>
      </c>
      <c r="F175" s="191">
        <f t="shared" si="27"/>
        <v>0</v>
      </c>
      <c r="G175" s="191" t="s">
        <v>203</v>
      </c>
    </row>
    <row r="176" spans="1:7" s="191" customFormat="1" outlineLevel="1">
      <c r="A176" s="266"/>
      <c r="B176" s="266"/>
      <c r="C176" s="267"/>
      <c r="E176" s="191" t="s">
        <v>363</v>
      </c>
      <c r="F176" s="191">
        <f t="shared" si="27"/>
        <v>0</v>
      </c>
      <c r="G176" s="191" t="s">
        <v>203</v>
      </c>
    </row>
    <row r="177" spans="1:22" s="191" customFormat="1" outlineLevel="1">
      <c r="A177" s="266"/>
      <c r="B177" s="266"/>
      <c r="C177" s="267"/>
      <c r="E177" s="191" t="s">
        <v>364</v>
      </c>
      <c r="F177" s="191">
        <f t="shared" si="27"/>
        <v>0</v>
      </c>
      <c r="G177" s="191" t="s">
        <v>203</v>
      </c>
    </row>
    <row r="178" spans="1:22" s="191" customFormat="1" outlineLevel="1">
      <c r="A178" s="266"/>
      <c r="B178" s="266"/>
      <c r="C178" s="267"/>
      <c r="E178" s="191" t="s">
        <v>365</v>
      </c>
      <c r="F178" s="191">
        <f t="shared" si="27"/>
        <v>0</v>
      </c>
      <c r="G178" s="191" t="s">
        <v>203</v>
      </c>
    </row>
    <row r="179" spans="1:22" outlineLevel="1"/>
    <row r="181" spans="1:22" ht="12.75" customHeight="1">
      <c r="A181" s="39" t="s">
        <v>366</v>
      </c>
      <c r="B181" s="39"/>
      <c r="C181" s="40"/>
      <c r="D181" s="39"/>
      <c r="E181" s="39"/>
      <c r="F181" s="39"/>
      <c r="G181" s="39"/>
      <c r="H181" s="39"/>
      <c r="I181" s="39"/>
      <c r="J181" s="39"/>
      <c r="K181" s="39"/>
      <c r="L181" s="39"/>
      <c r="M181" s="39"/>
      <c r="N181" s="39"/>
      <c r="O181" s="39"/>
      <c r="P181" s="39"/>
      <c r="Q181" s="39"/>
      <c r="R181" s="39"/>
      <c r="S181" s="39"/>
      <c r="T181" s="39"/>
      <c r="U181" s="39"/>
      <c r="V181" s="39"/>
    </row>
    <row r="182" spans="1:22" outlineLevel="1"/>
    <row r="183" spans="1:22" outlineLevel="1">
      <c r="B183" s="10" t="s">
        <v>367</v>
      </c>
    </row>
    <row r="184" spans="1:22" outlineLevel="1">
      <c r="E184" t="str">
        <f>E$153</f>
        <v>ODI in-period revenue adjustment ~ Water resources at 2017-18 FYA CPIH deflated price base</v>
      </c>
      <c r="F184" s="163">
        <f t="shared" ref="F184:G184" si="28">F$153</f>
        <v>0</v>
      </c>
      <c r="G184" t="str">
        <f t="shared" si="28"/>
        <v>£m</v>
      </c>
    </row>
    <row r="185" spans="1:22" outlineLevel="1">
      <c r="E185" t="str">
        <f>E$154</f>
        <v>ODI end of period revenue adjustment ~ Water resources at 2017-18 FYA CPIH deflated price base</v>
      </c>
      <c r="F185" s="163">
        <f t="shared" ref="F185:G185" si="29">F$154</f>
        <v>0</v>
      </c>
      <c r="G185" t="str">
        <f t="shared" si="29"/>
        <v>£m</v>
      </c>
    </row>
    <row r="186" spans="1:22" outlineLevel="1">
      <c r="E186" t="str">
        <f>E$155</f>
        <v>Water trading total value of export incentive ~ Water resources at 2017-18 FYA CPIH deflated price base</v>
      </c>
      <c r="F186" s="163">
        <f t="shared" ref="F186:G186" si="30">F$155</f>
        <v>0</v>
      </c>
      <c r="G186" t="str">
        <f t="shared" si="30"/>
        <v>£m</v>
      </c>
    </row>
    <row r="187" spans="1:22" s="162" customFormat="1" outlineLevel="1">
      <c r="C187" s="161"/>
      <c r="E187" t="str">
        <f>E$156</f>
        <v>Water trading total value of import incentive ~ Water resources  at 2017-18 FYA CPIH deflated price base</v>
      </c>
      <c r="F187" s="163">
        <f t="shared" ref="F187:G187" si="31">F$156</f>
        <v>0</v>
      </c>
      <c r="G187" t="str">
        <f t="shared" si="31"/>
        <v>£m</v>
      </c>
      <c r="H187" s="152"/>
      <c r="I187" s="152"/>
      <c r="J187" s="152"/>
      <c r="K187" s="152"/>
      <c r="L187" s="152"/>
      <c r="M187" s="152"/>
      <c r="N187" s="152"/>
      <c r="O187" s="152"/>
      <c r="P187" s="152"/>
      <c r="Q187" s="152"/>
      <c r="R187" s="152"/>
      <c r="S187" s="152"/>
      <c r="T187" s="152"/>
      <c r="U187" s="152"/>
      <c r="V187" s="152"/>
    </row>
    <row r="188" spans="1:22" s="196" customFormat="1" outlineLevel="1">
      <c r="A188" s="194"/>
      <c r="B188" s="194"/>
      <c r="C188" s="195"/>
      <c r="E188" s="226" t="s">
        <v>367</v>
      </c>
      <c r="F188" s="226">
        <f xml:space="preserve"> SUM(F184:F187)</f>
        <v>0</v>
      </c>
      <c r="G188" s="226" t="s">
        <v>203</v>
      </c>
      <c r="H188" s="191"/>
      <c r="I188" s="191"/>
      <c r="J188" s="191"/>
      <c r="K188" s="191"/>
      <c r="L188" s="191"/>
      <c r="M188" s="191"/>
      <c r="N188" s="191"/>
      <c r="O188" s="191"/>
      <c r="P188" s="191"/>
      <c r="Q188" s="191"/>
      <c r="R188" s="191"/>
      <c r="S188" s="191"/>
      <c r="T188" s="191"/>
      <c r="U188" s="191"/>
      <c r="V188" s="191"/>
    </row>
    <row r="189" spans="1:22" outlineLevel="1"/>
    <row r="190" spans="1:22" outlineLevel="1">
      <c r="B190" s="10" t="s">
        <v>368</v>
      </c>
    </row>
    <row r="191" spans="1:22" s="162" customFormat="1" outlineLevel="1">
      <c r="A191" s="160"/>
      <c r="B191" s="160"/>
      <c r="C191" s="161"/>
      <c r="E191" s="152" t="str">
        <f xml:space="preserve"> E$157</f>
        <v>Further 2010-15 reconciliation total adjustment revenue carry forward to PR19 ~ Water network plus at 2017-18 FYA CPIH deflated price base</v>
      </c>
      <c r="F191" s="152">
        <f t="shared" ref="F191:G191" si="32" xml:space="preserve"> F$157</f>
        <v>0</v>
      </c>
      <c r="G191" s="152" t="str">
        <f t="shared" si="32"/>
        <v>£m</v>
      </c>
      <c r="H191" s="152"/>
      <c r="I191" s="152"/>
      <c r="J191" s="152"/>
      <c r="K191" s="152"/>
      <c r="L191" s="152"/>
      <c r="M191" s="152"/>
      <c r="N191" s="152"/>
      <c r="O191" s="152"/>
      <c r="P191" s="152"/>
      <c r="Q191" s="152"/>
      <c r="R191" s="152"/>
      <c r="S191" s="152"/>
      <c r="T191" s="152"/>
      <c r="U191" s="152"/>
      <c r="V191" s="152"/>
    </row>
    <row r="192" spans="1:22" s="162" customFormat="1" outlineLevel="1">
      <c r="A192" s="160"/>
      <c r="B192" s="160"/>
      <c r="C192" s="161"/>
      <c r="E192" s="152" t="str">
        <f xml:space="preserve"> E$158</f>
        <v>ODI in-period revenue adjustment ~ Water network plus at 2017-18 FYA CPIH deflated price base</v>
      </c>
      <c r="F192" s="152">
        <f t="shared" ref="F192:G192" si="33" xml:space="preserve"> F$158</f>
        <v>0</v>
      </c>
      <c r="G192" s="152" t="str">
        <f t="shared" si="33"/>
        <v>£m</v>
      </c>
      <c r="H192" s="152"/>
      <c r="I192" s="152"/>
      <c r="J192" s="152"/>
      <c r="K192" s="152"/>
      <c r="L192" s="152"/>
      <c r="M192" s="152"/>
      <c r="N192" s="152"/>
      <c r="O192" s="152"/>
      <c r="P192" s="152"/>
      <c r="Q192" s="152"/>
      <c r="R192" s="152"/>
      <c r="S192" s="152"/>
      <c r="T192" s="152"/>
      <c r="U192" s="152"/>
      <c r="V192" s="152"/>
    </row>
    <row r="193" spans="1:22" s="162" customFormat="1" outlineLevel="1">
      <c r="A193" s="160"/>
      <c r="B193" s="160"/>
      <c r="C193" s="161"/>
      <c r="E193" s="152" t="str">
        <f xml:space="preserve"> E$159</f>
        <v>ODI end of period revenue adjustment ~ Water network plus at 2017-18 FYA CPIH deflated price base</v>
      </c>
      <c r="F193" s="152">
        <f t="shared" ref="F193:G193" si="34" xml:space="preserve"> F$159</f>
        <v>-30.986043553266597</v>
      </c>
      <c r="G193" s="152" t="str">
        <f t="shared" si="34"/>
        <v>£m</v>
      </c>
      <c r="H193" s="152"/>
      <c r="I193" s="152"/>
      <c r="J193" s="152"/>
      <c r="K193" s="152"/>
      <c r="L193" s="152"/>
      <c r="M193" s="152"/>
      <c r="N193" s="152"/>
      <c r="O193" s="152"/>
      <c r="P193" s="152"/>
      <c r="Q193" s="152"/>
      <c r="R193" s="152"/>
      <c r="S193" s="152"/>
      <c r="T193" s="152"/>
      <c r="U193" s="152"/>
      <c r="V193" s="152"/>
    </row>
    <row r="194" spans="1:22" s="162" customFormat="1" outlineLevel="1">
      <c r="A194" s="160"/>
      <c r="B194" s="160"/>
      <c r="C194" s="161"/>
      <c r="E194" s="152" t="str">
        <f xml:space="preserve"> E$160</f>
        <v>Water: Totex menu revenue adjustment at 2017-18 FYA CPIH deflated price base</v>
      </c>
      <c r="F194" s="152">
        <f t="shared" ref="F194:G194" si="35" xml:space="preserve"> F$160</f>
        <v>0</v>
      </c>
      <c r="G194" s="152" t="str">
        <f t="shared" si="35"/>
        <v>£m</v>
      </c>
      <c r="H194" s="152"/>
      <c r="I194" s="152"/>
      <c r="J194" s="152"/>
      <c r="K194" s="152"/>
      <c r="L194" s="152"/>
      <c r="M194" s="152"/>
      <c r="N194" s="152"/>
      <c r="O194" s="152"/>
      <c r="P194" s="152"/>
      <c r="Q194" s="152"/>
      <c r="R194" s="152"/>
      <c r="S194" s="152"/>
      <c r="T194" s="152"/>
      <c r="U194" s="152"/>
      <c r="V194" s="152"/>
    </row>
    <row r="195" spans="1:22" s="162" customFormat="1" outlineLevel="1">
      <c r="A195" s="160"/>
      <c r="B195" s="160"/>
      <c r="C195" s="161"/>
      <c r="E195" s="152" t="str">
        <f xml:space="preserve"> E$161</f>
        <v>Water trading total value of export incentive ~ Water network plus at 2017-18 FYA CPIH deflated price base</v>
      </c>
      <c r="F195" s="152">
        <f t="shared" ref="F195:G195" si="36" xml:space="preserve"> F$161</f>
        <v>0</v>
      </c>
      <c r="G195" s="152" t="str">
        <f t="shared" si="36"/>
        <v>£m</v>
      </c>
      <c r="H195" s="152"/>
      <c r="I195" s="152"/>
      <c r="J195" s="152"/>
      <c r="K195" s="152"/>
      <c r="L195" s="152"/>
      <c r="M195" s="152"/>
      <c r="N195" s="152"/>
      <c r="O195" s="152"/>
      <c r="P195" s="152"/>
      <c r="Q195" s="152"/>
      <c r="R195" s="152"/>
      <c r="S195" s="152"/>
      <c r="T195" s="152"/>
      <c r="U195" s="152"/>
      <c r="V195" s="152"/>
    </row>
    <row r="196" spans="1:22" s="162" customFormat="1" outlineLevel="1">
      <c r="A196" s="160"/>
      <c r="B196" s="160"/>
      <c r="C196" s="161"/>
      <c r="E196" s="152" t="str">
        <f xml:space="preserve"> E$162</f>
        <v>Water trading total value of import incentive ~ Water network plus at 2017-18 FYA CPIH deflated price base</v>
      </c>
      <c r="F196" s="152">
        <f t="shared" ref="F196:G196" si="37" xml:space="preserve"> F$162</f>
        <v>0</v>
      </c>
      <c r="G196" s="152" t="str">
        <f t="shared" si="37"/>
        <v>£m</v>
      </c>
      <c r="H196" s="152"/>
      <c r="I196" s="152"/>
      <c r="J196" s="152"/>
      <c r="K196" s="152"/>
      <c r="L196" s="152"/>
      <c r="M196" s="152"/>
      <c r="N196" s="152"/>
      <c r="O196" s="152"/>
      <c r="P196" s="152"/>
      <c r="Q196" s="152"/>
      <c r="R196" s="152"/>
      <c r="S196" s="152"/>
      <c r="T196" s="152"/>
      <c r="U196" s="152"/>
      <c r="V196" s="152"/>
    </row>
    <row r="197" spans="1:22" s="162" customFormat="1" outlineLevel="1">
      <c r="A197" s="160"/>
      <c r="B197" s="160"/>
      <c r="C197" s="161"/>
      <c r="E197" s="152" t="str">
        <f xml:space="preserve"> E$163</f>
        <v>WRFIM total reward / (penalty) at the end of AMP6 ~ Water network plus at 2017-18 FYA CPIH deflated price base</v>
      </c>
      <c r="F197" s="152">
        <f t="shared" ref="F197:G197" si="38" xml:space="preserve"> F$163</f>
        <v>0</v>
      </c>
      <c r="G197" s="152" t="str">
        <f t="shared" si="38"/>
        <v>£m</v>
      </c>
      <c r="H197" s="152"/>
      <c r="I197" s="152"/>
      <c r="J197" s="152"/>
      <c r="K197" s="152"/>
      <c r="L197" s="152"/>
      <c r="M197" s="152"/>
      <c r="N197" s="152"/>
      <c r="O197" s="152"/>
      <c r="P197" s="152"/>
      <c r="Q197" s="152"/>
      <c r="R197" s="152"/>
      <c r="S197" s="152"/>
      <c r="T197" s="152"/>
      <c r="U197" s="152"/>
      <c r="V197" s="152"/>
    </row>
    <row r="198" spans="1:22" s="196" customFormat="1" outlineLevel="1">
      <c r="A198" s="194"/>
      <c r="B198" s="194"/>
      <c r="C198" s="195"/>
      <c r="E198" s="226" t="s">
        <v>368</v>
      </c>
      <c r="F198" s="226">
        <f xml:space="preserve"> SUM(F191:F197)</f>
        <v>-30.986043553266597</v>
      </c>
      <c r="G198" s="226" t="s">
        <v>203</v>
      </c>
      <c r="H198" s="191"/>
      <c r="I198" s="191"/>
      <c r="J198" s="191"/>
      <c r="K198" s="191"/>
      <c r="L198" s="191"/>
      <c r="M198" s="191"/>
      <c r="N198" s="191"/>
      <c r="O198" s="191"/>
      <c r="P198" s="191"/>
      <c r="Q198" s="191"/>
      <c r="R198" s="191"/>
      <c r="S198" s="191"/>
      <c r="T198" s="191"/>
      <c r="U198" s="191"/>
      <c r="V198" s="191"/>
    </row>
    <row r="199" spans="1:22" outlineLevel="1"/>
    <row r="200" spans="1:22" outlineLevel="1">
      <c r="B200" s="10" t="s">
        <v>369</v>
      </c>
    </row>
    <row r="201" spans="1:22" s="196" customFormat="1" outlineLevel="1">
      <c r="A201" s="194"/>
      <c r="B201" s="194"/>
      <c r="C201" s="195"/>
      <c r="E201" s="41" t="str">
        <f>E$164</f>
        <v>ODI in-period revenue adjustment ~ Bioresources at 2017-18 FYA CPIH deflated price base</v>
      </c>
      <c r="F201" s="41">
        <f t="shared" ref="F201:G201" si="39">F$164</f>
        <v>0</v>
      </c>
      <c r="G201" s="41" t="str">
        <f t="shared" si="39"/>
        <v>£m</v>
      </c>
      <c r="H201" s="191"/>
      <c r="I201" s="191"/>
      <c r="J201" s="191"/>
      <c r="K201" s="191"/>
      <c r="L201" s="191"/>
      <c r="M201" s="191"/>
      <c r="N201" s="191"/>
      <c r="O201" s="191"/>
      <c r="P201" s="191"/>
      <c r="Q201" s="191"/>
      <c r="R201" s="191"/>
      <c r="S201" s="191"/>
      <c r="T201" s="191"/>
      <c r="U201" s="191"/>
      <c r="V201" s="191"/>
    </row>
    <row r="202" spans="1:22" s="196" customFormat="1" outlineLevel="1">
      <c r="A202" s="194"/>
      <c r="B202" s="194"/>
      <c r="C202" s="195"/>
      <c r="E202" s="41" t="str">
        <f>E$165</f>
        <v>ODI end of period revenue adjustment ~ Bioresources at 2017-18 FYA CPIH deflated price base</v>
      </c>
      <c r="F202" s="41">
        <f t="shared" ref="F202:G202" si="40">F$165</f>
        <v>0</v>
      </c>
      <c r="G202" s="41" t="str">
        <f t="shared" si="40"/>
        <v>£m</v>
      </c>
      <c r="H202" s="41"/>
      <c r="I202" s="41"/>
      <c r="J202" s="41"/>
      <c r="K202" s="41"/>
      <c r="L202" s="41"/>
      <c r="M202" s="41"/>
      <c r="N202" s="41"/>
      <c r="O202" s="41"/>
      <c r="P202" s="41"/>
      <c r="Q202" s="41"/>
      <c r="R202" s="41"/>
      <c r="S202" s="41"/>
      <c r="T202" s="41"/>
      <c r="U202" s="41"/>
      <c r="V202" s="41"/>
    </row>
    <row r="203" spans="1:22" s="196" customFormat="1" outlineLevel="1">
      <c r="A203" s="194"/>
      <c r="B203" s="194"/>
      <c r="C203" s="195"/>
      <c r="E203" s="226" t="s">
        <v>369</v>
      </c>
      <c r="F203" s="226">
        <f xml:space="preserve"> SUM(F201:F202)</f>
        <v>0</v>
      </c>
      <c r="G203" s="226" t="s">
        <v>203</v>
      </c>
      <c r="H203" s="191"/>
      <c r="I203" s="191"/>
      <c r="J203" s="191"/>
      <c r="K203" s="191"/>
      <c r="L203" s="191"/>
      <c r="M203" s="191"/>
      <c r="N203" s="191"/>
      <c r="O203" s="191"/>
      <c r="P203" s="191"/>
      <c r="Q203" s="191"/>
      <c r="R203" s="191"/>
      <c r="S203" s="191"/>
      <c r="T203" s="191"/>
      <c r="U203" s="191"/>
      <c r="V203" s="191"/>
    </row>
    <row r="204" spans="1:22" outlineLevel="1"/>
    <row r="205" spans="1:22" outlineLevel="1">
      <c r="B205" s="10" t="s">
        <v>370</v>
      </c>
    </row>
    <row r="206" spans="1:22" s="196" customFormat="1" outlineLevel="1">
      <c r="A206" s="194"/>
      <c r="B206" s="194"/>
      <c r="C206" s="195"/>
      <c r="E206" s="41" t="str">
        <f xml:space="preserve"> E$166</f>
        <v>Further 2010-15 reconciliation total adjustment revenue carry forward to PR19 ~ Wastewater network plus at 2017-18 FYA CPIH deflated price base</v>
      </c>
      <c r="F206" s="41">
        <f t="shared" ref="F206:G206" si="41" xml:space="preserve"> F$166</f>
        <v>0</v>
      </c>
      <c r="G206" s="41" t="str">
        <f t="shared" si="41"/>
        <v>£m</v>
      </c>
      <c r="H206" s="191"/>
      <c r="I206" s="191"/>
      <c r="J206" s="191"/>
      <c r="K206" s="191"/>
      <c r="L206" s="191"/>
      <c r="M206" s="191"/>
      <c r="N206" s="191"/>
      <c r="O206" s="191"/>
      <c r="P206" s="191"/>
      <c r="Q206" s="191"/>
      <c r="R206" s="191"/>
      <c r="S206" s="191"/>
      <c r="T206" s="191"/>
      <c r="U206" s="191"/>
      <c r="V206" s="191"/>
    </row>
    <row r="207" spans="1:22" s="196" customFormat="1" outlineLevel="1">
      <c r="A207" s="194"/>
      <c r="B207" s="194"/>
      <c r="C207" s="195"/>
      <c r="E207" s="41" t="str">
        <f xml:space="preserve"> E$169</f>
        <v>Wastewater: Totex menu revenue adjustment at 2017-18 FYA CPIH deflated price base</v>
      </c>
      <c r="F207" s="41">
        <f t="shared" ref="F207:G207" si="42" xml:space="preserve"> F$169</f>
        <v>0</v>
      </c>
      <c r="G207" s="41" t="str">
        <f t="shared" si="42"/>
        <v>£m</v>
      </c>
      <c r="H207" s="191"/>
      <c r="I207" s="191"/>
      <c r="J207" s="191"/>
      <c r="K207" s="191"/>
      <c r="L207" s="191"/>
      <c r="M207" s="191"/>
      <c r="N207" s="191"/>
      <c r="O207" s="191"/>
      <c r="P207" s="191"/>
      <c r="Q207" s="191"/>
      <c r="R207" s="191"/>
      <c r="S207" s="191"/>
      <c r="T207" s="191"/>
      <c r="U207" s="191"/>
      <c r="V207" s="191"/>
    </row>
    <row r="208" spans="1:22" s="196" customFormat="1" outlineLevel="1">
      <c r="A208" s="194"/>
      <c r="B208" s="194"/>
      <c r="C208" s="195"/>
      <c r="E208" s="41" t="str">
        <f xml:space="preserve"> E$167</f>
        <v>ODI in-period revenue adjustment ~ Wastewater network plus at 2017-18 FYA CPIH deflated price base</v>
      </c>
      <c r="F208" s="41">
        <f t="shared" ref="F208:G208" si="43" xml:space="preserve"> F$167</f>
        <v>0</v>
      </c>
      <c r="G208" s="41" t="str">
        <f t="shared" si="43"/>
        <v>£m</v>
      </c>
      <c r="H208" s="191"/>
      <c r="I208" s="191"/>
      <c r="J208" s="191"/>
      <c r="K208" s="191"/>
      <c r="L208" s="191"/>
      <c r="M208" s="191"/>
      <c r="N208" s="191"/>
      <c r="O208" s="191"/>
      <c r="P208" s="191"/>
      <c r="Q208" s="191"/>
      <c r="R208" s="191"/>
      <c r="S208" s="191"/>
      <c r="T208" s="191"/>
      <c r="U208" s="191"/>
      <c r="V208" s="191"/>
    </row>
    <row r="209" spans="1:22" s="196" customFormat="1" outlineLevel="1">
      <c r="A209" s="194"/>
      <c r="B209" s="194"/>
      <c r="C209" s="195"/>
      <c r="E209" s="41" t="str">
        <f xml:space="preserve"> E$168</f>
        <v>ODI end of period revenue adjustment ~ Wastewater network plus at 2017-18 FYA CPIH deflated price base</v>
      </c>
      <c r="F209" s="41">
        <f t="shared" ref="F209:G209" si="44" xml:space="preserve"> F$168</f>
        <v>0</v>
      </c>
      <c r="G209" s="41" t="str">
        <f t="shared" si="44"/>
        <v>£m</v>
      </c>
      <c r="H209" s="191"/>
      <c r="I209" s="191"/>
      <c r="J209" s="191"/>
      <c r="K209" s="191"/>
      <c r="L209" s="191"/>
      <c r="M209" s="191"/>
      <c r="N209" s="191"/>
      <c r="O209" s="191"/>
      <c r="P209" s="191"/>
      <c r="Q209" s="191"/>
      <c r="R209" s="191"/>
      <c r="S209" s="191"/>
      <c r="T209" s="191"/>
      <c r="U209" s="191"/>
      <c r="V209" s="191"/>
    </row>
    <row r="210" spans="1:22" s="196" customFormat="1" outlineLevel="1">
      <c r="A210" s="194"/>
      <c r="B210" s="194"/>
      <c r="C210" s="195"/>
      <c r="E210" s="41" t="str">
        <f xml:space="preserve"> E$170</f>
        <v>WRFIM total reward / (penalty) at the end of AMP6 ~ Wastewater network plus at 2017-18 FYA CPIH deflated price base</v>
      </c>
      <c r="F210" s="41">
        <f t="shared" ref="F210:G210" si="45" xml:space="preserve"> F$170</f>
        <v>0</v>
      </c>
      <c r="G210" s="41" t="str">
        <f t="shared" si="45"/>
        <v>£m</v>
      </c>
      <c r="H210" s="41"/>
      <c r="I210" s="41"/>
      <c r="J210" s="41"/>
      <c r="K210" s="41"/>
      <c r="L210" s="41"/>
      <c r="M210" s="41"/>
      <c r="N210" s="41"/>
      <c r="O210" s="41"/>
      <c r="P210" s="41"/>
      <c r="Q210" s="41"/>
      <c r="R210" s="41"/>
      <c r="S210" s="41"/>
      <c r="T210" s="41"/>
      <c r="U210" s="41"/>
      <c r="V210" s="41"/>
    </row>
    <row r="211" spans="1:22" s="196" customFormat="1" outlineLevel="1">
      <c r="A211" s="194"/>
      <c r="B211" s="194"/>
      <c r="C211" s="195"/>
      <c r="E211" s="226" t="s">
        <v>370</v>
      </c>
      <c r="F211" s="226">
        <f xml:space="preserve"> SUM(F206:F210)</f>
        <v>0</v>
      </c>
      <c r="G211" s="226" t="s">
        <v>203</v>
      </c>
      <c r="H211" s="191"/>
      <c r="I211" s="191"/>
      <c r="J211" s="191"/>
      <c r="K211" s="191"/>
      <c r="L211" s="191"/>
      <c r="M211" s="191"/>
      <c r="N211" s="191"/>
      <c r="O211" s="191"/>
      <c r="P211" s="191"/>
      <c r="Q211" s="191"/>
      <c r="R211" s="191"/>
      <c r="S211" s="191"/>
      <c r="T211" s="191"/>
      <c r="U211" s="191"/>
      <c r="V211" s="191"/>
    </row>
    <row r="212" spans="1:22" outlineLevel="1"/>
    <row r="213" spans="1:22" outlineLevel="1">
      <c r="B213" s="10" t="s">
        <v>371</v>
      </c>
    </row>
    <row r="214" spans="1:22" s="196" customFormat="1" outlineLevel="1">
      <c r="A214" s="194"/>
      <c r="B214" s="194"/>
      <c r="C214" s="195"/>
      <c r="E214" s="299" t="str">
        <f>E$171</f>
        <v>Dummy: revenue adjustment from totex menu model at 2017-18 FYA CPIH deflated price base</v>
      </c>
      <c r="F214" s="286">
        <f>F$171</f>
        <v>0</v>
      </c>
      <c r="G214" s="286" t="str">
        <f>G$171</f>
        <v>£m</v>
      </c>
      <c r="H214" s="191"/>
      <c r="I214" s="191"/>
      <c r="J214" s="191"/>
      <c r="K214" s="191"/>
      <c r="L214" s="191"/>
      <c r="M214" s="191"/>
      <c r="N214" s="191"/>
      <c r="O214" s="191"/>
      <c r="P214" s="191"/>
      <c r="Q214" s="191"/>
      <c r="R214" s="191"/>
      <c r="S214" s="191"/>
      <c r="T214" s="191"/>
      <c r="U214" s="191"/>
      <c r="V214" s="191"/>
    </row>
    <row r="215" spans="1:22" s="196" customFormat="1" outlineLevel="1">
      <c r="A215" s="194"/>
      <c r="B215" s="194"/>
      <c r="C215" s="195"/>
      <c r="E215" s="313" t="str">
        <f>E$172</f>
        <v>WRFIM total reward / (penalty) at the end of AMP6 ~ Dummy at 2017-18 FYA CPIH deflated price base</v>
      </c>
      <c r="F215" s="313">
        <f t="shared" ref="F215:G215" si="46">F$172</f>
        <v>0</v>
      </c>
      <c r="G215" s="313" t="str">
        <f t="shared" si="46"/>
        <v>£m</v>
      </c>
      <c r="H215" s="191"/>
      <c r="I215" s="191"/>
      <c r="J215" s="191"/>
      <c r="K215" s="191"/>
      <c r="L215" s="191"/>
      <c r="M215" s="191"/>
      <c r="N215" s="191"/>
      <c r="O215" s="191"/>
      <c r="P215" s="191"/>
      <c r="Q215" s="191"/>
      <c r="R215" s="191"/>
      <c r="S215" s="191"/>
      <c r="T215" s="191"/>
      <c r="U215" s="191"/>
      <c r="V215" s="191"/>
    </row>
    <row r="216" spans="1:22" s="196" customFormat="1" outlineLevel="1">
      <c r="A216" s="194"/>
      <c r="B216" s="194"/>
      <c r="C216" s="195"/>
      <c r="E216" s="289" t="s">
        <v>372</v>
      </c>
      <c r="F216" s="314">
        <f xml:space="preserve"> SUM(F214:F215)</f>
        <v>0</v>
      </c>
      <c r="G216" s="289" t="s">
        <v>203</v>
      </c>
      <c r="H216" s="191"/>
      <c r="I216" s="191"/>
      <c r="J216" s="191"/>
      <c r="K216" s="191"/>
      <c r="L216" s="191"/>
      <c r="M216" s="191"/>
      <c r="N216" s="191"/>
      <c r="O216" s="191"/>
      <c r="P216" s="191"/>
      <c r="Q216" s="191"/>
      <c r="R216" s="191"/>
      <c r="S216" s="191"/>
      <c r="T216" s="191"/>
      <c r="U216" s="191"/>
      <c r="V216" s="191"/>
    </row>
    <row r="217" spans="1:22" outlineLevel="1"/>
    <row r="218" spans="1:22" outlineLevel="1">
      <c r="B218" s="10" t="s">
        <v>373</v>
      </c>
    </row>
    <row r="219" spans="1:22" outlineLevel="1">
      <c r="E219" s="41" t="str">
        <f xml:space="preserve"> E$173</f>
        <v>ODI in-period revenue adjustment ~ Residential retail at 2017-18 FYA CPIH deflated price base</v>
      </c>
      <c r="F219" s="41">
        <f t="shared" ref="F219:G219" si="47" xml:space="preserve"> F$173</f>
        <v>0</v>
      </c>
      <c r="G219" s="41" t="str">
        <f t="shared" si="47"/>
        <v>£m</v>
      </c>
      <c r="H219" s="41"/>
      <c r="I219" s="41"/>
      <c r="J219" s="41"/>
      <c r="K219" s="41"/>
      <c r="L219" s="41"/>
      <c r="M219" s="41"/>
      <c r="N219" s="41"/>
      <c r="O219" s="41"/>
      <c r="P219" s="41"/>
      <c r="Q219" s="41"/>
      <c r="R219" s="41"/>
      <c r="S219" s="41"/>
      <c r="T219" s="41"/>
      <c r="U219" s="41"/>
      <c r="V219" s="41"/>
    </row>
    <row r="220" spans="1:22" outlineLevel="1">
      <c r="E220" s="41" t="str">
        <f xml:space="preserve"> E$174</f>
        <v>ODI end of period revenue adjustment ~ Residential retail at 2017-18 FYA CPIH deflated price base</v>
      </c>
      <c r="F220" s="41">
        <f t="shared" ref="F220:G220" si="48" xml:space="preserve"> F$174</f>
        <v>0</v>
      </c>
      <c r="G220" s="41" t="str">
        <f t="shared" si="48"/>
        <v>£m</v>
      </c>
      <c r="H220" s="41"/>
      <c r="I220" s="41"/>
      <c r="J220" s="41"/>
      <c r="K220" s="41"/>
      <c r="L220" s="41"/>
      <c r="M220" s="41"/>
      <c r="N220" s="41"/>
      <c r="O220" s="41"/>
      <c r="P220" s="41"/>
      <c r="Q220" s="41"/>
      <c r="R220" s="41"/>
      <c r="S220" s="41"/>
      <c r="T220" s="41"/>
      <c r="U220" s="41"/>
      <c r="V220" s="41"/>
    </row>
    <row r="221" spans="1:22" outlineLevel="1">
      <c r="E221" s="41" t="str">
        <f xml:space="preserve"> E$175</f>
        <v>Residential retail revenue adjustment at 2017-18 FYA CPIH deflated price base</v>
      </c>
      <c r="F221" s="41">
        <f t="shared" ref="F221:G221" si="49" xml:space="preserve"> F$175</f>
        <v>0</v>
      </c>
      <c r="G221" s="41" t="str">
        <f t="shared" si="49"/>
        <v>£m</v>
      </c>
      <c r="H221" s="41"/>
      <c r="I221" s="41"/>
      <c r="J221" s="41"/>
      <c r="K221" s="41"/>
      <c r="L221" s="41"/>
      <c r="M221" s="41"/>
      <c r="N221" s="41"/>
      <c r="O221" s="41"/>
      <c r="P221" s="41"/>
      <c r="Q221" s="41"/>
      <c r="R221" s="41"/>
      <c r="S221" s="41"/>
      <c r="T221" s="41"/>
      <c r="U221" s="41"/>
      <c r="V221" s="41"/>
    </row>
    <row r="222" spans="1:22" outlineLevel="1">
      <c r="E222" s="41" t="str">
        <f xml:space="preserve"> E$176</f>
        <v>SIM forecast revenue adjustment at 2017-18 FYA CPIH deflated price base</v>
      </c>
      <c r="F222" s="41">
        <f t="shared" ref="F222:G222" si="50" xml:space="preserve"> F$176</f>
        <v>0</v>
      </c>
      <c r="G222" s="41" t="str">
        <f t="shared" si="50"/>
        <v>£m</v>
      </c>
      <c r="H222" s="41"/>
      <c r="I222" s="41"/>
      <c r="J222" s="41"/>
      <c r="K222" s="41"/>
      <c r="L222" s="41"/>
      <c r="M222" s="41"/>
      <c r="N222" s="41"/>
      <c r="O222" s="41"/>
      <c r="P222" s="41"/>
      <c r="Q222" s="41"/>
      <c r="R222" s="41"/>
      <c r="S222" s="41"/>
      <c r="T222" s="41"/>
      <c r="U222" s="41"/>
      <c r="V222" s="41"/>
    </row>
    <row r="223" spans="1:22" s="196" customFormat="1" outlineLevel="1">
      <c r="A223" s="194"/>
      <c r="B223" s="194"/>
      <c r="C223" s="195"/>
      <c r="E223" s="226" t="s">
        <v>373</v>
      </c>
      <c r="F223" s="226">
        <f xml:space="preserve"> SUM(F219:F222)</f>
        <v>0</v>
      </c>
      <c r="G223" s="226" t="s">
        <v>203</v>
      </c>
      <c r="H223" s="191"/>
      <c r="I223" s="191"/>
      <c r="J223" s="191"/>
      <c r="K223" s="191"/>
      <c r="L223" s="191"/>
      <c r="M223" s="191"/>
      <c r="N223" s="191"/>
      <c r="O223" s="191"/>
      <c r="P223" s="191"/>
      <c r="Q223" s="191"/>
      <c r="R223" s="191"/>
      <c r="S223" s="191"/>
      <c r="T223" s="191"/>
      <c r="U223" s="191"/>
      <c r="V223" s="191"/>
    </row>
    <row r="224" spans="1:22" outlineLevel="1"/>
    <row r="225" spans="1:22" outlineLevel="1">
      <c r="B225" s="10" t="s">
        <v>374</v>
      </c>
    </row>
    <row r="226" spans="1:22" outlineLevel="1">
      <c r="E226" s="41" t="str">
        <f xml:space="preserve"> E$177</f>
        <v>ODI in-period revenue adjustment ~ Business retail at 2017-18 FYA CPIH deflated price base</v>
      </c>
      <c r="F226" s="41">
        <f xml:space="preserve"> F$177</f>
        <v>0</v>
      </c>
      <c r="G226" s="41"/>
      <c r="H226" s="41"/>
      <c r="I226" s="41"/>
      <c r="J226" s="41"/>
      <c r="K226" s="41"/>
      <c r="L226" s="41"/>
      <c r="M226" s="41"/>
      <c r="N226" s="41"/>
      <c r="O226" s="41"/>
      <c r="P226" s="41"/>
      <c r="Q226" s="41"/>
      <c r="R226" s="41"/>
      <c r="S226" s="41"/>
      <c r="T226" s="41"/>
      <c r="U226" s="41"/>
      <c r="V226" s="41"/>
    </row>
    <row r="227" spans="1:22" outlineLevel="1">
      <c r="E227" s="41" t="str">
        <f xml:space="preserve"> E$178</f>
        <v>ODI end of period revenue adjustment ~ Business retail at 2017-18 FYA CPIH deflated price base</v>
      </c>
      <c r="F227" s="41">
        <f xml:space="preserve"> F$178</f>
        <v>0</v>
      </c>
      <c r="G227" s="41"/>
      <c r="H227" s="41"/>
      <c r="I227" s="41"/>
      <c r="J227" s="41"/>
      <c r="K227" s="41"/>
      <c r="L227" s="41"/>
      <c r="M227" s="41"/>
      <c r="N227" s="41"/>
      <c r="O227" s="41"/>
      <c r="P227" s="41"/>
      <c r="Q227" s="41"/>
      <c r="R227" s="41"/>
      <c r="S227" s="41"/>
      <c r="T227" s="41"/>
      <c r="U227" s="41"/>
      <c r="V227" s="41"/>
    </row>
    <row r="228" spans="1:22" s="196" customFormat="1" outlineLevel="1">
      <c r="A228" s="194"/>
      <c r="B228" s="194"/>
      <c r="C228" s="195"/>
      <c r="E228" s="226" t="s">
        <v>374</v>
      </c>
      <c r="F228" s="226">
        <f xml:space="preserve"> SUM(F226:F227)</f>
        <v>0</v>
      </c>
      <c r="G228" s="226" t="s">
        <v>203</v>
      </c>
      <c r="H228" s="191"/>
      <c r="I228" s="191"/>
      <c r="J228" s="191"/>
      <c r="K228" s="191"/>
      <c r="L228" s="191"/>
      <c r="M228" s="191"/>
      <c r="N228" s="191"/>
      <c r="O228" s="191"/>
      <c r="P228" s="191"/>
      <c r="Q228" s="191"/>
      <c r="R228" s="191"/>
      <c r="S228" s="191"/>
      <c r="T228" s="191"/>
      <c r="U228" s="191"/>
      <c r="V228" s="191"/>
    </row>
    <row r="229" spans="1:22" outlineLevel="1"/>
  </sheetData>
  <conditionalFormatting sqref="F1:G1">
    <cfRule type="expression" dxfId="27" priority="3">
      <formula xml:space="preserve"> $F$1 = "Notionalised"</formula>
    </cfRule>
  </conditionalFormatting>
  <printOptions headings="1"/>
  <pageMargins left="0.74803149606299213" right="0.74803149606299213" top="0.98425196850393704" bottom="0.98425196850393704" header="0.51181102362204722" footer="0.51181102362204722"/>
  <pageSetup paperSize="9" scale="55" fitToHeight="0" orientation="landscape" blackAndWhite="1"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2884" stopIfTrue="1" operator="equal" id="{B033931C-8499-458C-A6D6-5035ED671C24}">
            <xm:f>Inputs!$F$21</xm:f>
            <x14:dxf>
              <fill>
                <patternFill>
                  <bgColor indexed="44"/>
                </patternFill>
              </fill>
            </x14:dxf>
          </x14:cfRule>
          <x14:cfRule type="cellIs" priority="2885" stopIfTrue="1" operator="equal" id="{68AA9A3B-65D1-4101-8B03-098B09EE41C5}">
            <xm:f>Inputs!$F$20</xm:f>
            <x14:dxf>
              <fill>
                <patternFill>
                  <bgColor indexed="47"/>
                </patternFill>
              </fill>
            </x14:dxf>
          </x14:cfRule>
          <xm:sqref>J3:V3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outlinePr summaryBelow="0" summaryRight="0"/>
  </sheetPr>
  <dimension ref="A1:V248"/>
  <sheetViews>
    <sheetView showGridLines="0" defaultGridColor="0" colorId="22" zoomScale="80" zoomScaleNormal="80" workbookViewId="0">
      <pane xSplit="9" ySplit="5" topLeftCell="J41" activePane="bottomRight" state="frozen"/>
      <selection pane="topRight" activeCell="D4" sqref="D4"/>
      <selection pane="bottomLeft" activeCell="D4" sqref="D4"/>
      <selection pane="bottomRight" activeCell="R99" sqref="R99"/>
    </sheetView>
  </sheetViews>
  <sheetFormatPr defaultColWidth="0" defaultRowHeight="13.2" outlineLevelRow="2"/>
  <cols>
    <col min="1" max="2" width="1.21875" style="10" customWidth="1"/>
    <col min="3" max="3" width="1.21875" style="2" customWidth="1"/>
    <col min="4" max="4" width="1.21875" style="3" customWidth="1"/>
    <col min="5" max="5" width="75.77734375" customWidth="1"/>
    <col min="6" max="6" width="12.77734375" customWidth="1"/>
    <col min="7" max="7" width="11.77734375" customWidth="1"/>
    <col min="8" max="8" width="15.77734375" customWidth="1"/>
    <col min="9" max="9" width="2.77734375" customWidth="1"/>
    <col min="10" max="22" width="12.77734375" customWidth="1"/>
    <col min="23" max="16384" width="9.21875" hidden="1"/>
  </cols>
  <sheetData>
    <row r="1" spans="1:22" ht="24.6">
      <c r="A1" s="26" t="str">
        <f ca="1" xml:space="preserve"> RIGHT(CELL("filename", $A$1), LEN(CELL("filename", $A$1)) - SEARCH("]", CELL("filename", $A$1)))</f>
        <v>Profiling</v>
      </c>
      <c r="B1" s="26"/>
      <c r="C1" s="27"/>
      <c r="D1" s="1"/>
      <c r="E1" s="1"/>
      <c r="F1" s="142"/>
      <c r="G1" s="143"/>
      <c r="H1" s="139"/>
      <c r="I1" s="1"/>
      <c r="J1" s="88"/>
      <c r="K1" s="1"/>
      <c r="L1" s="1"/>
      <c r="M1" s="1"/>
      <c r="N1" s="1"/>
      <c r="O1" s="1"/>
      <c r="P1" s="1"/>
      <c r="Q1" s="1"/>
      <c r="R1" s="1"/>
      <c r="S1" s="1"/>
      <c r="T1" s="1"/>
      <c r="U1" s="1"/>
      <c r="V1" s="1"/>
    </row>
    <row r="2" spans="1:22" ht="12.75" customHeight="1">
      <c r="E2" s="3" t="str">
        <f xml:space="preserve"> Time!E$25</f>
        <v>Model period ending</v>
      </c>
      <c r="F2" s="133"/>
      <c r="G2" s="133"/>
      <c r="H2" s="3"/>
      <c r="I2" s="3"/>
      <c r="J2" s="6">
        <f xml:space="preserve"> Time!J$25</f>
        <v>41364</v>
      </c>
      <c r="K2" s="6">
        <f xml:space="preserve"> Time!K$25</f>
        <v>41729</v>
      </c>
      <c r="L2" s="6">
        <f xml:space="preserve"> Time!L$25</f>
        <v>42094</v>
      </c>
      <c r="M2" s="6">
        <f xml:space="preserve"> Time!M$25</f>
        <v>42460</v>
      </c>
      <c r="N2" s="6">
        <f xml:space="preserve"> Time!N$25</f>
        <v>42825</v>
      </c>
      <c r="O2" s="6">
        <f xml:space="preserve"> Time!O$25</f>
        <v>43190</v>
      </c>
      <c r="P2" s="6">
        <f xml:space="preserve"> Time!P$25</f>
        <v>43555</v>
      </c>
      <c r="Q2" s="6">
        <f xml:space="preserve"> Time!Q$25</f>
        <v>43921</v>
      </c>
      <c r="R2" s="6">
        <f xml:space="preserve"> Time!R$25</f>
        <v>44286</v>
      </c>
      <c r="S2" s="6">
        <f xml:space="preserve"> Time!S$25</f>
        <v>44651</v>
      </c>
      <c r="T2" s="6">
        <f xml:space="preserve"> Time!T$25</f>
        <v>45016</v>
      </c>
      <c r="U2" s="6">
        <f xml:space="preserve"> Time!U$25</f>
        <v>45382</v>
      </c>
      <c r="V2" s="6">
        <f xml:space="preserve"> Time!V$25</f>
        <v>45747</v>
      </c>
    </row>
    <row r="3" spans="1:22" ht="12.75" customHeight="1">
      <c r="E3" s="3" t="str">
        <f xml:space="preserve"> Time!E$80</f>
        <v>Timeline label</v>
      </c>
      <c r="F3" s="31"/>
      <c r="G3" s="31"/>
      <c r="H3" s="3"/>
      <c r="I3" s="3"/>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c r="V3" s="124" t="str">
        <f xml:space="preserve"> Time!V$80</f>
        <v>Forecast</v>
      </c>
    </row>
    <row r="4" spans="1:22" ht="12.75" customHeight="1">
      <c r="E4" s="3" t="str">
        <f xml:space="preserve"> Time!E$103</f>
        <v>Financial year ending</v>
      </c>
      <c r="F4" s="31"/>
      <c r="G4" s="31"/>
      <c r="H4" s="3"/>
      <c r="I4" s="3"/>
      <c r="J4" s="28">
        <f xml:space="preserve"> Time!J$103</f>
        <v>2013</v>
      </c>
      <c r="K4" s="28">
        <f xml:space="preserve"> Time!K$103</f>
        <v>2014</v>
      </c>
      <c r="L4" s="28">
        <f xml:space="preserve"> Time!L$103</f>
        <v>2015</v>
      </c>
      <c r="M4" s="28">
        <f xml:space="preserve"> Time!M$103</f>
        <v>2016</v>
      </c>
      <c r="N4" s="28">
        <f xml:space="preserve"> Time!N$103</f>
        <v>2017</v>
      </c>
      <c r="O4" s="28">
        <f xml:space="preserve"> Time!O$103</f>
        <v>2018</v>
      </c>
      <c r="P4" s="28">
        <f xml:space="preserve"> Time!P$103</f>
        <v>2019</v>
      </c>
      <c r="Q4" s="28">
        <f xml:space="preserve"> Time!Q$103</f>
        <v>2020</v>
      </c>
      <c r="R4" s="28">
        <f xml:space="preserve"> Time!R$103</f>
        <v>2021</v>
      </c>
      <c r="S4" s="28">
        <f xml:space="preserve"> Time!S$103</f>
        <v>2022</v>
      </c>
      <c r="T4" s="28">
        <f xml:space="preserve"> Time!T$103</f>
        <v>2023</v>
      </c>
      <c r="U4" s="28">
        <f xml:space="preserve"> Time!U$103</f>
        <v>2024</v>
      </c>
      <c r="V4" s="28">
        <f xml:space="preserve"> Time!V$103</f>
        <v>2025</v>
      </c>
    </row>
    <row r="5" spans="1:22" ht="12.75" customHeight="1">
      <c r="E5" s="3" t="str">
        <f xml:space="preserve"> Time!E$10</f>
        <v>Model column counter</v>
      </c>
      <c r="F5" s="29" t="s">
        <v>128</v>
      </c>
      <c r="G5" s="10" t="s">
        <v>129</v>
      </c>
      <c r="H5" s="29" t="s">
        <v>130</v>
      </c>
      <c r="I5" s="3"/>
      <c r="J5" s="3">
        <f xml:space="preserve"> Time!J$10</f>
        <v>1</v>
      </c>
      <c r="K5" s="3">
        <f xml:space="preserve"> Time!K$10</f>
        <v>2</v>
      </c>
      <c r="L5" s="3">
        <f xml:space="preserve"> Time!L$10</f>
        <v>3</v>
      </c>
      <c r="M5" s="3">
        <f xml:space="preserve"> Time!M$10</f>
        <v>4</v>
      </c>
      <c r="N5" s="3">
        <f xml:space="preserve"> Time!N$10</f>
        <v>5</v>
      </c>
      <c r="O5" s="3">
        <f xml:space="preserve"> Time!O$10</f>
        <v>6</v>
      </c>
      <c r="P5" s="3">
        <f xml:space="preserve"> Time!P$10</f>
        <v>7</v>
      </c>
      <c r="Q5" s="3">
        <f xml:space="preserve"> Time!Q$10</f>
        <v>8</v>
      </c>
      <c r="R5" s="3">
        <f xml:space="preserve"> Time!R$10</f>
        <v>9</v>
      </c>
      <c r="S5" s="3">
        <f xml:space="preserve"> Time!S$10</f>
        <v>10</v>
      </c>
      <c r="T5" s="3">
        <f xml:space="preserve"> Time!T$10</f>
        <v>11</v>
      </c>
      <c r="U5" s="3">
        <f xml:space="preserve"> Time!U$10</f>
        <v>12</v>
      </c>
      <c r="V5" s="3">
        <f xml:space="preserve"> Time!V$10</f>
        <v>13</v>
      </c>
    </row>
    <row r="7" spans="1:22" ht="12.75" customHeight="1">
      <c r="A7" s="39" t="s">
        <v>375</v>
      </c>
      <c r="B7" s="39"/>
      <c r="C7" s="40"/>
      <c r="D7" s="39"/>
      <c r="E7" s="39"/>
      <c r="F7" s="39"/>
      <c r="G7" s="39"/>
      <c r="H7" s="39"/>
      <c r="I7" s="39"/>
      <c r="J7" s="39"/>
      <c r="K7" s="39"/>
      <c r="L7" s="39"/>
      <c r="M7" s="39"/>
      <c r="N7" s="39"/>
      <c r="O7" s="39"/>
      <c r="P7" s="39"/>
      <c r="Q7" s="39"/>
      <c r="R7" s="39"/>
      <c r="S7" s="39"/>
      <c r="T7" s="39"/>
      <c r="U7" s="39"/>
      <c r="V7" s="39"/>
    </row>
    <row r="8" spans="1:22" outlineLevel="1"/>
    <row r="9" spans="1:22" s="222" customFormat="1" ht="12.75" customHeight="1" outlineLevel="1">
      <c r="A9" s="220"/>
      <c r="B9" s="220"/>
      <c r="C9" s="221"/>
      <c r="D9" s="20"/>
      <c r="E9" s="21" t="str">
        <f xml:space="preserve"> Inputs!E$134</f>
        <v>PV base date</v>
      </c>
      <c r="F9" s="21">
        <f xml:space="preserve"> Inputs!F$134</f>
        <v>44286</v>
      </c>
      <c r="G9" s="21" t="str">
        <f xml:space="preserve"> Inputs!G$134</f>
        <v>date</v>
      </c>
      <c r="H9" s="20"/>
      <c r="I9" s="20"/>
      <c r="J9" s="20"/>
      <c r="K9" s="20"/>
      <c r="L9" s="20"/>
      <c r="M9" s="20"/>
      <c r="N9" s="20"/>
      <c r="O9" s="20"/>
      <c r="P9" s="20"/>
      <c r="Q9" s="20"/>
      <c r="R9" s="20"/>
      <c r="S9" s="20"/>
      <c r="T9" s="20"/>
      <c r="U9" s="20"/>
      <c r="V9" s="20"/>
    </row>
    <row r="10" spans="1:22" ht="12.75" customHeight="1" outlineLevel="1">
      <c r="D10" s="17"/>
      <c r="E10" s="12" t="str">
        <f xml:space="preserve"> Inputs!E$163</f>
        <v>Days in a year</v>
      </c>
      <c r="F10" s="12">
        <f xml:space="preserve"> Inputs!F$163</f>
        <v>365</v>
      </c>
      <c r="G10" s="12" t="str">
        <f xml:space="preserve"> Inputs!G$163</f>
        <v>days</v>
      </c>
      <c r="H10" s="3"/>
      <c r="I10" s="3"/>
      <c r="J10" s="3"/>
      <c r="K10" s="3"/>
      <c r="L10" s="3"/>
      <c r="M10" s="3"/>
      <c r="N10" s="3"/>
      <c r="O10" s="3"/>
      <c r="P10" s="3"/>
      <c r="Q10" s="3"/>
      <c r="R10" s="3"/>
      <c r="S10" s="3"/>
      <c r="T10" s="3"/>
      <c r="U10" s="3"/>
      <c r="V10" s="3"/>
    </row>
    <row r="11" spans="1:22" s="193" customFormat="1" ht="12.75" customHeight="1" outlineLevel="1">
      <c r="A11" s="210"/>
      <c r="B11" s="210"/>
      <c r="C11" s="211"/>
      <c r="E11" s="193" t="str">
        <f xml:space="preserve"> Time!E$25</f>
        <v>Model period ending</v>
      </c>
      <c r="F11" s="193">
        <f xml:space="preserve"> Time!F$25</f>
        <v>0</v>
      </c>
      <c r="G11" s="193" t="str">
        <f xml:space="preserve"> Time!G$25</f>
        <v>date</v>
      </c>
      <c r="H11" s="193">
        <f xml:space="preserve"> Time!H$25</f>
        <v>0</v>
      </c>
      <c r="I11" s="193">
        <f xml:space="preserve"> Time!I$25</f>
        <v>0</v>
      </c>
      <c r="J11" s="193">
        <f xml:space="preserve"> Time!J$25</f>
        <v>41364</v>
      </c>
      <c r="K11" s="193">
        <f xml:space="preserve"> Time!K$25</f>
        <v>41729</v>
      </c>
      <c r="L11" s="193">
        <f xml:space="preserve"> Time!L$25</f>
        <v>42094</v>
      </c>
      <c r="M11" s="193">
        <f xml:space="preserve"> Time!M$25</f>
        <v>42460</v>
      </c>
      <c r="N11" s="193">
        <f xml:space="preserve"> Time!N$25</f>
        <v>42825</v>
      </c>
      <c r="O11" s="193">
        <f xml:space="preserve"> Time!O$25</f>
        <v>43190</v>
      </c>
      <c r="P11" s="193">
        <f xml:space="preserve"> Time!P$25</f>
        <v>43555</v>
      </c>
      <c r="Q11" s="193">
        <f xml:space="preserve"> Time!Q$25</f>
        <v>43921</v>
      </c>
      <c r="R11" s="193">
        <f xml:space="preserve"> Time!R$25</f>
        <v>44286</v>
      </c>
      <c r="S11" s="193">
        <f xml:space="preserve"> Time!S$25</f>
        <v>44651</v>
      </c>
      <c r="T11" s="193">
        <f xml:space="preserve"> Time!T$25</f>
        <v>45016</v>
      </c>
      <c r="U11" s="193">
        <f xml:space="preserve"> Time!U$25</f>
        <v>45382</v>
      </c>
      <c r="V11" s="193">
        <f xml:space="preserve"> Time!V$25</f>
        <v>45747</v>
      </c>
    </row>
    <row r="12" spans="1:22" ht="12.75" customHeight="1" outlineLevel="1">
      <c r="D12" s="17"/>
      <c r="E12" s="12" t="str">
        <f xml:space="preserve"> Time!E$49</f>
        <v>Forecast period flag</v>
      </c>
      <c r="F12" s="12">
        <f xml:space="preserve"> Time!F$49</f>
        <v>0</v>
      </c>
      <c r="G12" s="12" t="str">
        <f xml:space="preserve"> Time!G$49</f>
        <v>flag</v>
      </c>
      <c r="H12" s="12">
        <f xml:space="preserve"> Time!H$49</f>
        <v>5</v>
      </c>
      <c r="I12" s="12">
        <f xml:space="preserve"> Time!I$49</f>
        <v>0</v>
      </c>
      <c r="J12" s="12">
        <f xml:space="preserve"> Time!J$49</f>
        <v>0</v>
      </c>
      <c r="K12" s="12">
        <f xml:space="preserve"> Time!K$49</f>
        <v>0</v>
      </c>
      <c r="L12" s="12">
        <f xml:space="preserve"> Time!L$49</f>
        <v>0</v>
      </c>
      <c r="M12" s="12">
        <f xml:space="preserve"> Time!M$49</f>
        <v>0</v>
      </c>
      <c r="N12" s="12">
        <f xml:space="preserve"> Time!N$49</f>
        <v>0</v>
      </c>
      <c r="O12" s="12">
        <f xml:space="preserve"> Time!O$49</f>
        <v>0</v>
      </c>
      <c r="P12" s="12">
        <f xml:space="preserve"> Time!P$49</f>
        <v>0</v>
      </c>
      <c r="Q12" s="12">
        <f xml:space="preserve"> Time!Q$49</f>
        <v>0</v>
      </c>
      <c r="R12" s="12">
        <f xml:space="preserve"> Time!R$49</f>
        <v>1</v>
      </c>
      <c r="S12" s="12">
        <f xml:space="preserve"> Time!S$49</f>
        <v>1</v>
      </c>
      <c r="T12" s="12">
        <f xml:space="preserve"> Time!T$49</f>
        <v>1</v>
      </c>
      <c r="U12" s="12">
        <f xml:space="preserve"> Time!U$49</f>
        <v>1</v>
      </c>
      <c r="V12" s="12">
        <f xml:space="preserve"> Time!V$49</f>
        <v>1</v>
      </c>
    </row>
    <row r="13" spans="1:22" s="205" customFormat="1" ht="12.75" customHeight="1" outlineLevel="1">
      <c r="A13" s="203"/>
      <c r="B13" s="203"/>
      <c r="C13" s="204"/>
      <c r="E13" s="205" t="s">
        <v>376</v>
      </c>
      <c r="G13" s="205" t="s">
        <v>156</v>
      </c>
      <c r="J13" s="205">
        <f t="shared" ref="J13:P13" si="0" xml:space="preserve"> IF(J11 &lt; $F9, 0, (J11 - $F9) / $F10) * J12</f>
        <v>0</v>
      </c>
      <c r="K13" s="205">
        <f t="shared" si="0"/>
        <v>0</v>
      </c>
      <c r="L13" s="205">
        <f t="shared" si="0"/>
        <v>0</v>
      </c>
      <c r="M13" s="205">
        <f t="shared" si="0"/>
        <v>0</v>
      </c>
      <c r="N13" s="205">
        <f t="shared" si="0"/>
        <v>0</v>
      </c>
      <c r="O13" s="205">
        <f t="shared" si="0"/>
        <v>0</v>
      </c>
      <c r="P13" s="205">
        <f t="shared" si="0"/>
        <v>0</v>
      </c>
      <c r="Q13" s="205">
        <f t="shared" ref="Q13:V13" si="1" xml:space="preserve"> IF(Q11 &lt; $F9, 0, (Q11 - $F9) / $F10) * Q12</f>
        <v>0</v>
      </c>
      <c r="R13" s="205">
        <f xml:space="preserve"> IF(R11 &lt; $F9, 0, (R11 - $F9) / $F10) * R12</f>
        <v>0</v>
      </c>
      <c r="S13" s="205">
        <f xml:space="preserve"> IF(S11 &lt; $F9, 0, (S11 - $F9) / $F10) * S12</f>
        <v>1</v>
      </c>
      <c r="T13" s="205">
        <f t="shared" si="1"/>
        <v>2</v>
      </c>
      <c r="U13" s="205">
        <f t="shared" si="1"/>
        <v>3.0027397260273974</v>
      </c>
      <c r="V13" s="205">
        <f t="shared" si="1"/>
        <v>4.0027397260273974</v>
      </c>
    </row>
    <row r="14" spans="1:22" outlineLevel="1"/>
    <row r="15" spans="1:22" s="202" customFormat="1" outlineLevel="1">
      <c r="A15" s="199"/>
      <c r="B15" s="199"/>
      <c r="C15" s="200"/>
      <c r="D15" s="201"/>
      <c r="E15" s="147" t="str">
        <f xml:space="preserve"> Inputs!E$136</f>
        <v>Discount rate - Water resources</v>
      </c>
      <c r="F15" s="147">
        <f xml:space="preserve"> Inputs!F$136</f>
        <v>3.4019583333333304E-2</v>
      </c>
      <c r="G15" s="147" t="str">
        <f xml:space="preserve"> Inputs!G$136</f>
        <v>%</v>
      </c>
    </row>
    <row r="16" spans="1:22" s="202" customFormat="1" outlineLevel="1">
      <c r="A16" s="199"/>
      <c r="B16" s="199"/>
      <c r="C16" s="200"/>
      <c r="D16" s="201"/>
      <c r="E16" s="147" t="str">
        <f xml:space="preserve"> Inputs!E$137</f>
        <v>Discount rate - Water network plus</v>
      </c>
      <c r="F16" s="147">
        <f xml:space="preserve"> Inputs!F$137</f>
        <v>3.4019583333333304E-2</v>
      </c>
      <c r="G16" s="147" t="str">
        <f xml:space="preserve"> Inputs!G$137</f>
        <v>%</v>
      </c>
      <c r="H16" s="147"/>
      <c r="I16" s="147"/>
      <c r="J16" s="147"/>
      <c r="K16" s="147"/>
      <c r="L16" s="147"/>
      <c r="M16" s="147"/>
      <c r="N16" s="147"/>
      <c r="O16" s="147"/>
      <c r="P16" s="147"/>
      <c r="Q16" s="147"/>
      <c r="R16" s="147"/>
      <c r="S16" s="147"/>
      <c r="T16" s="147"/>
      <c r="U16" s="147"/>
      <c r="V16" s="147"/>
    </row>
    <row r="17" spans="1:22" s="202" customFormat="1" outlineLevel="1">
      <c r="A17" s="199"/>
      <c r="B17" s="199"/>
      <c r="C17" s="200"/>
      <c r="D17" s="201"/>
      <c r="E17" s="147" t="str">
        <f xml:space="preserve"> Inputs!E$138</f>
        <v>Discount rate - Bioresources</v>
      </c>
      <c r="F17" s="147">
        <f xml:space="preserve"> Inputs!F$138</f>
        <v>3.4019583333333304E-2</v>
      </c>
      <c r="G17" s="147" t="str">
        <f xml:space="preserve"> Inputs!G$138</f>
        <v>%</v>
      </c>
      <c r="H17" s="147"/>
      <c r="I17" s="147"/>
      <c r="J17" s="147"/>
      <c r="K17" s="147"/>
      <c r="L17" s="147"/>
      <c r="M17" s="147"/>
      <c r="N17" s="147"/>
      <c r="O17" s="147"/>
      <c r="P17" s="147"/>
      <c r="Q17" s="147"/>
      <c r="R17" s="147"/>
      <c r="S17" s="147"/>
      <c r="T17" s="147"/>
      <c r="U17" s="147"/>
      <c r="V17" s="147"/>
    </row>
    <row r="18" spans="1:22" s="202" customFormat="1" outlineLevel="1">
      <c r="A18" s="199"/>
      <c r="B18" s="199"/>
      <c r="C18" s="200"/>
      <c r="D18" s="201"/>
      <c r="E18" s="147" t="str">
        <f xml:space="preserve"> Inputs!E$139</f>
        <v>Discount rate - Wastewater network plus</v>
      </c>
      <c r="F18" s="147">
        <f xml:space="preserve"> Inputs!F$139</f>
        <v>3.4019583333333304E-2</v>
      </c>
      <c r="G18" s="147" t="str">
        <f xml:space="preserve"> Inputs!G$139</f>
        <v>%</v>
      </c>
      <c r="H18" s="147"/>
      <c r="I18" s="147"/>
      <c r="J18" s="147"/>
      <c r="K18" s="147"/>
      <c r="L18" s="147"/>
      <c r="M18" s="147"/>
      <c r="N18" s="147"/>
      <c r="O18" s="147"/>
      <c r="P18" s="147"/>
      <c r="Q18" s="147"/>
      <c r="R18" s="147"/>
      <c r="S18" s="147"/>
      <c r="T18" s="147"/>
      <c r="U18" s="147"/>
      <c r="V18" s="147"/>
    </row>
    <row r="19" spans="1:22" s="202" customFormat="1" outlineLevel="1">
      <c r="A19" s="199"/>
      <c r="B19" s="199"/>
      <c r="C19" s="200"/>
      <c r="D19" s="201"/>
      <c r="E19" s="294" t="str">
        <f xml:space="preserve"> Inputs!E$140</f>
        <v>Discount rate - Dummy control</v>
      </c>
      <c r="F19" s="294">
        <f xml:space="preserve"> Inputs!F$140</f>
        <v>3.4019583333333304E-2</v>
      </c>
      <c r="G19" s="294" t="str">
        <f xml:space="preserve"> Inputs!G$140</f>
        <v>%</v>
      </c>
      <c r="H19" s="147"/>
      <c r="I19" s="147"/>
      <c r="J19" s="147"/>
      <c r="K19" s="147"/>
      <c r="L19" s="147"/>
      <c r="M19" s="147"/>
      <c r="N19" s="147"/>
      <c r="O19" s="147"/>
      <c r="P19" s="147"/>
      <c r="Q19" s="147"/>
      <c r="R19" s="147"/>
      <c r="S19" s="147"/>
      <c r="T19" s="147"/>
      <c r="U19" s="147"/>
      <c r="V19" s="147"/>
    </row>
    <row r="20" spans="1:22" s="202" customFormat="1" outlineLevel="1">
      <c r="A20" s="199"/>
      <c r="B20" s="199"/>
      <c r="C20" s="200"/>
      <c r="D20" s="201"/>
      <c r="E20" s="147" t="str">
        <f xml:space="preserve"> Inputs!E$141</f>
        <v>Discount rate - Residential retail</v>
      </c>
      <c r="F20" s="147">
        <f xml:space="preserve"> Inputs!F$141</f>
        <v>3.4019583333333304E-2</v>
      </c>
      <c r="G20" s="147" t="str">
        <f xml:space="preserve"> Inputs!G$141</f>
        <v>%</v>
      </c>
      <c r="H20" s="147"/>
      <c r="I20" s="147"/>
      <c r="J20" s="147"/>
      <c r="K20" s="147"/>
      <c r="L20" s="147"/>
      <c r="M20" s="147"/>
      <c r="N20" s="147"/>
      <c r="O20" s="147"/>
      <c r="P20" s="147"/>
      <c r="Q20" s="147"/>
      <c r="R20" s="147"/>
      <c r="S20" s="147"/>
      <c r="T20" s="147"/>
      <c r="U20" s="147"/>
      <c r="V20" s="147"/>
    </row>
    <row r="21" spans="1:22" s="202" customFormat="1" outlineLevel="1">
      <c r="A21" s="199"/>
      <c r="B21" s="199"/>
      <c r="C21" s="200"/>
      <c r="D21" s="201"/>
      <c r="E21" s="147" t="str">
        <f xml:space="preserve"> Inputs!E$142</f>
        <v>Discount rate - Business retail</v>
      </c>
      <c r="F21" s="147">
        <f xml:space="preserve"> Inputs!F$142</f>
        <v>3.4019583333333304E-2</v>
      </c>
      <c r="G21" s="147" t="str">
        <f xml:space="preserve"> Inputs!G$142</f>
        <v>%</v>
      </c>
      <c r="H21" s="147"/>
      <c r="I21" s="147"/>
      <c r="J21" s="147"/>
      <c r="K21" s="147"/>
      <c r="L21" s="147"/>
      <c r="M21" s="147"/>
      <c r="N21" s="147"/>
      <c r="O21" s="147"/>
      <c r="P21" s="147"/>
      <c r="Q21" s="147"/>
      <c r="R21" s="147"/>
      <c r="S21" s="147"/>
      <c r="T21" s="147"/>
      <c r="U21" s="147"/>
      <c r="V21" s="147"/>
    </row>
    <row r="22" spans="1:22" ht="5.0999999999999996" customHeight="1" outlineLevel="1"/>
    <row r="23" spans="1:22" s="222" customFormat="1" ht="12.75" customHeight="1" outlineLevel="1">
      <c r="A23" s="220"/>
      <c r="B23" s="220"/>
      <c r="C23" s="221"/>
      <c r="D23" s="20"/>
      <c r="E23" s="21" t="str">
        <f xml:space="preserve"> Inputs!E$134</f>
        <v>PV base date</v>
      </c>
      <c r="F23" s="21">
        <f xml:space="preserve"> Inputs!F$134</f>
        <v>44286</v>
      </c>
      <c r="G23" s="21" t="str">
        <f xml:space="preserve"> Inputs!G$134</f>
        <v>date</v>
      </c>
      <c r="H23" s="20"/>
      <c r="I23" s="20"/>
      <c r="J23" s="20"/>
      <c r="K23" s="20"/>
      <c r="L23" s="20"/>
      <c r="M23" s="20"/>
      <c r="N23" s="20"/>
      <c r="O23" s="20"/>
      <c r="P23" s="20"/>
      <c r="Q23" s="20"/>
      <c r="R23" s="20"/>
      <c r="S23" s="20"/>
      <c r="T23" s="20"/>
      <c r="U23" s="20"/>
      <c r="V23" s="20"/>
    </row>
    <row r="24" spans="1:22" ht="5.0999999999999996" customHeight="1" outlineLevel="1"/>
    <row r="25" spans="1:22" s="193" customFormat="1" ht="12.75" customHeight="1" outlineLevel="1">
      <c r="A25" s="210"/>
      <c r="B25" s="210"/>
      <c r="C25" s="211"/>
      <c r="E25" s="193" t="str">
        <f xml:space="preserve"> Time!E$25</f>
        <v>Model period ending</v>
      </c>
      <c r="F25" s="193">
        <f xml:space="preserve"> Time!F$25</f>
        <v>0</v>
      </c>
      <c r="G25" s="193" t="str">
        <f xml:space="preserve"> Time!G$25</f>
        <v>date</v>
      </c>
      <c r="H25" s="193">
        <f xml:space="preserve"> Time!H$25</f>
        <v>0</v>
      </c>
      <c r="I25" s="193">
        <f xml:space="preserve"> Time!I$25</f>
        <v>0</v>
      </c>
      <c r="J25" s="193">
        <f xml:space="preserve"> Time!J$25</f>
        <v>41364</v>
      </c>
      <c r="K25" s="193">
        <f xml:space="preserve"> Time!K$25</f>
        <v>41729</v>
      </c>
      <c r="L25" s="193">
        <f xml:space="preserve"> Time!L$25</f>
        <v>42094</v>
      </c>
      <c r="M25" s="193">
        <f xml:space="preserve"> Time!M$25</f>
        <v>42460</v>
      </c>
      <c r="N25" s="193">
        <f xml:space="preserve"> Time!N$25</f>
        <v>42825</v>
      </c>
      <c r="O25" s="193">
        <f xml:space="preserve"> Time!O$25</f>
        <v>43190</v>
      </c>
      <c r="P25" s="193">
        <f xml:space="preserve"> Time!P$25</f>
        <v>43555</v>
      </c>
      <c r="Q25" s="193">
        <f xml:space="preserve"> Time!Q$25</f>
        <v>43921</v>
      </c>
      <c r="R25" s="193">
        <f xml:space="preserve"> Time!R$25</f>
        <v>44286</v>
      </c>
      <c r="S25" s="193">
        <f xml:space="preserve"> Time!S$25</f>
        <v>44651</v>
      </c>
      <c r="T25" s="193">
        <f xml:space="preserve"> Time!T$25</f>
        <v>45016</v>
      </c>
      <c r="U25" s="193">
        <f xml:space="preserve"> Time!U$25</f>
        <v>45382</v>
      </c>
      <c r="V25" s="193">
        <f xml:space="preserve"> Time!V$25</f>
        <v>45747</v>
      </c>
    </row>
    <row r="26" spans="1:22" ht="12.75" customHeight="1" outlineLevel="1">
      <c r="D26" s="17"/>
      <c r="E26" s="206" t="str">
        <f t="shared" ref="E26:V26" si="2" xml:space="preserve"> E$13</f>
        <v>Years from valuation date</v>
      </c>
      <c r="F26" s="206">
        <f t="shared" si="2"/>
        <v>0</v>
      </c>
      <c r="G26" s="206" t="str">
        <f t="shared" si="2"/>
        <v>years</v>
      </c>
      <c r="H26" s="206">
        <f t="shared" si="2"/>
        <v>0</v>
      </c>
      <c r="I26" s="206">
        <f t="shared" si="2"/>
        <v>0</v>
      </c>
      <c r="J26" s="206">
        <f t="shared" si="2"/>
        <v>0</v>
      </c>
      <c r="K26" s="206">
        <f t="shared" si="2"/>
        <v>0</v>
      </c>
      <c r="L26" s="206">
        <f t="shared" si="2"/>
        <v>0</v>
      </c>
      <c r="M26" s="206">
        <f t="shared" si="2"/>
        <v>0</v>
      </c>
      <c r="N26" s="206">
        <f t="shared" si="2"/>
        <v>0</v>
      </c>
      <c r="O26" s="206">
        <f t="shared" si="2"/>
        <v>0</v>
      </c>
      <c r="P26" s="206">
        <f t="shared" si="2"/>
        <v>0</v>
      </c>
      <c r="Q26" s="206">
        <f t="shared" si="2"/>
        <v>0</v>
      </c>
      <c r="R26" s="206">
        <f t="shared" si="2"/>
        <v>0</v>
      </c>
      <c r="S26" s="206">
        <f t="shared" si="2"/>
        <v>1</v>
      </c>
      <c r="T26" s="206">
        <f t="shared" si="2"/>
        <v>2</v>
      </c>
      <c r="U26" s="206">
        <f t="shared" si="2"/>
        <v>3.0027397260273974</v>
      </c>
      <c r="V26" s="206">
        <f t="shared" si="2"/>
        <v>4.0027397260273974</v>
      </c>
    </row>
    <row r="27" spans="1:22" ht="5.0999999999999996" customHeight="1" outlineLevel="1"/>
    <row r="28" spans="1:22" s="162" customFormat="1" ht="12.75" customHeight="1" outlineLevel="1">
      <c r="A28" s="160"/>
      <c r="B28" s="160"/>
      <c r="C28" s="161"/>
      <c r="D28" s="212"/>
      <c r="E28" s="205" t="s">
        <v>377</v>
      </c>
      <c r="F28" s="205"/>
      <c r="G28" s="205" t="s">
        <v>326</v>
      </c>
      <c r="H28" s="205">
        <f xml:space="preserve"> SUM(J28:V28)</f>
        <v>4.6814810776732108</v>
      </c>
      <c r="I28" s="205"/>
      <c r="J28" s="205">
        <f xml:space="preserve"> IF(J$25 &lt; $F$23, 0, 1 / ( 1 + $F15) ^ J$26)</f>
        <v>0</v>
      </c>
      <c r="K28" s="205">
        <f t="shared" ref="K28:V28" si="3" xml:space="preserve"> IF(K$25 &lt; $F$23, 0, 1 / ( 1 + $F15) ^ K$26)</f>
        <v>0</v>
      </c>
      <c r="L28" s="205">
        <f t="shared" si="3"/>
        <v>0</v>
      </c>
      <c r="M28" s="205">
        <f t="shared" si="3"/>
        <v>0</v>
      </c>
      <c r="N28" s="205">
        <f t="shared" si="3"/>
        <v>0</v>
      </c>
      <c r="O28" s="205">
        <f t="shared" si="3"/>
        <v>0</v>
      </c>
      <c r="P28" s="205">
        <f t="shared" si="3"/>
        <v>0</v>
      </c>
      <c r="Q28" s="205">
        <f t="shared" si="3"/>
        <v>0</v>
      </c>
      <c r="R28" s="205">
        <f t="shared" si="3"/>
        <v>1</v>
      </c>
      <c r="S28" s="205">
        <f t="shared" si="3"/>
        <v>0.96709967211291548</v>
      </c>
      <c r="T28" s="205">
        <f t="shared" si="3"/>
        <v>0.93528177580090854</v>
      </c>
      <c r="U28" s="205">
        <f t="shared" si="3"/>
        <v>0.90442780047256455</v>
      </c>
      <c r="V28" s="205">
        <f t="shared" si="3"/>
        <v>0.87467182928682241</v>
      </c>
    </row>
    <row r="29" spans="1:22" s="162" customFormat="1" ht="12.75" customHeight="1" outlineLevel="1">
      <c r="A29" s="160"/>
      <c r="B29" s="160"/>
      <c r="C29" s="161"/>
      <c r="D29" s="212"/>
      <c r="E29" s="205" t="s">
        <v>378</v>
      </c>
      <c r="F29" s="205"/>
      <c r="G29" s="205" t="s">
        <v>326</v>
      </c>
      <c r="H29" s="205">
        <f t="shared" ref="H29:H34" si="4" xml:space="preserve"> SUM(J29:V29)</f>
        <v>4.6814810776732108</v>
      </c>
      <c r="I29" s="205"/>
      <c r="J29" s="205">
        <f xml:space="preserve"> IF(J$25 &lt; $F$23, 0, 1 / ( 1 + $F16) ^ J$26)</f>
        <v>0</v>
      </c>
      <c r="K29" s="205">
        <f t="shared" ref="K29:V29" si="5" xml:space="preserve"> IF(K$25 &lt; $F$23, 0, 1 / ( 1 + $F16) ^ K$26)</f>
        <v>0</v>
      </c>
      <c r="L29" s="205">
        <f t="shared" si="5"/>
        <v>0</v>
      </c>
      <c r="M29" s="205">
        <f t="shared" si="5"/>
        <v>0</v>
      </c>
      <c r="N29" s="205">
        <f t="shared" si="5"/>
        <v>0</v>
      </c>
      <c r="O29" s="205">
        <f t="shared" si="5"/>
        <v>0</v>
      </c>
      <c r="P29" s="205">
        <f t="shared" si="5"/>
        <v>0</v>
      </c>
      <c r="Q29" s="205">
        <f t="shared" si="5"/>
        <v>0</v>
      </c>
      <c r="R29" s="205">
        <f t="shared" si="5"/>
        <v>1</v>
      </c>
      <c r="S29" s="205">
        <f t="shared" si="5"/>
        <v>0.96709967211291548</v>
      </c>
      <c r="T29" s="205">
        <f t="shared" si="5"/>
        <v>0.93528177580090854</v>
      </c>
      <c r="U29" s="205">
        <f t="shared" si="5"/>
        <v>0.90442780047256455</v>
      </c>
      <c r="V29" s="205">
        <f t="shared" si="5"/>
        <v>0.87467182928682241</v>
      </c>
    </row>
    <row r="30" spans="1:22" s="162" customFormat="1" ht="12.75" customHeight="1" outlineLevel="1">
      <c r="A30" s="160"/>
      <c r="B30" s="160"/>
      <c r="C30" s="161"/>
      <c r="D30" s="212"/>
      <c r="E30" s="205" t="s">
        <v>379</v>
      </c>
      <c r="F30" s="205"/>
      <c r="G30" s="205" t="s">
        <v>326</v>
      </c>
      <c r="H30" s="205">
        <f t="shared" si="4"/>
        <v>4.6814810776732108</v>
      </c>
      <c r="I30" s="205"/>
      <c r="J30" s="205">
        <f xml:space="preserve"> IF(J$25 &lt; $F$23, 0, 1 / ( 1 + $F17) ^ J$26)</f>
        <v>0</v>
      </c>
      <c r="K30" s="205">
        <f t="shared" ref="K30:V30" si="6" xml:space="preserve"> IF(K$25 &lt; $F$23, 0, 1 / ( 1 + $F17) ^ K$26)</f>
        <v>0</v>
      </c>
      <c r="L30" s="205">
        <f t="shared" si="6"/>
        <v>0</v>
      </c>
      <c r="M30" s="205">
        <f t="shared" si="6"/>
        <v>0</v>
      </c>
      <c r="N30" s="205">
        <f t="shared" si="6"/>
        <v>0</v>
      </c>
      <c r="O30" s="205">
        <f t="shared" si="6"/>
        <v>0</v>
      </c>
      <c r="P30" s="205">
        <f t="shared" si="6"/>
        <v>0</v>
      </c>
      <c r="Q30" s="205">
        <f t="shared" si="6"/>
        <v>0</v>
      </c>
      <c r="R30" s="205">
        <f t="shared" si="6"/>
        <v>1</v>
      </c>
      <c r="S30" s="205">
        <f t="shared" si="6"/>
        <v>0.96709967211291548</v>
      </c>
      <c r="T30" s="205">
        <f t="shared" si="6"/>
        <v>0.93528177580090854</v>
      </c>
      <c r="U30" s="205">
        <f t="shared" si="6"/>
        <v>0.90442780047256455</v>
      </c>
      <c r="V30" s="205">
        <f t="shared" si="6"/>
        <v>0.87467182928682241</v>
      </c>
    </row>
    <row r="31" spans="1:22" s="162" customFormat="1" ht="12.75" customHeight="1" outlineLevel="1">
      <c r="A31" s="160"/>
      <c r="B31" s="160"/>
      <c r="C31" s="161"/>
      <c r="D31" s="212"/>
      <c r="E31" s="205" t="s">
        <v>380</v>
      </c>
      <c r="F31" s="205"/>
      <c r="G31" s="205" t="s">
        <v>326</v>
      </c>
      <c r="H31" s="205">
        <f t="shared" si="4"/>
        <v>4.6814810776732108</v>
      </c>
      <c r="I31" s="205"/>
      <c r="J31" s="205">
        <f t="shared" ref="J31:V32" si="7" xml:space="preserve"> IF(J$25 &lt; $F$23, 0, 1 / ( 1 + $F18) ^ J$26)</f>
        <v>0</v>
      </c>
      <c r="K31" s="205">
        <f t="shared" si="7"/>
        <v>0</v>
      </c>
      <c r="L31" s="205">
        <f t="shared" si="7"/>
        <v>0</v>
      </c>
      <c r="M31" s="205">
        <f t="shared" si="7"/>
        <v>0</v>
      </c>
      <c r="N31" s="205">
        <f t="shared" si="7"/>
        <v>0</v>
      </c>
      <c r="O31" s="205">
        <f t="shared" si="7"/>
        <v>0</v>
      </c>
      <c r="P31" s="205">
        <f t="shared" si="7"/>
        <v>0</v>
      </c>
      <c r="Q31" s="205">
        <f t="shared" si="7"/>
        <v>0</v>
      </c>
      <c r="R31" s="205">
        <f t="shared" si="7"/>
        <v>1</v>
      </c>
      <c r="S31" s="205">
        <f t="shared" si="7"/>
        <v>0.96709967211291548</v>
      </c>
      <c r="T31" s="205">
        <f t="shared" si="7"/>
        <v>0.93528177580090854</v>
      </c>
      <c r="U31" s="205">
        <f t="shared" si="7"/>
        <v>0.90442780047256455</v>
      </c>
      <c r="V31" s="205">
        <f t="shared" si="7"/>
        <v>0.87467182928682241</v>
      </c>
    </row>
    <row r="32" spans="1:22" s="162" customFormat="1" ht="12.75" customHeight="1" outlineLevel="1">
      <c r="A32" s="160"/>
      <c r="B32" s="160"/>
      <c r="C32" s="161"/>
      <c r="D32" s="212"/>
      <c r="E32" s="295" t="s">
        <v>381</v>
      </c>
      <c r="F32" s="295"/>
      <c r="G32" s="295" t="s">
        <v>326</v>
      </c>
      <c r="H32" s="295">
        <f t="shared" ref="H32" si="8" xml:space="preserve"> SUM(J32:V32)</f>
        <v>4.6814810776732108</v>
      </c>
      <c r="I32" s="295"/>
      <c r="J32" s="295">
        <f t="shared" si="7"/>
        <v>0</v>
      </c>
      <c r="K32" s="295">
        <f t="shared" si="7"/>
        <v>0</v>
      </c>
      <c r="L32" s="295">
        <f t="shared" si="7"/>
        <v>0</v>
      </c>
      <c r="M32" s="295">
        <f t="shared" si="7"/>
        <v>0</v>
      </c>
      <c r="N32" s="295">
        <f t="shared" si="7"/>
        <v>0</v>
      </c>
      <c r="O32" s="295">
        <f t="shared" si="7"/>
        <v>0</v>
      </c>
      <c r="P32" s="295">
        <f t="shared" si="7"/>
        <v>0</v>
      </c>
      <c r="Q32" s="295">
        <f t="shared" si="7"/>
        <v>0</v>
      </c>
      <c r="R32" s="295">
        <f t="shared" si="7"/>
        <v>1</v>
      </c>
      <c r="S32" s="295">
        <f t="shared" si="7"/>
        <v>0.96709967211291548</v>
      </c>
      <c r="T32" s="295">
        <f t="shared" si="7"/>
        <v>0.93528177580090854</v>
      </c>
      <c r="U32" s="295">
        <f t="shared" si="7"/>
        <v>0.90442780047256455</v>
      </c>
      <c r="V32" s="295">
        <f t="shared" si="7"/>
        <v>0.87467182928682241</v>
      </c>
    </row>
    <row r="33" spans="1:22" s="162" customFormat="1" ht="12.75" customHeight="1" outlineLevel="1">
      <c r="A33" s="160"/>
      <c r="B33" s="160"/>
      <c r="C33" s="161"/>
      <c r="D33" s="212"/>
      <c r="E33" s="205" t="s">
        <v>382</v>
      </c>
      <c r="F33" s="205"/>
      <c r="G33" s="205" t="s">
        <v>326</v>
      </c>
      <c r="H33" s="205">
        <f t="shared" si="4"/>
        <v>4.6814810776732108</v>
      </c>
      <c r="I33" s="205"/>
      <c r="J33" s="205">
        <f t="shared" ref="J33:V33" si="9" xml:space="preserve"> IF(J$25 &lt; $F$23, 0, 1 / ( 1 + $F20) ^ J$26)</f>
        <v>0</v>
      </c>
      <c r="K33" s="205">
        <f t="shared" si="9"/>
        <v>0</v>
      </c>
      <c r="L33" s="205">
        <f t="shared" si="9"/>
        <v>0</v>
      </c>
      <c r="M33" s="205">
        <f t="shared" si="9"/>
        <v>0</v>
      </c>
      <c r="N33" s="205">
        <f t="shared" si="9"/>
        <v>0</v>
      </c>
      <c r="O33" s="205">
        <f t="shared" si="9"/>
        <v>0</v>
      </c>
      <c r="P33" s="205">
        <f t="shared" si="9"/>
        <v>0</v>
      </c>
      <c r="Q33" s="205">
        <f t="shared" si="9"/>
        <v>0</v>
      </c>
      <c r="R33" s="205">
        <f t="shared" si="9"/>
        <v>1</v>
      </c>
      <c r="S33" s="205">
        <f t="shared" si="9"/>
        <v>0.96709967211291548</v>
      </c>
      <c r="T33" s="205">
        <f t="shared" si="9"/>
        <v>0.93528177580090854</v>
      </c>
      <c r="U33" s="205">
        <f t="shared" si="9"/>
        <v>0.90442780047256455</v>
      </c>
      <c r="V33" s="205">
        <f t="shared" si="9"/>
        <v>0.87467182928682241</v>
      </c>
    </row>
    <row r="34" spans="1:22" s="162" customFormat="1" ht="12.75" customHeight="1" outlineLevel="1">
      <c r="A34" s="160"/>
      <c r="B34" s="160"/>
      <c r="C34" s="161"/>
      <c r="D34" s="212"/>
      <c r="E34" s="205" t="s">
        <v>383</v>
      </c>
      <c r="F34" s="205"/>
      <c r="G34" s="205" t="s">
        <v>326</v>
      </c>
      <c r="H34" s="205">
        <f t="shared" si="4"/>
        <v>4.6814810776732108</v>
      </c>
      <c r="I34" s="205"/>
      <c r="J34" s="205">
        <f t="shared" ref="J34:V34" si="10" xml:space="preserve"> IF(J$25 &lt; $F$23, 0, 1 / ( 1 + $F21) ^ J$26)</f>
        <v>0</v>
      </c>
      <c r="K34" s="205">
        <f t="shared" si="10"/>
        <v>0</v>
      </c>
      <c r="L34" s="205">
        <f t="shared" si="10"/>
        <v>0</v>
      </c>
      <c r="M34" s="205">
        <f t="shared" si="10"/>
        <v>0</v>
      </c>
      <c r="N34" s="205">
        <f t="shared" si="10"/>
        <v>0</v>
      </c>
      <c r="O34" s="205">
        <f t="shared" si="10"/>
        <v>0</v>
      </c>
      <c r="P34" s="205">
        <f t="shared" si="10"/>
        <v>0</v>
      </c>
      <c r="Q34" s="205">
        <f t="shared" si="10"/>
        <v>0</v>
      </c>
      <c r="R34" s="205">
        <f t="shared" si="10"/>
        <v>1</v>
      </c>
      <c r="S34" s="205">
        <f t="shared" si="10"/>
        <v>0.96709967211291548</v>
      </c>
      <c r="T34" s="205">
        <f t="shared" si="10"/>
        <v>0.93528177580090854</v>
      </c>
      <c r="U34" s="205">
        <f t="shared" si="10"/>
        <v>0.90442780047256455</v>
      </c>
      <c r="V34" s="205">
        <f t="shared" si="10"/>
        <v>0.87467182928682241</v>
      </c>
    </row>
    <row r="35" spans="1:22" s="162" customFormat="1" ht="12.75" customHeight="1" outlineLevel="1">
      <c r="A35" s="160"/>
      <c r="B35" s="160"/>
      <c r="C35" s="161"/>
      <c r="D35" s="212"/>
      <c r="E35" s="205"/>
      <c r="F35" s="205"/>
      <c r="G35" s="205"/>
      <c r="H35" s="205"/>
      <c r="I35" s="205"/>
      <c r="J35" s="205"/>
      <c r="K35" s="205"/>
      <c r="L35" s="205"/>
      <c r="M35" s="205"/>
      <c r="N35" s="205"/>
      <c r="O35" s="205"/>
      <c r="P35" s="205"/>
      <c r="Q35" s="205"/>
      <c r="R35" s="205"/>
      <c r="S35" s="205"/>
      <c r="T35" s="205"/>
      <c r="U35" s="205"/>
      <c r="V35" s="205"/>
    </row>
    <row r="36" spans="1:22" s="162" customFormat="1" ht="12.75" customHeight="1" outlineLevel="1">
      <c r="A36" s="160"/>
      <c r="B36" s="160"/>
      <c r="C36" s="161"/>
      <c r="D36" s="212"/>
      <c r="E36" s="185" t="str">
        <f t="shared" ref="E36:V36" si="11" xml:space="preserve"> E$28</f>
        <v>PV discount factor - Water resources</v>
      </c>
      <c r="F36" s="185">
        <f t="shared" si="11"/>
        <v>0</v>
      </c>
      <c r="G36" s="185" t="str">
        <f t="shared" si="11"/>
        <v>factor</v>
      </c>
      <c r="H36" s="185">
        <f t="shared" si="11"/>
        <v>4.6814810776732108</v>
      </c>
      <c r="I36" s="185">
        <f t="shared" si="11"/>
        <v>0</v>
      </c>
      <c r="J36" s="185">
        <f t="shared" si="11"/>
        <v>0</v>
      </c>
      <c r="K36" s="185">
        <f t="shared" si="11"/>
        <v>0</v>
      </c>
      <c r="L36" s="185">
        <f t="shared" si="11"/>
        <v>0</v>
      </c>
      <c r="M36" s="185">
        <f t="shared" si="11"/>
        <v>0</v>
      </c>
      <c r="N36" s="185">
        <f t="shared" si="11"/>
        <v>0</v>
      </c>
      <c r="O36" s="185">
        <f t="shared" si="11"/>
        <v>0</v>
      </c>
      <c r="P36" s="185">
        <f t="shared" si="11"/>
        <v>0</v>
      </c>
      <c r="Q36" s="185">
        <f t="shared" si="11"/>
        <v>0</v>
      </c>
      <c r="R36" s="185">
        <f t="shared" si="11"/>
        <v>1</v>
      </c>
      <c r="S36" s="185">
        <f t="shared" si="11"/>
        <v>0.96709967211291548</v>
      </c>
      <c r="T36" s="185">
        <f t="shared" si="11"/>
        <v>0.93528177580090854</v>
      </c>
      <c r="U36" s="185">
        <f t="shared" si="11"/>
        <v>0.90442780047256455</v>
      </c>
      <c r="V36" s="185">
        <f t="shared" si="11"/>
        <v>0.87467182928682241</v>
      </c>
    </row>
    <row r="37" spans="1:22" s="162" customFormat="1" ht="12.75" customHeight="1" outlineLevel="1">
      <c r="A37" s="160"/>
      <c r="B37" s="160"/>
      <c r="C37" s="161"/>
      <c r="D37" s="212"/>
      <c r="E37" s="185" t="str">
        <f t="shared" ref="E37:V37" si="12" xml:space="preserve"> E$29</f>
        <v>PV discount factor - Water network</v>
      </c>
      <c r="F37" s="185">
        <f t="shared" si="12"/>
        <v>0</v>
      </c>
      <c r="G37" s="185" t="str">
        <f t="shared" si="12"/>
        <v>factor</v>
      </c>
      <c r="H37" s="185">
        <f t="shared" si="12"/>
        <v>4.6814810776732108</v>
      </c>
      <c r="I37" s="185">
        <f t="shared" si="12"/>
        <v>0</v>
      </c>
      <c r="J37" s="185">
        <f t="shared" si="12"/>
        <v>0</v>
      </c>
      <c r="K37" s="185">
        <f t="shared" si="12"/>
        <v>0</v>
      </c>
      <c r="L37" s="185">
        <f t="shared" si="12"/>
        <v>0</v>
      </c>
      <c r="M37" s="185">
        <f t="shared" si="12"/>
        <v>0</v>
      </c>
      <c r="N37" s="185">
        <f t="shared" si="12"/>
        <v>0</v>
      </c>
      <c r="O37" s="185">
        <f t="shared" si="12"/>
        <v>0</v>
      </c>
      <c r="P37" s="185">
        <f t="shared" si="12"/>
        <v>0</v>
      </c>
      <c r="Q37" s="185">
        <f t="shared" si="12"/>
        <v>0</v>
      </c>
      <c r="R37" s="185">
        <f t="shared" si="12"/>
        <v>1</v>
      </c>
      <c r="S37" s="185">
        <f t="shared" si="12"/>
        <v>0.96709967211291548</v>
      </c>
      <c r="T37" s="185">
        <f t="shared" si="12"/>
        <v>0.93528177580090854</v>
      </c>
      <c r="U37" s="185">
        <f t="shared" si="12"/>
        <v>0.90442780047256455</v>
      </c>
      <c r="V37" s="185">
        <f t="shared" si="12"/>
        <v>0.87467182928682241</v>
      </c>
    </row>
    <row r="38" spans="1:22" s="162" customFormat="1" ht="12.75" customHeight="1" outlineLevel="1">
      <c r="A38" s="160"/>
      <c r="B38" s="160"/>
      <c r="C38" s="161"/>
      <c r="D38" s="212"/>
      <c r="E38" s="185" t="str">
        <f xml:space="preserve"> E$30</f>
        <v>PV discount factor - Bioresources</v>
      </c>
      <c r="F38" s="185">
        <f t="shared" ref="F38:V38" si="13" xml:space="preserve"> F$30</f>
        <v>0</v>
      </c>
      <c r="G38" s="185" t="str">
        <f t="shared" si="13"/>
        <v>factor</v>
      </c>
      <c r="H38" s="185">
        <f t="shared" si="13"/>
        <v>4.6814810776732108</v>
      </c>
      <c r="I38" s="185">
        <f t="shared" si="13"/>
        <v>0</v>
      </c>
      <c r="J38" s="185">
        <f t="shared" si="13"/>
        <v>0</v>
      </c>
      <c r="K38" s="185">
        <f t="shared" si="13"/>
        <v>0</v>
      </c>
      <c r="L38" s="185">
        <f t="shared" si="13"/>
        <v>0</v>
      </c>
      <c r="M38" s="185">
        <f t="shared" si="13"/>
        <v>0</v>
      </c>
      <c r="N38" s="185">
        <f t="shared" si="13"/>
        <v>0</v>
      </c>
      <c r="O38" s="185">
        <f t="shared" si="13"/>
        <v>0</v>
      </c>
      <c r="P38" s="185">
        <f t="shared" si="13"/>
        <v>0</v>
      </c>
      <c r="Q38" s="185">
        <f t="shared" si="13"/>
        <v>0</v>
      </c>
      <c r="R38" s="185">
        <f t="shared" si="13"/>
        <v>1</v>
      </c>
      <c r="S38" s="185">
        <f t="shared" si="13"/>
        <v>0.96709967211291548</v>
      </c>
      <c r="T38" s="185">
        <f t="shared" si="13"/>
        <v>0.93528177580090854</v>
      </c>
      <c r="U38" s="185">
        <f t="shared" si="13"/>
        <v>0.90442780047256455</v>
      </c>
      <c r="V38" s="185">
        <f t="shared" si="13"/>
        <v>0.87467182928682241</v>
      </c>
    </row>
    <row r="39" spans="1:22" s="162" customFormat="1" ht="12.75" customHeight="1" outlineLevel="1">
      <c r="A39" s="160"/>
      <c r="B39" s="160"/>
      <c r="C39" s="161"/>
      <c r="D39" s="212"/>
      <c r="E39" s="185" t="str">
        <f t="shared" ref="E39:V39" si="14" xml:space="preserve"> E$31</f>
        <v>PV discount factor - Wastewater network</v>
      </c>
      <c r="F39" s="185">
        <f t="shared" si="14"/>
        <v>0</v>
      </c>
      <c r="G39" s="185" t="str">
        <f t="shared" si="14"/>
        <v>factor</v>
      </c>
      <c r="H39" s="185">
        <f t="shared" si="14"/>
        <v>4.6814810776732108</v>
      </c>
      <c r="I39" s="185">
        <f t="shared" si="14"/>
        <v>0</v>
      </c>
      <c r="J39" s="185">
        <f t="shared" si="14"/>
        <v>0</v>
      </c>
      <c r="K39" s="185">
        <f t="shared" si="14"/>
        <v>0</v>
      </c>
      <c r="L39" s="185">
        <f t="shared" si="14"/>
        <v>0</v>
      </c>
      <c r="M39" s="185">
        <f t="shared" si="14"/>
        <v>0</v>
      </c>
      <c r="N39" s="185">
        <f t="shared" si="14"/>
        <v>0</v>
      </c>
      <c r="O39" s="185">
        <f t="shared" si="14"/>
        <v>0</v>
      </c>
      <c r="P39" s="185">
        <f t="shared" si="14"/>
        <v>0</v>
      </c>
      <c r="Q39" s="185">
        <f t="shared" si="14"/>
        <v>0</v>
      </c>
      <c r="R39" s="185">
        <f t="shared" si="14"/>
        <v>1</v>
      </c>
      <c r="S39" s="185">
        <f t="shared" si="14"/>
        <v>0.96709967211291548</v>
      </c>
      <c r="T39" s="185">
        <f t="shared" si="14"/>
        <v>0.93528177580090854</v>
      </c>
      <c r="U39" s="185">
        <f t="shared" si="14"/>
        <v>0.90442780047256455</v>
      </c>
      <c r="V39" s="185">
        <f t="shared" si="14"/>
        <v>0.87467182928682241</v>
      </c>
    </row>
    <row r="40" spans="1:22" s="162" customFormat="1" ht="12.75" customHeight="1" outlineLevel="1">
      <c r="A40" s="160"/>
      <c r="B40" s="160"/>
      <c r="C40" s="161"/>
      <c r="D40" s="212"/>
      <c r="E40" s="291" t="str">
        <f t="shared" ref="E40:V40" si="15" xml:space="preserve"> E$32</f>
        <v>PV discount factor - Dummy control</v>
      </c>
      <c r="F40" s="291">
        <f t="shared" si="15"/>
        <v>0</v>
      </c>
      <c r="G40" s="291" t="str">
        <f t="shared" si="15"/>
        <v>factor</v>
      </c>
      <c r="H40" s="291">
        <f t="shared" si="15"/>
        <v>4.6814810776732108</v>
      </c>
      <c r="I40" s="291">
        <f t="shared" si="15"/>
        <v>0</v>
      </c>
      <c r="J40" s="291">
        <f t="shared" si="15"/>
        <v>0</v>
      </c>
      <c r="K40" s="291">
        <f t="shared" si="15"/>
        <v>0</v>
      </c>
      <c r="L40" s="291">
        <f t="shared" si="15"/>
        <v>0</v>
      </c>
      <c r="M40" s="291">
        <f t="shared" si="15"/>
        <v>0</v>
      </c>
      <c r="N40" s="291">
        <f t="shared" si="15"/>
        <v>0</v>
      </c>
      <c r="O40" s="291">
        <f t="shared" si="15"/>
        <v>0</v>
      </c>
      <c r="P40" s="291">
        <f t="shared" si="15"/>
        <v>0</v>
      </c>
      <c r="Q40" s="291">
        <f t="shared" si="15"/>
        <v>0</v>
      </c>
      <c r="R40" s="291">
        <f t="shared" si="15"/>
        <v>1</v>
      </c>
      <c r="S40" s="291">
        <f t="shared" si="15"/>
        <v>0.96709967211291548</v>
      </c>
      <c r="T40" s="291">
        <f t="shared" si="15"/>
        <v>0.93528177580090854</v>
      </c>
      <c r="U40" s="291">
        <f t="shared" si="15"/>
        <v>0.90442780047256455</v>
      </c>
      <c r="V40" s="291">
        <f t="shared" si="15"/>
        <v>0.87467182928682241</v>
      </c>
    </row>
    <row r="41" spans="1:22" s="162" customFormat="1" ht="12.75" customHeight="1" outlineLevel="1">
      <c r="A41" s="160"/>
      <c r="B41" s="160"/>
      <c r="C41" s="161"/>
      <c r="D41" s="212"/>
      <c r="E41" s="185" t="str">
        <f t="shared" ref="E41:V41" si="16" xml:space="preserve"> E$33</f>
        <v>PV discount factor - Residential retail</v>
      </c>
      <c r="F41" s="185">
        <f t="shared" si="16"/>
        <v>0</v>
      </c>
      <c r="G41" s="185" t="str">
        <f t="shared" si="16"/>
        <v>factor</v>
      </c>
      <c r="H41" s="185">
        <f t="shared" si="16"/>
        <v>4.6814810776732108</v>
      </c>
      <c r="I41" s="185">
        <f t="shared" si="16"/>
        <v>0</v>
      </c>
      <c r="J41" s="185">
        <f t="shared" si="16"/>
        <v>0</v>
      </c>
      <c r="K41" s="185">
        <f t="shared" si="16"/>
        <v>0</v>
      </c>
      <c r="L41" s="185">
        <f t="shared" si="16"/>
        <v>0</v>
      </c>
      <c r="M41" s="185">
        <f t="shared" si="16"/>
        <v>0</v>
      </c>
      <c r="N41" s="185">
        <f t="shared" si="16"/>
        <v>0</v>
      </c>
      <c r="O41" s="185">
        <f t="shared" si="16"/>
        <v>0</v>
      </c>
      <c r="P41" s="185">
        <f t="shared" si="16"/>
        <v>0</v>
      </c>
      <c r="Q41" s="185">
        <f t="shared" si="16"/>
        <v>0</v>
      </c>
      <c r="R41" s="185">
        <f t="shared" si="16"/>
        <v>1</v>
      </c>
      <c r="S41" s="185">
        <f t="shared" si="16"/>
        <v>0.96709967211291548</v>
      </c>
      <c r="T41" s="185">
        <f t="shared" si="16"/>
        <v>0.93528177580090854</v>
      </c>
      <c r="U41" s="185">
        <f t="shared" si="16"/>
        <v>0.90442780047256455</v>
      </c>
      <c r="V41" s="185">
        <f t="shared" si="16"/>
        <v>0.87467182928682241</v>
      </c>
    </row>
    <row r="42" spans="1:22" s="162" customFormat="1" ht="12.75" customHeight="1" outlineLevel="1">
      <c r="A42" s="160"/>
      <c r="B42" s="160"/>
      <c r="C42" s="161"/>
      <c r="D42" s="212"/>
      <c r="E42" s="185" t="str">
        <f xml:space="preserve"> E$34</f>
        <v>PV discount factor - Business retail</v>
      </c>
      <c r="F42" s="185">
        <f t="shared" ref="F42:V42" si="17" xml:space="preserve"> F$34</f>
        <v>0</v>
      </c>
      <c r="G42" s="185" t="str">
        <f t="shared" si="17"/>
        <v>factor</v>
      </c>
      <c r="H42" s="185">
        <f t="shared" si="17"/>
        <v>4.6814810776732108</v>
      </c>
      <c r="I42" s="185">
        <f t="shared" si="17"/>
        <v>0</v>
      </c>
      <c r="J42" s="185">
        <f t="shared" si="17"/>
        <v>0</v>
      </c>
      <c r="K42" s="185">
        <f t="shared" si="17"/>
        <v>0</v>
      </c>
      <c r="L42" s="185">
        <f t="shared" si="17"/>
        <v>0</v>
      </c>
      <c r="M42" s="185">
        <f t="shared" si="17"/>
        <v>0</v>
      </c>
      <c r="N42" s="185">
        <f t="shared" si="17"/>
        <v>0</v>
      </c>
      <c r="O42" s="185">
        <f t="shared" si="17"/>
        <v>0</v>
      </c>
      <c r="P42" s="185">
        <f t="shared" si="17"/>
        <v>0</v>
      </c>
      <c r="Q42" s="185">
        <f t="shared" si="17"/>
        <v>0</v>
      </c>
      <c r="R42" s="185">
        <f t="shared" si="17"/>
        <v>1</v>
      </c>
      <c r="S42" s="185">
        <f t="shared" si="17"/>
        <v>0.96709967211291548</v>
      </c>
      <c r="T42" s="185">
        <f t="shared" si="17"/>
        <v>0.93528177580090854</v>
      </c>
      <c r="U42" s="185">
        <f t="shared" si="17"/>
        <v>0.90442780047256455</v>
      </c>
      <c r="V42" s="185">
        <f t="shared" si="17"/>
        <v>0.87467182928682241</v>
      </c>
    </row>
    <row r="43" spans="1:22" s="162" customFormat="1" ht="12.75" customHeight="1" outlineLevel="1">
      <c r="A43" s="160"/>
      <c r="B43" s="160"/>
      <c r="C43" s="161"/>
      <c r="D43" s="212"/>
      <c r="E43" s="185"/>
      <c r="F43" s="185"/>
      <c r="G43" s="185"/>
      <c r="H43" s="185"/>
      <c r="I43" s="185"/>
      <c r="J43" s="185"/>
      <c r="K43" s="185"/>
      <c r="L43" s="185"/>
      <c r="M43" s="185"/>
      <c r="N43" s="185"/>
      <c r="O43" s="185"/>
      <c r="P43" s="185"/>
      <c r="Q43" s="185"/>
      <c r="R43" s="185"/>
      <c r="S43" s="185"/>
      <c r="T43" s="185"/>
      <c r="U43" s="185"/>
      <c r="V43" s="185"/>
    </row>
    <row r="44" spans="1:22" ht="5.0999999999999996" customHeight="1" outlineLevel="1"/>
    <row r="45" spans="1:22" outlineLevel="1">
      <c r="E45" t="s">
        <v>384</v>
      </c>
      <c r="F45" s="197">
        <f t="shared" ref="F45:F51" si="18" xml:space="preserve"> SUM(J36:V36)</f>
        <v>4.6814810776732108</v>
      </c>
      <c r="G45" s="205" t="s">
        <v>326</v>
      </c>
    </row>
    <row r="46" spans="1:22" outlineLevel="1">
      <c r="E46" t="s">
        <v>385</v>
      </c>
      <c r="F46" s="197">
        <f t="shared" si="18"/>
        <v>4.6814810776732108</v>
      </c>
      <c r="G46" s="205" t="s">
        <v>326</v>
      </c>
    </row>
    <row r="47" spans="1:22" outlineLevel="1">
      <c r="E47" t="s">
        <v>386</v>
      </c>
      <c r="F47" s="197">
        <f t="shared" si="18"/>
        <v>4.6814810776732108</v>
      </c>
      <c r="G47" s="205" t="s">
        <v>326</v>
      </c>
    </row>
    <row r="48" spans="1:22" outlineLevel="1">
      <c r="E48" t="s">
        <v>387</v>
      </c>
      <c r="F48" s="197">
        <f t="shared" si="18"/>
        <v>4.6814810776732108</v>
      </c>
      <c r="G48" s="205" t="s">
        <v>326</v>
      </c>
    </row>
    <row r="49" spans="1:22" outlineLevel="1">
      <c r="E49" s="284" t="s">
        <v>388</v>
      </c>
      <c r="F49" s="292">
        <f t="shared" si="18"/>
        <v>4.6814810776732108</v>
      </c>
      <c r="G49" s="295" t="s">
        <v>326</v>
      </c>
    </row>
    <row r="50" spans="1:22" outlineLevel="1">
      <c r="E50" t="s">
        <v>389</v>
      </c>
      <c r="F50" s="197">
        <f t="shared" si="18"/>
        <v>4.6814810776732108</v>
      </c>
      <c r="G50" s="205" t="s">
        <v>326</v>
      </c>
    </row>
    <row r="51" spans="1:22" outlineLevel="1">
      <c r="E51" t="s">
        <v>390</v>
      </c>
      <c r="F51" s="197">
        <f t="shared" si="18"/>
        <v>4.6814810776732108</v>
      </c>
      <c r="G51" s="205" t="s">
        <v>326</v>
      </c>
    </row>
    <row r="52" spans="1:22" outlineLevel="1"/>
    <row r="54" spans="1:22" ht="12.75" customHeight="1">
      <c r="A54" s="39" t="s">
        <v>391</v>
      </c>
      <c r="B54" s="39"/>
      <c r="C54" s="40"/>
      <c r="D54" s="39"/>
      <c r="E54" s="39"/>
      <c r="F54" s="39"/>
      <c r="G54" s="39"/>
      <c r="H54" s="39"/>
      <c r="I54" s="39"/>
      <c r="J54" s="39"/>
      <c r="K54" s="39"/>
      <c r="L54" s="39"/>
      <c r="M54" s="39"/>
      <c r="N54" s="39"/>
      <c r="O54" s="39"/>
      <c r="P54" s="39"/>
      <c r="Q54" s="39"/>
      <c r="R54" s="39"/>
      <c r="S54" s="39"/>
      <c r="T54" s="39"/>
      <c r="U54" s="39"/>
      <c r="V54" s="39"/>
    </row>
    <row r="55" spans="1:22" outlineLevel="1"/>
    <row r="56" spans="1:22" outlineLevel="1">
      <c r="B56" s="10" t="s">
        <v>392</v>
      </c>
    </row>
    <row r="57" spans="1:22" s="222" customFormat="1" ht="12.75" customHeight="1" outlineLevel="2">
      <c r="A57" s="220"/>
      <c r="B57" s="220"/>
      <c r="C57" s="221"/>
      <c r="D57" s="20"/>
      <c r="E57" s="21" t="str">
        <f xml:space="preserve"> Inputs!E$134</f>
        <v>PV base date</v>
      </c>
      <c r="F57" s="21">
        <f xml:space="preserve"> Inputs!F$134</f>
        <v>44286</v>
      </c>
      <c r="G57" s="21" t="str">
        <f xml:space="preserve"> Inputs!G$134</f>
        <v>date</v>
      </c>
      <c r="H57" s="20"/>
      <c r="I57" s="20"/>
      <c r="J57" s="20"/>
      <c r="K57" s="20"/>
      <c r="L57" s="20"/>
      <c r="M57" s="20"/>
      <c r="N57" s="20"/>
      <c r="O57" s="20"/>
      <c r="P57" s="20"/>
      <c r="Q57" s="20"/>
      <c r="R57" s="20"/>
      <c r="S57" s="20"/>
      <c r="T57" s="20"/>
      <c r="U57" s="20"/>
      <c r="V57" s="20"/>
    </row>
    <row r="58" spans="1:22" ht="5.0999999999999996" customHeight="1" outlineLevel="2"/>
    <row r="59" spans="1:22" s="193" customFormat="1" ht="12.75" customHeight="1" outlineLevel="2">
      <c r="A59" s="210"/>
      <c r="B59" s="210"/>
      <c r="C59" s="211"/>
      <c r="E59" s="193" t="str">
        <f xml:space="preserve"> Time!E$25</f>
        <v>Model period ending</v>
      </c>
      <c r="F59" s="193">
        <f xml:space="preserve"> Time!F$25</f>
        <v>0</v>
      </c>
      <c r="G59" s="193" t="str">
        <f xml:space="preserve"> Time!G$25</f>
        <v>date</v>
      </c>
      <c r="H59" s="193">
        <f xml:space="preserve"> Time!H$25</f>
        <v>0</v>
      </c>
      <c r="I59" s="193">
        <f xml:space="preserve"> Time!I$25</f>
        <v>0</v>
      </c>
      <c r="J59" s="193">
        <f xml:space="preserve"> Time!J$25</f>
        <v>41364</v>
      </c>
      <c r="K59" s="193">
        <f xml:space="preserve"> Time!K$25</f>
        <v>41729</v>
      </c>
      <c r="L59" s="193">
        <f xml:space="preserve"> Time!L$25</f>
        <v>42094</v>
      </c>
      <c r="M59" s="193">
        <f xml:space="preserve"> Time!M$25</f>
        <v>42460</v>
      </c>
      <c r="N59" s="193">
        <f xml:space="preserve"> Time!N$25</f>
        <v>42825</v>
      </c>
      <c r="O59" s="193">
        <f xml:space="preserve"> Time!O$25</f>
        <v>43190</v>
      </c>
      <c r="P59" s="193">
        <f xml:space="preserve"> Time!P$25</f>
        <v>43555</v>
      </c>
      <c r="Q59" s="193">
        <f xml:space="preserve"> Time!Q$25</f>
        <v>43921</v>
      </c>
      <c r="R59" s="193">
        <f xml:space="preserve"> Time!R$25</f>
        <v>44286</v>
      </c>
      <c r="S59" s="193">
        <f xml:space="preserve"> Time!S$25</f>
        <v>44651</v>
      </c>
      <c r="T59" s="193">
        <f xml:space="preserve"> Time!T$25</f>
        <v>45016</v>
      </c>
      <c r="U59" s="193">
        <f xml:space="preserve"> Time!U$25</f>
        <v>45382</v>
      </c>
      <c r="V59" s="193">
        <f xml:space="preserve"> Time!V$25</f>
        <v>45747</v>
      </c>
    </row>
    <row r="60" spans="1:22" ht="5.0999999999999996" customHeight="1" outlineLevel="2"/>
    <row r="61" spans="1:22" s="193" customFormat="1" ht="12.75" customHeight="1" outlineLevel="2">
      <c r="A61" s="210"/>
      <c r="B61" s="210"/>
      <c r="C61" s="211"/>
      <c r="E61" s="213" t="str">
        <f t="shared" ref="E61:V61" si="19" xml:space="preserve"> E$28</f>
        <v>PV discount factor - Water resources</v>
      </c>
      <c r="F61" s="213">
        <f t="shared" si="19"/>
        <v>0</v>
      </c>
      <c r="G61" s="213" t="str">
        <f t="shared" si="19"/>
        <v>factor</v>
      </c>
      <c r="H61" s="213">
        <f t="shared" si="19"/>
        <v>4.6814810776732108</v>
      </c>
      <c r="I61" s="213">
        <f t="shared" si="19"/>
        <v>0</v>
      </c>
      <c r="J61" s="213">
        <f t="shared" si="19"/>
        <v>0</v>
      </c>
      <c r="K61" s="213">
        <f t="shared" si="19"/>
        <v>0</v>
      </c>
      <c r="L61" s="213">
        <f t="shared" si="19"/>
        <v>0</v>
      </c>
      <c r="M61" s="213">
        <f t="shared" si="19"/>
        <v>0</v>
      </c>
      <c r="N61" s="213">
        <f t="shared" si="19"/>
        <v>0</v>
      </c>
      <c r="O61" s="213">
        <f t="shared" si="19"/>
        <v>0</v>
      </c>
      <c r="P61" s="213">
        <f t="shared" si="19"/>
        <v>0</v>
      </c>
      <c r="Q61" s="213">
        <f t="shared" si="19"/>
        <v>0</v>
      </c>
      <c r="R61" s="213">
        <f t="shared" si="19"/>
        <v>1</v>
      </c>
      <c r="S61" s="213">
        <f t="shared" si="19"/>
        <v>0.96709967211291548</v>
      </c>
      <c r="T61" s="213">
        <f t="shared" si="19"/>
        <v>0.93528177580090854</v>
      </c>
      <c r="U61" s="213">
        <f t="shared" si="19"/>
        <v>0.90442780047256455</v>
      </c>
      <c r="V61" s="213">
        <f t="shared" si="19"/>
        <v>0.87467182928682241</v>
      </c>
    </row>
    <row r="62" spans="1:22" s="162" customFormat="1" ht="12.75" customHeight="1" outlineLevel="2">
      <c r="A62" s="160"/>
      <c r="B62" s="160"/>
      <c r="C62" s="161"/>
      <c r="D62" s="212"/>
      <c r="E62" s="185" t="str">
        <f t="shared" ref="E62:V62" si="20" xml:space="preserve"> E$29</f>
        <v>PV discount factor - Water network</v>
      </c>
      <c r="F62" s="185">
        <f t="shared" si="20"/>
        <v>0</v>
      </c>
      <c r="G62" s="185" t="str">
        <f t="shared" si="20"/>
        <v>factor</v>
      </c>
      <c r="H62" s="185">
        <f t="shared" si="20"/>
        <v>4.6814810776732108</v>
      </c>
      <c r="I62" s="185">
        <f t="shared" si="20"/>
        <v>0</v>
      </c>
      <c r="J62" s="185">
        <f t="shared" si="20"/>
        <v>0</v>
      </c>
      <c r="K62" s="185">
        <f t="shared" si="20"/>
        <v>0</v>
      </c>
      <c r="L62" s="185">
        <f t="shared" si="20"/>
        <v>0</v>
      </c>
      <c r="M62" s="185">
        <f t="shared" si="20"/>
        <v>0</v>
      </c>
      <c r="N62" s="185">
        <f t="shared" si="20"/>
        <v>0</v>
      </c>
      <c r="O62" s="185">
        <f t="shared" si="20"/>
        <v>0</v>
      </c>
      <c r="P62" s="185">
        <f t="shared" si="20"/>
        <v>0</v>
      </c>
      <c r="Q62" s="185">
        <f t="shared" si="20"/>
        <v>0</v>
      </c>
      <c r="R62" s="185">
        <f t="shared" si="20"/>
        <v>1</v>
      </c>
      <c r="S62" s="185">
        <f t="shared" si="20"/>
        <v>0.96709967211291548</v>
      </c>
      <c r="T62" s="185">
        <f t="shared" si="20"/>
        <v>0.93528177580090854</v>
      </c>
      <c r="U62" s="185">
        <f t="shared" si="20"/>
        <v>0.90442780047256455</v>
      </c>
      <c r="V62" s="185">
        <f t="shared" si="20"/>
        <v>0.87467182928682241</v>
      </c>
    </row>
    <row r="63" spans="1:22" s="162" customFormat="1" ht="12.75" customHeight="1" outlineLevel="2">
      <c r="A63" s="160"/>
      <c r="B63" s="160"/>
      <c r="C63" s="161"/>
      <c r="D63" s="212"/>
      <c r="E63" s="185" t="str">
        <f xml:space="preserve"> E$30</f>
        <v>PV discount factor - Bioresources</v>
      </c>
      <c r="F63" s="185">
        <f t="shared" ref="F63:V63" si="21" xml:space="preserve"> F$30</f>
        <v>0</v>
      </c>
      <c r="G63" s="185" t="str">
        <f t="shared" si="21"/>
        <v>factor</v>
      </c>
      <c r="H63" s="185">
        <f t="shared" si="21"/>
        <v>4.6814810776732108</v>
      </c>
      <c r="I63" s="185">
        <f t="shared" si="21"/>
        <v>0</v>
      </c>
      <c r="J63" s="185">
        <f t="shared" si="21"/>
        <v>0</v>
      </c>
      <c r="K63" s="185">
        <f t="shared" si="21"/>
        <v>0</v>
      </c>
      <c r="L63" s="185">
        <f t="shared" si="21"/>
        <v>0</v>
      </c>
      <c r="M63" s="185">
        <f t="shared" si="21"/>
        <v>0</v>
      </c>
      <c r="N63" s="185">
        <f t="shared" si="21"/>
        <v>0</v>
      </c>
      <c r="O63" s="185">
        <f t="shared" si="21"/>
        <v>0</v>
      </c>
      <c r="P63" s="185">
        <f t="shared" si="21"/>
        <v>0</v>
      </c>
      <c r="Q63" s="185">
        <f t="shared" si="21"/>
        <v>0</v>
      </c>
      <c r="R63" s="185">
        <f t="shared" si="21"/>
        <v>1</v>
      </c>
      <c r="S63" s="185">
        <f t="shared" si="21"/>
        <v>0.96709967211291548</v>
      </c>
      <c r="T63" s="185">
        <f t="shared" si="21"/>
        <v>0.93528177580090854</v>
      </c>
      <c r="U63" s="185">
        <f t="shared" si="21"/>
        <v>0.90442780047256455</v>
      </c>
      <c r="V63" s="185">
        <f t="shared" si="21"/>
        <v>0.87467182928682241</v>
      </c>
    </row>
    <row r="64" spans="1:22" s="162" customFormat="1" ht="12.75" customHeight="1" outlineLevel="2">
      <c r="A64" s="160"/>
      <c r="B64" s="160"/>
      <c r="C64" s="161"/>
      <c r="D64" s="212"/>
      <c r="E64" s="185" t="str">
        <f t="shared" ref="E64:V64" si="22" xml:space="preserve"> E$31</f>
        <v>PV discount factor - Wastewater network</v>
      </c>
      <c r="F64" s="185">
        <f t="shared" si="22"/>
        <v>0</v>
      </c>
      <c r="G64" s="185" t="str">
        <f t="shared" si="22"/>
        <v>factor</v>
      </c>
      <c r="H64" s="185">
        <f t="shared" si="22"/>
        <v>4.6814810776732108</v>
      </c>
      <c r="I64" s="185">
        <f t="shared" si="22"/>
        <v>0</v>
      </c>
      <c r="J64" s="185">
        <f t="shared" si="22"/>
        <v>0</v>
      </c>
      <c r="K64" s="185">
        <f t="shared" si="22"/>
        <v>0</v>
      </c>
      <c r="L64" s="185">
        <f t="shared" si="22"/>
        <v>0</v>
      </c>
      <c r="M64" s="185">
        <f t="shared" si="22"/>
        <v>0</v>
      </c>
      <c r="N64" s="185">
        <f t="shared" si="22"/>
        <v>0</v>
      </c>
      <c r="O64" s="185">
        <f t="shared" si="22"/>
        <v>0</v>
      </c>
      <c r="P64" s="185">
        <f t="shared" si="22"/>
        <v>0</v>
      </c>
      <c r="Q64" s="185">
        <f t="shared" si="22"/>
        <v>0</v>
      </c>
      <c r="R64" s="185">
        <f t="shared" si="22"/>
        <v>1</v>
      </c>
      <c r="S64" s="185">
        <f t="shared" si="22"/>
        <v>0.96709967211291548</v>
      </c>
      <c r="T64" s="185">
        <f t="shared" si="22"/>
        <v>0.93528177580090854</v>
      </c>
      <c r="U64" s="185">
        <f t="shared" si="22"/>
        <v>0.90442780047256455</v>
      </c>
      <c r="V64" s="185">
        <f t="shared" si="22"/>
        <v>0.87467182928682241</v>
      </c>
    </row>
    <row r="65" spans="1:22" s="162" customFormat="1" ht="12.75" customHeight="1" outlineLevel="2">
      <c r="A65" s="160"/>
      <c r="B65" s="160"/>
      <c r="C65" s="161"/>
      <c r="D65" s="212"/>
      <c r="E65" s="291" t="str">
        <f t="shared" ref="E65:V65" si="23" xml:space="preserve"> E$32</f>
        <v>PV discount factor - Dummy control</v>
      </c>
      <c r="F65" s="291">
        <f t="shared" si="23"/>
        <v>0</v>
      </c>
      <c r="G65" s="291" t="str">
        <f t="shared" si="23"/>
        <v>factor</v>
      </c>
      <c r="H65" s="291">
        <f t="shared" si="23"/>
        <v>4.6814810776732108</v>
      </c>
      <c r="I65" s="291">
        <f t="shared" si="23"/>
        <v>0</v>
      </c>
      <c r="J65" s="291">
        <f t="shared" si="23"/>
        <v>0</v>
      </c>
      <c r="K65" s="291">
        <f t="shared" si="23"/>
        <v>0</v>
      </c>
      <c r="L65" s="291">
        <f t="shared" si="23"/>
        <v>0</v>
      </c>
      <c r="M65" s="291">
        <f t="shared" si="23"/>
        <v>0</v>
      </c>
      <c r="N65" s="291">
        <f t="shared" si="23"/>
        <v>0</v>
      </c>
      <c r="O65" s="291">
        <f t="shared" si="23"/>
        <v>0</v>
      </c>
      <c r="P65" s="291">
        <f t="shared" si="23"/>
        <v>0</v>
      </c>
      <c r="Q65" s="291">
        <f t="shared" si="23"/>
        <v>0</v>
      </c>
      <c r="R65" s="291">
        <f t="shared" si="23"/>
        <v>1</v>
      </c>
      <c r="S65" s="291">
        <f t="shared" si="23"/>
        <v>0.96709967211291548</v>
      </c>
      <c r="T65" s="291">
        <f t="shared" si="23"/>
        <v>0.93528177580090854</v>
      </c>
      <c r="U65" s="291">
        <f t="shared" si="23"/>
        <v>0.90442780047256455</v>
      </c>
      <c r="V65" s="291">
        <f t="shared" si="23"/>
        <v>0.87467182928682241</v>
      </c>
    </row>
    <row r="66" spans="1:22" s="162" customFormat="1" ht="12.75" customHeight="1" outlineLevel="2">
      <c r="A66" s="160"/>
      <c r="B66" s="160"/>
      <c r="C66" s="161"/>
      <c r="D66" s="212"/>
      <c r="E66" s="185" t="str">
        <f t="shared" ref="E66:V66" si="24" xml:space="preserve"> E$33</f>
        <v>PV discount factor - Residential retail</v>
      </c>
      <c r="F66" s="185">
        <f t="shared" si="24"/>
        <v>0</v>
      </c>
      <c r="G66" s="185" t="str">
        <f t="shared" si="24"/>
        <v>factor</v>
      </c>
      <c r="H66" s="185">
        <f t="shared" si="24"/>
        <v>4.6814810776732108</v>
      </c>
      <c r="I66" s="185">
        <f t="shared" si="24"/>
        <v>0</v>
      </c>
      <c r="J66" s="185">
        <f t="shared" si="24"/>
        <v>0</v>
      </c>
      <c r="K66" s="185">
        <f t="shared" si="24"/>
        <v>0</v>
      </c>
      <c r="L66" s="185">
        <f t="shared" si="24"/>
        <v>0</v>
      </c>
      <c r="M66" s="185">
        <f t="shared" si="24"/>
        <v>0</v>
      </c>
      <c r="N66" s="185">
        <f t="shared" si="24"/>
        <v>0</v>
      </c>
      <c r="O66" s="185">
        <f t="shared" si="24"/>
        <v>0</v>
      </c>
      <c r="P66" s="185">
        <f t="shared" si="24"/>
        <v>0</v>
      </c>
      <c r="Q66" s="185">
        <f t="shared" si="24"/>
        <v>0</v>
      </c>
      <c r="R66" s="185">
        <f t="shared" si="24"/>
        <v>1</v>
      </c>
      <c r="S66" s="185">
        <f t="shared" si="24"/>
        <v>0.96709967211291548</v>
      </c>
      <c r="T66" s="185">
        <f t="shared" si="24"/>
        <v>0.93528177580090854</v>
      </c>
      <c r="U66" s="185">
        <f t="shared" si="24"/>
        <v>0.90442780047256455</v>
      </c>
      <c r="V66" s="185">
        <f t="shared" si="24"/>
        <v>0.87467182928682241</v>
      </c>
    </row>
    <row r="67" spans="1:22" s="162" customFormat="1" ht="12.75" customHeight="1" outlineLevel="2">
      <c r="A67" s="160"/>
      <c r="B67" s="160"/>
      <c r="C67" s="161"/>
      <c r="D67" s="212"/>
      <c r="E67" s="185" t="str">
        <f xml:space="preserve"> E$34</f>
        <v>PV discount factor - Business retail</v>
      </c>
      <c r="F67" s="185">
        <f t="shared" ref="F67:V67" si="25" xml:space="preserve"> F$34</f>
        <v>0</v>
      </c>
      <c r="G67" s="185" t="str">
        <f t="shared" si="25"/>
        <v>factor</v>
      </c>
      <c r="H67" s="185">
        <f t="shared" si="25"/>
        <v>4.6814810776732108</v>
      </c>
      <c r="I67" s="185">
        <f t="shared" si="25"/>
        <v>0</v>
      </c>
      <c r="J67" s="185">
        <f t="shared" si="25"/>
        <v>0</v>
      </c>
      <c r="K67" s="185">
        <f t="shared" si="25"/>
        <v>0</v>
      </c>
      <c r="L67" s="185">
        <f t="shared" si="25"/>
        <v>0</v>
      </c>
      <c r="M67" s="185">
        <f t="shared" si="25"/>
        <v>0</v>
      </c>
      <c r="N67" s="185">
        <f t="shared" si="25"/>
        <v>0</v>
      </c>
      <c r="O67" s="185">
        <f t="shared" si="25"/>
        <v>0</v>
      </c>
      <c r="P67" s="185">
        <f t="shared" si="25"/>
        <v>0</v>
      </c>
      <c r="Q67" s="185">
        <f t="shared" si="25"/>
        <v>0</v>
      </c>
      <c r="R67" s="185">
        <f t="shared" si="25"/>
        <v>1</v>
      </c>
      <c r="S67" s="185">
        <f t="shared" si="25"/>
        <v>0.96709967211291548</v>
      </c>
      <c r="T67" s="185">
        <f t="shared" si="25"/>
        <v>0.93528177580090854</v>
      </c>
      <c r="U67" s="185">
        <f t="shared" si="25"/>
        <v>0.90442780047256455</v>
      </c>
      <c r="V67" s="185">
        <f t="shared" si="25"/>
        <v>0.87467182928682241</v>
      </c>
    </row>
    <row r="68" spans="1:22" ht="5.0999999999999996" customHeight="1" outlineLevel="2"/>
    <row r="69" spans="1:22" s="151" customFormat="1" outlineLevel="2">
      <c r="A69" s="183"/>
      <c r="B69" s="183"/>
      <c r="C69" s="184"/>
      <c r="D69" s="185"/>
      <c r="E69" s="151" t="s">
        <v>393</v>
      </c>
      <c r="G69" s="151" t="s">
        <v>326</v>
      </c>
      <c r="J69" s="151">
        <f t="shared" ref="J69:V69" si="26" xml:space="preserve"> IF($F$57 = J$59, J61, 0)</f>
        <v>0</v>
      </c>
      <c r="K69" s="151">
        <f t="shared" si="26"/>
        <v>0</v>
      </c>
      <c r="L69" s="151">
        <f t="shared" si="26"/>
        <v>0</v>
      </c>
      <c r="M69" s="151">
        <f t="shared" si="26"/>
        <v>0</v>
      </c>
      <c r="N69" s="151">
        <f t="shared" si="26"/>
        <v>0</v>
      </c>
      <c r="O69" s="151">
        <f t="shared" si="26"/>
        <v>0</v>
      </c>
      <c r="P69" s="151">
        <f t="shared" si="26"/>
        <v>0</v>
      </c>
      <c r="Q69" s="151">
        <f t="shared" si="26"/>
        <v>0</v>
      </c>
      <c r="R69" s="151">
        <f t="shared" si="26"/>
        <v>1</v>
      </c>
      <c r="S69" s="151">
        <f t="shared" si="26"/>
        <v>0</v>
      </c>
      <c r="T69" s="151">
        <f t="shared" si="26"/>
        <v>0</v>
      </c>
      <c r="U69" s="151">
        <f t="shared" si="26"/>
        <v>0</v>
      </c>
      <c r="V69" s="151">
        <f t="shared" si="26"/>
        <v>0</v>
      </c>
    </row>
    <row r="70" spans="1:22" outlineLevel="2">
      <c r="E70" s="151" t="s">
        <v>394</v>
      </c>
      <c r="G70" s="151" t="s">
        <v>326</v>
      </c>
      <c r="J70" s="151">
        <f t="shared" ref="J70:V70" si="27" xml:space="preserve"> IF($F$57 = J$59, J62, 0)</f>
        <v>0</v>
      </c>
      <c r="K70" s="151">
        <f t="shared" si="27"/>
        <v>0</v>
      </c>
      <c r="L70" s="151">
        <f t="shared" si="27"/>
        <v>0</v>
      </c>
      <c r="M70" s="151">
        <f t="shared" si="27"/>
        <v>0</v>
      </c>
      <c r="N70" s="151">
        <f t="shared" si="27"/>
        <v>0</v>
      </c>
      <c r="O70" s="151">
        <f t="shared" si="27"/>
        <v>0</v>
      </c>
      <c r="P70" s="151">
        <f t="shared" si="27"/>
        <v>0</v>
      </c>
      <c r="Q70" s="151">
        <f t="shared" si="27"/>
        <v>0</v>
      </c>
      <c r="R70" s="151">
        <f t="shared" si="27"/>
        <v>1</v>
      </c>
      <c r="S70" s="151">
        <f t="shared" si="27"/>
        <v>0</v>
      </c>
      <c r="T70" s="151">
        <f t="shared" si="27"/>
        <v>0</v>
      </c>
      <c r="U70" s="151">
        <f t="shared" si="27"/>
        <v>0</v>
      </c>
      <c r="V70" s="151">
        <f t="shared" si="27"/>
        <v>0</v>
      </c>
    </row>
    <row r="71" spans="1:22" s="162" customFormat="1" ht="12.75" customHeight="1" outlineLevel="2">
      <c r="A71" s="160"/>
      <c r="B71" s="160"/>
      <c r="C71" s="161"/>
      <c r="D71" s="212"/>
      <c r="E71" s="151" t="s">
        <v>395</v>
      </c>
      <c r="F71"/>
      <c r="G71" s="151" t="s">
        <v>326</v>
      </c>
      <c r="H71"/>
      <c r="I71"/>
      <c r="J71" s="151">
        <f t="shared" ref="J71:V71" si="28" xml:space="preserve"> IF($F$57 = J$59, J63, 0)</f>
        <v>0</v>
      </c>
      <c r="K71" s="151">
        <f t="shared" si="28"/>
        <v>0</v>
      </c>
      <c r="L71" s="151">
        <f t="shared" si="28"/>
        <v>0</v>
      </c>
      <c r="M71" s="151">
        <f t="shared" si="28"/>
        <v>0</v>
      </c>
      <c r="N71" s="151">
        <f t="shared" si="28"/>
        <v>0</v>
      </c>
      <c r="O71" s="151">
        <f t="shared" si="28"/>
        <v>0</v>
      </c>
      <c r="P71" s="151">
        <f t="shared" si="28"/>
        <v>0</v>
      </c>
      <c r="Q71" s="151">
        <f t="shared" si="28"/>
        <v>0</v>
      </c>
      <c r="R71" s="151">
        <f t="shared" si="28"/>
        <v>1</v>
      </c>
      <c r="S71" s="151">
        <f t="shared" si="28"/>
        <v>0</v>
      </c>
      <c r="T71" s="151">
        <f t="shared" si="28"/>
        <v>0</v>
      </c>
      <c r="U71" s="151">
        <f t="shared" si="28"/>
        <v>0</v>
      </c>
      <c r="V71" s="151">
        <f t="shared" si="28"/>
        <v>0</v>
      </c>
    </row>
    <row r="72" spans="1:22" outlineLevel="2">
      <c r="E72" s="151" t="s">
        <v>396</v>
      </c>
      <c r="G72" s="151" t="s">
        <v>326</v>
      </c>
      <c r="J72" s="151">
        <f t="shared" ref="J72:V73" si="29" xml:space="preserve"> IF($F$57 = J$59, J64, 0)</f>
        <v>0</v>
      </c>
      <c r="K72" s="151">
        <f t="shared" si="29"/>
        <v>0</v>
      </c>
      <c r="L72" s="151">
        <f t="shared" si="29"/>
        <v>0</v>
      </c>
      <c r="M72" s="151">
        <f t="shared" si="29"/>
        <v>0</v>
      </c>
      <c r="N72" s="151">
        <f t="shared" si="29"/>
        <v>0</v>
      </c>
      <c r="O72" s="151">
        <f t="shared" si="29"/>
        <v>0</v>
      </c>
      <c r="P72" s="151">
        <f t="shared" si="29"/>
        <v>0</v>
      </c>
      <c r="Q72" s="151">
        <f t="shared" si="29"/>
        <v>0</v>
      </c>
      <c r="R72" s="151">
        <f t="shared" si="29"/>
        <v>1</v>
      </c>
      <c r="S72" s="151">
        <f t="shared" si="29"/>
        <v>0</v>
      </c>
      <c r="T72" s="151">
        <f t="shared" si="29"/>
        <v>0</v>
      </c>
      <c r="U72" s="151">
        <f t="shared" si="29"/>
        <v>0</v>
      </c>
      <c r="V72" s="151">
        <f t="shared" si="29"/>
        <v>0</v>
      </c>
    </row>
    <row r="73" spans="1:22" outlineLevel="2">
      <c r="E73" s="291" t="s">
        <v>397</v>
      </c>
      <c r="F73" s="284"/>
      <c r="G73" s="302" t="s">
        <v>326</v>
      </c>
      <c r="H73" s="284"/>
      <c r="I73" s="284"/>
      <c r="J73" s="302">
        <f t="shared" si="29"/>
        <v>0</v>
      </c>
      <c r="K73" s="302">
        <f t="shared" si="29"/>
        <v>0</v>
      </c>
      <c r="L73" s="302">
        <f t="shared" si="29"/>
        <v>0</v>
      </c>
      <c r="M73" s="302">
        <f t="shared" si="29"/>
        <v>0</v>
      </c>
      <c r="N73" s="302">
        <f t="shared" si="29"/>
        <v>0</v>
      </c>
      <c r="O73" s="302">
        <f t="shared" si="29"/>
        <v>0</v>
      </c>
      <c r="P73" s="302">
        <f t="shared" si="29"/>
        <v>0</v>
      </c>
      <c r="Q73" s="302">
        <f t="shared" si="29"/>
        <v>0</v>
      </c>
      <c r="R73" s="302">
        <f t="shared" si="29"/>
        <v>1</v>
      </c>
      <c r="S73" s="302">
        <f t="shared" si="29"/>
        <v>0</v>
      </c>
      <c r="T73" s="302">
        <f t="shared" si="29"/>
        <v>0</v>
      </c>
      <c r="U73" s="302">
        <f t="shared" si="29"/>
        <v>0</v>
      </c>
      <c r="V73" s="302">
        <f t="shared" si="29"/>
        <v>0</v>
      </c>
    </row>
    <row r="74" spans="1:22" outlineLevel="2">
      <c r="E74" s="151" t="s">
        <v>398</v>
      </c>
      <c r="G74" s="151" t="s">
        <v>326</v>
      </c>
      <c r="J74" s="151">
        <f t="shared" ref="J74:V74" si="30" xml:space="preserve"> IF($F$57 = J$59, J66, 0)</f>
        <v>0</v>
      </c>
      <c r="K74" s="151">
        <f t="shared" si="30"/>
        <v>0</v>
      </c>
      <c r="L74" s="151">
        <f t="shared" si="30"/>
        <v>0</v>
      </c>
      <c r="M74" s="151">
        <f t="shared" si="30"/>
        <v>0</v>
      </c>
      <c r="N74" s="151">
        <f t="shared" si="30"/>
        <v>0</v>
      </c>
      <c r="O74" s="151">
        <f t="shared" si="30"/>
        <v>0</v>
      </c>
      <c r="P74" s="151">
        <f t="shared" si="30"/>
        <v>0</v>
      </c>
      <c r="Q74" s="151">
        <f t="shared" si="30"/>
        <v>0</v>
      </c>
      <c r="R74" s="151">
        <f t="shared" si="30"/>
        <v>1</v>
      </c>
      <c r="S74" s="151">
        <f t="shared" si="30"/>
        <v>0</v>
      </c>
      <c r="T74" s="151">
        <f t="shared" si="30"/>
        <v>0</v>
      </c>
      <c r="U74" s="151">
        <f t="shared" si="30"/>
        <v>0</v>
      </c>
      <c r="V74" s="151">
        <f t="shared" si="30"/>
        <v>0</v>
      </c>
    </row>
    <row r="75" spans="1:22" s="162" customFormat="1" ht="12.75" customHeight="1" outlineLevel="2">
      <c r="A75" s="160"/>
      <c r="B75" s="160"/>
      <c r="C75" s="161"/>
      <c r="D75" s="212"/>
      <c r="E75" s="151" t="s">
        <v>399</v>
      </c>
      <c r="F75"/>
      <c r="G75" s="151" t="s">
        <v>326</v>
      </c>
      <c r="H75"/>
      <c r="I75"/>
      <c r="J75" s="151">
        <f t="shared" ref="J75:V75" si="31" xml:space="preserve"> IF($F$57 = J$59, J67, 0)</f>
        <v>0</v>
      </c>
      <c r="K75" s="151">
        <f t="shared" si="31"/>
        <v>0</v>
      </c>
      <c r="L75" s="151">
        <f t="shared" si="31"/>
        <v>0</v>
      </c>
      <c r="M75" s="151">
        <f t="shared" si="31"/>
        <v>0</v>
      </c>
      <c r="N75" s="151">
        <f t="shared" si="31"/>
        <v>0</v>
      </c>
      <c r="O75" s="151">
        <f t="shared" si="31"/>
        <v>0</v>
      </c>
      <c r="P75" s="151">
        <f t="shared" si="31"/>
        <v>0</v>
      </c>
      <c r="Q75" s="151">
        <f t="shared" si="31"/>
        <v>0</v>
      </c>
      <c r="R75" s="151">
        <f t="shared" si="31"/>
        <v>1</v>
      </c>
      <c r="S75" s="151">
        <f t="shared" si="31"/>
        <v>0</v>
      </c>
      <c r="T75" s="151">
        <f t="shared" si="31"/>
        <v>0</v>
      </c>
      <c r="U75" s="151">
        <f t="shared" si="31"/>
        <v>0</v>
      </c>
      <c r="V75" s="151">
        <f t="shared" si="31"/>
        <v>0</v>
      </c>
    </row>
    <row r="76" spans="1:22" outlineLevel="2"/>
    <row r="77" spans="1:22" outlineLevel="2">
      <c r="E77" s="171" t="str">
        <f xml:space="preserve"> Calc!E$188</f>
        <v>Water resources revenue adjustment</v>
      </c>
      <c r="F77" s="171">
        <f xml:space="preserve"> Calc!F$188</f>
        <v>0</v>
      </c>
      <c r="G77" s="171" t="str">
        <f xml:space="preserve"> Calc!G$188</f>
        <v>£m</v>
      </c>
      <c r="H77" s="171"/>
      <c r="I77" s="171"/>
      <c r="J77" s="171"/>
      <c r="K77" s="171"/>
      <c r="L77" s="171"/>
      <c r="M77" s="171"/>
      <c r="N77" s="171"/>
      <c r="O77" s="171"/>
      <c r="P77" s="171"/>
      <c r="Q77" s="171"/>
      <c r="R77" s="171"/>
      <c r="S77" s="171"/>
      <c r="T77" s="171"/>
      <c r="U77" s="171"/>
      <c r="V77" s="171"/>
    </row>
    <row r="78" spans="1:22" outlineLevel="2">
      <c r="E78" s="171" t="str">
        <f xml:space="preserve"> Calc!E$198</f>
        <v>Water network plus revenue adjustment</v>
      </c>
      <c r="F78" s="171">
        <f xml:space="preserve"> Calc!F$198</f>
        <v>-30.986043553266597</v>
      </c>
      <c r="G78" s="171" t="str">
        <f xml:space="preserve"> Calc!G$198</f>
        <v>£m</v>
      </c>
      <c r="H78" s="171"/>
      <c r="I78" s="171"/>
      <c r="J78" s="171"/>
      <c r="K78" s="171"/>
      <c r="L78" s="171"/>
      <c r="M78" s="171"/>
      <c r="N78" s="171"/>
      <c r="O78" s="171"/>
      <c r="P78" s="171"/>
      <c r="Q78" s="171"/>
      <c r="R78" s="171"/>
      <c r="S78" s="171"/>
      <c r="T78" s="171"/>
      <c r="U78" s="171"/>
      <c r="V78" s="171"/>
    </row>
    <row r="79" spans="1:22" s="265" customFormat="1" outlineLevel="2">
      <c r="A79" s="10"/>
      <c r="B79" s="10"/>
      <c r="C79" s="2"/>
      <c r="D79" s="3"/>
      <c r="E79" s="171" t="str">
        <f xml:space="preserve"> Calc!E$203</f>
        <v>Bioresources revenue adjustment</v>
      </c>
      <c r="F79" s="171">
        <f xml:space="preserve"> Calc!F$203</f>
        <v>0</v>
      </c>
      <c r="G79" s="171" t="str">
        <f xml:space="preserve"> Calc!G$203</f>
        <v>£m</v>
      </c>
      <c r="H79" s="171"/>
      <c r="I79" s="171"/>
      <c r="J79" s="171"/>
      <c r="K79" s="171"/>
      <c r="L79" s="171"/>
      <c r="M79" s="171"/>
      <c r="N79" s="171"/>
      <c r="O79" s="171"/>
      <c r="P79" s="171"/>
      <c r="Q79" s="171"/>
      <c r="R79" s="171"/>
      <c r="S79" s="171"/>
      <c r="T79" s="171"/>
      <c r="U79" s="171"/>
      <c r="V79" s="171"/>
    </row>
    <row r="80" spans="1:22" outlineLevel="2">
      <c r="E80" s="171" t="str">
        <f xml:space="preserve"> Calc!E$211</f>
        <v>Wastewater network plus revenue adjustment</v>
      </c>
      <c r="F80" s="171">
        <f xml:space="preserve"> Calc!F$211</f>
        <v>0</v>
      </c>
      <c r="G80" s="171" t="str">
        <f xml:space="preserve"> Calc!G$211</f>
        <v>£m</v>
      </c>
      <c r="H80" s="171"/>
      <c r="I80" s="171"/>
      <c r="J80" s="171"/>
      <c r="K80" s="171"/>
      <c r="L80" s="171"/>
      <c r="M80" s="171"/>
      <c r="N80" s="171"/>
      <c r="O80" s="171"/>
      <c r="P80" s="171"/>
      <c r="Q80" s="171"/>
      <c r="R80" s="171"/>
      <c r="S80" s="171"/>
      <c r="T80" s="171"/>
      <c r="U80" s="171"/>
      <c r="V80" s="171"/>
    </row>
    <row r="81" spans="1:22" outlineLevel="2">
      <c r="E81" s="285" t="str">
        <f>Calc!E$216</f>
        <v>Dummy control revenue adjustment</v>
      </c>
      <c r="F81" s="285">
        <f>Calc!F$216</f>
        <v>0</v>
      </c>
      <c r="G81" s="285" t="str">
        <f>Calc!G$216</f>
        <v>£m</v>
      </c>
      <c r="H81" s="171"/>
      <c r="I81" s="171"/>
      <c r="J81" s="171"/>
      <c r="K81" s="171"/>
      <c r="L81" s="171"/>
      <c r="M81" s="171"/>
      <c r="N81" s="171"/>
      <c r="O81" s="171"/>
      <c r="P81" s="171"/>
      <c r="Q81" s="171"/>
      <c r="R81" s="171"/>
      <c r="S81" s="171"/>
      <c r="T81" s="171"/>
      <c r="U81" s="171"/>
      <c r="V81" s="171"/>
    </row>
    <row r="82" spans="1:22" outlineLevel="2">
      <c r="E82" s="171" t="str">
        <f xml:space="preserve"> Calc!E$223</f>
        <v>Residential retail revenue adjustment</v>
      </c>
      <c r="F82" s="171">
        <f xml:space="preserve"> Calc!F$223</f>
        <v>0</v>
      </c>
      <c r="G82" s="171" t="str">
        <f xml:space="preserve"> Calc!G$223</f>
        <v>£m</v>
      </c>
      <c r="H82" s="171"/>
      <c r="I82" s="171"/>
      <c r="J82" s="171"/>
      <c r="K82" s="171"/>
      <c r="L82" s="171"/>
      <c r="M82" s="171"/>
      <c r="N82" s="171"/>
      <c r="O82" s="171"/>
      <c r="P82" s="171"/>
      <c r="Q82" s="171"/>
      <c r="R82" s="171"/>
      <c r="S82" s="171"/>
      <c r="T82" s="171"/>
      <c r="U82" s="171"/>
      <c r="V82" s="171"/>
    </row>
    <row r="83" spans="1:22" s="265" customFormat="1" outlineLevel="2">
      <c r="A83" s="10"/>
      <c r="B83" s="10"/>
      <c r="C83" s="2"/>
      <c r="D83" s="3"/>
      <c r="E83" s="171" t="str">
        <f xml:space="preserve"> Calc!E$228</f>
        <v>Business retail revenue adjustment</v>
      </c>
      <c r="F83" s="171">
        <f xml:space="preserve"> Calc!F$228</f>
        <v>0</v>
      </c>
      <c r="G83" s="171" t="str">
        <f xml:space="preserve"> Calc!G$228</f>
        <v>£m</v>
      </c>
      <c r="H83" s="171"/>
      <c r="I83" s="171"/>
      <c r="J83" s="171"/>
      <c r="K83" s="171"/>
      <c r="L83" s="171"/>
      <c r="M83" s="171"/>
      <c r="N83" s="171"/>
      <c r="O83" s="171"/>
      <c r="P83" s="171"/>
      <c r="Q83" s="171"/>
      <c r="R83" s="171"/>
      <c r="S83" s="171"/>
      <c r="T83" s="171"/>
      <c r="U83" s="171"/>
      <c r="V83" s="171"/>
    </row>
    <row r="84" spans="1:22" ht="5.0999999999999996" customHeight="1" outlineLevel="2"/>
    <row r="85" spans="1:22" outlineLevel="2">
      <c r="E85" s="197" t="str">
        <f t="shared" ref="E85:F85" si="32" xml:space="preserve"> E$69</f>
        <v>PV discount factor at base date - Water resources</v>
      </c>
      <c r="F85" s="197">
        <f t="shared" si="32"/>
        <v>0</v>
      </c>
      <c r="G85" s="197" t="str">
        <f t="shared" ref="G85:V85" si="33" xml:space="preserve"> G$69</f>
        <v>factor</v>
      </c>
      <c r="H85" s="197">
        <f t="shared" si="33"/>
        <v>0</v>
      </c>
      <c r="I85" s="197">
        <f t="shared" si="33"/>
        <v>0</v>
      </c>
      <c r="J85" s="197">
        <f t="shared" si="33"/>
        <v>0</v>
      </c>
      <c r="K85" s="197">
        <f t="shared" si="33"/>
        <v>0</v>
      </c>
      <c r="L85" s="197">
        <f t="shared" si="33"/>
        <v>0</v>
      </c>
      <c r="M85" s="197">
        <f t="shared" si="33"/>
        <v>0</v>
      </c>
      <c r="N85" s="197">
        <f t="shared" si="33"/>
        <v>0</v>
      </c>
      <c r="O85" s="197">
        <f t="shared" si="33"/>
        <v>0</v>
      </c>
      <c r="P85" s="197">
        <f t="shared" si="33"/>
        <v>0</v>
      </c>
      <c r="Q85" s="197">
        <f t="shared" si="33"/>
        <v>0</v>
      </c>
      <c r="R85" s="197">
        <f t="shared" si="33"/>
        <v>1</v>
      </c>
      <c r="S85" s="197">
        <f t="shared" si="33"/>
        <v>0</v>
      </c>
      <c r="T85" s="197">
        <f t="shared" si="33"/>
        <v>0</v>
      </c>
      <c r="U85" s="197">
        <f t="shared" si="33"/>
        <v>0</v>
      </c>
      <c r="V85" s="197">
        <f t="shared" si="33"/>
        <v>0</v>
      </c>
    </row>
    <row r="86" spans="1:22" outlineLevel="2">
      <c r="E86" s="197" t="str">
        <f t="shared" ref="E86:V86" si="34" xml:space="preserve"> E$70</f>
        <v>PV discount factor at base date - Water network</v>
      </c>
      <c r="F86" s="197">
        <f t="shared" si="34"/>
        <v>0</v>
      </c>
      <c r="G86" s="197" t="str">
        <f t="shared" si="34"/>
        <v>factor</v>
      </c>
      <c r="H86" s="197">
        <f t="shared" si="34"/>
        <v>0</v>
      </c>
      <c r="I86" s="197">
        <f t="shared" si="34"/>
        <v>0</v>
      </c>
      <c r="J86" s="197">
        <f t="shared" si="34"/>
        <v>0</v>
      </c>
      <c r="K86" s="197">
        <f t="shared" si="34"/>
        <v>0</v>
      </c>
      <c r="L86" s="197">
        <f t="shared" si="34"/>
        <v>0</v>
      </c>
      <c r="M86" s="197">
        <f t="shared" si="34"/>
        <v>0</v>
      </c>
      <c r="N86" s="197">
        <f t="shared" si="34"/>
        <v>0</v>
      </c>
      <c r="O86" s="197">
        <f t="shared" si="34"/>
        <v>0</v>
      </c>
      <c r="P86" s="197">
        <f t="shared" si="34"/>
        <v>0</v>
      </c>
      <c r="Q86" s="197">
        <f t="shared" si="34"/>
        <v>0</v>
      </c>
      <c r="R86" s="197">
        <f t="shared" si="34"/>
        <v>1</v>
      </c>
      <c r="S86" s="197">
        <f t="shared" si="34"/>
        <v>0</v>
      </c>
      <c r="T86" s="197">
        <f t="shared" si="34"/>
        <v>0</v>
      </c>
      <c r="U86" s="197">
        <f t="shared" si="34"/>
        <v>0</v>
      </c>
      <c r="V86" s="197">
        <f t="shared" si="34"/>
        <v>0</v>
      </c>
    </row>
    <row r="87" spans="1:22" s="265" customFormat="1" outlineLevel="2">
      <c r="A87" s="10"/>
      <c r="B87" s="10"/>
      <c r="C87" s="2"/>
      <c r="D87" s="3"/>
      <c r="E87" s="197" t="str">
        <f xml:space="preserve"> E$71</f>
        <v>PV discount factor at base date - Bioresources</v>
      </c>
      <c r="F87" s="197">
        <f t="shared" ref="F87:V87" si="35" xml:space="preserve"> F$71</f>
        <v>0</v>
      </c>
      <c r="G87" s="197" t="str">
        <f t="shared" si="35"/>
        <v>factor</v>
      </c>
      <c r="H87" s="197">
        <f t="shared" si="35"/>
        <v>0</v>
      </c>
      <c r="I87" s="197">
        <f t="shared" si="35"/>
        <v>0</v>
      </c>
      <c r="J87" s="197">
        <f t="shared" si="35"/>
        <v>0</v>
      </c>
      <c r="K87" s="197">
        <f t="shared" si="35"/>
        <v>0</v>
      </c>
      <c r="L87" s="197">
        <f t="shared" si="35"/>
        <v>0</v>
      </c>
      <c r="M87" s="197">
        <f t="shared" si="35"/>
        <v>0</v>
      </c>
      <c r="N87" s="197">
        <f t="shared" si="35"/>
        <v>0</v>
      </c>
      <c r="O87" s="197">
        <f t="shared" si="35"/>
        <v>0</v>
      </c>
      <c r="P87" s="197">
        <f t="shared" si="35"/>
        <v>0</v>
      </c>
      <c r="Q87" s="197">
        <f t="shared" si="35"/>
        <v>0</v>
      </c>
      <c r="R87" s="197">
        <f t="shared" si="35"/>
        <v>1</v>
      </c>
      <c r="S87" s="197">
        <f t="shared" si="35"/>
        <v>0</v>
      </c>
      <c r="T87" s="197">
        <f t="shared" si="35"/>
        <v>0</v>
      </c>
      <c r="U87" s="197">
        <f t="shared" si="35"/>
        <v>0</v>
      </c>
      <c r="V87" s="197">
        <f t="shared" si="35"/>
        <v>0</v>
      </c>
    </row>
    <row r="88" spans="1:22" outlineLevel="2">
      <c r="E88" s="197" t="str">
        <f t="shared" ref="E88:V88" si="36" xml:space="preserve"> E$72</f>
        <v>PV discount factor at base date - Wastewater network</v>
      </c>
      <c r="F88" s="197">
        <f t="shared" si="36"/>
        <v>0</v>
      </c>
      <c r="G88" s="197" t="str">
        <f t="shared" si="36"/>
        <v>factor</v>
      </c>
      <c r="H88" s="197">
        <f t="shared" si="36"/>
        <v>0</v>
      </c>
      <c r="I88" s="197">
        <f t="shared" si="36"/>
        <v>0</v>
      </c>
      <c r="J88" s="197">
        <f t="shared" si="36"/>
        <v>0</v>
      </c>
      <c r="K88" s="197">
        <f t="shared" si="36"/>
        <v>0</v>
      </c>
      <c r="L88" s="197">
        <f t="shared" si="36"/>
        <v>0</v>
      </c>
      <c r="M88" s="197">
        <f t="shared" si="36"/>
        <v>0</v>
      </c>
      <c r="N88" s="197">
        <f t="shared" si="36"/>
        <v>0</v>
      </c>
      <c r="O88" s="197">
        <f t="shared" si="36"/>
        <v>0</v>
      </c>
      <c r="P88" s="197">
        <f t="shared" si="36"/>
        <v>0</v>
      </c>
      <c r="Q88" s="197">
        <f t="shared" si="36"/>
        <v>0</v>
      </c>
      <c r="R88" s="197">
        <f t="shared" si="36"/>
        <v>1</v>
      </c>
      <c r="S88" s="197">
        <f t="shared" si="36"/>
        <v>0</v>
      </c>
      <c r="T88" s="197">
        <f t="shared" si="36"/>
        <v>0</v>
      </c>
      <c r="U88" s="197">
        <f t="shared" si="36"/>
        <v>0</v>
      </c>
      <c r="V88" s="197">
        <f t="shared" si="36"/>
        <v>0</v>
      </c>
    </row>
    <row r="89" spans="1:22" outlineLevel="2">
      <c r="E89" s="292" t="str">
        <f t="shared" ref="E89:V89" si="37" xml:space="preserve"> E$73</f>
        <v>PV discount factor at base date - Dummy control</v>
      </c>
      <c r="F89" s="292">
        <f t="shared" si="37"/>
        <v>0</v>
      </c>
      <c r="G89" s="292" t="str">
        <f t="shared" si="37"/>
        <v>factor</v>
      </c>
      <c r="H89" s="292">
        <f t="shared" si="37"/>
        <v>0</v>
      </c>
      <c r="I89" s="292">
        <f t="shared" si="37"/>
        <v>0</v>
      </c>
      <c r="J89" s="292">
        <f t="shared" si="37"/>
        <v>0</v>
      </c>
      <c r="K89" s="292">
        <f t="shared" si="37"/>
        <v>0</v>
      </c>
      <c r="L89" s="292">
        <f t="shared" si="37"/>
        <v>0</v>
      </c>
      <c r="M89" s="292">
        <f t="shared" si="37"/>
        <v>0</v>
      </c>
      <c r="N89" s="292">
        <f t="shared" si="37"/>
        <v>0</v>
      </c>
      <c r="O89" s="292">
        <f t="shared" si="37"/>
        <v>0</v>
      </c>
      <c r="P89" s="292">
        <f t="shared" si="37"/>
        <v>0</v>
      </c>
      <c r="Q89" s="292">
        <f t="shared" si="37"/>
        <v>0</v>
      </c>
      <c r="R89" s="292">
        <f t="shared" si="37"/>
        <v>1</v>
      </c>
      <c r="S89" s="292">
        <f t="shared" si="37"/>
        <v>0</v>
      </c>
      <c r="T89" s="292">
        <f t="shared" si="37"/>
        <v>0</v>
      </c>
      <c r="U89" s="292">
        <f t="shared" si="37"/>
        <v>0</v>
      </c>
      <c r="V89" s="292">
        <f t="shared" si="37"/>
        <v>0</v>
      </c>
    </row>
    <row r="90" spans="1:22" outlineLevel="2">
      <c r="E90" s="197" t="str">
        <f t="shared" ref="E90:V90" si="38" xml:space="preserve"> E$74</f>
        <v>PV discount factor at base date - Residential retail</v>
      </c>
      <c r="F90" s="197">
        <f t="shared" si="38"/>
        <v>0</v>
      </c>
      <c r="G90" s="197" t="str">
        <f t="shared" si="38"/>
        <v>factor</v>
      </c>
      <c r="H90" s="197">
        <f t="shared" si="38"/>
        <v>0</v>
      </c>
      <c r="I90" s="197">
        <f t="shared" si="38"/>
        <v>0</v>
      </c>
      <c r="J90" s="197">
        <f t="shared" si="38"/>
        <v>0</v>
      </c>
      <c r="K90" s="197">
        <f t="shared" si="38"/>
        <v>0</v>
      </c>
      <c r="L90" s="197">
        <f t="shared" si="38"/>
        <v>0</v>
      </c>
      <c r="M90" s="197">
        <f t="shared" si="38"/>
        <v>0</v>
      </c>
      <c r="N90" s="197">
        <f t="shared" si="38"/>
        <v>0</v>
      </c>
      <c r="O90" s="197">
        <f t="shared" si="38"/>
        <v>0</v>
      </c>
      <c r="P90" s="197">
        <f t="shared" si="38"/>
        <v>0</v>
      </c>
      <c r="Q90" s="197">
        <f t="shared" si="38"/>
        <v>0</v>
      </c>
      <c r="R90" s="197">
        <f t="shared" si="38"/>
        <v>1</v>
      </c>
      <c r="S90" s="197">
        <f t="shared" si="38"/>
        <v>0</v>
      </c>
      <c r="T90" s="197">
        <f t="shared" si="38"/>
        <v>0</v>
      </c>
      <c r="U90" s="197">
        <f t="shared" si="38"/>
        <v>0</v>
      </c>
      <c r="V90" s="197">
        <f t="shared" si="38"/>
        <v>0</v>
      </c>
    </row>
    <row r="91" spans="1:22" s="265" customFormat="1" outlineLevel="2">
      <c r="A91" s="10"/>
      <c r="B91" s="10"/>
      <c r="C91" s="2"/>
      <c r="D91" s="3"/>
      <c r="E91" s="197" t="str">
        <f xml:space="preserve"> E$75</f>
        <v>PV discount factor at base date - Business retail</v>
      </c>
      <c r="F91" s="197">
        <f t="shared" ref="F91:V91" si="39" xml:space="preserve"> F$75</f>
        <v>0</v>
      </c>
      <c r="G91" s="197" t="str">
        <f t="shared" si="39"/>
        <v>factor</v>
      </c>
      <c r="H91" s="197">
        <f t="shared" si="39"/>
        <v>0</v>
      </c>
      <c r="I91" s="197">
        <f t="shared" si="39"/>
        <v>0</v>
      </c>
      <c r="J91" s="197">
        <f t="shared" si="39"/>
        <v>0</v>
      </c>
      <c r="K91" s="197">
        <f t="shared" si="39"/>
        <v>0</v>
      </c>
      <c r="L91" s="197">
        <f t="shared" si="39"/>
        <v>0</v>
      </c>
      <c r="M91" s="197">
        <f t="shared" si="39"/>
        <v>0</v>
      </c>
      <c r="N91" s="197">
        <f t="shared" si="39"/>
        <v>0</v>
      </c>
      <c r="O91" s="197">
        <f t="shared" si="39"/>
        <v>0</v>
      </c>
      <c r="P91" s="197">
        <f t="shared" si="39"/>
        <v>0</v>
      </c>
      <c r="Q91" s="197">
        <f t="shared" si="39"/>
        <v>0</v>
      </c>
      <c r="R91" s="197">
        <f t="shared" si="39"/>
        <v>1</v>
      </c>
      <c r="S91" s="197">
        <f t="shared" si="39"/>
        <v>0</v>
      </c>
      <c r="T91" s="197">
        <f t="shared" si="39"/>
        <v>0</v>
      </c>
      <c r="U91" s="197">
        <f t="shared" si="39"/>
        <v>0</v>
      </c>
      <c r="V91" s="197">
        <f t="shared" si="39"/>
        <v>0</v>
      </c>
    </row>
    <row r="92" spans="1:22" ht="5.0999999999999996" customHeight="1" outlineLevel="2"/>
    <row r="93" spans="1:22" s="163" customFormat="1" outlineLevel="2">
      <c r="A93" s="149"/>
      <c r="B93" s="149"/>
      <c r="C93" s="150"/>
      <c r="D93" s="41"/>
      <c r="E93" s="163" t="s">
        <v>400</v>
      </c>
      <c r="G93" s="163" t="s">
        <v>203</v>
      </c>
      <c r="H93" s="163">
        <f t="shared" ref="H93:H99" si="40" xml:space="preserve"> SUM(J93:V93)</f>
        <v>0</v>
      </c>
      <c r="J93" s="163">
        <f xml:space="preserve"> $F77 * J85</f>
        <v>0</v>
      </c>
      <c r="K93" s="163">
        <f t="shared" ref="K93:V93" si="41" xml:space="preserve"> $F77 * K85</f>
        <v>0</v>
      </c>
      <c r="L93" s="163">
        <f t="shared" si="41"/>
        <v>0</v>
      </c>
      <c r="M93" s="163">
        <f t="shared" si="41"/>
        <v>0</v>
      </c>
      <c r="N93" s="163">
        <f t="shared" si="41"/>
        <v>0</v>
      </c>
      <c r="O93" s="163">
        <f t="shared" si="41"/>
        <v>0</v>
      </c>
      <c r="P93" s="163">
        <f t="shared" si="41"/>
        <v>0</v>
      </c>
      <c r="Q93" s="163">
        <f t="shared" si="41"/>
        <v>0</v>
      </c>
      <c r="R93" s="163">
        <f t="shared" si="41"/>
        <v>0</v>
      </c>
      <c r="S93" s="163">
        <f t="shared" si="41"/>
        <v>0</v>
      </c>
      <c r="T93" s="163">
        <f t="shared" si="41"/>
        <v>0</v>
      </c>
      <c r="U93" s="163">
        <f t="shared" si="41"/>
        <v>0</v>
      </c>
      <c r="V93" s="163">
        <f t="shared" si="41"/>
        <v>0</v>
      </c>
    </row>
    <row r="94" spans="1:22" s="163" customFormat="1" outlineLevel="2">
      <c r="A94" s="149"/>
      <c r="B94" s="149"/>
      <c r="C94" s="150"/>
      <c r="D94" s="41"/>
      <c r="E94" s="163" t="s">
        <v>401</v>
      </c>
      <c r="G94" s="163" t="s">
        <v>203</v>
      </c>
      <c r="H94" s="163">
        <f t="shared" si="40"/>
        <v>-30.986043553266597</v>
      </c>
      <c r="J94" s="163">
        <f xml:space="preserve"> $F78 * J86</f>
        <v>0</v>
      </c>
      <c r="K94" s="163">
        <f t="shared" ref="K94:V94" si="42" xml:space="preserve"> $F78 * K86</f>
        <v>0</v>
      </c>
      <c r="L94" s="163">
        <f t="shared" si="42"/>
        <v>0</v>
      </c>
      <c r="M94" s="163">
        <f t="shared" si="42"/>
        <v>0</v>
      </c>
      <c r="N94" s="163">
        <f t="shared" si="42"/>
        <v>0</v>
      </c>
      <c r="O94" s="163">
        <f t="shared" si="42"/>
        <v>0</v>
      </c>
      <c r="P94" s="163">
        <f t="shared" si="42"/>
        <v>0</v>
      </c>
      <c r="Q94" s="163">
        <f t="shared" si="42"/>
        <v>0</v>
      </c>
      <c r="R94" s="163">
        <f t="shared" si="42"/>
        <v>-30.986043553266597</v>
      </c>
      <c r="S94" s="163">
        <f t="shared" si="42"/>
        <v>0</v>
      </c>
      <c r="T94" s="163">
        <f t="shared" si="42"/>
        <v>0</v>
      </c>
      <c r="U94" s="163">
        <f t="shared" si="42"/>
        <v>0</v>
      </c>
      <c r="V94" s="163">
        <f t="shared" si="42"/>
        <v>0</v>
      </c>
    </row>
    <row r="95" spans="1:22" s="269" customFormat="1" outlineLevel="2">
      <c r="A95" s="149"/>
      <c r="B95" s="149"/>
      <c r="C95" s="150"/>
      <c r="D95" s="41"/>
      <c r="E95" s="163" t="s">
        <v>402</v>
      </c>
      <c r="F95" s="163"/>
      <c r="G95" s="163" t="s">
        <v>203</v>
      </c>
      <c r="H95" s="163">
        <f t="shared" si="40"/>
        <v>0</v>
      </c>
      <c r="I95" s="163"/>
      <c r="J95" s="163">
        <f xml:space="preserve"> $F79 * J87</f>
        <v>0</v>
      </c>
      <c r="K95" s="163">
        <f t="shared" ref="K95:V95" si="43" xml:space="preserve"> $F79 * K87</f>
        <v>0</v>
      </c>
      <c r="L95" s="163">
        <f t="shared" si="43"/>
        <v>0</v>
      </c>
      <c r="M95" s="163">
        <f t="shared" si="43"/>
        <v>0</v>
      </c>
      <c r="N95" s="163">
        <f t="shared" si="43"/>
        <v>0</v>
      </c>
      <c r="O95" s="163">
        <f t="shared" si="43"/>
        <v>0</v>
      </c>
      <c r="P95" s="163">
        <f t="shared" si="43"/>
        <v>0</v>
      </c>
      <c r="Q95" s="163">
        <f t="shared" si="43"/>
        <v>0</v>
      </c>
      <c r="R95" s="163">
        <f t="shared" si="43"/>
        <v>0</v>
      </c>
      <c r="S95" s="163">
        <f t="shared" si="43"/>
        <v>0</v>
      </c>
      <c r="T95" s="163">
        <f t="shared" si="43"/>
        <v>0</v>
      </c>
      <c r="U95" s="163">
        <f t="shared" si="43"/>
        <v>0</v>
      </c>
      <c r="V95" s="163">
        <f t="shared" si="43"/>
        <v>0</v>
      </c>
    </row>
    <row r="96" spans="1:22" s="163" customFormat="1" outlineLevel="2">
      <c r="A96" s="149"/>
      <c r="B96" s="149"/>
      <c r="C96" s="150"/>
      <c r="D96" s="41"/>
      <c r="E96" s="163" t="s">
        <v>403</v>
      </c>
      <c r="G96" s="163" t="s">
        <v>203</v>
      </c>
      <c r="H96" s="163">
        <f t="shared" si="40"/>
        <v>0</v>
      </c>
      <c r="J96" s="163">
        <f t="shared" ref="J96:V97" si="44" xml:space="preserve"> $F80 * J88</f>
        <v>0</v>
      </c>
      <c r="K96" s="163">
        <f t="shared" si="44"/>
        <v>0</v>
      </c>
      <c r="L96" s="163">
        <f t="shared" si="44"/>
        <v>0</v>
      </c>
      <c r="M96" s="163">
        <f t="shared" si="44"/>
        <v>0</v>
      </c>
      <c r="N96" s="163">
        <f t="shared" si="44"/>
        <v>0</v>
      </c>
      <c r="O96" s="163">
        <f t="shared" si="44"/>
        <v>0</v>
      </c>
      <c r="P96" s="163">
        <f t="shared" si="44"/>
        <v>0</v>
      </c>
      <c r="Q96" s="163">
        <f t="shared" si="44"/>
        <v>0</v>
      </c>
      <c r="R96" s="163">
        <f t="shared" si="44"/>
        <v>0</v>
      </c>
      <c r="S96" s="163">
        <f t="shared" si="44"/>
        <v>0</v>
      </c>
      <c r="T96" s="163">
        <f t="shared" si="44"/>
        <v>0</v>
      </c>
      <c r="U96" s="163">
        <f t="shared" si="44"/>
        <v>0</v>
      </c>
      <c r="V96" s="163">
        <f t="shared" si="44"/>
        <v>0</v>
      </c>
    </row>
    <row r="97" spans="1:22" s="163" customFormat="1" outlineLevel="2">
      <c r="A97" s="149"/>
      <c r="B97" s="149"/>
      <c r="C97" s="150"/>
      <c r="D97" s="41"/>
      <c r="E97" s="290" t="s">
        <v>404</v>
      </c>
      <c r="F97" s="290"/>
      <c r="G97" s="290" t="s">
        <v>203</v>
      </c>
      <c r="H97" s="290">
        <f t="shared" ref="H97" si="45" xml:space="preserve"> SUM(J97:V97)</f>
        <v>0</v>
      </c>
      <c r="I97" s="290"/>
      <c r="J97" s="290">
        <f t="shared" si="44"/>
        <v>0</v>
      </c>
      <c r="K97" s="290">
        <f t="shared" si="44"/>
        <v>0</v>
      </c>
      <c r="L97" s="290">
        <f t="shared" si="44"/>
        <v>0</v>
      </c>
      <c r="M97" s="290">
        <f t="shared" si="44"/>
        <v>0</v>
      </c>
      <c r="N97" s="290">
        <f t="shared" si="44"/>
        <v>0</v>
      </c>
      <c r="O97" s="290">
        <f t="shared" si="44"/>
        <v>0</v>
      </c>
      <c r="P97" s="290">
        <f t="shared" si="44"/>
        <v>0</v>
      </c>
      <c r="Q97" s="290">
        <f t="shared" si="44"/>
        <v>0</v>
      </c>
      <c r="R97" s="290">
        <f t="shared" si="44"/>
        <v>0</v>
      </c>
      <c r="S97" s="290">
        <f t="shared" si="44"/>
        <v>0</v>
      </c>
      <c r="T97" s="290">
        <f t="shared" si="44"/>
        <v>0</v>
      </c>
      <c r="U97" s="290">
        <f t="shared" si="44"/>
        <v>0</v>
      </c>
      <c r="V97" s="290">
        <f t="shared" si="44"/>
        <v>0</v>
      </c>
    </row>
    <row r="98" spans="1:22" s="163" customFormat="1" outlineLevel="2">
      <c r="A98" s="149"/>
      <c r="B98" s="149"/>
      <c r="C98" s="150"/>
      <c r="D98" s="41"/>
      <c r="E98" s="163" t="s">
        <v>405</v>
      </c>
      <c r="G98" s="163" t="s">
        <v>203</v>
      </c>
      <c r="H98" s="163">
        <f t="shared" si="40"/>
        <v>0</v>
      </c>
      <c r="J98" s="163">
        <f t="shared" ref="J98:V98" si="46" xml:space="preserve"> $F82 * J90</f>
        <v>0</v>
      </c>
      <c r="K98" s="163">
        <f t="shared" si="46"/>
        <v>0</v>
      </c>
      <c r="L98" s="163">
        <f t="shared" si="46"/>
        <v>0</v>
      </c>
      <c r="M98" s="163">
        <f t="shared" si="46"/>
        <v>0</v>
      </c>
      <c r="N98" s="163">
        <f t="shared" si="46"/>
        <v>0</v>
      </c>
      <c r="O98" s="163">
        <f t="shared" si="46"/>
        <v>0</v>
      </c>
      <c r="P98" s="163">
        <f t="shared" si="46"/>
        <v>0</v>
      </c>
      <c r="Q98" s="163">
        <f t="shared" si="46"/>
        <v>0</v>
      </c>
      <c r="R98" s="163">
        <f t="shared" si="46"/>
        <v>0</v>
      </c>
      <c r="S98" s="163">
        <f t="shared" si="46"/>
        <v>0</v>
      </c>
      <c r="T98" s="163">
        <f t="shared" si="46"/>
        <v>0</v>
      </c>
      <c r="U98" s="163">
        <f t="shared" si="46"/>
        <v>0</v>
      </c>
      <c r="V98" s="163">
        <f t="shared" si="46"/>
        <v>0</v>
      </c>
    </row>
    <row r="99" spans="1:22" s="269" customFormat="1" outlineLevel="2">
      <c r="A99" s="149"/>
      <c r="B99" s="149"/>
      <c r="C99" s="150"/>
      <c r="D99" s="41"/>
      <c r="E99" s="163" t="s">
        <v>406</v>
      </c>
      <c r="F99" s="163"/>
      <c r="G99" s="163" t="s">
        <v>203</v>
      </c>
      <c r="H99" s="163">
        <f t="shared" si="40"/>
        <v>0</v>
      </c>
      <c r="I99" s="163"/>
      <c r="J99" s="163">
        <f xml:space="preserve"> $F83 * J91</f>
        <v>0</v>
      </c>
      <c r="K99" s="163">
        <f t="shared" ref="K99:V99" si="47" xml:space="preserve"> $F83 * K91</f>
        <v>0</v>
      </c>
      <c r="L99" s="163">
        <f t="shared" si="47"/>
        <v>0</v>
      </c>
      <c r="M99" s="163">
        <f t="shared" si="47"/>
        <v>0</v>
      </c>
      <c r="N99" s="163">
        <f t="shared" si="47"/>
        <v>0</v>
      </c>
      <c r="O99" s="163">
        <f t="shared" si="47"/>
        <v>0</v>
      </c>
      <c r="P99" s="163">
        <f t="shared" si="47"/>
        <v>0</v>
      </c>
      <c r="Q99" s="163">
        <f t="shared" si="47"/>
        <v>0</v>
      </c>
      <c r="R99" s="163">
        <f t="shared" si="47"/>
        <v>0</v>
      </c>
      <c r="S99" s="163">
        <f t="shared" si="47"/>
        <v>0</v>
      </c>
      <c r="T99" s="163">
        <f t="shared" si="47"/>
        <v>0</v>
      </c>
      <c r="U99" s="163">
        <f t="shared" si="47"/>
        <v>0</v>
      </c>
      <c r="V99" s="163">
        <f t="shared" si="47"/>
        <v>0</v>
      </c>
    </row>
    <row r="100" spans="1:22" outlineLevel="1"/>
    <row r="101" spans="1:22" outlineLevel="1">
      <c r="B101" s="10" t="s">
        <v>407</v>
      </c>
    </row>
    <row r="102" spans="1:22" outlineLevel="2">
      <c r="E102" s="171" t="str">
        <f xml:space="preserve"> Calc!E$188</f>
        <v>Water resources revenue adjustment</v>
      </c>
      <c r="F102" s="171">
        <f xml:space="preserve"> Calc!F$188</f>
        <v>0</v>
      </c>
      <c r="G102" s="171" t="str">
        <f xml:space="preserve"> Calc!G$188</f>
        <v>£m</v>
      </c>
      <c r="H102" s="171"/>
      <c r="I102" s="171"/>
      <c r="J102" s="171"/>
      <c r="K102" s="171"/>
      <c r="L102" s="171"/>
      <c r="M102" s="171"/>
      <c r="N102" s="171"/>
      <c r="O102" s="171"/>
      <c r="P102" s="171"/>
      <c r="Q102" s="171"/>
      <c r="R102" s="171"/>
      <c r="S102" s="171"/>
      <c r="T102" s="171"/>
      <c r="U102" s="171"/>
      <c r="V102" s="171"/>
    </row>
    <row r="103" spans="1:22" outlineLevel="2">
      <c r="E103" s="171" t="str">
        <f xml:space="preserve"> Calc!E$198</f>
        <v>Water network plus revenue adjustment</v>
      </c>
      <c r="F103" s="171">
        <f xml:space="preserve"> Calc!F$198</f>
        <v>-30.986043553266597</v>
      </c>
      <c r="G103" s="171" t="str">
        <f xml:space="preserve"> Calc!G$198</f>
        <v>£m</v>
      </c>
      <c r="H103" s="171"/>
      <c r="I103" s="171"/>
      <c r="J103" s="171"/>
      <c r="K103" s="171"/>
      <c r="L103" s="171"/>
      <c r="M103" s="171"/>
      <c r="N103" s="171"/>
      <c r="O103" s="171"/>
      <c r="P103" s="171"/>
      <c r="Q103" s="171"/>
      <c r="R103" s="171"/>
      <c r="S103" s="171"/>
      <c r="T103" s="171"/>
      <c r="U103" s="171"/>
      <c r="V103" s="171"/>
    </row>
    <row r="104" spans="1:22" s="265" customFormat="1" outlineLevel="2">
      <c r="A104" s="10"/>
      <c r="B104" s="10"/>
      <c r="C104" s="2"/>
      <c r="D104" s="3"/>
      <c r="E104" s="171" t="str">
        <f xml:space="preserve"> Calc!E$203</f>
        <v>Bioresources revenue adjustment</v>
      </c>
      <c r="F104" s="171">
        <f xml:space="preserve"> Calc!F$203</f>
        <v>0</v>
      </c>
      <c r="G104" s="171" t="str">
        <f xml:space="preserve"> Calc!G$203</f>
        <v>£m</v>
      </c>
      <c r="H104" s="171"/>
      <c r="I104" s="171"/>
      <c r="J104" s="171"/>
      <c r="K104" s="171"/>
      <c r="L104" s="171"/>
      <c r="M104" s="171"/>
      <c r="N104" s="171"/>
      <c r="O104" s="171"/>
      <c r="P104" s="171"/>
      <c r="Q104" s="171"/>
      <c r="R104" s="171"/>
      <c r="S104" s="171"/>
      <c r="T104" s="171"/>
      <c r="U104" s="171"/>
      <c r="V104" s="171"/>
    </row>
    <row r="105" spans="1:22" outlineLevel="2">
      <c r="E105" s="171" t="str">
        <f xml:space="preserve"> Calc!E$211</f>
        <v>Wastewater network plus revenue adjustment</v>
      </c>
      <c r="F105" s="171">
        <f xml:space="preserve"> Calc!F$211</f>
        <v>0</v>
      </c>
      <c r="G105" s="171" t="str">
        <f xml:space="preserve"> Calc!G$211</f>
        <v>£m</v>
      </c>
      <c r="H105" s="171"/>
      <c r="I105" s="171"/>
      <c r="J105" s="171"/>
      <c r="K105" s="171"/>
      <c r="L105" s="171"/>
      <c r="M105" s="171"/>
      <c r="N105" s="171"/>
      <c r="O105" s="171"/>
      <c r="P105" s="171"/>
      <c r="Q105" s="171"/>
      <c r="R105" s="171"/>
      <c r="S105" s="171"/>
      <c r="T105" s="171"/>
      <c r="U105" s="171"/>
      <c r="V105" s="171"/>
    </row>
    <row r="106" spans="1:22" outlineLevel="2">
      <c r="E106" s="285" t="str">
        <f>Calc!E$216</f>
        <v>Dummy control revenue adjustment</v>
      </c>
      <c r="F106" s="285">
        <f>Calc!F$216</f>
        <v>0</v>
      </c>
      <c r="G106" s="285" t="str">
        <f>Calc!G$216</f>
        <v>£m</v>
      </c>
      <c r="H106" s="171"/>
      <c r="I106" s="171"/>
      <c r="J106" s="171"/>
      <c r="K106" s="171"/>
      <c r="L106" s="171"/>
      <c r="M106" s="171"/>
      <c r="N106" s="171"/>
      <c r="O106" s="171"/>
      <c r="P106" s="171"/>
      <c r="Q106" s="171"/>
      <c r="R106" s="171"/>
      <c r="S106" s="171"/>
      <c r="T106" s="171"/>
      <c r="U106" s="171"/>
      <c r="V106" s="171"/>
    </row>
    <row r="107" spans="1:22" outlineLevel="2">
      <c r="E107" s="171" t="str">
        <f xml:space="preserve"> Calc!E$223</f>
        <v>Residential retail revenue adjustment</v>
      </c>
      <c r="F107" s="171">
        <f xml:space="preserve"> Calc!F$223</f>
        <v>0</v>
      </c>
      <c r="G107" s="171" t="str">
        <f xml:space="preserve"> Calc!G$223</f>
        <v>£m</v>
      </c>
      <c r="H107" s="171"/>
      <c r="I107" s="171"/>
      <c r="J107" s="171"/>
      <c r="K107" s="171"/>
      <c r="L107" s="171"/>
      <c r="M107" s="171"/>
      <c r="N107" s="171"/>
      <c r="O107" s="171"/>
      <c r="P107" s="171"/>
      <c r="Q107" s="171"/>
      <c r="R107" s="171"/>
      <c r="S107" s="171"/>
      <c r="T107" s="171"/>
      <c r="U107" s="171"/>
      <c r="V107" s="171"/>
    </row>
    <row r="108" spans="1:22" s="265" customFormat="1" outlineLevel="2">
      <c r="A108" s="10"/>
      <c r="B108" s="10"/>
      <c r="C108" s="2"/>
      <c r="D108" s="3"/>
      <c r="E108" s="171" t="str">
        <f xml:space="preserve"> Calc!E$228</f>
        <v>Business retail revenue adjustment</v>
      </c>
      <c r="F108" s="171">
        <f xml:space="preserve"> Calc!F$228</f>
        <v>0</v>
      </c>
      <c r="G108" s="171" t="str">
        <f xml:space="preserve"> Calc!G$228</f>
        <v>£m</v>
      </c>
      <c r="H108" s="171"/>
      <c r="I108" s="171"/>
      <c r="J108" s="171"/>
      <c r="K108" s="171"/>
      <c r="L108" s="171"/>
      <c r="M108" s="171"/>
      <c r="N108" s="171"/>
      <c r="O108" s="171"/>
      <c r="P108" s="171"/>
      <c r="Q108" s="171"/>
      <c r="R108" s="171"/>
      <c r="S108" s="171"/>
      <c r="T108" s="171"/>
      <c r="U108" s="171"/>
      <c r="V108" s="171"/>
    </row>
    <row r="109" spans="1:22" ht="5.0999999999999996" customHeight="1" outlineLevel="2"/>
    <row r="110" spans="1:22" s="151" customFormat="1" outlineLevel="2">
      <c r="A110" s="183"/>
      <c r="B110" s="183"/>
      <c r="C110" s="184"/>
      <c r="D110" s="185"/>
      <c r="E110" s="151" t="str">
        <f t="shared" ref="E110:G110" si="48" xml:space="preserve"> E$45</f>
        <v>Equivalent Annual Cost (EAC) factor - Water resources</v>
      </c>
      <c r="F110" s="151">
        <f t="shared" si="48"/>
        <v>4.6814810776732108</v>
      </c>
      <c r="G110" s="151" t="str">
        <f t="shared" si="48"/>
        <v>factor</v>
      </c>
    </row>
    <row r="111" spans="1:22" s="197" customFormat="1" outlineLevel="2">
      <c r="A111" s="271"/>
      <c r="B111" s="271"/>
      <c r="C111" s="272"/>
      <c r="D111" s="206"/>
      <c r="E111" s="197" t="str">
        <f t="shared" ref="E111:G111" si="49" xml:space="preserve"> E$46</f>
        <v>Equivalent Annual Cost (EAC) factor - Water network</v>
      </c>
      <c r="F111" s="197">
        <f t="shared" si="49"/>
        <v>4.6814810776732108</v>
      </c>
      <c r="G111" s="197" t="str">
        <f t="shared" si="49"/>
        <v>factor</v>
      </c>
    </row>
    <row r="112" spans="1:22" s="197" customFormat="1" outlineLevel="2">
      <c r="A112" s="271"/>
      <c r="B112" s="271"/>
      <c r="C112" s="272"/>
      <c r="D112" s="206"/>
      <c r="E112" s="197" t="str">
        <f xml:space="preserve"> E$47</f>
        <v>Equivalent Annual Cost (EAC) factor - Bioresources</v>
      </c>
      <c r="F112" s="197">
        <f t="shared" ref="F112:G112" si="50" xml:space="preserve"> F$47</f>
        <v>4.6814810776732108</v>
      </c>
      <c r="G112" s="197" t="str">
        <f t="shared" si="50"/>
        <v>factor</v>
      </c>
    </row>
    <row r="113" spans="1:22" s="197" customFormat="1" outlineLevel="2">
      <c r="A113" s="271"/>
      <c r="B113" s="271"/>
      <c r="C113" s="272"/>
      <c r="D113" s="206"/>
      <c r="E113" s="197" t="str">
        <f xml:space="preserve"> E$48</f>
        <v>Equivalent Annual Cost (EAC) factor - Wastewater network</v>
      </c>
      <c r="F113" s="197">
        <f xml:space="preserve"> F$48</f>
        <v>4.6814810776732108</v>
      </c>
      <c r="G113" s="197" t="str">
        <f xml:space="preserve"> G$48</f>
        <v>factor</v>
      </c>
    </row>
    <row r="114" spans="1:22" s="197" customFormat="1" outlineLevel="2">
      <c r="A114" s="271"/>
      <c r="B114" s="271"/>
      <c r="C114" s="272"/>
      <c r="D114" s="206"/>
      <c r="E114" s="292" t="str">
        <f xml:space="preserve"> E$49</f>
        <v>Equivalent Annual Cost (EAC) factor - Dummy control</v>
      </c>
      <c r="F114" s="292">
        <f t="shared" ref="F114:G114" si="51" xml:space="preserve"> F$49</f>
        <v>4.6814810776732108</v>
      </c>
      <c r="G114" s="292" t="str">
        <f t="shared" si="51"/>
        <v>factor</v>
      </c>
    </row>
    <row r="115" spans="1:22" s="197" customFormat="1" outlineLevel="2">
      <c r="A115" s="271"/>
      <c r="B115" s="271"/>
      <c r="C115" s="272"/>
      <c r="D115" s="206"/>
      <c r="E115" s="197" t="str">
        <f t="shared" ref="E115:G115" si="52" xml:space="preserve"> E$50</f>
        <v>Equivalent Annual Cost (EAC) factor - Residential retail</v>
      </c>
      <c r="F115" s="197">
        <f t="shared" si="52"/>
        <v>4.6814810776732108</v>
      </c>
      <c r="G115" s="197" t="str">
        <f t="shared" si="52"/>
        <v>factor</v>
      </c>
    </row>
    <row r="116" spans="1:22" s="197" customFormat="1" outlineLevel="2">
      <c r="A116" s="271"/>
      <c r="B116" s="271"/>
      <c r="C116" s="272"/>
      <c r="D116" s="206"/>
      <c r="E116" s="197" t="str">
        <f xml:space="preserve"> E$51</f>
        <v>Equivalent Annual Cost (EAC) factor - Business retail</v>
      </c>
      <c r="F116" s="197">
        <f t="shared" ref="F116:G116" si="53" xml:space="preserve"> F$51</f>
        <v>4.6814810776732108</v>
      </c>
      <c r="G116" s="197" t="str">
        <f t="shared" si="53"/>
        <v>factor</v>
      </c>
    </row>
    <row r="117" spans="1:22" ht="5.0999999999999996" customHeight="1" outlineLevel="2"/>
    <row r="118" spans="1:22" ht="12.75" customHeight="1" outlineLevel="2">
      <c r="D118" s="17"/>
      <c r="E118" s="12" t="str">
        <f xml:space="preserve"> Time!E$49</f>
        <v>Forecast period flag</v>
      </c>
      <c r="F118" s="12">
        <f xml:space="preserve"> Time!F$49</f>
        <v>0</v>
      </c>
      <c r="G118" s="12" t="str">
        <f xml:space="preserve"> Time!G$49</f>
        <v>flag</v>
      </c>
      <c r="H118" s="12">
        <f xml:space="preserve"> Time!H$49</f>
        <v>5</v>
      </c>
      <c r="I118" s="12">
        <f xml:space="preserve"> Time!I$49</f>
        <v>0</v>
      </c>
      <c r="J118" s="12">
        <f xml:space="preserve"> Time!J$49</f>
        <v>0</v>
      </c>
      <c r="K118" s="12">
        <f xml:space="preserve"> Time!K$49</f>
        <v>0</v>
      </c>
      <c r="L118" s="12">
        <f xml:space="preserve"> Time!L$49</f>
        <v>0</v>
      </c>
      <c r="M118" s="12">
        <f xml:space="preserve"> Time!M$49</f>
        <v>0</v>
      </c>
      <c r="N118" s="12">
        <f xml:space="preserve"> Time!N$49</f>
        <v>0</v>
      </c>
      <c r="O118" s="12">
        <f xml:space="preserve"> Time!O$49</f>
        <v>0</v>
      </c>
      <c r="P118" s="12">
        <f xml:space="preserve"> Time!P$49</f>
        <v>0</v>
      </c>
      <c r="Q118" s="12">
        <f xml:space="preserve"> Time!Q$49</f>
        <v>0</v>
      </c>
      <c r="R118" s="12">
        <f xml:space="preserve"> Time!R$49</f>
        <v>1</v>
      </c>
      <c r="S118" s="12">
        <f xml:space="preserve"> Time!S$49</f>
        <v>1</v>
      </c>
      <c r="T118" s="12">
        <f xml:space="preserve"> Time!T$49</f>
        <v>1</v>
      </c>
      <c r="U118" s="12">
        <f xml:space="preserve"> Time!U$49</f>
        <v>1</v>
      </c>
      <c r="V118" s="12">
        <f xml:space="preserve"> Time!V$49</f>
        <v>1</v>
      </c>
    </row>
    <row r="119" spans="1:22" ht="5.0999999999999996" customHeight="1" outlineLevel="2"/>
    <row r="120" spans="1:22" s="163" customFormat="1" outlineLevel="2">
      <c r="A120" s="149"/>
      <c r="B120" s="149"/>
      <c r="C120" s="150"/>
      <c r="D120" s="41"/>
      <c r="E120" s="163" t="s">
        <v>408</v>
      </c>
      <c r="G120" s="163" t="s">
        <v>203</v>
      </c>
      <c r="H120" s="163">
        <f t="shared" ref="H120:H126" si="54" xml:space="preserve"> SUM(J120:V120)</f>
        <v>0</v>
      </c>
      <c r="J120" s="163">
        <f xml:space="preserve"> ($F102 / $F110) * J$118</f>
        <v>0</v>
      </c>
      <c r="K120" s="163">
        <f t="shared" ref="K120:V120" si="55" xml:space="preserve"> ($F102 / $F110) * K$118</f>
        <v>0</v>
      </c>
      <c r="L120" s="163">
        <f t="shared" si="55"/>
        <v>0</v>
      </c>
      <c r="M120" s="163">
        <f t="shared" si="55"/>
        <v>0</v>
      </c>
      <c r="N120" s="163">
        <f t="shared" si="55"/>
        <v>0</v>
      </c>
      <c r="O120" s="163">
        <f t="shared" si="55"/>
        <v>0</v>
      </c>
      <c r="P120" s="163">
        <f t="shared" si="55"/>
        <v>0</v>
      </c>
      <c r="Q120" s="163">
        <f t="shared" si="55"/>
        <v>0</v>
      </c>
      <c r="R120" s="163">
        <f t="shared" si="55"/>
        <v>0</v>
      </c>
      <c r="S120" s="163">
        <f t="shared" si="55"/>
        <v>0</v>
      </c>
      <c r="T120" s="163">
        <f t="shared" si="55"/>
        <v>0</v>
      </c>
      <c r="U120" s="163">
        <f t="shared" si="55"/>
        <v>0</v>
      </c>
      <c r="V120" s="163">
        <f t="shared" si="55"/>
        <v>0</v>
      </c>
    </row>
    <row r="121" spans="1:22" s="163" customFormat="1" outlineLevel="2">
      <c r="A121" s="149"/>
      <c r="B121" s="149"/>
      <c r="C121" s="150"/>
      <c r="D121" s="41"/>
      <c r="E121" s="163" t="s">
        <v>409</v>
      </c>
      <c r="G121" s="163" t="s">
        <v>203</v>
      </c>
      <c r="H121" s="163">
        <f t="shared" si="54"/>
        <v>-33.094274054683652</v>
      </c>
      <c r="J121" s="163">
        <f xml:space="preserve"> ($F103 / $F111) * J$118</f>
        <v>0</v>
      </c>
      <c r="K121" s="163">
        <f t="shared" ref="K121:V121" si="56" xml:space="preserve"> ($F103 / $F111) * K$118</f>
        <v>0</v>
      </c>
      <c r="L121" s="163">
        <f t="shared" si="56"/>
        <v>0</v>
      </c>
      <c r="M121" s="163">
        <f t="shared" si="56"/>
        <v>0</v>
      </c>
      <c r="N121" s="163">
        <f t="shared" si="56"/>
        <v>0</v>
      </c>
      <c r="O121" s="163">
        <f t="shared" si="56"/>
        <v>0</v>
      </c>
      <c r="P121" s="163">
        <f t="shared" si="56"/>
        <v>0</v>
      </c>
      <c r="Q121" s="163">
        <f t="shared" si="56"/>
        <v>0</v>
      </c>
      <c r="R121" s="163">
        <f t="shared" si="56"/>
        <v>-6.61885481093673</v>
      </c>
      <c r="S121" s="163">
        <f t="shared" si="56"/>
        <v>-6.61885481093673</v>
      </c>
      <c r="T121" s="163">
        <f t="shared" si="56"/>
        <v>-6.61885481093673</v>
      </c>
      <c r="U121" s="163">
        <f t="shared" si="56"/>
        <v>-6.61885481093673</v>
      </c>
      <c r="V121" s="163">
        <f t="shared" si="56"/>
        <v>-6.61885481093673</v>
      </c>
    </row>
    <row r="122" spans="1:22" s="163" customFormat="1" outlineLevel="2">
      <c r="A122" s="149"/>
      <c r="B122" s="149"/>
      <c r="C122" s="150"/>
      <c r="D122" s="41"/>
      <c r="E122" s="163" t="s">
        <v>410</v>
      </c>
      <c r="G122" s="163" t="s">
        <v>203</v>
      </c>
      <c r="H122" s="163">
        <f t="shared" si="54"/>
        <v>0</v>
      </c>
      <c r="J122" s="163">
        <f xml:space="preserve"> ($F104 / $F112) * J$118</f>
        <v>0</v>
      </c>
      <c r="K122" s="163">
        <f t="shared" ref="K122:V122" si="57" xml:space="preserve"> ($F104 / $F112) * K$118</f>
        <v>0</v>
      </c>
      <c r="L122" s="163">
        <f t="shared" si="57"/>
        <v>0</v>
      </c>
      <c r="M122" s="163">
        <f t="shared" si="57"/>
        <v>0</v>
      </c>
      <c r="N122" s="163">
        <f t="shared" si="57"/>
        <v>0</v>
      </c>
      <c r="O122" s="163">
        <f t="shared" si="57"/>
        <v>0</v>
      </c>
      <c r="P122" s="163">
        <f t="shared" si="57"/>
        <v>0</v>
      </c>
      <c r="Q122" s="163">
        <f t="shared" si="57"/>
        <v>0</v>
      </c>
      <c r="R122" s="163">
        <f t="shared" si="57"/>
        <v>0</v>
      </c>
      <c r="S122" s="163">
        <f t="shared" si="57"/>
        <v>0</v>
      </c>
      <c r="T122" s="163">
        <f t="shared" si="57"/>
        <v>0</v>
      </c>
      <c r="U122" s="163">
        <f t="shared" si="57"/>
        <v>0</v>
      </c>
      <c r="V122" s="163">
        <f t="shared" si="57"/>
        <v>0</v>
      </c>
    </row>
    <row r="123" spans="1:22" s="163" customFormat="1" outlineLevel="2">
      <c r="A123" s="149"/>
      <c r="B123" s="149"/>
      <c r="C123" s="150"/>
      <c r="D123" s="41"/>
      <c r="E123" s="163" t="s">
        <v>411</v>
      </c>
      <c r="G123" s="163" t="s">
        <v>203</v>
      </c>
      <c r="H123" s="163">
        <f t="shared" si="54"/>
        <v>0</v>
      </c>
      <c r="J123" s="163">
        <f t="shared" ref="J123:V124" si="58" xml:space="preserve"> ($F105 / $F113) * J$118</f>
        <v>0</v>
      </c>
      <c r="K123" s="163">
        <f t="shared" si="58"/>
        <v>0</v>
      </c>
      <c r="L123" s="163">
        <f t="shared" si="58"/>
        <v>0</v>
      </c>
      <c r="M123" s="163">
        <f t="shared" si="58"/>
        <v>0</v>
      </c>
      <c r="N123" s="163">
        <f t="shared" si="58"/>
        <v>0</v>
      </c>
      <c r="O123" s="163">
        <f t="shared" si="58"/>
        <v>0</v>
      </c>
      <c r="P123" s="163">
        <f t="shared" si="58"/>
        <v>0</v>
      </c>
      <c r="Q123" s="163">
        <f t="shared" si="58"/>
        <v>0</v>
      </c>
      <c r="R123" s="163">
        <f t="shared" si="58"/>
        <v>0</v>
      </c>
      <c r="S123" s="163">
        <f t="shared" si="58"/>
        <v>0</v>
      </c>
      <c r="T123" s="163">
        <f t="shared" si="58"/>
        <v>0</v>
      </c>
      <c r="U123" s="163">
        <f t="shared" si="58"/>
        <v>0</v>
      </c>
      <c r="V123" s="163">
        <f t="shared" si="58"/>
        <v>0</v>
      </c>
    </row>
    <row r="124" spans="1:22" s="163" customFormat="1" outlineLevel="2">
      <c r="A124" s="149"/>
      <c r="B124" s="149"/>
      <c r="C124" s="150"/>
      <c r="D124" s="41"/>
      <c r="E124" s="290" t="s">
        <v>412</v>
      </c>
      <c r="F124" s="290"/>
      <c r="G124" s="290" t="s">
        <v>203</v>
      </c>
      <c r="H124" s="290">
        <f t="shared" ref="H124" si="59" xml:space="preserve"> SUM(J124:V124)</f>
        <v>0</v>
      </c>
      <c r="I124" s="290"/>
      <c r="J124" s="290">
        <f t="shared" si="58"/>
        <v>0</v>
      </c>
      <c r="K124" s="290">
        <f t="shared" si="58"/>
        <v>0</v>
      </c>
      <c r="L124" s="290">
        <f t="shared" si="58"/>
        <v>0</v>
      </c>
      <c r="M124" s="290">
        <f t="shared" si="58"/>
        <v>0</v>
      </c>
      <c r="N124" s="290">
        <f t="shared" si="58"/>
        <v>0</v>
      </c>
      <c r="O124" s="290">
        <f t="shared" si="58"/>
        <v>0</v>
      </c>
      <c r="P124" s="290">
        <f t="shared" si="58"/>
        <v>0</v>
      </c>
      <c r="Q124" s="290">
        <f t="shared" si="58"/>
        <v>0</v>
      </c>
      <c r="R124" s="290">
        <f t="shared" si="58"/>
        <v>0</v>
      </c>
      <c r="S124" s="290">
        <f t="shared" si="58"/>
        <v>0</v>
      </c>
      <c r="T124" s="290">
        <f t="shared" si="58"/>
        <v>0</v>
      </c>
      <c r="U124" s="290">
        <f t="shared" si="58"/>
        <v>0</v>
      </c>
      <c r="V124" s="290">
        <f t="shared" si="58"/>
        <v>0</v>
      </c>
    </row>
    <row r="125" spans="1:22" s="163" customFormat="1" outlineLevel="2">
      <c r="A125" s="149"/>
      <c r="B125" s="149"/>
      <c r="C125" s="150"/>
      <c r="D125" s="41"/>
      <c r="E125" s="163" t="s">
        <v>413</v>
      </c>
      <c r="G125" s="163" t="s">
        <v>203</v>
      </c>
      <c r="H125" s="163">
        <f t="shared" si="54"/>
        <v>0</v>
      </c>
      <c r="J125" s="163">
        <f t="shared" ref="J125:V125" si="60" xml:space="preserve"> ($F107 / $F115) * J$118</f>
        <v>0</v>
      </c>
      <c r="K125" s="163">
        <f t="shared" si="60"/>
        <v>0</v>
      </c>
      <c r="L125" s="163">
        <f t="shared" si="60"/>
        <v>0</v>
      </c>
      <c r="M125" s="163">
        <f t="shared" si="60"/>
        <v>0</v>
      </c>
      <c r="N125" s="163">
        <f t="shared" si="60"/>
        <v>0</v>
      </c>
      <c r="O125" s="163">
        <f t="shared" si="60"/>
        <v>0</v>
      </c>
      <c r="P125" s="163">
        <f t="shared" si="60"/>
        <v>0</v>
      </c>
      <c r="Q125" s="163">
        <f t="shared" si="60"/>
        <v>0</v>
      </c>
      <c r="R125" s="163">
        <f t="shared" si="60"/>
        <v>0</v>
      </c>
      <c r="S125" s="163">
        <f t="shared" si="60"/>
        <v>0</v>
      </c>
      <c r="T125" s="163">
        <f t="shared" si="60"/>
        <v>0</v>
      </c>
      <c r="U125" s="163">
        <f t="shared" si="60"/>
        <v>0</v>
      </c>
      <c r="V125" s="163">
        <f t="shared" si="60"/>
        <v>0</v>
      </c>
    </row>
    <row r="126" spans="1:22" s="163" customFormat="1" outlineLevel="2">
      <c r="A126" s="149"/>
      <c r="B126" s="149"/>
      <c r="C126" s="150"/>
      <c r="D126" s="41"/>
      <c r="E126" s="163" t="s">
        <v>414</v>
      </c>
      <c r="G126" s="163" t="s">
        <v>203</v>
      </c>
      <c r="H126" s="163">
        <f t="shared" si="54"/>
        <v>0</v>
      </c>
      <c r="J126" s="163">
        <f t="shared" ref="J126:V126" si="61" xml:space="preserve"> ($F108 / $F116) * J$118</f>
        <v>0</v>
      </c>
      <c r="K126" s="163">
        <f t="shared" si="61"/>
        <v>0</v>
      </c>
      <c r="L126" s="163">
        <f t="shared" si="61"/>
        <v>0</v>
      </c>
      <c r="M126" s="163">
        <f t="shared" si="61"/>
        <v>0</v>
      </c>
      <c r="N126" s="163">
        <f t="shared" si="61"/>
        <v>0</v>
      </c>
      <c r="O126" s="163">
        <f t="shared" si="61"/>
        <v>0</v>
      </c>
      <c r="P126" s="163">
        <f t="shared" si="61"/>
        <v>0</v>
      </c>
      <c r="Q126" s="163">
        <f t="shared" si="61"/>
        <v>0</v>
      </c>
      <c r="R126" s="163">
        <f t="shared" si="61"/>
        <v>0</v>
      </c>
      <c r="S126" s="163">
        <f t="shared" si="61"/>
        <v>0</v>
      </c>
      <c r="T126" s="163">
        <f t="shared" si="61"/>
        <v>0</v>
      </c>
      <c r="U126" s="163">
        <f t="shared" si="61"/>
        <v>0</v>
      </c>
      <c r="V126" s="163">
        <f t="shared" si="61"/>
        <v>0</v>
      </c>
    </row>
    <row r="127" spans="1:22" outlineLevel="2"/>
    <row r="128" spans="1:22" outlineLevel="2">
      <c r="E128" s="163" t="str">
        <f t="shared" ref="E128:F128" si="62" xml:space="preserve"> E$120</f>
        <v>Water resources revenue adjustment - EAC factor adjusted</v>
      </c>
      <c r="F128" s="163">
        <f t="shared" si="62"/>
        <v>0</v>
      </c>
      <c r="G128" s="163" t="str">
        <f t="shared" ref="G128" si="63" xml:space="preserve"> G$120</f>
        <v>£m</v>
      </c>
      <c r="H128" s="163">
        <f t="shared" ref="H128" si="64" xml:space="preserve"> H$120</f>
        <v>0</v>
      </c>
      <c r="I128" s="163">
        <f t="shared" ref="I128" si="65" xml:space="preserve"> I$120</f>
        <v>0</v>
      </c>
      <c r="J128" s="163">
        <f t="shared" ref="J128" si="66" xml:space="preserve"> J$120</f>
        <v>0</v>
      </c>
      <c r="K128" s="163">
        <f t="shared" ref="K128" si="67" xml:space="preserve"> K$120</f>
        <v>0</v>
      </c>
      <c r="L128" s="163">
        <f t="shared" ref="L128" si="68" xml:space="preserve"> L$120</f>
        <v>0</v>
      </c>
      <c r="M128" s="163">
        <f t="shared" ref="M128" si="69" xml:space="preserve"> M$120</f>
        <v>0</v>
      </c>
      <c r="N128" s="163">
        <f t="shared" ref="N128" si="70" xml:space="preserve"> N$120</f>
        <v>0</v>
      </c>
      <c r="O128" s="163">
        <f t="shared" ref="O128" si="71" xml:space="preserve"> O$120</f>
        <v>0</v>
      </c>
      <c r="P128" s="163">
        <f t="shared" ref="P128" si="72" xml:space="preserve"> P$120</f>
        <v>0</v>
      </c>
      <c r="Q128" s="163">
        <f t="shared" ref="Q128" si="73" xml:space="preserve"> Q$120</f>
        <v>0</v>
      </c>
      <c r="R128" s="163">
        <f t="shared" ref="R128" si="74" xml:space="preserve"> R$120</f>
        <v>0</v>
      </c>
      <c r="S128" s="163">
        <f t="shared" ref="S128" si="75" xml:space="preserve"> S$120</f>
        <v>0</v>
      </c>
      <c r="T128" s="163">
        <f t="shared" ref="T128" si="76" xml:space="preserve"> T$120</f>
        <v>0</v>
      </c>
      <c r="U128" s="163">
        <f t="shared" ref="U128" si="77" xml:space="preserve"> U$120</f>
        <v>0</v>
      </c>
      <c r="V128" s="163">
        <f xml:space="preserve"> V$120</f>
        <v>0</v>
      </c>
    </row>
    <row r="129" spans="1:22" outlineLevel="2">
      <c r="E129" s="163" t="str">
        <f t="shared" ref="E129:F129" si="78" xml:space="preserve"> E$121</f>
        <v>Water network revenue adjustment - EAC factor adjusted</v>
      </c>
      <c r="F129" s="163">
        <f t="shared" si="78"/>
        <v>0</v>
      </c>
      <c r="G129" s="163" t="str">
        <f t="shared" ref="G129" si="79" xml:space="preserve"> G$121</f>
        <v>£m</v>
      </c>
      <c r="H129" s="163">
        <f t="shared" ref="H129" si="80" xml:space="preserve"> H$121</f>
        <v>-33.094274054683652</v>
      </c>
      <c r="I129" s="163">
        <f t="shared" ref="I129" si="81" xml:space="preserve"> I$121</f>
        <v>0</v>
      </c>
      <c r="J129" s="163">
        <f t="shared" ref="J129" si="82" xml:space="preserve"> J$121</f>
        <v>0</v>
      </c>
      <c r="K129" s="163">
        <f t="shared" ref="K129" si="83" xml:space="preserve"> K$121</f>
        <v>0</v>
      </c>
      <c r="L129" s="163">
        <f t="shared" ref="L129" si="84" xml:space="preserve"> L$121</f>
        <v>0</v>
      </c>
      <c r="M129" s="163">
        <f t="shared" ref="M129" si="85" xml:space="preserve"> M$121</f>
        <v>0</v>
      </c>
      <c r="N129" s="163">
        <f t="shared" ref="N129" si="86" xml:space="preserve"> N$121</f>
        <v>0</v>
      </c>
      <c r="O129" s="163">
        <f t="shared" ref="O129" si="87" xml:space="preserve"> O$121</f>
        <v>0</v>
      </c>
      <c r="P129" s="163">
        <f t="shared" ref="P129" si="88" xml:space="preserve"> P$121</f>
        <v>0</v>
      </c>
      <c r="Q129" s="163">
        <f t="shared" ref="Q129" si="89" xml:space="preserve"> Q$121</f>
        <v>0</v>
      </c>
      <c r="R129" s="163">
        <f t="shared" ref="R129" si="90" xml:space="preserve"> R$121</f>
        <v>-6.61885481093673</v>
      </c>
      <c r="S129" s="163">
        <f t="shared" ref="S129" si="91" xml:space="preserve"> S$121</f>
        <v>-6.61885481093673</v>
      </c>
      <c r="T129" s="163">
        <f t="shared" ref="T129" si="92" xml:space="preserve"> T$121</f>
        <v>-6.61885481093673</v>
      </c>
      <c r="U129" s="163">
        <f t="shared" ref="U129" si="93" xml:space="preserve"> U$121</f>
        <v>-6.61885481093673</v>
      </c>
      <c r="V129" s="163">
        <f xml:space="preserve"> V$121</f>
        <v>-6.61885481093673</v>
      </c>
    </row>
    <row r="130" spans="1:22" s="265" customFormat="1" outlineLevel="2">
      <c r="A130" s="10"/>
      <c r="B130" s="10"/>
      <c r="C130" s="2"/>
      <c r="D130" s="3"/>
      <c r="E130" s="163" t="str">
        <f xml:space="preserve"> E$122</f>
        <v>Bioresources revenue adjustment - EAC factor adjusted</v>
      </c>
      <c r="F130" s="163">
        <f t="shared" ref="F130:V130" si="94" xml:space="preserve"> F$122</f>
        <v>0</v>
      </c>
      <c r="G130" s="163" t="str">
        <f t="shared" si="94"/>
        <v>£m</v>
      </c>
      <c r="H130" s="163">
        <f t="shared" si="94"/>
        <v>0</v>
      </c>
      <c r="I130" s="163">
        <f t="shared" si="94"/>
        <v>0</v>
      </c>
      <c r="J130" s="163">
        <f t="shared" si="94"/>
        <v>0</v>
      </c>
      <c r="K130" s="163">
        <f t="shared" si="94"/>
        <v>0</v>
      </c>
      <c r="L130" s="163">
        <f t="shared" si="94"/>
        <v>0</v>
      </c>
      <c r="M130" s="163">
        <f t="shared" si="94"/>
        <v>0</v>
      </c>
      <c r="N130" s="163">
        <f t="shared" si="94"/>
        <v>0</v>
      </c>
      <c r="O130" s="163">
        <f t="shared" si="94"/>
        <v>0</v>
      </c>
      <c r="P130" s="163">
        <f t="shared" si="94"/>
        <v>0</v>
      </c>
      <c r="Q130" s="163">
        <f t="shared" si="94"/>
        <v>0</v>
      </c>
      <c r="R130" s="163">
        <f t="shared" si="94"/>
        <v>0</v>
      </c>
      <c r="S130" s="163">
        <f t="shared" si="94"/>
        <v>0</v>
      </c>
      <c r="T130" s="163">
        <f t="shared" si="94"/>
        <v>0</v>
      </c>
      <c r="U130" s="163">
        <f t="shared" si="94"/>
        <v>0</v>
      </c>
      <c r="V130" s="163">
        <f t="shared" si="94"/>
        <v>0</v>
      </c>
    </row>
    <row r="131" spans="1:22" outlineLevel="2">
      <c r="E131" s="163" t="str">
        <f xml:space="preserve"> E$123</f>
        <v>Wastewater network revenue adjustment - EAC factor adjusted</v>
      </c>
      <c r="F131" s="163">
        <f xml:space="preserve"> F$123</f>
        <v>0</v>
      </c>
      <c r="G131" s="163" t="str">
        <f t="shared" ref="G131" si="95" xml:space="preserve"> G$123</f>
        <v>£m</v>
      </c>
      <c r="H131" s="163">
        <f t="shared" ref="H131" si="96" xml:space="preserve"> H$123</f>
        <v>0</v>
      </c>
      <c r="I131" s="163">
        <f t="shared" ref="I131" si="97" xml:space="preserve"> I$123</f>
        <v>0</v>
      </c>
      <c r="J131" s="163">
        <f t="shared" ref="J131" si="98" xml:space="preserve"> J$123</f>
        <v>0</v>
      </c>
      <c r="K131" s="163">
        <f t="shared" ref="K131" si="99" xml:space="preserve"> K$123</f>
        <v>0</v>
      </c>
      <c r="L131" s="163">
        <f t="shared" ref="L131" si="100" xml:space="preserve"> L$123</f>
        <v>0</v>
      </c>
      <c r="M131" s="163">
        <f t="shared" ref="M131" si="101" xml:space="preserve"> M$123</f>
        <v>0</v>
      </c>
      <c r="N131" s="163">
        <f t="shared" ref="N131" si="102" xml:space="preserve"> N$123</f>
        <v>0</v>
      </c>
      <c r="O131" s="163">
        <f t="shared" ref="O131" si="103" xml:space="preserve"> O$123</f>
        <v>0</v>
      </c>
      <c r="P131" s="163">
        <f t="shared" ref="P131" si="104" xml:space="preserve"> P$123</f>
        <v>0</v>
      </c>
      <c r="Q131" s="163">
        <f t="shared" ref="Q131" si="105" xml:space="preserve"> Q$123</f>
        <v>0</v>
      </c>
      <c r="R131" s="163">
        <f t="shared" ref="R131" si="106" xml:space="preserve"> R$123</f>
        <v>0</v>
      </c>
      <c r="S131" s="163">
        <f t="shared" ref="S131" si="107" xml:space="preserve"> S$123</f>
        <v>0</v>
      </c>
      <c r="T131" s="163">
        <f t="shared" ref="T131" si="108" xml:space="preserve"> T$123</f>
        <v>0</v>
      </c>
      <c r="U131" s="163">
        <f t="shared" ref="U131" si="109" xml:space="preserve"> U$123</f>
        <v>0</v>
      </c>
      <c r="V131" s="163">
        <f xml:space="preserve"> V$123</f>
        <v>0</v>
      </c>
    </row>
    <row r="132" spans="1:22" outlineLevel="2">
      <c r="E132" s="290" t="str">
        <f t="shared" ref="E132" si="110" xml:space="preserve"> E$124</f>
        <v>Dummy control revenue adjustment - EAC factor adjusted</v>
      </c>
      <c r="F132" s="290">
        <f t="shared" ref="F132" si="111" xml:space="preserve"> F$124</f>
        <v>0</v>
      </c>
      <c r="G132" s="290" t="str">
        <f t="shared" ref="G132" si="112" xml:space="preserve"> G$124</f>
        <v>£m</v>
      </c>
      <c r="H132" s="290">
        <f t="shared" ref="H132" si="113" xml:space="preserve"> H$124</f>
        <v>0</v>
      </c>
      <c r="I132" s="290">
        <f t="shared" ref="I132" si="114" xml:space="preserve"> I$124</f>
        <v>0</v>
      </c>
      <c r="J132" s="290">
        <f t="shared" ref="J132" si="115" xml:space="preserve"> J$124</f>
        <v>0</v>
      </c>
      <c r="K132" s="290">
        <f t="shared" ref="K132" si="116" xml:space="preserve"> K$124</f>
        <v>0</v>
      </c>
      <c r="L132" s="290">
        <f t="shared" ref="L132" si="117" xml:space="preserve"> L$124</f>
        <v>0</v>
      </c>
      <c r="M132" s="290">
        <f t="shared" ref="M132" si="118" xml:space="preserve"> M$124</f>
        <v>0</v>
      </c>
      <c r="N132" s="290">
        <f t="shared" ref="N132" si="119" xml:space="preserve"> N$124</f>
        <v>0</v>
      </c>
      <c r="O132" s="290">
        <f t="shared" ref="O132" si="120" xml:space="preserve"> O$124</f>
        <v>0</v>
      </c>
      <c r="P132" s="290">
        <f t="shared" ref="P132" si="121" xml:space="preserve"> P$124</f>
        <v>0</v>
      </c>
      <c r="Q132" s="290">
        <f t="shared" ref="Q132" si="122" xml:space="preserve"> Q$124</f>
        <v>0</v>
      </c>
      <c r="R132" s="290">
        <f t="shared" ref="R132" si="123" xml:space="preserve"> R$124</f>
        <v>0</v>
      </c>
      <c r="S132" s="290">
        <f t="shared" ref="S132" si="124" xml:space="preserve"> S$124</f>
        <v>0</v>
      </c>
      <c r="T132" s="290">
        <f t="shared" ref="T132" si="125" xml:space="preserve"> T$124</f>
        <v>0</v>
      </c>
      <c r="U132" s="290">
        <f t="shared" ref="U132" si="126" xml:space="preserve"> U$124</f>
        <v>0</v>
      </c>
      <c r="V132" s="290">
        <f xml:space="preserve"> V$124</f>
        <v>0</v>
      </c>
    </row>
    <row r="133" spans="1:22" outlineLevel="2">
      <c r="E133" s="163" t="str">
        <f t="shared" ref="E133:F133" si="127" xml:space="preserve"> E$125</f>
        <v>Residential retail revenue adjustment - EAC factor adjusted</v>
      </c>
      <c r="F133" s="163">
        <f t="shared" si="127"/>
        <v>0</v>
      </c>
      <c r="G133" s="163" t="str">
        <f t="shared" ref="G133" si="128" xml:space="preserve"> G$125</f>
        <v>£m</v>
      </c>
      <c r="H133" s="163">
        <f t="shared" ref="H133" si="129" xml:space="preserve"> H$125</f>
        <v>0</v>
      </c>
      <c r="I133" s="163">
        <f t="shared" ref="I133" si="130" xml:space="preserve"> I$125</f>
        <v>0</v>
      </c>
      <c r="J133" s="163">
        <f t="shared" ref="J133" si="131" xml:space="preserve"> J$125</f>
        <v>0</v>
      </c>
      <c r="K133" s="163">
        <f t="shared" ref="K133" si="132" xml:space="preserve"> K$125</f>
        <v>0</v>
      </c>
      <c r="L133" s="163">
        <f t="shared" ref="L133" si="133" xml:space="preserve"> L$125</f>
        <v>0</v>
      </c>
      <c r="M133" s="163">
        <f t="shared" ref="M133" si="134" xml:space="preserve"> M$125</f>
        <v>0</v>
      </c>
      <c r="N133" s="163">
        <f t="shared" ref="N133" si="135" xml:space="preserve"> N$125</f>
        <v>0</v>
      </c>
      <c r="O133" s="163">
        <f t="shared" ref="O133" si="136" xml:space="preserve"> O$125</f>
        <v>0</v>
      </c>
      <c r="P133" s="163">
        <f t="shared" ref="P133" si="137" xml:space="preserve"> P$125</f>
        <v>0</v>
      </c>
      <c r="Q133" s="163">
        <f t="shared" ref="Q133" si="138" xml:space="preserve"> Q$125</f>
        <v>0</v>
      </c>
      <c r="R133" s="163">
        <f t="shared" ref="R133" si="139" xml:space="preserve"> R$125</f>
        <v>0</v>
      </c>
      <c r="S133" s="163">
        <f t="shared" ref="S133" si="140" xml:space="preserve"> S$125</f>
        <v>0</v>
      </c>
      <c r="T133" s="163">
        <f t="shared" ref="T133" si="141" xml:space="preserve"> T$125</f>
        <v>0</v>
      </c>
      <c r="U133" s="163">
        <f t="shared" ref="U133" si="142" xml:space="preserve"> U$125</f>
        <v>0</v>
      </c>
      <c r="V133" s="163">
        <f xml:space="preserve"> V$125</f>
        <v>0</v>
      </c>
    </row>
    <row r="134" spans="1:22" s="265" customFormat="1" outlineLevel="2">
      <c r="A134" s="10"/>
      <c r="B134" s="10"/>
      <c r="C134" s="2"/>
      <c r="D134" s="3"/>
      <c r="E134" s="163" t="str">
        <f xml:space="preserve"> E$126</f>
        <v>Business retail revenue adjustment - EAC factor adjusted</v>
      </c>
      <c r="F134" s="163">
        <f t="shared" ref="F134:V134" si="143" xml:space="preserve"> F$126</f>
        <v>0</v>
      </c>
      <c r="G134" s="163" t="str">
        <f t="shared" si="143"/>
        <v>£m</v>
      </c>
      <c r="H134" s="163">
        <f t="shared" si="143"/>
        <v>0</v>
      </c>
      <c r="I134" s="163">
        <f t="shared" si="143"/>
        <v>0</v>
      </c>
      <c r="J134" s="163">
        <f t="shared" si="143"/>
        <v>0</v>
      </c>
      <c r="K134" s="163">
        <f t="shared" si="143"/>
        <v>0</v>
      </c>
      <c r="L134" s="163">
        <f t="shared" si="143"/>
        <v>0</v>
      </c>
      <c r="M134" s="163">
        <f t="shared" si="143"/>
        <v>0</v>
      </c>
      <c r="N134" s="163">
        <f t="shared" si="143"/>
        <v>0</v>
      </c>
      <c r="O134" s="163">
        <f t="shared" si="143"/>
        <v>0</v>
      </c>
      <c r="P134" s="163">
        <f t="shared" si="143"/>
        <v>0</v>
      </c>
      <c r="Q134" s="163">
        <f t="shared" si="143"/>
        <v>0</v>
      </c>
      <c r="R134" s="163">
        <f t="shared" si="143"/>
        <v>0</v>
      </c>
      <c r="S134" s="163">
        <f t="shared" si="143"/>
        <v>0</v>
      </c>
      <c r="T134" s="163">
        <f t="shared" si="143"/>
        <v>0</v>
      </c>
      <c r="U134" s="163">
        <f t="shared" si="143"/>
        <v>0</v>
      </c>
      <c r="V134" s="163">
        <f t="shared" si="143"/>
        <v>0</v>
      </c>
    </row>
    <row r="135" spans="1:22" ht="5.0999999999999996" customHeight="1" outlineLevel="2"/>
    <row r="136" spans="1:22" s="193" customFormat="1" ht="12.75" customHeight="1" outlineLevel="2">
      <c r="A136" s="210"/>
      <c r="B136" s="210"/>
      <c r="C136" s="211"/>
      <c r="E136" s="213" t="str">
        <f t="shared" ref="E136:V136" si="144" xml:space="preserve"> E$28</f>
        <v>PV discount factor - Water resources</v>
      </c>
      <c r="F136" s="213">
        <f t="shared" si="144"/>
        <v>0</v>
      </c>
      <c r="G136" s="213" t="str">
        <f t="shared" si="144"/>
        <v>factor</v>
      </c>
      <c r="H136" s="213">
        <f t="shared" si="144"/>
        <v>4.6814810776732108</v>
      </c>
      <c r="I136" s="213">
        <f t="shared" si="144"/>
        <v>0</v>
      </c>
      <c r="J136" s="213">
        <f t="shared" si="144"/>
        <v>0</v>
      </c>
      <c r="K136" s="213">
        <f t="shared" si="144"/>
        <v>0</v>
      </c>
      <c r="L136" s="213">
        <f t="shared" si="144"/>
        <v>0</v>
      </c>
      <c r="M136" s="213">
        <f t="shared" si="144"/>
        <v>0</v>
      </c>
      <c r="N136" s="213">
        <f t="shared" si="144"/>
        <v>0</v>
      </c>
      <c r="O136" s="213">
        <f t="shared" si="144"/>
        <v>0</v>
      </c>
      <c r="P136" s="213">
        <f t="shared" si="144"/>
        <v>0</v>
      </c>
      <c r="Q136" s="213">
        <f t="shared" si="144"/>
        <v>0</v>
      </c>
      <c r="R136" s="213">
        <f t="shared" si="144"/>
        <v>1</v>
      </c>
      <c r="S136" s="213">
        <f t="shared" si="144"/>
        <v>0.96709967211291548</v>
      </c>
      <c r="T136" s="213">
        <f t="shared" si="144"/>
        <v>0.93528177580090854</v>
      </c>
      <c r="U136" s="213">
        <f t="shared" si="144"/>
        <v>0.90442780047256455</v>
      </c>
      <c r="V136" s="213">
        <f t="shared" si="144"/>
        <v>0.87467182928682241</v>
      </c>
    </row>
    <row r="137" spans="1:22" s="193" customFormat="1" ht="12.75" customHeight="1" outlineLevel="2">
      <c r="A137" s="210"/>
      <c r="B137" s="210"/>
      <c r="C137" s="211"/>
      <c r="E137" s="213" t="str">
        <f t="shared" ref="E137:V137" si="145" xml:space="preserve"> E$29</f>
        <v>PV discount factor - Water network</v>
      </c>
      <c r="F137" s="213">
        <f t="shared" si="145"/>
        <v>0</v>
      </c>
      <c r="G137" s="213" t="str">
        <f t="shared" si="145"/>
        <v>factor</v>
      </c>
      <c r="H137" s="213">
        <f t="shared" si="145"/>
        <v>4.6814810776732108</v>
      </c>
      <c r="I137" s="213">
        <f t="shared" si="145"/>
        <v>0</v>
      </c>
      <c r="J137" s="213">
        <f t="shared" si="145"/>
        <v>0</v>
      </c>
      <c r="K137" s="213">
        <f t="shared" si="145"/>
        <v>0</v>
      </c>
      <c r="L137" s="213">
        <f t="shared" si="145"/>
        <v>0</v>
      </c>
      <c r="M137" s="213">
        <f t="shared" si="145"/>
        <v>0</v>
      </c>
      <c r="N137" s="213">
        <f t="shared" si="145"/>
        <v>0</v>
      </c>
      <c r="O137" s="213">
        <f t="shared" si="145"/>
        <v>0</v>
      </c>
      <c r="P137" s="213">
        <f t="shared" si="145"/>
        <v>0</v>
      </c>
      <c r="Q137" s="213">
        <f t="shared" si="145"/>
        <v>0</v>
      </c>
      <c r="R137" s="213">
        <f t="shared" si="145"/>
        <v>1</v>
      </c>
      <c r="S137" s="213">
        <f t="shared" si="145"/>
        <v>0.96709967211291548</v>
      </c>
      <c r="T137" s="213">
        <f t="shared" si="145"/>
        <v>0.93528177580090854</v>
      </c>
      <c r="U137" s="213">
        <f t="shared" si="145"/>
        <v>0.90442780047256455</v>
      </c>
      <c r="V137" s="213">
        <f t="shared" si="145"/>
        <v>0.87467182928682241</v>
      </c>
    </row>
    <row r="138" spans="1:22" s="270" customFormat="1" ht="12.75" customHeight="1" outlineLevel="2">
      <c r="A138" s="210"/>
      <c r="B138" s="210"/>
      <c r="C138" s="211"/>
      <c r="D138" s="193"/>
      <c r="E138" s="213" t="str">
        <f xml:space="preserve"> E$30</f>
        <v>PV discount factor - Bioresources</v>
      </c>
      <c r="F138" s="213">
        <f t="shared" ref="F138:V138" si="146" xml:space="preserve"> F$30</f>
        <v>0</v>
      </c>
      <c r="G138" s="213" t="str">
        <f t="shared" si="146"/>
        <v>factor</v>
      </c>
      <c r="H138" s="213">
        <f t="shared" si="146"/>
        <v>4.6814810776732108</v>
      </c>
      <c r="I138" s="213">
        <f t="shared" si="146"/>
        <v>0</v>
      </c>
      <c r="J138" s="213">
        <f t="shared" si="146"/>
        <v>0</v>
      </c>
      <c r="K138" s="213">
        <f t="shared" si="146"/>
        <v>0</v>
      </c>
      <c r="L138" s="213">
        <f t="shared" si="146"/>
        <v>0</v>
      </c>
      <c r="M138" s="213">
        <f t="shared" si="146"/>
        <v>0</v>
      </c>
      <c r="N138" s="213">
        <f t="shared" si="146"/>
        <v>0</v>
      </c>
      <c r="O138" s="213">
        <f t="shared" si="146"/>
        <v>0</v>
      </c>
      <c r="P138" s="213">
        <f t="shared" si="146"/>
        <v>0</v>
      </c>
      <c r="Q138" s="213">
        <f t="shared" si="146"/>
        <v>0</v>
      </c>
      <c r="R138" s="213">
        <f t="shared" si="146"/>
        <v>1</v>
      </c>
      <c r="S138" s="213">
        <f t="shared" si="146"/>
        <v>0.96709967211291548</v>
      </c>
      <c r="T138" s="213">
        <f t="shared" si="146"/>
        <v>0.93528177580090854</v>
      </c>
      <c r="U138" s="213">
        <f t="shared" si="146"/>
        <v>0.90442780047256455</v>
      </c>
      <c r="V138" s="213">
        <f t="shared" si="146"/>
        <v>0.87467182928682241</v>
      </c>
    </row>
    <row r="139" spans="1:22" s="193" customFormat="1" ht="12.75" customHeight="1" outlineLevel="2">
      <c r="A139" s="210"/>
      <c r="B139" s="210"/>
      <c r="C139" s="211"/>
      <c r="E139" s="213" t="str">
        <f t="shared" ref="E139:V139" si="147" xml:space="preserve"> E$31</f>
        <v>PV discount factor - Wastewater network</v>
      </c>
      <c r="F139" s="213">
        <f t="shared" si="147"/>
        <v>0</v>
      </c>
      <c r="G139" s="213" t="str">
        <f t="shared" si="147"/>
        <v>factor</v>
      </c>
      <c r="H139" s="213">
        <f t="shared" si="147"/>
        <v>4.6814810776732108</v>
      </c>
      <c r="I139" s="213">
        <f t="shared" si="147"/>
        <v>0</v>
      </c>
      <c r="J139" s="213">
        <f t="shared" si="147"/>
        <v>0</v>
      </c>
      <c r="K139" s="213">
        <f t="shared" si="147"/>
        <v>0</v>
      </c>
      <c r="L139" s="213">
        <f t="shared" si="147"/>
        <v>0</v>
      </c>
      <c r="M139" s="213">
        <f t="shared" si="147"/>
        <v>0</v>
      </c>
      <c r="N139" s="213">
        <f t="shared" si="147"/>
        <v>0</v>
      </c>
      <c r="O139" s="213">
        <f t="shared" si="147"/>
        <v>0</v>
      </c>
      <c r="P139" s="213">
        <f t="shared" si="147"/>
        <v>0</v>
      </c>
      <c r="Q139" s="213">
        <f t="shared" si="147"/>
        <v>0</v>
      </c>
      <c r="R139" s="213">
        <f t="shared" si="147"/>
        <v>1</v>
      </c>
      <c r="S139" s="213">
        <f t="shared" si="147"/>
        <v>0.96709967211291548</v>
      </c>
      <c r="T139" s="213">
        <f t="shared" si="147"/>
        <v>0.93528177580090854</v>
      </c>
      <c r="U139" s="213">
        <f t="shared" si="147"/>
        <v>0.90442780047256455</v>
      </c>
      <c r="V139" s="213">
        <f t="shared" si="147"/>
        <v>0.87467182928682241</v>
      </c>
    </row>
    <row r="140" spans="1:22" s="193" customFormat="1" ht="12.75" customHeight="1" outlineLevel="2">
      <c r="A140" s="210"/>
      <c r="B140" s="210"/>
      <c r="C140" s="211"/>
      <c r="E140" s="293" t="str">
        <f t="shared" ref="E140:V140" si="148" xml:space="preserve"> E$32</f>
        <v>PV discount factor - Dummy control</v>
      </c>
      <c r="F140" s="293">
        <f t="shared" si="148"/>
        <v>0</v>
      </c>
      <c r="G140" s="293" t="str">
        <f t="shared" si="148"/>
        <v>factor</v>
      </c>
      <c r="H140" s="293">
        <f t="shared" si="148"/>
        <v>4.6814810776732108</v>
      </c>
      <c r="I140" s="293">
        <f t="shared" si="148"/>
        <v>0</v>
      </c>
      <c r="J140" s="293">
        <f t="shared" si="148"/>
        <v>0</v>
      </c>
      <c r="K140" s="293">
        <f t="shared" si="148"/>
        <v>0</v>
      </c>
      <c r="L140" s="293">
        <f t="shared" si="148"/>
        <v>0</v>
      </c>
      <c r="M140" s="293">
        <f t="shared" si="148"/>
        <v>0</v>
      </c>
      <c r="N140" s="293">
        <f t="shared" si="148"/>
        <v>0</v>
      </c>
      <c r="O140" s="293">
        <f t="shared" si="148"/>
        <v>0</v>
      </c>
      <c r="P140" s="293">
        <f t="shared" si="148"/>
        <v>0</v>
      </c>
      <c r="Q140" s="293">
        <f t="shared" si="148"/>
        <v>0</v>
      </c>
      <c r="R140" s="293">
        <f t="shared" si="148"/>
        <v>1</v>
      </c>
      <c r="S140" s="293">
        <f t="shared" si="148"/>
        <v>0.96709967211291548</v>
      </c>
      <c r="T140" s="293">
        <f t="shared" si="148"/>
        <v>0.93528177580090854</v>
      </c>
      <c r="U140" s="293">
        <f t="shared" si="148"/>
        <v>0.90442780047256455</v>
      </c>
      <c r="V140" s="293">
        <f t="shared" si="148"/>
        <v>0.87467182928682241</v>
      </c>
    </row>
    <row r="141" spans="1:22" s="193" customFormat="1" ht="12.75" customHeight="1" outlineLevel="2">
      <c r="A141" s="210"/>
      <c r="B141" s="210"/>
      <c r="C141" s="211"/>
      <c r="E141" s="213" t="str">
        <f t="shared" ref="E141:V141" si="149" xml:space="preserve"> E$33</f>
        <v>PV discount factor - Residential retail</v>
      </c>
      <c r="F141" s="213">
        <f t="shared" si="149"/>
        <v>0</v>
      </c>
      <c r="G141" s="213" t="str">
        <f t="shared" si="149"/>
        <v>factor</v>
      </c>
      <c r="H141" s="213">
        <f t="shared" si="149"/>
        <v>4.6814810776732108</v>
      </c>
      <c r="I141" s="213">
        <f t="shared" si="149"/>
        <v>0</v>
      </c>
      <c r="J141" s="213">
        <f t="shared" si="149"/>
        <v>0</v>
      </c>
      <c r="K141" s="213">
        <f t="shared" si="149"/>
        <v>0</v>
      </c>
      <c r="L141" s="213">
        <f t="shared" si="149"/>
        <v>0</v>
      </c>
      <c r="M141" s="213">
        <f t="shared" si="149"/>
        <v>0</v>
      </c>
      <c r="N141" s="213">
        <f t="shared" si="149"/>
        <v>0</v>
      </c>
      <c r="O141" s="213">
        <f t="shared" si="149"/>
        <v>0</v>
      </c>
      <c r="P141" s="213">
        <f t="shared" si="149"/>
        <v>0</v>
      </c>
      <c r="Q141" s="213">
        <f t="shared" si="149"/>
        <v>0</v>
      </c>
      <c r="R141" s="213">
        <f t="shared" si="149"/>
        <v>1</v>
      </c>
      <c r="S141" s="213">
        <f t="shared" si="149"/>
        <v>0.96709967211291548</v>
      </c>
      <c r="T141" s="213">
        <f t="shared" si="149"/>
        <v>0.93528177580090854</v>
      </c>
      <c r="U141" s="213">
        <f t="shared" si="149"/>
        <v>0.90442780047256455</v>
      </c>
      <c r="V141" s="213">
        <f t="shared" si="149"/>
        <v>0.87467182928682241</v>
      </c>
    </row>
    <row r="142" spans="1:22" s="270" customFormat="1" ht="12.75" customHeight="1" outlineLevel="2">
      <c r="A142" s="210"/>
      <c r="B142" s="210"/>
      <c r="C142" s="211"/>
      <c r="D142" s="193"/>
      <c r="E142" s="213" t="str">
        <f xml:space="preserve"> E$34</f>
        <v>PV discount factor - Business retail</v>
      </c>
      <c r="F142" s="213">
        <f t="shared" ref="F142:V142" si="150" xml:space="preserve"> F$34</f>
        <v>0</v>
      </c>
      <c r="G142" s="213" t="str">
        <f t="shared" si="150"/>
        <v>factor</v>
      </c>
      <c r="H142" s="213">
        <f t="shared" si="150"/>
        <v>4.6814810776732108</v>
      </c>
      <c r="I142" s="213">
        <f t="shared" si="150"/>
        <v>0</v>
      </c>
      <c r="J142" s="213">
        <f t="shared" si="150"/>
        <v>0</v>
      </c>
      <c r="K142" s="213">
        <f t="shared" si="150"/>
        <v>0</v>
      </c>
      <c r="L142" s="213">
        <f t="shared" si="150"/>
        <v>0</v>
      </c>
      <c r="M142" s="213">
        <f t="shared" si="150"/>
        <v>0</v>
      </c>
      <c r="N142" s="213">
        <f t="shared" si="150"/>
        <v>0</v>
      </c>
      <c r="O142" s="213">
        <f t="shared" si="150"/>
        <v>0</v>
      </c>
      <c r="P142" s="213">
        <f t="shared" si="150"/>
        <v>0</v>
      </c>
      <c r="Q142" s="213">
        <f t="shared" si="150"/>
        <v>0</v>
      </c>
      <c r="R142" s="213">
        <f t="shared" si="150"/>
        <v>1</v>
      </c>
      <c r="S142" s="213">
        <f t="shared" si="150"/>
        <v>0.96709967211291548</v>
      </c>
      <c r="T142" s="213">
        <f t="shared" si="150"/>
        <v>0.93528177580090854</v>
      </c>
      <c r="U142" s="213">
        <f t="shared" si="150"/>
        <v>0.90442780047256455</v>
      </c>
      <c r="V142" s="213">
        <f t="shared" si="150"/>
        <v>0.87467182928682241</v>
      </c>
    </row>
    <row r="143" spans="1:22" ht="5.0999999999999996" customHeight="1" outlineLevel="2"/>
    <row r="144" spans="1:22" s="163" customFormat="1" outlineLevel="2">
      <c r="A144" s="149"/>
      <c r="B144" s="149"/>
      <c r="C144" s="150"/>
      <c r="D144" s="41"/>
      <c r="E144" s="163" t="s">
        <v>415</v>
      </c>
      <c r="G144" s="163" t="s">
        <v>203</v>
      </c>
      <c r="H144" s="163">
        <f t="shared" ref="H144:H150" si="151" xml:space="preserve"> SUM(J144:V144)</f>
        <v>0</v>
      </c>
      <c r="J144" s="163">
        <f t="shared" ref="J144:V144" si="152" xml:space="preserve"> J128 * J136</f>
        <v>0</v>
      </c>
      <c r="K144" s="163">
        <f t="shared" si="152"/>
        <v>0</v>
      </c>
      <c r="L144" s="163">
        <f t="shared" si="152"/>
        <v>0</v>
      </c>
      <c r="M144" s="163">
        <f t="shared" si="152"/>
        <v>0</v>
      </c>
      <c r="N144" s="163">
        <f t="shared" si="152"/>
        <v>0</v>
      </c>
      <c r="O144" s="163">
        <f t="shared" si="152"/>
        <v>0</v>
      </c>
      <c r="P144" s="163">
        <f t="shared" si="152"/>
        <v>0</v>
      </c>
      <c r="Q144" s="163">
        <f t="shared" si="152"/>
        <v>0</v>
      </c>
      <c r="R144" s="163">
        <f t="shared" si="152"/>
        <v>0</v>
      </c>
      <c r="S144" s="163">
        <f t="shared" si="152"/>
        <v>0</v>
      </c>
      <c r="T144" s="163">
        <f t="shared" si="152"/>
        <v>0</v>
      </c>
      <c r="U144" s="163">
        <f t="shared" si="152"/>
        <v>0</v>
      </c>
      <c r="V144" s="163">
        <f t="shared" si="152"/>
        <v>0</v>
      </c>
    </row>
    <row r="145" spans="1:22" s="163" customFormat="1" outlineLevel="2">
      <c r="A145" s="149"/>
      <c r="B145" s="149"/>
      <c r="C145" s="150"/>
      <c r="D145" s="41"/>
      <c r="E145" s="163" t="s">
        <v>416</v>
      </c>
      <c r="G145" s="163" t="s">
        <v>203</v>
      </c>
      <c r="H145" s="163">
        <f t="shared" si="151"/>
        <v>-30.986043553266597</v>
      </c>
      <c r="J145" s="163">
        <f t="shared" ref="J145:V145" si="153" xml:space="preserve"> J129 * J137</f>
        <v>0</v>
      </c>
      <c r="K145" s="163">
        <f t="shared" si="153"/>
        <v>0</v>
      </c>
      <c r="L145" s="163">
        <f t="shared" si="153"/>
        <v>0</v>
      </c>
      <c r="M145" s="163">
        <f t="shared" si="153"/>
        <v>0</v>
      </c>
      <c r="N145" s="163">
        <f t="shared" si="153"/>
        <v>0</v>
      </c>
      <c r="O145" s="163">
        <f t="shared" si="153"/>
        <v>0</v>
      </c>
      <c r="P145" s="163">
        <f t="shared" si="153"/>
        <v>0</v>
      </c>
      <c r="Q145" s="163">
        <f t="shared" si="153"/>
        <v>0</v>
      </c>
      <c r="R145" s="163">
        <f t="shared" si="153"/>
        <v>-6.61885481093673</v>
      </c>
      <c r="S145" s="163">
        <f t="shared" si="153"/>
        <v>-6.4010923174199048</v>
      </c>
      <c r="T145" s="163">
        <f t="shared" si="153"/>
        <v>-6.1904942813412918</v>
      </c>
      <c r="U145" s="163">
        <f t="shared" si="153"/>
        <v>-5.9862762983027586</v>
      </c>
      <c r="V145" s="163">
        <f t="shared" si="153"/>
        <v>-5.7893258452659149</v>
      </c>
    </row>
    <row r="146" spans="1:22" s="163" customFormat="1" outlineLevel="2">
      <c r="A146" s="149"/>
      <c r="B146" s="149"/>
      <c r="C146" s="150"/>
      <c r="D146" s="41"/>
      <c r="E146" s="163" t="s">
        <v>417</v>
      </c>
      <c r="G146" s="163" t="s">
        <v>203</v>
      </c>
      <c r="H146" s="163">
        <f t="shared" si="151"/>
        <v>0</v>
      </c>
      <c r="J146" s="163">
        <f t="shared" ref="J146:V146" si="154" xml:space="preserve"> J130 * J138</f>
        <v>0</v>
      </c>
      <c r="K146" s="163">
        <f t="shared" si="154"/>
        <v>0</v>
      </c>
      <c r="L146" s="163">
        <f t="shared" si="154"/>
        <v>0</v>
      </c>
      <c r="M146" s="163">
        <f t="shared" si="154"/>
        <v>0</v>
      </c>
      <c r="N146" s="163">
        <f t="shared" si="154"/>
        <v>0</v>
      </c>
      <c r="O146" s="163">
        <f t="shared" si="154"/>
        <v>0</v>
      </c>
      <c r="P146" s="163">
        <f t="shared" si="154"/>
        <v>0</v>
      </c>
      <c r="Q146" s="163">
        <f t="shared" si="154"/>
        <v>0</v>
      </c>
      <c r="R146" s="163">
        <f t="shared" si="154"/>
        <v>0</v>
      </c>
      <c r="S146" s="163">
        <f t="shared" si="154"/>
        <v>0</v>
      </c>
      <c r="T146" s="163">
        <f t="shared" si="154"/>
        <v>0</v>
      </c>
      <c r="U146" s="163">
        <f t="shared" si="154"/>
        <v>0</v>
      </c>
      <c r="V146" s="163">
        <f t="shared" si="154"/>
        <v>0</v>
      </c>
    </row>
    <row r="147" spans="1:22" s="163" customFormat="1" outlineLevel="2">
      <c r="A147" s="149"/>
      <c r="B147" s="149"/>
      <c r="C147" s="150"/>
      <c r="D147" s="41"/>
      <c r="E147" s="163" t="s">
        <v>418</v>
      </c>
      <c r="G147" s="163" t="s">
        <v>203</v>
      </c>
      <c r="H147" s="163">
        <f t="shared" si="151"/>
        <v>0</v>
      </c>
      <c r="J147" s="163">
        <f t="shared" ref="J147:V148" si="155" xml:space="preserve"> J131 * J139</f>
        <v>0</v>
      </c>
      <c r="K147" s="163">
        <f t="shared" si="155"/>
        <v>0</v>
      </c>
      <c r="L147" s="163">
        <f t="shared" si="155"/>
        <v>0</v>
      </c>
      <c r="M147" s="163">
        <f t="shared" si="155"/>
        <v>0</v>
      </c>
      <c r="N147" s="163">
        <f t="shared" si="155"/>
        <v>0</v>
      </c>
      <c r="O147" s="163">
        <f t="shared" si="155"/>
        <v>0</v>
      </c>
      <c r="P147" s="163">
        <f t="shared" si="155"/>
        <v>0</v>
      </c>
      <c r="Q147" s="163">
        <f t="shared" si="155"/>
        <v>0</v>
      </c>
      <c r="R147" s="163">
        <f t="shared" si="155"/>
        <v>0</v>
      </c>
      <c r="S147" s="163">
        <f t="shared" si="155"/>
        <v>0</v>
      </c>
      <c r="T147" s="163">
        <f t="shared" si="155"/>
        <v>0</v>
      </c>
      <c r="U147" s="163">
        <f t="shared" si="155"/>
        <v>0</v>
      </c>
      <c r="V147" s="163">
        <f t="shared" si="155"/>
        <v>0</v>
      </c>
    </row>
    <row r="148" spans="1:22" s="163" customFormat="1" outlineLevel="2">
      <c r="A148" s="149"/>
      <c r="B148" s="149"/>
      <c r="C148" s="150"/>
      <c r="D148" s="41"/>
      <c r="E148" s="290" t="s">
        <v>419</v>
      </c>
      <c r="F148" s="290"/>
      <c r="G148" s="290" t="s">
        <v>203</v>
      </c>
      <c r="H148" s="290">
        <f t="shared" ref="H148" si="156" xml:space="preserve"> SUM(J148:V148)</f>
        <v>0</v>
      </c>
      <c r="I148" s="290"/>
      <c r="J148" s="290">
        <f t="shared" si="155"/>
        <v>0</v>
      </c>
      <c r="K148" s="290">
        <f t="shared" si="155"/>
        <v>0</v>
      </c>
      <c r="L148" s="290">
        <f t="shared" si="155"/>
        <v>0</v>
      </c>
      <c r="M148" s="290">
        <f t="shared" si="155"/>
        <v>0</v>
      </c>
      <c r="N148" s="290">
        <f t="shared" si="155"/>
        <v>0</v>
      </c>
      <c r="O148" s="290">
        <f t="shared" si="155"/>
        <v>0</v>
      </c>
      <c r="P148" s="290">
        <f t="shared" si="155"/>
        <v>0</v>
      </c>
      <c r="Q148" s="290">
        <f t="shared" si="155"/>
        <v>0</v>
      </c>
      <c r="R148" s="290">
        <f t="shared" si="155"/>
        <v>0</v>
      </c>
      <c r="S148" s="290">
        <f t="shared" si="155"/>
        <v>0</v>
      </c>
      <c r="T148" s="290">
        <f t="shared" si="155"/>
        <v>0</v>
      </c>
      <c r="U148" s="290">
        <f t="shared" si="155"/>
        <v>0</v>
      </c>
      <c r="V148" s="290">
        <f t="shared" si="155"/>
        <v>0</v>
      </c>
    </row>
    <row r="149" spans="1:22" s="163" customFormat="1" outlineLevel="2">
      <c r="A149" s="149"/>
      <c r="B149" s="149"/>
      <c r="C149" s="150"/>
      <c r="D149" s="41"/>
      <c r="E149" s="163" t="s">
        <v>420</v>
      </c>
      <c r="G149" s="163" t="s">
        <v>203</v>
      </c>
      <c r="H149" s="163">
        <f t="shared" si="151"/>
        <v>0</v>
      </c>
      <c r="J149" s="163">
        <f t="shared" ref="J149:V149" si="157" xml:space="preserve"> J133 * J141</f>
        <v>0</v>
      </c>
      <c r="K149" s="163">
        <f t="shared" si="157"/>
        <v>0</v>
      </c>
      <c r="L149" s="163">
        <f t="shared" si="157"/>
        <v>0</v>
      </c>
      <c r="M149" s="163">
        <f t="shared" si="157"/>
        <v>0</v>
      </c>
      <c r="N149" s="163">
        <f t="shared" si="157"/>
        <v>0</v>
      </c>
      <c r="O149" s="163">
        <f t="shared" si="157"/>
        <v>0</v>
      </c>
      <c r="P149" s="163">
        <f t="shared" si="157"/>
        <v>0</v>
      </c>
      <c r="Q149" s="163">
        <f t="shared" si="157"/>
        <v>0</v>
      </c>
      <c r="R149" s="163">
        <f t="shared" si="157"/>
        <v>0</v>
      </c>
      <c r="S149" s="163">
        <f t="shared" si="157"/>
        <v>0</v>
      </c>
      <c r="T149" s="163">
        <f t="shared" si="157"/>
        <v>0</v>
      </c>
      <c r="U149" s="163">
        <f t="shared" si="157"/>
        <v>0</v>
      </c>
      <c r="V149" s="163">
        <f t="shared" si="157"/>
        <v>0</v>
      </c>
    </row>
    <row r="150" spans="1:22" s="163" customFormat="1" outlineLevel="2">
      <c r="A150" s="149"/>
      <c r="B150" s="149"/>
      <c r="C150" s="150"/>
      <c r="D150" s="41"/>
      <c r="E150" s="163" t="s">
        <v>421</v>
      </c>
      <c r="G150" s="163" t="s">
        <v>203</v>
      </c>
      <c r="H150" s="163">
        <f t="shared" si="151"/>
        <v>0</v>
      </c>
      <c r="J150" s="163">
        <f t="shared" ref="J150:V150" si="158" xml:space="preserve"> J134 * J142</f>
        <v>0</v>
      </c>
      <c r="K150" s="163">
        <f t="shared" si="158"/>
        <v>0</v>
      </c>
      <c r="L150" s="163">
        <f t="shared" si="158"/>
        <v>0</v>
      </c>
      <c r="M150" s="163">
        <f t="shared" si="158"/>
        <v>0</v>
      </c>
      <c r="N150" s="163">
        <f t="shared" si="158"/>
        <v>0</v>
      </c>
      <c r="O150" s="163">
        <f t="shared" si="158"/>
        <v>0</v>
      </c>
      <c r="P150" s="163">
        <f t="shared" si="158"/>
        <v>0</v>
      </c>
      <c r="Q150" s="163">
        <f t="shared" si="158"/>
        <v>0</v>
      </c>
      <c r="R150" s="163">
        <f t="shared" si="158"/>
        <v>0</v>
      </c>
      <c r="S150" s="163">
        <f t="shared" si="158"/>
        <v>0</v>
      </c>
      <c r="T150" s="163">
        <f t="shared" si="158"/>
        <v>0</v>
      </c>
      <c r="U150" s="163">
        <f t="shared" si="158"/>
        <v>0</v>
      </c>
      <c r="V150" s="163">
        <f t="shared" si="158"/>
        <v>0</v>
      </c>
    </row>
    <row r="151" spans="1:22" outlineLevel="1"/>
    <row r="152" spans="1:22" outlineLevel="1">
      <c r="B152" s="10" t="s">
        <v>422</v>
      </c>
    </row>
    <row r="153" spans="1:22" outlineLevel="2">
      <c r="E153" s="171" t="str">
        <f xml:space="preserve"> Calc!E$188</f>
        <v>Water resources revenue adjustment</v>
      </c>
      <c r="F153" s="171">
        <f xml:space="preserve"> Calc!F$188</f>
        <v>0</v>
      </c>
      <c r="G153" s="171" t="str">
        <f xml:space="preserve"> Calc!G$188</f>
        <v>£m</v>
      </c>
      <c r="H153" s="171"/>
      <c r="I153" s="171"/>
      <c r="J153" s="171"/>
      <c r="K153" s="171"/>
      <c r="L153" s="171"/>
      <c r="M153" s="171"/>
      <c r="N153" s="171"/>
      <c r="O153" s="171"/>
      <c r="P153" s="171"/>
      <c r="Q153" s="171"/>
      <c r="R153" s="171"/>
      <c r="S153" s="171"/>
      <c r="T153" s="171"/>
      <c r="U153" s="171"/>
      <c r="V153" s="171"/>
    </row>
    <row r="154" spans="1:22" outlineLevel="2">
      <c r="E154" s="171" t="str">
        <f xml:space="preserve"> Calc!E$198</f>
        <v>Water network plus revenue adjustment</v>
      </c>
      <c r="F154" s="171">
        <f xml:space="preserve"> Calc!F$198</f>
        <v>-30.986043553266597</v>
      </c>
      <c r="G154" s="171" t="str">
        <f xml:space="preserve"> Calc!G$198</f>
        <v>£m</v>
      </c>
      <c r="H154" s="171"/>
      <c r="I154" s="171"/>
      <c r="J154" s="171"/>
      <c r="K154" s="171"/>
      <c r="L154" s="171"/>
      <c r="M154" s="171"/>
      <c r="N154" s="171"/>
      <c r="O154" s="171"/>
      <c r="P154" s="171"/>
      <c r="Q154" s="171"/>
      <c r="R154" s="171"/>
      <c r="S154" s="171"/>
      <c r="T154" s="171"/>
      <c r="U154" s="171"/>
      <c r="V154" s="171"/>
    </row>
    <row r="155" spans="1:22" s="265" customFormat="1" outlineLevel="2">
      <c r="A155" s="10"/>
      <c r="B155" s="10"/>
      <c r="C155" s="2"/>
      <c r="D155" s="3"/>
      <c r="E155" s="171" t="str">
        <f xml:space="preserve"> Calc!E$203</f>
        <v>Bioresources revenue adjustment</v>
      </c>
      <c r="F155" s="171">
        <f xml:space="preserve"> Calc!F$203</f>
        <v>0</v>
      </c>
      <c r="G155" s="171" t="str">
        <f xml:space="preserve"> Calc!G$203</f>
        <v>£m</v>
      </c>
      <c r="H155" s="171"/>
      <c r="I155" s="171"/>
      <c r="J155" s="171"/>
      <c r="K155" s="171"/>
      <c r="L155" s="171"/>
      <c r="M155" s="171"/>
      <c r="N155" s="171"/>
      <c r="O155" s="171"/>
      <c r="P155" s="171"/>
      <c r="Q155" s="171"/>
      <c r="R155" s="171"/>
      <c r="S155" s="171"/>
      <c r="T155" s="171"/>
      <c r="U155" s="171"/>
      <c r="V155" s="171"/>
    </row>
    <row r="156" spans="1:22" outlineLevel="2">
      <c r="E156" s="171" t="str">
        <f xml:space="preserve"> Calc!E$211</f>
        <v>Wastewater network plus revenue adjustment</v>
      </c>
      <c r="F156" s="171">
        <f xml:space="preserve"> Calc!F$211</f>
        <v>0</v>
      </c>
      <c r="G156" s="171" t="str">
        <f xml:space="preserve"> Calc!G$211</f>
        <v>£m</v>
      </c>
      <c r="H156" s="171"/>
      <c r="I156" s="171"/>
      <c r="J156" s="171"/>
      <c r="K156" s="171"/>
      <c r="L156" s="171"/>
      <c r="M156" s="171"/>
      <c r="N156" s="171"/>
      <c r="O156" s="171"/>
      <c r="P156" s="171"/>
      <c r="Q156" s="171"/>
      <c r="R156" s="171"/>
      <c r="S156" s="171"/>
      <c r="T156" s="171"/>
      <c r="U156" s="171"/>
      <c r="V156" s="171"/>
    </row>
    <row r="157" spans="1:22" outlineLevel="2">
      <c r="E157" s="285" t="str">
        <f xml:space="preserve"> Calc!E$216</f>
        <v>Dummy control revenue adjustment</v>
      </c>
      <c r="F157" s="285">
        <f xml:space="preserve"> Calc!F$216</f>
        <v>0</v>
      </c>
      <c r="G157" s="285" t="str">
        <f xml:space="preserve"> Calc!G$216</f>
        <v>£m</v>
      </c>
      <c r="H157" s="171"/>
      <c r="I157" s="171"/>
      <c r="J157" s="171"/>
      <c r="K157" s="171"/>
      <c r="L157" s="171"/>
      <c r="M157" s="171"/>
      <c r="N157" s="171"/>
      <c r="O157" s="171"/>
      <c r="P157" s="171"/>
      <c r="Q157" s="171"/>
      <c r="R157" s="171"/>
      <c r="S157" s="171"/>
      <c r="T157" s="171"/>
      <c r="U157" s="171"/>
      <c r="V157" s="171"/>
    </row>
    <row r="158" spans="1:22" outlineLevel="2">
      <c r="E158" s="171" t="str">
        <f xml:space="preserve"> Calc!E$223</f>
        <v>Residential retail revenue adjustment</v>
      </c>
      <c r="F158" s="171">
        <f xml:space="preserve"> Calc!F$223</f>
        <v>0</v>
      </c>
      <c r="G158" s="171" t="str">
        <f xml:space="preserve"> Calc!G$223</f>
        <v>£m</v>
      </c>
      <c r="H158" s="171"/>
      <c r="I158" s="171"/>
      <c r="J158" s="171"/>
      <c r="K158" s="171"/>
      <c r="L158" s="171"/>
      <c r="M158" s="171"/>
      <c r="N158" s="171"/>
      <c r="O158" s="171"/>
      <c r="P158" s="171"/>
      <c r="Q158" s="171"/>
      <c r="R158" s="171"/>
      <c r="S158" s="171"/>
      <c r="T158" s="171"/>
      <c r="U158" s="171"/>
      <c r="V158" s="171"/>
    </row>
    <row r="159" spans="1:22" s="265" customFormat="1" outlineLevel="2">
      <c r="A159" s="10"/>
      <c r="B159" s="10"/>
      <c r="C159" s="2"/>
      <c r="D159" s="3"/>
      <c r="E159" s="171" t="str">
        <f xml:space="preserve"> Calc!E$228</f>
        <v>Business retail revenue adjustment</v>
      </c>
      <c r="F159" s="171">
        <f xml:space="preserve"> Calc!F$228</f>
        <v>0</v>
      </c>
      <c r="G159" s="171" t="str">
        <f xml:space="preserve"> Calc!G$228</f>
        <v>£m</v>
      </c>
      <c r="H159" s="171"/>
      <c r="I159" s="171"/>
      <c r="J159" s="171"/>
      <c r="K159" s="171"/>
      <c r="L159" s="171"/>
      <c r="M159" s="171"/>
      <c r="N159" s="171"/>
      <c r="O159" s="171"/>
      <c r="P159" s="171"/>
      <c r="Q159" s="171"/>
      <c r="R159" s="171"/>
      <c r="S159" s="171"/>
      <c r="T159" s="171"/>
      <c r="U159" s="171"/>
      <c r="V159" s="171"/>
    </row>
    <row r="160" spans="1:22" ht="5.0999999999999996" customHeight="1" outlineLevel="2"/>
    <row r="161" spans="1:22" s="202" customFormat="1" outlineLevel="2">
      <c r="A161" s="199"/>
      <c r="B161" s="199"/>
      <c r="C161" s="200"/>
      <c r="D161" s="201"/>
      <c r="E161" s="147" t="str">
        <f xml:space="preserve"> Inputs!E$136</f>
        <v>Discount rate - Water resources</v>
      </c>
      <c r="F161" s="147">
        <f xml:space="preserve"> Inputs!F$136</f>
        <v>3.4019583333333304E-2</v>
      </c>
      <c r="G161" s="147" t="str">
        <f xml:space="preserve"> Inputs!G$136</f>
        <v>%</v>
      </c>
    </row>
    <row r="162" spans="1:22" s="202" customFormat="1" outlineLevel="2">
      <c r="A162" s="199"/>
      <c r="B162" s="199"/>
      <c r="C162" s="200"/>
      <c r="D162" s="201"/>
      <c r="E162" s="147" t="str">
        <f xml:space="preserve"> Inputs!E$137</f>
        <v>Discount rate - Water network plus</v>
      </c>
      <c r="F162" s="147">
        <f xml:space="preserve"> Inputs!F$137</f>
        <v>3.4019583333333304E-2</v>
      </c>
      <c r="G162" s="147" t="str">
        <f xml:space="preserve"> Inputs!G$137</f>
        <v>%</v>
      </c>
      <c r="H162" s="147"/>
      <c r="I162" s="147"/>
      <c r="J162" s="147"/>
      <c r="K162" s="147"/>
      <c r="L162" s="147"/>
      <c r="M162" s="147"/>
      <c r="N162" s="147"/>
      <c r="O162" s="147"/>
      <c r="P162" s="147"/>
      <c r="Q162" s="147"/>
      <c r="R162" s="147"/>
      <c r="S162" s="147"/>
      <c r="T162" s="147"/>
      <c r="U162" s="147"/>
      <c r="V162" s="147"/>
    </row>
    <row r="163" spans="1:22" s="268" customFormat="1" outlineLevel="2">
      <c r="A163" s="199"/>
      <c r="B163" s="199"/>
      <c r="C163" s="200"/>
      <c r="D163" s="201"/>
      <c r="E163" s="147" t="str">
        <f xml:space="preserve"> Inputs!E$138</f>
        <v>Discount rate - Bioresources</v>
      </c>
      <c r="F163" s="147">
        <f xml:space="preserve"> Inputs!F$138</f>
        <v>3.4019583333333304E-2</v>
      </c>
      <c r="G163" s="147" t="str">
        <f xml:space="preserve"> Inputs!G$138</f>
        <v>%</v>
      </c>
      <c r="H163" s="147"/>
      <c r="I163" s="147"/>
      <c r="J163" s="147"/>
      <c r="K163" s="147"/>
      <c r="L163" s="147"/>
      <c r="M163" s="147"/>
      <c r="N163" s="147"/>
      <c r="O163" s="147"/>
      <c r="P163" s="147"/>
      <c r="Q163" s="147"/>
      <c r="R163" s="147"/>
      <c r="S163" s="147"/>
      <c r="T163" s="147"/>
      <c r="U163" s="147"/>
      <c r="V163" s="147"/>
    </row>
    <row r="164" spans="1:22" s="202" customFormat="1" outlineLevel="2">
      <c r="A164" s="199"/>
      <c r="B164" s="199"/>
      <c r="C164" s="200"/>
      <c r="D164" s="201"/>
      <c r="E164" s="147" t="str">
        <f xml:space="preserve"> Inputs!E$139</f>
        <v>Discount rate - Wastewater network plus</v>
      </c>
      <c r="F164" s="147">
        <f xml:space="preserve"> Inputs!F$139</f>
        <v>3.4019583333333304E-2</v>
      </c>
      <c r="G164" s="147" t="str">
        <f xml:space="preserve"> Inputs!G$139</f>
        <v>%</v>
      </c>
      <c r="H164" s="147"/>
      <c r="I164" s="147"/>
      <c r="J164" s="147"/>
      <c r="K164" s="147"/>
      <c r="L164" s="147"/>
      <c r="M164" s="147"/>
      <c r="N164" s="147"/>
      <c r="O164" s="147"/>
      <c r="P164" s="147"/>
      <c r="Q164" s="147"/>
      <c r="R164" s="147"/>
      <c r="S164" s="147"/>
      <c r="T164" s="147"/>
      <c r="U164" s="147"/>
      <c r="V164" s="147"/>
    </row>
    <row r="165" spans="1:22" s="202" customFormat="1" outlineLevel="2">
      <c r="A165" s="199"/>
      <c r="B165" s="199"/>
      <c r="C165" s="200"/>
      <c r="D165" s="201"/>
      <c r="E165" s="294" t="str">
        <f xml:space="preserve"> Inputs!E$140</f>
        <v>Discount rate - Dummy control</v>
      </c>
      <c r="F165" s="294">
        <f xml:space="preserve"> Inputs!F$140</f>
        <v>3.4019583333333304E-2</v>
      </c>
      <c r="G165" s="294" t="str">
        <f xml:space="preserve"> Inputs!G$140</f>
        <v>%</v>
      </c>
      <c r="H165" s="147"/>
      <c r="I165" s="147"/>
      <c r="J165" s="147"/>
      <c r="K165" s="147"/>
      <c r="L165" s="147"/>
      <c r="M165" s="147"/>
      <c r="N165" s="147"/>
      <c r="O165" s="147"/>
      <c r="P165" s="147"/>
      <c r="Q165" s="147"/>
      <c r="R165" s="147"/>
      <c r="S165" s="147"/>
      <c r="T165" s="147"/>
      <c r="U165" s="147"/>
      <c r="V165" s="147"/>
    </row>
    <row r="166" spans="1:22" s="202" customFormat="1" outlineLevel="2">
      <c r="A166" s="199"/>
      <c r="B166" s="199"/>
      <c r="C166" s="200"/>
      <c r="D166" s="201"/>
      <c r="E166" s="147" t="str">
        <f xml:space="preserve"> Inputs!E$141</f>
        <v>Discount rate - Residential retail</v>
      </c>
      <c r="F166" s="147">
        <f xml:space="preserve"> Inputs!F$141</f>
        <v>3.4019583333333304E-2</v>
      </c>
      <c r="G166" s="147" t="str">
        <f xml:space="preserve"> Inputs!G$141</f>
        <v>%</v>
      </c>
      <c r="H166" s="147"/>
      <c r="I166" s="147"/>
      <c r="J166" s="147"/>
      <c r="K166" s="147"/>
      <c r="L166" s="147"/>
      <c r="M166" s="147"/>
      <c r="N166" s="147"/>
      <c r="O166" s="147"/>
      <c r="P166" s="147"/>
      <c r="Q166" s="147"/>
      <c r="R166" s="147"/>
      <c r="S166" s="147"/>
      <c r="T166" s="147"/>
      <c r="U166" s="147"/>
      <c r="V166" s="147"/>
    </row>
    <row r="167" spans="1:22" s="268" customFormat="1" outlineLevel="2">
      <c r="A167" s="199"/>
      <c r="B167" s="199"/>
      <c r="C167" s="200"/>
      <c r="D167" s="201"/>
      <c r="E167" s="147" t="str">
        <f xml:space="preserve"> Inputs!E$142</f>
        <v>Discount rate - Business retail</v>
      </c>
      <c r="F167" s="147">
        <f xml:space="preserve"> Inputs!F$142</f>
        <v>3.4019583333333304E-2</v>
      </c>
      <c r="G167" s="147" t="str">
        <f xml:space="preserve"> Inputs!G$142</f>
        <v>%</v>
      </c>
      <c r="H167" s="147"/>
      <c r="I167" s="147"/>
      <c r="J167" s="147"/>
      <c r="K167" s="147"/>
      <c r="L167" s="147"/>
      <c r="M167" s="147"/>
      <c r="N167" s="147"/>
      <c r="O167" s="147"/>
      <c r="P167" s="147"/>
      <c r="Q167" s="147"/>
      <c r="R167" s="147"/>
      <c r="S167" s="147"/>
      <c r="T167" s="147"/>
      <c r="U167" s="147"/>
      <c r="V167" s="147"/>
    </row>
    <row r="168" spans="1:22" ht="5.0999999999999996" customHeight="1" outlineLevel="2"/>
    <row r="169" spans="1:22" s="163" customFormat="1" outlineLevel="2">
      <c r="A169" s="149"/>
      <c r="B169" s="149"/>
      <c r="C169" s="150"/>
      <c r="D169" s="41"/>
      <c r="E169" s="171" t="str">
        <f xml:space="preserve"> Inputs!E$144</f>
        <v>Number of years to profile over</v>
      </c>
      <c r="F169" s="171">
        <f xml:space="preserve"> Inputs!F$144</f>
        <v>5</v>
      </c>
      <c r="G169" s="171" t="str">
        <f xml:space="preserve"> Inputs!G$144</f>
        <v>#</v>
      </c>
    </row>
    <row r="170" spans="1:22" ht="5.0999999999999996" customHeight="1" outlineLevel="2"/>
    <row r="171" spans="1:22" s="151" customFormat="1" outlineLevel="2">
      <c r="A171" s="183"/>
      <c r="B171" s="183"/>
      <c r="C171" s="184"/>
      <c r="D171" s="185"/>
      <c r="E171" s="151" t="str">
        <f t="shared" ref="E171:F171" si="159" xml:space="preserve"> E$13</f>
        <v>Years from valuation date</v>
      </c>
      <c r="F171" s="151">
        <f t="shared" si="159"/>
        <v>0</v>
      </c>
      <c r="G171" s="151" t="str">
        <f t="shared" ref="G171:V171" si="160" xml:space="preserve"> G$13</f>
        <v>years</v>
      </c>
      <c r="H171" s="151">
        <f t="shared" si="160"/>
        <v>0</v>
      </c>
      <c r="I171" s="151">
        <f t="shared" si="160"/>
        <v>0</v>
      </c>
      <c r="J171" s="151">
        <f t="shared" si="160"/>
        <v>0</v>
      </c>
      <c r="K171" s="151">
        <f t="shared" si="160"/>
        <v>0</v>
      </c>
      <c r="L171" s="151">
        <f t="shared" si="160"/>
        <v>0</v>
      </c>
      <c r="M171" s="151">
        <f t="shared" si="160"/>
        <v>0</v>
      </c>
      <c r="N171" s="151">
        <f t="shared" si="160"/>
        <v>0</v>
      </c>
      <c r="O171" s="151">
        <f t="shared" si="160"/>
        <v>0</v>
      </c>
      <c r="P171" s="151">
        <f t="shared" si="160"/>
        <v>0</v>
      </c>
      <c r="Q171" s="151">
        <f t="shared" si="160"/>
        <v>0</v>
      </c>
      <c r="R171" s="151">
        <f t="shared" si="160"/>
        <v>0</v>
      </c>
      <c r="S171" s="151">
        <f t="shared" si="160"/>
        <v>1</v>
      </c>
      <c r="T171" s="151">
        <f t="shared" si="160"/>
        <v>2</v>
      </c>
      <c r="U171" s="151">
        <f t="shared" si="160"/>
        <v>3.0027397260273974</v>
      </c>
      <c r="V171" s="151">
        <f t="shared" si="160"/>
        <v>4.0027397260273974</v>
      </c>
    </row>
    <row r="172" spans="1:22" ht="12.75" customHeight="1" outlineLevel="2">
      <c r="D172" s="17"/>
      <c r="E172" s="12" t="str">
        <f xml:space="preserve"> Time!E$49</f>
        <v>Forecast period flag</v>
      </c>
      <c r="F172" s="12">
        <f xml:space="preserve"> Time!F$49</f>
        <v>0</v>
      </c>
      <c r="G172" s="12" t="str">
        <f xml:space="preserve"> Time!G$49</f>
        <v>flag</v>
      </c>
      <c r="H172" s="12">
        <f xml:space="preserve"> Time!H$49</f>
        <v>5</v>
      </c>
      <c r="I172" s="12">
        <f xml:space="preserve"> Time!I$49</f>
        <v>0</v>
      </c>
      <c r="J172" s="12">
        <f xml:space="preserve"> Time!J$49</f>
        <v>0</v>
      </c>
      <c r="K172" s="12">
        <f xml:space="preserve"> Time!K$49</f>
        <v>0</v>
      </c>
      <c r="L172" s="12">
        <f xml:space="preserve"> Time!L$49</f>
        <v>0</v>
      </c>
      <c r="M172" s="12">
        <f xml:space="preserve"> Time!M$49</f>
        <v>0</v>
      </c>
      <c r="N172" s="12">
        <f xml:space="preserve"> Time!N$49</f>
        <v>0</v>
      </c>
      <c r="O172" s="12">
        <f xml:space="preserve"> Time!O$49</f>
        <v>0</v>
      </c>
      <c r="P172" s="12">
        <f xml:space="preserve"> Time!P$49</f>
        <v>0</v>
      </c>
      <c r="Q172" s="12">
        <f xml:space="preserve"> Time!Q$49</f>
        <v>0</v>
      </c>
      <c r="R172" s="12">
        <f xml:space="preserve"> Time!R$49</f>
        <v>1</v>
      </c>
      <c r="S172" s="12">
        <f xml:space="preserve"> Time!S$49</f>
        <v>1</v>
      </c>
      <c r="T172" s="12">
        <f xml:space="preserve"> Time!T$49</f>
        <v>1</v>
      </c>
      <c r="U172" s="12">
        <f xml:space="preserve"> Time!U$49</f>
        <v>1</v>
      </c>
      <c r="V172" s="12">
        <f xml:space="preserve"> Time!V$49</f>
        <v>1</v>
      </c>
    </row>
    <row r="173" spans="1:22" ht="5.0999999999999996" customHeight="1" outlineLevel="2"/>
    <row r="174" spans="1:22" s="163" customFormat="1" outlineLevel="2">
      <c r="A174" s="149"/>
      <c r="B174" s="149"/>
      <c r="C174" s="150"/>
      <c r="D174" s="41"/>
      <c r="E174" s="163" t="s">
        <v>423</v>
      </c>
      <c r="G174" s="163" t="s">
        <v>203</v>
      </c>
      <c r="H174" s="163">
        <f t="shared" ref="H174:H180" si="161" xml:space="preserve"> SUM(J174:V174)</f>
        <v>0</v>
      </c>
      <c r="J174" s="163">
        <f t="shared" ref="J174:J180" si="162" xml:space="preserve"> IF(J$171 + 1 &lt;= $F$169 + 0.005, $F153 / $F$169, 0) * J$172 * (1 + $F161) ^ J$171</f>
        <v>0</v>
      </c>
      <c r="K174" s="163">
        <f t="shared" ref="K174:V174" si="163" xml:space="preserve"> IF(K$171 + 1 &lt;= $F$169 + 0.005, $F153 / $F$169, 0) * K$172 * (1 + $F161) ^ K$171</f>
        <v>0</v>
      </c>
      <c r="L174" s="163">
        <f t="shared" si="163"/>
        <v>0</v>
      </c>
      <c r="M174" s="163">
        <f t="shared" si="163"/>
        <v>0</v>
      </c>
      <c r="N174" s="163">
        <f t="shared" si="163"/>
        <v>0</v>
      </c>
      <c r="O174" s="163">
        <f t="shared" si="163"/>
        <v>0</v>
      </c>
      <c r="P174" s="163">
        <f t="shared" si="163"/>
        <v>0</v>
      </c>
      <c r="Q174" s="163">
        <f t="shared" si="163"/>
        <v>0</v>
      </c>
      <c r="R174" s="163">
        <f t="shared" si="163"/>
        <v>0</v>
      </c>
      <c r="S174" s="163">
        <f t="shared" si="163"/>
        <v>0</v>
      </c>
      <c r="T174" s="163">
        <f t="shared" si="163"/>
        <v>0</v>
      </c>
      <c r="U174" s="163">
        <f t="shared" si="163"/>
        <v>0</v>
      </c>
      <c r="V174" s="163">
        <f t="shared" si="163"/>
        <v>0</v>
      </c>
    </row>
    <row r="175" spans="1:22" s="163" customFormat="1" outlineLevel="2">
      <c r="A175" s="149"/>
      <c r="B175" s="149"/>
      <c r="C175" s="150"/>
      <c r="D175" s="41"/>
      <c r="E175" s="163" t="s">
        <v>424</v>
      </c>
      <c r="G175" s="163" t="s">
        <v>203</v>
      </c>
      <c r="H175" s="163">
        <f t="shared" si="161"/>
        <v>-33.168536046425189</v>
      </c>
      <c r="J175" s="163">
        <f t="shared" si="162"/>
        <v>0</v>
      </c>
      <c r="K175" s="163">
        <f t="shared" ref="K175:V175" si="164" xml:space="preserve"> IF(K$171 + 1 &lt;= $F$169 + 0.005, $F154 / $F$169, 0) * K$172 * (1 + $F162) ^ K$171</f>
        <v>0</v>
      </c>
      <c r="L175" s="163">
        <f t="shared" si="164"/>
        <v>0</v>
      </c>
      <c r="M175" s="163">
        <f t="shared" si="164"/>
        <v>0</v>
      </c>
      <c r="N175" s="163">
        <f t="shared" si="164"/>
        <v>0</v>
      </c>
      <c r="O175" s="163">
        <f t="shared" si="164"/>
        <v>0</v>
      </c>
      <c r="P175" s="163">
        <f t="shared" si="164"/>
        <v>0</v>
      </c>
      <c r="Q175" s="163">
        <f t="shared" si="164"/>
        <v>0</v>
      </c>
      <c r="R175" s="163">
        <f t="shared" si="164"/>
        <v>-6.1972087106533191</v>
      </c>
      <c r="S175" s="163">
        <f t="shared" si="164"/>
        <v>-6.4080351688194481</v>
      </c>
      <c r="T175" s="163">
        <f t="shared" si="164"/>
        <v>-6.626033855248032</v>
      </c>
      <c r="U175" s="163">
        <f t="shared" si="164"/>
        <v>-6.8520767577193791</v>
      </c>
      <c r="V175" s="163">
        <f t="shared" si="164"/>
        <v>-7.0851815539850094</v>
      </c>
    </row>
    <row r="176" spans="1:22" s="163" customFormat="1" outlineLevel="2">
      <c r="A176" s="149"/>
      <c r="B176" s="149"/>
      <c r="C176" s="150"/>
      <c r="D176" s="41"/>
      <c r="E176" s="163" t="s">
        <v>425</v>
      </c>
      <c r="G176" s="163" t="s">
        <v>203</v>
      </c>
      <c r="H176" s="163">
        <f t="shared" si="161"/>
        <v>0</v>
      </c>
      <c r="J176" s="163">
        <f t="shared" si="162"/>
        <v>0</v>
      </c>
      <c r="K176" s="163">
        <f t="shared" ref="K176:V176" si="165" xml:space="preserve"> IF(K$171 + 1 &lt;= $F$169 + 0.005, $F155 / $F$169, 0) * K$172 * (1 + $F163) ^ K$171</f>
        <v>0</v>
      </c>
      <c r="L176" s="163">
        <f t="shared" si="165"/>
        <v>0</v>
      </c>
      <c r="M176" s="163">
        <f t="shared" si="165"/>
        <v>0</v>
      </c>
      <c r="N176" s="163">
        <f t="shared" si="165"/>
        <v>0</v>
      </c>
      <c r="O176" s="163">
        <f t="shared" si="165"/>
        <v>0</v>
      </c>
      <c r="P176" s="163">
        <f t="shared" si="165"/>
        <v>0</v>
      </c>
      <c r="Q176" s="163">
        <f t="shared" si="165"/>
        <v>0</v>
      </c>
      <c r="R176" s="163">
        <f t="shared" si="165"/>
        <v>0</v>
      </c>
      <c r="S176" s="163">
        <f t="shared" si="165"/>
        <v>0</v>
      </c>
      <c r="T176" s="163">
        <f t="shared" si="165"/>
        <v>0</v>
      </c>
      <c r="U176" s="163">
        <f t="shared" si="165"/>
        <v>0</v>
      </c>
      <c r="V176" s="163">
        <f t="shared" si="165"/>
        <v>0</v>
      </c>
    </row>
    <row r="177" spans="1:22" s="163" customFormat="1" outlineLevel="2">
      <c r="A177" s="149"/>
      <c r="B177" s="149"/>
      <c r="C177" s="150"/>
      <c r="D177" s="41"/>
      <c r="E177" s="163" t="s">
        <v>426</v>
      </c>
      <c r="G177" s="163" t="s">
        <v>203</v>
      </c>
      <c r="H177" s="163">
        <f t="shared" si="161"/>
        <v>0</v>
      </c>
      <c r="J177" s="163">
        <f t="shared" si="162"/>
        <v>0</v>
      </c>
      <c r="K177" s="163">
        <f t="shared" ref="K177:V177" si="166" xml:space="preserve"> IF(K$171 + 1 &lt;= $F$169 + 0.005, $F156 / $F$169, 0) * K$172 * (1 + $F164) ^ K$171</f>
        <v>0</v>
      </c>
      <c r="L177" s="163">
        <f t="shared" si="166"/>
        <v>0</v>
      </c>
      <c r="M177" s="163">
        <f t="shared" si="166"/>
        <v>0</v>
      </c>
      <c r="N177" s="163">
        <f t="shared" si="166"/>
        <v>0</v>
      </c>
      <c r="O177" s="163">
        <f t="shared" si="166"/>
        <v>0</v>
      </c>
      <c r="P177" s="163">
        <f t="shared" si="166"/>
        <v>0</v>
      </c>
      <c r="Q177" s="163">
        <f t="shared" si="166"/>
        <v>0</v>
      </c>
      <c r="R177" s="163">
        <f t="shared" si="166"/>
        <v>0</v>
      </c>
      <c r="S177" s="163">
        <f t="shared" si="166"/>
        <v>0</v>
      </c>
      <c r="T177" s="163">
        <f t="shared" si="166"/>
        <v>0</v>
      </c>
      <c r="U177" s="163">
        <f t="shared" si="166"/>
        <v>0</v>
      </c>
      <c r="V177" s="163">
        <f t="shared" si="166"/>
        <v>0</v>
      </c>
    </row>
    <row r="178" spans="1:22" s="163" customFormat="1" outlineLevel="2">
      <c r="A178" s="149"/>
      <c r="B178" s="149"/>
      <c r="C178" s="150"/>
      <c r="D178" s="41"/>
      <c r="E178" s="290" t="s">
        <v>427</v>
      </c>
      <c r="F178" s="290"/>
      <c r="G178" s="290" t="s">
        <v>203</v>
      </c>
      <c r="H178" s="290">
        <f t="shared" ref="H178" si="167" xml:space="preserve"> SUM(J178:V178)</f>
        <v>0</v>
      </c>
      <c r="I178" s="290"/>
      <c r="J178" s="290">
        <f t="shared" si="162"/>
        <v>0</v>
      </c>
      <c r="K178" s="290">
        <f t="shared" ref="K178:V178" si="168" xml:space="preserve"> IF(K$171 + 1 &lt;= $F$169 + 0.005, $F157 / $F$169, 0) * K$172 * (1 + $F165) ^ K$171</f>
        <v>0</v>
      </c>
      <c r="L178" s="290">
        <f t="shared" si="168"/>
        <v>0</v>
      </c>
      <c r="M178" s="290">
        <f t="shared" si="168"/>
        <v>0</v>
      </c>
      <c r="N178" s="290">
        <f t="shared" si="168"/>
        <v>0</v>
      </c>
      <c r="O178" s="290">
        <f t="shared" si="168"/>
        <v>0</v>
      </c>
      <c r="P178" s="290">
        <f t="shared" si="168"/>
        <v>0</v>
      </c>
      <c r="Q178" s="290">
        <f t="shared" si="168"/>
        <v>0</v>
      </c>
      <c r="R178" s="290">
        <f t="shared" si="168"/>
        <v>0</v>
      </c>
      <c r="S178" s="290">
        <f t="shared" si="168"/>
        <v>0</v>
      </c>
      <c r="T178" s="290">
        <f t="shared" si="168"/>
        <v>0</v>
      </c>
      <c r="U178" s="290">
        <f t="shared" si="168"/>
        <v>0</v>
      </c>
      <c r="V178" s="290">
        <f t="shared" si="168"/>
        <v>0</v>
      </c>
    </row>
    <row r="179" spans="1:22" s="163" customFormat="1" outlineLevel="2">
      <c r="A179" s="149"/>
      <c r="B179" s="149"/>
      <c r="C179" s="150"/>
      <c r="D179" s="41"/>
      <c r="E179" s="163" t="s">
        <v>428</v>
      </c>
      <c r="G179" s="163" t="s">
        <v>203</v>
      </c>
      <c r="H179" s="163">
        <f t="shared" si="161"/>
        <v>0</v>
      </c>
      <c r="J179" s="163">
        <f t="shared" si="162"/>
        <v>0</v>
      </c>
      <c r="K179" s="163">
        <f t="shared" ref="K179:V179" si="169" xml:space="preserve"> IF(K$171 + 1 &lt;= $F$169 + 0.005, $F158 / $F$169, 0) * K$172 * (1 + $F166) ^ K$171</f>
        <v>0</v>
      </c>
      <c r="L179" s="163">
        <f t="shared" si="169"/>
        <v>0</v>
      </c>
      <c r="M179" s="163">
        <f t="shared" si="169"/>
        <v>0</v>
      </c>
      <c r="N179" s="163">
        <f t="shared" si="169"/>
        <v>0</v>
      </c>
      <c r="O179" s="163">
        <f t="shared" si="169"/>
        <v>0</v>
      </c>
      <c r="P179" s="163">
        <f t="shared" si="169"/>
        <v>0</v>
      </c>
      <c r="Q179" s="163">
        <f t="shared" si="169"/>
        <v>0</v>
      </c>
      <c r="R179" s="163">
        <f t="shared" si="169"/>
        <v>0</v>
      </c>
      <c r="S179" s="163">
        <f t="shared" si="169"/>
        <v>0</v>
      </c>
      <c r="T179" s="163">
        <f t="shared" si="169"/>
        <v>0</v>
      </c>
      <c r="U179" s="163">
        <f t="shared" si="169"/>
        <v>0</v>
      </c>
      <c r="V179" s="163">
        <f t="shared" si="169"/>
        <v>0</v>
      </c>
    </row>
    <row r="180" spans="1:22" s="163" customFormat="1" outlineLevel="2">
      <c r="A180" s="149"/>
      <c r="B180" s="149"/>
      <c r="C180" s="150"/>
      <c r="D180" s="41"/>
      <c r="E180" s="163" t="s">
        <v>429</v>
      </c>
      <c r="G180" s="163" t="s">
        <v>203</v>
      </c>
      <c r="H180" s="163">
        <f t="shared" si="161"/>
        <v>0</v>
      </c>
      <c r="J180" s="163">
        <f t="shared" si="162"/>
        <v>0</v>
      </c>
      <c r="K180" s="163">
        <f t="shared" ref="K180:V180" si="170" xml:space="preserve"> IF(K$171 + 1 &lt;= $F$169 + 0.005, $F159 / $F$169, 0) * K$172 * (1 + $F167) ^ K$171</f>
        <v>0</v>
      </c>
      <c r="L180" s="163">
        <f t="shared" si="170"/>
        <v>0</v>
      </c>
      <c r="M180" s="163">
        <f t="shared" si="170"/>
        <v>0</v>
      </c>
      <c r="N180" s="163">
        <f t="shared" si="170"/>
        <v>0</v>
      </c>
      <c r="O180" s="163">
        <f t="shared" si="170"/>
        <v>0</v>
      </c>
      <c r="P180" s="163">
        <f t="shared" si="170"/>
        <v>0</v>
      </c>
      <c r="Q180" s="163">
        <f t="shared" si="170"/>
        <v>0</v>
      </c>
      <c r="R180" s="163">
        <f t="shared" si="170"/>
        <v>0</v>
      </c>
      <c r="S180" s="163">
        <f t="shared" si="170"/>
        <v>0</v>
      </c>
      <c r="T180" s="163">
        <f t="shared" si="170"/>
        <v>0</v>
      </c>
      <c r="U180" s="163">
        <f t="shared" si="170"/>
        <v>0</v>
      </c>
      <c r="V180" s="163">
        <f t="shared" si="170"/>
        <v>0</v>
      </c>
    </row>
    <row r="181" spans="1:22" outlineLevel="2"/>
    <row r="182" spans="1:22" s="163" customFormat="1" outlineLevel="2">
      <c r="A182" s="149"/>
      <c r="B182" s="149"/>
      <c r="C182" s="150"/>
      <c r="D182" s="41"/>
      <c r="E182" s="163" t="str">
        <f t="shared" ref="E182:F182" si="171" xml:space="preserve"> E$174</f>
        <v>Water resources revenue adjustment - NPV adjusted</v>
      </c>
      <c r="F182" s="163">
        <f t="shared" si="171"/>
        <v>0</v>
      </c>
      <c r="G182" s="163" t="str">
        <f t="shared" ref="G182:V182" si="172" xml:space="preserve"> G$174</f>
        <v>£m</v>
      </c>
      <c r="H182" s="163">
        <f t="shared" si="172"/>
        <v>0</v>
      </c>
      <c r="I182" s="163">
        <f t="shared" si="172"/>
        <v>0</v>
      </c>
      <c r="J182" s="163">
        <f t="shared" si="172"/>
        <v>0</v>
      </c>
      <c r="K182" s="163">
        <f t="shared" si="172"/>
        <v>0</v>
      </c>
      <c r="L182" s="163">
        <f t="shared" si="172"/>
        <v>0</v>
      </c>
      <c r="M182" s="163">
        <f t="shared" si="172"/>
        <v>0</v>
      </c>
      <c r="N182" s="163">
        <f t="shared" si="172"/>
        <v>0</v>
      </c>
      <c r="O182" s="163">
        <f t="shared" si="172"/>
        <v>0</v>
      </c>
      <c r="P182" s="163">
        <f t="shared" si="172"/>
        <v>0</v>
      </c>
      <c r="Q182" s="163">
        <f t="shared" si="172"/>
        <v>0</v>
      </c>
      <c r="R182" s="163">
        <f t="shared" si="172"/>
        <v>0</v>
      </c>
      <c r="S182" s="163">
        <f t="shared" si="172"/>
        <v>0</v>
      </c>
      <c r="T182" s="163">
        <f t="shared" si="172"/>
        <v>0</v>
      </c>
      <c r="U182" s="163">
        <f t="shared" si="172"/>
        <v>0</v>
      </c>
      <c r="V182" s="163">
        <f t="shared" si="172"/>
        <v>0</v>
      </c>
    </row>
    <row r="183" spans="1:22" s="163" customFormat="1" outlineLevel="2">
      <c r="A183" s="149"/>
      <c r="B183" s="149"/>
      <c r="C183" s="150"/>
      <c r="D183" s="41"/>
      <c r="E183" s="163" t="str">
        <f t="shared" ref="E183:F183" si="173" xml:space="preserve"> E$175</f>
        <v>Water network revenue adjustment - NPV adjusted</v>
      </c>
      <c r="F183" s="163">
        <f t="shared" si="173"/>
        <v>0</v>
      </c>
      <c r="G183" s="163" t="str">
        <f t="shared" ref="G183:V183" si="174" xml:space="preserve"> G$175</f>
        <v>£m</v>
      </c>
      <c r="H183" s="163">
        <f t="shared" si="174"/>
        <v>-33.168536046425189</v>
      </c>
      <c r="I183" s="163">
        <f t="shared" si="174"/>
        <v>0</v>
      </c>
      <c r="J183" s="163">
        <f t="shared" si="174"/>
        <v>0</v>
      </c>
      <c r="K183" s="163">
        <f t="shared" si="174"/>
        <v>0</v>
      </c>
      <c r="L183" s="163">
        <f t="shared" si="174"/>
        <v>0</v>
      </c>
      <c r="M183" s="163">
        <f t="shared" si="174"/>
        <v>0</v>
      </c>
      <c r="N183" s="163">
        <f t="shared" si="174"/>
        <v>0</v>
      </c>
      <c r="O183" s="163">
        <f t="shared" si="174"/>
        <v>0</v>
      </c>
      <c r="P183" s="163">
        <f t="shared" si="174"/>
        <v>0</v>
      </c>
      <c r="Q183" s="163">
        <f t="shared" si="174"/>
        <v>0</v>
      </c>
      <c r="R183" s="163">
        <f t="shared" si="174"/>
        <v>-6.1972087106533191</v>
      </c>
      <c r="S183" s="163">
        <f t="shared" si="174"/>
        <v>-6.4080351688194481</v>
      </c>
      <c r="T183" s="163">
        <f t="shared" si="174"/>
        <v>-6.626033855248032</v>
      </c>
      <c r="U183" s="163">
        <f t="shared" si="174"/>
        <v>-6.8520767577193791</v>
      </c>
      <c r="V183" s="163">
        <f t="shared" si="174"/>
        <v>-7.0851815539850094</v>
      </c>
    </row>
    <row r="184" spans="1:22" s="269" customFormat="1" outlineLevel="2">
      <c r="A184" s="149"/>
      <c r="B184" s="149"/>
      <c r="C184" s="150"/>
      <c r="D184" s="41"/>
      <c r="E184" s="163" t="str">
        <f xml:space="preserve"> E$176</f>
        <v>Bioresources revenue adjustment - NPV adjusted</v>
      </c>
      <c r="F184" s="163">
        <f t="shared" ref="F184:V184" si="175" xml:space="preserve"> F$176</f>
        <v>0</v>
      </c>
      <c r="G184" s="163" t="str">
        <f t="shared" si="175"/>
        <v>£m</v>
      </c>
      <c r="H184" s="163">
        <f t="shared" si="175"/>
        <v>0</v>
      </c>
      <c r="I184" s="163">
        <f t="shared" si="175"/>
        <v>0</v>
      </c>
      <c r="J184" s="163">
        <f t="shared" si="175"/>
        <v>0</v>
      </c>
      <c r="K184" s="163">
        <f t="shared" si="175"/>
        <v>0</v>
      </c>
      <c r="L184" s="163">
        <f t="shared" si="175"/>
        <v>0</v>
      </c>
      <c r="M184" s="163">
        <f t="shared" si="175"/>
        <v>0</v>
      </c>
      <c r="N184" s="163">
        <f t="shared" si="175"/>
        <v>0</v>
      </c>
      <c r="O184" s="163">
        <f t="shared" si="175"/>
        <v>0</v>
      </c>
      <c r="P184" s="163">
        <f t="shared" si="175"/>
        <v>0</v>
      </c>
      <c r="Q184" s="163">
        <f t="shared" si="175"/>
        <v>0</v>
      </c>
      <c r="R184" s="163">
        <f t="shared" si="175"/>
        <v>0</v>
      </c>
      <c r="S184" s="163">
        <f t="shared" si="175"/>
        <v>0</v>
      </c>
      <c r="T184" s="163">
        <f t="shared" si="175"/>
        <v>0</v>
      </c>
      <c r="U184" s="163">
        <f t="shared" si="175"/>
        <v>0</v>
      </c>
      <c r="V184" s="163">
        <f t="shared" si="175"/>
        <v>0</v>
      </c>
    </row>
    <row r="185" spans="1:22" s="163" customFormat="1" outlineLevel="2">
      <c r="A185" s="149"/>
      <c r="B185" s="149"/>
      <c r="C185" s="150"/>
      <c r="D185" s="41"/>
      <c r="E185" s="163" t="str">
        <f xml:space="preserve"> E$177</f>
        <v>Wastewater network revenue adjustment - NPV adjusted</v>
      </c>
      <c r="F185" s="163">
        <f xml:space="preserve"> F$177</f>
        <v>0</v>
      </c>
      <c r="G185" s="163" t="str">
        <f t="shared" ref="G185:V185" si="176" xml:space="preserve"> G$177</f>
        <v>£m</v>
      </c>
      <c r="H185" s="163">
        <f t="shared" si="176"/>
        <v>0</v>
      </c>
      <c r="I185" s="163">
        <f t="shared" si="176"/>
        <v>0</v>
      </c>
      <c r="J185" s="163">
        <f t="shared" si="176"/>
        <v>0</v>
      </c>
      <c r="K185" s="163">
        <f t="shared" si="176"/>
        <v>0</v>
      </c>
      <c r="L185" s="163">
        <f t="shared" si="176"/>
        <v>0</v>
      </c>
      <c r="M185" s="163">
        <f t="shared" si="176"/>
        <v>0</v>
      </c>
      <c r="N185" s="163">
        <f t="shared" si="176"/>
        <v>0</v>
      </c>
      <c r="O185" s="163">
        <f t="shared" si="176"/>
        <v>0</v>
      </c>
      <c r="P185" s="163">
        <f t="shared" si="176"/>
        <v>0</v>
      </c>
      <c r="Q185" s="163">
        <f t="shared" si="176"/>
        <v>0</v>
      </c>
      <c r="R185" s="163">
        <f t="shared" si="176"/>
        <v>0</v>
      </c>
      <c r="S185" s="163">
        <f t="shared" si="176"/>
        <v>0</v>
      </c>
      <c r="T185" s="163">
        <f t="shared" si="176"/>
        <v>0</v>
      </c>
      <c r="U185" s="163">
        <f t="shared" si="176"/>
        <v>0</v>
      </c>
      <c r="V185" s="163">
        <f t="shared" si="176"/>
        <v>0</v>
      </c>
    </row>
    <row r="186" spans="1:22" s="163" customFormat="1" outlineLevel="2">
      <c r="A186" s="149"/>
      <c r="B186" s="149"/>
      <c r="C186" s="150"/>
      <c r="D186" s="41"/>
      <c r="E186" s="290" t="str">
        <f t="shared" ref="E186:V186" si="177" xml:space="preserve"> E$178</f>
        <v>Dummy control revenue adjustment - NPV adjusted</v>
      </c>
      <c r="F186" s="290">
        <f t="shared" si="177"/>
        <v>0</v>
      </c>
      <c r="G186" s="290" t="str">
        <f t="shared" si="177"/>
        <v>£m</v>
      </c>
      <c r="H186" s="290">
        <f t="shared" si="177"/>
        <v>0</v>
      </c>
      <c r="I186" s="290">
        <f t="shared" si="177"/>
        <v>0</v>
      </c>
      <c r="J186" s="290">
        <f t="shared" si="177"/>
        <v>0</v>
      </c>
      <c r="K186" s="290">
        <f t="shared" si="177"/>
        <v>0</v>
      </c>
      <c r="L186" s="290">
        <f t="shared" si="177"/>
        <v>0</v>
      </c>
      <c r="M186" s="290">
        <f t="shared" si="177"/>
        <v>0</v>
      </c>
      <c r="N186" s="290">
        <f t="shared" si="177"/>
        <v>0</v>
      </c>
      <c r="O186" s="290">
        <f t="shared" si="177"/>
        <v>0</v>
      </c>
      <c r="P186" s="290">
        <f t="shared" si="177"/>
        <v>0</v>
      </c>
      <c r="Q186" s="290">
        <f t="shared" si="177"/>
        <v>0</v>
      </c>
      <c r="R186" s="290">
        <f t="shared" si="177"/>
        <v>0</v>
      </c>
      <c r="S186" s="290">
        <f t="shared" si="177"/>
        <v>0</v>
      </c>
      <c r="T186" s="290">
        <f t="shared" si="177"/>
        <v>0</v>
      </c>
      <c r="U186" s="290">
        <f t="shared" si="177"/>
        <v>0</v>
      </c>
      <c r="V186" s="290">
        <f t="shared" si="177"/>
        <v>0</v>
      </c>
    </row>
    <row r="187" spans="1:22" s="163" customFormat="1" outlineLevel="2">
      <c r="A187" s="149"/>
      <c r="B187" s="149"/>
      <c r="C187" s="150"/>
      <c r="D187" s="41"/>
      <c r="E187" s="163" t="str">
        <f t="shared" ref="E187:F187" si="178" xml:space="preserve"> E$179</f>
        <v>Residential retail revenue adjustment - NPV adjusted</v>
      </c>
      <c r="F187" s="163">
        <f t="shared" si="178"/>
        <v>0</v>
      </c>
      <c r="G187" s="163" t="str">
        <f t="shared" ref="G187:V187" si="179" xml:space="preserve"> G$179</f>
        <v>£m</v>
      </c>
      <c r="H187" s="163">
        <f t="shared" si="179"/>
        <v>0</v>
      </c>
      <c r="I187" s="163">
        <f t="shared" si="179"/>
        <v>0</v>
      </c>
      <c r="J187" s="163">
        <f t="shared" si="179"/>
        <v>0</v>
      </c>
      <c r="K187" s="163">
        <f t="shared" si="179"/>
        <v>0</v>
      </c>
      <c r="L187" s="163">
        <f t="shared" si="179"/>
        <v>0</v>
      </c>
      <c r="M187" s="163">
        <f t="shared" si="179"/>
        <v>0</v>
      </c>
      <c r="N187" s="163">
        <f t="shared" si="179"/>
        <v>0</v>
      </c>
      <c r="O187" s="163">
        <f t="shared" si="179"/>
        <v>0</v>
      </c>
      <c r="P187" s="163">
        <f t="shared" si="179"/>
        <v>0</v>
      </c>
      <c r="Q187" s="163">
        <f t="shared" si="179"/>
        <v>0</v>
      </c>
      <c r="R187" s="163">
        <f t="shared" si="179"/>
        <v>0</v>
      </c>
      <c r="S187" s="163">
        <f t="shared" si="179"/>
        <v>0</v>
      </c>
      <c r="T187" s="163">
        <f t="shared" si="179"/>
        <v>0</v>
      </c>
      <c r="U187" s="163">
        <f t="shared" si="179"/>
        <v>0</v>
      </c>
      <c r="V187" s="163">
        <f t="shared" si="179"/>
        <v>0</v>
      </c>
    </row>
    <row r="188" spans="1:22" s="269" customFormat="1" outlineLevel="2">
      <c r="A188" s="149"/>
      <c r="B188" s="149"/>
      <c r="C188" s="150"/>
      <c r="D188" s="41"/>
      <c r="E188" s="163" t="str">
        <f xml:space="preserve"> E$180</f>
        <v>Business retail revenue adjustment - NPV adjusted</v>
      </c>
      <c r="F188" s="163">
        <f t="shared" ref="F188:V188" si="180" xml:space="preserve"> F$180</f>
        <v>0</v>
      </c>
      <c r="G188" s="163" t="str">
        <f t="shared" si="180"/>
        <v>£m</v>
      </c>
      <c r="H188" s="163">
        <f t="shared" si="180"/>
        <v>0</v>
      </c>
      <c r="I188" s="163">
        <f t="shared" si="180"/>
        <v>0</v>
      </c>
      <c r="J188" s="163">
        <f t="shared" si="180"/>
        <v>0</v>
      </c>
      <c r="K188" s="163">
        <f t="shared" si="180"/>
        <v>0</v>
      </c>
      <c r="L188" s="163">
        <f t="shared" si="180"/>
        <v>0</v>
      </c>
      <c r="M188" s="163">
        <f t="shared" si="180"/>
        <v>0</v>
      </c>
      <c r="N188" s="163">
        <f t="shared" si="180"/>
        <v>0</v>
      </c>
      <c r="O188" s="163">
        <f t="shared" si="180"/>
        <v>0</v>
      </c>
      <c r="P188" s="163">
        <f t="shared" si="180"/>
        <v>0</v>
      </c>
      <c r="Q188" s="163">
        <f t="shared" si="180"/>
        <v>0</v>
      </c>
      <c r="R188" s="163">
        <f t="shared" si="180"/>
        <v>0</v>
      </c>
      <c r="S188" s="163">
        <f t="shared" si="180"/>
        <v>0</v>
      </c>
      <c r="T188" s="163">
        <f t="shared" si="180"/>
        <v>0</v>
      </c>
      <c r="U188" s="163">
        <f t="shared" si="180"/>
        <v>0</v>
      </c>
      <c r="V188" s="163">
        <f t="shared" si="180"/>
        <v>0</v>
      </c>
    </row>
    <row r="189" spans="1:22" ht="5.0999999999999996" customHeight="1" outlineLevel="2"/>
    <row r="190" spans="1:22" s="193" customFormat="1" ht="12.75" customHeight="1" outlineLevel="2">
      <c r="A190" s="210"/>
      <c r="B190" s="210"/>
      <c r="C190" s="211"/>
      <c r="E190" s="213" t="str">
        <f t="shared" ref="E190:V190" si="181" xml:space="preserve"> E$28</f>
        <v>PV discount factor - Water resources</v>
      </c>
      <c r="F190" s="213">
        <f t="shared" si="181"/>
        <v>0</v>
      </c>
      <c r="G190" s="213" t="str">
        <f t="shared" si="181"/>
        <v>factor</v>
      </c>
      <c r="H190" s="213">
        <f t="shared" si="181"/>
        <v>4.6814810776732108</v>
      </c>
      <c r="I190" s="213">
        <f t="shared" si="181"/>
        <v>0</v>
      </c>
      <c r="J190" s="213">
        <f t="shared" si="181"/>
        <v>0</v>
      </c>
      <c r="K190" s="213">
        <f t="shared" si="181"/>
        <v>0</v>
      </c>
      <c r="L190" s="213">
        <f t="shared" si="181"/>
        <v>0</v>
      </c>
      <c r="M190" s="213">
        <f t="shared" si="181"/>
        <v>0</v>
      </c>
      <c r="N190" s="213">
        <f t="shared" si="181"/>
        <v>0</v>
      </c>
      <c r="O190" s="213">
        <f t="shared" si="181"/>
        <v>0</v>
      </c>
      <c r="P190" s="213">
        <f t="shared" si="181"/>
        <v>0</v>
      </c>
      <c r="Q190" s="213">
        <f t="shared" si="181"/>
        <v>0</v>
      </c>
      <c r="R190" s="213">
        <f t="shared" si="181"/>
        <v>1</v>
      </c>
      <c r="S190" s="213">
        <f t="shared" si="181"/>
        <v>0.96709967211291548</v>
      </c>
      <c r="T190" s="213">
        <f t="shared" si="181"/>
        <v>0.93528177580090854</v>
      </c>
      <c r="U190" s="213">
        <f t="shared" si="181"/>
        <v>0.90442780047256455</v>
      </c>
      <c r="V190" s="213">
        <f t="shared" si="181"/>
        <v>0.87467182928682241</v>
      </c>
    </row>
    <row r="191" spans="1:22" s="193" customFormat="1" ht="12.75" customHeight="1" outlineLevel="2">
      <c r="A191" s="210"/>
      <c r="B191" s="210"/>
      <c r="C191" s="211"/>
      <c r="E191" s="213" t="str">
        <f t="shared" ref="E191:V191" si="182" xml:space="preserve"> E$29</f>
        <v>PV discount factor - Water network</v>
      </c>
      <c r="F191" s="213">
        <f t="shared" si="182"/>
        <v>0</v>
      </c>
      <c r="G191" s="213" t="str">
        <f t="shared" si="182"/>
        <v>factor</v>
      </c>
      <c r="H191" s="213">
        <f t="shared" si="182"/>
        <v>4.6814810776732108</v>
      </c>
      <c r="I191" s="213">
        <f t="shared" si="182"/>
        <v>0</v>
      </c>
      <c r="J191" s="213">
        <f t="shared" si="182"/>
        <v>0</v>
      </c>
      <c r="K191" s="213">
        <f t="shared" si="182"/>
        <v>0</v>
      </c>
      <c r="L191" s="213">
        <f t="shared" si="182"/>
        <v>0</v>
      </c>
      <c r="M191" s="213">
        <f t="shared" si="182"/>
        <v>0</v>
      </c>
      <c r="N191" s="213">
        <f t="shared" si="182"/>
        <v>0</v>
      </c>
      <c r="O191" s="213">
        <f t="shared" si="182"/>
        <v>0</v>
      </c>
      <c r="P191" s="213">
        <f t="shared" si="182"/>
        <v>0</v>
      </c>
      <c r="Q191" s="213">
        <f t="shared" si="182"/>
        <v>0</v>
      </c>
      <c r="R191" s="213">
        <f t="shared" si="182"/>
        <v>1</v>
      </c>
      <c r="S191" s="213">
        <f t="shared" si="182"/>
        <v>0.96709967211291548</v>
      </c>
      <c r="T191" s="213">
        <f t="shared" si="182"/>
        <v>0.93528177580090854</v>
      </c>
      <c r="U191" s="213">
        <f t="shared" si="182"/>
        <v>0.90442780047256455</v>
      </c>
      <c r="V191" s="213">
        <f t="shared" si="182"/>
        <v>0.87467182928682241</v>
      </c>
    </row>
    <row r="192" spans="1:22" s="270" customFormat="1" ht="12.75" customHeight="1" outlineLevel="2">
      <c r="A192" s="210"/>
      <c r="B192" s="210"/>
      <c r="C192" s="211"/>
      <c r="D192" s="193"/>
      <c r="E192" s="213" t="str">
        <f xml:space="preserve"> E$30</f>
        <v>PV discount factor - Bioresources</v>
      </c>
      <c r="F192" s="213">
        <f t="shared" ref="F192:V192" si="183" xml:space="preserve"> F$30</f>
        <v>0</v>
      </c>
      <c r="G192" s="213" t="str">
        <f t="shared" si="183"/>
        <v>factor</v>
      </c>
      <c r="H192" s="213">
        <f t="shared" si="183"/>
        <v>4.6814810776732108</v>
      </c>
      <c r="I192" s="213">
        <f t="shared" si="183"/>
        <v>0</v>
      </c>
      <c r="J192" s="213">
        <f t="shared" si="183"/>
        <v>0</v>
      </c>
      <c r="K192" s="213">
        <f t="shared" si="183"/>
        <v>0</v>
      </c>
      <c r="L192" s="213">
        <f t="shared" si="183"/>
        <v>0</v>
      </c>
      <c r="M192" s="213">
        <f t="shared" si="183"/>
        <v>0</v>
      </c>
      <c r="N192" s="213">
        <f t="shared" si="183"/>
        <v>0</v>
      </c>
      <c r="O192" s="213">
        <f t="shared" si="183"/>
        <v>0</v>
      </c>
      <c r="P192" s="213">
        <f t="shared" si="183"/>
        <v>0</v>
      </c>
      <c r="Q192" s="213">
        <f t="shared" si="183"/>
        <v>0</v>
      </c>
      <c r="R192" s="213">
        <f t="shared" si="183"/>
        <v>1</v>
      </c>
      <c r="S192" s="213">
        <f t="shared" si="183"/>
        <v>0.96709967211291548</v>
      </c>
      <c r="T192" s="213">
        <f t="shared" si="183"/>
        <v>0.93528177580090854</v>
      </c>
      <c r="U192" s="213">
        <f t="shared" si="183"/>
        <v>0.90442780047256455</v>
      </c>
      <c r="V192" s="213">
        <f t="shared" si="183"/>
        <v>0.87467182928682241</v>
      </c>
    </row>
    <row r="193" spans="1:22" s="193" customFormat="1" ht="12.75" customHeight="1" outlineLevel="2">
      <c r="A193" s="210"/>
      <c r="B193" s="210"/>
      <c r="C193" s="211"/>
      <c r="E193" s="213" t="str">
        <f t="shared" ref="E193:V193" si="184" xml:space="preserve"> E$31</f>
        <v>PV discount factor - Wastewater network</v>
      </c>
      <c r="F193" s="213">
        <f t="shared" si="184"/>
        <v>0</v>
      </c>
      <c r="G193" s="213" t="str">
        <f t="shared" si="184"/>
        <v>factor</v>
      </c>
      <c r="H193" s="213">
        <f t="shared" si="184"/>
        <v>4.6814810776732108</v>
      </c>
      <c r="I193" s="213">
        <f t="shared" si="184"/>
        <v>0</v>
      </c>
      <c r="J193" s="213">
        <f t="shared" si="184"/>
        <v>0</v>
      </c>
      <c r="K193" s="213">
        <f t="shared" si="184"/>
        <v>0</v>
      </c>
      <c r="L193" s="213">
        <f t="shared" si="184"/>
        <v>0</v>
      </c>
      <c r="M193" s="213">
        <f t="shared" si="184"/>
        <v>0</v>
      </c>
      <c r="N193" s="213">
        <f t="shared" si="184"/>
        <v>0</v>
      </c>
      <c r="O193" s="213">
        <f t="shared" si="184"/>
        <v>0</v>
      </c>
      <c r="P193" s="213">
        <f t="shared" si="184"/>
        <v>0</v>
      </c>
      <c r="Q193" s="213">
        <f t="shared" si="184"/>
        <v>0</v>
      </c>
      <c r="R193" s="213">
        <f t="shared" si="184"/>
        <v>1</v>
      </c>
      <c r="S193" s="213">
        <f t="shared" si="184"/>
        <v>0.96709967211291548</v>
      </c>
      <c r="T193" s="213">
        <f t="shared" si="184"/>
        <v>0.93528177580090854</v>
      </c>
      <c r="U193" s="213">
        <f t="shared" si="184"/>
        <v>0.90442780047256455</v>
      </c>
      <c r="V193" s="213">
        <f t="shared" si="184"/>
        <v>0.87467182928682241</v>
      </c>
    </row>
    <row r="194" spans="1:22" s="193" customFormat="1" ht="12.75" customHeight="1" outlineLevel="2">
      <c r="A194" s="210"/>
      <c r="B194" s="210"/>
      <c r="C194" s="211"/>
      <c r="E194" s="293" t="str">
        <f t="shared" ref="E194:V194" si="185" xml:space="preserve"> E$32</f>
        <v>PV discount factor - Dummy control</v>
      </c>
      <c r="F194" s="293">
        <f t="shared" si="185"/>
        <v>0</v>
      </c>
      <c r="G194" s="293" t="str">
        <f t="shared" si="185"/>
        <v>factor</v>
      </c>
      <c r="H194" s="293">
        <f t="shared" si="185"/>
        <v>4.6814810776732108</v>
      </c>
      <c r="I194" s="293">
        <f t="shared" si="185"/>
        <v>0</v>
      </c>
      <c r="J194" s="304">
        <f t="shared" si="185"/>
        <v>0</v>
      </c>
      <c r="K194" s="293">
        <f t="shared" si="185"/>
        <v>0</v>
      </c>
      <c r="L194" s="293">
        <f t="shared" si="185"/>
        <v>0</v>
      </c>
      <c r="M194" s="293">
        <f t="shared" si="185"/>
        <v>0</v>
      </c>
      <c r="N194" s="293">
        <f t="shared" si="185"/>
        <v>0</v>
      </c>
      <c r="O194" s="293">
        <f t="shared" si="185"/>
        <v>0</v>
      </c>
      <c r="P194" s="293">
        <f t="shared" si="185"/>
        <v>0</v>
      </c>
      <c r="Q194" s="293">
        <f t="shared" si="185"/>
        <v>0</v>
      </c>
      <c r="R194" s="293">
        <f t="shared" si="185"/>
        <v>1</v>
      </c>
      <c r="S194" s="293">
        <f t="shared" si="185"/>
        <v>0.96709967211291548</v>
      </c>
      <c r="T194" s="293">
        <f t="shared" si="185"/>
        <v>0.93528177580090854</v>
      </c>
      <c r="U194" s="293">
        <f t="shared" si="185"/>
        <v>0.90442780047256455</v>
      </c>
      <c r="V194" s="293">
        <f t="shared" si="185"/>
        <v>0.87467182928682241</v>
      </c>
    </row>
    <row r="195" spans="1:22" s="193" customFormat="1" ht="12.75" customHeight="1" outlineLevel="2">
      <c r="A195" s="210"/>
      <c r="B195" s="210"/>
      <c r="C195" s="211"/>
      <c r="E195" s="213" t="str">
        <f t="shared" ref="E195:V195" si="186" xml:space="preserve"> E$33</f>
        <v>PV discount factor - Residential retail</v>
      </c>
      <c r="F195" s="213">
        <f t="shared" si="186"/>
        <v>0</v>
      </c>
      <c r="G195" s="213" t="str">
        <f t="shared" si="186"/>
        <v>factor</v>
      </c>
      <c r="H195" s="213">
        <f t="shared" si="186"/>
        <v>4.6814810776732108</v>
      </c>
      <c r="I195" s="213">
        <f t="shared" si="186"/>
        <v>0</v>
      </c>
      <c r="J195" s="213">
        <f t="shared" si="186"/>
        <v>0</v>
      </c>
      <c r="K195" s="213">
        <f t="shared" si="186"/>
        <v>0</v>
      </c>
      <c r="L195" s="213">
        <f t="shared" si="186"/>
        <v>0</v>
      </c>
      <c r="M195" s="213">
        <f t="shared" si="186"/>
        <v>0</v>
      </c>
      <c r="N195" s="213">
        <f t="shared" si="186"/>
        <v>0</v>
      </c>
      <c r="O195" s="213">
        <f t="shared" si="186"/>
        <v>0</v>
      </c>
      <c r="P195" s="213">
        <f t="shared" si="186"/>
        <v>0</v>
      </c>
      <c r="Q195" s="213">
        <f t="shared" si="186"/>
        <v>0</v>
      </c>
      <c r="R195" s="213">
        <f t="shared" si="186"/>
        <v>1</v>
      </c>
      <c r="S195" s="213">
        <f t="shared" si="186"/>
        <v>0.96709967211291548</v>
      </c>
      <c r="T195" s="213">
        <f t="shared" si="186"/>
        <v>0.93528177580090854</v>
      </c>
      <c r="U195" s="213">
        <f t="shared" si="186"/>
        <v>0.90442780047256455</v>
      </c>
      <c r="V195" s="213">
        <f t="shared" si="186"/>
        <v>0.87467182928682241</v>
      </c>
    </row>
    <row r="196" spans="1:22" s="270" customFormat="1" ht="12.75" customHeight="1" outlineLevel="2">
      <c r="A196" s="210"/>
      <c r="B196" s="210"/>
      <c r="C196" s="211"/>
      <c r="D196" s="193"/>
      <c r="E196" s="213" t="str">
        <f xml:space="preserve"> E$34</f>
        <v>PV discount factor - Business retail</v>
      </c>
      <c r="F196" s="213">
        <f t="shared" ref="F196:V196" si="187" xml:space="preserve"> F$34</f>
        <v>0</v>
      </c>
      <c r="G196" s="213" t="str">
        <f t="shared" si="187"/>
        <v>factor</v>
      </c>
      <c r="H196" s="213">
        <f t="shared" si="187"/>
        <v>4.6814810776732108</v>
      </c>
      <c r="I196" s="213">
        <f t="shared" si="187"/>
        <v>0</v>
      </c>
      <c r="J196" s="213">
        <f t="shared" si="187"/>
        <v>0</v>
      </c>
      <c r="K196" s="213">
        <f t="shared" si="187"/>
        <v>0</v>
      </c>
      <c r="L196" s="213">
        <f t="shared" si="187"/>
        <v>0</v>
      </c>
      <c r="M196" s="213">
        <f t="shared" si="187"/>
        <v>0</v>
      </c>
      <c r="N196" s="213">
        <f t="shared" si="187"/>
        <v>0</v>
      </c>
      <c r="O196" s="213">
        <f t="shared" si="187"/>
        <v>0</v>
      </c>
      <c r="P196" s="213">
        <f t="shared" si="187"/>
        <v>0</v>
      </c>
      <c r="Q196" s="213">
        <f t="shared" si="187"/>
        <v>0</v>
      </c>
      <c r="R196" s="213">
        <f t="shared" si="187"/>
        <v>1</v>
      </c>
      <c r="S196" s="213">
        <f t="shared" si="187"/>
        <v>0.96709967211291548</v>
      </c>
      <c r="T196" s="213">
        <f t="shared" si="187"/>
        <v>0.93528177580090854</v>
      </c>
      <c r="U196" s="213">
        <f t="shared" si="187"/>
        <v>0.90442780047256455</v>
      </c>
      <c r="V196" s="213">
        <f t="shared" si="187"/>
        <v>0.87467182928682241</v>
      </c>
    </row>
    <row r="197" spans="1:22" ht="5.0999999999999996" customHeight="1" outlineLevel="2"/>
    <row r="198" spans="1:22" s="163" customFormat="1" outlineLevel="2">
      <c r="A198" s="149"/>
      <c r="B198" s="149"/>
      <c r="C198" s="150"/>
      <c r="D198" s="41"/>
      <c r="E198" s="163" t="s">
        <v>430</v>
      </c>
      <c r="G198" s="163" t="s">
        <v>203</v>
      </c>
      <c r="H198" s="163">
        <f t="shared" ref="H198:H204" si="188" xml:space="preserve"> SUM(J198:V198)</f>
        <v>0</v>
      </c>
      <c r="J198" s="163">
        <f t="shared" ref="J198:V198" si="189" xml:space="preserve"> J182 * J190</f>
        <v>0</v>
      </c>
      <c r="K198" s="163">
        <f t="shared" si="189"/>
        <v>0</v>
      </c>
      <c r="L198" s="163">
        <f t="shared" si="189"/>
        <v>0</v>
      </c>
      <c r="M198" s="163">
        <f t="shared" si="189"/>
        <v>0</v>
      </c>
      <c r="N198" s="163">
        <f t="shared" si="189"/>
        <v>0</v>
      </c>
      <c r="O198" s="163">
        <f t="shared" si="189"/>
        <v>0</v>
      </c>
      <c r="P198" s="163">
        <f t="shared" si="189"/>
        <v>0</v>
      </c>
      <c r="Q198" s="163">
        <f t="shared" si="189"/>
        <v>0</v>
      </c>
      <c r="R198" s="163">
        <f t="shared" si="189"/>
        <v>0</v>
      </c>
      <c r="S198" s="163">
        <f t="shared" si="189"/>
        <v>0</v>
      </c>
      <c r="T198" s="163">
        <f t="shared" si="189"/>
        <v>0</v>
      </c>
      <c r="U198" s="163">
        <f t="shared" si="189"/>
        <v>0</v>
      </c>
      <c r="V198" s="163">
        <f t="shared" si="189"/>
        <v>0</v>
      </c>
    </row>
    <row r="199" spans="1:22" s="163" customFormat="1" outlineLevel="2">
      <c r="A199" s="149"/>
      <c r="B199" s="149"/>
      <c r="C199" s="150"/>
      <c r="D199" s="41"/>
      <c r="E199" s="163" t="s">
        <v>431</v>
      </c>
      <c r="G199" s="163" t="s">
        <v>203</v>
      </c>
      <c r="H199" s="163">
        <f t="shared" si="188"/>
        <v>-30.986043553266597</v>
      </c>
      <c r="J199" s="163">
        <f t="shared" ref="J199:V199" si="190" xml:space="preserve"> J183 * J191</f>
        <v>0</v>
      </c>
      <c r="K199" s="163">
        <f t="shared" si="190"/>
        <v>0</v>
      </c>
      <c r="L199" s="163">
        <f t="shared" si="190"/>
        <v>0</v>
      </c>
      <c r="M199" s="163">
        <f t="shared" si="190"/>
        <v>0</v>
      </c>
      <c r="N199" s="163">
        <f t="shared" si="190"/>
        <v>0</v>
      </c>
      <c r="O199" s="163">
        <f t="shared" si="190"/>
        <v>0</v>
      </c>
      <c r="P199" s="163">
        <f t="shared" si="190"/>
        <v>0</v>
      </c>
      <c r="Q199" s="163">
        <f t="shared" si="190"/>
        <v>0</v>
      </c>
      <c r="R199" s="163">
        <f t="shared" si="190"/>
        <v>-6.1972087106533191</v>
      </c>
      <c r="S199" s="163">
        <f t="shared" si="190"/>
        <v>-6.1972087106533191</v>
      </c>
      <c r="T199" s="163">
        <f t="shared" si="190"/>
        <v>-6.1972087106533191</v>
      </c>
      <c r="U199" s="163">
        <f t="shared" si="190"/>
        <v>-6.19720871065332</v>
      </c>
      <c r="V199" s="163">
        <f t="shared" si="190"/>
        <v>-6.1972087106533191</v>
      </c>
    </row>
    <row r="200" spans="1:22" s="163" customFormat="1" outlineLevel="2">
      <c r="A200" s="149"/>
      <c r="B200" s="149"/>
      <c r="C200" s="150"/>
      <c r="D200" s="41"/>
      <c r="E200" s="163" t="s">
        <v>432</v>
      </c>
      <c r="G200" s="163" t="s">
        <v>203</v>
      </c>
      <c r="H200" s="163">
        <f t="shared" si="188"/>
        <v>0</v>
      </c>
      <c r="J200" s="163">
        <f t="shared" ref="J200:V200" si="191" xml:space="preserve"> J184 * J192</f>
        <v>0</v>
      </c>
      <c r="K200" s="163">
        <f t="shared" si="191"/>
        <v>0</v>
      </c>
      <c r="L200" s="163">
        <f t="shared" si="191"/>
        <v>0</v>
      </c>
      <c r="M200" s="163">
        <f t="shared" si="191"/>
        <v>0</v>
      </c>
      <c r="N200" s="163">
        <f t="shared" si="191"/>
        <v>0</v>
      </c>
      <c r="O200" s="163">
        <f t="shared" si="191"/>
        <v>0</v>
      </c>
      <c r="P200" s="163">
        <f t="shared" si="191"/>
        <v>0</v>
      </c>
      <c r="Q200" s="163">
        <f t="shared" si="191"/>
        <v>0</v>
      </c>
      <c r="R200" s="163">
        <f t="shared" si="191"/>
        <v>0</v>
      </c>
      <c r="S200" s="163">
        <f t="shared" si="191"/>
        <v>0</v>
      </c>
      <c r="T200" s="163">
        <f t="shared" si="191"/>
        <v>0</v>
      </c>
      <c r="U200" s="163">
        <f t="shared" si="191"/>
        <v>0</v>
      </c>
      <c r="V200" s="163">
        <f t="shared" si="191"/>
        <v>0</v>
      </c>
    </row>
    <row r="201" spans="1:22" s="163" customFormat="1" outlineLevel="2">
      <c r="A201" s="149"/>
      <c r="B201" s="149"/>
      <c r="C201" s="150"/>
      <c r="D201" s="41"/>
      <c r="E201" s="163" t="s">
        <v>433</v>
      </c>
      <c r="G201" s="163" t="s">
        <v>203</v>
      </c>
      <c r="H201" s="163">
        <f t="shared" si="188"/>
        <v>0</v>
      </c>
      <c r="J201" s="163">
        <f t="shared" ref="J201:V202" si="192" xml:space="preserve"> J185 * J193</f>
        <v>0</v>
      </c>
      <c r="K201" s="163">
        <f t="shared" si="192"/>
        <v>0</v>
      </c>
      <c r="L201" s="163">
        <f t="shared" si="192"/>
        <v>0</v>
      </c>
      <c r="M201" s="163">
        <f t="shared" si="192"/>
        <v>0</v>
      </c>
      <c r="N201" s="163">
        <f t="shared" si="192"/>
        <v>0</v>
      </c>
      <c r="O201" s="163">
        <f t="shared" si="192"/>
        <v>0</v>
      </c>
      <c r="P201" s="163">
        <f t="shared" si="192"/>
        <v>0</v>
      </c>
      <c r="Q201" s="163">
        <f t="shared" si="192"/>
        <v>0</v>
      </c>
      <c r="R201" s="163">
        <f t="shared" si="192"/>
        <v>0</v>
      </c>
      <c r="S201" s="163">
        <f t="shared" si="192"/>
        <v>0</v>
      </c>
      <c r="T201" s="163">
        <f t="shared" si="192"/>
        <v>0</v>
      </c>
      <c r="U201" s="163">
        <f t="shared" si="192"/>
        <v>0</v>
      </c>
      <c r="V201" s="163">
        <f t="shared" si="192"/>
        <v>0</v>
      </c>
    </row>
    <row r="202" spans="1:22" s="163" customFormat="1" outlineLevel="2">
      <c r="A202" s="149"/>
      <c r="B202" s="149"/>
      <c r="C202" s="150"/>
      <c r="D202" s="41"/>
      <c r="E202" s="290" t="s">
        <v>434</v>
      </c>
      <c r="F202" s="290"/>
      <c r="G202" s="290" t="s">
        <v>203</v>
      </c>
      <c r="H202" s="290">
        <f t="shared" ref="H202" si="193" xml:space="preserve"> SUM(J202:V202)</f>
        <v>0</v>
      </c>
      <c r="I202" s="290"/>
      <c r="J202" s="303">
        <f t="shared" si="192"/>
        <v>0</v>
      </c>
      <c r="K202" s="290">
        <f t="shared" si="192"/>
        <v>0</v>
      </c>
      <c r="L202" s="290">
        <f t="shared" si="192"/>
        <v>0</v>
      </c>
      <c r="M202" s="290">
        <f t="shared" si="192"/>
        <v>0</v>
      </c>
      <c r="N202" s="290">
        <f t="shared" si="192"/>
        <v>0</v>
      </c>
      <c r="O202" s="290">
        <f t="shared" si="192"/>
        <v>0</v>
      </c>
      <c r="P202" s="290">
        <f t="shared" si="192"/>
        <v>0</v>
      </c>
      <c r="Q202" s="290">
        <f t="shared" si="192"/>
        <v>0</v>
      </c>
      <c r="R202" s="290">
        <f t="shared" si="192"/>
        <v>0</v>
      </c>
      <c r="S202" s="290">
        <f t="shared" si="192"/>
        <v>0</v>
      </c>
      <c r="T202" s="290">
        <f t="shared" si="192"/>
        <v>0</v>
      </c>
      <c r="U202" s="290">
        <f t="shared" si="192"/>
        <v>0</v>
      </c>
      <c r="V202" s="290">
        <f t="shared" si="192"/>
        <v>0</v>
      </c>
    </row>
    <row r="203" spans="1:22" s="163" customFormat="1" outlineLevel="2">
      <c r="A203" s="149"/>
      <c r="B203" s="149"/>
      <c r="C203" s="150"/>
      <c r="D203" s="41"/>
      <c r="E203" s="163" t="s">
        <v>435</v>
      </c>
      <c r="G203" s="163" t="s">
        <v>203</v>
      </c>
      <c r="H203" s="163">
        <f t="shared" si="188"/>
        <v>0</v>
      </c>
      <c r="J203" s="163">
        <f t="shared" ref="J203:V203" si="194" xml:space="preserve"> J187 * J195</f>
        <v>0</v>
      </c>
      <c r="K203" s="163">
        <f t="shared" si="194"/>
        <v>0</v>
      </c>
      <c r="L203" s="163">
        <f t="shared" si="194"/>
        <v>0</v>
      </c>
      <c r="M203" s="163">
        <f t="shared" si="194"/>
        <v>0</v>
      </c>
      <c r="N203" s="163">
        <f t="shared" si="194"/>
        <v>0</v>
      </c>
      <c r="O203" s="163">
        <f t="shared" si="194"/>
        <v>0</v>
      </c>
      <c r="P203" s="163">
        <f t="shared" si="194"/>
        <v>0</v>
      </c>
      <c r="Q203" s="163">
        <f t="shared" si="194"/>
        <v>0</v>
      </c>
      <c r="R203" s="163">
        <f t="shared" si="194"/>
        <v>0</v>
      </c>
      <c r="S203" s="163">
        <f t="shared" si="194"/>
        <v>0</v>
      </c>
      <c r="T203" s="163">
        <f t="shared" si="194"/>
        <v>0</v>
      </c>
      <c r="U203" s="163">
        <f t="shared" si="194"/>
        <v>0</v>
      </c>
      <c r="V203" s="163">
        <f t="shared" si="194"/>
        <v>0</v>
      </c>
    </row>
    <row r="204" spans="1:22" s="163" customFormat="1" outlineLevel="2">
      <c r="A204" s="149"/>
      <c r="B204" s="149"/>
      <c r="C204" s="150"/>
      <c r="D204" s="41"/>
      <c r="E204" s="163" t="s">
        <v>436</v>
      </c>
      <c r="G204" s="163" t="s">
        <v>203</v>
      </c>
      <c r="H204" s="163">
        <f t="shared" si="188"/>
        <v>0</v>
      </c>
      <c r="J204" s="163">
        <f t="shared" ref="J204:V204" si="195" xml:space="preserve"> J188 * J196</f>
        <v>0</v>
      </c>
      <c r="K204" s="163">
        <f t="shared" si="195"/>
        <v>0</v>
      </c>
      <c r="L204" s="163">
        <f t="shared" si="195"/>
        <v>0</v>
      </c>
      <c r="M204" s="163">
        <f t="shared" si="195"/>
        <v>0</v>
      </c>
      <c r="N204" s="163">
        <f t="shared" si="195"/>
        <v>0</v>
      </c>
      <c r="O204" s="163">
        <f t="shared" si="195"/>
        <v>0</v>
      </c>
      <c r="P204" s="163">
        <f t="shared" si="195"/>
        <v>0</v>
      </c>
      <c r="Q204" s="163">
        <f t="shared" si="195"/>
        <v>0</v>
      </c>
      <c r="R204" s="163">
        <f t="shared" si="195"/>
        <v>0</v>
      </c>
      <c r="S204" s="163">
        <f t="shared" si="195"/>
        <v>0</v>
      </c>
      <c r="T204" s="163">
        <f t="shared" si="195"/>
        <v>0</v>
      </c>
      <c r="U204" s="163">
        <f t="shared" si="195"/>
        <v>0</v>
      </c>
      <c r="V204" s="163">
        <f t="shared" si="195"/>
        <v>0</v>
      </c>
    </row>
    <row r="205" spans="1:22" outlineLevel="1"/>
    <row r="207" spans="1:22" ht="12.75" customHeight="1">
      <c r="A207" s="39" t="s">
        <v>437</v>
      </c>
      <c r="B207" s="39"/>
      <c r="C207" s="40"/>
      <c r="D207" s="39"/>
      <c r="E207" s="39"/>
      <c r="F207" s="39"/>
      <c r="G207" s="39"/>
      <c r="H207" s="39"/>
      <c r="I207" s="39"/>
      <c r="J207" s="39"/>
      <c r="K207" s="39"/>
      <c r="L207" s="39"/>
      <c r="M207" s="39"/>
      <c r="N207" s="39"/>
      <c r="O207" s="39"/>
      <c r="P207" s="39"/>
      <c r="Q207" s="39"/>
      <c r="R207" s="39"/>
      <c r="S207" s="39"/>
      <c r="T207" s="39"/>
      <c r="U207" s="39"/>
      <c r="V207" s="39"/>
    </row>
    <row r="208" spans="1:22" outlineLevel="1"/>
    <row r="209" spans="1:22" outlineLevel="1">
      <c r="E209" s="12" t="str">
        <f xml:space="preserve"> Inputs!E$148</f>
        <v>Water resources revenue adjustment selector</v>
      </c>
      <c r="F209" s="12">
        <f xml:space="preserve"> Inputs!F$148</f>
        <v>2</v>
      </c>
      <c r="G209" s="12" t="str">
        <f xml:space="preserve"> Inputs!G$148</f>
        <v>0 = Apply in first year, 1 = Constant annuity 2020-25, 2 = Even allocation - NPV neutral</v>
      </c>
    </row>
    <row r="210" spans="1:22" outlineLevel="2">
      <c r="E210" s="12" t="str">
        <f xml:space="preserve"> Inputs!E$149</f>
        <v>Water network plus revenue adjustment selector</v>
      </c>
      <c r="F210" s="12">
        <f xml:space="preserve"> Inputs!F$149</f>
        <v>2</v>
      </c>
      <c r="G210" s="12" t="str">
        <f xml:space="preserve"> Inputs!G$149</f>
        <v>0 = Apply in first year, 1 = Constant annuity 2020-25, 2 = Even allocation - NPV neutral</v>
      </c>
    </row>
    <row r="211" spans="1:22" s="265" customFormat="1" outlineLevel="2">
      <c r="A211" s="10"/>
      <c r="B211" s="10"/>
      <c r="C211" s="2"/>
      <c r="D211" s="3"/>
      <c r="E211" s="12" t="str">
        <f xml:space="preserve"> Inputs!E$150</f>
        <v>Bioesources revenue adjustment selector</v>
      </c>
      <c r="F211" s="12">
        <f xml:space="preserve"> Inputs!F$150</f>
        <v>2</v>
      </c>
      <c r="G211" s="12" t="str">
        <f xml:space="preserve"> Inputs!G$150</f>
        <v>0 = Apply in first year, 1 = Constant annuity 2020-25, 2 = Even allocation - NPV neutral</v>
      </c>
      <c r="H211"/>
      <c r="I211"/>
      <c r="J211"/>
      <c r="K211"/>
      <c r="L211"/>
      <c r="M211"/>
      <c r="N211"/>
      <c r="O211"/>
      <c r="P211"/>
      <c r="Q211"/>
      <c r="R211"/>
      <c r="S211"/>
      <c r="T211"/>
      <c r="U211"/>
      <c r="V211"/>
    </row>
    <row r="212" spans="1:22" outlineLevel="2">
      <c r="E212" s="12" t="str">
        <f xml:space="preserve"> Inputs!E$151</f>
        <v>Wastewater network plus revenue adjustment selector</v>
      </c>
      <c r="F212" s="12">
        <f xml:space="preserve"> Inputs!F$151</f>
        <v>2</v>
      </c>
      <c r="G212" s="12" t="str">
        <f xml:space="preserve"> Inputs!G$151</f>
        <v>0 = Apply in first year, 1 = Constant annuity 2020-25, 2 = Even allocation - NPV neutral</v>
      </c>
    </row>
    <row r="213" spans="1:22" outlineLevel="2">
      <c r="E213" s="319" t="str">
        <f xml:space="preserve"> Inputs!E$152</f>
        <v>Dummy control revenue adjustment selector</v>
      </c>
      <c r="F213" s="320">
        <f xml:space="preserve"> Inputs!F$152</f>
        <v>2</v>
      </c>
      <c r="G213" s="319" t="str">
        <f xml:space="preserve"> Inputs!G$152</f>
        <v>0 = Apply in first year, 1 = Constant annuity 2020-25, 2 = Even allocation - NPV neutral</v>
      </c>
      <c r="H213" s="284"/>
    </row>
    <row r="214" spans="1:22" outlineLevel="2">
      <c r="E214" s="12" t="str">
        <f xml:space="preserve"> Inputs!E$153</f>
        <v>Residential retail revenue adjustment selector</v>
      </c>
      <c r="F214" s="12">
        <f xml:space="preserve"> Inputs!F$153</f>
        <v>2</v>
      </c>
      <c r="G214" s="12" t="str">
        <f xml:space="preserve"> Inputs!G$153</f>
        <v>0 = Apply in first year, 1 = Constant annuity 2020-25, 2 = Even allocation - NPV neutral</v>
      </c>
    </row>
    <row r="215" spans="1:22" s="265" customFormat="1" outlineLevel="2">
      <c r="A215" s="10"/>
      <c r="B215" s="10"/>
      <c r="C215" s="2"/>
      <c r="D215" s="3"/>
      <c r="E215" s="12" t="str">
        <f xml:space="preserve"> Inputs!E$154</f>
        <v>Business retail revenue adjustment selector</v>
      </c>
      <c r="F215" s="12">
        <f xml:space="preserve"> Inputs!F$154</f>
        <v>2</v>
      </c>
      <c r="G215" s="12" t="str">
        <f xml:space="preserve"> Inputs!G$154</f>
        <v>0 = Apply in first year, 1 = Constant annuity 2020-25, 2 = Even allocation - NPV neutral</v>
      </c>
      <c r="H215"/>
      <c r="I215"/>
      <c r="J215"/>
      <c r="K215"/>
      <c r="L215"/>
      <c r="M215"/>
      <c r="N215"/>
      <c r="O215"/>
      <c r="P215"/>
      <c r="Q215"/>
      <c r="R215"/>
      <c r="S215"/>
      <c r="T215"/>
      <c r="U215"/>
      <c r="V215"/>
    </row>
    <row r="216" spans="1:22" ht="5.0999999999999996" customHeight="1" outlineLevel="1"/>
    <row r="217" spans="1:22" outlineLevel="1">
      <c r="E217" s="163" t="str">
        <f t="shared" ref="E217:F217" si="196" xml:space="preserve"> E$93</f>
        <v>Water resources revenue adjustment applied in first year</v>
      </c>
      <c r="F217" s="163">
        <f t="shared" si="196"/>
        <v>0</v>
      </c>
      <c r="G217" s="163" t="str">
        <f t="shared" ref="G217:V217" si="197" xml:space="preserve"> G$93</f>
        <v>£m</v>
      </c>
      <c r="H217" s="163">
        <f t="shared" si="197"/>
        <v>0</v>
      </c>
      <c r="I217" s="163">
        <f t="shared" si="197"/>
        <v>0</v>
      </c>
      <c r="J217" s="163">
        <f t="shared" si="197"/>
        <v>0</v>
      </c>
      <c r="K217" s="163">
        <f t="shared" si="197"/>
        <v>0</v>
      </c>
      <c r="L217" s="163">
        <f t="shared" si="197"/>
        <v>0</v>
      </c>
      <c r="M217" s="163">
        <f t="shared" si="197"/>
        <v>0</v>
      </c>
      <c r="N217" s="163">
        <f t="shared" si="197"/>
        <v>0</v>
      </c>
      <c r="O217" s="163">
        <f t="shared" si="197"/>
        <v>0</v>
      </c>
      <c r="P217" s="163">
        <f t="shared" si="197"/>
        <v>0</v>
      </c>
      <c r="Q217" s="163">
        <f t="shared" si="197"/>
        <v>0</v>
      </c>
      <c r="R217" s="163">
        <f t="shared" si="197"/>
        <v>0</v>
      </c>
      <c r="S217" s="163">
        <f t="shared" si="197"/>
        <v>0</v>
      </c>
      <c r="T217" s="163">
        <f t="shared" si="197"/>
        <v>0</v>
      </c>
      <c r="U217" s="163">
        <f t="shared" si="197"/>
        <v>0</v>
      </c>
      <c r="V217" s="163">
        <f t="shared" si="197"/>
        <v>0</v>
      </c>
    </row>
    <row r="218" spans="1:22" outlineLevel="2">
      <c r="E218" s="163" t="str">
        <f t="shared" ref="E218:F218" si="198" xml:space="preserve"> E$94</f>
        <v>Water network revenue adjustment applied in first year</v>
      </c>
      <c r="F218" s="163">
        <f t="shared" si="198"/>
        <v>0</v>
      </c>
      <c r="G218" s="163" t="str">
        <f t="shared" ref="G218:V218" si="199" xml:space="preserve"> G$94</f>
        <v>£m</v>
      </c>
      <c r="H218" s="163">
        <f t="shared" si="199"/>
        <v>-30.986043553266597</v>
      </c>
      <c r="I218" s="163">
        <f t="shared" si="199"/>
        <v>0</v>
      </c>
      <c r="J218" s="163">
        <f t="shared" si="199"/>
        <v>0</v>
      </c>
      <c r="K218" s="163">
        <f t="shared" si="199"/>
        <v>0</v>
      </c>
      <c r="L218" s="163">
        <f t="shared" si="199"/>
        <v>0</v>
      </c>
      <c r="M218" s="163">
        <f t="shared" si="199"/>
        <v>0</v>
      </c>
      <c r="N218" s="163">
        <f t="shared" si="199"/>
        <v>0</v>
      </c>
      <c r="O218" s="163">
        <f t="shared" si="199"/>
        <v>0</v>
      </c>
      <c r="P218" s="163">
        <f t="shared" si="199"/>
        <v>0</v>
      </c>
      <c r="Q218" s="163">
        <f t="shared" si="199"/>
        <v>0</v>
      </c>
      <c r="R218" s="163">
        <f t="shared" si="199"/>
        <v>-30.986043553266597</v>
      </c>
      <c r="S218" s="163">
        <f t="shared" si="199"/>
        <v>0</v>
      </c>
      <c r="T218" s="163">
        <f t="shared" si="199"/>
        <v>0</v>
      </c>
      <c r="U218" s="163">
        <f t="shared" si="199"/>
        <v>0</v>
      </c>
      <c r="V218" s="163">
        <f t="shared" si="199"/>
        <v>0</v>
      </c>
    </row>
    <row r="219" spans="1:22" s="265" customFormat="1" outlineLevel="2">
      <c r="A219" s="10"/>
      <c r="B219" s="10"/>
      <c r="C219" s="2"/>
      <c r="D219" s="3"/>
      <c r="E219" s="163" t="str">
        <f xml:space="preserve"> E$95</f>
        <v>Bioresources revenue adjustment applied in first year</v>
      </c>
      <c r="F219" s="163">
        <f t="shared" ref="F219:V219" si="200" xml:space="preserve"> F$95</f>
        <v>0</v>
      </c>
      <c r="G219" s="163" t="str">
        <f t="shared" si="200"/>
        <v>£m</v>
      </c>
      <c r="H219" s="163">
        <f t="shared" si="200"/>
        <v>0</v>
      </c>
      <c r="I219" s="163">
        <f t="shared" si="200"/>
        <v>0</v>
      </c>
      <c r="J219" s="163">
        <f t="shared" si="200"/>
        <v>0</v>
      </c>
      <c r="K219" s="163">
        <f t="shared" si="200"/>
        <v>0</v>
      </c>
      <c r="L219" s="163">
        <f t="shared" si="200"/>
        <v>0</v>
      </c>
      <c r="M219" s="163">
        <f t="shared" si="200"/>
        <v>0</v>
      </c>
      <c r="N219" s="163">
        <f t="shared" si="200"/>
        <v>0</v>
      </c>
      <c r="O219" s="163">
        <f t="shared" si="200"/>
        <v>0</v>
      </c>
      <c r="P219" s="163">
        <f t="shared" si="200"/>
        <v>0</v>
      </c>
      <c r="Q219" s="163">
        <f t="shared" si="200"/>
        <v>0</v>
      </c>
      <c r="R219" s="163">
        <f t="shared" si="200"/>
        <v>0</v>
      </c>
      <c r="S219" s="163">
        <f t="shared" si="200"/>
        <v>0</v>
      </c>
      <c r="T219" s="163">
        <f t="shared" si="200"/>
        <v>0</v>
      </c>
      <c r="U219" s="163">
        <f t="shared" si="200"/>
        <v>0</v>
      </c>
      <c r="V219" s="163">
        <f t="shared" si="200"/>
        <v>0</v>
      </c>
    </row>
    <row r="220" spans="1:22" outlineLevel="2">
      <c r="E220" s="163" t="str">
        <f t="shared" ref="E220:F220" si="201" xml:space="preserve"> E$96</f>
        <v>Wastewater network revenue adjustment applied in first year</v>
      </c>
      <c r="F220" s="163">
        <f t="shared" si="201"/>
        <v>0</v>
      </c>
      <c r="G220" s="163" t="str">
        <f t="shared" ref="G220:V220" si="202" xml:space="preserve"> G$96</f>
        <v>£m</v>
      </c>
      <c r="H220" s="163">
        <f t="shared" si="202"/>
        <v>0</v>
      </c>
      <c r="I220" s="163">
        <f t="shared" si="202"/>
        <v>0</v>
      </c>
      <c r="J220" s="163">
        <f t="shared" si="202"/>
        <v>0</v>
      </c>
      <c r="K220" s="163">
        <f t="shared" si="202"/>
        <v>0</v>
      </c>
      <c r="L220" s="163">
        <f t="shared" si="202"/>
        <v>0</v>
      </c>
      <c r="M220" s="163">
        <f t="shared" si="202"/>
        <v>0</v>
      </c>
      <c r="N220" s="163">
        <f t="shared" si="202"/>
        <v>0</v>
      </c>
      <c r="O220" s="163">
        <f t="shared" si="202"/>
        <v>0</v>
      </c>
      <c r="P220" s="163">
        <f t="shared" si="202"/>
        <v>0</v>
      </c>
      <c r="Q220" s="163">
        <f t="shared" si="202"/>
        <v>0</v>
      </c>
      <c r="R220" s="163">
        <f t="shared" si="202"/>
        <v>0</v>
      </c>
      <c r="S220" s="163">
        <f t="shared" si="202"/>
        <v>0</v>
      </c>
      <c r="T220" s="163">
        <f t="shared" si="202"/>
        <v>0</v>
      </c>
      <c r="U220" s="163">
        <f t="shared" si="202"/>
        <v>0</v>
      </c>
      <c r="V220" s="163">
        <f t="shared" si="202"/>
        <v>0</v>
      </c>
    </row>
    <row r="221" spans="1:22" outlineLevel="2">
      <c r="E221" s="290" t="str">
        <f t="shared" ref="E221:V221" si="203" xml:space="preserve"> E$97</f>
        <v>Dummy control revenue adjustment applied in first year</v>
      </c>
      <c r="F221" s="290">
        <f t="shared" si="203"/>
        <v>0</v>
      </c>
      <c r="G221" s="290" t="str">
        <f t="shared" si="203"/>
        <v>£m</v>
      </c>
      <c r="H221" s="290">
        <f t="shared" si="203"/>
        <v>0</v>
      </c>
      <c r="I221" s="290">
        <f t="shared" si="203"/>
        <v>0</v>
      </c>
      <c r="J221" s="303">
        <f t="shared" si="203"/>
        <v>0</v>
      </c>
      <c r="K221" s="290">
        <f t="shared" si="203"/>
        <v>0</v>
      </c>
      <c r="L221" s="290">
        <f t="shared" si="203"/>
        <v>0</v>
      </c>
      <c r="M221" s="290">
        <f t="shared" si="203"/>
        <v>0</v>
      </c>
      <c r="N221" s="290">
        <f t="shared" si="203"/>
        <v>0</v>
      </c>
      <c r="O221" s="290">
        <f t="shared" si="203"/>
        <v>0</v>
      </c>
      <c r="P221" s="290">
        <f t="shared" si="203"/>
        <v>0</v>
      </c>
      <c r="Q221" s="290">
        <f t="shared" si="203"/>
        <v>0</v>
      </c>
      <c r="R221" s="290">
        <f t="shared" si="203"/>
        <v>0</v>
      </c>
      <c r="S221" s="290">
        <f t="shared" si="203"/>
        <v>0</v>
      </c>
      <c r="T221" s="290">
        <f t="shared" si="203"/>
        <v>0</v>
      </c>
      <c r="U221" s="290">
        <f t="shared" si="203"/>
        <v>0</v>
      </c>
      <c r="V221" s="290">
        <f t="shared" si="203"/>
        <v>0</v>
      </c>
    </row>
    <row r="222" spans="1:22" outlineLevel="2">
      <c r="E222" s="163" t="str">
        <f t="shared" ref="E222:F222" si="204" xml:space="preserve"> E$98</f>
        <v>Residential retail revenue adjustment applied in first year</v>
      </c>
      <c r="F222" s="163">
        <f t="shared" si="204"/>
        <v>0</v>
      </c>
      <c r="G222" s="163" t="str">
        <f t="shared" ref="G222:V222" si="205" xml:space="preserve"> G$98</f>
        <v>£m</v>
      </c>
      <c r="H222" s="163">
        <f t="shared" si="205"/>
        <v>0</v>
      </c>
      <c r="I222" s="163">
        <f t="shared" si="205"/>
        <v>0</v>
      </c>
      <c r="J222" s="163">
        <f t="shared" si="205"/>
        <v>0</v>
      </c>
      <c r="K222" s="163">
        <f t="shared" si="205"/>
        <v>0</v>
      </c>
      <c r="L222" s="163">
        <f t="shared" si="205"/>
        <v>0</v>
      </c>
      <c r="M222" s="163">
        <f t="shared" si="205"/>
        <v>0</v>
      </c>
      <c r="N222" s="163">
        <f t="shared" si="205"/>
        <v>0</v>
      </c>
      <c r="O222" s="163">
        <f t="shared" si="205"/>
        <v>0</v>
      </c>
      <c r="P222" s="163">
        <f t="shared" si="205"/>
        <v>0</v>
      </c>
      <c r="Q222" s="163">
        <f t="shared" si="205"/>
        <v>0</v>
      </c>
      <c r="R222" s="163">
        <f t="shared" si="205"/>
        <v>0</v>
      </c>
      <c r="S222" s="163">
        <f t="shared" si="205"/>
        <v>0</v>
      </c>
      <c r="T222" s="163">
        <f t="shared" si="205"/>
        <v>0</v>
      </c>
      <c r="U222" s="163">
        <f t="shared" si="205"/>
        <v>0</v>
      </c>
      <c r="V222" s="163">
        <f t="shared" si="205"/>
        <v>0</v>
      </c>
    </row>
    <row r="223" spans="1:22" s="265" customFormat="1" outlineLevel="2">
      <c r="A223" s="10"/>
      <c r="B223" s="10"/>
      <c r="C223" s="2"/>
      <c r="D223" s="3"/>
      <c r="E223" s="163" t="str">
        <f xml:space="preserve"> E$99</f>
        <v>Business retail revenue adjustment applied in first year</v>
      </c>
      <c r="F223" s="163">
        <f t="shared" ref="F223:V223" si="206" xml:space="preserve"> F$99</f>
        <v>0</v>
      </c>
      <c r="G223" s="163" t="str">
        <f t="shared" si="206"/>
        <v>£m</v>
      </c>
      <c r="H223" s="163">
        <f t="shared" si="206"/>
        <v>0</v>
      </c>
      <c r="I223" s="163">
        <f t="shared" si="206"/>
        <v>0</v>
      </c>
      <c r="J223" s="163">
        <f t="shared" si="206"/>
        <v>0</v>
      </c>
      <c r="K223" s="163">
        <f t="shared" si="206"/>
        <v>0</v>
      </c>
      <c r="L223" s="163">
        <f t="shared" si="206"/>
        <v>0</v>
      </c>
      <c r="M223" s="163">
        <f t="shared" si="206"/>
        <v>0</v>
      </c>
      <c r="N223" s="163">
        <f t="shared" si="206"/>
        <v>0</v>
      </c>
      <c r="O223" s="163">
        <f t="shared" si="206"/>
        <v>0</v>
      </c>
      <c r="P223" s="163">
        <f t="shared" si="206"/>
        <v>0</v>
      </c>
      <c r="Q223" s="163">
        <f t="shared" si="206"/>
        <v>0</v>
      </c>
      <c r="R223" s="163">
        <f t="shared" si="206"/>
        <v>0</v>
      </c>
      <c r="S223" s="163">
        <f t="shared" si="206"/>
        <v>0</v>
      </c>
      <c r="T223" s="163">
        <f t="shared" si="206"/>
        <v>0</v>
      </c>
      <c r="U223" s="163">
        <f t="shared" si="206"/>
        <v>0</v>
      </c>
      <c r="V223" s="163">
        <f t="shared" si="206"/>
        <v>0</v>
      </c>
    </row>
    <row r="224" spans="1:22" ht="5.0999999999999996" customHeight="1" outlineLevel="1"/>
    <row r="225" spans="1:22" outlineLevel="1">
      <c r="E225" s="163" t="str">
        <f xml:space="preserve"> E$128</f>
        <v>Water resources revenue adjustment - EAC factor adjusted</v>
      </c>
      <c r="F225" s="163">
        <f t="shared" ref="F225:V225" si="207" xml:space="preserve"> F$128</f>
        <v>0</v>
      </c>
      <c r="G225" s="163" t="str">
        <f t="shared" si="207"/>
        <v>£m</v>
      </c>
      <c r="H225" s="163">
        <f t="shared" si="207"/>
        <v>0</v>
      </c>
      <c r="I225" s="163">
        <f t="shared" si="207"/>
        <v>0</v>
      </c>
      <c r="J225" s="163">
        <f t="shared" si="207"/>
        <v>0</v>
      </c>
      <c r="K225" s="163">
        <f t="shared" si="207"/>
        <v>0</v>
      </c>
      <c r="L225" s="163">
        <f t="shared" si="207"/>
        <v>0</v>
      </c>
      <c r="M225" s="163">
        <f t="shared" si="207"/>
        <v>0</v>
      </c>
      <c r="N225" s="163">
        <f t="shared" si="207"/>
        <v>0</v>
      </c>
      <c r="O225" s="163">
        <f t="shared" si="207"/>
        <v>0</v>
      </c>
      <c r="P225" s="163">
        <f t="shared" si="207"/>
        <v>0</v>
      </c>
      <c r="Q225" s="163">
        <f t="shared" si="207"/>
        <v>0</v>
      </c>
      <c r="R225" s="163">
        <f t="shared" si="207"/>
        <v>0</v>
      </c>
      <c r="S225" s="163">
        <f t="shared" si="207"/>
        <v>0</v>
      </c>
      <c r="T225" s="163">
        <f t="shared" si="207"/>
        <v>0</v>
      </c>
      <c r="U225" s="163">
        <f t="shared" si="207"/>
        <v>0</v>
      </c>
      <c r="V225" s="163">
        <f t="shared" si="207"/>
        <v>0</v>
      </c>
    </row>
    <row r="226" spans="1:22" outlineLevel="2">
      <c r="E226" s="163" t="str">
        <f xml:space="preserve"> E$129</f>
        <v>Water network revenue adjustment - EAC factor adjusted</v>
      </c>
      <c r="F226" s="163">
        <f t="shared" ref="F226:V226" si="208" xml:space="preserve"> F$129</f>
        <v>0</v>
      </c>
      <c r="G226" s="163" t="str">
        <f t="shared" si="208"/>
        <v>£m</v>
      </c>
      <c r="H226" s="163">
        <f t="shared" si="208"/>
        <v>-33.094274054683652</v>
      </c>
      <c r="I226" s="163">
        <f t="shared" si="208"/>
        <v>0</v>
      </c>
      <c r="J226" s="163">
        <f t="shared" si="208"/>
        <v>0</v>
      </c>
      <c r="K226" s="163">
        <f t="shared" si="208"/>
        <v>0</v>
      </c>
      <c r="L226" s="163">
        <f t="shared" si="208"/>
        <v>0</v>
      </c>
      <c r="M226" s="163">
        <f t="shared" si="208"/>
        <v>0</v>
      </c>
      <c r="N226" s="163">
        <f t="shared" si="208"/>
        <v>0</v>
      </c>
      <c r="O226" s="163">
        <f t="shared" si="208"/>
        <v>0</v>
      </c>
      <c r="P226" s="163">
        <f t="shared" si="208"/>
        <v>0</v>
      </c>
      <c r="Q226" s="163">
        <f t="shared" si="208"/>
        <v>0</v>
      </c>
      <c r="R226" s="163">
        <f t="shared" si="208"/>
        <v>-6.61885481093673</v>
      </c>
      <c r="S226" s="163">
        <f t="shared" si="208"/>
        <v>-6.61885481093673</v>
      </c>
      <c r="T226" s="163">
        <f t="shared" si="208"/>
        <v>-6.61885481093673</v>
      </c>
      <c r="U226" s="163">
        <f t="shared" si="208"/>
        <v>-6.61885481093673</v>
      </c>
      <c r="V226" s="163">
        <f t="shared" si="208"/>
        <v>-6.61885481093673</v>
      </c>
    </row>
    <row r="227" spans="1:22" s="265" customFormat="1" outlineLevel="2">
      <c r="A227" s="10"/>
      <c r="B227" s="10"/>
      <c r="C227" s="2"/>
      <c r="D227" s="3"/>
      <c r="E227" s="163" t="str">
        <f xml:space="preserve"> E$130</f>
        <v>Bioresources revenue adjustment - EAC factor adjusted</v>
      </c>
      <c r="F227" s="163">
        <f t="shared" ref="F227:V227" si="209" xml:space="preserve"> F$130</f>
        <v>0</v>
      </c>
      <c r="G227" s="163" t="str">
        <f t="shared" si="209"/>
        <v>£m</v>
      </c>
      <c r="H227" s="163">
        <f t="shared" si="209"/>
        <v>0</v>
      </c>
      <c r="I227" s="163">
        <f t="shared" si="209"/>
        <v>0</v>
      </c>
      <c r="J227" s="163">
        <f t="shared" si="209"/>
        <v>0</v>
      </c>
      <c r="K227" s="163">
        <f t="shared" si="209"/>
        <v>0</v>
      </c>
      <c r="L227" s="163">
        <f t="shared" si="209"/>
        <v>0</v>
      </c>
      <c r="M227" s="163">
        <f t="shared" si="209"/>
        <v>0</v>
      </c>
      <c r="N227" s="163">
        <f t="shared" si="209"/>
        <v>0</v>
      </c>
      <c r="O227" s="163">
        <f t="shared" si="209"/>
        <v>0</v>
      </c>
      <c r="P227" s="163">
        <f t="shared" si="209"/>
        <v>0</v>
      </c>
      <c r="Q227" s="163">
        <f t="shared" si="209"/>
        <v>0</v>
      </c>
      <c r="R227" s="163">
        <f t="shared" si="209"/>
        <v>0</v>
      </c>
      <c r="S227" s="163">
        <f t="shared" si="209"/>
        <v>0</v>
      </c>
      <c r="T227" s="163">
        <f t="shared" si="209"/>
        <v>0</v>
      </c>
      <c r="U227" s="163">
        <f t="shared" si="209"/>
        <v>0</v>
      </c>
      <c r="V227" s="163">
        <f t="shared" si="209"/>
        <v>0</v>
      </c>
    </row>
    <row r="228" spans="1:22" outlineLevel="2">
      <c r="E228" s="163" t="str">
        <f xml:space="preserve"> E$131</f>
        <v>Wastewater network revenue adjustment - EAC factor adjusted</v>
      </c>
      <c r="F228" s="163">
        <f t="shared" ref="F228:V228" si="210" xml:space="preserve"> F$131</f>
        <v>0</v>
      </c>
      <c r="G228" s="163" t="str">
        <f t="shared" si="210"/>
        <v>£m</v>
      </c>
      <c r="H228" s="163">
        <f t="shared" si="210"/>
        <v>0</v>
      </c>
      <c r="I228" s="163">
        <f t="shared" si="210"/>
        <v>0</v>
      </c>
      <c r="J228" s="163">
        <f t="shared" si="210"/>
        <v>0</v>
      </c>
      <c r="K228" s="163">
        <f t="shared" si="210"/>
        <v>0</v>
      </c>
      <c r="L228" s="163">
        <f t="shared" si="210"/>
        <v>0</v>
      </c>
      <c r="M228" s="163">
        <f t="shared" si="210"/>
        <v>0</v>
      </c>
      <c r="N228" s="163">
        <f t="shared" si="210"/>
        <v>0</v>
      </c>
      <c r="O228" s="163">
        <f t="shared" si="210"/>
        <v>0</v>
      </c>
      <c r="P228" s="163">
        <f t="shared" si="210"/>
        <v>0</v>
      </c>
      <c r="Q228" s="163">
        <f t="shared" si="210"/>
        <v>0</v>
      </c>
      <c r="R228" s="163">
        <f t="shared" si="210"/>
        <v>0</v>
      </c>
      <c r="S228" s="163">
        <f t="shared" si="210"/>
        <v>0</v>
      </c>
      <c r="T228" s="163">
        <f t="shared" si="210"/>
        <v>0</v>
      </c>
      <c r="U228" s="163">
        <f t="shared" si="210"/>
        <v>0</v>
      </c>
      <c r="V228" s="163">
        <f t="shared" si="210"/>
        <v>0</v>
      </c>
    </row>
    <row r="229" spans="1:22" outlineLevel="2">
      <c r="E229" s="290" t="str">
        <f t="shared" ref="E229:V229" si="211" xml:space="preserve"> E$132</f>
        <v>Dummy control revenue adjustment - EAC factor adjusted</v>
      </c>
      <c r="F229" s="290">
        <f t="shared" si="211"/>
        <v>0</v>
      </c>
      <c r="G229" s="290" t="str">
        <f t="shared" si="211"/>
        <v>£m</v>
      </c>
      <c r="H229" s="290">
        <f t="shared" si="211"/>
        <v>0</v>
      </c>
      <c r="I229" s="290">
        <f t="shared" si="211"/>
        <v>0</v>
      </c>
      <c r="J229" s="303">
        <f t="shared" si="211"/>
        <v>0</v>
      </c>
      <c r="K229" s="290">
        <f t="shared" si="211"/>
        <v>0</v>
      </c>
      <c r="L229" s="290">
        <f t="shared" si="211"/>
        <v>0</v>
      </c>
      <c r="M229" s="290">
        <f t="shared" si="211"/>
        <v>0</v>
      </c>
      <c r="N229" s="290">
        <f t="shared" si="211"/>
        <v>0</v>
      </c>
      <c r="O229" s="290">
        <f t="shared" si="211"/>
        <v>0</v>
      </c>
      <c r="P229" s="290">
        <f t="shared" si="211"/>
        <v>0</v>
      </c>
      <c r="Q229" s="290">
        <f t="shared" si="211"/>
        <v>0</v>
      </c>
      <c r="R229" s="290">
        <f t="shared" si="211"/>
        <v>0</v>
      </c>
      <c r="S229" s="290">
        <f t="shared" si="211"/>
        <v>0</v>
      </c>
      <c r="T229" s="290">
        <f t="shared" si="211"/>
        <v>0</v>
      </c>
      <c r="U229" s="290">
        <f t="shared" si="211"/>
        <v>0</v>
      </c>
      <c r="V229" s="290">
        <f t="shared" si="211"/>
        <v>0</v>
      </c>
    </row>
    <row r="230" spans="1:22" outlineLevel="2">
      <c r="E230" s="163" t="str">
        <f xml:space="preserve"> E$133</f>
        <v>Residential retail revenue adjustment - EAC factor adjusted</v>
      </c>
      <c r="F230" s="163">
        <f t="shared" ref="F230:V230" si="212" xml:space="preserve"> F$133</f>
        <v>0</v>
      </c>
      <c r="G230" s="163" t="str">
        <f t="shared" si="212"/>
        <v>£m</v>
      </c>
      <c r="H230" s="163">
        <f t="shared" si="212"/>
        <v>0</v>
      </c>
      <c r="I230" s="163">
        <f t="shared" si="212"/>
        <v>0</v>
      </c>
      <c r="J230" s="163">
        <f t="shared" si="212"/>
        <v>0</v>
      </c>
      <c r="K230" s="163">
        <f t="shared" si="212"/>
        <v>0</v>
      </c>
      <c r="L230" s="163">
        <f t="shared" si="212"/>
        <v>0</v>
      </c>
      <c r="M230" s="163">
        <f t="shared" si="212"/>
        <v>0</v>
      </c>
      <c r="N230" s="163">
        <f t="shared" si="212"/>
        <v>0</v>
      </c>
      <c r="O230" s="163">
        <f t="shared" si="212"/>
        <v>0</v>
      </c>
      <c r="P230" s="163">
        <f t="shared" si="212"/>
        <v>0</v>
      </c>
      <c r="Q230" s="163">
        <f t="shared" si="212"/>
        <v>0</v>
      </c>
      <c r="R230" s="163">
        <f t="shared" si="212"/>
        <v>0</v>
      </c>
      <c r="S230" s="163">
        <f t="shared" si="212"/>
        <v>0</v>
      </c>
      <c r="T230" s="163">
        <f t="shared" si="212"/>
        <v>0</v>
      </c>
      <c r="U230" s="163">
        <f t="shared" si="212"/>
        <v>0</v>
      </c>
      <c r="V230" s="163">
        <f t="shared" si="212"/>
        <v>0</v>
      </c>
    </row>
    <row r="231" spans="1:22" s="265" customFormat="1" outlineLevel="2">
      <c r="A231" s="10"/>
      <c r="B231" s="10"/>
      <c r="C231" s="2"/>
      <c r="D231" s="3"/>
      <c r="E231" s="163" t="str">
        <f xml:space="preserve"> E$134</f>
        <v>Business retail revenue adjustment - EAC factor adjusted</v>
      </c>
      <c r="F231" s="163">
        <f t="shared" ref="F231:V231" si="213" xml:space="preserve"> F$134</f>
        <v>0</v>
      </c>
      <c r="G231" s="163" t="str">
        <f t="shared" si="213"/>
        <v>£m</v>
      </c>
      <c r="H231" s="163">
        <f t="shared" si="213"/>
        <v>0</v>
      </c>
      <c r="I231" s="163">
        <f t="shared" si="213"/>
        <v>0</v>
      </c>
      <c r="J231" s="163">
        <f t="shared" si="213"/>
        <v>0</v>
      </c>
      <c r="K231" s="163">
        <f t="shared" si="213"/>
        <v>0</v>
      </c>
      <c r="L231" s="163">
        <f t="shared" si="213"/>
        <v>0</v>
      </c>
      <c r="M231" s="163">
        <f t="shared" si="213"/>
        <v>0</v>
      </c>
      <c r="N231" s="163">
        <f t="shared" si="213"/>
        <v>0</v>
      </c>
      <c r="O231" s="163">
        <f t="shared" si="213"/>
        <v>0</v>
      </c>
      <c r="P231" s="163">
        <f t="shared" si="213"/>
        <v>0</v>
      </c>
      <c r="Q231" s="163">
        <f t="shared" si="213"/>
        <v>0</v>
      </c>
      <c r="R231" s="163">
        <f t="shared" si="213"/>
        <v>0</v>
      </c>
      <c r="S231" s="163">
        <f t="shared" si="213"/>
        <v>0</v>
      </c>
      <c r="T231" s="163">
        <f t="shared" si="213"/>
        <v>0</v>
      </c>
      <c r="U231" s="163">
        <f t="shared" si="213"/>
        <v>0</v>
      </c>
      <c r="V231" s="163">
        <f t="shared" si="213"/>
        <v>0</v>
      </c>
    </row>
    <row r="232" spans="1:22" ht="5.0999999999999996" customHeight="1" outlineLevel="1"/>
    <row r="233" spans="1:22" outlineLevel="1">
      <c r="E233" s="163" t="str">
        <f xml:space="preserve"> E$182</f>
        <v>Water resources revenue adjustment - NPV adjusted</v>
      </c>
      <c r="F233" s="163">
        <f t="shared" ref="F233:V233" si="214" xml:space="preserve"> F$182</f>
        <v>0</v>
      </c>
      <c r="G233" s="163" t="str">
        <f t="shared" si="214"/>
        <v>£m</v>
      </c>
      <c r="H233" s="163">
        <f t="shared" si="214"/>
        <v>0</v>
      </c>
      <c r="I233" s="163">
        <f t="shared" si="214"/>
        <v>0</v>
      </c>
      <c r="J233" s="163">
        <f t="shared" si="214"/>
        <v>0</v>
      </c>
      <c r="K233" s="163">
        <f t="shared" si="214"/>
        <v>0</v>
      </c>
      <c r="L233" s="163">
        <f t="shared" si="214"/>
        <v>0</v>
      </c>
      <c r="M233" s="163">
        <f t="shared" si="214"/>
        <v>0</v>
      </c>
      <c r="N233" s="163">
        <f t="shared" si="214"/>
        <v>0</v>
      </c>
      <c r="O233" s="163">
        <f t="shared" si="214"/>
        <v>0</v>
      </c>
      <c r="P233" s="163">
        <f t="shared" si="214"/>
        <v>0</v>
      </c>
      <c r="Q233" s="163">
        <f t="shared" si="214"/>
        <v>0</v>
      </c>
      <c r="R233" s="163">
        <f t="shared" si="214"/>
        <v>0</v>
      </c>
      <c r="S233" s="163">
        <f t="shared" si="214"/>
        <v>0</v>
      </c>
      <c r="T233" s="163">
        <f t="shared" si="214"/>
        <v>0</v>
      </c>
      <c r="U233" s="163">
        <f t="shared" si="214"/>
        <v>0</v>
      </c>
      <c r="V233" s="163">
        <f t="shared" si="214"/>
        <v>0</v>
      </c>
    </row>
    <row r="234" spans="1:22" outlineLevel="2">
      <c r="E234" s="163" t="str">
        <f xml:space="preserve"> E$183</f>
        <v>Water network revenue adjustment - NPV adjusted</v>
      </c>
      <c r="F234" s="163">
        <f t="shared" ref="F234:V234" si="215" xml:space="preserve"> F$183</f>
        <v>0</v>
      </c>
      <c r="G234" s="163" t="str">
        <f t="shared" si="215"/>
        <v>£m</v>
      </c>
      <c r="H234" s="163">
        <f t="shared" si="215"/>
        <v>-33.168536046425189</v>
      </c>
      <c r="I234" s="163">
        <f t="shared" si="215"/>
        <v>0</v>
      </c>
      <c r="J234" s="163">
        <f t="shared" si="215"/>
        <v>0</v>
      </c>
      <c r="K234" s="163">
        <f t="shared" si="215"/>
        <v>0</v>
      </c>
      <c r="L234" s="163">
        <f t="shared" si="215"/>
        <v>0</v>
      </c>
      <c r="M234" s="163">
        <f t="shared" si="215"/>
        <v>0</v>
      </c>
      <c r="N234" s="163">
        <f t="shared" si="215"/>
        <v>0</v>
      </c>
      <c r="O234" s="163">
        <f t="shared" si="215"/>
        <v>0</v>
      </c>
      <c r="P234" s="163">
        <f t="shared" si="215"/>
        <v>0</v>
      </c>
      <c r="Q234" s="163">
        <f t="shared" si="215"/>
        <v>0</v>
      </c>
      <c r="R234" s="163">
        <f t="shared" si="215"/>
        <v>-6.1972087106533191</v>
      </c>
      <c r="S234" s="163">
        <f t="shared" si="215"/>
        <v>-6.4080351688194481</v>
      </c>
      <c r="T234" s="163">
        <f t="shared" si="215"/>
        <v>-6.626033855248032</v>
      </c>
      <c r="U234" s="163">
        <f t="shared" si="215"/>
        <v>-6.8520767577193791</v>
      </c>
      <c r="V234" s="163">
        <f t="shared" si="215"/>
        <v>-7.0851815539850094</v>
      </c>
    </row>
    <row r="235" spans="1:22" s="265" customFormat="1" outlineLevel="2">
      <c r="A235" s="10"/>
      <c r="B235" s="10"/>
      <c r="C235" s="2"/>
      <c r="D235" s="3"/>
      <c r="E235" s="163" t="str">
        <f xml:space="preserve"> E$184</f>
        <v>Bioresources revenue adjustment - NPV adjusted</v>
      </c>
      <c r="F235" s="163">
        <f t="shared" ref="F235:V235" si="216" xml:space="preserve"> F$184</f>
        <v>0</v>
      </c>
      <c r="G235" s="163" t="str">
        <f t="shared" si="216"/>
        <v>£m</v>
      </c>
      <c r="H235" s="163">
        <f t="shared" si="216"/>
        <v>0</v>
      </c>
      <c r="I235" s="163">
        <f t="shared" si="216"/>
        <v>0</v>
      </c>
      <c r="J235" s="163">
        <f t="shared" si="216"/>
        <v>0</v>
      </c>
      <c r="K235" s="163">
        <f t="shared" si="216"/>
        <v>0</v>
      </c>
      <c r="L235" s="163">
        <f t="shared" si="216"/>
        <v>0</v>
      </c>
      <c r="M235" s="163">
        <f t="shared" si="216"/>
        <v>0</v>
      </c>
      <c r="N235" s="163">
        <f t="shared" si="216"/>
        <v>0</v>
      </c>
      <c r="O235" s="163">
        <f t="shared" si="216"/>
        <v>0</v>
      </c>
      <c r="P235" s="163">
        <f t="shared" si="216"/>
        <v>0</v>
      </c>
      <c r="Q235" s="163">
        <f t="shared" si="216"/>
        <v>0</v>
      </c>
      <c r="R235" s="163">
        <f t="shared" si="216"/>
        <v>0</v>
      </c>
      <c r="S235" s="163">
        <f t="shared" si="216"/>
        <v>0</v>
      </c>
      <c r="T235" s="163">
        <f t="shared" si="216"/>
        <v>0</v>
      </c>
      <c r="U235" s="163">
        <f t="shared" si="216"/>
        <v>0</v>
      </c>
      <c r="V235" s="163">
        <f t="shared" si="216"/>
        <v>0</v>
      </c>
    </row>
    <row r="236" spans="1:22" outlineLevel="2">
      <c r="E236" s="163" t="str">
        <f xml:space="preserve"> E$185</f>
        <v>Wastewater network revenue adjustment - NPV adjusted</v>
      </c>
      <c r="F236" s="163">
        <f t="shared" ref="F236:V236" si="217" xml:space="preserve"> F$185</f>
        <v>0</v>
      </c>
      <c r="G236" s="163" t="str">
        <f t="shared" si="217"/>
        <v>£m</v>
      </c>
      <c r="H236" s="163">
        <f t="shared" si="217"/>
        <v>0</v>
      </c>
      <c r="I236" s="163">
        <f t="shared" si="217"/>
        <v>0</v>
      </c>
      <c r="J236" s="163">
        <f t="shared" si="217"/>
        <v>0</v>
      </c>
      <c r="K236" s="163">
        <f t="shared" si="217"/>
        <v>0</v>
      </c>
      <c r="L236" s="163">
        <f t="shared" si="217"/>
        <v>0</v>
      </c>
      <c r="M236" s="163">
        <f t="shared" si="217"/>
        <v>0</v>
      </c>
      <c r="N236" s="163">
        <f t="shared" si="217"/>
        <v>0</v>
      </c>
      <c r="O236" s="163">
        <f t="shared" si="217"/>
        <v>0</v>
      </c>
      <c r="P236" s="163">
        <f t="shared" si="217"/>
        <v>0</v>
      </c>
      <c r="Q236" s="163">
        <f t="shared" si="217"/>
        <v>0</v>
      </c>
      <c r="R236" s="163">
        <f t="shared" si="217"/>
        <v>0</v>
      </c>
      <c r="S236" s="163">
        <f t="shared" si="217"/>
        <v>0</v>
      </c>
      <c r="T236" s="163">
        <f t="shared" si="217"/>
        <v>0</v>
      </c>
      <c r="U236" s="163">
        <f t="shared" si="217"/>
        <v>0</v>
      </c>
      <c r="V236" s="163">
        <f t="shared" si="217"/>
        <v>0</v>
      </c>
    </row>
    <row r="237" spans="1:22" outlineLevel="2">
      <c r="E237" s="290" t="str">
        <f t="shared" ref="E237:V237" si="218" xml:space="preserve"> E$186</f>
        <v>Dummy control revenue adjustment - NPV adjusted</v>
      </c>
      <c r="F237" s="290">
        <f t="shared" si="218"/>
        <v>0</v>
      </c>
      <c r="G237" s="290" t="str">
        <f t="shared" si="218"/>
        <v>£m</v>
      </c>
      <c r="H237" s="290">
        <f t="shared" si="218"/>
        <v>0</v>
      </c>
      <c r="I237" s="290">
        <f t="shared" si="218"/>
        <v>0</v>
      </c>
      <c r="J237" s="303">
        <f t="shared" si="218"/>
        <v>0</v>
      </c>
      <c r="K237" s="290">
        <f t="shared" si="218"/>
        <v>0</v>
      </c>
      <c r="L237" s="290">
        <f t="shared" si="218"/>
        <v>0</v>
      </c>
      <c r="M237" s="290">
        <f t="shared" si="218"/>
        <v>0</v>
      </c>
      <c r="N237" s="290">
        <f t="shared" si="218"/>
        <v>0</v>
      </c>
      <c r="O237" s="290">
        <f t="shared" si="218"/>
        <v>0</v>
      </c>
      <c r="P237" s="290">
        <f t="shared" si="218"/>
        <v>0</v>
      </c>
      <c r="Q237" s="290">
        <f t="shared" si="218"/>
        <v>0</v>
      </c>
      <c r="R237" s="290">
        <f t="shared" si="218"/>
        <v>0</v>
      </c>
      <c r="S237" s="290">
        <f t="shared" si="218"/>
        <v>0</v>
      </c>
      <c r="T237" s="290">
        <f t="shared" si="218"/>
        <v>0</v>
      </c>
      <c r="U237" s="290">
        <f t="shared" si="218"/>
        <v>0</v>
      </c>
      <c r="V237" s="290">
        <f t="shared" si="218"/>
        <v>0</v>
      </c>
    </row>
    <row r="238" spans="1:22" outlineLevel="2">
      <c r="E238" s="163" t="str">
        <f xml:space="preserve"> E$187</f>
        <v>Residential retail revenue adjustment - NPV adjusted</v>
      </c>
      <c r="F238" s="163">
        <f t="shared" ref="F238:V238" si="219" xml:space="preserve"> F$187</f>
        <v>0</v>
      </c>
      <c r="G238" s="163" t="str">
        <f t="shared" si="219"/>
        <v>£m</v>
      </c>
      <c r="H238" s="163">
        <f t="shared" si="219"/>
        <v>0</v>
      </c>
      <c r="I238" s="163">
        <f t="shared" si="219"/>
        <v>0</v>
      </c>
      <c r="J238" s="163">
        <f t="shared" si="219"/>
        <v>0</v>
      </c>
      <c r="K238" s="163">
        <f t="shared" si="219"/>
        <v>0</v>
      </c>
      <c r="L238" s="163">
        <f t="shared" si="219"/>
        <v>0</v>
      </c>
      <c r="M238" s="163">
        <f t="shared" si="219"/>
        <v>0</v>
      </c>
      <c r="N238" s="163">
        <f t="shared" si="219"/>
        <v>0</v>
      </c>
      <c r="O238" s="163">
        <f t="shared" si="219"/>
        <v>0</v>
      </c>
      <c r="P238" s="163">
        <f t="shared" si="219"/>
        <v>0</v>
      </c>
      <c r="Q238" s="163">
        <f t="shared" si="219"/>
        <v>0</v>
      </c>
      <c r="R238" s="163">
        <f t="shared" si="219"/>
        <v>0</v>
      </c>
      <c r="S238" s="163">
        <f t="shared" si="219"/>
        <v>0</v>
      </c>
      <c r="T238" s="163">
        <f t="shared" si="219"/>
        <v>0</v>
      </c>
      <c r="U238" s="163">
        <f t="shared" si="219"/>
        <v>0</v>
      </c>
      <c r="V238" s="163">
        <f t="shared" si="219"/>
        <v>0</v>
      </c>
    </row>
    <row r="239" spans="1:22" s="265" customFormat="1" outlineLevel="2">
      <c r="A239" s="10"/>
      <c r="B239" s="10"/>
      <c r="C239" s="2"/>
      <c r="D239" s="3"/>
      <c r="E239" s="163" t="str">
        <f xml:space="preserve"> E$188</f>
        <v>Business retail revenue adjustment - NPV adjusted</v>
      </c>
      <c r="F239" s="163">
        <f t="shared" ref="F239:V239" si="220" xml:space="preserve"> F$188</f>
        <v>0</v>
      </c>
      <c r="G239" s="163" t="str">
        <f t="shared" si="220"/>
        <v>£m</v>
      </c>
      <c r="H239" s="163">
        <f t="shared" si="220"/>
        <v>0</v>
      </c>
      <c r="I239" s="163">
        <f t="shared" si="220"/>
        <v>0</v>
      </c>
      <c r="J239" s="163">
        <f t="shared" si="220"/>
        <v>0</v>
      </c>
      <c r="K239" s="163">
        <f t="shared" si="220"/>
        <v>0</v>
      </c>
      <c r="L239" s="163">
        <f t="shared" si="220"/>
        <v>0</v>
      </c>
      <c r="M239" s="163">
        <f t="shared" si="220"/>
        <v>0</v>
      </c>
      <c r="N239" s="163">
        <f t="shared" si="220"/>
        <v>0</v>
      </c>
      <c r="O239" s="163">
        <f t="shared" si="220"/>
        <v>0</v>
      </c>
      <c r="P239" s="163">
        <f t="shared" si="220"/>
        <v>0</v>
      </c>
      <c r="Q239" s="163">
        <f t="shared" si="220"/>
        <v>0</v>
      </c>
      <c r="R239" s="163">
        <f t="shared" si="220"/>
        <v>0</v>
      </c>
      <c r="S239" s="163">
        <f t="shared" si="220"/>
        <v>0</v>
      </c>
      <c r="T239" s="163">
        <f t="shared" si="220"/>
        <v>0</v>
      </c>
      <c r="U239" s="163">
        <f t="shared" si="220"/>
        <v>0</v>
      </c>
      <c r="V239" s="163">
        <f t="shared" si="220"/>
        <v>0</v>
      </c>
    </row>
    <row r="240" spans="1:22" ht="5.0999999999999996" customHeight="1" outlineLevel="1"/>
    <row r="241" spans="1:22" s="214" customFormat="1" outlineLevel="1">
      <c r="A241" s="266"/>
      <c r="B241" s="266"/>
      <c r="C241" s="267"/>
      <c r="D241" s="191"/>
      <c r="E241" s="191" t="s">
        <v>438</v>
      </c>
      <c r="F241" s="191"/>
      <c r="G241" s="191" t="s">
        <v>203</v>
      </c>
      <c r="H241" s="191">
        <f t="shared" ref="H241:H247" si="221" xml:space="preserve"> SUM(J241:V241)</f>
        <v>0</v>
      </c>
      <c r="I241" s="191"/>
      <c r="J241" s="191">
        <f t="shared" ref="J241:V241" si="222" xml:space="preserve"> IF($F209 = 0, J217, IF($F209 = 1, J225, J233))</f>
        <v>0</v>
      </c>
      <c r="K241" s="191">
        <f t="shared" si="222"/>
        <v>0</v>
      </c>
      <c r="L241" s="191">
        <f t="shared" si="222"/>
        <v>0</v>
      </c>
      <c r="M241" s="191">
        <f t="shared" si="222"/>
        <v>0</v>
      </c>
      <c r="N241" s="191">
        <f t="shared" si="222"/>
        <v>0</v>
      </c>
      <c r="O241" s="191">
        <f t="shared" si="222"/>
        <v>0</v>
      </c>
      <c r="P241" s="191">
        <f t="shared" si="222"/>
        <v>0</v>
      </c>
      <c r="Q241" s="191">
        <f t="shared" si="222"/>
        <v>0</v>
      </c>
      <c r="R241" s="191">
        <f t="shared" si="222"/>
        <v>0</v>
      </c>
      <c r="S241" s="191">
        <f t="shared" si="222"/>
        <v>0</v>
      </c>
      <c r="T241" s="191">
        <f t="shared" si="222"/>
        <v>0</v>
      </c>
      <c r="U241" s="191">
        <f t="shared" si="222"/>
        <v>0</v>
      </c>
      <c r="V241" s="191">
        <f t="shared" si="222"/>
        <v>0</v>
      </c>
    </row>
    <row r="242" spans="1:22" s="214" customFormat="1" outlineLevel="2">
      <c r="A242" s="266"/>
      <c r="B242" s="266"/>
      <c r="C242" s="267"/>
      <c r="D242" s="191"/>
      <c r="E242" s="191" t="s">
        <v>439</v>
      </c>
      <c r="F242" s="191"/>
      <c r="G242" s="191" t="s">
        <v>203</v>
      </c>
      <c r="H242" s="191">
        <f t="shared" si="221"/>
        <v>-33.168536046425189</v>
      </c>
      <c r="I242" s="191"/>
      <c r="J242" s="191">
        <f t="shared" ref="J242:V242" si="223" xml:space="preserve"> IF($F210 = 0, J218, IF($F210 = 1, J226, J234))</f>
        <v>0</v>
      </c>
      <c r="K242" s="191">
        <f t="shared" si="223"/>
        <v>0</v>
      </c>
      <c r="L242" s="191">
        <f t="shared" si="223"/>
        <v>0</v>
      </c>
      <c r="M242" s="191">
        <f t="shared" si="223"/>
        <v>0</v>
      </c>
      <c r="N242" s="191">
        <f t="shared" si="223"/>
        <v>0</v>
      </c>
      <c r="O242" s="191">
        <f t="shared" si="223"/>
        <v>0</v>
      </c>
      <c r="P242" s="191">
        <f t="shared" si="223"/>
        <v>0</v>
      </c>
      <c r="Q242" s="191">
        <f t="shared" si="223"/>
        <v>0</v>
      </c>
      <c r="R242" s="191">
        <f t="shared" si="223"/>
        <v>-6.1972087106533191</v>
      </c>
      <c r="S242" s="191">
        <f t="shared" si="223"/>
        <v>-6.4080351688194481</v>
      </c>
      <c r="T242" s="191">
        <f t="shared" si="223"/>
        <v>-6.626033855248032</v>
      </c>
      <c r="U242" s="191">
        <f t="shared" si="223"/>
        <v>-6.8520767577193791</v>
      </c>
      <c r="V242" s="191">
        <f t="shared" si="223"/>
        <v>-7.0851815539850094</v>
      </c>
    </row>
    <row r="243" spans="1:22" s="214" customFormat="1" outlineLevel="2">
      <c r="A243" s="266"/>
      <c r="B243" s="266"/>
      <c r="C243" s="267"/>
      <c r="D243" s="191"/>
      <c r="E243" s="191" t="s">
        <v>440</v>
      </c>
      <c r="F243" s="191"/>
      <c r="G243" s="191" t="s">
        <v>203</v>
      </c>
      <c r="H243" s="191">
        <f t="shared" si="221"/>
        <v>0</v>
      </c>
      <c r="I243" s="191"/>
      <c r="J243" s="191">
        <f t="shared" ref="J243:V243" si="224" xml:space="preserve"> IF($F211 = 0, J219, IF($F211 = 1, J227, J235))</f>
        <v>0</v>
      </c>
      <c r="K243" s="191">
        <f t="shared" si="224"/>
        <v>0</v>
      </c>
      <c r="L243" s="191">
        <f t="shared" si="224"/>
        <v>0</v>
      </c>
      <c r="M243" s="191">
        <f t="shared" si="224"/>
        <v>0</v>
      </c>
      <c r="N243" s="191">
        <f t="shared" si="224"/>
        <v>0</v>
      </c>
      <c r="O243" s="191">
        <f t="shared" si="224"/>
        <v>0</v>
      </c>
      <c r="P243" s="191">
        <f t="shared" si="224"/>
        <v>0</v>
      </c>
      <c r="Q243" s="191">
        <f t="shared" si="224"/>
        <v>0</v>
      </c>
      <c r="R243" s="191">
        <f t="shared" si="224"/>
        <v>0</v>
      </c>
      <c r="S243" s="191">
        <f t="shared" si="224"/>
        <v>0</v>
      </c>
      <c r="T243" s="191">
        <f t="shared" si="224"/>
        <v>0</v>
      </c>
      <c r="U243" s="191">
        <f t="shared" si="224"/>
        <v>0</v>
      </c>
      <c r="V243" s="191">
        <f t="shared" si="224"/>
        <v>0</v>
      </c>
    </row>
    <row r="244" spans="1:22" s="214" customFormat="1" outlineLevel="2">
      <c r="A244" s="266"/>
      <c r="B244" s="266"/>
      <c r="C244" s="267"/>
      <c r="D244" s="191"/>
      <c r="E244" s="191" t="s">
        <v>441</v>
      </c>
      <c r="F244" s="191"/>
      <c r="G244" s="191" t="s">
        <v>203</v>
      </c>
      <c r="H244" s="191">
        <f t="shared" si="221"/>
        <v>0</v>
      </c>
      <c r="I244" s="191"/>
      <c r="J244" s="191">
        <f t="shared" ref="J244:P245" si="225" xml:space="preserve"> IF($F212 = 0, J220, IF($F212 = 1, J228, J236))</f>
        <v>0</v>
      </c>
      <c r="K244" s="191">
        <f t="shared" si="225"/>
        <v>0</v>
      </c>
      <c r="L244" s="191">
        <f t="shared" si="225"/>
        <v>0</v>
      </c>
      <c r="M244" s="191">
        <f t="shared" si="225"/>
        <v>0</v>
      </c>
      <c r="N244" s="191">
        <f t="shared" si="225"/>
        <v>0</v>
      </c>
      <c r="O244" s="191">
        <f t="shared" si="225"/>
        <v>0</v>
      </c>
      <c r="P244" s="191">
        <f t="shared" si="225"/>
        <v>0</v>
      </c>
      <c r="Q244" s="191">
        <f t="shared" ref="Q244:V245" si="226" xml:space="preserve"> IF($F212 = 0, Q220, IF($F212 = 1, Q228, Q236))</f>
        <v>0</v>
      </c>
      <c r="R244" s="191">
        <f t="shared" si="226"/>
        <v>0</v>
      </c>
      <c r="S244" s="191">
        <f t="shared" si="226"/>
        <v>0</v>
      </c>
      <c r="T244" s="191">
        <f t="shared" si="226"/>
        <v>0</v>
      </c>
      <c r="U244" s="191">
        <f t="shared" si="226"/>
        <v>0</v>
      </c>
      <c r="V244" s="191">
        <f t="shared" si="226"/>
        <v>0</v>
      </c>
    </row>
    <row r="245" spans="1:22" s="214" customFormat="1" outlineLevel="2">
      <c r="A245" s="266"/>
      <c r="B245" s="266"/>
      <c r="C245" s="267"/>
      <c r="D245" s="191"/>
      <c r="E245" s="288" t="s">
        <v>442</v>
      </c>
      <c r="F245" s="288"/>
      <c r="G245" s="288" t="s">
        <v>203</v>
      </c>
      <c r="H245" s="288">
        <f t="shared" ref="H245" si="227" xml:space="preserve"> SUM(J245:V245)</f>
        <v>0</v>
      </c>
      <c r="I245" s="288"/>
      <c r="J245" s="288">
        <f xml:space="preserve"> IF($F213 = 0, J221, IF($F213 = 1, J229, J237))</f>
        <v>0</v>
      </c>
      <c r="K245" s="288">
        <f t="shared" si="225"/>
        <v>0</v>
      </c>
      <c r="L245" s="288">
        <f t="shared" si="225"/>
        <v>0</v>
      </c>
      <c r="M245" s="288">
        <f t="shared" si="225"/>
        <v>0</v>
      </c>
      <c r="N245" s="288">
        <f t="shared" si="225"/>
        <v>0</v>
      </c>
      <c r="O245" s="288">
        <f t="shared" si="225"/>
        <v>0</v>
      </c>
      <c r="P245" s="288">
        <f t="shared" si="225"/>
        <v>0</v>
      </c>
      <c r="Q245" s="288">
        <f t="shared" si="226"/>
        <v>0</v>
      </c>
      <c r="R245" s="288">
        <f t="shared" si="226"/>
        <v>0</v>
      </c>
      <c r="S245" s="288">
        <f t="shared" si="226"/>
        <v>0</v>
      </c>
      <c r="T245" s="288">
        <f t="shared" si="226"/>
        <v>0</v>
      </c>
      <c r="U245" s="288">
        <f t="shared" si="226"/>
        <v>0</v>
      </c>
      <c r="V245" s="288">
        <f t="shared" si="226"/>
        <v>0</v>
      </c>
    </row>
    <row r="246" spans="1:22" s="214" customFormat="1" outlineLevel="2">
      <c r="A246" s="266"/>
      <c r="B246" s="266"/>
      <c r="C246" s="267"/>
      <c r="D246" s="191"/>
      <c r="E246" s="191" t="s">
        <v>443</v>
      </c>
      <c r="F246" s="191"/>
      <c r="G246" s="191" t="s">
        <v>203</v>
      </c>
      <c r="H246" s="191">
        <f t="shared" si="221"/>
        <v>0</v>
      </c>
      <c r="I246" s="191"/>
      <c r="J246" s="191">
        <f xml:space="preserve"> IF($F214 = 0, J222, IF($F214 = 1, J230, J238))</f>
        <v>0</v>
      </c>
      <c r="K246" s="191">
        <f t="shared" ref="K246:V246" si="228" xml:space="preserve"> IF($F214 = 0, K222, IF($F214 = 1, K230, K238))</f>
        <v>0</v>
      </c>
      <c r="L246" s="191">
        <f t="shared" si="228"/>
        <v>0</v>
      </c>
      <c r="M246" s="191">
        <f t="shared" si="228"/>
        <v>0</v>
      </c>
      <c r="N246" s="191">
        <f t="shared" si="228"/>
        <v>0</v>
      </c>
      <c r="O246" s="191">
        <f t="shared" si="228"/>
        <v>0</v>
      </c>
      <c r="P246" s="191">
        <f t="shared" si="228"/>
        <v>0</v>
      </c>
      <c r="Q246" s="191">
        <f t="shared" si="228"/>
        <v>0</v>
      </c>
      <c r="R246" s="191">
        <f t="shared" si="228"/>
        <v>0</v>
      </c>
      <c r="S246" s="191">
        <f t="shared" si="228"/>
        <v>0</v>
      </c>
      <c r="T246" s="191">
        <f t="shared" si="228"/>
        <v>0</v>
      </c>
      <c r="U246" s="191">
        <f t="shared" si="228"/>
        <v>0</v>
      </c>
      <c r="V246" s="191">
        <f t="shared" si="228"/>
        <v>0</v>
      </c>
    </row>
    <row r="247" spans="1:22" s="214" customFormat="1" outlineLevel="2">
      <c r="A247" s="266"/>
      <c r="B247" s="266"/>
      <c r="C247" s="267"/>
      <c r="D247" s="191"/>
      <c r="E247" s="191" t="s">
        <v>444</v>
      </c>
      <c r="F247" s="191"/>
      <c r="G247" s="191" t="s">
        <v>203</v>
      </c>
      <c r="H247" s="191">
        <f t="shared" si="221"/>
        <v>0</v>
      </c>
      <c r="I247" s="191"/>
      <c r="J247" s="191">
        <f xml:space="preserve"> IF($F215 = 0, J223, IF($F215 = 1, J231, J239))</f>
        <v>0</v>
      </c>
      <c r="K247" s="191">
        <f t="shared" ref="K247:V247" si="229" xml:space="preserve"> IF($F215 = 0, K223, IF($F215 = 1, K231, K239))</f>
        <v>0</v>
      </c>
      <c r="L247" s="191">
        <f t="shared" si="229"/>
        <v>0</v>
      </c>
      <c r="M247" s="191">
        <f t="shared" si="229"/>
        <v>0</v>
      </c>
      <c r="N247" s="191">
        <f t="shared" si="229"/>
        <v>0</v>
      </c>
      <c r="O247" s="191">
        <f t="shared" si="229"/>
        <v>0</v>
      </c>
      <c r="P247" s="191">
        <f t="shared" si="229"/>
        <v>0</v>
      </c>
      <c r="Q247" s="191">
        <f t="shared" si="229"/>
        <v>0</v>
      </c>
      <c r="R247" s="191">
        <f t="shared" si="229"/>
        <v>0</v>
      </c>
      <c r="S247" s="191">
        <f t="shared" si="229"/>
        <v>0</v>
      </c>
      <c r="T247" s="191">
        <f t="shared" si="229"/>
        <v>0</v>
      </c>
      <c r="U247" s="191">
        <f t="shared" si="229"/>
        <v>0</v>
      </c>
      <c r="V247" s="191">
        <f t="shared" si="229"/>
        <v>0</v>
      </c>
    </row>
    <row r="248" spans="1:22" ht="5.0999999999999996" customHeight="1" outlineLevel="2"/>
  </sheetData>
  <conditionalFormatting sqref="F1:G1">
    <cfRule type="expression" dxfId="24" priority="1">
      <formula xml:space="preserve"> $F$1 = "Notionalised"</formula>
    </cfRule>
  </conditionalFormatting>
  <printOptions headings="1"/>
  <pageMargins left="0.74803149606299213" right="0.74803149606299213" top="0.98425196850393704" bottom="0.98425196850393704" header="0.51181102362204722" footer="0.51181102362204722"/>
  <pageSetup paperSize="9" scale="55" fitToHeight="0" orientation="landscape" blackAndWhite="1"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3" stopIfTrue="1" operator="equal" id="{B2A8A060-9493-4D8A-AF86-CDE25BF399C3}">
            <xm:f>Inputs!$F$21</xm:f>
            <x14:dxf>
              <fill>
                <patternFill>
                  <bgColor indexed="44"/>
                </patternFill>
              </fill>
            </x14:dxf>
          </x14:cfRule>
          <x14:cfRule type="cellIs" priority="4" stopIfTrue="1" operator="equal" id="{ECBD3ABB-9028-4C27-B8AC-D0528CB5041C}">
            <xm:f>Inputs!$F$20</xm:f>
            <x14:dxf>
              <fill>
                <patternFill>
                  <bgColor indexed="47"/>
                </patternFill>
              </fill>
            </x14:dxf>
          </x14:cfRule>
          <xm:sqref>J3:V3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9CCFF"/>
    <outlinePr summaryBelow="0" summaryRight="0"/>
  </sheetPr>
  <dimension ref="A1:V78"/>
  <sheetViews>
    <sheetView showGridLines="0" tabSelected="1" defaultGridColor="0" colorId="22" zoomScale="80" zoomScaleNormal="80" workbookViewId="0">
      <pane xSplit="9" ySplit="5" topLeftCell="J6" activePane="bottomRight" state="frozen"/>
      <selection pane="topRight" activeCell="D4" sqref="D4"/>
      <selection pane="bottomLeft" activeCell="D4" sqref="D4"/>
      <selection pane="bottomRight" activeCell="E12" sqref="E12"/>
    </sheetView>
  </sheetViews>
  <sheetFormatPr defaultColWidth="0" defaultRowHeight="13.2"/>
  <cols>
    <col min="1" max="2" width="1.21875" style="10" customWidth="1"/>
    <col min="3" max="3" width="1.21875" style="2" customWidth="1"/>
    <col min="4" max="4" width="1.21875" style="3" customWidth="1"/>
    <col min="5" max="5" width="124.77734375" bestFit="1" customWidth="1"/>
    <col min="6" max="6" width="12.77734375" customWidth="1"/>
    <col min="7" max="7" width="11.77734375" customWidth="1"/>
    <col min="8" max="8" width="15.77734375" customWidth="1"/>
    <col min="9" max="9" width="2.77734375" customWidth="1"/>
    <col min="10" max="22" width="12.77734375" customWidth="1"/>
    <col min="23" max="16384" width="9.21875" hidden="1"/>
  </cols>
  <sheetData>
    <row r="1" spans="1:22" ht="24.6">
      <c r="A1" s="26" t="str">
        <f ca="1" xml:space="preserve"> RIGHT(CELL("filename", $A$1), LEN(CELL("filename", $A$1)) - SEARCH("]", CELL("filename", $A$1)))</f>
        <v>Summary_Output</v>
      </c>
      <c r="B1" s="26"/>
      <c r="C1" s="27"/>
      <c r="D1" s="1"/>
      <c r="E1" s="1"/>
      <c r="F1" s="142"/>
      <c r="G1" s="143"/>
      <c r="H1" s="139"/>
      <c r="I1" s="1"/>
      <c r="J1" s="88"/>
      <c r="K1" s="1"/>
      <c r="L1" s="1"/>
      <c r="M1" s="1"/>
      <c r="N1" s="1"/>
      <c r="O1" s="1"/>
      <c r="P1" s="1"/>
      <c r="Q1" s="1"/>
      <c r="R1" s="1"/>
      <c r="S1" s="1"/>
      <c r="T1" s="1"/>
      <c r="U1" s="1"/>
      <c r="V1" s="1"/>
    </row>
    <row r="2" spans="1:22" ht="12.75" customHeight="1">
      <c r="E2" s="3" t="str">
        <f xml:space="preserve"> Time!E$25</f>
        <v>Model period ending</v>
      </c>
      <c r="F2" s="133"/>
      <c r="G2" s="133"/>
      <c r="H2" s="3"/>
      <c r="I2" s="3"/>
      <c r="J2" s="6">
        <f xml:space="preserve"> Time!J$25</f>
        <v>41364</v>
      </c>
      <c r="K2" s="6">
        <f xml:space="preserve"> Time!K$25</f>
        <v>41729</v>
      </c>
      <c r="L2" s="6">
        <f xml:space="preserve"> Time!L$25</f>
        <v>42094</v>
      </c>
      <c r="M2" s="6">
        <f xml:space="preserve"> Time!M$25</f>
        <v>42460</v>
      </c>
      <c r="N2" s="6">
        <f xml:space="preserve"> Time!N$25</f>
        <v>42825</v>
      </c>
      <c r="O2" s="6">
        <f xml:space="preserve"> Time!O$25</f>
        <v>43190</v>
      </c>
      <c r="P2" s="6">
        <f xml:space="preserve"> Time!P$25</f>
        <v>43555</v>
      </c>
      <c r="Q2" s="6">
        <f xml:space="preserve"> Time!Q$25</f>
        <v>43921</v>
      </c>
      <c r="R2" s="6">
        <f xml:space="preserve"> Time!R$25</f>
        <v>44286</v>
      </c>
      <c r="S2" s="6">
        <f xml:space="preserve"> Time!S$25</f>
        <v>44651</v>
      </c>
      <c r="T2" s="6">
        <f xml:space="preserve"> Time!T$25</f>
        <v>45016</v>
      </c>
      <c r="U2" s="6">
        <f xml:space="preserve"> Time!U$25</f>
        <v>45382</v>
      </c>
      <c r="V2" s="6">
        <f xml:space="preserve"> Time!V$25</f>
        <v>45747</v>
      </c>
    </row>
    <row r="3" spans="1:22" ht="12.75" customHeight="1">
      <c r="E3" s="3" t="str">
        <f xml:space="preserve"> Time!E$80</f>
        <v>Timeline label</v>
      </c>
      <c r="F3" s="31"/>
      <c r="G3" s="31"/>
      <c r="H3" s="3"/>
      <c r="I3" s="3"/>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c r="V3" s="124" t="str">
        <f xml:space="preserve"> Time!V$80</f>
        <v>Forecast</v>
      </c>
    </row>
    <row r="4" spans="1:22" ht="12.75" customHeight="1">
      <c r="E4" s="3" t="str">
        <f xml:space="preserve"> Time!E$103</f>
        <v>Financial year ending</v>
      </c>
      <c r="F4" s="31"/>
      <c r="G4" s="31"/>
      <c r="H4" s="3"/>
      <c r="I4" s="3"/>
      <c r="J4" s="28">
        <f xml:space="preserve"> Time!J$103</f>
        <v>2013</v>
      </c>
      <c r="K4" s="28">
        <f xml:space="preserve"> Time!K$103</f>
        <v>2014</v>
      </c>
      <c r="L4" s="28">
        <f xml:space="preserve"> Time!L$103</f>
        <v>2015</v>
      </c>
      <c r="M4" s="28">
        <f xml:space="preserve"> Time!M$103</f>
        <v>2016</v>
      </c>
      <c r="N4" s="28">
        <f xml:space="preserve"> Time!N$103</f>
        <v>2017</v>
      </c>
      <c r="O4" s="28">
        <f xml:space="preserve"> Time!O$103</f>
        <v>2018</v>
      </c>
      <c r="P4" s="28">
        <f xml:space="preserve"> Time!P$103</f>
        <v>2019</v>
      </c>
      <c r="Q4" s="28">
        <f xml:space="preserve"> Time!Q$103</f>
        <v>2020</v>
      </c>
      <c r="R4" s="28">
        <f xml:space="preserve"> Time!R$103</f>
        <v>2021</v>
      </c>
      <c r="S4" s="28">
        <f xml:space="preserve"> Time!S$103</f>
        <v>2022</v>
      </c>
      <c r="T4" s="28">
        <f xml:space="preserve"> Time!T$103</f>
        <v>2023</v>
      </c>
      <c r="U4" s="28">
        <f xml:space="preserve"> Time!U$103</f>
        <v>2024</v>
      </c>
      <c r="V4" s="28">
        <f xml:space="preserve"> Time!V$103</f>
        <v>2025</v>
      </c>
    </row>
    <row r="5" spans="1:22" ht="12.75" customHeight="1">
      <c r="E5" s="3" t="str">
        <f xml:space="preserve"> Time!E$10</f>
        <v>Model column counter</v>
      </c>
      <c r="F5" s="29" t="s">
        <v>128</v>
      </c>
      <c r="G5" s="10" t="s">
        <v>129</v>
      </c>
      <c r="H5" s="29"/>
      <c r="I5" s="3"/>
      <c r="J5" s="3">
        <f xml:space="preserve"> Time!J$10</f>
        <v>1</v>
      </c>
      <c r="K5" s="3">
        <f xml:space="preserve"> Time!K$10</f>
        <v>2</v>
      </c>
      <c r="L5" s="3">
        <f xml:space="preserve"> Time!L$10</f>
        <v>3</v>
      </c>
      <c r="M5" s="3">
        <f xml:space="preserve"> Time!M$10</f>
        <v>4</v>
      </c>
      <c r="N5" s="3">
        <f xml:space="preserve"> Time!N$10</f>
        <v>5</v>
      </c>
      <c r="O5" s="3">
        <f xml:space="preserve"> Time!O$10</f>
        <v>6</v>
      </c>
      <c r="P5" s="3">
        <f xml:space="preserve"> Time!P$10</f>
        <v>7</v>
      </c>
      <c r="Q5" s="3">
        <f xml:space="preserve"> Time!Q$10</f>
        <v>8</v>
      </c>
      <c r="R5" s="3">
        <f xml:space="preserve"> Time!R$10</f>
        <v>9</v>
      </c>
      <c r="S5" s="3">
        <f xml:space="preserve"> Time!S$10</f>
        <v>10</v>
      </c>
      <c r="T5" s="3">
        <f xml:space="preserve"> Time!T$10</f>
        <v>11</v>
      </c>
      <c r="U5" s="3">
        <f xml:space="preserve"> Time!U$10</f>
        <v>12</v>
      </c>
      <c r="V5" s="3">
        <f xml:space="preserve"> Time!V$10</f>
        <v>13</v>
      </c>
    </row>
    <row r="7" spans="1:22" ht="12.75" customHeight="1" collapsed="1">
      <c r="A7" s="39" t="s">
        <v>445</v>
      </c>
      <c r="B7" s="39"/>
      <c r="C7" s="40"/>
      <c r="D7" s="39"/>
      <c r="E7" s="39"/>
      <c r="F7" s="39"/>
      <c r="G7" s="39"/>
      <c r="H7" s="39"/>
      <c r="I7" s="39"/>
      <c r="J7" s="39"/>
      <c r="K7" s="39"/>
      <c r="L7" s="39"/>
      <c r="M7" s="39"/>
      <c r="N7" s="39"/>
      <c r="O7" s="39"/>
      <c r="P7" s="39"/>
      <c r="Q7" s="39"/>
      <c r="R7" s="39"/>
      <c r="S7" s="39"/>
      <c r="T7" s="39"/>
      <c r="U7" s="39"/>
      <c r="V7" s="39"/>
    </row>
    <row r="9" spans="1:22">
      <c r="B9" s="10" t="s">
        <v>446</v>
      </c>
      <c r="C9"/>
      <c r="D9"/>
      <c r="E9" s="171"/>
      <c r="F9" s="171"/>
      <c r="G9" s="171"/>
      <c r="H9" s="171"/>
      <c r="I9" s="171"/>
      <c r="J9" s="171"/>
      <c r="K9" s="171"/>
      <c r="L9" s="171"/>
      <c r="M9" s="171"/>
      <c r="N9" s="171"/>
      <c r="O9" s="171"/>
      <c r="P9" s="171"/>
      <c r="Q9" s="171"/>
      <c r="R9" s="171"/>
      <c r="S9" s="171"/>
      <c r="T9" s="171"/>
      <c r="U9" s="171"/>
      <c r="V9" s="171"/>
    </row>
    <row r="10" spans="1:22">
      <c r="E10" s="171" t="str">
        <f xml:space="preserve"> Calc!E$157</f>
        <v>Further 2010-15 reconciliation total adjustment revenue carry forward to PR19 ~ Water network plus at 2017-18 FYA CPIH deflated price base</v>
      </c>
      <c r="F10" s="171">
        <f xml:space="preserve"> Calc!F$157</f>
        <v>0</v>
      </c>
      <c r="G10" s="171" t="str">
        <f xml:space="preserve"> Calc!G$157</f>
        <v>£m</v>
      </c>
      <c r="H10" s="171"/>
      <c r="I10" s="171"/>
      <c r="J10" s="171"/>
      <c r="K10" s="171"/>
      <c r="L10" s="171"/>
      <c r="M10" s="171"/>
      <c r="N10" s="171"/>
      <c r="O10" s="171"/>
      <c r="P10" s="171"/>
      <c r="Q10" s="171"/>
      <c r="R10" s="171"/>
      <c r="S10" s="171"/>
      <c r="T10" s="171"/>
      <c r="U10" s="171"/>
      <c r="V10" s="171"/>
    </row>
    <row r="11" spans="1:22">
      <c r="E11" s="171" t="str">
        <f xml:space="preserve"> Calc!E$166</f>
        <v>Further 2010-15 reconciliation total adjustment revenue carry forward to PR19 ~ Wastewater network plus at 2017-18 FYA CPIH deflated price base</v>
      </c>
      <c r="F11" s="171">
        <f xml:space="preserve"> Calc!F$166</f>
        <v>0</v>
      </c>
      <c r="G11" s="171" t="str">
        <f xml:space="preserve"> Calc!G$166</f>
        <v>£m</v>
      </c>
      <c r="H11" s="171"/>
      <c r="I11" s="171"/>
      <c r="J11" s="171"/>
      <c r="K11" s="171"/>
      <c r="L11" s="171"/>
      <c r="M11" s="171"/>
      <c r="N11" s="171"/>
      <c r="O11" s="171"/>
      <c r="P11" s="171"/>
      <c r="Q11" s="171"/>
      <c r="R11" s="171"/>
      <c r="S11" s="171"/>
      <c r="T11" s="171"/>
      <c r="U11" s="171"/>
      <c r="V11" s="171"/>
    </row>
    <row r="12" spans="1:22">
      <c r="E12" s="171"/>
      <c r="F12" s="171"/>
      <c r="G12" s="171"/>
      <c r="H12" s="171"/>
      <c r="I12" s="171"/>
      <c r="J12" s="171"/>
      <c r="K12" s="171"/>
      <c r="L12" s="171"/>
      <c r="M12" s="171"/>
      <c r="N12" s="171"/>
      <c r="O12" s="171"/>
      <c r="P12" s="171"/>
      <c r="Q12" s="171"/>
      <c r="R12" s="171"/>
      <c r="S12" s="171"/>
      <c r="T12" s="171"/>
      <c r="U12" s="171"/>
      <c r="V12" s="171"/>
    </row>
    <row r="13" spans="1:22">
      <c r="B13" s="10" t="s">
        <v>447</v>
      </c>
    </row>
    <row r="14" spans="1:22">
      <c r="E14" s="171" t="str">
        <f xml:space="preserve"> Calc!E$153</f>
        <v>ODI in-period revenue adjustment ~ Water resources at 2017-18 FYA CPIH deflated price base</v>
      </c>
      <c r="F14" s="171">
        <f xml:space="preserve"> Calc!F$153</f>
        <v>0</v>
      </c>
      <c r="G14" s="171" t="str">
        <f xml:space="preserve"> Calc!G$153</f>
        <v>£m</v>
      </c>
      <c r="H14" s="171"/>
      <c r="I14" s="171"/>
      <c r="J14" s="171"/>
      <c r="K14" s="171"/>
      <c r="L14" s="171"/>
      <c r="M14" s="171"/>
      <c r="N14" s="171"/>
      <c r="O14" s="171"/>
      <c r="P14" s="171"/>
      <c r="Q14" s="171"/>
      <c r="R14" s="171"/>
      <c r="S14" s="171"/>
      <c r="T14" s="171"/>
      <c r="U14" s="171"/>
      <c r="V14" s="171"/>
    </row>
    <row r="15" spans="1:22">
      <c r="E15" s="171" t="str">
        <f xml:space="preserve"> Calc!E$158</f>
        <v>ODI in-period revenue adjustment ~ Water network plus at 2017-18 FYA CPIH deflated price base</v>
      </c>
      <c r="F15" s="171">
        <f xml:space="preserve"> Calc!F$158</f>
        <v>0</v>
      </c>
      <c r="G15" s="171" t="str">
        <f xml:space="preserve"> Calc!G$158</f>
        <v>£m</v>
      </c>
      <c r="H15" s="171"/>
      <c r="I15" s="171"/>
      <c r="J15" s="171"/>
      <c r="K15" s="171"/>
      <c r="L15" s="171"/>
      <c r="M15" s="171"/>
      <c r="N15" s="171"/>
      <c r="O15" s="171"/>
      <c r="P15" s="171"/>
      <c r="Q15" s="171"/>
      <c r="R15" s="171"/>
      <c r="S15" s="171"/>
      <c r="T15" s="171"/>
      <c r="U15" s="171"/>
      <c r="V15" s="171"/>
    </row>
    <row r="16" spans="1:22">
      <c r="E16" s="171" t="str">
        <f xml:space="preserve"> Calc!E$164</f>
        <v>ODI in-period revenue adjustment ~ Bioresources at 2017-18 FYA CPIH deflated price base</v>
      </c>
      <c r="F16" s="171">
        <f xml:space="preserve"> Calc!F$164</f>
        <v>0</v>
      </c>
      <c r="G16" s="171" t="str">
        <f xml:space="preserve"> Calc!G$164</f>
        <v>£m</v>
      </c>
      <c r="H16" s="171"/>
      <c r="I16" s="171"/>
      <c r="J16" s="171"/>
      <c r="K16" s="171"/>
      <c r="L16" s="171"/>
      <c r="M16" s="171"/>
      <c r="N16" s="171"/>
      <c r="O16" s="171"/>
      <c r="P16" s="171"/>
      <c r="Q16" s="171"/>
      <c r="R16" s="171"/>
      <c r="S16" s="171"/>
      <c r="T16" s="171"/>
      <c r="U16" s="171"/>
      <c r="V16" s="171"/>
    </row>
    <row r="17" spans="2:22">
      <c r="E17" s="171" t="str">
        <f xml:space="preserve"> Calc!E$167</f>
        <v>ODI in-period revenue adjustment ~ Wastewater network plus at 2017-18 FYA CPIH deflated price base</v>
      </c>
      <c r="F17" s="171">
        <f xml:space="preserve"> Calc!F$167</f>
        <v>0</v>
      </c>
      <c r="G17" s="171" t="str">
        <f xml:space="preserve"> Calc!G$167</f>
        <v>£m</v>
      </c>
      <c r="H17" s="171"/>
      <c r="I17" s="171"/>
      <c r="J17" s="171"/>
      <c r="K17" s="171"/>
      <c r="L17" s="171"/>
      <c r="M17" s="171"/>
      <c r="N17" s="171"/>
      <c r="O17" s="171"/>
      <c r="P17" s="171"/>
      <c r="Q17" s="171"/>
      <c r="R17" s="171"/>
      <c r="S17" s="171"/>
      <c r="T17" s="171"/>
      <c r="U17" s="171"/>
      <c r="V17" s="171"/>
    </row>
    <row r="18" spans="2:22">
      <c r="E18" s="171" t="str">
        <f xml:space="preserve"> Calc!E$173</f>
        <v>ODI in-period revenue adjustment ~ Residential retail at 2017-18 FYA CPIH deflated price base</v>
      </c>
      <c r="F18" s="171">
        <f xml:space="preserve"> Calc!F$173</f>
        <v>0</v>
      </c>
      <c r="G18" s="171" t="str">
        <f xml:space="preserve"> Calc!G$173</f>
        <v>£m</v>
      </c>
      <c r="H18" s="171"/>
      <c r="I18" s="171"/>
      <c r="J18" s="171"/>
      <c r="K18" s="171"/>
      <c r="L18" s="171"/>
      <c r="M18" s="171"/>
      <c r="N18" s="171"/>
      <c r="O18" s="171"/>
      <c r="P18" s="171"/>
      <c r="Q18" s="171"/>
      <c r="R18" s="171"/>
      <c r="S18" s="171"/>
      <c r="T18" s="171"/>
      <c r="U18" s="171"/>
      <c r="V18" s="171"/>
    </row>
    <row r="19" spans="2:22">
      <c r="E19" s="171" t="str">
        <f xml:space="preserve"> Calc!E$177</f>
        <v>ODI in-period revenue adjustment ~ Business retail at 2017-18 FYA CPIH deflated price base</v>
      </c>
      <c r="F19" s="171">
        <f xml:space="preserve"> Calc!F$177</f>
        <v>0</v>
      </c>
      <c r="G19" s="171" t="str">
        <f xml:space="preserve"> Calc!G$177</f>
        <v>£m</v>
      </c>
      <c r="H19" s="171"/>
      <c r="I19" s="171"/>
      <c r="J19" s="171"/>
      <c r="K19" s="171"/>
      <c r="L19" s="171"/>
      <c r="M19" s="171"/>
      <c r="N19" s="171"/>
      <c r="O19" s="171"/>
      <c r="P19" s="171"/>
      <c r="Q19" s="171"/>
      <c r="R19" s="171"/>
      <c r="S19" s="171"/>
      <c r="T19" s="171"/>
      <c r="U19" s="171"/>
      <c r="V19" s="171"/>
    </row>
    <row r="20" spans="2:22">
      <c r="E20" s="171"/>
      <c r="F20" s="171"/>
      <c r="G20" s="171"/>
      <c r="H20" s="171"/>
      <c r="I20" s="171"/>
      <c r="J20" s="171"/>
      <c r="K20" s="171"/>
      <c r="L20" s="171"/>
      <c r="M20" s="171"/>
      <c r="N20" s="171"/>
      <c r="O20" s="171"/>
      <c r="P20" s="171"/>
      <c r="Q20" s="171"/>
      <c r="R20" s="171"/>
      <c r="S20" s="171"/>
      <c r="T20" s="171"/>
      <c r="U20" s="171"/>
      <c r="V20" s="171"/>
    </row>
    <row r="21" spans="2:22">
      <c r="E21" s="171" t="str">
        <f xml:space="preserve"> Calc!E$154</f>
        <v>ODI end of period revenue adjustment ~ Water resources at 2017-18 FYA CPIH deflated price base</v>
      </c>
      <c r="F21" s="171">
        <f xml:space="preserve"> Calc!F$154</f>
        <v>0</v>
      </c>
      <c r="G21" s="171" t="str">
        <f xml:space="preserve"> Calc!G$154</f>
        <v>£m</v>
      </c>
      <c r="H21" s="171"/>
      <c r="I21" s="171"/>
      <c r="J21" s="171"/>
      <c r="K21" s="171"/>
      <c r="L21" s="171"/>
      <c r="M21" s="171"/>
      <c r="N21" s="171"/>
      <c r="O21" s="171"/>
      <c r="P21" s="171"/>
      <c r="Q21" s="171"/>
      <c r="R21" s="171"/>
      <c r="S21" s="171"/>
      <c r="T21" s="171"/>
      <c r="U21" s="171"/>
      <c r="V21" s="171"/>
    </row>
    <row r="22" spans="2:22">
      <c r="E22" s="171" t="str">
        <f xml:space="preserve"> Calc!E$159</f>
        <v>ODI end of period revenue adjustment ~ Water network plus at 2017-18 FYA CPIH deflated price base</v>
      </c>
      <c r="F22" s="171">
        <f xml:space="preserve"> Calc!F$159</f>
        <v>-30.986043553266597</v>
      </c>
      <c r="G22" s="171" t="str">
        <f xml:space="preserve"> Calc!G$159</f>
        <v>£m</v>
      </c>
      <c r="H22" s="171"/>
      <c r="I22" s="171"/>
      <c r="J22" s="171"/>
      <c r="K22" s="171"/>
      <c r="L22" s="171"/>
      <c r="M22" s="171"/>
      <c r="N22" s="171"/>
      <c r="O22" s="171"/>
      <c r="P22" s="171"/>
      <c r="Q22" s="171"/>
      <c r="R22" s="171"/>
      <c r="S22" s="171"/>
      <c r="T22" s="171"/>
      <c r="U22" s="171"/>
      <c r="V22" s="171"/>
    </row>
    <row r="23" spans="2:22">
      <c r="E23" s="171" t="str">
        <f xml:space="preserve"> Calc!E$165</f>
        <v>ODI end of period revenue adjustment ~ Bioresources at 2017-18 FYA CPIH deflated price base</v>
      </c>
      <c r="F23" s="171">
        <f xml:space="preserve"> Calc!F$165</f>
        <v>0</v>
      </c>
      <c r="G23" s="171" t="str">
        <f xml:space="preserve"> Calc!G$165</f>
        <v>£m</v>
      </c>
      <c r="H23" s="171"/>
      <c r="I23" s="171"/>
      <c r="J23" s="171"/>
      <c r="K23" s="171"/>
      <c r="L23" s="171"/>
      <c r="M23" s="171"/>
      <c r="N23" s="171"/>
      <c r="O23" s="171"/>
      <c r="P23" s="171"/>
      <c r="Q23" s="171"/>
      <c r="R23" s="171"/>
      <c r="S23" s="171"/>
      <c r="T23" s="171"/>
      <c r="U23" s="171"/>
      <c r="V23" s="171"/>
    </row>
    <row r="24" spans="2:22">
      <c r="E24" s="171" t="str">
        <f xml:space="preserve"> Calc!E$168</f>
        <v>ODI end of period revenue adjustment ~ Wastewater network plus at 2017-18 FYA CPIH deflated price base</v>
      </c>
      <c r="F24" s="171">
        <f xml:space="preserve"> Calc!F$168</f>
        <v>0</v>
      </c>
      <c r="G24" s="171" t="str">
        <f xml:space="preserve"> Calc!G$168</f>
        <v>£m</v>
      </c>
      <c r="H24" s="171"/>
      <c r="I24" s="171"/>
      <c r="J24" s="171"/>
      <c r="K24" s="171"/>
      <c r="L24" s="171"/>
      <c r="M24" s="171"/>
      <c r="N24" s="171"/>
      <c r="O24" s="171"/>
      <c r="P24" s="171"/>
      <c r="Q24" s="171"/>
      <c r="R24" s="171"/>
      <c r="S24" s="171"/>
      <c r="T24" s="171"/>
      <c r="U24" s="171"/>
      <c r="V24" s="171"/>
    </row>
    <row r="25" spans="2:22">
      <c r="E25" s="171" t="str">
        <f xml:space="preserve"> Calc!E$174</f>
        <v>ODI end of period revenue adjustment ~ Residential retail at 2017-18 FYA CPIH deflated price base</v>
      </c>
      <c r="F25" s="171">
        <f xml:space="preserve"> Calc!F$174</f>
        <v>0</v>
      </c>
      <c r="G25" s="171" t="str">
        <f xml:space="preserve"> Calc!G$174</f>
        <v>£m</v>
      </c>
      <c r="H25" s="171"/>
      <c r="I25" s="171"/>
      <c r="J25" s="171"/>
      <c r="K25" s="171"/>
      <c r="L25" s="171"/>
      <c r="M25" s="171"/>
      <c r="N25" s="171"/>
      <c r="O25" s="171"/>
      <c r="P25" s="171"/>
      <c r="Q25" s="171"/>
      <c r="R25" s="171"/>
      <c r="S25" s="171"/>
      <c r="T25" s="171"/>
      <c r="U25" s="171"/>
      <c r="V25" s="171"/>
    </row>
    <row r="26" spans="2:22">
      <c r="E26" s="171" t="str">
        <f xml:space="preserve"> Calc!E$178</f>
        <v>ODI end of period revenue adjustment ~ Business retail at 2017-18 FYA CPIH deflated price base</v>
      </c>
      <c r="F26" s="171">
        <f xml:space="preserve"> Calc!F$178</f>
        <v>0</v>
      </c>
      <c r="G26" s="171" t="str">
        <f xml:space="preserve"> Calc!G$178</f>
        <v>£m</v>
      </c>
      <c r="H26" s="171"/>
      <c r="I26" s="171"/>
      <c r="J26" s="171"/>
      <c r="K26" s="171"/>
      <c r="L26" s="171"/>
      <c r="M26" s="171"/>
      <c r="N26" s="171"/>
      <c r="O26" s="171"/>
      <c r="P26" s="171"/>
      <c r="Q26" s="171"/>
      <c r="R26" s="171"/>
      <c r="S26" s="171"/>
      <c r="T26" s="171"/>
      <c r="U26" s="171"/>
      <c r="V26" s="171"/>
    </row>
    <row r="27" spans="2:22">
      <c r="E27" s="171"/>
      <c r="F27" s="171"/>
      <c r="G27" s="171"/>
      <c r="H27" s="171"/>
      <c r="I27" s="171"/>
      <c r="J27" s="171"/>
      <c r="K27" s="171"/>
      <c r="L27" s="171"/>
      <c r="M27" s="171"/>
      <c r="N27" s="171"/>
      <c r="O27" s="171"/>
      <c r="P27" s="171"/>
      <c r="Q27" s="171"/>
      <c r="R27" s="171"/>
      <c r="S27" s="171"/>
      <c r="T27" s="171"/>
      <c r="U27" s="171"/>
      <c r="V27" s="171"/>
    </row>
    <row r="28" spans="2:22">
      <c r="B28" s="10" t="s">
        <v>448</v>
      </c>
      <c r="E28" s="171"/>
      <c r="F28" s="171"/>
      <c r="G28" s="171"/>
      <c r="H28" s="171"/>
      <c r="I28" s="171"/>
      <c r="J28" s="171"/>
      <c r="K28" s="171"/>
      <c r="L28" s="171"/>
      <c r="M28" s="171"/>
      <c r="N28" s="171"/>
      <c r="O28" s="171"/>
      <c r="P28" s="171"/>
      <c r="Q28" s="171"/>
      <c r="R28" s="171"/>
      <c r="S28" s="171"/>
      <c r="T28" s="171"/>
      <c r="U28" s="171"/>
      <c r="V28" s="171"/>
    </row>
    <row r="29" spans="2:22">
      <c r="E29" s="171" t="str">
        <f xml:space="preserve"> Calc!E$163</f>
        <v>WRFIM total reward / (penalty) at the end of AMP6 ~ Water network plus at 2017-18 FYA CPIH deflated price base</v>
      </c>
      <c r="F29" s="171">
        <f xml:space="preserve"> Calc!F$163</f>
        <v>0</v>
      </c>
      <c r="G29" s="171" t="str">
        <f xml:space="preserve"> Calc!G$163</f>
        <v>£m</v>
      </c>
      <c r="H29" s="171"/>
      <c r="I29" s="171"/>
      <c r="J29" s="171"/>
      <c r="K29" s="171"/>
      <c r="L29" s="171"/>
      <c r="M29" s="171"/>
      <c r="N29" s="171"/>
      <c r="O29" s="171"/>
      <c r="P29" s="171"/>
      <c r="Q29" s="171"/>
      <c r="R29" s="171"/>
      <c r="S29" s="171"/>
      <c r="T29" s="171"/>
      <c r="U29" s="171"/>
      <c r="V29" s="171"/>
    </row>
    <row r="30" spans="2:22">
      <c r="E30" s="171"/>
      <c r="F30" s="171"/>
      <c r="G30" s="171"/>
      <c r="H30" s="171"/>
      <c r="I30" s="171"/>
      <c r="J30" s="171"/>
      <c r="K30" s="171"/>
      <c r="L30" s="171"/>
      <c r="M30" s="171"/>
      <c r="N30" s="171"/>
      <c r="O30" s="171"/>
      <c r="P30" s="171"/>
      <c r="Q30" s="171"/>
      <c r="R30" s="171"/>
      <c r="S30" s="171"/>
      <c r="T30" s="171"/>
      <c r="U30" s="171"/>
      <c r="V30" s="171"/>
    </row>
    <row r="31" spans="2:22">
      <c r="B31" s="10" t="s">
        <v>449</v>
      </c>
      <c r="C31"/>
      <c r="E31" s="171"/>
      <c r="F31" s="171"/>
      <c r="G31" s="171"/>
      <c r="H31" s="171"/>
      <c r="I31" s="171"/>
      <c r="J31" s="171"/>
      <c r="K31" s="171"/>
      <c r="L31" s="171"/>
      <c r="M31" s="171"/>
      <c r="N31" s="171"/>
      <c r="O31" s="171"/>
      <c r="P31" s="171"/>
      <c r="Q31" s="171"/>
      <c r="R31" s="171"/>
      <c r="S31" s="171"/>
      <c r="T31" s="171"/>
      <c r="U31" s="171"/>
      <c r="V31" s="171"/>
    </row>
    <row r="32" spans="2:22">
      <c r="E32" s="171" t="str">
        <f xml:space="preserve"> Calc!E$160</f>
        <v>Water: Totex menu revenue adjustment at 2017-18 FYA CPIH deflated price base</v>
      </c>
      <c r="F32" s="171">
        <f xml:space="preserve"> Calc!F$160</f>
        <v>0</v>
      </c>
      <c r="G32" s="171" t="str">
        <f xml:space="preserve"> Calc!G$160</f>
        <v>£m</v>
      </c>
      <c r="H32" s="171"/>
      <c r="I32" s="171"/>
      <c r="J32" s="171"/>
      <c r="K32" s="171"/>
      <c r="L32" s="171"/>
      <c r="M32" s="171"/>
      <c r="N32" s="171"/>
      <c r="O32" s="171"/>
      <c r="P32" s="171"/>
      <c r="Q32" s="171"/>
      <c r="R32" s="171"/>
      <c r="S32" s="171"/>
      <c r="T32" s="171"/>
      <c r="U32" s="171"/>
      <c r="V32" s="171"/>
    </row>
    <row r="33" spans="2:22">
      <c r="E33" s="171"/>
      <c r="F33" s="171"/>
      <c r="G33" s="171"/>
      <c r="H33" s="171"/>
      <c r="I33" s="171"/>
      <c r="J33" s="171"/>
      <c r="K33" s="171"/>
      <c r="L33" s="171"/>
      <c r="M33" s="171"/>
      <c r="N33" s="171"/>
      <c r="O33" s="171"/>
      <c r="P33" s="171"/>
      <c r="Q33" s="171"/>
      <c r="R33" s="171"/>
      <c r="S33" s="171"/>
      <c r="T33" s="171"/>
      <c r="U33" s="171"/>
      <c r="V33" s="171"/>
    </row>
    <row r="34" spans="2:22">
      <c r="B34" s="10" t="s">
        <v>450</v>
      </c>
      <c r="E34" s="171"/>
      <c r="F34" s="171"/>
      <c r="G34" s="171"/>
      <c r="H34" s="171"/>
      <c r="I34" s="171"/>
      <c r="J34" s="171"/>
      <c r="K34" s="171"/>
      <c r="L34" s="171"/>
      <c r="M34" s="171"/>
      <c r="N34" s="171"/>
      <c r="O34" s="171"/>
      <c r="P34" s="171"/>
      <c r="Q34" s="171"/>
      <c r="R34" s="171"/>
      <c r="S34" s="171"/>
      <c r="T34" s="171"/>
      <c r="U34" s="171"/>
      <c r="V34" s="171"/>
    </row>
    <row r="35" spans="2:22">
      <c r="E35" s="171" t="str">
        <f xml:space="preserve"> Calc!E$155</f>
        <v>Water trading total value of export incentive ~ Water resources at 2017-18 FYA CPIH deflated price base</v>
      </c>
      <c r="F35" s="171">
        <f xml:space="preserve"> Calc!F$155</f>
        <v>0</v>
      </c>
      <c r="G35" s="171" t="str">
        <f xml:space="preserve"> Calc!G$155</f>
        <v>£m</v>
      </c>
      <c r="H35" s="171"/>
      <c r="I35" s="171"/>
      <c r="J35" s="171"/>
      <c r="K35" s="171"/>
      <c r="L35" s="171"/>
      <c r="M35" s="171"/>
      <c r="N35" s="171"/>
      <c r="O35" s="171"/>
      <c r="P35" s="171"/>
      <c r="Q35" s="171"/>
      <c r="R35" s="171"/>
      <c r="S35" s="171"/>
      <c r="T35" s="171"/>
      <c r="U35" s="171"/>
      <c r="V35" s="171"/>
    </row>
    <row r="36" spans="2:22">
      <c r="E36" s="171" t="str">
        <f xml:space="preserve"> Calc!E$161</f>
        <v>Water trading total value of export incentive ~ Water network plus at 2017-18 FYA CPIH deflated price base</v>
      </c>
      <c r="F36" s="171">
        <f xml:space="preserve"> Calc!F$161</f>
        <v>0</v>
      </c>
      <c r="G36" s="171" t="str">
        <f xml:space="preserve"> Calc!G$161</f>
        <v>£m</v>
      </c>
      <c r="H36" s="171"/>
      <c r="I36" s="171"/>
      <c r="J36" s="171"/>
      <c r="K36" s="171"/>
      <c r="L36" s="171"/>
      <c r="M36" s="171"/>
      <c r="N36" s="171"/>
      <c r="O36" s="171"/>
      <c r="P36" s="171"/>
      <c r="Q36" s="171"/>
      <c r="R36" s="171"/>
      <c r="S36" s="171"/>
      <c r="T36" s="171"/>
      <c r="U36" s="171"/>
      <c r="V36" s="171"/>
    </row>
    <row r="37" spans="2:22">
      <c r="E37" s="171" t="str">
        <f xml:space="preserve"> Calc!E$156</f>
        <v>Water trading total value of import incentive ~ Water resources  at 2017-18 FYA CPIH deflated price base</v>
      </c>
      <c r="F37" s="171">
        <f xml:space="preserve"> Calc!F$156</f>
        <v>0</v>
      </c>
      <c r="G37" s="171" t="str">
        <f xml:space="preserve"> Calc!G$156</f>
        <v>£m</v>
      </c>
      <c r="H37" s="171"/>
      <c r="I37" s="171"/>
      <c r="J37" s="171"/>
      <c r="K37" s="171"/>
      <c r="L37" s="171"/>
      <c r="M37" s="171"/>
      <c r="N37" s="171"/>
      <c r="O37" s="171"/>
      <c r="P37" s="171"/>
      <c r="Q37" s="171"/>
      <c r="R37" s="171"/>
      <c r="S37" s="171"/>
      <c r="T37" s="171"/>
      <c r="U37" s="171"/>
      <c r="V37" s="171"/>
    </row>
    <row r="38" spans="2:22">
      <c r="E38" s="171" t="str">
        <f xml:space="preserve"> Calc!E$162</f>
        <v>Water trading total value of import incentive ~ Water network plus at 2017-18 FYA CPIH deflated price base</v>
      </c>
      <c r="F38" s="171">
        <f xml:space="preserve"> Calc!F$162</f>
        <v>0</v>
      </c>
      <c r="G38" s="171" t="str">
        <f xml:space="preserve"> Calc!G$162</f>
        <v>£m</v>
      </c>
      <c r="H38" s="171"/>
      <c r="I38" s="171"/>
      <c r="J38" s="171"/>
      <c r="K38" s="171"/>
      <c r="L38" s="171"/>
      <c r="M38" s="171"/>
      <c r="N38" s="171"/>
      <c r="O38" s="171"/>
      <c r="P38" s="171"/>
      <c r="Q38" s="171"/>
      <c r="R38" s="171"/>
      <c r="S38" s="171"/>
      <c r="T38" s="171"/>
      <c r="U38" s="171"/>
      <c r="V38" s="171"/>
    </row>
    <row r="39" spans="2:22">
      <c r="E39" s="171"/>
      <c r="F39" s="171"/>
      <c r="G39" s="171"/>
      <c r="H39" s="171"/>
      <c r="I39" s="171"/>
      <c r="J39" s="171"/>
      <c r="K39" s="171"/>
      <c r="L39" s="171"/>
      <c r="M39" s="171"/>
      <c r="N39" s="171"/>
      <c r="O39" s="171"/>
      <c r="P39" s="171"/>
      <c r="Q39" s="171"/>
      <c r="R39" s="171"/>
      <c r="S39" s="171"/>
      <c r="T39" s="171"/>
      <c r="U39" s="171"/>
      <c r="V39" s="171"/>
    </row>
    <row r="40" spans="2:22">
      <c r="B40" s="10" t="s">
        <v>451</v>
      </c>
      <c r="E40" s="171"/>
      <c r="F40" s="171"/>
      <c r="G40" s="171"/>
      <c r="H40" s="171"/>
      <c r="I40" s="171"/>
      <c r="J40" s="171"/>
      <c r="K40" s="171"/>
      <c r="L40" s="171"/>
      <c r="M40" s="171"/>
      <c r="N40" s="171"/>
      <c r="O40" s="171"/>
      <c r="P40" s="171"/>
      <c r="Q40" s="171"/>
      <c r="R40" s="171"/>
      <c r="S40" s="171"/>
      <c r="T40" s="171"/>
      <c r="U40" s="171"/>
      <c r="V40" s="171"/>
    </row>
    <row r="41" spans="2:22">
      <c r="E41" s="171" t="str">
        <f xml:space="preserve"> Calc!E$170</f>
        <v>WRFIM total reward / (penalty) at the end of AMP6 ~ Wastewater network plus at 2017-18 FYA CPIH deflated price base</v>
      </c>
      <c r="F41" s="171">
        <f xml:space="preserve"> Calc!F$170</f>
        <v>0</v>
      </c>
      <c r="G41" s="171" t="str">
        <f xml:space="preserve"> Calc!G$170</f>
        <v>£m</v>
      </c>
      <c r="H41" s="171"/>
      <c r="I41" s="171"/>
      <c r="J41" s="171"/>
      <c r="K41" s="171"/>
      <c r="L41" s="171"/>
      <c r="M41" s="171"/>
      <c r="N41" s="171"/>
      <c r="O41" s="171"/>
      <c r="P41" s="171"/>
      <c r="Q41" s="171"/>
      <c r="R41" s="171"/>
      <c r="S41" s="171"/>
      <c r="T41" s="171"/>
      <c r="U41" s="171"/>
      <c r="V41" s="171"/>
    </row>
    <row r="42" spans="2:22">
      <c r="E42" s="171"/>
      <c r="F42" s="171"/>
      <c r="G42" s="171"/>
      <c r="H42" s="171"/>
      <c r="I42" s="171"/>
      <c r="J42" s="171"/>
      <c r="K42" s="171"/>
      <c r="L42" s="171"/>
      <c r="M42" s="171"/>
      <c r="N42" s="171"/>
      <c r="O42" s="171"/>
      <c r="P42" s="171"/>
      <c r="Q42" s="171"/>
      <c r="R42" s="171"/>
      <c r="S42" s="171"/>
      <c r="T42" s="171"/>
      <c r="U42" s="171"/>
      <c r="V42" s="171"/>
    </row>
    <row r="43" spans="2:22">
      <c r="B43" s="10" t="s">
        <v>452</v>
      </c>
      <c r="C43"/>
      <c r="E43" s="171"/>
      <c r="F43" s="171"/>
      <c r="G43" s="171"/>
      <c r="H43" s="171"/>
      <c r="I43" s="171"/>
      <c r="J43" s="171"/>
      <c r="K43" s="171"/>
      <c r="L43" s="171"/>
      <c r="M43" s="171"/>
      <c r="N43" s="171"/>
      <c r="O43" s="171"/>
      <c r="P43" s="171"/>
      <c r="Q43" s="171"/>
      <c r="R43" s="171"/>
      <c r="S43" s="171"/>
      <c r="T43" s="171"/>
      <c r="U43" s="171"/>
      <c r="V43" s="171"/>
    </row>
    <row r="44" spans="2:22">
      <c r="E44" s="171" t="str">
        <f xml:space="preserve"> Calc!E$169</f>
        <v>Wastewater: Totex menu revenue adjustment at 2017-18 FYA CPIH deflated price base</v>
      </c>
      <c r="F44" s="171">
        <f xml:space="preserve"> Calc!F$169</f>
        <v>0</v>
      </c>
      <c r="G44" s="171" t="str">
        <f xml:space="preserve"> Calc!G$169</f>
        <v>£m</v>
      </c>
      <c r="H44" s="171"/>
      <c r="I44" s="171"/>
      <c r="J44" s="171"/>
      <c r="K44" s="171"/>
      <c r="L44" s="171"/>
      <c r="M44" s="171"/>
      <c r="N44" s="171"/>
      <c r="O44" s="171"/>
      <c r="P44" s="171"/>
      <c r="Q44" s="171"/>
      <c r="R44" s="171"/>
      <c r="S44" s="171"/>
      <c r="T44" s="171"/>
      <c r="U44" s="171"/>
      <c r="V44" s="171"/>
    </row>
    <row r="45" spans="2:22">
      <c r="E45" s="171"/>
      <c r="F45" s="171"/>
      <c r="G45" s="171"/>
      <c r="H45" s="171"/>
      <c r="I45" s="171"/>
      <c r="J45" s="171"/>
      <c r="K45" s="171"/>
      <c r="L45" s="171"/>
      <c r="M45" s="171"/>
      <c r="N45" s="171"/>
      <c r="O45" s="171"/>
      <c r="P45" s="171"/>
      <c r="Q45" s="171"/>
      <c r="R45" s="171"/>
      <c r="S45" s="171"/>
      <c r="T45" s="171"/>
      <c r="U45" s="171"/>
      <c r="V45" s="171"/>
    </row>
    <row r="46" spans="2:22">
      <c r="B46" s="10" t="s">
        <v>453</v>
      </c>
      <c r="C46"/>
      <c r="E46" s="171"/>
      <c r="F46" s="171"/>
      <c r="G46" s="171"/>
      <c r="H46" s="171"/>
      <c r="I46" s="171"/>
      <c r="J46" s="171"/>
      <c r="K46" s="171"/>
      <c r="L46" s="171"/>
      <c r="M46" s="171"/>
      <c r="N46" s="171"/>
      <c r="O46" s="171"/>
      <c r="P46" s="171"/>
      <c r="Q46" s="171"/>
      <c r="R46" s="171"/>
      <c r="S46" s="171"/>
      <c r="T46" s="171"/>
      <c r="U46" s="171"/>
      <c r="V46" s="171"/>
    </row>
    <row r="47" spans="2:22">
      <c r="E47" s="285" t="str">
        <f xml:space="preserve"> Calc!E$171</f>
        <v>Dummy: revenue adjustment from totex menu model at 2017-18 FYA CPIH deflated price base</v>
      </c>
      <c r="F47" s="285">
        <f xml:space="preserve"> Calc!F$171</f>
        <v>0</v>
      </c>
      <c r="G47" s="285" t="str">
        <f xml:space="preserve"> Calc!G$171</f>
        <v>£m</v>
      </c>
      <c r="H47" s="171"/>
      <c r="I47" s="171"/>
      <c r="J47" s="171"/>
      <c r="K47" s="171"/>
      <c r="L47" s="171"/>
      <c r="M47" s="171"/>
      <c r="N47" s="171"/>
      <c r="O47" s="171"/>
      <c r="P47" s="171"/>
      <c r="Q47" s="171"/>
      <c r="R47" s="171"/>
      <c r="S47" s="171"/>
      <c r="T47" s="171"/>
      <c r="U47" s="171"/>
      <c r="V47" s="171"/>
    </row>
    <row r="48" spans="2:22">
      <c r="E48" s="171"/>
      <c r="F48" s="171"/>
      <c r="G48" s="171"/>
      <c r="H48" s="171"/>
      <c r="I48" s="171"/>
      <c r="J48" s="171"/>
      <c r="K48" s="171"/>
      <c r="L48" s="171"/>
      <c r="M48" s="171"/>
      <c r="N48" s="171"/>
      <c r="O48" s="171"/>
      <c r="P48" s="171"/>
      <c r="Q48" s="171"/>
      <c r="R48" s="171"/>
      <c r="S48" s="171"/>
      <c r="T48" s="171"/>
      <c r="U48" s="171"/>
      <c r="V48" s="171"/>
    </row>
    <row r="49" spans="1:22">
      <c r="B49" s="10" t="s">
        <v>454</v>
      </c>
      <c r="C49"/>
      <c r="E49" s="171"/>
      <c r="F49" s="171"/>
      <c r="G49" s="171"/>
      <c r="H49" s="171"/>
      <c r="I49" s="171"/>
      <c r="J49" s="171"/>
      <c r="K49" s="171"/>
      <c r="L49" s="171"/>
      <c r="M49" s="171"/>
      <c r="N49" s="171"/>
      <c r="O49" s="171"/>
      <c r="P49" s="171"/>
      <c r="Q49" s="171"/>
      <c r="R49" s="171"/>
      <c r="S49" s="171"/>
      <c r="T49" s="171"/>
      <c r="U49" s="171"/>
      <c r="V49" s="171"/>
    </row>
    <row r="50" spans="1:22">
      <c r="E50" s="311" t="str">
        <f>Calc!E$172</f>
        <v>WRFIM total reward / (penalty) at the end of AMP6 ~ Dummy at 2017-18 FYA CPIH deflated price base</v>
      </c>
      <c r="F50" s="311">
        <f>Calc!F$172</f>
        <v>0</v>
      </c>
      <c r="G50" s="311" t="str">
        <f>Calc!G$172</f>
        <v>£m</v>
      </c>
      <c r="H50" s="171"/>
      <c r="I50" s="171"/>
      <c r="J50" s="171"/>
      <c r="K50" s="171"/>
      <c r="L50" s="171"/>
      <c r="M50" s="171"/>
      <c r="N50" s="171"/>
      <c r="O50" s="171"/>
      <c r="P50" s="171"/>
      <c r="Q50" s="171"/>
      <c r="R50" s="171"/>
      <c r="S50" s="171"/>
      <c r="T50" s="171"/>
      <c r="U50" s="171"/>
      <c r="V50" s="171"/>
    </row>
    <row r="51" spans="1:22">
      <c r="E51" s="171"/>
      <c r="F51" s="171"/>
      <c r="G51" s="171"/>
      <c r="H51" s="171"/>
      <c r="I51" s="171"/>
      <c r="J51" s="171"/>
      <c r="K51" s="171"/>
      <c r="L51" s="171"/>
      <c r="M51" s="171"/>
      <c r="N51" s="171"/>
      <c r="O51" s="171"/>
      <c r="P51" s="171"/>
      <c r="Q51" s="171"/>
      <c r="R51" s="171"/>
      <c r="S51" s="171"/>
      <c r="T51" s="171"/>
      <c r="U51" s="171"/>
      <c r="V51" s="171"/>
    </row>
    <row r="52" spans="1:22">
      <c r="B52" s="10" t="s">
        <v>455</v>
      </c>
      <c r="E52" s="171"/>
      <c r="F52" s="171"/>
      <c r="G52" s="171"/>
      <c r="H52" s="171"/>
      <c r="I52" s="171"/>
      <c r="J52" s="171"/>
      <c r="K52" s="171"/>
      <c r="L52" s="171"/>
      <c r="M52" s="171"/>
      <c r="N52" s="171"/>
      <c r="O52" s="171"/>
      <c r="P52" s="171"/>
      <c r="Q52" s="171"/>
      <c r="R52" s="171"/>
      <c r="S52" s="171"/>
      <c r="T52" s="171"/>
      <c r="U52" s="171"/>
      <c r="V52" s="171"/>
    </row>
    <row r="53" spans="1:22">
      <c r="E53" s="171" t="str">
        <f xml:space="preserve"> Calc!E$175</f>
        <v>Residential retail revenue adjustment at 2017-18 FYA CPIH deflated price base</v>
      </c>
      <c r="F53" s="171">
        <f xml:space="preserve"> Calc!F$175</f>
        <v>0</v>
      </c>
      <c r="G53" s="171" t="str">
        <f xml:space="preserve"> Calc!G$175</f>
        <v>£m</v>
      </c>
      <c r="H53" s="171"/>
      <c r="I53" s="171"/>
      <c r="J53" s="171"/>
      <c r="K53" s="171"/>
      <c r="L53" s="171"/>
      <c r="M53" s="171"/>
      <c r="N53" s="171"/>
      <c r="O53" s="171"/>
      <c r="P53" s="171"/>
      <c r="Q53" s="171"/>
      <c r="R53" s="171"/>
      <c r="S53" s="171"/>
      <c r="T53" s="171"/>
      <c r="U53" s="171"/>
      <c r="V53" s="171"/>
    </row>
    <row r="54" spans="1:22">
      <c r="E54" s="171"/>
      <c r="F54" s="171"/>
      <c r="G54" s="171"/>
      <c r="H54" s="171"/>
      <c r="I54" s="171"/>
      <c r="J54" s="171"/>
      <c r="K54" s="171"/>
      <c r="L54" s="171"/>
      <c r="M54" s="171"/>
      <c r="N54" s="171"/>
      <c r="O54" s="171"/>
      <c r="P54" s="171"/>
      <c r="Q54" s="171"/>
      <c r="R54" s="171"/>
      <c r="S54" s="171"/>
      <c r="T54" s="171"/>
      <c r="U54" s="171"/>
      <c r="V54" s="171"/>
    </row>
    <row r="55" spans="1:22">
      <c r="B55" s="10" t="s">
        <v>456</v>
      </c>
      <c r="E55" s="171"/>
      <c r="F55" s="171"/>
      <c r="G55" s="171"/>
      <c r="H55" s="171"/>
      <c r="I55" s="171"/>
      <c r="J55" s="171"/>
      <c r="K55" s="171"/>
      <c r="L55" s="171"/>
      <c r="M55" s="171"/>
      <c r="N55" s="171"/>
      <c r="O55" s="171"/>
      <c r="P55" s="171"/>
      <c r="Q55" s="171"/>
      <c r="R55" s="171"/>
      <c r="S55" s="171"/>
      <c r="T55" s="171"/>
      <c r="U55" s="171"/>
      <c r="V55" s="171"/>
    </row>
    <row r="56" spans="1:22">
      <c r="E56" s="171" t="str">
        <f xml:space="preserve"> Calc!E$176</f>
        <v>SIM forecast revenue adjustment at 2017-18 FYA CPIH deflated price base</v>
      </c>
      <c r="F56" s="171">
        <f xml:space="preserve"> Calc!F$176</f>
        <v>0</v>
      </c>
      <c r="G56" s="171" t="str">
        <f xml:space="preserve"> Calc!G$176</f>
        <v>£m</v>
      </c>
      <c r="H56" s="171"/>
      <c r="I56" s="171"/>
      <c r="J56" s="171"/>
      <c r="K56" s="171"/>
      <c r="L56" s="171"/>
      <c r="M56" s="171"/>
      <c r="N56" s="171"/>
      <c r="O56" s="171"/>
      <c r="P56" s="171"/>
      <c r="Q56" s="171"/>
      <c r="R56" s="171"/>
      <c r="S56" s="171"/>
      <c r="T56" s="171"/>
      <c r="U56" s="171"/>
      <c r="V56" s="171"/>
    </row>
    <row r="57" spans="1:22">
      <c r="E57" s="273"/>
      <c r="F57" s="163"/>
    </row>
    <row r="59" spans="1:22" ht="12.75" customHeight="1" collapsed="1">
      <c r="A59" s="39" t="s">
        <v>457</v>
      </c>
      <c r="B59" s="39"/>
      <c r="C59" s="40"/>
      <c r="D59" s="39"/>
      <c r="E59" s="39"/>
      <c r="F59" s="39"/>
      <c r="G59" s="39"/>
      <c r="H59" s="39"/>
      <c r="I59" s="39"/>
      <c r="J59" s="39"/>
      <c r="K59" s="39"/>
      <c r="L59" s="39"/>
      <c r="M59" s="39"/>
      <c r="N59" s="39"/>
      <c r="O59" s="39"/>
      <c r="P59" s="39"/>
      <c r="Q59" s="39"/>
      <c r="R59" s="39"/>
      <c r="S59" s="39"/>
      <c r="T59" s="39"/>
      <c r="U59" s="39"/>
      <c r="V59" s="39"/>
    </row>
    <row r="61" spans="1:22">
      <c r="E61" s="171" t="str">
        <f xml:space="preserve"> Calc!E$188</f>
        <v>Water resources revenue adjustment</v>
      </c>
      <c r="F61" s="171">
        <f xml:space="preserve"> Calc!F$188</f>
        <v>0</v>
      </c>
      <c r="G61" s="171" t="str">
        <f xml:space="preserve"> Calc!G$188</f>
        <v>£m</v>
      </c>
      <c r="H61" s="171"/>
      <c r="I61" s="171"/>
      <c r="J61" s="171"/>
      <c r="K61" s="171"/>
      <c r="L61" s="171"/>
      <c r="M61" s="171"/>
      <c r="N61" s="171"/>
      <c r="O61" s="171"/>
      <c r="P61" s="171"/>
      <c r="Q61" s="171"/>
      <c r="R61" s="171"/>
      <c r="S61" s="171"/>
      <c r="T61" s="171"/>
      <c r="U61" s="171"/>
      <c r="V61" s="171"/>
    </row>
    <row r="62" spans="1:22">
      <c r="E62" s="171" t="str">
        <f xml:space="preserve"> Calc!E$198</f>
        <v>Water network plus revenue adjustment</v>
      </c>
      <c r="F62" s="171">
        <f xml:space="preserve"> Calc!F$198</f>
        <v>-30.986043553266597</v>
      </c>
      <c r="G62" s="171" t="str">
        <f xml:space="preserve"> Calc!G$198</f>
        <v>£m</v>
      </c>
      <c r="H62" s="171"/>
      <c r="I62" s="171"/>
      <c r="J62" s="171"/>
      <c r="K62" s="171"/>
      <c r="L62" s="171"/>
      <c r="M62" s="171"/>
      <c r="N62" s="171"/>
      <c r="O62" s="171"/>
      <c r="P62" s="171"/>
      <c r="Q62" s="171"/>
      <c r="R62" s="171"/>
      <c r="S62" s="171"/>
      <c r="T62" s="171"/>
      <c r="U62" s="171"/>
      <c r="V62" s="171"/>
    </row>
    <row r="63" spans="1:22">
      <c r="E63" s="171" t="str">
        <f>Calc!E203</f>
        <v>Bioresources revenue adjustment</v>
      </c>
      <c r="F63" s="171">
        <f>Calc!F203</f>
        <v>0</v>
      </c>
      <c r="G63" s="171" t="str">
        <f>Calc!G203</f>
        <v>£m</v>
      </c>
      <c r="H63" s="171"/>
      <c r="I63" s="171"/>
      <c r="J63" s="171"/>
      <c r="K63" s="171"/>
      <c r="L63" s="171"/>
      <c r="M63" s="171"/>
      <c r="N63" s="171"/>
      <c r="O63" s="171"/>
      <c r="P63" s="171"/>
      <c r="Q63" s="171"/>
      <c r="R63" s="171"/>
      <c r="S63" s="171"/>
      <c r="T63" s="171"/>
      <c r="U63" s="171"/>
      <c r="V63" s="171"/>
    </row>
    <row r="64" spans="1:22">
      <c r="E64" s="171" t="str">
        <f xml:space="preserve"> Calc!E$211</f>
        <v>Wastewater network plus revenue adjustment</v>
      </c>
      <c r="F64" s="171">
        <f xml:space="preserve"> Calc!F$211</f>
        <v>0</v>
      </c>
      <c r="G64" s="171" t="str">
        <f xml:space="preserve"> Calc!G$211</f>
        <v>£m</v>
      </c>
      <c r="H64" s="171"/>
      <c r="I64" s="171"/>
      <c r="J64" s="171"/>
      <c r="K64" s="171"/>
      <c r="L64" s="171"/>
      <c r="M64" s="171"/>
      <c r="N64" s="171"/>
      <c r="O64" s="171"/>
      <c r="P64" s="171"/>
      <c r="Q64" s="171"/>
      <c r="R64" s="171"/>
      <c r="S64" s="171"/>
      <c r="T64" s="171"/>
      <c r="U64" s="171"/>
      <c r="V64" s="171"/>
    </row>
    <row r="65" spans="1:22">
      <c r="E65" s="285" t="str">
        <f xml:space="preserve"> Calc!E$216</f>
        <v>Dummy control revenue adjustment</v>
      </c>
      <c r="F65" s="285">
        <f xml:space="preserve"> Calc!F$216</f>
        <v>0</v>
      </c>
      <c r="G65" s="285" t="str">
        <f xml:space="preserve"> Calc!G$216</f>
        <v>£m</v>
      </c>
      <c r="H65" s="171"/>
      <c r="I65" s="171"/>
      <c r="J65" s="171"/>
      <c r="K65" s="171"/>
      <c r="L65" s="171"/>
      <c r="M65" s="171"/>
      <c r="N65" s="171"/>
      <c r="O65" s="171"/>
      <c r="P65" s="171"/>
      <c r="Q65" s="171"/>
      <c r="R65" s="171"/>
      <c r="S65" s="171"/>
      <c r="T65" s="171"/>
      <c r="U65" s="171"/>
      <c r="V65" s="171"/>
    </row>
    <row r="66" spans="1:22">
      <c r="E66" s="171" t="str">
        <f xml:space="preserve"> Calc!E$223</f>
        <v>Residential retail revenue adjustment</v>
      </c>
      <c r="F66" s="171">
        <f xml:space="preserve"> Calc!F$223</f>
        <v>0</v>
      </c>
      <c r="G66" s="171" t="str">
        <f xml:space="preserve"> Calc!G$223</f>
        <v>£m</v>
      </c>
      <c r="H66" s="171"/>
      <c r="I66" s="171"/>
      <c r="J66" s="171"/>
      <c r="K66" s="171"/>
      <c r="L66" s="171"/>
      <c r="M66" s="171"/>
      <c r="N66" s="171"/>
      <c r="O66" s="171"/>
      <c r="P66" s="171"/>
      <c r="Q66" s="171"/>
      <c r="R66" s="171"/>
      <c r="S66" s="171"/>
      <c r="T66" s="171"/>
      <c r="U66" s="171"/>
      <c r="V66" s="171"/>
    </row>
    <row r="67" spans="1:22">
      <c r="E67" s="171" t="str">
        <f xml:space="preserve"> Calc!E$228</f>
        <v>Business retail revenue adjustment</v>
      </c>
      <c r="F67" s="171">
        <f xml:space="preserve"> Calc!F$228</f>
        <v>0</v>
      </c>
      <c r="G67" s="171" t="str">
        <f xml:space="preserve"> Calc!G$228</f>
        <v>£m</v>
      </c>
      <c r="H67" s="171"/>
      <c r="I67" s="171"/>
      <c r="J67" s="171"/>
      <c r="K67" s="171"/>
      <c r="L67" s="171"/>
      <c r="M67" s="171"/>
      <c r="N67" s="171"/>
      <c r="O67" s="171"/>
      <c r="P67" s="171"/>
      <c r="Q67" s="171"/>
      <c r="R67" s="171"/>
      <c r="S67" s="171"/>
      <c r="T67" s="171"/>
      <c r="U67" s="171"/>
      <c r="V67" s="171"/>
    </row>
    <row r="68" spans="1:22">
      <c r="E68" s="273"/>
      <c r="F68" s="163"/>
    </row>
    <row r="70" spans="1:22" ht="12.75" customHeight="1" collapsed="1">
      <c r="A70" s="39" t="s">
        <v>458</v>
      </c>
      <c r="B70" s="39"/>
      <c r="C70" s="40"/>
      <c r="D70" s="39"/>
      <c r="E70" s="39"/>
      <c r="F70" s="39"/>
      <c r="G70" s="39"/>
      <c r="H70" s="39"/>
      <c r="I70" s="39"/>
      <c r="J70" s="39"/>
      <c r="K70" s="39"/>
      <c r="L70" s="39"/>
      <c r="M70" s="39"/>
      <c r="N70" s="39"/>
      <c r="O70" s="39"/>
      <c r="P70" s="39"/>
      <c r="Q70" s="39"/>
      <c r="R70" s="39"/>
      <c r="S70" s="39"/>
      <c r="T70" s="39"/>
      <c r="U70" s="39"/>
      <c r="V70" s="39"/>
    </row>
    <row r="72" spans="1:22">
      <c r="E72" s="171" t="str">
        <f xml:space="preserve"> Profiling!E$241</f>
        <v>Water resources revenue adjustment active</v>
      </c>
      <c r="F72" s="171">
        <f xml:space="preserve"> Profiling!F$241</f>
        <v>0</v>
      </c>
      <c r="G72" s="171" t="str">
        <f xml:space="preserve"> Profiling!G$241</f>
        <v>£m</v>
      </c>
      <c r="H72" s="171">
        <f xml:space="preserve"> Profiling!H$241</f>
        <v>0</v>
      </c>
      <c r="I72" s="171">
        <f xml:space="preserve"> Profiling!I$241</f>
        <v>0</v>
      </c>
      <c r="J72" s="171">
        <f xml:space="preserve"> Profiling!J$241</f>
        <v>0</v>
      </c>
      <c r="K72" s="171">
        <f xml:space="preserve"> Profiling!K$241</f>
        <v>0</v>
      </c>
      <c r="L72" s="171">
        <f xml:space="preserve"> Profiling!L$241</f>
        <v>0</v>
      </c>
      <c r="M72" s="171">
        <f xml:space="preserve"> Profiling!M$241</f>
        <v>0</v>
      </c>
      <c r="N72" s="171">
        <f xml:space="preserve"> Profiling!N$241</f>
        <v>0</v>
      </c>
      <c r="O72" s="171">
        <f xml:space="preserve"> Profiling!O$241</f>
        <v>0</v>
      </c>
      <c r="P72" s="171">
        <f xml:space="preserve"> Profiling!P$241</f>
        <v>0</v>
      </c>
      <c r="Q72" s="171">
        <f xml:space="preserve"> Profiling!Q$241</f>
        <v>0</v>
      </c>
      <c r="R72" s="171">
        <f xml:space="preserve"> Profiling!R$241</f>
        <v>0</v>
      </c>
      <c r="S72" s="171">
        <f xml:space="preserve"> Profiling!S$241</f>
        <v>0</v>
      </c>
      <c r="T72" s="171">
        <f xml:space="preserve"> Profiling!T$241</f>
        <v>0</v>
      </c>
      <c r="U72" s="171">
        <f xml:space="preserve"> Profiling!U$241</f>
        <v>0</v>
      </c>
      <c r="V72" s="171">
        <f xml:space="preserve"> Profiling!V$241</f>
        <v>0</v>
      </c>
    </row>
    <row r="73" spans="1:22">
      <c r="E73" s="171" t="str">
        <f xml:space="preserve"> Profiling!E$242</f>
        <v>Water network revenue adjustment active</v>
      </c>
      <c r="F73" s="171">
        <f xml:space="preserve"> Profiling!F$242</f>
        <v>0</v>
      </c>
      <c r="G73" s="171" t="str">
        <f xml:space="preserve"> Profiling!G$242</f>
        <v>£m</v>
      </c>
      <c r="H73" s="171">
        <f xml:space="preserve"> Profiling!H$242</f>
        <v>-33.168536046425189</v>
      </c>
      <c r="I73" s="171">
        <f xml:space="preserve"> Profiling!I$242</f>
        <v>0</v>
      </c>
      <c r="J73" s="171">
        <f xml:space="preserve"> Profiling!J$242</f>
        <v>0</v>
      </c>
      <c r="K73" s="171">
        <f xml:space="preserve"> Profiling!K$242</f>
        <v>0</v>
      </c>
      <c r="L73" s="171">
        <f xml:space="preserve"> Profiling!L$242</f>
        <v>0</v>
      </c>
      <c r="M73" s="171">
        <f xml:space="preserve"> Profiling!M$242</f>
        <v>0</v>
      </c>
      <c r="N73" s="171">
        <f xml:space="preserve"> Profiling!N$242</f>
        <v>0</v>
      </c>
      <c r="O73" s="171">
        <f xml:space="preserve"> Profiling!O$242</f>
        <v>0</v>
      </c>
      <c r="P73" s="171">
        <f xml:space="preserve"> Profiling!P$242</f>
        <v>0</v>
      </c>
      <c r="Q73" s="171">
        <f xml:space="preserve"> Profiling!Q$242</f>
        <v>0</v>
      </c>
      <c r="R73" s="171">
        <f xml:space="preserve"> Profiling!R$242</f>
        <v>-6.1972087106533191</v>
      </c>
      <c r="S73" s="171">
        <f xml:space="preserve"> Profiling!S$242</f>
        <v>-6.4080351688194481</v>
      </c>
      <c r="T73" s="171">
        <f xml:space="preserve"> Profiling!T$242</f>
        <v>-6.626033855248032</v>
      </c>
      <c r="U73" s="171">
        <f xml:space="preserve"> Profiling!U$242</f>
        <v>-6.8520767577193791</v>
      </c>
      <c r="V73" s="171">
        <f xml:space="preserve"> Profiling!V$242</f>
        <v>-7.0851815539850094</v>
      </c>
    </row>
    <row r="74" spans="1:22">
      <c r="E74" s="171" t="str">
        <f xml:space="preserve"> Profiling!E$243</f>
        <v>Bioresources revenue adjustment active</v>
      </c>
      <c r="F74" s="171">
        <f xml:space="preserve"> Profiling!F$243</f>
        <v>0</v>
      </c>
      <c r="G74" s="171" t="str">
        <f xml:space="preserve"> Profiling!G$243</f>
        <v>£m</v>
      </c>
      <c r="H74" s="171">
        <f xml:space="preserve"> Profiling!H$243</f>
        <v>0</v>
      </c>
      <c r="I74" s="171">
        <f xml:space="preserve"> Profiling!I$243</f>
        <v>0</v>
      </c>
      <c r="J74" s="171">
        <f xml:space="preserve"> Profiling!J$243</f>
        <v>0</v>
      </c>
      <c r="K74" s="171">
        <f xml:space="preserve"> Profiling!K$243</f>
        <v>0</v>
      </c>
      <c r="L74" s="171">
        <f xml:space="preserve"> Profiling!L$243</f>
        <v>0</v>
      </c>
      <c r="M74" s="171">
        <f xml:space="preserve"> Profiling!M$243</f>
        <v>0</v>
      </c>
      <c r="N74" s="171">
        <f xml:space="preserve"> Profiling!N$243</f>
        <v>0</v>
      </c>
      <c r="O74" s="171">
        <f xml:space="preserve"> Profiling!O$243</f>
        <v>0</v>
      </c>
      <c r="P74" s="171">
        <f xml:space="preserve"> Profiling!P$243</f>
        <v>0</v>
      </c>
      <c r="Q74" s="171">
        <f xml:space="preserve"> Profiling!Q$243</f>
        <v>0</v>
      </c>
      <c r="R74" s="171">
        <f xml:space="preserve"> Profiling!R$243</f>
        <v>0</v>
      </c>
      <c r="S74" s="171">
        <f xml:space="preserve"> Profiling!S$243</f>
        <v>0</v>
      </c>
      <c r="T74" s="171">
        <f xml:space="preserve"> Profiling!T$243</f>
        <v>0</v>
      </c>
      <c r="U74" s="171">
        <f xml:space="preserve"> Profiling!U$243</f>
        <v>0</v>
      </c>
      <c r="V74" s="171">
        <f xml:space="preserve"> Profiling!V$243</f>
        <v>0</v>
      </c>
    </row>
    <row r="75" spans="1:22">
      <c r="E75" s="171" t="str">
        <f xml:space="preserve"> Profiling!E$244</f>
        <v>Wastewater network revenue adjustment active</v>
      </c>
      <c r="F75" s="171">
        <f xml:space="preserve"> Profiling!F$244</f>
        <v>0</v>
      </c>
      <c r="G75" s="171" t="str">
        <f xml:space="preserve"> Profiling!G$244</f>
        <v>£m</v>
      </c>
      <c r="H75" s="171">
        <f xml:space="preserve"> Profiling!H$244</f>
        <v>0</v>
      </c>
      <c r="I75" s="171">
        <f xml:space="preserve"> Profiling!I$244</f>
        <v>0</v>
      </c>
      <c r="J75" s="171">
        <f xml:space="preserve"> Profiling!J$244</f>
        <v>0</v>
      </c>
      <c r="K75" s="171">
        <f xml:space="preserve"> Profiling!K$244</f>
        <v>0</v>
      </c>
      <c r="L75" s="171">
        <f xml:space="preserve"> Profiling!L$244</f>
        <v>0</v>
      </c>
      <c r="M75" s="171">
        <f xml:space="preserve"> Profiling!M$244</f>
        <v>0</v>
      </c>
      <c r="N75" s="171">
        <f xml:space="preserve"> Profiling!N$244</f>
        <v>0</v>
      </c>
      <c r="O75" s="171">
        <f xml:space="preserve"> Profiling!O$244</f>
        <v>0</v>
      </c>
      <c r="P75" s="171">
        <f xml:space="preserve"> Profiling!P$244</f>
        <v>0</v>
      </c>
      <c r="Q75" s="171">
        <f xml:space="preserve"> Profiling!Q$244</f>
        <v>0</v>
      </c>
      <c r="R75" s="171">
        <f xml:space="preserve"> Profiling!R$244</f>
        <v>0</v>
      </c>
      <c r="S75" s="171">
        <f xml:space="preserve"> Profiling!S$244</f>
        <v>0</v>
      </c>
      <c r="T75" s="171">
        <f xml:space="preserve"> Profiling!T$244</f>
        <v>0</v>
      </c>
      <c r="U75" s="171">
        <f xml:space="preserve"> Profiling!U$244</f>
        <v>0</v>
      </c>
      <c r="V75" s="171">
        <f xml:space="preserve"> Profiling!V$244</f>
        <v>0</v>
      </c>
    </row>
    <row r="76" spans="1:22">
      <c r="E76" s="301" t="str">
        <f xml:space="preserve"> Profiling!E$245</f>
        <v>Dummy control revenue adjustment active</v>
      </c>
      <c r="F76" s="301">
        <f xml:space="preserve"> Profiling!F$245</f>
        <v>0</v>
      </c>
      <c r="G76" s="301" t="str">
        <f xml:space="preserve"> Profiling!G$245</f>
        <v>£m</v>
      </c>
      <c r="H76" s="301">
        <f xml:space="preserve"> Profiling!H$245</f>
        <v>0</v>
      </c>
      <c r="I76" s="301">
        <f xml:space="preserve"> Profiling!I$245</f>
        <v>0</v>
      </c>
      <c r="J76" s="301">
        <f xml:space="preserve"> Profiling!J$245</f>
        <v>0</v>
      </c>
      <c r="K76" s="301">
        <f xml:space="preserve"> Profiling!K$245</f>
        <v>0</v>
      </c>
      <c r="L76" s="301">
        <f xml:space="preserve"> Profiling!L$245</f>
        <v>0</v>
      </c>
      <c r="M76" s="301">
        <f xml:space="preserve"> Profiling!M$245</f>
        <v>0</v>
      </c>
      <c r="N76" s="301">
        <f xml:space="preserve"> Profiling!N$245</f>
        <v>0</v>
      </c>
      <c r="O76" s="301">
        <f xml:space="preserve"> Profiling!O$245</f>
        <v>0</v>
      </c>
      <c r="P76" s="301">
        <f xml:space="preserve"> Profiling!P$245</f>
        <v>0</v>
      </c>
      <c r="Q76" s="301">
        <f xml:space="preserve"> Profiling!Q$245</f>
        <v>0</v>
      </c>
      <c r="R76" s="301">
        <f xml:space="preserve"> Profiling!R$245</f>
        <v>0</v>
      </c>
      <c r="S76" s="301">
        <f xml:space="preserve"> Profiling!S$245</f>
        <v>0</v>
      </c>
      <c r="T76" s="301">
        <f xml:space="preserve"> Profiling!T$245</f>
        <v>0</v>
      </c>
      <c r="U76" s="301">
        <f xml:space="preserve"> Profiling!U$245</f>
        <v>0</v>
      </c>
      <c r="V76" s="301">
        <f xml:space="preserve"> Profiling!V$245</f>
        <v>0</v>
      </c>
    </row>
    <row r="77" spans="1:22">
      <c r="E77" s="171" t="str">
        <f xml:space="preserve"> Profiling!E$246</f>
        <v>Residential retail revenue adjustment active</v>
      </c>
      <c r="F77" s="171">
        <f xml:space="preserve"> Profiling!F$246</f>
        <v>0</v>
      </c>
      <c r="G77" s="171" t="str">
        <f xml:space="preserve"> Profiling!G$246</f>
        <v>£m</v>
      </c>
      <c r="H77" s="171">
        <f xml:space="preserve"> Profiling!H$246</f>
        <v>0</v>
      </c>
      <c r="I77" s="171">
        <f xml:space="preserve"> Profiling!I$246</f>
        <v>0</v>
      </c>
      <c r="J77" s="171">
        <f xml:space="preserve"> Profiling!J$246</f>
        <v>0</v>
      </c>
      <c r="K77" s="171">
        <f xml:space="preserve"> Profiling!K$246</f>
        <v>0</v>
      </c>
      <c r="L77" s="171">
        <f xml:space="preserve"> Profiling!L$246</f>
        <v>0</v>
      </c>
      <c r="M77" s="171">
        <f xml:space="preserve"> Profiling!M$246</f>
        <v>0</v>
      </c>
      <c r="N77" s="171">
        <f xml:space="preserve"> Profiling!N$246</f>
        <v>0</v>
      </c>
      <c r="O77" s="171">
        <f xml:space="preserve"> Profiling!O$246</f>
        <v>0</v>
      </c>
      <c r="P77" s="171">
        <f xml:space="preserve"> Profiling!P$246</f>
        <v>0</v>
      </c>
      <c r="Q77" s="171">
        <f xml:space="preserve"> Profiling!Q$246</f>
        <v>0</v>
      </c>
      <c r="R77" s="171">
        <f xml:space="preserve"> Profiling!R$246</f>
        <v>0</v>
      </c>
      <c r="S77" s="171">
        <f xml:space="preserve"> Profiling!S$246</f>
        <v>0</v>
      </c>
      <c r="T77" s="171">
        <f xml:space="preserve"> Profiling!T$246</f>
        <v>0</v>
      </c>
      <c r="U77" s="171">
        <f xml:space="preserve"> Profiling!U$246</f>
        <v>0</v>
      </c>
      <c r="V77" s="171">
        <f xml:space="preserve"> Profiling!V$246</f>
        <v>0</v>
      </c>
    </row>
    <row r="78" spans="1:22">
      <c r="E78" s="171" t="str">
        <f xml:space="preserve"> Profiling!E$247</f>
        <v>Business retail revenue adjustment active</v>
      </c>
      <c r="F78" s="171">
        <f xml:space="preserve"> Profiling!F$247</f>
        <v>0</v>
      </c>
      <c r="G78" s="171" t="str">
        <f xml:space="preserve"> Profiling!G$247</f>
        <v>£m</v>
      </c>
      <c r="H78" s="171">
        <f xml:space="preserve"> Profiling!H$247</f>
        <v>0</v>
      </c>
      <c r="I78" s="171">
        <f xml:space="preserve"> Profiling!I$247</f>
        <v>0</v>
      </c>
      <c r="J78" s="171">
        <f xml:space="preserve"> Profiling!J$247</f>
        <v>0</v>
      </c>
      <c r="K78" s="171">
        <f xml:space="preserve"> Profiling!K$247</f>
        <v>0</v>
      </c>
      <c r="L78" s="171">
        <f xml:space="preserve"> Profiling!L$247</f>
        <v>0</v>
      </c>
      <c r="M78" s="171">
        <f xml:space="preserve"> Profiling!M$247</f>
        <v>0</v>
      </c>
      <c r="N78" s="171">
        <f xml:space="preserve"> Profiling!N$247</f>
        <v>0</v>
      </c>
      <c r="O78" s="171">
        <f xml:space="preserve"> Profiling!O$247</f>
        <v>0</v>
      </c>
      <c r="P78" s="171">
        <f xml:space="preserve"> Profiling!P$247</f>
        <v>0</v>
      </c>
      <c r="Q78" s="171">
        <f xml:space="preserve"> Profiling!Q$247</f>
        <v>0</v>
      </c>
      <c r="R78" s="171">
        <f xml:space="preserve"> Profiling!R$247</f>
        <v>0</v>
      </c>
      <c r="S78" s="171">
        <f xml:space="preserve"> Profiling!S$247</f>
        <v>0</v>
      </c>
      <c r="T78" s="171">
        <f xml:space="preserve"> Profiling!T$247</f>
        <v>0</v>
      </c>
      <c r="U78" s="171">
        <f xml:space="preserve"> Profiling!U$247</f>
        <v>0</v>
      </c>
      <c r="V78" s="171">
        <f xml:space="preserve"> Profiling!V$247</f>
        <v>0</v>
      </c>
    </row>
  </sheetData>
  <conditionalFormatting sqref="F1:G1">
    <cfRule type="expression" dxfId="21" priority="1">
      <formula xml:space="preserve"> $F$1 = "Notionalised"</formula>
    </cfRule>
  </conditionalFormatting>
  <printOptions headings="1"/>
  <pageMargins left="0.74803149606299213" right="0.74803149606299213" top="0.98425196850393704" bottom="0.98425196850393704" header="0.51181102362204722" footer="0.51181102362204722"/>
  <pageSetup paperSize="9" scale="55" fitToHeight="0" orientation="landscape" blackAndWhite="1" r:id="rId1"/>
  <headerFooter alignWithMargins="0">
    <oddHeader>&amp;CSheet:&amp;A</oddHeader>
    <oddFooter>&amp;L&amp;F ( Printed on &amp;D at &amp;T )&amp;RPage &amp;P of &amp;N</oddFooter>
  </headerFooter>
  <colBreaks count="1" manualBreakCount="1">
    <brk id="9" max="1048575" man="1"/>
  </colBreaks>
  <extLst>
    <ext xmlns:x14="http://schemas.microsoft.com/office/spreadsheetml/2009/9/main" uri="{78C0D931-6437-407d-A8EE-F0AAD7539E65}">
      <x14:conditionalFormattings>
        <x14:conditionalFormatting xmlns:xm="http://schemas.microsoft.com/office/excel/2006/main">
          <x14:cfRule type="cellIs" priority="3" stopIfTrue="1" operator="equal" id="{3A6A907F-5CF8-4047-B3D7-23B43B8AE107}">
            <xm:f>Inputs!$F$21</xm:f>
            <x14:dxf>
              <fill>
                <patternFill>
                  <bgColor indexed="44"/>
                </patternFill>
              </fill>
            </x14:dxf>
          </x14:cfRule>
          <x14:cfRule type="cellIs" priority="4" stopIfTrue="1" operator="equal" id="{4A87AED6-62CD-4104-A978-D3CFAF90D3DB}">
            <xm:f>Inputs!$F$20</xm:f>
            <x14:dxf>
              <fill>
                <patternFill>
                  <bgColor indexed="47"/>
                </patternFill>
              </fill>
            </x14:dxf>
          </x14:cfRule>
          <xm:sqref>J3:V3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32D153FC8BFB438D82363EA992B2B9" ma:contentTypeVersion="13" ma:contentTypeDescription="Create a new document." ma:contentTypeScope="" ma:versionID="d68b78849d076001dbf306f9ab04e2cf">
  <xsd:schema xmlns:xsd="http://www.w3.org/2001/XMLSchema" xmlns:xs="http://www.w3.org/2001/XMLSchema" xmlns:p="http://schemas.microsoft.com/office/2006/metadata/properties" xmlns:ns3="81a5ad8a-d5fb-4012-8ca9-15e7cc009343" xmlns:ns4="9d9babbb-9d2f-4374-acef-4e32190ceeca" targetNamespace="http://schemas.microsoft.com/office/2006/metadata/properties" ma:root="true" ma:fieldsID="704af379f0ccd9877bac65a0a4ae46ac" ns3:_="" ns4:_="">
    <xsd:import namespace="81a5ad8a-d5fb-4012-8ca9-15e7cc009343"/>
    <xsd:import namespace="9d9babbb-9d2f-4374-acef-4e32190ceec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a5ad8a-d5fb-4012-8ca9-15e7cc0093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9babbb-9d2f-4374-acef-4e32190ceec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9472FB-38B5-45D0-849B-9A1C39CBACAD}">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9d9babbb-9d2f-4374-acef-4e32190ceeca"/>
    <ds:schemaRef ds:uri="81a5ad8a-d5fb-4012-8ca9-15e7cc009343"/>
    <ds:schemaRef ds:uri="http://www.w3.org/XML/1998/namespace"/>
  </ds:schemaRefs>
</ds:datastoreItem>
</file>

<file path=customXml/itemProps2.xml><?xml version="1.0" encoding="utf-8"?>
<ds:datastoreItem xmlns:ds="http://schemas.openxmlformats.org/officeDocument/2006/customXml" ds:itemID="{3E747DB0-5205-47CC-A223-9E0F2025D2CC}">
  <ds:schemaRefs>
    <ds:schemaRef ds:uri="http://schemas.microsoft.com/sharepoint/v3/contenttype/forms"/>
  </ds:schemaRefs>
</ds:datastoreItem>
</file>

<file path=customXml/itemProps3.xml><?xml version="1.0" encoding="utf-8"?>
<ds:datastoreItem xmlns:ds="http://schemas.openxmlformats.org/officeDocument/2006/customXml" ds:itemID="{7EF96F39-F9F9-429B-82E2-9FF588C21A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a5ad8a-d5fb-4012-8ca9-15e7cc009343"/>
    <ds:schemaRef ds:uri="9d9babbb-9d2f-4374-acef-4e32190ce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Cover</vt:lpstr>
      <vt:lpstr>Change Log</vt:lpstr>
      <vt:lpstr>Map &amp; Key</vt:lpstr>
      <vt:lpstr>Inputs</vt:lpstr>
      <vt:lpstr>Time</vt:lpstr>
      <vt:lpstr>Indexation</vt:lpstr>
      <vt:lpstr>Calc</vt:lpstr>
      <vt:lpstr>Profiling</vt:lpstr>
      <vt:lpstr>Summary_Output</vt:lpstr>
      <vt:lpstr>App5</vt:lpstr>
      <vt:lpstr>App23</vt:lpstr>
      <vt:lpstr>'App23'!Print_Area</vt:lpstr>
      <vt:lpstr>'App5'!Print_Titles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PR19 Revenue adjustments feeeder model</dc:title>
  <dc:subject/>
  <dc:creator>OFWAT</dc:creator>
  <cp:keywords/>
  <dc:description/>
  <cp:lastModifiedBy>Sophie Molyneux</cp:lastModifiedBy>
  <cp:revision/>
  <dcterms:created xsi:type="dcterms:W3CDTF">2011-07-29T09:10:41Z</dcterms:created>
  <dcterms:modified xsi:type="dcterms:W3CDTF">2025-07-01T15:45:48Z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0x010100C032D153FC8BFB438D82363EA992B2B9</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151;#Risk and Reward|c78d1602-226e-4dfc-b981-a8a88923ba74</vt:lpwstr>
  </property>
  <property fmtid="{D5CDD505-2E9C-101B-9397-08002B2CF9AE}" pid="12" name="Stakeholder 3">
    <vt:lpwstr/>
  </property>
  <property fmtid="{D5CDD505-2E9C-101B-9397-08002B2CF9AE}" pid="13" name="b128efbe498d4e38a73555a2e7be12ea">
    <vt:lpwstr/>
  </property>
  <property fmtid="{D5CDD505-2E9C-101B-9397-08002B2CF9AE}" pid="14" name="m279c8e365374608a4eb2bb657f838c2">
    <vt:lpwstr/>
  </property>
  <property fmtid="{D5CDD505-2E9C-101B-9397-08002B2CF9AE}" pid="15" name="j014a7bd3fd34d828fc493e84f684b49">
    <vt:lpwstr/>
  </property>
  <property fmtid="{D5CDD505-2E9C-101B-9397-08002B2CF9AE}" pid="16" name="b2faa34e97554b63aaaf45270201a270">
    <vt:lpwstr/>
  </property>
  <property fmtid="{D5CDD505-2E9C-101B-9397-08002B2CF9AE}" pid="17" name="b20f10deb29d4945907115b7b62c5b70">
    <vt:lpwstr/>
  </property>
  <property fmtid="{D5CDD505-2E9C-101B-9397-08002B2CF9AE}" pid="18" name="j7c77f2a1a924badb0d621542422dc19">
    <vt:lpwstr/>
  </property>
  <property fmtid="{D5CDD505-2E9C-101B-9397-08002B2CF9AE}" pid="19" name="oe9d4f963f4c420b8d2b35d038476850">
    <vt:lpwstr>Risk and Reward|c78d1602-226e-4dfc-b981-a8a88923ba74</vt:lpwstr>
  </property>
  <property fmtid="{D5CDD505-2E9C-101B-9397-08002B2CF9AE}" pid="20" name="a9250910d34f4f6d82af870f608babb6">
    <vt:lpwstr/>
  </property>
  <property fmtid="{D5CDD505-2E9C-101B-9397-08002B2CF9AE}" pid="21" name="da4e9ae56afa494a84f353054bd212ec">
    <vt:lpwstr>OFFICIAL|c2540f30-f875-494b-a43f-ebfb5017a6ad</vt:lpwstr>
  </property>
  <property fmtid="{D5CDD505-2E9C-101B-9397-08002B2CF9AE}" pid="22" name="TaxCatchAll">
    <vt:lpwstr>151;#Risk and Reward|c78d1602-226e-4dfc-b981-a8a88923ba74;#21;#OFFICIAL|c2540f30-f875-494b-a43f-ebfb5017a6ad</vt:lpwstr>
  </property>
  <property fmtid="{D5CDD505-2E9C-101B-9397-08002B2CF9AE}" pid="23" name="f8aa492165544285b4c7fe9d1b6ad82c">
    <vt:lpwstr/>
  </property>
</Properties>
</file>